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tables/table19.xml" ContentType="application/vnd.openxmlformats-officedocument.spreadsheetml.table+xml"/>
  <Override PartName="/xl/worksheets/sheet19.xml" ContentType="application/vnd.openxmlformats-officedocument.spreadsheetml.worksheet+xml"/>
  <Override PartName="/xl/tables/table18.xml" ContentType="application/vnd.openxmlformats-officedocument.spreadsheetml.table+xml"/>
  <Override PartName="/xl/tables/table2.xml" ContentType="application/vnd.openxmlformats-officedocument.spreadsheetml.table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tables/table14.xml" ContentType="application/vnd.openxmlformats-officedocument.spreadsheetml.tabl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xl/worksheets/sheet13.xml" ContentType="application/vnd.openxmlformats-officedocument.spreadsheetml.worksheet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6.xml" ContentType="application/vnd.openxmlformats-officedocument.spreadsheetml.table+xml"/>
  <Override PartName="/xl/worksheets/sheet2.xml" ContentType="application/vnd.openxmlformats-officedocument.spreadsheetml.worksheet+xml"/>
  <Override PartName="/xl/tables/table7.xml" ContentType="application/vnd.openxmlformats-officedocument.spreadsheetml.table+xml"/>
  <Override PartName="/xl/worksheets/sheet1.xml" ContentType="application/vnd.openxmlformats-officedocument.spreadsheetml.worksheet+xml"/>
  <Override PartName="/xl/tables/table17.xml" ContentType="application/vnd.openxmlformats-officedocument.spreadsheetml.table+xml"/>
  <Override PartName="/xl/worksheets/sheet14.xml" ContentType="application/vnd.openxmlformats-officedocument.spreadsheetml.worksheet+xml"/>
  <Override PartName="/xl/tables/table16.xml" ContentType="application/vnd.openxmlformats-officedocument.spreadsheetml.table+xml"/>
  <Override PartName="/xl/tables/table9.xml" ContentType="application/vnd.openxmlformats-officedocument.spreadsheetml.table+xml"/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tables/table15.xml" ContentType="application/vnd.openxmlformats-officedocument.spreadsheetml.table+xml"/>
  <Override PartName="/xl/tables/table11.xml" ContentType="application/vnd.openxmlformats-officedocument.spreadsheetml.tabl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tables/table13.xml" ContentType="application/vnd.openxmlformats-officedocument.spreadsheetml.table+xml"/>
  <Override PartName="/xl/tables/table10.xml" ContentType="application/vnd.openxmlformats-officedocument.spreadsheetml.table+xml"/>
  <Override PartName="/xl/tables/table4.xml" ContentType="application/vnd.openxmlformats-officedocument.spreadsheetml.table+xml"/>
  <Override PartName="/xl/tables/table12.xml" ContentType="application/vnd.openxmlformats-officedocument.spreadsheetml.table+xml"/>
  <Override PartName="/xl/worksheets/sheet1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worksheets/sheet1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8"/>
  </bookViews>
  <sheets>
    <sheet name="Table S1" sheetId="1" state="visible" r:id="rId1"/>
    <sheet name="Table S2" sheetId="2" state="visible" r:id="rId2"/>
    <sheet name="Table S3" sheetId="3" state="visible" r:id="rId3"/>
    <sheet name="Table S4" sheetId="4" state="visible" r:id="rId4"/>
    <sheet name="Table S5" sheetId="5" state="visible" r:id="rId5"/>
    <sheet name="Table S6" sheetId="6" state="visible" r:id="rId6"/>
    <sheet name="Table S7" sheetId="7" state="visible" r:id="rId7"/>
    <sheet name="Table S8" sheetId="8" state="visible" r:id="rId8"/>
    <sheet name="Table S9" sheetId="9" state="visible" r:id="rId9"/>
    <sheet name="Table S10" sheetId="10" state="visible" r:id="rId10"/>
    <sheet name="Table S11" sheetId="11" state="visible" r:id="rId11"/>
    <sheet name="Table S12" sheetId="12" state="visible" r:id="rId12"/>
    <sheet name="Table S13" sheetId="13" state="visible" r:id="rId13"/>
    <sheet name="Table S14" sheetId="14" state="visible" r:id="rId14"/>
    <sheet name="Table S15" sheetId="15" state="visible" r:id="rId15"/>
    <sheet name="Table S16" sheetId="16" state="visible" r:id="rId16"/>
    <sheet name="Table S17" sheetId="17" state="visible" r:id="rId17"/>
    <sheet name="Table S18" sheetId="18" state="visible" r:id="rId18"/>
    <sheet name="Table S19" sheetId="19" state="visible" r:id="rId19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<sst xmlns="http://schemas.openxmlformats.org/spreadsheetml/2006/main" count="6177" uniqueCount="6177">
  <si>
    <t>Protein</t>
  </si>
  <si>
    <t>Species</t>
  </si>
  <si>
    <t>Domain</t>
  </si>
  <si>
    <t xml:space="preserve">Query coverage</t>
  </si>
  <si>
    <t xml:space="preserve">E value</t>
  </si>
  <si>
    <t xml:space="preserve">Percent identity</t>
  </si>
  <si>
    <t xml:space="preserve">Protein length</t>
  </si>
  <si>
    <t>Accession</t>
  </si>
  <si>
    <t xml:space="preserve">NADAR family protein [Planctomycetota bacterium]</t>
  </si>
  <si>
    <t xml:space="preserve">Planctomycetota bacterium</t>
  </si>
  <si>
    <t>bacteria</t>
  </si>
  <si>
    <t>MBX3468498.1</t>
  </si>
  <si>
    <t>MBK8980187.1</t>
  </si>
  <si>
    <t xml:space="preserve">NADAR family protein [Myxococcales bacterium]</t>
  </si>
  <si>
    <t xml:space="preserve">Myxococcales bacterium</t>
  </si>
  <si>
    <t>MBL9105959.1</t>
  </si>
  <si>
    <t xml:space="preserve">NADAR family protein [Nannocystis radixulma]</t>
  </si>
  <si>
    <t xml:space="preserve">Nannocystis radixulma</t>
  </si>
  <si>
    <t>WP_271993962.1</t>
  </si>
  <si>
    <t xml:space="preserve">NADAR family protein [Nannocystaceae bacterium]</t>
  </si>
  <si>
    <t xml:space="preserve">Nannocystaceae bacterium</t>
  </si>
  <si>
    <t>MEZ4381608.1</t>
  </si>
  <si>
    <t xml:space="preserve">NADAR family protein [Nannocystis exedens]</t>
  </si>
  <si>
    <t xml:space="preserve">Nannocystis exedens</t>
  </si>
  <si>
    <t>WP_245913640.1</t>
  </si>
  <si>
    <t>MCA8956702.1</t>
  </si>
  <si>
    <t xml:space="preserve">NADAR family protein [Planctomycetaceae bacterium]</t>
  </si>
  <si>
    <t xml:space="preserve">Planctomycetaceae bacterium</t>
  </si>
  <si>
    <t>MCR9201755.1</t>
  </si>
  <si>
    <t xml:space="preserve">NADAR family protein [Nannocystis poenicansa]</t>
  </si>
  <si>
    <t xml:space="preserve">Nannocystis poenicansa</t>
  </si>
  <si>
    <t>WP_269039110.1</t>
  </si>
  <si>
    <t>MCA9695931.1</t>
  </si>
  <si>
    <t xml:space="preserve">NADAR family protein [Nannocystis pusilla]</t>
  </si>
  <si>
    <t xml:space="preserve">Nannocystis pusilla</t>
  </si>
  <si>
    <t>WP_224191710.1</t>
  </si>
  <si>
    <t xml:space="preserve">NADAR family protein [Nannocystis sp. SCPEA4]</t>
  </si>
  <si>
    <t xml:space="preserve">Nannocystis sp. SCPEA4</t>
  </si>
  <si>
    <t>WP_267680941.1</t>
  </si>
  <si>
    <t xml:space="preserve">NADAR family protein [Corallococcus macrosporus]</t>
  </si>
  <si>
    <t xml:space="preserve">Corallococcus macrosporus</t>
  </si>
  <si>
    <t>WP_013941850.1</t>
  </si>
  <si>
    <t xml:space="preserve">NADAR family protein [Nannocystis bainbridge]</t>
  </si>
  <si>
    <t xml:space="preserve">Nannocystis bainbridge</t>
  </si>
  <si>
    <t>WP_272084828.1</t>
  </si>
  <si>
    <t xml:space="preserve">NADAR family protein [unclassified Nannocystis]</t>
  </si>
  <si>
    <t xml:space="preserve">unclassified Nannocystis</t>
  </si>
  <si>
    <t>WP_267709461.1</t>
  </si>
  <si>
    <t xml:space="preserve">NADAR family protein [Deltaproteobacteria bacterium]</t>
  </si>
  <si>
    <t xml:space="preserve">Deltaproteobacteria bacterium</t>
  </si>
  <si>
    <t>TNE44753.1</t>
  </si>
  <si>
    <t>MCA9636073.1</t>
  </si>
  <si>
    <t>WP_267770969.1</t>
  </si>
  <si>
    <t>WP_095960063.1</t>
  </si>
  <si>
    <t>MCA9660705.1</t>
  </si>
  <si>
    <t xml:space="preserve">TPA: NADAR family protein [Myxococcus sp.]</t>
  </si>
  <si>
    <t xml:space="preserve">Myxococcus sp.</t>
  </si>
  <si>
    <t>HZI10345.1</t>
  </si>
  <si>
    <t xml:space="preserve">NADAR family protein [Myxococcota bacterium]</t>
  </si>
  <si>
    <t xml:space="preserve">Myxococcota bacterium</t>
  </si>
  <si>
    <t>MEL6346349.1</t>
  </si>
  <si>
    <t>MCO5170687.1</t>
  </si>
  <si>
    <t>MDG1480997.1</t>
  </si>
  <si>
    <t xml:space="preserve">NADAR family protein [Streptomyces sp. CBMA152]</t>
  </si>
  <si>
    <t xml:space="preserve">Streptomyces sp. CBMA152</t>
  </si>
  <si>
    <t>WP_188275337.1</t>
  </si>
  <si>
    <t xml:space="preserve">NADAR family protein [Bacteroidia bacterium]</t>
  </si>
  <si>
    <t xml:space="preserve">Bacteroidia bacterium</t>
  </si>
  <si>
    <t>MBX7242143.1</t>
  </si>
  <si>
    <t xml:space="preserve">NADAR family protein [Myxococcus]</t>
  </si>
  <si>
    <t>Myxococcus</t>
  </si>
  <si>
    <t>WP_011555295.1</t>
  </si>
  <si>
    <t xml:space="preserve">NADAR family protein [Myxococcus sp. AB036A]</t>
  </si>
  <si>
    <t xml:space="preserve">Myxococcus sp. AB036A</t>
  </si>
  <si>
    <t>WP_141621066.1</t>
  </si>
  <si>
    <t xml:space="preserve">NADAR family protein [Elizabethkingia anophelis]</t>
  </si>
  <si>
    <t xml:space="preserve">Elizabethkingia anophelis</t>
  </si>
  <si>
    <t>WP_337085137.1</t>
  </si>
  <si>
    <t xml:space="preserve">NADAR family protein [Streptomyces sp. NBC_00212]</t>
  </si>
  <si>
    <t xml:space="preserve">Streptomyces sp. NBC_00212</t>
  </si>
  <si>
    <t>WTO61020.1</t>
  </si>
  <si>
    <t xml:space="preserve">NADAR family protein [Pyxidicoccus xibeiensis]</t>
  </si>
  <si>
    <t xml:space="preserve">Pyxidicoccus xibeiensis</t>
  </si>
  <si>
    <t>WP_253982665.1</t>
  </si>
  <si>
    <t>MBK7075757.1</t>
  </si>
  <si>
    <t xml:space="preserve">NADAR family protein [Kofleriaceae bacterium]</t>
  </si>
  <si>
    <t xml:space="preserve">Kofleriaceae bacterium</t>
  </si>
  <si>
    <t>MBP6845603.1</t>
  </si>
  <si>
    <t xml:space="preserve">NADAR family protein [Pyxidicoccus parkwaysis]</t>
  </si>
  <si>
    <t xml:space="preserve">Pyxidicoccus parkwaysis</t>
  </si>
  <si>
    <t>WP_206725865.1</t>
  </si>
  <si>
    <t xml:space="preserve">NADAR family protein [Minicystis sp.]</t>
  </si>
  <si>
    <t xml:space="preserve">Minicystis sp.</t>
  </si>
  <si>
    <t>MEO7330516.1</t>
  </si>
  <si>
    <t xml:space="preserve">Best BLASTp hits of the Gypsy-14_Ec32_pol NADAR domain against the nr database. </t>
  </si>
  <si>
    <r>
      <t xml:space="preserve">Hits to </t>
    </r>
    <r>
      <rPr>
        <i/>
        <sz val="12"/>
        <color theme="1"/>
        <rFont val="Calibri"/>
        <scheme val="minor"/>
      </rPr>
      <t xml:space="preserve">Ectocarpus </t>
    </r>
    <r>
      <rPr>
        <sz val="12"/>
        <color theme="1"/>
        <rFont val="Calibri"/>
        <scheme val="minor"/>
      </rPr>
      <t xml:space="preserve">proteins were filtered</t>
    </r>
  </si>
  <si>
    <r>
      <t xml:space="preserve">Supplementary Table 1</t>
    </r>
    <r>
      <rPr>
        <i/>
        <sz val="12"/>
        <rFont val="Arial"/>
      </rPr>
      <t>.</t>
    </r>
    <r>
      <rPr>
        <sz val="12"/>
        <rFont val="Arial"/>
      </rPr>
      <t xml:space="preserve"> Best BLASTp hits of the Gypsy-14_Ec32_pol NADAR domain against the nr database. </t>
    </r>
  </si>
  <si>
    <t>Compartment</t>
  </si>
  <si>
    <t xml:space="preserve">Length (Mb)</t>
  </si>
  <si>
    <t xml:space="preserve">TE (Mb)</t>
  </si>
  <si>
    <t xml:space="preserve">Cut-and-paste (Mb)</t>
  </si>
  <si>
    <t xml:space="preserve">Copy-and-paste (Mb)</t>
  </si>
  <si>
    <t xml:space="preserve">TE sequence (%)</t>
  </si>
  <si>
    <t xml:space="preserve">Ratio cut/copy </t>
  </si>
  <si>
    <t>Autosomes</t>
  </si>
  <si>
    <t>PAR</t>
  </si>
  <si>
    <t xml:space="preserve">Male SDR</t>
  </si>
  <si>
    <t xml:space="preserve">Female SDR</t>
  </si>
  <si>
    <r>
      <t xml:space="preserve">Suppementary. Table 2. </t>
    </r>
    <r>
      <rPr>
        <sz val="12"/>
        <rFont val="Arial"/>
      </rPr>
      <t xml:space="preserve">Summary of transposable elements on autosomes, PARs, and male and female SDR.</t>
    </r>
  </si>
  <si>
    <t>Total</t>
  </si>
  <si>
    <t xml:space="preserve">Intact copies </t>
  </si>
  <si>
    <t xml:space="preserve">Intact copies</t>
  </si>
  <si>
    <t>Classification</t>
  </si>
  <si>
    <t>Count</t>
  </si>
  <si>
    <t xml:space="preserve">TE (kb)</t>
  </si>
  <si>
    <r>
      <t>LINE/</t>
    </r>
    <r>
      <rPr>
        <i/>
        <sz val="12"/>
        <color theme="1"/>
        <rFont val="Helvetica"/>
      </rPr>
      <t>CRE</t>
    </r>
  </si>
  <si>
    <t>/</t>
  </si>
  <si>
    <r>
      <t>LINE/</t>
    </r>
    <r>
      <rPr>
        <i/>
        <sz val="12"/>
        <color theme="1"/>
        <rFont val="Helvetica"/>
      </rPr>
      <t>RTE</t>
    </r>
  </si>
  <si>
    <r>
      <t>LINE/</t>
    </r>
    <r>
      <rPr>
        <i/>
        <sz val="12"/>
        <color theme="1"/>
        <rFont val="Helvetica"/>
      </rPr>
      <t>RTE-X</t>
    </r>
  </si>
  <si>
    <t>LINE/Unknown</t>
  </si>
  <si>
    <r>
      <t>LTR/</t>
    </r>
    <r>
      <rPr>
        <i/>
        <sz val="12"/>
        <color theme="1"/>
        <rFont val="Helvetica"/>
      </rPr>
      <t>Copia</t>
    </r>
  </si>
  <si>
    <r>
      <t>LTR/</t>
    </r>
    <r>
      <rPr>
        <i/>
        <sz val="12"/>
        <color theme="1"/>
        <rFont val="Helvetica"/>
      </rPr>
      <t>Gypsy</t>
    </r>
  </si>
  <si>
    <t>LTR/Unknown</t>
  </si>
  <si>
    <r>
      <t>DIRS/</t>
    </r>
    <r>
      <rPr>
        <i/>
        <sz val="12"/>
        <color theme="1"/>
        <rFont val="Helvetica"/>
      </rPr>
      <t>Ngaro</t>
    </r>
  </si>
  <si>
    <r>
      <t>DIRS/</t>
    </r>
    <r>
      <rPr>
        <i/>
        <sz val="12"/>
        <color theme="1"/>
        <rFont val="Helvetica"/>
      </rPr>
      <t>PAT-like</t>
    </r>
  </si>
  <si>
    <r>
      <t>PLE/</t>
    </r>
    <r>
      <rPr>
        <i/>
        <sz val="12"/>
        <color theme="1"/>
        <rFont val="Helvetica"/>
      </rPr>
      <t>Chlamys</t>
    </r>
  </si>
  <si>
    <t>DNA/Unknown</t>
  </si>
  <si>
    <r>
      <t>DNA/</t>
    </r>
    <r>
      <rPr>
        <i/>
        <sz val="12"/>
        <color theme="1"/>
        <rFont val="Helvetica"/>
      </rPr>
      <t>Dada</t>
    </r>
  </si>
  <si>
    <r>
      <t>DNA/</t>
    </r>
    <r>
      <rPr>
        <i/>
        <sz val="12"/>
        <color theme="1"/>
        <rFont val="Helvetica"/>
      </rPr>
      <t>Harbinger</t>
    </r>
  </si>
  <si>
    <r>
      <t>DNA/</t>
    </r>
    <r>
      <rPr>
        <i/>
        <sz val="12"/>
        <color theme="1"/>
        <rFont val="Helvetica"/>
      </rPr>
      <t>KDZ</t>
    </r>
  </si>
  <si>
    <r>
      <t>DNA/</t>
    </r>
    <r>
      <rPr>
        <i/>
        <sz val="12"/>
        <color theme="1"/>
        <rFont val="Helvetica"/>
      </rPr>
      <t>Mariner-Tc1</t>
    </r>
  </si>
  <si>
    <r>
      <t>DNA/</t>
    </r>
    <r>
      <rPr>
        <i/>
        <sz val="12"/>
        <color theme="1"/>
        <rFont val="Helvetica"/>
      </rPr>
      <t>MuDR</t>
    </r>
  </si>
  <si>
    <r>
      <t>DNA/</t>
    </r>
    <r>
      <rPr>
        <i/>
        <sz val="12"/>
        <color theme="1"/>
        <rFont val="Helvetica"/>
      </rPr>
      <t>PiggyBac</t>
    </r>
  </si>
  <si>
    <r>
      <t>DNA/</t>
    </r>
    <r>
      <rPr>
        <i/>
        <sz val="12"/>
        <color theme="1"/>
        <rFont val="Helvetica"/>
      </rPr>
      <t>Sola-1</t>
    </r>
  </si>
  <si>
    <r>
      <t>DNA/</t>
    </r>
    <r>
      <rPr>
        <i/>
        <sz val="12"/>
        <color theme="1"/>
        <rFont val="Helvetica"/>
      </rPr>
      <t>Sola-2</t>
    </r>
  </si>
  <si>
    <r>
      <t>DNA/</t>
    </r>
    <r>
      <rPr>
        <i/>
        <sz val="12"/>
        <color theme="1"/>
        <rFont val="Helvetica"/>
      </rPr>
      <t>hAT</t>
    </r>
  </si>
  <si>
    <r>
      <t>DNA/</t>
    </r>
    <r>
      <rPr>
        <i/>
        <sz val="12"/>
        <color theme="1"/>
        <rFont val="Helvetica"/>
      </rPr>
      <t xml:space="preserve">EnSpm </t>
    </r>
  </si>
  <si>
    <t>Helitron</t>
  </si>
  <si>
    <t>Unknown</t>
  </si>
  <si>
    <t xml:space="preserve">Supplementary Table 3. Summary statistics of transposable elements in the male and female SDR.</t>
  </si>
  <si>
    <t>Scaffold</t>
  </si>
  <si>
    <t xml:space="preserve">Scaffold length (Mb)</t>
  </si>
  <si>
    <t>HiC_scaffold_28</t>
  </si>
  <si>
    <t>HiC_scaffold_29</t>
  </si>
  <si>
    <t>HiC_scaffold_30</t>
  </si>
  <si>
    <t>HiC_scaffold_33</t>
  </si>
  <si>
    <t>HiC_scaffold_34</t>
  </si>
  <si>
    <t xml:space="preserve">Supplementary Table 4. Summary statistics of transposable elements on unplaced scaffolds.</t>
  </si>
  <si>
    <t xml:space="preserve">Genomic region</t>
  </si>
  <si>
    <t xml:space="preserve">Genomic sequence (%)</t>
  </si>
  <si>
    <t xml:space="preserve">Other repeats sequence (%)</t>
  </si>
  <si>
    <t>5'UTR</t>
  </si>
  <si>
    <t>3'UTR</t>
  </si>
  <si>
    <t>CDS</t>
  </si>
  <si>
    <t>Intron</t>
  </si>
  <si>
    <t xml:space="preserve">Intergenic </t>
  </si>
  <si>
    <t xml:space="preserve">Intergenic Proximal</t>
  </si>
  <si>
    <t xml:space="preserve">Intergenic Distal</t>
  </si>
  <si>
    <t xml:space="preserve">Supplementary Table S5. Summary statistics of TE copies and tandem repeats by site class.</t>
  </si>
  <si>
    <t xml:space="preserve">Genomic compartment</t>
  </si>
  <si>
    <t xml:space="preserve">TE median length (bp)</t>
  </si>
  <si>
    <t xml:space="preserve">Median percentage of divergence (%)</t>
  </si>
  <si>
    <t xml:space="preserve">Intergenic distal</t>
  </si>
  <si>
    <t xml:space="preserve">Intergenic proximal</t>
  </si>
  <si>
    <t>Introns</t>
  </si>
  <si>
    <t>Length</t>
  </si>
  <si>
    <t xml:space="preserve">Kruskal-Wallis </t>
  </si>
  <si>
    <t xml:space="preserve">chi-squared = 7272.4</t>
  </si>
  <si>
    <t xml:space="preserve"> df = 2</t>
  </si>
  <si>
    <t xml:space="preserve"> p-value &lt; 2.2e-16</t>
  </si>
  <si>
    <t xml:space="preserve">Comparison of x by group   (Bonferroni)                                  </t>
  </si>
  <si>
    <t xml:space="preserve">Col Mean - Row mean</t>
  </si>
  <si>
    <t xml:space="preserve">IG Dist</t>
  </si>
  <si>
    <t xml:space="preserve">IG Prox</t>
  </si>
  <si>
    <t>0.0000*</t>
  </si>
  <si>
    <t xml:space="preserve"> 0.0000*</t>
  </si>
  <si>
    <t xml:space="preserve">Percentage of divergence</t>
  </si>
  <si>
    <t>Kruskal-Wallis </t>
  </si>
  <si>
    <t xml:space="preserve">chi-squared = 2721.3</t>
  </si>
  <si>
    <t xml:space="preserve"> df = 2</t>
  </si>
  <si>
    <t xml:space="preserve"> p-value &lt; 2.2e-16</t>
  </si>
  <si>
    <t> </t>
  </si>
  <si>
    <t xml:space="preserve">Comparison of x by group   (Bonferroni)                                  </t>
  </si>
  <si>
    <t> 0.0000*</t>
  </si>
  <si>
    <t xml:space="preserve">Supplementary Table S6. Summary statistics of intronic and intergenic TEs.</t>
  </si>
  <si>
    <t xml:space="preserve">Median length (bp)</t>
  </si>
  <si>
    <t>Counts</t>
  </si>
  <si>
    <t xml:space="preserve">Intact TE sequence (%)</t>
  </si>
  <si>
    <t xml:space="preserve">Non intact TE sequence (%)</t>
  </si>
  <si>
    <t>DIRS/Ngaro</t>
  </si>
  <si>
    <t>DIRS/PAT-like</t>
  </si>
  <si>
    <t>DNA/autonomous</t>
  </si>
  <si>
    <t>DNA/nonautonomous</t>
  </si>
  <si>
    <t>Helitron/autonomous</t>
  </si>
  <si>
    <t>Helitron/nonautonomous</t>
  </si>
  <si>
    <t>LINE/CRE</t>
  </si>
  <si>
    <t>LINE/RTE</t>
  </si>
  <si>
    <t>LINE/RTE-X</t>
  </si>
  <si>
    <t>LTR/Copia</t>
  </si>
  <si>
    <t>LTR/Gypsy</t>
  </si>
  <si>
    <t>PLE/Chlamys</t>
  </si>
  <si>
    <t xml:space="preserve">Supplementary Table S7. Summary statistics of TE superfamilies in intergenic and intronic sequence.</t>
  </si>
  <si>
    <t>Sample</t>
  </si>
  <si>
    <t xml:space="preserve">Life stage</t>
  </si>
  <si>
    <t xml:space="preserve">sRNA reads</t>
  </si>
  <si>
    <t xml:space="preserve">sRNA reads &gt;= 24nt</t>
  </si>
  <si>
    <t xml:space="preserve">Percentage (%)</t>
  </si>
  <si>
    <t>CM_trial3_sRNA1_S1</t>
  </si>
  <si>
    <t xml:space="preserve">Vegetative GA</t>
  </si>
  <si>
    <t>CM_trial3_sRNA2_S2</t>
  </si>
  <si>
    <t>CM_trial3_sRNA3_S3</t>
  </si>
  <si>
    <t>CM_trial3_sRNA4_S4</t>
  </si>
  <si>
    <t xml:space="preserve">Fertile GA</t>
  </si>
  <si>
    <t>CM_trial3_sRNA5_S5</t>
  </si>
  <si>
    <t>CM_trial3_sRNA6_S6</t>
  </si>
  <si>
    <t>CM_trial3_sRNA7_S7</t>
  </si>
  <si>
    <t>Gametes</t>
  </si>
  <si>
    <t>CM_trial3_sRNA8_S8</t>
  </si>
  <si>
    <t xml:space="preserve">Supplementary table 8. Total sRNA reads and counts and percentage of sRNA reads longer than 24nt in each sRNA-seq sample</t>
  </si>
  <si>
    <t xml:space="preserve">TE intact status</t>
  </si>
  <si>
    <t xml:space="preserve">TE copies with sRNA</t>
  </si>
  <si>
    <t xml:space="preserve">Total TE copies</t>
  </si>
  <si>
    <t>Intact</t>
  </si>
  <si>
    <t xml:space="preserve">Not intact</t>
  </si>
  <si>
    <t xml:space="preserve">Supplementary table 9. Number and percentage of TE copies with detectable sRNA, grouped by intact status</t>
  </si>
  <si>
    <t xml:space="preserve">Family ID</t>
  </si>
  <si>
    <t>baseMean</t>
  </si>
  <si>
    <t>log2FoldChange</t>
  </si>
  <si>
    <t>lfcSE</t>
  </si>
  <si>
    <t>pvalue</t>
  </si>
  <si>
    <t>padj</t>
  </si>
  <si>
    <t>Chromosome</t>
  </si>
  <si>
    <t>Start</t>
  </si>
  <si>
    <t>End</t>
  </si>
  <si>
    <t>Strand</t>
  </si>
  <si>
    <t>ConsensiLength</t>
  </si>
  <si>
    <t>LengthPercent</t>
  </si>
  <si>
    <t xml:space="preserve">Intact status</t>
  </si>
  <si>
    <t>Mechanism</t>
  </si>
  <si>
    <t>Transition</t>
  </si>
  <si>
    <t>family183.415</t>
  </si>
  <si>
    <t>2.33893683464394e-269</t>
  </si>
  <si>
    <t>5.67893863451548e-265</t>
  </si>
  <si>
    <t>chr_26</t>
  </si>
  <si>
    <t>+</t>
  </si>
  <si>
    <t>introns</t>
  </si>
  <si>
    <t xml:space="preserve">not intact</t>
  </si>
  <si>
    <t>vGA_ga</t>
  </si>
  <si>
    <t>Gypsy-2c_Ec32.4</t>
  </si>
  <si>
    <t>9.51132826742437e-260</t>
  </si>
  <si>
    <t>1.15467525166532e-255</t>
  </si>
  <si>
    <t>chr_05</t>
  </si>
  <si>
    <t>-</t>
  </si>
  <si>
    <t>5UTR</t>
  </si>
  <si>
    <t>intact</t>
  </si>
  <si>
    <t>Gypsy-2c_Ec32.2</t>
  </si>
  <si>
    <t>1.04631527749794e-253</t>
  </si>
  <si>
    <t>8.46817831255e-250</t>
  </si>
  <si>
    <t>Helitron-1_Ec32.461</t>
  </si>
  <si>
    <t>1.96201996536102e-249</t>
  </si>
  <si>
    <t>1.19094611897414e-245</t>
  </si>
  <si>
    <t>chr_23</t>
  </si>
  <si>
    <t>Helitron-1_Ec32.513</t>
  </si>
  <si>
    <t>8.36970147500274e-245</t>
  </si>
  <si>
    <t>4.06432703626133e-241</t>
  </si>
  <si>
    <t>intP</t>
  </si>
  <si>
    <t>family852.40</t>
  </si>
  <si>
    <t>9.99260893016674e-222</t>
  </si>
  <si>
    <t>4.04367574707414e-218</t>
  </si>
  <si>
    <t>chr_01</t>
  </si>
  <si>
    <t>family852.437</t>
  </si>
  <si>
    <t>7.61343042269029e-213</t>
  </si>
  <si>
    <t>2.640772723756e-209</t>
  </si>
  <si>
    <t>chr_19</t>
  </si>
  <si>
    <t>intD</t>
  </si>
  <si>
    <t>KDZ-3_Ec32.216</t>
  </si>
  <si>
    <t>7.6070937422741e-210</t>
  </si>
  <si>
    <t>2.30875295078019e-206</t>
  </si>
  <si>
    <t>DNA/KDZ</t>
  </si>
  <si>
    <t>DNA9-N3_Ec32.104</t>
  </si>
  <si>
    <t>3.92724494070829e-181</t>
  </si>
  <si>
    <t>1.0594834128933e-177</t>
  </si>
  <si>
    <t>chr_13</t>
  </si>
  <si>
    <t>family183.340</t>
  </si>
  <si>
    <t>6.19459968467398e-176</t>
  </si>
  <si>
    <t>1.50404880343884e-172</t>
  </si>
  <si>
    <t>chr_20</t>
  </si>
  <si>
    <t>DNA4-N2_Ec32.217</t>
  </si>
  <si>
    <t>9.24115878466044e-176</t>
  </si>
  <si>
    <t>2.03977577537778e-172</t>
  </si>
  <si>
    <t>DNA9-N3_Ec32.105</t>
  </si>
  <si>
    <t>3.54686075493941e-170</t>
  </si>
  <si>
    <t>7.17648159416074e-167</t>
  </si>
  <si>
    <t>3UTR</t>
  </si>
  <si>
    <t>CRE-1_Ec32.2260</t>
  </si>
  <si>
    <t>1.60260708580044e-168</t>
  </si>
  <si>
    <t>2.99317692640267e-165</t>
  </si>
  <si>
    <t>chr_14</t>
  </si>
  <si>
    <t>DNA4-N2_Ec32.253</t>
  </si>
  <si>
    <t>6.02996851168573e-167</t>
  </si>
  <si>
    <t>9.7605090309153e-164</t>
  </si>
  <si>
    <t>family183.297</t>
  </si>
  <si>
    <t>5.8215045532743e-167</t>
  </si>
  <si>
    <t>chr_17</t>
  </si>
  <si>
    <t>family852.472</t>
  </si>
  <si>
    <t>1.15848475164286e-165</t>
  </si>
  <si>
    <t>1.75800061061804e-162</t>
  </si>
  <si>
    <t>chr_21</t>
  </si>
  <si>
    <t>DNA4-N1c_Ec32.10</t>
  </si>
  <si>
    <t>2.4193954772667e-162</t>
  </si>
  <si>
    <t>3.45546601106091e-159</t>
  </si>
  <si>
    <t>family183.238</t>
  </si>
  <si>
    <t>2.26389289807522e-154</t>
  </si>
  <si>
    <t>3.05373997584813e-151</t>
  </si>
  <si>
    <t>family183.179</t>
  </si>
  <si>
    <t>1.24600594658317e-144</t>
  </si>
  <si>
    <t>1.5922644412126e-141</t>
  </si>
  <si>
    <t>chr_08</t>
  </si>
  <si>
    <t>CRE-1_Ec32.200</t>
  </si>
  <si>
    <t>5.97507407839555e-141</t>
  </si>
  <si>
    <t>7.2537399311722e-138</t>
  </si>
  <si>
    <t>Copia-4_Ec32.23</t>
  </si>
  <si>
    <t>8.59641934406622e-138</t>
  </si>
  <si>
    <t>9.93909817494894e-135</t>
  </si>
  <si>
    <t>family852.470</t>
  </si>
  <si>
    <t>3.08620020650864e-135</t>
  </si>
  <si>
    <t>3.40604277336499e-132</t>
  </si>
  <si>
    <t>Copia-N3_Ec32.300</t>
  </si>
  <si>
    <t>1.20396548900338e-134</t>
  </si>
  <si>
    <t>1.2709687857827e-131</t>
  </si>
  <si>
    <t>chr_24</t>
  </si>
  <si>
    <t>family183.160</t>
  </si>
  <si>
    <t>6.29641536780481e-133</t>
  </si>
  <si>
    <t>6.36987354709586e-130</t>
  </si>
  <si>
    <t>chr_07</t>
  </si>
  <si>
    <t>Gypsy-2c_Ec32.16</t>
  </si>
  <si>
    <t>2.20892837717428e-132</t>
  </si>
  <si>
    <t>2.14531123991166e-129</t>
  </si>
  <si>
    <t>chr_22</t>
  </si>
  <si>
    <t>Copia-4_Ec32.11</t>
  </si>
  <si>
    <t>1.31205100725073e-131</t>
  </si>
  <si>
    <t>1.22525378677107e-128</t>
  </si>
  <si>
    <t>chr_04</t>
  </si>
  <si>
    <t>RTEX-N1b_Ec32.116</t>
  </si>
  <si>
    <t>3.80396728311461e-131</t>
  </si>
  <si>
    <t>3.4207528012601e-128</t>
  </si>
  <si>
    <t>TcMar-N1b_Ec32.2482</t>
  </si>
  <si>
    <t>1.34995818195873e-127</t>
  </si>
  <si>
    <t>1.17060659492707e-124</t>
  </si>
  <si>
    <t>chr_27</t>
  </si>
  <si>
    <t>DNA/Mariner-Tc1</t>
  </si>
  <si>
    <t>Plavaka-N2_Ec32.511</t>
  </si>
  <si>
    <t>1.91297888550484e-126</t>
  </si>
  <si>
    <t>1.60162508069164e-123</t>
  </si>
  <si>
    <t>DNA/EnSpm</t>
  </si>
  <si>
    <t>family852.526</t>
  </si>
  <si>
    <t>3.23814158754577e-123</t>
  </si>
  <si>
    <t>2.62073592485371e-120</t>
  </si>
  <si>
    <t>family852.329</t>
  </si>
  <si>
    <t>2.55069296805709e-121</t>
  </si>
  <si>
    <t>1.99776855691697e-118</t>
  </si>
  <si>
    <t>family165.1187</t>
  </si>
  <si>
    <t>8.86499897095929e-120</t>
  </si>
  <si>
    <t>6.52249015196641e-117</t>
  </si>
  <si>
    <t>Plavaka-1_Ec32.1179</t>
  </si>
  <si>
    <t>DNA9-N2a_Ec32.162</t>
  </si>
  <si>
    <t>1.92711415030129e-115</t>
  </si>
  <si>
    <t>1.37618622262692e-112</t>
  </si>
  <si>
    <t>DNA4-N1a_Ec32.67</t>
  </si>
  <si>
    <t>6.05987578193491e-115</t>
  </si>
  <si>
    <t>4.20382239958228e-112</t>
  </si>
  <si>
    <t>family049.421</t>
  </si>
  <si>
    <t>5.19583229224018e-114</t>
  </si>
  <si>
    <t>3.50430022376643e-111</t>
  </si>
  <si>
    <t>family852.457</t>
  </si>
  <si>
    <t>2.64305325920057e-109</t>
  </si>
  <si>
    <t>1.73441440901054e-106</t>
  </si>
  <si>
    <t>DNA4-N1b_Ec32.147</t>
  </si>
  <si>
    <t>6.64127472761734e-109</t>
  </si>
  <si>
    <t>4.24342501017234e-106</t>
  </si>
  <si>
    <t>chr_18</t>
  </si>
  <si>
    <t>Gypsy12_Ec32.193</t>
  </si>
  <si>
    <t>4.21159233846151e-107</t>
  </si>
  <si>
    <t>2.62198620456014e-104</t>
  </si>
  <si>
    <t>Gypsy-3_Ec32.184</t>
  </si>
  <si>
    <t>4.83305877031128e-107</t>
  </si>
  <si>
    <t>2.93366667357895e-104</t>
  </si>
  <si>
    <t>Gypsy12_Ec32.192</t>
  </si>
  <si>
    <t>1.16020535044363e-106</t>
  </si>
  <si>
    <t>6.87067948994423e-104</t>
  </si>
  <si>
    <t>DNA4-N1c_Ec32.151</t>
  </si>
  <si>
    <t>4.17706016677233e-106</t>
  </si>
  <si>
    <t>2.41473859164838e-103</t>
  </si>
  <si>
    <t>family888.371</t>
  </si>
  <si>
    <t>1.33290227052254e-104</t>
  </si>
  <si>
    <t>7.52624816936911e-102</t>
  </si>
  <si>
    <t>Ngaro-2a_Ec32.544</t>
  </si>
  <si>
    <t>1.88976521465825e-104</t>
  </si>
  <si>
    <t>1.04280680481596e-101</t>
  </si>
  <si>
    <t>CRE-1_Ec32.3417</t>
  </si>
  <si>
    <t>8.60387282336562e-104</t>
  </si>
  <si>
    <t>4.64226738114038e-101</t>
  </si>
  <si>
    <t>DNA4-N1c_Ec32.216</t>
  </si>
  <si>
    <t>1.12532900334312e-102</t>
  </si>
  <si>
    <t>5.93978004373283e-100</t>
  </si>
  <si>
    <t>Gypsy-5_Ec32.236</t>
  </si>
  <si>
    <t>1.40273405195261e-102</t>
  </si>
  <si>
    <t>7.24646442157649e-100</t>
  </si>
  <si>
    <t>family183.233</t>
  </si>
  <si>
    <t>8.59955184924964e-102</t>
  </si>
  <si>
    <t>4.26116569183227e-99</t>
  </si>
  <si>
    <t>chr_12</t>
  </si>
  <si>
    <t>Gypsy-5_Ec32.133</t>
  </si>
  <si>
    <t>8.48625268288735e-102</t>
  </si>
  <si>
    <t>chr_15</t>
  </si>
  <si>
    <t>DNA4-N1b_Ec32.36</t>
  </si>
  <si>
    <t>3.93422932221864e-101</t>
  </si>
  <si>
    <t>1.91046175886937e-98</t>
  </si>
  <si>
    <t>chr_03</t>
  </si>
  <si>
    <t>Copia-N1_Ec32.138</t>
  </si>
  <si>
    <t>2.51701797464607e-100</t>
  </si>
  <si>
    <t>1.19829796910601e-97</t>
  </si>
  <si>
    <t>family162.33</t>
  </si>
  <si>
    <t>2.05482265452179e-99</t>
  </si>
  <si>
    <t>9.41341397203568e-97</t>
  </si>
  <si>
    <t>Gypsy-5_Ec32.108</t>
  </si>
  <si>
    <t>RTEX-1a_Ec32.1302</t>
  </si>
  <si>
    <t>4.40605629340044e-99</t>
  </si>
  <si>
    <t>1.98109345932894e-96</t>
  </si>
  <si>
    <t>Sola1-1_Ec32.1933</t>
  </si>
  <si>
    <t>1.32580698101804e-98</t>
  </si>
  <si>
    <t>5.85283518165784e-96</t>
  </si>
  <si>
    <t>DNA/Sola-1</t>
  </si>
  <si>
    <t>family852.326</t>
  </si>
  <si>
    <t>1.75305129727183e-97</t>
  </si>
  <si>
    <t>7.60072955317142e-95</t>
  </si>
  <si>
    <t>CRE-1_Ec32.2261</t>
  </si>
  <si>
    <t>2.44559809063813e-97</t>
  </si>
  <si>
    <t>1.04173897615252e-94</t>
  </si>
  <si>
    <t>Gypsy12_Ec32.194</t>
  </si>
  <si>
    <t>1.26727521616781e-96</t>
  </si>
  <si>
    <t>5.30507624975078e-94</t>
  </si>
  <si>
    <t>Gypsy-5_Ec32.90</t>
  </si>
  <si>
    <t>1.79239596326134e-96</t>
  </si>
  <si>
    <t>7.37616508270938e-94</t>
  </si>
  <si>
    <t>chr_10</t>
  </si>
  <si>
    <t>CRE-1_Ec32.3089</t>
  </si>
  <si>
    <t>1.06794596412921e-95</t>
  </si>
  <si>
    <t>4.32162133484288e-93</t>
  </si>
  <si>
    <t>Gypsy-5_Ec32.25</t>
  </si>
  <si>
    <t>1.57430178908328e-95</t>
  </si>
  <si>
    <t>6.26623728507247e-93</t>
  </si>
  <si>
    <t>chr_02</t>
  </si>
  <si>
    <t>DNA4-N1c_Ec32.245</t>
  </si>
  <si>
    <t>2.32263302103781e-95</t>
  </si>
  <si>
    <t>9.09573060496743e-93</t>
  </si>
  <si>
    <t>family134.8</t>
  </si>
  <si>
    <t>2.41377167520462e-95</t>
  </si>
  <si>
    <t>9.30259940856639e-93</t>
  </si>
  <si>
    <t>family076.13</t>
  </si>
  <si>
    <t>9.66841297519154e-95</t>
  </si>
  <si>
    <t>3.66795417246329e-92</t>
  </si>
  <si>
    <t>family076.12</t>
  </si>
  <si>
    <t>4.70686566349185e-94</t>
  </si>
  <si>
    <t>1.75819535860896e-91</t>
  </si>
  <si>
    <t>None</t>
  </si>
  <si>
    <t>DNA9-N3_Ec32.109</t>
  </si>
  <si>
    <t>5.84047593406616e-94</t>
  </si>
  <si>
    <t>2.14858720725949e-91</t>
  </si>
  <si>
    <t>DNA4-N2_Ec32.46</t>
  </si>
  <si>
    <t>8.45035008154791e-94</t>
  </si>
  <si>
    <t>3.0623059698505e-91</t>
  </si>
  <si>
    <t>family049.397</t>
  </si>
  <si>
    <t>9.54989741404334e-94</t>
  </si>
  <si>
    <t>3.40987513548489e-91</t>
  </si>
  <si>
    <t>Gypsy-5_Ec32.101</t>
  </si>
  <si>
    <t>5.20281061902696e-93</t>
  </si>
  <si>
    <t>1.80733589641077e-90</t>
  </si>
  <si>
    <t>chr_11</t>
  </si>
  <si>
    <t>Plavaka-N2_Ec32.365</t>
  </si>
  <si>
    <t>5.21060596164554e-93</t>
  </si>
  <si>
    <t>family183.246</t>
  </si>
  <si>
    <t>1.88491832595876e-91</t>
  </si>
  <si>
    <t>6.44588971187025e-89</t>
  </si>
  <si>
    <t>Gypsy-5_Ec32.107</t>
  </si>
  <si>
    <t>7.76934792971679e-89</t>
  </si>
  <si>
    <t>2.61999677407672e-86</t>
  </si>
  <si>
    <t>Helitron-1_Ec32.512</t>
  </si>
  <si>
    <t>1.33419187607858e-87</t>
  </si>
  <si>
    <t>4.37759172313351e-85</t>
  </si>
  <si>
    <t>Gypsy-5_Ec32.38</t>
  </si>
  <si>
    <t>2.81188838634894e-87</t>
  </si>
  <si>
    <t>9.10302000274029e-85</t>
  </si>
  <si>
    <t>family145.58</t>
  </si>
  <si>
    <t>6.77517547559428e-87</t>
  </si>
  <si>
    <t>2.16449027036091e-84</t>
  </si>
  <si>
    <t>DNA4-N2_Ec32.116</t>
  </si>
  <si>
    <t>1.84334045618425e-86</t>
  </si>
  <si>
    <t>5.81250730859139e-84</t>
  </si>
  <si>
    <t>family210.1195</t>
  </si>
  <si>
    <t>8.03150734642344e-85</t>
  </si>
  <si>
    <t>2.50006408168155e-82</t>
  </si>
  <si>
    <t>family852.413</t>
  </si>
  <si>
    <t>9.10121533814554e-85</t>
  </si>
  <si>
    <t>2.79718365076169e-82</t>
  </si>
  <si>
    <t>family852.561</t>
  </si>
  <si>
    <t>1.3727582773448e-84</t>
  </si>
  <si>
    <t>4.16632137174147e-82</t>
  </si>
  <si>
    <t>family204.167</t>
  </si>
  <si>
    <t>1.46356570995527e-84</t>
  </si>
  <si>
    <t>4.38708338737208e-82</t>
  </si>
  <si>
    <t>family210.1304</t>
  </si>
  <si>
    <t>2.12938347134926e-84</t>
  </si>
  <si>
    <t>6.30505252248294e-82</t>
  </si>
  <si>
    <t>DNA9-N2a_Ec32.161</t>
  </si>
  <si>
    <t>8.93757355248449e-82</t>
  </si>
  <si>
    <t>2.61450946812438e-79</t>
  </si>
  <si>
    <t>family171.1593</t>
  </si>
  <si>
    <t>2.59917904906892e-81</t>
  </si>
  <si>
    <t>7.51286515611826e-79</t>
  </si>
  <si>
    <t>chr_25</t>
  </si>
  <si>
    <t>family167.74</t>
  </si>
  <si>
    <t>3.69079953889609e-81</t>
  </si>
  <si>
    <t>1.04200712563252e-78</t>
  </si>
  <si>
    <t>chr_16</t>
  </si>
  <si>
    <t>KDZ-N1_Ec32.211</t>
  </si>
  <si>
    <t>TcMar-N6_Ec32.1330</t>
  </si>
  <si>
    <t>3.82257124446576e-81</t>
  </si>
  <si>
    <t>1.06680494040952e-78</t>
  </si>
  <si>
    <t>unknown5-N1_Ec32.125</t>
  </si>
  <si>
    <t>4.18599671866555e-81</t>
  </si>
  <si>
    <t>1.15495454919545e-78</t>
  </si>
  <si>
    <t>family130.37</t>
  </si>
  <si>
    <t>3.56439532532608e-80</t>
  </si>
  <si>
    <t>9.72399084257497e-78</t>
  </si>
  <si>
    <t>family156.37</t>
  </si>
  <si>
    <t>7.11014026520385e-80</t>
  </si>
  <si>
    <t>1.91815784043499e-77</t>
  </si>
  <si>
    <t>family171.1726</t>
  </si>
  <si>
    <t>1.63883745525768e-77</t>
  </si>
  <si>
    <t>4.37263444106114e-75</t>
  </si>
  <si>
    <t>Gypsy-13_Ec32.289</t>
  </si>
  <si>
    <t>1.7547145613652e-77</t>
  </si>
  <si>
    <t>4.63092060325511e-75</t>
  </si>
  <si>
    <t>Gypsy-14_Ec32.187</t>
  </si>
  <si>
    <t>3.80304396349981e-76</t>
  </si>
  <si>
    <t>9.92880725094359e-74</t>
  </si>
  <si>
    <t>family852.510</t>
  </si>
  <si>
    <t>1.58695812457109e-75</t>
  </si>
  <si>
    <t>4.09907907070065e-73</t>
  </si>
  <si>
    <t>family852.161</t>
  </si>
  <si>
    <t>3.74816645464725e-75</t>
  </si>
  <si>
    <t>9.57952437040372e-73</t>
  </si>
  <si>
    <t>chr_06</t>
  </si>
  <si>
    <t>family210.1307</t>
  </si>
  <si>
    <t>5.92588287842935e-75</t>
  </si>
  <si>
    <t>1.49875454466942e-72</t>
  </si>
  <si>
    <t>Plavaka-1_Ec32.302</t>
  </si>
  <si>
    <t>9.23446184603527e-74</t>
  </si>
  <si>
    <t>2.31147148063646e-71</t>
  </si>
  <si>
    <t>family018.63</t>
  </si>
  <si>
    <t>1.19970432241449e-72</t>
  </si>
  <si>
    <t>2.94230514628523e-70</t>
  </si>
  <si>
    <t>Copia-5_Ec32.65</t>
  </si>
  <si>
    <t>5.15837432682304e-71</t>
  </si>
  <si>
    <t>1.25245328655263e-68</t>
  </si>
  <si>
    <t>Gypsy-14_Ec32.188</t>
  </si>
  <si>
    <t>1.27661546890273e-70</t>
  </si>
  <si>
    <t>3.0689330282137e-68</t>
  </si>
  <si>
    <t>DNA9-N2a_Ec32.132</t>
  </si>
  <si>
    <t>5.97124666217112e-70</t>
  </si>
  <si>
    <t>1.4213908721325e-67</t>
  </si>
  <si>
    <t>family207.24</t>
  </si>
  <si>
    <t>1.78592544534958e-69</t>
  </si>
  <si>
    <t>4.20992910806679e-67</t>
  </si>
  <si>
    <t>DNA/Harbinger</t>
  </si>
  <si>
    <t>family183.425</t>
  </si>
  <si>
    <t>7.9580172643128e-68</t>
  </si>
  <si>
    <t>1.85789095362995e-65</t>
  </si>
  <si>
    <t>family852.461</t>
  </si>
  <si>
    <t>9.0331347145735e-68</t>
  </si>
  <si>
    <t>2.08880486542709e-65</t>
  </si>
  <si>
    <t>DNA9-N3_Ec32.142</t>
  </si>
  <si>
    <t>3.14532426063339e-67</t>
  </si>
  <si>
    <t>7.20457292907345e-65</t>
  </si>
  <si>
    <t>family617.48</t>
  </si>
  <si>
    <t>4.6279308300567e-67</t>
  </si>
  <si>
    <t>1.05015103321287e-64</t>
  </si>
  <si>
    <t>Chlamys-2a_Ec32.1183</t>
  </si>
  <si>
    <t>2.88734989901375e-66</t>
  </si>
  <si>
    <t>6.37316868618671e-64</t>
  </si>
  <si>
    <t>family852.589</t>
  </si>
  <si>
    <t>8.08189600091213e-66</t>
  </si>
  <si>
    <t>1.75203959734059e-63</t>
  </si>
  <si>
    <t>family824.91</t>
  </si>
  <si>
    <t>1.71171092720553e-63</t>
  </si>
  <si>
    <t>3.64564397478511e-61</t>
  </si>
  <si>
    <t>KDZ-2_Ec32.1246</t>
  </si>
  <si>
    <t>1.9700009035493e-63</t>
  </si>
  <si>
    <t>4.15927147288496e-61</t>
  </si>
  <si>
    <t>family052.69</t>
  </si>
  <si>
    <t>2.37464353129496e-63</t>
  </si>
  <si>
    <t>4.97037456377946e-61</t>
  </si>
  <si>
    <t>family090.171</t>
  </si>
  <si>
    <t>3.18767643795178e-63</t>
  </si>
  <si>
    <t>6.61510973619394e-61</t>
  </si>
  <si>
    <t>DNA9-N3_Ec32.141</t>
  </si>
  <si>
    <t>4.25422012168709e-63</t>
  </si>
  <si>
    <t>8.75359869106462e-61</t>
  </si>
  <si>
    <t>Copia-N5_Ec32.61</t>
  </si>
  <si>
    <t>1.4963266878779e-62</t>
  </si>
  <si>
    <t>3.02756766513961e-60</t>
  </si>
  <si>
    <t>Copia-N5_Ec32.26</t>
  </si>
  <si>
    <t>2.97352631396611e-62</t>
  </si>
  <si>
    <t>5.96671230604109e-60</t>
  </si>
  <si>
    <t>family183.283</t>
  </si>
  <si>
    <t>3.19158187494252e-62</t>
  </si>
  <si>
    <t>6.35177114127904e-60</t>
  </si>
  <si>
    <t>family183.282</t>
  </si>
  <si>
    <t>4.35020775954824e-62</t>
  </si>
  <si>
    <t>8.58723938226271e-60</t>
  </si>
  <si>
    <t>family171.1203</t>
  </si>
  <si>
    <t>5.85171811933038e-62</t>
  </si>
  <si>
    <t>1.14580416078501e-59</t>
  </si>
  <si>
    <t>Sola1-1_Ec32.1705</t>
  </si>
  <si>
    <t>9.0804294132195e-61</t>
  </si>
  <si>
    <t>1.76378260922376e-58</t>
  </si>
  <si>
    <t>family208.43</t>
  </si>
  <si>
    <t>9.27189497497565e-61</t>
  </si>
  <si>
    <t>1.7866794443842e-58</t>
  </si>
  <si>
    <t>Copia-8_Ec32.25</t>
  </si>
  <si>
    <t>6.27739878388664e-60</t>
  </si>
  <si>
    <t>1.20012001947061e-57</t>
  </si>
  <si>
    <t>family617.49</t>
  </si>
  <si>
    <t>1.09630381094258e-59</t>
  </si>
  <si>
    <t>2.06343073873533e-57</t>
  </si>
  <si>
    <t>Chlamys-2a_Ec32.84</t>
  </si>
  <si>
    <t>1.33789239248982e-59</t>
  </si>
  <si>
    <t>2.49877132997329e-57</t>
  </si>
  <si>
    <t>DNA4-N1c_Ec32.61</t>
  </si>
  <si>
    <t>1.91177283247206e-59</t>
  </si>
  <si>
    <t>3.54334689865813e-57</t>
  </si>
  <si>
    <t>family208.63</t>
  </si>
  <si>
    <t>2.63639700181e-59</t>
  </si>
  <si>
    <t>4.81291121834186e-57</t>
  </si>
  <si>
    <t>RTEX-N1a_Ec32.1245</t>
  </si>
  <si>
    <t>3.49661217307424e-58</t>
  </si>
  <si>
    <t>6.15201040306105e-56</t>
  </si>
  <si>
    <t>DNA4-N1c_Ec32.252</t>
  </si>
  <si>
    <t>6.75487243348752e-58</t>
  </si>
  <si>
    <t>1.17991584665523e-55</t>
  </si>
  <si>
    <t>RTEX-N1a_Ec32.1244</t>
  </si>
  <si>
    <t>2.3950719597677e-57</t>
  </si>
  <si>
    <t>4.12427994206806e-55</t>
  </si>
  <si>
    <t>RTE-1_Ec32.565</t>
  </si>
  <si>
    <t>2.48233027196068e-57</t>
  </si>
  <si>
    <t>4.24443514107079e-55</t>
  </si>
  <si>
    <t>Chlamys-2a_Ec32.729</t>
  </si>
  <si>
    <t>4.72081828338636e-57</t>
  </si>
  <si>
    <t>8.01548726717629e-55</t>
  </si>
  <si>
    <t>family208.22</t>
  </si>
  <si>
    <t>5.41023345789366e-57</t>
  </si>
  <si>
    <t>9.12225474705958e-55</t>
  </si>
  <si>
    <t>TcMar-N1b_Ec32.710</t>
  </si>
  <si>
    <t>1.4381533735199e-56</t>
  </si>
  <si>
    <t>2.40816302821125e-54</t>
  </si>
  <si>
    <t>family208.80</t>
  </si>
  <si>
    <t>2.39608831790222e-56</t>
  </si>
  <si>
    <t>3.95762070467115e-54</t>
  </si>
  <si>
    <t>Chlamys-2a_Ec32.309</t>
  </si>
  <si>
    <t>9.83224866756813e-56</t>
  </si>
  <si>
    <t>1.60219461509097e-53</t>
  </si>
  <si>
    <t>family852.449</t>
  </si>
  <si>
    <t>1.53665177018404e-55</t>
  </si>
  <si>
    <t>2.48732699867123e-53</t>
  </si>
  <si>
    <t>Copia-5_Ec32.61</t>
  </si>
  <si>
    <t>2.91177662958178e-55</t>
  </si>
  <si>
    <t>4.68198255405601e-53</t>
  </si>
  <si>
    <t>Copia-3_Ec32.94</t>
  </si>
  <si>
    <t>6.44488320190667e-55</t>
  </si>
  <si>
    <t>1.02948529040983e-52</t>
  </si>
  <si>
    <t>chr_09</t>
  </si>
  <si>
    <t>unknown2-N2_Ec32.522</t>
  </si>
  <si>
    <t>9.32518456202169e-55</t>
  </si>
  <si>
    <t>1.47983974618227e-52</t>
  </si>
  <si>
    <t>Chlamys-2a_Ec32.1470</t>
  </si>
  <si>
    <t>2.31388733776169e-54</t>
  </si>
  <si>
    <t>3.64812886758791e-52</t>
  </si>
  <si>
    <t>RTE-2_Ec32.251</t>
  </si>
  <si>
    <t>3.17556109274423e-54</t>
  </si>
  <si>
    <t>4.97436279560193e-52</t>
  </si>
  <si>
    <t>RTE-2_Ec32.250</t>
  </si>
  <si>
    <t>3.81908032037129e-54</t>
  </si>
  <si>
    <t>5.94405578068045e-52</t>
  </si>
  <si>
    <t>Ngaro-4_Ec32.360</t>
  </si>
  <si>
    <t>5.92126764623395e-54</t>
  </si>
  <si>
    <t>9.15722155736053e-52</t>
  </si>
  <si>
    <t>family208.194</t>
  </si>
  <si>
    <t>9.37356578242376e-54</t>
  </si>
  <si>
    <t>1.44044415947626e-51</t>
  </si>
  <si>
    <t>family183.309</t>
  </si>
  <si>
    <t>2.61013918173129e-53</t>
  </si>
  <si>
    <t>3.98579744229156e-51</t>
  </si>
  <si>
    <t>family208.85</t>
  </si>
  <si>
    <t>6.67064238071776e-53</t>
  </si>
  <si>
    <t>9.99772821011278e-51</t>
  </si>
  <si>
    <t>Copia-5_Ec32.38</t>
  </si>
  <si>
    <t>4.26260073230856e-52</t>
  </si>
  <si>
    <t>6.27248156245163e-50</t>
  </si>
  <si>
    <t>DNA4-N1c_Ec32.141</t>
  </si>
  <si>
    <t>5.65923733258606e-52</t>
  </si>
  <si>
    <t>8.27748689368611e-50</t>
  </si>
  <si>
    <t>Sola1-1_Ec32.575</t>
  </si>
  <si>
    <t>1.39045378168833e-51</t>
  </si>
  <si>
    <t>2.02156992930494e-49</t>
  </si>
  <si>
    <t>Sola1-1_Ec32.1826</t>
  </si>
  <si>
    <t>2.59075654257833e-51</t>
  </si>
  <si>
    <t>3.74426005082154e-49</t>
  </si>
  <si>
    <t>Sola1-1_Ec32.1536</t>
  </si>
  <si>
    <t>5.12357960763358e-51</t>
  </si>
  <si>
    <t>7.36097709309723e-49</t>
  </si>
  <si>
    <t>Copia-11_Ec32.181</t>
  </si>
  <si>
    <t>1.28267790659859e-50</t>
  </si>
  <si>
    <t>1.82125260656221e-48</t>
  </si>
  <si>
    <t>Gypsy-14_Ec32.181</t>
  </si>
  <si>
    <t>1.81834827772605e-50</t>
  </si>
  <si>
    <t>2.5668311734412e-48</t>
  </si>
  <si>
    <t>Gypsy-14_Ec32.78</t>
  </si>
  <si>
    <t>2.12691098888157e-50</t>
  </si>
  <si>
    <t>2.98505195433783e-48</t>
  </si>
  <si>
    <t>Gypsy-14_Ec32.80</t>
  </si>
  <si>
    <t>3.67880242497067e-50</t>
  </si>
  <si>
    <t>5.13340936082114e-48</t>
  </si>
  <si>
    <t>Copia-5_Ec32.20</t>
  </si>
  <si>
    <t>5.39376787823701e-50</t>
  </si>
  <si>
    <t>7.48346766191969e-48</t>
  </si>
  <si>
    <t>Chlamys-2a_Ec32.500</t>
  </si>
  <si>
    <t>8.68499293961432e-50</t>
  </si>
  <si>
    <t>1.19813425326043e-47</t>
  </si>
  <si>
    <t>family078.61</t>
  </si>
  <si>
    <t>1.13117590945319e-49</t>
  </si>
  <si>
    <t>1.5516921514985e-47</t>
  </si>
  <si>
    <t>Copia-N5_Ec32.25</t>
  </si>
  <si>
    <t>2.77501572866215e-49</t>
  </si>
  <si>
    <t>3.7852461737032e-47</t>
  </si>
  <si>
    <t>TcMar-N1b_Ec32.1736</t>
  </si>
  <si>
    <t>3.76658807926522e-49</t>
  </si>
  <si>
    <t>5.0807088091422e-47</t>
  </si>
  <si>
    <t>RTEX-1a_Ec32.1407</t>
  </si>
  <si>
    <t>9.45543038377943e-49</t>
  </si>
  <si>
    <t>1.25099799127533e-46</t>
  </si>
  <si>
    <t>Copia-5_Ec32.95</t>
  </si>
  <si>
    <t>1.40418955426162e-48</t>
  </si>
  <si>
    <t>1.83299582674582e-46</t>
  </si>
  <si>
    <t>CRE-1_Ec32.2592</t>
  </si>
  <si>
    <t>1.64265825829356e-48</t>
  </si>
  <si>
    <t>2.13282045515335e-46</t>
  </si>
  <si>
    <t>family078.62</t>
  </si>
  <si>
    <t>2.62986178368751e-48</t>
  </si>
  <si>
    <t>3.3964385163794e-46</t>
  </si>
  <si>
    <t>family149.45</t>
  </si>
  <si>
    <t>3.09792882464633e-48</t>
  </si>
  <si>
    <t>3.97977311441338e-46</t>
  </si>
  <si>
    <t>family212.82</t>
  </si>
  <si>
    <t>3.83772221609383e-48</t>
  </si>
  <si>
    <t>4.90420502140833e-46</t>
  </si>
  <si>
    <t>TcMar-N1b_Ec32.1206</t>
  </si>
  <si>
    <t>4.23748579925454e-48</t>
  </si>
  <si>
    <t>5.38670969664399e-46</t>
  </si>
  <si>
    <t>KDZ-5_Ec32.153</t>
  </si>
  <si>
    <t>5.67318540672965e-48</t>
  </si>
  <si>
    <t>7.1742157122602e-46</t>
  </si>
  <si>
    <t>family185.168</t>
  </si>
  <si>
    <t>6.87469481536606e-48</t>
  </si>
  <si>
    <t>8.64857979881285e-46</t>
  </si>
  <si>
    <t>DNA/PiggyBac</t>
  </si>
  <si>
    <t>family130.38</t>
  </si>
  <si>
    <t>8.87069318665605e-48</t>
  </si>
  <si>
    <t>1.11020840501035e-45</t>
  </si>
  <si>
    <t>family852.386</t>
  </si>
  <si>
    <t>9.55232239800317e-48</t>
  </si>
  <si>
    <t>1.18938660422316e-45</t>
  </si>
  <si>
    <t>family210.368</t>
  </si>
  <si>
    <t>2.34876056259184e-47</t>
  </si>
  <si>
    <t>2.86572394269999e-45</t>
  </si>
  <si>
    <t>Copia-5_Ec32.80</t>
  </si>
  <si>
    <t>2.6546524375946e-47</t>
  </si>
  <si>
    <t>3.22274805923984e-45</t>
  </si>
  <si>
    <t>Copia-7a_Ec32.457</t>
  </si>
  <si>
    <t>7.11084856551791e-47</t>
  </si>
  <si>
    <t>8.54709916687004e-45</t>
  </si>
  <si>
    <t>KDZ-N1_Ec32.166</t>
  </si>
  <si>
    <t>2.8147146195053e-46</t>
  </si>
  <si>
    <t>3.35006230203866e-44</t>
  </si>
  <si>
    <t>family208.193</t>
  </si>
  <si>
    <t>3.68101569143676e-46</t>
  </si>
  <si>
    <t>4.35975907258949e-44</t>
  </si>
  <si>
    <t>family890.77</t>
  </si>
  <si>
    <t>5.24406100820192e-46</t>
  </si>
  <si>
    <t>6.1808641397642e-44</t>
  </si>
  <si>
    <t>family171.892</t>
  </si>
  <si>
    <t>8.1836537607423e-46</t>
  </si>
  <si>
    <t>9.50713460817335e-44</t>
  </si>
  <si>
    <t>Plavaka-2_Ec32.498</t>
  </si>
  <si>
    <t>8.99291132807748e-46</t>
  </si>
  <si>
    <t>1.03975184307486e-43</t>
  </si>
  <si>
    <t>family167.98</t>
  </si>
  <si>
    <t>1.46817724562318e-45</t>
  </si>
  <si>
    <t>1.68944756036639e-43</t>
  </si>
  <si>
    <t>Copia-4_Ec32.41</t>
  </si>
  <si>
    <t>1.93439058484061e-45</t>
  </si>
  <si>
    <t>2.21542468867595e-43</t>
  </si>
  <si>
    <t>family167.34</t>
  </si>
  <si>
    <t>2.79629664285207e-45</t>
  </si>
  <si>
    <t>3.18751560978631e-43</t>
  </si>
  <si>
    <t>Copia-9_Ec32.134</t>
  </si>
  <si>
    <t>3.24777402904239e-45</t>
  </si>
  <si>
    <t>3.66771876396043e-43</t>
  </si>
  <si>
    <t>family852.471</t>
  </si>
  <si>
    <t>2.03785662257114e-44</t>
  </si>
  <si>
    <t>2.2593223194533e-42</t>
  </si>
  <si>
    <t>Gypsy-5_Ec32.89</t>
  </si>
  <si>
    <t>2.49921584285496e-44</t>
  </si>
  <si>
    <t>2.75822548475084e-42</t>
  </si>
  <si>
    <t>family210.233</t>
  </si>
  <si>
    <t>2.70659758775556e-44</t>
  </si>
  <si>
    <t>2.96018871309482e-42</t>
  </si>
  <si>
    <t>P-2_Ec32.38</t>
  </si>
  <si>
    <t>family888.218</t>
  </si>
  <si>
    <t>5.2277132146767e-44</t>
  </si>
  <si>
    <t>5.69187788575561e-42</t>
  </si>
  <si>
    <t>family208.18</t>
  </si>
  <si>
    <t>1.00320649619916e-43</t>
  </si>
  <si>
    <t>1.07303320386412e-41</t>
  </si>
  <si>
    <t>RTEX-1a_Ec32.1798</t>
  </si>
  <si>
    <t>1.83141406847417e-43</t>
  </si>
  <si>
    <t>1.93333624271969e-41</t>
  </si>
  <si>
    <t>Helitron-N5-Ec32.429</t>
  </si>
  <si>
    <t>6.38675092546112e-43</t>
  </si>
  <si>
    <t>6.68406519268086e-41</t>
  </si>
  <si>
    <t>Copia-4_Ec32.54</t>
  </si>
  <si>
    <t>2.75617749417254e-42</t>
  </si>
  <si>
    <t>2.83559277790294e-40</t>
  </si>
  <si>
    <t>DNA9-N3_Ec32.112</t>
  </si>
  <si>
    <t>3.1419102695569e-42</t>
  </si>
  <si>
    <t>3.19186532823605e-40</t>
  </si>
  <si>
    <t>Copia-5_Ec32.66</t>
  </si>
  <si>
    <t>3.61318882437521e-42</t>
  </si>
  <si>
    <t>3.65534269399292e-40</t>
  </si>
  <si>
    <t>family149.183</t>
  </si>
  <si>
    <t>4.74961870404229e-42</t>
  </si>
  <si>
    <t>4.74570955284555e-40</t>
  </si>
  <si>
    <t>DNA4-N1b_Ec32.52</t>
  </si>
  <si>
    <t>5.93625232011194e-42</t>
  </si>
  <si>
    <t>5.88294719723747e-40</t>
  </si>
  <si>
    <t>family208.124</t>
  </si>
  <si>
    <t>1.00784226974262e-41</t>
  </si>
  <si>
    <t>9.90704870823923e-40</t>
  </si>
  <si>
    <t>KDZ-N1_Ec32.117</t>
  </si>
  <si>
    <t>1.17608882821731e-41</t>
  </si>
  <si>
    <t>1.15142890117404e-39</t>
  </si>
  <si>
    <t>Sola1-1_Ec32.1381</t>
  </si>
  <si>
    <t>2.69616233822377e-41</t>
  </si>
  <si>
    <t>2.60808054072005e-39</t>
  </si>
  <si>
    <t>KDZ-N1_Ec32.230</t>
  </si>
  <si>
    <t>2.83450086620209e-41</t>
  </si>
  <si>
    <t>2.7310190885471e-39</t>
  </si>
  <si>
    <t>Copia-5_Ec32.41</t>
  </si>
  <si>
    <t>7.02190855099465e-41</t>
  </si>
  <si>
    <t>6.68595841639804e-39</t>
  </si>
  <si>
    <t>unknown5-N1_Ec32.124</t>
  </si>
  <si>
    <t>1.74598590135513e-40</t>
  </si>
  <si>
    <t>1.64951508501566e-38</t>
  </si>
  <si>
    <t>Copia-5_Ec32.97</t>
  </si>
  <si>
    <t>6.05275817749548e-40</t>
  </si>
  <si>
    <t>5.63068845017587e-38</t>
  </si>
  <si>
    <t>TcMar-1_Ec32.241</t>
  </si>
  <si>
    <t>1.13563011664414e-39</t>
  </si>
  <si>
    <t>1.04840681490949e-37</t>
  </si>
  <si>
    <t>Copia-4_Ec32.42</t>
  </si>
  <si>
    <t>2.31941525888449e-39</t>
  </si>
  <si>
    <t>2.12510952776284e-37</t>
  </si>
  <si>
    <t>Copia-5_Ec32.53</t>
  </si>
  <si>
    <t>2.31705148155185e-39</t>
  </si>
  <si>
    <t>Copia-3_Ec32.54</t>
  </si>
  <si>
    <t>3.92229934636034e-39</t>
  </si>
  <si>
    <t>3.54027613864792e-37</t>
  </si>
  <si>
    <t>Copia-5_Ec32.67</t>
  </si>
  <si>
    <t>4.18509036199411e-39</t>
  </si>
  <si>
    <t>3.76348125885988e-37</t>
  </si>
  <si>
    <t>family149.102</t>
  </si>
  <si>
    <t>8.45679697177252e-39</t>
  </si>
  <si>
    <t>7.54893494392047e-37</t>
  </si>
  <si>
    <t>family040.36</t>
  </si>
  <si>
    <t>1.42232797232501e-38</t>
  </si>
  <si>
    <t>1.25123634666852e-36</t>
  </si>
  <si>
    <t>Ngaro-1_Ec32.192</t>
  </si>
  <si>
    <t>1.6962263868525e-38</t>
  </si>
  <si>
    <t>1.48680060190537e-36</t>
  </si>
  <si>
    <t>DNA9-N1_Ec32.62</t>
  </si>
  <si>
    <t>1.91090360157064e-38</t>
  </si>
  <si>
    <t>1.66894746209119e-36</t>
  </si>
  <si>
    <t>family210.757</t>
  </si>
  <si>
    <t>2.25748515223241e-38</t>
  </si>
  <si>
    <t>1.95059571160864e-36</t>
  </si>
  <si>
    <t>Copia-1c_Ec32.55</t>
  </si>
  <si>
    <t>2.42525532093061e-38</t>
  </si>
  <si>
    <t>2.08812763092891e-36</t>
  </si>
  <si>
    <t>family208.107</t>
  </si>
  <si>
    <t>3.77173903206312e-38</t>
  </si>
  <si>
    <t>3.23596550171352e-36</t>
  </si>
  <si>
    <t>family208.38</t>
  </si>
  <si>
    <t>5.11377078877186e-38</t>
  </si>
  <si>
    <t>4.3719138996965e-36</t>
  </si>
  <si>
    <t>CRE-1_Ec32.1245</t>
  </si>
  <si>
    <t>1.47504374866904e-37</t>
  </si>
  <si>
    <t>1.24354382700292e-35</t>
  </si>
  <si>
    <t>family212.404</t>
  </si>
  <si>
    <t>1.5788278928633e-36</t>
  </si>
  <si>
    <t>1.29945563521088e-34</t>
  </si>
  <si>
    <t>family043.31</t>
  </si>
  <si>
    <t>3.50809338546792e-36</t>
  </si>
  <si>
    <t>2.85827206037454e-34</t>
  </si>
  <si>
    <t>family167.58</t>
  </si>
  <si>
    <t>5.34546450238958e-36</t>
  </si>
  <si>
    <t>4.31188963847239e-34</t>
  </si>
  <si>
    <t>KDZ-N1_Ec32.123</t>
  </si>
  <si>
    <t>Copia-5_Ec32.75</t>
  </si>
  <si>
    <t>6.22131889470559e-36</t>
  </si>
  <si>
    <t>5.00177558819376e-34</t>
  </si>
  <si>
    <t>TcMar-N4_Ec32.323</t>
  </si>
  <si>
    <t>7.8239178119585e-36</t>
  </si>
  <si>
    <t>6.22835162210991e-34</t>
  </si>
  <si>
    <t>Copia-11_Ec32.180</t>
  </si>
  <si>
    <t>8.09896026115838e-36</t>
  </si>
  <si>
    <t>6.42623382813482e-34</t>
  </si>
  <si>
    <t>family171.1159</t>
  </si>
  <si>
    <t>9.6388533158075e-36</t>
  </si>
  <si>
    <t>7.59842073077292e-34</t>
  </si>
  <si>
    <t>KDZ-2_Ec32.1709</t>
  </si>
  <si>
    <t>1.41047721888479e-35</t>
  </si>
  <si>
    <t>1.10116999596536e-33</t>
  </si>
  <si>
    <t>family183.299</t>
  </si>
  <si>
    <t>1.45357801562427e-35</t>
  </si>
  <si>
    <t>1.13118186600504e-33</t>
  </si>
  <si>
    <t>Copia-1a_Ec32.47</t>
  </si>
  <si>
    <t>3.89166570960509e-35</t>
  </si>
  <si>
    <t>2.94360259904086e-33</t>
  </si>
  <si>
    <t>Sola1-1_Ec32.1720</t>
  </si>
  <si>
    <t>6.22912239861342e-35</t>
  </si>
  <si>
    <t>4.66799666167697e-33</t>
  </si>
  <si>
    <t>unknown2-N2_Ec32.582</t>
  </si>
  <si>
    <t>6.98975152773232e-35</t>
  </si>
  <si>
    <t>5.20586402126812e-33</t>
  </si>
  <si>
    <t>family208.133</t>
  </si>
  <si>
    <t>1.20179489191431e-34</t>
  </si>
  <si>
    <t>8.84229696232707e-33</t>
  </si>
  <si>
    <t>family208.134</t>
  </si>
  <si>
    <t>RTEX-N1a_Ec32.1248</t>
  </si>
  <si>
    <t>1.78758393118736e-34</t>
  </si>
  <si>
    <t>1.31125491991629e-32</t>
  </si>
  <si>
    <t>Copia-3_Ec32.55</t>
  </si>
  <si>
    <t>2.20047726077458e-34</t>
  </si>
  <si>
    <t>1.60443206881702e-32</t>
  </si>
  <si>
    <t>Copia-4_Ec32.60</t>
  </si>
  <si>
    <t>5.01891032098483e-34</t>
  </si>
  <si>
    <t>3.62676019623547e-32</t>
  </si>
  <si>
    <t>Gypsy-7a_Ec32.25</t>
  </si>
  <si>
    <t>1.44285050062197e-33</t>
  </si>
  <si>
    <t>1.03340442935402e-31</t>
  </si>
  <si>
    <t>RTEX-N1a_Ec32.3060</t>
  </si>
  <si>
    <t>1.74435174940027e-33</t>
  </si>
  <si>
    <t>1.23838773319996e-31</t>
  </si>
  <si>
    <t>Gypsy-2c_Ec32.9</t>
  </si>
  <si>
    <t>2.72014952459346e-33</t>
  </si>
  <si>
    <t>1.89785144991751e-31</t>
  </si>
  <si>
    <t>P-2_Ec32.465</t>
  </si>
  <si>
    <t>4.50811715162001e-33</t>
  </si>
  <si>
    <t>3.10076726462702e-31</t>
  </si>
  <si>
    <t>family208.176</t>
  </si>
  <si>
    <t>1.75510601273979e-32</t>
  </si>
  <si>
    <t>1.18372149970339e-30</t>
  </si>
  <si>
    <t>Gypsy-9_Ec32.40</t>
  </si>
  <si>
    <t>4.51689302877809e-32</t>
  </si>
  <si>
    <t>2.97209113113095e-30</t>
  </si>
  <si>
    <t>family208.155</t>
  </si>
  <si>
    <t>7.46107186095475e-32</t>
  </si>
  <si>
    <t>4.85669771538824e-30</t>
  </si>
  <si>
    <t>unknown2-N1a_Ec32.427</t>
  </si>
  <si>
    <t>1.06327402246422e-31</t>
  </si>
  <si>
    <t>6.90275221000838e-30</t>
  </si>
  <si>
    <t>Copia-4_Ec32.50</t>
  </si>
  <si>
    <t>1.41436282078267e-31</t>
  </si>
  <si>
    <t>9.06087844026469e-30</t>
  </si>
  <si>
    <t>family208.87</t>
  </si>
  <si>
    <t>1.42837354226039e-31</t>
  </si>
  <si>
    <t>9.12655515949536e-30</t>
  </si>
  <si>
    <t>Gypsy-2c_Ec32.3</t>
  </si>
  <si>
    <t>2.48775071058297e-31</t>
  </si>
  <si>
    <t>1.57709105099098e-29</t>
  </si>
  <si>
    <t>family208.164</t>
  </si>
  <si>
    <t>4.49399410200351e-31</t>
  </si>
  <si>
    <t>2.81222105145993e-29</t>
  </si>
  <si>
    <t>Chlamys-2a_Ec32.1554</t>
  </si>
  <si>
    <t>7.23176741737869e-31</t>
  </si>
  <si>
    <t>4.47926818607027e-29</t>
  </si>
  <si>
    <t>Gypsy-2c_Ec32.6</t>
  </si>
  <si>
    <t>7.32823912561301e-31</t>
  </si>
  <si>
    <t>4.52747190763063e-29</t>
  </si>
  <si>
    <t>Gypsy-1b_Ec32.10</t>
  </si>
  <si>
    <t>1.21164704072445e-30</t>
  </si>
  <si>
    <t>7.41027459667247e-29</t>
  </si>
  <si>
    <t>Copia-5_Ec32.28</t>
  </si>
  <si>
    <t>1.69711047570128e-30</t>
  </si>
  <si>
    <t>1.02757711596077e-28</t>
  </si>
  <si>
    <t>Chlamys-1_Ec32.416</t>
  </si>
  <si>
    <t>2.99686109961035e-30</t>
  </si>
  <si>
    <t>1.78780804664716e-28</t>
  </si>
  <si>
    <t>Chlamys-2a_Ec32.1029</t>
  </si>
  <si>
    <t>3.89246329109236e-30</t>
  </si>
  <si>
    <t>2.31073370923527e-28</t>
  </si>
  <si>
    <t>Chlamys-2a_Ec32.83</t>
  </si>
  <si>
    <t>4.00801744456156e-30</t>
  </si>
  <si>
    <t>2.37352837936475e-28</t>
  </si>
  <si>
    <t>family096.17</t>
  </si>
  <si>
    <t>4.34271737073646e-30</t>
  </si>
  <si>
    <t>2.55925188741459e-28</t>
  </si>
  <si>
    <t>family208.88</t>
  </si>
  <si>
    <t>4.47150082467472e-30</t>
  </si>
  <si>
    <t>2.62876610225429e-28</t>
  </si>
  <si>
    <t>Gypsy-3_Ec32.224</t>
  </si>
  <si>
    <t>6.37768232277347e-30</t>
  </si>
  <si>
    <t>3.73132835655277e-28</t>
  </si>
  <si>
    <t>Gypsy-8_Ec32.158</t>
  </si>
  <si>
    <t>6.87094731364636e-30</t>
  </si>
  <si>
    <t>4.01025482633013e-28</t>
  </si>
  <si>
    <t>TcMar-N6_Ec32.1024</t>
  </si>
  <si>
    <t>1.52352280597615e-29</t>
  </si>
  <si>
    <t>8.76567149978693e-28</t>
  </si>
  <si>
    <t>Gypsy-3_Ec32.222</t>
  </si>
  <si>
    <t>1.89096428767732e-29</t>
  </si>
  <si>
    <t>1.08029677423071e-27</t>
  </si>
  <si>
    <t>Copia-5_Ec32.96</t>
  </si>
  <si>
    <t>2.68234000238831e-29</t>
  </si>
  <si>
    <t>1.52166390789692e-27</t>
  </si>
  <si>
    <t>Gypsy-8_Ec32.159</t>
  </si>
  <si>
    <t>3.36934570088309e-29</t>
  </si>
  <si>
    <t>1.90250496784747e-27</t>
  </si>
  <si>
    <t>family208.146</t>
  </si>
  <si>
    <t>3.69285344778433e-29</t>
  </si>
  <si>
    <t>2.07552041000471e-27</t>
  </si>
  <si>
    <t>family149.163</t>
  </si>
  <si>
    <t>4.66052020813113e-29</t>
  </si>
  <si>
    <t>2.60132024490629e-27</t>
  </si>
  <si>
    <t>RTEX-1b_Ec32.1913</t>
  </si>
  <si>
    <t>6.23952521887645e-29</t>
  </si>
  <si>
    <t>3.45880530397991e-27</t>
  </si>
  <si>
    <t>Helitron-N3_Ec32.113</t>
  </si>
  <si>
    <t>6.59579245049745e-29</t>
  </si>
  <si>
    <t>3.64796903640269e-27</t>
  </si>
  <si>
    <t>DNA9-N3_Ec32.118</t>
  </si>
  <si>
    <t>7.81510377643029e-29</t>
  </si>
  <si>
    <t>4.29300270795763e-27</t>
  </si>
  <si>
    <t>DNA9-N3_Ec32.71</t>
  </si>
  <si>
    <t>1.17411297398174e-28</t>
  </si>
  <si>
    <t>6.4061714625341e-27</t>
  </si>
  <si>
    <t>RTEX-1b_Ec32.44</t>
  </si>
  <si>
    <t>1.60044184693829e-28</t>
  </si>
  <si>
    <t>8.69322775025987e-27</t>
  </si>
  <si>
    <t>family208.145</t>
  </si>
  <si>
    <t>1.69967738266877e-28</t>
  </si>
  <si>
    <t>9.21164438642807e-27</t>
  </si>
  <si>
    <t>family895.299</t>
  </si>
  <si>
    <t>1.89766949760891e-28</t>
  </si>
  <si>
    <t>1.0238981200432e-26</t>
  </si>
  <si>
    <t>Gypsy-9_Ec32.58</t>
  </si>
  <si>
    <t>2.51885604090427e-28</t>
  </si>
  <si>
    <t>1.34708864918845e-26</t>
  </si>
  <si>
    <t>family208.86</t>
  </si>
  <si>
    <t>6.03912868049497e-28</t>
  </si>
  <si>
    <t>3.20152935289122e-26</t>
  </si>
  <si>
    <t>RTEX-1a_Ec32.79</t>
  </si>
  <si>
    <t>6.1223943232842e-28</t>
  </si>
  <si>
    <t>3.23155943846392e-26</t>
  </si>
  <si>
    <t>Plavaka-2_Ec32.386</t>
  </si>
  <si>
    <t>1.10256271217721e-27</t>
  </si>
  <si>
    <t>5.70793659950165e-26</t>
  </si>
  <si>
    <t>Sola1-1_Ec32.1367</t>
  </si>
  <si>
    <t>1.27480655516245e-27</t>
  </si>
  <si>
    <t>6.58559641688177e-26</t>
  </si>
  <si>
    <t>Plavaka-1_Ec32.74</t>
  </si>
  <si>
    <t>1.66002308389424e-27</t>
  </si>
  <si>
    <t>8.53927128748987e-26</t>
  </si>
  <si>
    <t>Gypsy-10_Ec32.21</t>
  </si>
  <si>
    <t>2.12114663175332e-27</t>
  </si>
  <si>
    <t>1.08196302981031e-25</t>
  </si>
  <si>
    <t>Gypsy-2c_Ec32.12</t>
  </si>
  <si>
    <t>4.19017552240233e-27</t>
  </si>
  <si>
    <t>2.11073571958358e-25</t>
  </si>
  <si>
    <t>Copia-7a_Ec32.346</t>
  </si>
  <si>
    <t>4.55296353064874e-27</t>
  </si>
  <si>
    <t>2.28873611851245e-25</t>
  </si>
  <si>
    <t>family210.704</t>
  </si>
  <si>
    <t>1.12717812580695e-26</t>
  </si>
  <si>
    <t>5.51477215620509e-25</t>
  </si>
  <si>
    <t>TcMar-N1b_Ec32.872</t>
  </si>
  <si>
    <t>family839.129</t>
  </si>
  <si>
    <t>1.25897802253271e-26</t>
  </si>
  <si>
    <t>6.11359727741885e-25</t>
  </si>
  <si>
    <t>TcMar-N5_Ec32.573</t>
  </si>
  <si>
    <t>1.70111410327823e-26</t>
  </si>
  <si>
    <t>8.24412184183542e-25</t>
  </si>
  <si>
    <t>family171.514</t>
  </si>
  <si>
    <t>2.6511153021575e-26</t>
  </si>
  <si>
    <t>1.26461845847513e-24</t>
  </si>
  <si>
    <t>TcMar-N1b_Ec32.725</t>
  </si>
  <si>
    <t>TcMar-N1a_Ec32.1160</t>
  </si>
  <si>
    <t>9.24776460740507e-26</t>
  </si>
  <si>
    <t>4.26874001269572e-24</t>
  </si>
  <si>
    <t>Plavaka-1_Ec32.696</t>
  </si>
  <si>
    <t>9.44341962155775e-26</t>
  </si>
  <si>
    <t>4.35078232279739e-24</t>
  </si>
  <si>
    <t>family210.481</t>
  </si>
  <si>
    <t>1.14891055367202e-25</t>
  </si>
  <si>
    <t>5.26331098927483e-24</t>
  </si>
  <si>
    <t>Helitron-N5-Ec32.225</t>
  </si>
  <si>
    <t>Sola1-1_Ec32.1190</t>
  </si>
  <si>
    <t>1.86601347946583e-25</t>
  </si>
  <si>
    <t>8.48442083921918e-24</t>
  </si>
  <si>
    <t>Gypsy-2a_Ec32.6</t>
  </si>
  <si>
    <t>2.10580310771458e-25</t>
  </si>
  <si>
    <t>9.50351290990894e-24</t>
  </si>
  <si>
    <t>Copia-5_Ec32.83</t>
  </si>
  <si>
    <t>3.08714466486443e-25</t>
  </si>
  <si>
    <t>1.38550596049738e-23</t>
  </si>
  <si>
    <t>Copia-5_Ec32.58</t>
  </si>
  <si>
    <t>4.24911031452711e-25</t>
  </si>
  <si>
    <t>1.8895311068996e-23</t>
  </si>
  <si>
    <t>RTE-2_Ec32.964</t>
  </si>
  <si>
    <t>5.82527266660878e-24</t>
  </si>
  <si>
    <t>2.43019966228971e-22</t>
  </si>
  <si>
    <t>RTEX-1a_Ec32.990</t>
  </si>
  <si>
    <t>5.81882820638676e-24</t>
  </si>
  <si>
    <t>KDZ-2_Ec32.1446</t>
  </si>
  <si>
    <t>7.03917329785636e-24</t>
  </si>
  <si>
    <t>2.91657214457257e-22</t>
  </si>
  <si>
    <t>TcMar-N1a_Ec32.1387</t>
  </si>
  <si>
    <t>1.85807284408834e-23</t>
  </si>
  <si>
    <t>7.49402137117355e-22</t>
  </si>
  <si>
    <t>Chlamys-1_Ec32.962</t>
  </si>
  <si>
    <t>2.12328661791241e-23</t>
  </si>
  <si>
    <t>8.53533097399228e-22</t>
  </si>
  <si>
    <t>family095.50</t>
  </si>
  <si>
    <t>2.70999805580982e-23</t>
  </si>
  <si>
    <t>1.07690266440364e-21</t>
  </si>
  <si>
    <t>family131.37</t>
  </si>
  <si>
    <t>3.18564344495751e-23</t>
  </si>
  <si>
    <t>1.2597300137389e-21</t>
  </si>
  <si>
    <t>Gypsy-5_Ec32.37</t>
  </si>
  <si>
    <t>4.17775686140509e-23</t>
  </si>
  <si>
    <t>1.63870656857699e-21</t>
  </si>
  <si>
    <t>family042.44</t>
  </si>
  <si>
    <t>4.30840401069036e-23</t>
  </si>
  <si>
    <t>1.6845096518448e-21</t>
  </si>
  <si>
    <t>Sola1-1_Ec32.718</t>
  </si>
  <si>
    <t>4.37842336277406e-23</t>
  </si>
  <si>
    <t>1.70639035711323e-21</t>
  </si>
  <si>
    <t>ECR-1.173</t>
  </si>
  <si>
    <t>6.14486847763688e-23</t>
  </si>
  <si>
    <t>2.36821280376228e-21</t>
  </si>
  <si>
    <t>family210.237</t>
  </si>
  <si>
    <t>8.88439622593518e-23</t>
  </si>
  <si>
    <t>3.40779052710436e-21</t>
  </si>
  <si>
    <t>Copia-5_Ec32.21</t>
  </si>
  <si>
    <t>1.13384289464246e-22</t>
  </si>
  <si>
    <t>4.32177480092919e-21</t>
  </si>
  <si>
    <t>RTEX-N1b_Ec32.115</t>
  </si>
  <si>
    <t>1.32723945117612e-22</t>
  </si>
  <si>
    <t>5.01172221999318e-21</t>
  </si>
  <si>
    <t>family165.1346</t>
  </si>
  <si>
    <t>1.85538036610484e-22</t>
  </si>
  <si>
    <t>6.95194989028171e-21</t>
  </si>
  <si>
    <t>Copia-4_Ec32.32</t>
  </si>
  <si>
    <t>2.61280339898035e-22</t>
  </si>
  <si>
    <t>9.74483356793285e-21</t>
  </si>
  <si>
    <t>KDZ-5_Ec32.112</t>
  </si>
  <si>
    <t>4.2297867544907e-22</t>
  </si>
  <si>
    <t>1.55369474128645e-20</t>
  </si>
  <si>
    <t>Gypsy-2c_Ec32.11</t>
  </si>
  <si>
    <t>4.30421846350967e-22</t>
  </si>
  <si>
    <t>1.57864689265884e-20</t>
  </si>
  <si>
    <t>Helitron-N3_Ec32.160</t>
  </si>
  <si>
    <t>1.76452666376935e-21</t>
  </si>
  <si>
    <t>6.28192190561873e-20</t>
  </si>
  <si>
    <t>Copia-5_Ec32.27</t>
  </si>
  <si>
    <t>2.4001103461495e-21</t>
  </si>
  <si>
    <t>8.50725243861457e-20</t>
  </si>
  <si>
    <t>family888.221</t>
  </si>
  <si>
    <t>2.92466239798424e-21</t>
  </si>
  <si>
    <t>1.03063574779474e-19</t>
  </si>
  <si>
    <t>RTE-2_Ec32.1624</t>
  </si>
  <si>
    <t>4.07119063406097e-21</t>
  </si>
  <si>
    <t>1.43258708108696e-19</t>
  </si>
  <si>
    <t>Copia-4_Ec32.61</t>
  </si>
  <si>
    <t>5.19140193230606e-21</t>
  </si>
  <si>
    <t>1.81624263568287e-19</t>
  </si>
  <si>
    <t>Sola1-1_Ec32.592</t>
  </si>
  <si>
    <t>6.54056300749999e-21</t>
  </si>
  <si>
    <t>2.27514140146275e-19</t>
  </si>
  <si>
    <t>Copia-5_Ec32.63</t>
  </si>
  <si>
    <t>7.20932333290347e-21</t>
  </si>
  <si>
    <t>2.50060529318423e-19</t>
  </si>
  <si>
    <t>family177.239</t>
  </si>
  <si>
    <t>8.94406306563153e-21</t>
  </si>
  <si>
    <t>3.0890732750147e-19</t>
  </si>
  <si>
    <t>Helitron-N3_Ec32.114</t>
  </si>
  <si>
    <t>1.25647352018065e-20</t>
  </si>
  <si>
    <t>4.31501797312391e-19</t>
  </si>
  <si>
    <t>TcMar-N1a_Ec32.144</t>
  </si>
  <si>
    <t>1.81158447685827e-20</t>
  </si>
  <si>
    <t>6.16904222975017e-19</t>
  </si>
  <si>
    <t>Ngaro-8_Ec32.187</t>
  </si>
  <si>
    <t>2.10502016645531e-20</t>
  </si>
  <si>
    <t>7.11836903085444e-19</t>
  </si>
  <si>
    <t>TcMar-N6_Ec32.397</t>
  </si>
  <si>
    <t>2.88679729322508e-20</t>
  </si>
  <si>
    <t>9.65446808257645e-19</t>
  </si>
  <si>
    <t>Gypsy-10_Ec32.53</t>
  </si>
  <si>
    <t>2.93996901704378e-20</t>
  </si>
  <si>
    <t>9.81876860162627e-19</t>
  </si>
  <si>
    <t>Plavaka-N1_Ec32.46</t>
  </si>
  <si>
    <t>3.56732485709021e-20</t>
  </si>
  <si>
    <t>1.18650202096096e-18</t>
  </si>
  <si>
    <t>family049.395</t>
  </si>
  <si>
    <t>1.29655960147946e-19</t>
  </si>
  <si>
    <t>4.17512826577206e-18</t>
  </si>
  <si>
    <t>TcMar-N1b_Ec32.68</t>
  </si>
  <si>
    <t>1.82637734905787e-19</t>
  </si>
  <si>
    <t>5.84248248157115e-18</t>
  </si>
  <si>
    <t>family888.220</t>
  </si>
  <si>
    <t>2.29543673722439e-19</t>
  </si>
  <si>
    <t>7.27587519318645e-18</t>
  </si>
  <si>
    <t>unknown2-N1a_Ec32.642</t>
  </si>
  <si>
    <t>2.81158863991704e-19</t>
  </si>
  <si>
    <t>8.83122537867863e-18</t>
  </si>
  <si>
    <t>family049.400</t>
  </si>
  <si>
    <t>3.88512321459639e-19</t>
  </si>
  <si>
    <t>1.2047355255479e-17</t>
  </si>
  <si>
    <t>KDZ-N1_Ec32.74</t>
  </si>
  <si>
    <t>6.11433535681865e-19</t>
  </si>
  <si>
    <t>1.87919066409566e-17</t>
  </si>
  <si>
    <t>DNA9-N2a_Ec32.126</t>
  </si>
  <si>
    <t>6.29481889793414e-19</t>
  </si>
  <si>
    <t>1.93221495375273e-17</t>
  </si>
  <si>
    <t>family095.47</t>
  </si>
  <si>
    <t>1.97005861197721e-18</t>
  </si>
  <si>
    <t>5.89802997519194e-17</t>
  </si>
  <si>
    <t>Helitron-N3_Ec32.105</t>
  </si>
  <si>
    <t>2.28635062453764e-18</t>
  </si>
  <si>
    <t>6.82811724031658e-17</t>
  </si>
  <si>
    <t>Gypsy12_Ec32.134</t>
  </si>
  <si>
    <t>4.48754079910565e-18</t>
  </si>
  <si>
    <t>1.31909794918021e-16</t>
  </si>
  <si>
    <t>Copia-5_Ec32.91</t>
  </si>
  <si>
    <t>6.6835656492621e-18</t>
  </si>
  <si>
    <t>1.94576707390988e-16</t>
  </si>
  <si>
    <t>Copia-5_Ec32.37</t>
  </si>
  <si>
    <t>9.07032911224103e-18</t>
  </si>
  <si>
    <t>2.62175703387157e-16</t>
  </si>
  <si>
    <t>family210.966</t>
  </si>
  <si>
    <t>9.77712617452249e-18</t>
  </si>
  <si>
    <t>2.81599790649355e-16</t>
  </si>
  <si>
    <t>family861.20</t>
  </si>
  <si>
    <t>1.86657973338024e-17</t>
  </si>
  <si>
    <t>5.28827957135032e-16</t>
  </si>
  <si>
    <t>Plavaka-N3_Ec32.1079</t>
  </si>
  <si>
    <t>2.15117040286275e-17</t>
  </si>
  <si>
    <t>6.08037454965164e-16</t>
  </si>
  <si>
    <t>Copia-5_Ec32.49</t>
  </si>
  <si>
    <t>2.37710392138631e-17</t>
  </si>
  <si>
    <t>6.71117246642554e-16</t>
  </si>
  <si>
    <t>family824.104</t>
  </si>
  <si>
    <t>3.12667546743175e-17</t>
  </si>
  <si>
    <t>8.75613383497611e-16</t>
  </si>
  <si>
    <t>family131.199</t>
  </si>
  <si>
    <t>3.3113363069552e-17</t>
  </si>
  <si>
    <t>9.25192698882306e-16</t>
  </si>
  <si>
    <t>Gypsy-2c_Ec32.5</t>
  </si>
  <si>
    <t>3.4936216550142e-17</t>
  </si>
  <si>
    <t>9.73882132993625e-16</t>
  </si>
  <si>
    <t>family049.151</t>
  </si>
  <si>
    <t>4.23656506942848e-17</t>
  </si>
  <si>
    <t>1.1769313488069e-15</t>
  </si>
  <si>
    <t>RTEX-N1a_Ec32.313</t>
  </si>
  <si>
    <t>4.99524624927617e-17</t>
  </si>
  <si>
    <t>1.3813733363602e-15</t>
  </si>
  <si>
    <t>family040.28</t>
  </si>
  <si>
    <t>7.64003557263291e-17</t>
  </si>
  <si>
    <t>2.08193113023038e-15</t>
  </si>
  <si>
    <t>family063.141</t>
  </si>
  <si>
    <t>9.52067368037911e-17</t>
  </si>
  <si>
    <t>2.58281516155983e-15</t>
  </si>
  <si>
    <t>ECR-1.174</t>
  </si>
  <si>
    <t>9.86038569052926e-17</t>
  </si>
  <si>
    <t>2.66603746732796e-15</t>
  </si>
  <si>
    <t>Gypsy-2c_Ec32.17</t>
  </si>
  <si>
    <t>9.99428652445003e-17</t>
  </si>
  <si>
    <t>2.69623640904052e-15</t>
  </si>
  <si>
    <t>family852.171</t>
  </si>
  <si>
    <t>1.35974845389008e-16</t>
  </si>
  <si>
    <t>3.62003206803192e-15</t>
  </si>
  <si>
    <t>RTEX-1a_Ec32.1365</t>
  </si>
  <si>
    <t>1.6764445658096e-16</t>
  </si>
  <si>
    <t>4.43399499540926e-15</t>
  </si>
  <si>
    <t>Gypsy-10_Ec32.20</t>
  </si>
  <si>
    <t>2.09022017211912e-16</t>
  </si>
  <si>
    <t>5.46292204295503e-15</t>
  </si>
  <si>
    <t>Copia-4_Ec32.33</t>
  </si>
  <si>
    <t>2.60609868543243e-16</t>
  </si>
  <si>
    <t>6.77474047990357e-15</t>
  </si>
  <si>
    <t>Copia-N3_Ec32.180</t>
  </si>
  <si>
    <t>2.74414587015563e-16</t>
  </si>
  <si>
    <t>7.12597451629718e-15</t>
  </si>
  <si>
    <t>CRE-1_Ec32.1706</t>
  </si>
  <si>
    <t>2.86315920915177e-16</t>
  </si>
  <si>
    <t>7.39547931895799e-15</t>
  </si>
  <si>
    <t>family824.163</t>
  </si>
  <si>
    <t>3.72346726435766e-16</t>
  </si>
  <si>
    <t>9.54654542540697e-15</t>
  </si>
  <si>
    <t>family171.77</t>
  </si>
  <si>
    <t>4.34603695590521e-16</t>
  </si>
  <si>
    <t>1.10958756350556e-14</t>
  </si>
  <si>
    <t>Copia-N3_Ec32.101</t>
  </si>
  <si>
    <t>4.72538963011387e-16</t>
  </si>
  <si>
    <t>1.19887628233192e-14</t>
  </si>
  <si>
    <t>Gypsy-11_Ec32.36</t>
  </si>
  <si>
    <t>6.15234341407774e-16</t>
  </si>
  <si>
    <t>1.54796785589438e-14</t>
  </si>
  <si>
    <t>family131.38</t>
  </si>
  <si>
    <t>7.19643273303635e-16</t>
  </si>
  <si>
    <t>1.80319284580106e-14</t>
  </si>
  <si>
    <t>Gypsy-5_Ec32.185</t>
  </si>
  <si>
    <t>7.83792933807305e-16</t>
  </si>
  <si>
    <t>1.95786959185611e-14</t>
  </si>
  <si>
    <t>KDZ-5_Ec32.316</t>
  </si>
  <si>
    <t>1.11107087215723e-15</t>
  </si>
  <si>
    <t>2.74712838859241e-14</t>
  </si>
  <si>
    <t>Copia-8_Ec32.27</t>
  </si>
  <si>
    <t>1.12506983928972e-15</t>
  </si>
  <si>
    <t>2.77891105777767e-14</t>
  </si>
  <si>
    <t>family852.580</t>
  </si>
  <si>
    <t>1.20441037524689e-15</t>
  </si>
  <si>
    <t>2.97185812103602e-14</t>
  </si>
  <si>
    <t>Helitron-N3_Ec32.94</t>
  </si>
  <si>
    <t>1.60957990352053e-15</t>
  </si>
  <si>
    <t>3.94355197350943e-14</t>
  </si>
  <si>
    <t>Gypsy-13_Ec32.82</t>
  </si>
  <si>
    <t>1.62829083276912e-15</t>
  </si>
  <si>
    <t>3.98537312697926e-14</t>
  </si>
  <si>
    <t>DNA9-N3_Ec32.117</t>
  </si>
  <si>
    <t>1.71703085090489e-15</t>
  </si>
  <si>
    <t>4.18569368071996e-14</t>
  </si>
  <si>
    <t>Gypsy-7b_Ec32.65</t>
  </si>
  <si>
    <t>1.99687212842337e-15</t>
  </si>
  <si>
    <t>4.84356196584609e-14</t>
  </si>
  <si>
    <t>family095.41</t>
  </si>
  <si>
    <t>2.90104513626798e-15</t>
  </si>
  <si>
    <t>6.90562508907711e-14</t>
  </si>
  <si>
    <t>RTE-2_Ec32.248</t>
  </si>
  <si>
    <t>3.20007644178972e-15</t>
  </si>
  <si>
    <t>7.57849750656714e-14</t>
  </si>
  <si>
    <t>family049.401</t>
  </si>
  <si>
    <t>4.22205940583417e-15</t>
  </si>
  <si>
    <t>9.89494231405924e-14</t>
  </si>
  <si>
    <t>family018.48</t>
  </si>
  <si>
    <t>5.13886201876324e-15</t>
  </si>
  <si>
    <t>1.20203824485136e-13</t>
  </si>
  <si>
    <t>Copia-N3_Ec32.173</t>
  </si>
  <si>
    <t>5.48927924240716e-15</t>
  </si>
  <si>
    <t>1.27784947272911e-13</t>
  </si>
  <si>
    <t>family049.396</t>
  </si>
  <si>
    <t>5.71925611744037e-15</t>
  </si>
  <si>
    <t>1.33011052233192e-13</t>
  </si>
  <si>
    <t>Gypsy-5_Ec32.86</t>
  </si>
  <si>
    <t>8.40096394812501e-15</t>
  </si>
  <si>
    <t>1.9334161579192e-13</t>
  </si>
  <si>
    <t>family063.296</t>
  </si>
  <si>
    <t>1.15247475475257e-14</t>
  </si>
  <si>
    <t>2.62989539900305e-13</t>
  </si>
  <si>
    <t>KDZ-4_Ec32.364</t>
  </si>
  <si>
    <t>1.25815535854377e-14</t>
  </si>
  <si>
    <t>2.8496279949107e-13</t>
  </si>
  <si>
    <t>family131.113</t>
  </si>
  <si>
    <t>1.60412237143294e-14</t>
  </si>
  <si>
    <t>3.60630473873997e-13</t>
  </si>
  <si>
    <t>Harbinger-N7_Ec32.177</t>
  </si>
  <si>
    <t>1.94098796744863e-14</t>
  </si>
  <si>
    <t>4.33154300088719e-13</t>
  </si>
  <si>
    <t>Chlamys-2a_Ec32.494</t>
  </si>
  <si>
    <t>2.36774569447705e-14</t>
  </si>
  <si>
    <t>5.25492371681012e-13</t>
  </si>
  <si>
    <t>unknown2-N1a_Ec32.524</t>
  </si>
  <si>
    <t>2.49179536866183e-14</t>
  </si>
  <si>
    <t>5.52014521451726e-13</t>
  </si>
  <si>
    <t>family092.54</t>
  </si>
  <si>
    <t>2.66090643209668e-14</t>
  </si>
  <si>
    <t>5.88404446004622e-13</t>
  </si>
  <si>
    <t>family171.1020</t>
  </si>
  <si>
    <t>3.18693062344358e-14</t>
  </si>
  <si>
    <t>6.99626361095933e-13</t>
  </si>
  <si>
    <t>family095.40</t>
  </si>
  <si>
    <t>3.32078530207458e-14</t>
  </si>
  <si>
    <t>7.27695551754248e-13</t>
  </si>
  <si>
    <t>family824.173</t>
  </si>
  <si>
    <t>3.61620769960964e-14</t>
  </si>
  <si>
    <t>7.91004711229929e-13</t>
  </si>
  <si>
    <t>family839.204</t>
  </si>
  <si>
    <t>3.9632909025385e-14</t>
  </si>
  <si>
    <t>8.62264364817515e-13</t>
  </si>
  <si>
    <t>RTE-1_Ec32.212</t>
  </si>
  <si>
    <t>4.44681918061251e-14</t>
  </si>
  <si>
    <t>9.61431609129757e-13</t>
  </si>
  <si>
    <t>Copia-5_Ec32.42</t>
  </si>
  <si>
    <t>4.70459260519977e-14</t>
  </si>
  <si>
    <t>1.01445389390986e-12</t>
  </si>
  <si>
    <t>Gypsy-5_Ec32.96</t>
  </si>
  <si>
    <t>6.07406185801497e-14</t>
  </si>
  <si>
    <t>1.29936759394364e-12</t>
  </si>
  <si>
    <t>Gypsy-5_Ec32.207</t>
  </si>
  <si>
    <t>6.34871433113678e-14</t>
  </si>
  <si>
    <t>1.35573248865436e-12</t>
  </si>
  <si>
    <t>Helitron-N3_Ec32.159</t>
  </si>
  <si>
    <t>6.93482650409469e-14</t>
  </si>
  <si>
    <t>1.47570190639281e-12</t>
  </si>
  <si>
    <t>TcMar-N1b_Ec32.778</t>
  </si>
  <si>
    <t>1.0912181609311e-13</t>
  </si>
  <si>
    <t>2.27814075214163e-12</t>
  </si>
  <si>
    <t>family212.223</t>
  </si>
  <si>
    <t>1.10779643485548e-13</t>
  </si>
  <si>
    <t>2.30878089599064e-12</t>
  </si>
  <si>
    <t>family212.222</t>
  </si>
  <si>
    <t>1.1467433859599e-13</t>
  </si>
  <si>
    <t>2.38381244958103e-12</t>
  </si>
  <si>
    <t>TcMar-N1b_Ec32.2541</t>
  </si>
  <si>
    <t>1.31272297161328e-13</t>
  </si>
  <si>
    <t>2.71953188999747e-12</t>
  </si>
  <si>
    <t>family095.56</t>
  </si>
  <si>
    <t>1.40464009906516e-13</t>
  </si>
  <si>
    <t>2.89267698094164e-12</t>
  </si>
  <si>
    <t>Gypsy-2c_Ec32.7</t>
  </si>
  <si>
    <t>1.42372288392494e-13</t>
  </si>
  <si>
    <t>2.92949081539809e-12</t>
  </si>
  <si>
    <t>Copia-3_Ec32.172</t>
  </si>
  <si>
    <t>1.78151727677666e-13</t>
  </si>
  <si>
    <t>3.62271687438337e-12</t>
  </si>
  <si>
    <t>DNA4-N1c_Ec32.131</t>
  </si>
  <si>
    <t>2.26765737078264e-13</t>
  </si>
  <si>
    <t>4.55407121278764e-12</t>
  </si>
  <si>
    <t>Gypsy-8_Ec32.178</t>
  </si>
  <si>
    <t>2.71804180964068e-13</t>
  </si>
  <si>
    <t>5.40934878180949e-12</t>
  </si>
  <si>
    <t>family208.54</t>
  </si>
  <si>
    <t>2.96269942084862e-13</t>
  </si>
  <si>
    <t>5.87698872044154e-12</t>
  </si>
  <si>
    <t>family208.154</t>
  </si>
  <si>
    <t>3.84948126863846e-13</t>
  </si>
  <si>
    <t>7.55581287005189e-12</t>
  </si>
  <si>
    <t>family095.25</t>
  </si>
  <si>
    <t>4.19771057587097e-13</t>
  </si>
  <si>
    <t>8.17980840948212e-12</t>
  </si>
  <si>
    <t>Chlamys-2a_Ec32.370</t>
  </si>
  <si>
    <t>4.31440087461163e-13</t>
  </si>
  <si>
    <t>8.39372221438866e-12</t>
  </si>
  <si>
    <t>Copia-5_Ec32.32</t>
  </si>
  <si>
    <t>4.40072633782296e-13</t>
  </si>
  <si>
    <t>8.54797083858732e-12</t>
  </si>
  <si>
    <t>family875.19</t>
  </si>
  <si>
    <t>4.46982204599812e-13</t>
  </si>
  <si>
    <t>8.67524214842801e-12</t>
  </si>
  <si>
    <t>family208.139</t>
  </si>
  <si>
    <t>5.08088670496003e-13</t>
  </si>
  <si>
    <t>9.81415506733727e-12</t>
  </si>
  <si>
    <t>family049.299</t>
  </si>
  <si>
    <t>5.50025438702784e-13</t>
  </si>
  <si>
    <t>1.05486711308875e-11</t>
  </si>
  <si>
    <t>unknown6-N1_Ec32.1223</t>
  </si>
  <si>
    <t>Gypsy-13_Ec32.67</t>
  </si>
  <si>
    <t>8.02855427586593e-13</t>
  </si>
  <si>
    <t>1.51817210138649e-11</t>
  </si>
  <si>
    <t>family131.27</t>
  </si>
  <si>
    <t>9.1569915785618e-13</t>
  </si>
  <si>
    <t>1.72216696767994e-11</t>
  </si>
  <si>
    <t>family183.302</t>
  </si>
  <si>
    <t>1.05811462652953e-12</t>
  </si>
  <si>
    <t>1.98386279012641e-11</t>
  </si>
  <si>
    <t>family036.61</t>
  </si>
  <si>
    <t>1.68121329600223e-12</t>
  </si>
  <si>
    <t>3.09475806117771e-11</t>
  </si>
  <si>
    <t>Chlamys-2a_Ec32.667</t>
  </si>
  <si>
    <t>1.87575494380984e-12</t>
  </si>
  <si>
    <t>3.4294676231704e-11</t>
  </si>
  <si>
    <t>family049.393</t>
  </si>
  <si>
    <t>2.04378953877255e-12</t>
  </si>
  <si>
    <t>3.70876008979054e-11</t>
  </si>
  <si>
    <t>family131.235</t>
  </si>
  <si>
    <t>2.33438505303597e-12</t>
  </si>
  <si>
    <t>4.20154700427822e-11</t>
  </si>
  <si>
    <t>Copia-8_Ec32.26</t>
  </si>
  <si>
    <t>2.42494148789668e-12</t>
  </si>
  <si>
    <t>4.35485054187363e-11</t>
  </si>
  <si>
    <t>Harbinger-5_Ec32.26</t>
  </si>
  <si>
    <t>2.49825800574413e-12</t>
  </si>
  <si>
    <t>4.46998558433806e-11</t>
  </si>
  <si>
    <t>family049.402</t>
  </si>
  <si>
    <t>2.60252446938744e-12</t>
  </si>
  <si>
    <t>4.64285776022976e-11</t>
  </si>
  <si>
    <t>KDZ-N1_Ec32.159</t>
  </si>
  <si>
    <t>2.93296664262851e-12</t>
  </si>
  <si>
    <t>5.19403431252152e-11</t>
  </si>
  <si>
    <t>Chlamys-2a_Ec32.174</t>
  </si>
  <si>
    <t>2.93752090227508e-12</t>
  </si>
  <si>
    <t>5.19468372230437e-11</t>
  </si>
  <si>
    <t>family043.45</t>
  </si>
  <si>
    <t>3.25591727787909e-12</t>
  </si>
  <si>
    <t>5.71197048460291e-11</t>
  </si>
  <si>
    <t>DNA4-N1a_Ec32.34</t>
  </si>
  <si>
    <t>3.79884410687216e-12</t>
  </si>
  <si>
    <t>6.63567877085296e-11</t>
  </si>
  <si>
    <t>Copia-1c_Ec32.72</t>
  </si>
  <si>
    <t>3.93113759920683e-12</t>
  </si>
  <si>
    <t>6.85689805378892e-11</t>
  </si>
  <si>
    <t>TcMar-N1b_Ec32.2113</t>
  </si>
  <si>
    <t>4.49529196494398e-12</t>
  </si>
  <si>
    <t>7.77390946644158e-11</t>
  </si>
  <si>
    <t>family210.1607</t>
  </si>
  <si>
    <t>4.60973092236327e-12</t>
  </si>
  <si>
    <t>7.96613998540784e-11</t>
  </si>
  <si>
    <t>family016.8</t>
  </si>
  <si>
    <t>5.34064860144288e-12</t>
  </si>
  <si>
    <t>9.1769956152182e-11</t>
  </si>
  <si>
    <t>family131.162</t>
  </si>
  <si>
    <t>5.50529374623747e-12</t>
  </si>
  <si>
    <t>9.43320622149934e-11</t>
  </si>
  <si>
    <t>Chlamys-2a_Ec32.1309</t>
  </si>
  <si>
    <t>5.89934364258985e-12</t>
  </si>
  <si>
    <t>1.00850766819043e-10</t>
  </si>
  <si>
    <t>Chlamys-2a_Ec32.434</t>
  </si>
  <si>
    <t>6.43235927425022e-12</t>
  </si>
  <si>
    <t>1.09138842193428e-10</t>
  </si>
  <si>
    <t>family168.125</t>
  </si>
  <si>
    <t>family824.125</t>
  </si>
  <si>
    <t>7.00075573150087e-12</t>
  </si>
  <si>
    <t>1.17958604552978e-10</t>
  </si>
  <si>
    <t>Gypsy-5_Ec32.116</t>
  </si>
  <si>
    <t>7.88111086353171e-12</t>
  </si>
  <si>
    <t>1.3187689301623e-10</t>
  </si>
  <si>
    <t>Chlamys-2a_Ec32.1081</t>
  </si>
  <si>
    <t>8.28354896319058e-12</t>
  </si>
  <si>
    <t>1.38135006061997e-10</t>
  </si>
  <si>
    <t>Chlamys-2a_Ec32.682</t>
  </si>
  <si>
    <t>8.73554158214561e-12</t>
  </si>
  <si>
    <t>1.45372823587728e-10</t>
  </si>
  <si>
    <t>Chlamys-2a_Ec32.513</t>
  </si>
  <si>
    <t>1.00728051982139e-11</t>
  </si>
  <si>
    <t>1.66712822230834e-10</t>
  </si>
  <si>
    <t>Sola1-1_Ec32.1403</t>
  </si>
  <si>
    <t>1.0100588777002e-11</t>
  </si>
  <si>
    <t>1.67058784404365e-10</t>
  </si>
  <si>
    <t>ECR-1.90</t>
  </si>
  <si>
    <t>1.11592569279762e-11</t>
  </si>
  <si>
    <t>1.83817339356351e-10</t>
  </si>
  <si>
    <t>Harbinger-N7_Ec32.96</t>
  </si>
  <si>
    <t>1.38300429091342e-11</t>
  </si>
  <si>
    <t>2.25364726062938e-10</t>
  </si>
  <si>
    <t>family193.146</t>
  </si>
  <si>
    <t>1.73654189634747e-11</t>
  </si>
  <si>
    <t>2.78857389175374e-10</t>
  </si>
  <si>
    <t>family824.181</t>
  </si>
  <si>
    <t>2.22907883665919e-11</t>
  </si>
  <si>
    <t>3.54433753464867e-10</t>
  </si>
  <si>
    <t>family852.52</t>
  </si>
  <si>
    <t>2.3394662006719e-11</t>
  </si>
  <si>
    <t>3.71256466354992e-10</t>
  </si>
  <si>
    <t>DNA9-N3_Ec32.128</t>
  </si>
  <si>
    <t>2.73820489536529e-11</t>
  </si>
  <si>
    <t>4.31151847337673e-10</t>
  </si>
  <si>
    <t>Gypsy-8_Ec32.127</t>
  </si>
  <si>
    <t>3.47815131941015e-11</t>
  </si>
  <si>
    <t>5.41343038687682e-10</t>
  </si>
  <si>
    <t>family092.301</t>
  </si>
  <si>
    <t>3.63922444412514e-11</t>
  </si>
  <si>
    <t>5.65687384784625e-10</t>
  </si>
  <si>
    <t>family208.131</t>
  </si>
  <si>
    <t>4.18078969209353e-11</t>
  </si>
  <si>
    <t>6.45735201806812e-10</t>
  </si>
  <si>
    <t>Copia-1b_Ec32.90</t>
  </si>
  <si>
    <t>4.54636549232102e-11</t>
  </si>
  <si>
    <t>7.00417221786513e-10</t>
  </si>
  <si>
    <t>RTEX-N1b_Ec32.1250</t>
  </si>
  <si>
    <t>4.78197955270833e-11</t>
  </si>
  <si>
    <t>7.34386233648059e-10</t>
  </si>
  <si>
    <t>Chlamys-2a_Ec32.436</t>
  </si>
  <si>
    <t>4.90749659299912e-11</t>
  </si>
  <si>
    <t>7.51760361375511e-10</t>
  </si>
  <si>
    <t>Chlamys-2a_Ec32.1298</t>
  </si>
  <si>
    <t>5.10171204210295e-11</t>
  </si>
  <si>
    <t>7.79668586624386e-10</t>
  </si>
  <si>
    <t>Chlamys-2a_Ec32.1203</t>
  </si>
  <si>
    <t>5.17253173775991e-11</t>
  </si>
  <si>
    <t>7.89868368508243e-10</t>
  </si>
  <si>
    <t>Chlamys-2a_Ec32.368</t>
  </si>
  <si>
    <t>6.02235264485049e-11</t>
  </si>
  <si>
    <t>9.14463553577047e-10</t>
  </si>
  <si>
    <t>RTEX-1a_Ec32.145</t>
  </si>
  <si>
    <t>6.65531584692882e-11</t>
  </si>
  <si>
    <t>1.00742561573212e-09</t>
  </si>
  <si>
    <t>Copia-N4_Ec32.53</t>
  </si>
  <si>
    <t>7.07637882922173e-11</t>
  </si>
  <si>
    <t>1.06783392152582e-09</t>
  </si>
  <si>
    <t>unknown1-N1_Ec32.64</t>
  </si>
  <si>
    <t>7.52693646043995e-11</t>
  </si>
  <si>
    <t>1.13090357215026e-09</t>
  </si>
  <si>
    <t>family131.128</t>
  </si>
  <si>
    <t>8.30721114359835e-11</t>
  </si>
  <si>
    <t>1.24352087895541e-09</t>
  </si>
  <si>
    <t>Chlamys-2a_Ec32.1659</t>
  </si>
  <si>
    <t>9.05686111086237e-11</t>
  </si>
  <si>
    <t>1.35240213881758e-09</t>
  </si>
  <si>
    <t>Copia-N3_Ec32.52</t>
  </si>
  <si>
    <t>9.13990205180389e-11</t>
  </si>
  <si>
    <t>1.36228865449846e-09</t>
  </si>
  <si>
    <t>family095.42</t>
  </si>
  <si>
    <t>1.05401282724548e-10</t>
  </si>
  <si>
    <t>1.55855246318638e-09</t>
  </si>
  <si>
    <t>Copia-1a_Ec32.95</t>
  </si>
  <si>
    <t>1.05495193173645e-10</t>
  </si>
  <si>
    <t>1.55899165566409e-09</t>
  </si>
  <si>
    <t>Gypsy-10_Ec32.79</t>
  </si>
  <si>
    <t>1.11970054187944e-10</t>
  </si>
  <si>
    <t>1.64765631253532e-09</t>
  </si>
  <si>
    <t>ECR-1.89</t>
  </si>
  <si>
    <t>1.13765800735392e-10</t>
  </si>
  <si>
    <t>1.67205426262428e-09</t>
  </si>
  <si>
    <t>Chlamys-2a_Ec32.253</t>
  </si>
  <si>
    <t>1.1998398733843e-10</t>
  </si>
  <si>
    <t>1.75918551484123e-09</t>
  </si>
  <si>
    <t>RTE-1_Ec32.1627</t>
  </si>
  <si>
    <t>1.28894638905023e-10</t>
  </si>
  <si>
    <t>1.87848849496635e-09</t>
  </si>
  <si>
    <t>DNA9-N3_Ec32.145</t>
  </si>
  <si>
    <t>1.4341650367488e-10</t>
  </si>
  <si>
    <t>2.0801390138746e-09</t>
  </si>
  <si>
    <t>family824.78</t>
  </si>
  <si>
    <t>1.47756699356472e-10</t>
  </si>
  <si>
    <t>2.14053261358899e-09</t>
  </si>
  <si>
    <t>PAT-3_Ec32.35</t>
  </si>
  <si>
    <t>1.51599831655445e-10</t>
  </si>
  <si>
    <t>2.19097851940131e-09</t>
  </si>
  <si>
    <t>Chlamys-2a_Ec32.662</t>
  </si>
  <si>
    <t>1.60792663548087e-10</t>
  </si>
  <si>
    <t>2.32107364503422e-09</t>
  </si>
  <si>
    <t>Chlamys-2a_Ec32.973</t>
  </si>
  <si>
    <t>1.82215132328668e-10</t>
  </si>
  <si>
    <t>2.61167852003546e-09</t>
  </si>
  <si>
    <t>Chlamys-2a_Ec32.359</t>
  </si>
  <si>
    <t>1.99178528732641e-10</t>
  </si>
  <si>
    <t>2.8430656541026e-09</t>
  </si>
  <si>
    <t>Gypsy-5_Ec32.180</t>
  </si>
  <si>
    <t>2.0035862325674e-10</t>
  </si>
  <si>
    <t>2.8565515987514e-09</t>
  </si>
  <si>
    <t>family208.112</t>
  </si>
  <si>
    <t>2.05809906977778e-10</t>
  </si>
  <si>
    <t>2.93082964306184e-09</t>
  </si>
  <si>
    <t>Chlamys-2a_Ec32.512</t>
  </si>
  <si>
    <t>2.10180029084829e-10</t>
  </si>
  <si>
    <t>2.98780509729488e-09</t>
  </si>
  <si>
    <t>Chlamys-2a_Ec32.1677</t>
  </si>
  <si>
    <t>2.20892722993905e-10</t>
  </si>
  <si>
    <t>3.13641831245146e-09</t>
  </si>
  <si>
    <t>family171.1137</t>
  </si>
  <si>
    <t>2.25436561060967e-10</t>
  </si>
  <si>
    <t>3.19906470050279e-09</t>
  </si>
  <si>
    <t>family193.46</t>
  </si>
  <si>
    <t>2.57154016855644e-10</t>
  </si>
  <si>
    <t>3.62163545780455e-09</t>
  </si>
  <si>
    <t>Sola1-1_Ec32.1090</t>
  </si>
  <si>
    <t>2.60462203605892e-10</t>
  </si>
  <si>
    <t>3.66609988611656e-09</t>
  </si>
  <si>
    <t>Gypsy-13_Ec32.274</t>
  </si>
  <si>
    <t>2.84589739154733e-10</t>
  </si>
  <si>
    <t>3.98261606148525e-09</t>
  </si>
  <si>
    <t>Chlamys-2a_Ec32.1348</t>
  </si>
  <si>
    <t>2.90368353106924e-10</t>
  </si>
  <si>
    <t>4.05646928275955e-09</t>
  </si>
  <si>
    <t>KDZ-3_Ec32.46</t>
  </si>
  <si>
    <t>2.91739591684682e-10</t>
  </si>
  <si>
    <t>4.06626709879683e-09</t>
  </si>
  <si>
    <t>family208.25</t>
  </si>
  <si>
    <t>3.00622271211959e-10</t>
  </si>
  <si>
    <t>4.1876699627231e-09</t>
  </si>
  <si>
    <t>Chlamys-2a_Ec32.120</t>
  </si>
  <si>
    <t>3.11917331655253e-10</t>
  </si>
  <si>
    <t>4.33754456620249e-09</t>
  </si>
  <si>
    <t>Chlamys-2a_Ec32.1446</t>
  </si>
  <si>
    <t>3.40662673213206e-10</t>
  </si>
  <si>
    <t>4.72105576804603e-09</t>
  </si>
  <si>
    <t>DNA9-N3_Ec32.146</t>
  </si>
  <si>
    <t>3.43161535471164e-10</t>
  </si>
  <si>
    <t>4.75297323516251e-09</t>
  </si>
  <si>
    <t>Chlamys-2a_Ec32.779</t>
  </si>
  <si>
    <t>3.58553197434004e-10</t>
  </si>
  <si>
    <t>4.95203164601685e-09</t>
  </si>
  <si>
    <t>family824.29</t>
  </si>
  <si>
    <t>3.66164525605418e-10</t>
  </si>
  <si>
    <t>5.04853758188504e-09</t>
  </si>
  <si>
    <t>family131.242</t>
  </si>
  <si>
    <t>4.25471027525191e-10</t>
  </si>
  <si>
    <t>5.83310928758421e-09</t>
  </si>
  <si>
    <t>Chlamys-2a_Ec32.1661</t>
  </si>
  <si>
    <t>4.45292508640795e-10</t>
  </si>
  <si>
    <t>6.09109978016816e-09</t>
  </si>
  <si>
    <t>Chlamys-2a_Ec32.575</t>
  </si>
  <si>
    <t>4.62324293887544e-10</t>
  </si>
  <si>
    <t>6.32051455832746e-09</t>
  </si>
  <si>
    <t>Chlamys-2a_Ec32.1372</t>
  </si>
  <si>
    <t>5.02239613119268e-10</t>
  </si>
  <si>
    <t>6.84308518885288e-09</t>
  </si>
  <si>
    <t>RTEX-N1b_Ec32.2177</t>
  </si>
  <si>
    <t>5.26903589750941e-10</t>
  </si>
  <si>
    <t>7.1510448066813e-09</t>
  </si>
  <si>
    <t>Chlamys-2a_Ec32.1338</t>
  </si>
  <si>
    <t>5.31374638899821e-10</t>
  </si>
  <si>
    <t>7.20769621926685e-09</t>
  </si>
  <si>
    <t>family063.140</t>
  </si>
  <si>
    <t>5.95213341981773e-10</t>
  </si>
  <si>
    <t>8.02430868590641e-09</t>
  </si>
  <si>
    <t>Chlamys-2a_Ec32.509</t>
  </si>
  <si>
    <t>6.39183668282534e-10</t>
  </si>
  <si>
    <t>8.57424279883974e-09</t>
  </si>
  <si>
    <t>family208.75</t>
  </si>
  <si>
    <t>6.7268339335924e-10</t>
  </si>
  <si>
    <t>9.00372259689215e-09</t>
  </si>
  <si>
    <t>Gypsy-5_Ec32.102</t>
  </si>
  <si>
    <t>6.92173059781553e-10</t>
  </si>
  <si>
    <t>9.24929107952455e-09</t>
  </si>
  <si>
    <t>Copia-5_Ec32.12</t>
  </si>
  <si>
    <t>7.21557325582152e-10</t>
  </si>
  <si>
    <t>9.62605047534871e-09</t>
  </si>
  <si>
    <t>family208.64</t>
  </si>
  <si>
    <t>7.55514349380862e-10</t>
  </si>
  <si>
    <t>1.00601905356581e-08</t>
  </si>
  <si>
    <t>Gypsy-5_Ec32.174</t>
  </si>
  <si>
    <t>7.58503634363408e-10</t>
  </si>
  <si>
    <t>1.00856890702867e-08</t>
  </si>
  <si>
    <t>Chlamys-2a_Ec32.1428</t>
  </si>
  <si>
    <t>7.81202780242126e-10</t>
  </si>
  <si>
    <t>1.03534953625976e-08</t>
  </si>
  <si>
    <t>family171.1385</t>
  </si>
  <si>
    <t>family095.58</t>
  </si>
  <si>
    <t>8.1264322359402e-10</t>
  </si>
  <si>
    <t>1.07467197542826e-08</t>
  </si>
  <si>
    <t>Copia-5_Ec32.9</t>
  </si>
  <si>
    <t>8.1315813801985e-10</t>
  </si>
  <si>
    <t>1.07476753353957e-08</t>
  </si>
  <si>
    <t>Chlamys-2b_Ec32.501</t>
  </si>
  <si>
    <t>8.74813262735407e-10</t>
  </si>
  <si>
    <t>1.1506211278015e-08</t>
  </si>
  <si>
    <t>family171.1502</t>
  </si>
  <si>
    <t>8.81261453697478e-10</t>
  </si>
  <si>
    <t>1.1584747209407e-08</t>
  </si>
  <si>
    <t>Chlamys-2a_Ec32.1019</t>
  </si>
  <si>
    <t>9.17131042486674e-10</t>
  </si>
  <si>
    <t>1.20302224265675e-08</t>
  </si>
  <si>
    <t>Chlamys-2a_Ec32.579</t>
  </si>
  <si>
    <t>1.00734731630931e-09</t>
  </si>
  <si>
    <t>1.3170916984378e-08</t>
  </si>
  <si>
    <t>Chlamys-2b_Ec32.1039</t>
  </si>
  <si>
    <t>1.03973676541945e-09</t>
  </si>
  <si>
    <t>1.35724777765507e-08</t>
  </si>
  <si>
    <t>family171.1173</t>
  </si>
  <si>
    <t>1.05076172620942e-09</t>
  </si>
  <si>
    <t>1.36796218296862e-08</t>
  </si>
  <si>
    <t>Chlamys-2a_Ec32.947</t>
  </si>
  <si>
    <t>1.09293331333967e-09</t>
  </si>
  <si>
    <t>1.41527577855399e-08</t>
  </si>
  <si>
    <t>RTEX-1b_Ec32.1664</t>
  </si>
  <si>
    <t>1.12418613436201e-09</t>
  </si>
  <si>
    <t>1.45187443310157e-08</t>
  </si>
  <si>
    <t>Chlamys-2a_Ec32.882</t>
  </si>
  <si>
    <t>1.23824499909027e-09</t>
  </si>
  <si>
    <t>1.59578495636474e-08</t>
  </si>
  <si>
    <t>Helitron-N3_Ec32.222</t>
  </si>
  <si>
    <t>1.27002362104067e-09</t>
  </si>
  <si>
    <t>1.63240727998239e-08</t>
  </si>
  <si>
    <t>Chlamys-2a_Ec32.1497</t>
  </si>
  <si>
    <t>1.29813962694457e-09</t>
  </si>
  <si>
    <t>1.66590011322485e-08</t>
  </si>
  <si>
    <t>Chlamys-2a_Ec32.393</t>
  </si>
  <si>
    <t>1.30892248071623e-09</t>
  </si>
  <si>
    <t>1.67707851355093e-08</t>
  </si>
  <si>
    <t>Gypsy-14_Ec32.23</t>
  </si>
  <si>
    <t>1.35419638630484e-09</t>
  </si>
  <si>
    <t>1.73143171455932e-08</t>
  </si>
  <si>
    <t>family049.404</t>
  </si>
  <si>
    <t>1.37534900747799e-09</t>
  </si>
  <si>
    <t>1.75478055184265e-08</t>
  </si>
  <si>
    <t>Chlamys-2b_Ec32.963</t>
  </si>
  <si>
    <t>1.38671887854635e-09</t>
  </si>
  <si>
    <t>1.76835789764209e-08</t>
  </si>
  <si>
    <t>Gypsy-9_Ec32.46</t>
  </si>
  <si>
    <t>1.42142911964397e-09</t>
  </si>
  <si>
    <t>1.80787318098248e-08</t>
  </si>
  <si>
    <t>family397.35</t>
  </si>
  <si>
    <t>1.53168344343469e-09</t>
  </si>
  <si>
    <t>1.93694135451012e-08</t>
  </si>
  <si>
    <t>Chlamys-2a_Ec32.363</t>
  </si>
  <si>
    <t>1.57267355206424e-09</t>
  </si>
  <si>
    <t>1.98670727596877e-08</t>
  </si>
  <si>
    <t>Copia-N3_Ec32.174</t>
  </si>
  <si>
    <t>1.76081939233516e-09</t>
  </si>
  <si>
    <t>2.20374715700504e-08</t>
  </si>
  <si>
    <t>Gypsy-13_Ec32.148</t>
  </si>
  <si>
    <t>1.79633715760482e-09</t>
  </si>
  <si>
    <t>2.24588394369954e-08</t>
  </si>
  <si>
    <t>Helitron-2_Ec32.114</t>
  </si>
  <si>
    <t>1.8100201594958e-09</t>
  </si>
  <si>
    <t>2.25950074409039e-08</t>
  </si>
  <si>
    <t>Copia-4_Ec32.47</t>
  </si>
  <si>
    <t>1.83484829935464e-09</t>
  </si>
  <si>
    <t>2.28814158748488e-08</t>
  </si>
  <si>
    <t>Chlamys-2a_Ec32.1311</t>
  </si>
  <si>
    <t>1.91697479905118e-09</t>
  </si>
  <si>
    <t>2.38687939081859e-08</t>
  </si>
  <si>
    <t>Chlamys-2a_Ec32.955</t>
  </si>
  <si>
    <t>1.9553116969199e-09</t>
  </si>
  <si>
    <t>2.42714560333411e-08</t>
  </si>
  <si>
    <t>Chlamys-2a_Ec32.438</t>
  </si>
  <si>
    <t>1.99432108316554e-09</t>
  </si>
  <si>
    <t>2.47177722813984e-08</t>
  </si>
  <si>
    <t>Chlamys-2a_Ec32.1261</t>
  </si>
  <si>
    <t>2.04292535361975e-09</t>
  </si>
  <si>
    <t>2.52557166934254e-08</t>
  </si>
  <si>
    <t>unknown6-N1_Ec32.1913</t>
  </si>
  <si>
    <t>2.08812113729328e-09</t>
  </si>
  <si>
    <t>2.57750794171229e-08</t>
  </si>
  <si>
    <t>family033.17</t>
  </si>
  <si>
    <t>2.13854209832163e-09</t>
  </si>
  <si>
    <t>2.63438874415268e-08</t>
  </si>
  <si>
    <t>Chlamys-2a_Ec32.1064</t>
  </si>
  <si>
    <t>2.22171434262733e-09</t>
  </si>
  <si>
    <t>2.73130249311349e-08</t>
  </si>
  <si>
    <t>family835.212</t>
  </si>
  <si>
    <t>2.30449036605083e-09</t>
  </si>
  <si>
    <t>2.82448390144948e-08</t>
  </si>
  <si>
    <t>RTE-2_Ec32.1430</t>
  </si>
  <si>
    <t>2.38964328241228e-09</t>
  </si>
  <si>
    <t>2.915604969697e-08</t>
  </si>
  <si>
    <t>TcMar-N1b_Ec32.1507</t>
  </si>
  <si>
    <t>Chlamys-2a_Ec32.1638</t>
  </si>
  <si>
    <t>2.42607988569642e-09</t>
  </si>
  <si>
    <t>2.95560560083838e-08</t>
  </si>
  <si>
    <t>Chlamys-2a_Ec32.263</t>
  </si>
  <si>
    <t>2.43791604526229e-09</t>
  </si>
  <si>
    <t>2.9670476981939e-08</t>
  </si>
  <si>
    <t>Chlamys-2a_Ec32.1413</t>
  </si>
  <si>
    <t>2.49897371412795e-09</t>
  </si>
  <si>
    <t>3.03831155628577e-08</t>
  </si>
  <si>
    <t>Chlamys-2a_Ec32.933</t>
  </si>
  <si>
    <t>2.60436896846532e-09</t>
  </si>
  <si>
    <t>3.15854538233457e-08</t>
  </si>
  <si>
    <t>family131.163</t>
  </si>
  <si>
    <t>2.81507288364752e-09</t>
  </si>
  <si>
    <t>3.4072766507957e-08</t>
  </si>
  <si>
    <t>DNA9-N3_Ec32.45</t>
  </si>
  <si>
    <t>2.83885084509711e-09</t>
  </si>
  <si>
    <t>3.43434471942989e-08</t>
  </si>
  <si>
    <t>Chlamys-2a_Ec32.767</t>
  </si>
  <si>
    <t>2.86060110865236e-09</t>
  </si>
  <si>
    <t>3.45893400986451e-08</t>
  </si>
  <si>
    <t>Chlamys-2a_Ec32.308</t>
  </si>
  <si>
    <t>2.8983973127309e-09</t>
  </si>
  <si>
    <t>3.50114859468191e-08</t>
  </si>
  <si>
    <t>family523.11</t>
  </si>
  <si>
    <t>3.06053828860787e-09</t>
  </si>
  <si>
    <t>3.68783472195529e-08</t>
  </si>
  <si>
    <t>Chlamys-2a_Ec32.211</t>
  </si>
  <si>
    <t>3.07701941320489e-09</t>
  </si>
  <si>
    <t>3.70401741956444e-08</t>
  </si>
  <si>
    <t>Chlamys-2a_Ec32.134</t>
  </si>
  <si>
    <t>3.34093039483924e-09</t>
  </si>
  <si>
    <t>3.99505464214566e-08</t>
  </si>
  <si>
    <t>TcMar-N6_Ec32.1017</t>
  </si>
  <si>
    <t>3.3453487948548e-09</t>
  </si>
  <si>
    <t>3.99729668991508e-08</t>
  </si>
  <si>
    <t>Copia-4_Ec32.46</t>
  </si>
  <si>
    <t>3.5378226224403e-09</t>
  </si>
  <si>
    <t>4.212767693617e-08</t>
  </si>
  <si>
    <t>RTEX-N1b_Ec32.2172</t>
  </si>
  <si>
    <t>3.67525375004306e-09</t>
  </si>
  <si>
    <t>4.36571238018814e-08</t>
  </si>
  <si>
    <t>Chlamys-2a_Ec32.387</t>
  </si>
  <si>
    <t>3.95427846399749e-09</t>
  </si>
  <si>
    <t>4.67884410847267e-08</t>
  </si>
  <si>
    <t>Chlamys-2a_Ec32.1717</t>
  </si>
  <si>
    <t>3.9609217164469e-09</t>
  </si>
  <si>
    <t>4.68442178642624e-08</t>
  </si>
  <si>
    <t>Chlamys-2a_Ec32.491</t>
  </si>
  <si>
    <t>4.07962160240711e-09</t>
  </si>
  <si>
    <t>4.81308126853473e-08</t>
  </si>
  <si>
    <t>RTE-2_Ec32.1397</t>
  </si>
  <si>
    <t>4.14962798946877e-09</t>
  </si>
  <si>
    <t>4.89329614299669e-08</t>
  </si>
  <si>
    <t>Chlamys-2a_Ec32.1560</t>
  </si>
  <si>
    <t>4.4318859617515e-09</t>
  </si>
  <si>
    <t>5.21600538784907e-08</t>
  </si>
  <si>
    <t>TcMar-N1b_Ec32.1905</t>
  </si>
  <si>
    <t>4.49714552168608e-09</t>
  </si>
  <si>
    <t>5.28768490394858e-08</t>
  </si>
  <si>
    <t>Chlamys-2a_Ec32.1607</t>
  </si>
  <si>
    <t>4.92468767332824e-09</t>
  </si>
  <si>
    <t>5.77918882109278e-08</t>
  </si>
  <si>
    <t>Chlamys-2a_Ec32.170</t>
  </si>
  <si>
    <t>5.09284445730307e-09</t>
  </si>
  <si>
    <t>5.96786985633777e-08</t>
  </si>
  <si>
    <t>Chlamys-2a_Ec32.1296</t>
  </si>
  <si>
    <t>5.09892064622689e-09</t>
  </si>
  <si>
    <t>5.97091138826351e-08</t>
  </si>
  <si>
    <t>Chlamys-2b_Ec32.183</t>
  </si>
  <si>
    <t>5.62108641482036e-09</t>
  </si>
  <si>
    <t>6.54580230944069e-08</t>
  </si>
  <si>
    <t>Chlamys-2a_Ec32.1477</t>
  </si>
  <si>
    <t>5.62794271450445e-09</t>
  </si>
  <si>
    <t>6.55064473193519e-08</t>
  </si>
  <si>
    <t>Chlamys-2a_Ec32.506</t>
  </si>
  <si>
    <t>6.4931708806688e-09</t>
  </si>
  <si>
    <t>7.49306981856646e-08</t>
  </si>
  <si>
    <t>family168.215</t>
  </si>
  <si>
    <t>6.52417127950098e-09</t>
  </si>
  <si>
    <t>7.52169414369819e-08</t>
  </si>
  <si>
    <t>Chlamys-2a_Ec32.409</t>
  </si>
  <si>
    <t>6.9836286777556e-09</t>
  </si>
  <si>
    <t>8.03233085248252e-08</t>
  </si>
  <si>
    <t>Chlamys-2a_Ec32.693</t>
  </si>
  <si>
    <t>7.04250097710766e-09</t>
  </si>
  <si>
    <t>8.09237689182082e-08</t>
  </si>
  <si>
    <t>family131.117</t>
  </si>
  <si>
    <t>7.23552842065974e-09</t>
  </si>
  <si>
    <t>8.30239272465116e-08</t>
  </si>
  <si>
    <t>Chlamys-2a_Ec32.1371</t>
  </si>
  <si>
    <t>7.27574437927011e-09</t>
  </si>
  <si>
    <t>8.34459487617753e-08</t>
  </si>
  <si>
    <t>family861.21</t>
  </si>
  <si>
    <t>7.79102759306501e-09</t>
  </si>
  <si>
    <t>8.90612758755266e-08</t>
  </si>
  <si>
    <t>Chlamys-2a_Ec32.907</t>
  </si>
  <si>
    <t>7.86309031315355e-09</t>
  </si>
  <si>
    <t>8.98427448486438e-08</t>
  </si>
  <si>
    <t>CRE-1_Ec32.1507</t>
  </si>
  <si>
    <t>8.25531830469638e-09</t>
  </si>
  <si>
    <t>9.41913197547124e-08</t>
  </si>
  <si>
    <t>Chlamys-2a_Ec32.1039</t>
  </si>
  <si>
    <t>8.28347830326622e-09</t>
  </si>
  <si>
    <t>9.44682260231582e-08</t>
  </si>
  <si>
    <t>Chlamys-2a_Ec32.1473</t>
  </si>
  <si>
    <t>8.58562040703911e-09</t>
  </si>
  <si>
    <t>9.77762023841039e-08</t>
  </si>
  <si>
    <t>family171.1499</t>
  </si>
  <si>
    <t>8.81303353172713e-09</t>
  </si>
  <si>
    <t>1.00178115238921e-07</t>
  </si>
  <si>
    <t>Chlamys-2a_Ec32.1621</t>
  </si>
  <si>
    <t>9.54736033135855e-09</t>
  </si>
  <si>
    <t>1.07969216975028e-07</t>
  </si>
  <si>
    <t>DNA9-N3_Ec32.24</t>
  </si>
  <si>
    <t>9.90254248628705e-09</t>
  </si>
  <si>
    <t>1.11826951804195e-07</t>
  </si>
  <si>
    <t>Gypsy-5_Ec32.30</t>
  </si>
  <si>
    <t>1.05895574785002e-08</t>
  </si>
  <si>
    <t>1.19255313347859e-07</t>
  </si>
  <si>
    <t>Chlamys-2a_Ec32.1004</t>
  </si>
  <si>
    <t>1.07960952359039e-08</t>
  </si>
  <si>
    <t>1.21468578465129e-07</t>
  </si>
  <si>
    <t>TcMar-N1b_Ec32.1482</t>
  </si>
  <si>
    <t>1.09388666694331e-08</t>
  </si>
  <si>
    <t>1.2284721680566e-07</t>
  </si>
  <si>
    <t>Chlamys-2a_Ec32.1551</t>
  </si>
  <si>
    <t>1.11147705053714e-08</t>
  </si>
  <si>
    <t>1.24707314173021e-07</t>
  </si>
  <si>
    <t>CRE-1_Ec32.1547</t>
  </si>
  <si>
    <t>1.18821470265631e-08</t>
  </si>
  <si>
    <t>1.32521143686243e-07</t>
  </si>
  <si>
    <t>family049.394</t>
  </si>
  <si>
    <t>1.27020156756509e-08</t>
  </si>
  <si>
    <t>1.41211053390478e-07</t>
  </si>
  <si>
    <t>Chlamys-2a_Ec32.1345</t>
  </si>
  <si>
    <t>1.27845953673907e-08</t>
  </si>
  <si>
    <t>1.41999073888494e-07</t>
  </si>
  <si>
    <t>family095.60</t>
  </si>
  <si>
    <t>1.32378143992863e-08</t>
  </si>
  <si>
    <t>1.46496870380433e-07</t>
  </si>
  <si>
    <t>DNA9-N3_Ec32.147</t>
  </si>
  <si>
    <t>1.34221666319603e-08</t>
  </si>
  <si>
    <t>1.48401733071037e-07</t>
  </si>
  <si>
    <t>Chlamys-2a_Ec32.1531</t>
  </si>
  <si>
    <t>1.36742533418416e-08</t>
  </si>
  <si>
    <t>1.50982660818515e-07</t>
  </si>
  <si>
    <t>TcMar-N1a_Ec32.389</t>
  </si>
  <si>
    <t>1.39368682640169e-08</t>
  </si>
  <si>
    <t>1.53672643710414e-07</t>
  </si>
  <si>
    <t>Chlamys-2a_Ec32.1232</t>
  </si>
  <si>
    <t>1.40392371118841e-08</t>
  </si>
  <si>
    <t>1.54660924263405e-07</t>
  </si>
  <si>
    <t>Copia-6_Ec32.40</t>
  </si>
  <si>
    <t>1.42918973863237e-08</t>
  </si>
  <si>
    <t>1.57372910902467e-07</t>
  </si>
  <si>
    <t>family171.1012</t>
  </si>
  <si>
    <t>1.44803881233576e-08</t>
  </si>
  <si>
    <t>1.5926983578745e-07</t>
  </si>
  <si>
    <t>Chlamys-2a_Ec32.1600</t>
  </si>
  <si>
    <t>1.46820412400686e-08</t>
  </si>
  <si>
    <t>1.61303149913514e-07</t>
  </si>
  <si>
    <t>family131.160</t>
  </si>
  <si>
    <t>1.55939521178011e-08</t>
  </si>
  <si>
    <t>1.70857923023561e-07</t>
  </si>
  <si>
    <t>family208.163</t>
  </si>
  <si>
    <t>1.5885959835652e-08</t>
  </si>
  <si>
    <t>1.73509268920211e-07</t>
  </si>
  <si>
    <t>Plavaka-2_Ec32.70</t>
  </si>
  <si>
    <t>1.73665456356366e-08</t>
  </si>
  <si>
    <t>1.88577695900384e-07</t>
  </si>
  <si>
    <t>family208.106</t>
  </si>
  <si>
    <t>1.76580881831271e-08</t>
  </si>
  <si>
    <t>1.91401062984967e-07</t>
  </si>
  <si>
    <t>Chlamys-2a_Ec32.118</t>
  </si>
  <si>
    <t>1.77554744836522e-08</t>
  </si>
  <si>
    <t>1.92370781108022e-07</t>
  </si>
  <si>
    <t>Chlamys-2a_Ec32.782</t>
  </si>
  <si>
    <t>1.80563979284321e-08</t>
  </si>
  <si>
    <t>1.95021949155841e-07</t>
  </si>
  <si>
    <t>ECR-2.145</t>
  </si>
  <si>
    <t>1.8327218573524e-08</t>
  </si>
  <si>
    <t>1.97818801752458e-07</t>
  </si>
  <si>
    <t>Gypsy-7a_Ec32.14</t>
  </si>
  <si>
    <t>1.96630541550642e-08</t>
  </si>
  <si>
    <t>2.11715722787122e-07</t>
  </si>
  <si>
    <t>RTEX-N1b_Ec32.1576</t>
  </si>
  <si>
    <t>2.05141500763414e-08</t>
  </si>
  <si>
    <t>2.20586166454193e-07</t>
  </si>
  <si>
    <t>family095.11</t>
  </si>
  <si>
    <t>2.16808700908955e-08</t>
  </si>
  <si>
    <t>2.32616670705675e-07</t>
  </si>
  <si>
    <t>Chlamys-2a_Ec32.1339</t>
  </si>
  <si>
    <t>2.38801491449298e-08</t>
  </si>
  <si>
    <t>2.54973624115609e-07</t>
  </si>
  <si>
    <t>Copia-5_Ec32.40</t>
  </si>
  <si>
    <t>2.41240921987976e-08</t>
  </si>
  <si>
    <t>2.57465036741453e-07</t>
  </si>
  <si>
    <t>TcMar-N6_Ec32.1131</t>
  </si>
  <si>
    <t>2.44550513014634e-08</t>
  </si>
  <si>
    <t>2.60749062576196e-07</t>
  </si>
  <si>
    <t>Chlamys-2a_Ec32.1084</t>
  </si>
  <si>
    <t>2.6212124524079e-08</t>
  </si>
  <si>
    <t>2.78281759267441e-07</t>
  </si>
  <si>
    <t>TcMar-N4_Ec32.82</t>
  </si>
  <si>
    <t>2.78998917186574e-08</t>
  </si>
  <si>
    <t>2.95296151233218e-07</t>
  </si>
  <si>
    <t>Plavaka-1_Ec32.969</t>
  </si>
  <si>
    <t>2.84691937959399e-08</t>
  </si>
  <si>
    <t>3.01190424995826e-07</t>
  </si>
  <si>
    <t>DNA9-N3_Ec32.43</t>
  </si>
  <si>
    <t>2.98158799419183e-08</t>
  </si>
  <si>
    <t>3.14888892992508e-07</t>
  </si>
  <si>
    <t>family172.190</t>
  </si>
  <si>
    <t>3.06468528124474e-08</t>
  </si>
  <si>
    <t>3.22962494047839e-07</t>
  </si>
  <si>
    <t>family884.11</t>
  </si>
  <si>
    <t>3.27237287855722e-08</t>
  </si>
  <si>
    <t>3.43655767696234e-07</t>
  </si>
  <si>
    <t>unknown4-N2_Ec32.232</t>
  </si>
  <si>
    <t>3.28890921364762e-08</t>
  </si>
  <si>
    <t>3.45243042401056e-07</t>
  </si>
  <si>
    <t>Sola1-1_Ec32.1376</t>
  </si>
  <si>
    <t>3.63093376606639e-08</t>
  </si>
  <si>
    <t>3.79015786070902e-07</t>
  </si>
  <si>
    <t>Copia-5_Ec32.17</t>
  </si>
  <si>
    <t>4.0777866800341e-08</t>
  </si>
  <si>
    <t>4.23475879346569e-07</t>
  </si>
  <si>
    <t>Chlamys-2a_Ec32.1215</t>
  </si>
  <si>
    <t>4.10513127707197e-08</t>
  </si>
  <si>
    <t>4.26133336499818e-07</t>
  </si>
  <si>
    <t>Copia-N2_Ec32.70</t>
  </si>
  <si>
    <t>4.188762706182e-08</t>
  </si>
  <si>
    <t>4.33702168469505e-07</t>
  </si>
  <si>
    <t>Copia-11_Ec32.82</t>
  </si>
  <si>
    <t>4.27145523241617e-08</t>
  </si>
  <si>
    <t>4.41887230690518e-07</t>
  </si>
  <si>
    <t>Chlamys-2a_Ec32.1025</t>
  </si>
  <si>
    <t>4.70430624142451e-08</t>
  </si>
  <si>
    <t>4.84395909846426e-07</t>
  </si>
  <si>
    <t>Chlamys-2a_Ec32.627</t>
  </si>
  <si>
    <t>4.90945801962088e-08</t>
  </si>
  <si>
    <t>5.04664016580842e-07</t>
  </si>
  <si>
    <t>Chlamys-2a_Ec32.1275</t>
  </si>
  <si>
    <t>5.02288504164301e-08</t>
  </si>
  <si>
    <t>5.15586364291646e-07</t>
  </si>
  <si>
    <t>Chlamys-2a_Ec32.220</t>
  </si>
  <si>
    <t>5.02420649882222e-08</t>
  </si>
  <si>
    <t>Gypsy-5_Ec32.130</t>
  </si>
  <si>
    <t>5.03212828645037e-08</t>
  </si>
  <si>
    <t>5.1597040585247e-07</t>
  </si>
  <si>
    <t>Chlamys-2a_Ec32.564</t>
  </si>
  <si>
    <t>5.15075393695841e-08</t>
  </si>
  <si>
    <t>5.27235689668424e-07</t>
  </si>
  <si>
    <t>Chlamys-2a_Ec32.1090</t>
  </si>
  <si>
    <t>5.25001458840851e-08</t>
  </si>
  <si>
    <t>5.36191982815453e-07</t>
  </si>
  <si>
    <t>Chlamys-2a_Ec32.504</t>
  </si>
  <si>
    <t>5.32429445095432e-08</t>
  </si>
  <si>
    <t>5.42939392142675e-07</t>
  </si>
  <si>
    <t>Chlamys-2a_Ec32.301</t>
  </si>
  <si>
    <t>5.33246923973166e-08</t>
  </si>
  <si>
    <t>5.43544723512531e-07</t>
  </si>
  <si>
    <t>family171.718</t>
  </si>
  <si>
    <t>5.58209302045272e-08</t>
  </si>
  <si>
    <t>5.67797312679481e-07</t>
  </si>
  <si>
    <t>TcMar-N1a_Ec32.1046</t>
  </si>
  <si>
    <t>5.67964023386289e-08</t>
  </si>
  <si>
    <t>5.77235935028007e-07</t>
  </si>
  <si>
    <t>DNA9-N3_Ec32.22</t>
  </si>
  <si>
    <t>6.00451292665446e-08</t>
  </si>
  <si>
    <t>6.07456557746543e-07</t>
  </si>
  <si>
    <t>Chlamys-2a_Ec32.1443</t>
  </si>
  <si>
    <t>6.36979767820208e-08</t>
  </si>
  <si>
    <t>6.43606690082174e-07</t>
  </si>
  <si>
    <t>family171.1586</t>
  </si>
  <si>
    <t>6.63665625779311e-08</t>
  </si>
  <si>
    <t>6.691777987509e-07</t>
  </si>
  <si>
    <t>KDZ-4_Ec32.403</t>
  </si>
  <si>
    <t>6.80791849240078e-08</t>
  </si>
  <si>
    <t>6.85876601641042e-07</t>
  </si>
  <si>
    <t>Chlamys-2a_Ec32.465</t>
  </si>
  <si>
    <t>6.95660472483914e-08</t>
  </si>
  <si>
    <t>7.00565585728305e-07</t>
  </si>
  <si>
    <t>family131.153</t>
  </si>
  <si>
    <t>7.15954612979414e-08</t>
  </si>
  <si>
    <t>7.19808612966467e-07</t>
  </si>
  <si>
    <t>family835.221</t>
  </si>
  <si>
    <t>7.48558657857091e-08</t>
  </si>
  <si>
    <t>7.51965420470425e-07</t>
  </si>
  <si>
    <t>family168.232</t>
  </si>
  <si>
    <t>7.93520481846277e-08</t>
  </si>
  <si>
    <t>7.95224169254379e-07</t>
  </si>
  <si>
    <t>family171.1040</t>
  </si>
  <si>
    <t>8.06733588005861e-08</t>
  </si>
  <si>
    <t>8.08064831550425e-07</t>
  </si>
  <si>
    <t>P-2_Ec32.142</t>
  </si>
  <si>
    <t>8.1351265225011e-08</t>
  </si>
  <si>
    <t>8.14183313958477e-07</t>
  </si>
  <si>
    <t>TcMar-N1a_Ec32.398</t>
  </si>
  <si>
    <t>unknown6-N1_Ec32.443</t>
  </si>
  <si>
    <t>8.20434788285907e-08</t>
  </si>
  <si>
    <t>8.20772833110087e-07</t>
  </si>
  <si>
    <t>Chlamys-2a_Ec32.1387</t>
  </si>
  <si>
    <t>8.24910555490987e-08</t>
  </si>
  <si>
    <t>8.24910555490987e-07</t>
  </si>
  <si>
    <t>Chlamys-2a_Ec32.583</t>
  </si>
  <si>
    <t>8.665884483527e-08</t>
  </si>
  <si>
    <t>8.64097228993986e-07</t>
  </si>
  <si>
    <t>family185.143</t>
  </si>
  <si>
    <t>8.95580143662163e-08</t>
  </si>
  <si>
    <t>8.92272707760251e-07</t>
  </si>
  <si>
    <t>Chlamys-2a_Ec32.1018</t>
  </si>
  <si>
    <t>9.04417437780322e-08</t>
  </si>
  <si>
    <t>8.99969483168287e-07</t>
  </si>
  <si>
    <t>Chlamys-2a_Ec32.646</t>
  </si>
  <si>
    <t>9.05809806430542e-08</t>
  </si>
  <si>
    <t>9.00616793617263e-07</t>
  </si>
  <si>
    <t>family842.52</t>
  </si>
  <si>
    <t>KDZ-N1_Ec32.254</t>
  </si>
  <si>
    <t>9.24621130653397e-08</t>
  </si>
  <si>
    <t>9.1744180842928e-07</t>
  </si>
  <si>
    <t>KDZ-N1_Ec32.255</t>
  </si>
  <si>
    <t>Chlamys-2a_Ec32.1714</t>
  </si>
  <si>
    <t>9.58817727989927e-08</t>
  </si>
  <si>
    <t>9.49432888890515e-07</t>
  </si>
  <si>
    <t>Chlamys-2a_Ec32.1035</t>
  </si>
  <si>
    <t>1.04134627829543e-07</t>
  </si>
  <si>
    <t>1.02696537924505e-06</t>
  </si>
  <si>
    <t>Copia-5_Ec32.81</t>
  </si>
  <si>
    <t>1.04798473844554e-07</t>
  </si>
  <si>
    <t>1.03309254768404e-06</t>
  </si>
  <si>
    <t>TcMar-N1b_Ec32.1221</t>
  </si>
  <si>
    <t>1.08932279934192e-07</t>
  </si>
  <si>
    <t>1.07297190945322e-06</t>
  </si>
  <si>
    <t>Chlamys-2a_Ec32.1188</t>
  </si>
  <si>
    <t>1.09447859504938e-07</t>
  </si>
  <si>
    <t>1.07761315035681e-06</t>
  </si>
  <si>
    <t>family210.1739</t>
  </si>
  <si>
    <t>1.11565920005044e-07</t>
  </si>
  <si>
    <t>1.09624465306454e-06</t>
  </si>
  <si>
    <t>Helitron-N5-Ec32.860</t>
  </si>
  <si>
    <t>DNA9-N3_Ec32.114</t>
  </si>
  <si>
    <t>1.13156360884514e-07</t>
  </si>
  <si>
    <t>1.11052402678901e-06</t>
  </si>
  <si>
    <t>Chlamys-2a_Ec32.1508</t>
  </si>
  <si>
    <t>1.15131842108128e-07</t>
  </si>
  <si>
    <t>1.12890695078439e-06</t>
  </si>
  <si>
    <t>Chlamys-2a_Ec32.910</t>
  </si>
  <si>
    <t>1.30560026899204e-07</t>
  </si>
  <si>
    <t>1.27411473195847e-06</t>
  </si>
  <si>
    <t>Chlamys-2a_Ec32.410</t>
  </si>
  <si>
    <t>1.31036047230351e-07</t>
  </si>
  <si>
    <t>1.27817587209846e-06</t>
  </si>
  <si>
    <t>Chlamys-2a_Ec32.1113</t>
  </si>
  <si>
    <t>1.33314807199934e-07</t>
  </si>
  <si>
    <t>1.29890991926742e-06</t>
  </si>
  <si>
    <t>Chlamys-2a_Ec32.1268</t>
  </si>
  <si>
    <t>1.42875851326709e-07</t>
  </si>
  <si>
    <t>1.38816553429871e-06</t>
  </si>
  <si>
    <t>family171.1259</t>
  </si>
  <si>
    <t>Chlamys-2a_Ec32.868</t>
  </si>
  <si>
    <t>1.44973756608359e-07</t>
  </si>
  <si>
    <t>1.40742215531826e-06</t>
  </si>
  <si>
    <t>Chlamys-2a_Ec32.1133</t>
  </si>
  <si>
    <t>1.5802067790942e-07</t>
  </si>
  <si>
    <t>1.52312110346991e-06</t>
  </si>
  <si>
    <t>Chlamys-2a_Ec32.952</t>
  </si>
  <si>
    <t>1.59316415391784e-07</t>
  </si>
  <si>
    <t>1.53439213237307e-06</t>
  </si>
  <si>
    <t>family837.39</t>
  </si>
  <si>
    <t>1.64289683055239e-07</t>
  </si>
  <si>
    <t>1.57790882301472e-06</t>
  </si>
  <si>
    <t>Chlamys-2a_Ec32.197</t>
  </si>
  <si>
    <t>1.81006033049878e-07</t>
  </si>
  <si>
    <t>1.73092811439584e-06</t>
  </si>
  <si>
    <t>Copia-N3_Ec32.175</t>
  </si>
  <si>
    <t>1.81307140646786e-07</t>
  </si>
  <si>
    <t>1.73312495074959e-06</t>
  </si>
  <si>
    <t>Chlamys-2a_Ec32.1431</t>
  </si>
  <si>
    <t>1.82533092789226e-07</t>
  </si>
  <si>
    <t>1.74415721878096e-06</t>
  </si>
  <si>
    <t>family171.799</t>
  </si>
  <si>
    <t>1.85977704060434e-07</t>
  </si>
  <si>
    <t>1.77497588623716e-06</t>
  </si>
  <si>
    <t>Chlamys-2a_Ec32.200</t>
  </si>
  <si>
    <t>1.86212338721509e-07</t>
  </si>
  <si>
    <t>1.77651692894234e-06</t>
  </si>
  <si>
    <t>Chlamys-2a_Ec32.237</t>
  </si>
  <si>
    <t>1.92441139625703e-07</t>
  </si>
  <si>
    <t>1.83162323406981e-06</t>
  </si>
  <si>
    <t>family896.7</t>
  </si>
  <si>
    <t>2.0975771744413e-07</t>
  </si>
  <si>
    <t>1.98476904892575e-06</t>
  </si>
  <si>
    <t>RTEX-N1b_Ec32.2059</t>
  </si>
  <si>
    <t>2.49252802397497e-07</t>
  </si>
  <si>
    <t>2.33752724689503e-06</t>
  </si>
  <si>
    <t>Chlamys-2a_Ec32.568</t>
  </si>
  <si>
    <t>2.53477969141137e-07</t>
  </si>
  <si>
    <t>2.37531651514736e-06</t>
  </si>
  <si>
    <t>Chlamys-2a_Ec32.1695</t>
  </si>
  <si>
    <t>2.71385258753653e-07</t>
  </si>
  <si>
    <t>2.53724839527866e-06</t>
  </si>
  <si>
    <t>Chlamys-2a_Ec32.1553</t>
  </si>
  <si>
    <t>2.78133284141314e-07</t>
  </si>
  <si>
    <t>2.59434350324668e-06</t>
  </si>
  <si>
    <t>Chlamys-2a_Ec32.1726</t>
  </si>
  <si>
    <t>2.92417753315632e-07</t>
  </si>
  <si>
    <t>2.72131201629113e-06</t>
  </si>
  <si>
    <t>Chlamys-2a_Ec32.1636</t>
  </si>
  <si>
    <t>3.1709864410533e-07</t>
  </si>
  <si>
    <t>2.93748763024701e-06</t>
  </si>
  <si>
    <t>unknown8-N1_Ec32.226</t>
  </si>
  <si>
    <t>3.32204007064128e-07</t>
  </si>
  <si>
    <t>3.07272887295887e-06</t>
  </si>
  <si>
    <t>Chlamys-2a_Ec32.173</t>
  </si>
  <si>
    <t>3.36958730292985e-07</t>
  </si>
  <si>
    <t>3.11299480823636e-06</t>
  </si>
  <si>
    <t>Chlamys-2a_Ec32.397</t>
  </si>
  <si>
    <t>3.85856751191081e-07</t>
  </si>
  <si>
    <t>3.53532147883753e-06</t>
  </si>
  <si>
    <t>Chlamys-2a_Ec32.527</t>
  </si>
  <si>
    <t>3.99023722506914e-07</t>
  </si>
  <si>
    <t>3.64632893581779e-06</t>
  </si>
  <si>
    <t>Chlamys-2a_Ec32.524</t>
  </si>
  <si>
    <t>4.04278081281339e-07</t>
  </si>
  <si>
    <t>3.69156517995898e-06</t>
  </si>
  <si>
    <t>Harbinger-N7_Ec32.60</t>
  </si>
  <si>
    <t>4.20231041296554e-07</t>
  </si>
  <si>
    <t>3.83435162821508e-06</t>
  </si>
  <si>
    <t>Chlamys-2a_Ec32.1416</t>
  </si>
  <si>
    <t>4.331935418593e-07</t>
  </si>
  <si>
    <t>3.94669388230536e-06</t>
  </si>
  <si>
    <t>Chlamys-2a_Ec32.294</t>
  </si>
  <si>
    <t>4.61653341106661e-07</t>
  </si>
  <si>
    <t>4.19182614886676e-06</t>
  </si>
  <si>
    <t>family064.507</t>
  </si>
  <si>
    <t>5.05162441229692e-07</t>
  </si>
  <si>
    <t>4.56130311381812e-06</t>
  </si>
  <si>
    <t>family130.104</t>
  </si>
  <si>
    <t>5.23521585328055e-07</t>
  </si>
  <si>
    <t>4.7235615354014e-06</t>
  </si>
  <si>
    <t>Chlamys-2a_Ec32.681</t>
  </si>
  <si>
    <t>5.27351434013753e-07</t>
  </si>
  <si>
    <t>4.75634948657278e-06</t>
  </si>
  <si>
    <t>Gypsy-13_Ec32.134</t>
  </si>
  <si>
    <t>5.54056054431392e-07</t>
  </si>
  <si>
    <t>4.98979265637767e-06</t>
  </si>
  <si>
    <t>unknown2-N1b_Ec32.479</t>
  </si>
  <si>
    <t>5.59472640730335e-07</t>
  </si>
  <si>
    <t>5.03670586463942e-06</t>
  </si>
  <si>
    <t>Gypsy-2c_Ec32.10</t>
  </si>
  <si>
    <t>5.60773769478783e-07</t>
  </si>
  <si>
    <t>5.04654822940876e-06</t>
  </si>
  <si>
    <t>Gypsy-5_Ec32.78</t>
  </si>
  <si>
    <t>5.89739457066857e-07</t>
  </si>
  <si>
    <t>5.29348392516942e-06</t>
  </si>
  <si>
    <t>Chlamys-2a_Ec32.548</t>
  </si>
  <si>
    <t>5.95099056914716e-07</t>
  </si>
  <si>
    <t>5.33764503209801e-06</t>
  </si>
  <si>
    <t>Helitron-N5-Ec32.274</t>
  </si>
  <si>
    <t>Chlamys-2a_Ec32.255</t>
  </si>
  <si>
    <t>6.15232843065511e-07</t>
  </si>
  <si>
    <t>5.50805804927382e-06</t>
  </si>
  <si>
    <t>family212.321</t>
  </si>
  <si>
    <t>6.29224695348785e-07</t>
  </si>
  <si>
    <t>5.62709966963849e-06</t>
  </si>
  <si>
    <t>Copia-N3_Ec32.273</t>
  </si>
  <si>
    <t>6.33088427839005e-07</t>
  </si>
  <si>
    <t>5.6595681251587e-06</t>
  </si>
  <si>
    <t>Chlamys-2a_Ec32.371</t>
  </si>
  <si>
    <t>6.33630633059057e-07</t>
  </si>
  <si>
    <t>5.66233042718952e-06</t>
  </si>
  <si>
    <t>Chlamys-2a_Ec32.477</t>
  </si>
  <si>
    <t>6.47461572926959e-07</t>
  </si>
  <si>
    <t>5.77742263530561e-06</t>
  </si>
  <si>
    <t>Chlamys-2a_Ec32.609</t>
  </si>
  <si>
    <t>6.53220384655674e-07</t>
  </si>
  <si>
    <t>5.8245284390157e-06</t>
  </si>
  <si>
    <t>TcMar-N1b_Ec32.1522</t>
  </si>
  <si>
    <t>6.57857090308413e-07</t>
  </si>
  <si>
    <t>5.86371885194136e-06</t>
  </si>
  <si>
    <t>Chlamys-2a_Ec32.1279</t>
  </si>
  <si>
    <t>6.61830635311852e-07</t>
  </si>
  <si>
    <t>5.89480844657805e-06</t>
  </si>
  <si>
    <t>family210.1033</t>
  </si>
  <si>
    <t>6.63215778227614e-07</t>
  </si>
  <si>
    <t>5.90497949958433e-06</t>
  </si>
  <si>
    <t>unknown6-N1_Ec32.1572</t>
  </si>
  <si>
    <t>6.77023275112401e-07</t>
  </si>
  <si>
    <t>6.02570568905025e-06</t>
  </si>
  <si>
    <t>Gypsy-5_Ec32.132</t>
  </si>
  <si>
    <t>6.92593949638355e-07</t>
  </si>
  <si>
    <t>6.15526394480939e-06</t>
  </si>
  <si>
    <t>DNA9-N3_Ec32.35</t>
  </si>
  <si>
    <t>7.18168744140241e-07</t>
  </si>
  <si>
    <t>6.3639186524544e-06</t>
  </si>
  <si>
    <t>family171.783</t>
  </si>
  <si>
    <t>7.18825050642246e-07</t>
  </si>
  <si>
    <t>6.36741051791088e-06</t>
  </si>
  <si>
    <t>Chlamys-2a_Ec32.699</t>
  </si>
  <si>
    <t>7.21107993564928e-07</t>
  </si>
  <si>
    <t>6.38092486018387e-06</t>
  </si>
  <si>
    <t>DNA9-N3_Ec32.108</t>
  </si>
  <si>
    <t>7.41286289421672e-07</t>
  </si>
  <si>
    <t>6.55441773749388e-06</t>
  </si>
  <si>
    <t>family212.261</t>
  </si>
  <si>
    <t>7.48457604955978e-07</t>
  </si>
  <si>
    <t>6.61541705436153e-06</t>
  </si>
  <si>
    <t>Chlamys-2a_Ec32.330</t>
  </si>
  <si>
    <t>7.66045932955011e-07</t>
  </si>
  <si>
    <t>6.76348918259915e-06</t>
  </si>
  <si>
    <t>TcMar-N1a_Ec32.90</t>
  </si>
  <si>
    <t>7.77717984078638e-07</t>
  </si>
  <si>
    <t>6.85656959093295e-06</t>
  </si>
  <si>
    <t>Gypsy-14_Ec32.191</t>
  </si>
  <si>
    <t>7.8037564386613e-07</t>
  </si>
  <si>
    <t>6.87750295211239e-06</t>
  </si>
  <si>
    <t>unknown2-N2_Ec32.636</t>
  </si>
  <si>
    <t>8.43302264272779e-07</t>
  </si>
  <si>
    <t>7.40252312962511e-06</t>
  </si>
  <si>
    <t>family632.14</t>
  </si>
  <si>
    <t>8.4610429828516e-07</t>
  </si>
  <si>
    <t>7.42175302108514e-06</t>
  </si>
  <si>
    <t>Chlamys-2a_Ec32.1696</t>
  </si>
  <si>
    <t>8.82263120986077e-07</t>
  </si>
  <si>
    <t>7.72218766313697e-06</t>
  </si>
  <si>
    <t>Chlamys-2a_Ec32.560</t>
  </si>
  <si>
    <t>9.0530550693527e-07</t>
  </si>
  <si>
    <t>7.91531066200517e-06</t>
  </si>
  <si>
    <t>Harbinger-N3c_Ec32.44</t>
  </si>
  <si>
    <t>9.29473874584671e-07</t>
  </si>
  <si>
    <t>8.11201498019979e-06</t>
  </si>
  <si>
    <t>Harbinger-5_Ec32.48</t>
  </si>
  <si>
    <t>9.81723843076567e-07</t>
  </si>
  <si>
    <t>8.5197936053094e-06</t>
  </si>
  <si>
    <t>Chlamys-2a_Ec32.1195</t>
  </si>
  <si>
    <t>1.01034131160997e-06</t>
  </si>
  <si>
    <t>8.76110251638928e-06</t>
  </si>
  <si>
    <t>TcMar-N1a_Ec32.557</t>
  </si>
  <si>
    <t>1.01230856680478e-06</t>
  </si>
  <si>
    <t>8.77502749090325e-06</t>
  </si>
  <si>
    <t>Gypsy-5_Ec32.112</t>
  </si>
  <si>
    <t>1.0663587650447e-06</t>
  </si>
  <si>
    <t>9.2139469093542e-06</t>
  </si>
  <si>
    <t>Chlamys-2a_Ec32.857</t>
  </si>
  <si>
    <t>1.09833218606502e-06</t>
  </si>
  <si>
    <t>9.48009437527863e-06</t>
  </si>
  <si>
    <t>Chlamys-1_Ec32.897</t>
  </si>
  <si>
    <t>1.15525801716883e-06</t>
  </si>
  <si>
    <t>9.95021804074468e-06</t>
  </si>
  <si>
    <t>TcMar-N1a_Ec32.771</t>
  </si>
  <si>
    <t>1.22068601017498e-06</t>
  </si>
  <si>
    <t>1.0483995870905e-05</t>
  </si>
  <si>
    <t>TcMar-N1a_Ec32.869</t>
  </si>
  <si>
    <t>1.22239601494896e-06</t>
  </si>
  <si>
    <t>1.04949700293355e-05</t>
  </si>
  <si>
    <t>Chlamys-2a_Ec32.128</t>
  </si>
  <si>
    <t>1.23857067183526e-06</t>
  </si>
  <si>
    <t>1.06225700855387e-05</t>
  </si>
  <si>
    <t>Copia-5_Ec32.74</t>
  </si>
  <si>
    <t>1.251083708484e-06</t>
  </si>
  <si>
    <t>1.07185294431868e-05</t>
  </si>
  <si>
    <t>Chlamys-2a_Ec32.1392</t>
  </si>
  <si>
    <t>1.32868886753667e-06</t>
  </si>
  <si>
    <t>1.135535575635e-05</t>
  </si>
  <si>
    <t>family210.290</t>
  </si>
  <si>
    <t>1.35589488459866e-06</t>
  </si>
  <si>
    <t>1.15837888100125e-05</t>
  </si>
  <si>
    <t>Copia-3_Ec32.110</t>
  </si>
  <si>
    <t>1.36052228744011e-06</t>
  </si>
  <si>
    <t>1.16192336050109e-05</t>
  </si>
  <si>
    <t>Gypsy-13_Ec32.135</t>
  </si>
  <si>
    <t>1.39890254126485e-06</t>
  </si>
  <si>
    <t>1.19260371144348e-05</t>
  </si>
  <si>
    <t>Chlamys-2a_Ec32.1362</t>
  </si>
  <si>
    <t>1.40443113783542e-06</t>
  </si>
  <si>
    <t>1.19689673663194e-05</t>
  </si>
  <si>
    <t>family210.1157</t>
  </si>
  <si>
    <t>1.41547118338168e-06</t>
  </si>
  <si>
    <t>1.20588211693008e-05</t>
  </si>
  <si>
    <t>family130.57</t>
  </si>
  <si>
    <t>1.42931778958809e-06</t>
  </si>
  <si>
    <t>1.21725134799014e-05</t>
  </si>
  <si>
    <t>Ngaro-5_Ec32.85</t>
  </si>
  <si>
    <t>1.43441484926851e-06</t>
  </si>
  <si>
    <t>1.22073580582683e-05</t>
  </si>
  <si>
    <t>Copia-5_Ec32.36</t>
  </si>
  <si>
    <t>1.4788182062822e-06</t>
  </si>
  <si>
    <t>1.25632281485416e-05</t>
  </si>
  <si>
    <t>Chlamys-2a_Ec32.1715</t>
  </si>
  <si>
    <t>1.50205670555598e-06</t>
  </si>
  <si>
    <t>1.2751726157657e-05</t>
  </si>
  <si>
    <t>Chlamys-2a_Ec32.621</t>
  </si>
  <si>
    <t>1.52370769637668e-06</t>
  </si>
  <si>
    <t>1.29129573710387e-05</t>
  </si>
  <si>
    <t>Harbinger-N8a_Ec32.70</t>
  </si>
  <si>
    <t>1.5752074829428e-06</t>
  </si>
  <si>
    <t>1.33261455351398e-05</t>
  </si>
  <si>
    <t>TcMar-N1b_Ec32.1076</t>
  </si>
  <si>
    <t>1.5836673717298e-06</t>
  </si>
  <si>
    <t>1.33930490371298e-05</t>
  </si>
  <si>
    <t>family896.8</t>
  </si>
  <si>
    <t>1.63294148062882e-06</t>
  </si>
  <si>
    <t>1.37905457911888e-05</t>
  </si>
  <si>
    <t>family130.81</t>
  </si>
  <si>
    <t>1.63975180822313e-06</t>
  </si>
  <si>
    <t>1.38432454463343e-05</t>
  </si>
  <si>
    <t>Chlamys-2a_Ec32.587</t>
  </si>
  <si>
    <t>1.68547231272138e-06</t>
  </si>
  <si>
    <t>1.42045358392486e-05</t>
  </si>
  <si>
    <t>Chlamys-2a_Ec32.1559</t>
  </si>
  <si>
    <t>1.84870696310106e-06</t>
  </si>
  <si>
    <t>1.54888216232207e-05</t>
  </si>
  <si>
    <t>Copia-3_Ec32.97</t>
  </si>
  <si>
    <t>1.92650013905832e-06</t>
  </si>
  <si>
    <t>1.61072394546612e-05</t>
  </si>
  <si>
    <t>Chlamys-2a_Ec32.863</t>
  </si>
  <si>
    <t>2.19524825839196e-06</t>
  </si>
  <si>
    <t>1.81975512849972e-05</t>
  </si>
  <si>
    <t>Copia-5_Ec32.13</t>
  </si>
  <si>
    <t>2.38910294918177e-06</t>
  </si>
  <si>
    <t>1.96969166744086e-05</t>
  </si>
  <si>
    <t>TcMar-N1a_Ec32.404</t>
  </si>
  <si>
    <t>2.41589648815459e-06</t>
  </si>
  <si>
    <t>1.98975463814089e-05</t>
  </si>
  <si>
    <t>family210.1073</t>
  </si>
  <si>
    <t>2.43029766592895e-06</t>
  </si>
  <si>
    <t>2.00093683719074e-05</t>
  </si>
  <si>
    <t>Chlamys-2a_Ec32.1597</t>
  </si>
  <si>
    <t>2.48133056909935e-06</t>
  </si>
  <si>
    <t>2.04156917037384e-05</t>
  </si>
  <si>
    <t>KDZ-4_Ec32.220</t>
  </si>
  <si>
    <t>2.48937257305638e-06</t>
  </si>
  <si>
    <t>2.04749207567104e-05</t>
  </si>
  <si>
    <t>Gypsy-11_Ec32.166</t>
  </si>
  <si>
    <t>2.58188210164353e-06</t>
  </si>
  <si>
    <t>2.11453982407344e-05</t>
  </si>
  <si>
    <t>MuDR-1_Ec32.17</t>
  </si>
  <si>
    <t>2.58764370033243e-06</t>
  </si>
  <si>
    <t>2.11773779153772e-05</t>
  </si>
  <si>
    <t>DNA/MuDR</t>
  </si>
  <si>
    <t>TcMar-N1a_Ec32.182</t>
  </si>
  <si>
    <t>2.62164036602206e-06</t>
  </si>
  <si>
    <t>2.14321306690288e-05</t>
  </si>
  <si>
    <t>family212.319</t>
  </si>
  <si>
    <t>2.77976948067437e-06</t>
  </si>
  <si>
    <t>2.26258139425993e-05</t>
  </si>
  <si>
    <t>Chlamys-2a_Ec32.573</t>
  </si>
  <si>
    <t>2.78693649253322e-06</t>
  </si>
  <si>
    <t>2.26765476001027e-05</t>
  </si>
  <si>
    <t>family171.1530</t>
  </si>
  <si>
    <t>2.84329530332916e-06</t>
  </si>
  <si>
    <t>2.31273735225568e-05</t>
  </si>
  <si>
    <t>Chlamys-2a_Ec32.841</t>
  </si>
  <si>
    <t>2.96605611456647e-06</t>
  </si>
  <si>
    <t>2.40453564145823e-05</t>
  </si>
  <si>
    <t>Chlamys-2a_Ec32.460</t>
  </si>
  <si>
    <t>3.03558952682168e-06</t>
  </si>
  <si>
    <t>2.45598512866479e-05</t>
  </si>
  <si>
    <t>Harbinger-N4_Ec32.76</t>
  </si>
  <si>
    <t>DNA4-N1b_Ec32.180</t>
  </si>
  <si>
    <t>3.05628241614389e-06</t>
  </si>
  <si>
    <t>2.46947455313772e-05</t>
  </si>
  <si>
    <t>family210.1566</t>
  </si>
  <si>
    <t>3.08298172468593e-06</t>
  </si>
  <si>
    <t>2.48769678548934e-05</t>
  </si>
  <si>
    <t>family050.580</t>
  </si>
  <si>
    <t>3.10450604084642e-06</t>
  </si>
  <si>
    <t>2.50340108507974e-05</t>
  </si>
  <si>
    <t>family095.6</t>
  </si>
  <si>
    <t>3.17733065936307e-06</t>
  </si>
  <si>
    <t>2.55872598372588e-05</t>
  </si>
  <si>
    <t>Copia-8_Ec32.13</t>
  </si>
  <si>
    <t>3.1928590149998e-06</t>
  </si>
  <si>
    <t>2.57037854390567e-05</t>
  </si>
  <si>
    <t>family045.22</t>
  </si>
  <si>
    <t>3.26771355675366e-06</t>
  </si>
  <si>
    <t>2.62541645128984e-05</t>
  </si>
  <si>
    <t>family051.81</t>
  </si>
  <si>
    <t>3.87525363214577e-06</t>
  </si>
  <si>
    <t>3.092052520161e-05</t>
  </si>
  <si>
    <t>family050.307</t>
  </si>
  <si>
    <t>4.0547009043615e-06</t>
  </si>
  <si>
    <t>3.22569259364014e-05</t>
  </si>
  <si>
    <t>family839.102</t>
  </si>
  <si>
    <t>4.08069395942572e-06</t>
  </si>
  <si>
    <t>3.24530787208832e-05</t>
  </si>
  <si>
    <t>Copia-1b_Ec32.89</t>
  </si>
  <si>
    <t>4.15819330665834e-06</t>
  </si>
  <si>
    <t>3.30528129221103e-05</t>
  </si>
  <si>
    <t>Chlamys-2a_Ec32.502</t>
  </si>
  <si>
    <t>4.3905644100419e-06</t>
  </si>
  <si>
    <t>3.47740445356482e-05</t>
  </si>
  <si>
    <t>Chlamys-2a_Ec32.1732</t>
  </si>
  <si>
    <t>4.59640814481972e-06</t>
  </si>
  <si>
    <t>3.63047461796431e-05</t>
  </si>
  <si>
    <t>Chlamys-2a_Ec32.758</t>
  </si>
  <si>
    <t>5.17573333043977e-06</t>
  </si>
  <si>
    <t>4.0590053379547e-05</t>
  </si>
  <si>
    <t>TcMar-N1a_Ec32.324</t>
  </si>
  <si>
    <t>5.2052150297652e-06</t>
  </si>
  <si>
    <t>4.07817427953208e-05</t>
  </si>
  <si>
    <t>family193.90</t>
  </si>
  <si>
    <t>5.30549285445469e-06</t>
  </si>
  <si>
    <t>4.15405890055336e-05</t>
  </si>
  <si>
    <t>TcMar-N1b_Ec32.1636</t>
  </si>
  <si>
    <t>5.31537755313886e-06</t>
  </si>
  <si>
    <t>4.15911591976189e-05</t>
  </si>
  <si>
    <t>Harbinger-N7_Ec32.141</t>
  </si>
  <si>
    <t>5.41232949632571e-06</t>
  </si>
  <si>
    <t>4.2271805065029e-05</t>
  </si>
  <si>
    <t>Ngaro-1_Ec32.118</t>
  </si>
  <si>
    <t>5.49554348193215e-06</t>
  </si>
  <si>
    <t>4.28765410479797e-05</t>
  </si>
  <si>
    <t>Gypsy-5_Ec32.113</t>
  </si>
  <si>
    <t>5.84389245984982e-06</t>
  </si>
  <si>
    <t>4.54483372598186e-05</t>
  </si>
  <si>
    <t>DNA5-N1_Ect32.26</t>
  </si>
  <si>
    <t>5.89222270541929e-06</t>
  </si>
  <si>
    <t>4.58095316322704e-05</t>
  </si>
  <si>
    <t>unknown6-N1_Ec32.784</t>
  </si>
  <si>
    <t>5.94812772019479e-06</t>
  </si>
  <si>
    <t>4.61850147254012e-05</t>
  </si>
  <si>
    <t>Chlamys-2a_Ec32.1716</t>
  </si>
  <si>
    <t>5.97549969989423e-06</t>
  </si>
  <si>
    <t>4.63827150618388e-05</t>
  </si>
  <si>
    <t>TcMar-N1a_Ec32.56</t>
  </si>
  <si>
    <t>6.20423301558468e-06</t>
  </si>
  <si>
    <t>4.80200119918381e-05</t>
  </si>
  <si>
    <t>Gypsy-5_Ec32.109</t>
  </si>
  <si>
    <t>6.28718374784534e-06</t>
  </si>
  <si>
    <t>4.86155482158232e-05</t>
  </si>
  <si>
    <t>TcMar-N1b_Ec32.2255</t>
  </si>
  <si>
    <t>6.73297291221099e-06</t>
  </si>
  <si>
    <t>5.18973277169787e-05</t>
  </si>
  <si>
    <t>family049.150</t>
  </si>
  <si>
    <t>6.88618736060878e-06</t>
  </si>
  <si>
    <t>5.29941772157151e-05</t>
  </si>
  <si>
    <t>Chlamys-2a_Ec32.426</t>
  </si>
  <si>
    <t>6.90958109589344e-06</t>
  </si>
  <si>
    <t>5.3140522333954e-05</t>
  </si>
  <si>
    <t>family617.119</t>
  </si>
  <si>
    <t>6.92018600730948e-06</t>
  </si>
  <si>
    <t>5.32052299738677e-05</t>
  </si>
  <si>
    <t>family210.1056</t>
  </si>
  <si>
    <t>7.06006261222238e-06</t>
  </si>
  <si>
    <t>5.41093182527649e-05</t>
  </si>
  <si>
    <t>Chlamys-2a_Ec32.222</t>
  </si>
  <si>
    <t>7.08316192561842e-06</t>
  </si>
  <si>
    <t>5.42692242202636e-05</t>
  </si>
  <si>
    <t>family151.10</t>
  </si>
  <si>
    <t>7.27170595851518e-06</t>
  </si>
  <si>
    <t>5.56435615104786e-05</t>
  </si>
  <si>
    <t>Chlamys-2a_Ec32.566</t>
  </si>
  <si>
    <t>7.54832020168564e-06</t>
  </si>
  <si>
    <t>5.75426105170887e-05</t>
  </si>
  <si>
    <t>KDZ-1b_Ec32.505</t>
  </si>
  <si>
    <t>7.70351208988229e-06</t>
  </si>
  <si>
    <t>5.86888213185886e-05</t>
  </si>
  <si>
    <t>Helitron-N3_Ec32.255</t>
  </si>
  <si>
    <t>7.96198210786375e-06</t>
  </si>
  <si>
    <t>6.06199202191696e-05</t>
  </si>
  <si>
    <t>unknown6-N1_Ec32.554</t>
  </si>
  <si>
    <t>8.03940470543334e-06</t>
  </si>
  <si>
    <t>6.11518628596246e-05</t>
  </si>
  <si>
    <t>family839.68</t>
  </si>
  <si>
    <t>8.07253692397451e-06</t>
  </si>
  <si>
    <t>6.13846528387413e-05</t>
  </si>
  <si>
    <t>family212.245</t>
  </si>
  <si>
    <t>8.10463755167545e-06</t>
  </si>
  <si>
    <t>6.15901720671925e-05</t>
  </si>
  <si>
    <t>family171.435</t>
  </si>
  <si>
    <t>8.20013402531189e-06</t>
  </si>
  <si>
    <t>6.22769015122217e-05</t>
  </si>
  <si>
    <t>family183.208</t>
  </si>
  <si>
    <t>8.22708275270228e-06</t>
  </si>
  <si>
    <t>6.246202915435e-05</t>
  </si>
  <si>
    <t>TcMar-N1a_Ec32.1213</t>
  </si>
  <si>
    <t>8.27613995022065e-06</t>
  </si>
  <si>
    <t>6.27755944990183e-05</t>
  </si>
  <si>
    <t>family130.97</t>
  </si>
  <si>
    <t>8.38206424316694e-06</t>
  </si>
  <si>
    <t>6.3519513053712e-05</t>
  </si>
  <si>
    <t>Copia-N3_Ec32.71</t>
  </si>
  <si>
    <t>8.59618644506722e-06</t>
  </si>
  <si>
    <t>6.500012671636e-05</t>
  </si>
  <si>
    <t>Gypsy-5_Ec32.75</t>
  </si>
  <si>
    <t>9.62961718327021e-06</t>
  </si>
  <si>
    <t>7.20959313012028e-05</t>
  </si>
  <si>
    <t>Chlamys-2a_Ec32.922</t>
  </si>
  <si>
    <t>9.77311354631362e-06</t>
  </si>
  <si>
    <t>7.30801345563581e-05</t>
  </si>
  <si>
    <t>family171.649</t>
  </si>
  <si>
    <t>1.00672039590406e-05</t>
  </si>
  <si>
    <t>7.50711646577103e-05</t>
  </si>
  <si>
    <t>TcMar-N1a_Ec32.802</t>
  </si>
  <si>
    <t>1.02287775956012e-05</t>
  </si>
  <si>
    <t>7.62058054683026e-05</t>
  </si>
  <si>
    <t>Plavaka-2_Ec32.41</t>
  </si>
  <si>
    <t>1.03912686968814e-05</t>
  </si>
  <si>
    <t>7.73451882159047e-05</t>
  </si>
  <si>
    <t>family210.1078</t>
  </si>
  <si>
    <t>1.04860679464041e-05</t>
  </si>
  <si>
    <t>7.8026886220868e-05</t>
  </si>
  <si>
    <t>Chlamys-2a_Ec32.1670</t>
  </si>
  <si>
    <t>1.11826689371552e-05</t>
  </si>
  <si>
    <t>8.29054051279779e-05</t>
  </si>
  <si>
    <t>Chlamys-2a_Ec32.1376</t>
  </si>
  <si>
    <t>1.12901407927319e-05</t>
  </si>
  <si>
    <t>8.36000666201676e-05</t>
  </si>
  <si>
    <t>Gypsy-5_Ec32.179</t>
  </si>
  <si>
    <t>1.20143596569794e-05</t>
  </si>
  <si>
    <t>8.85844678018402e-05</t>
  </si>
  <si>
    <t>KDZ-2_Ec32.1691</t>
  </si>
  <si>
    <t>1.21264008681314e-05</t>
  </si>
  <si>
    <t>8.93291908611133e-05</t>
  </si>
  <si>
    <t>Gypsy-4_Ec32.29</t>
  </si>
  <si>
    <t>1.22782912167065e-05</t>
  </si>
  <si>
    <t>9.03658413887944e-05</t>
  </si>
  <si>
    <t>family167.51</t>
  </si>
  <si>
    <t>1.2731019039103e-05</t>
  </si>
  <si>
    <t>9.34429087876119e-05</t>
  </si>
  <si>
    <t>Copia-5_Ec32.29</t>
  </si>
  <si>
    <t>1.29523082675915e-05</t>
  </si>
  <si>
    <t>9.49809860275206e-05</t>
  </si>
  <si>
    <t>family210.490</t>
  </si>
  <si>
    <t>1.33003681752543e-05</t>
  </si>
  <si>
    <t>9.73862904991482e-05</t>
  </si>
  <si>
    <t>DNA9-N3_Ec32.44</t>
  </si>
  <si>
    <t>1.3631263137347e-05</t>
  </si>
  <si>
    <t>9.94791310414144e-05</t>
  </si>
  <si>
    <t>Plavaka-2_Ec32.346</t>
  </si>
  <si>
    <t>1.40952045598187e-05</t>
  </si>
  <si>
    <t>TcMar-N1a_Ec32.966</t>
  </si>
  <si>
    <t>1.43126630887801e-05</t>
  </si>
  <si>
    <t>Chlamys-2a_Ec32.645</t>
  </si>
  <si>
    <t>1.43762702040484e-05</t>
  </si>
  <si>
    <t>family193.143</t>
  </si>
  <si>
    <t>1.50707655785555e-05</t>
  </si>
  <si>
    <t>family130.8</t>
  </si>
  <si>
    <t>1.59857544355775e-05</t>
  </si>
  <si>
    <t>family136.34</t>
  </si>
  <si>
    <t>1.61708826782136e-05</t>
  </si>
  <si>
    <t>Helitron-N5-Ec32.277</t>
  </si>
  <si>
    <t>1.62512675171073e-05</t>
  </si>
  <si>
    <t>TcMar-N1a_Ec32.443</t>
  </si>
  <si>
    <t>1.66402400853069e-05</t>
  </si>
  <si>
    <t>Gypsy-5_Ec32.205</t>
  </si>
  <si>
    <t>1.70142334755358e-05</t>
  </si>
  <si>
    <t>TcMar-N1a_Ec32.1072</t>
  </si>
  <si>
    <t>1.81859697229829e-05</t>
  </si>
  <si>
    <t>Sola1-1_Ec32.1531</t>
  </si>
  <si>
    <t>1.81973314178781e-05</t>
  </si>
  <si>
    <t>family131.250</t>
  </si>
  <si>
    <t>1.84881753624458e-05</t>
  </si>
  <si>
    <t>TcMar-N1b_Ec32.1439</t>
  </si>
  <si>
    <t>1.87728707186309e-05</t>
  </si>
  <si>
    <t>family210.672</t>
  </si>
  <si>
    <t>1.9038016758524e-05</t>
  </si>
  <si>
    <t>family096.12</t>
  </si>
  <si>
    <t>1.94491316143583e-05</t>
  </si>
  <si>
    <t>family049.137</t>
  </si>
  <si>
    <t>2.07740539193619e-05</t>
  </si>
  <si>
    <t>TcMar-N1b_Ec32.2065</t>
  </si>
  <si>
    <t>2.07816004081332e-05</t>
  </si>
  <si>
    <t>MuDR-1_Ec32.22</t>
  </si>
  <si>
    <t>2.08211665751254e-05</t>
  </si>
  <si>
    <t>RTEX-N1b_Ec32.2062</t>
  </si>
  <si>
    <t>2.08741910922398e-05</t>
  </si>
  <si>
    <t>unknown2-N2_Ec32.301</t>
  </si>
  <si>
    <t>2.08829410566852e-05</t>
  </si>
  <si>
    <t>family210.199</t>
  </si>
  <si>
    <t>2.17928133780172e-05</t>
  </si>
  <si>
    <t>TcMar-N1a_Ec32.88</t>
  </si>
  <si>
    <t>family852.121</t>
  </si>
  <si>
    <t>2.28667077968108e-05</t>
  </si>
  <si>
    <t>DNA4-N1c_Ec32.58</t>
  </si>
  <si>
    <t>2.62772555886588e-05</t>
  </si>
  <si>
    <t>Gypsy-15_Ec32.89</t>
  </si>
  <si>
    <t>2.67130018939611e-05</t>
  </si>
  <si>
    <t>family208.53</t>
  </si>
  <si>
    <t>2.73025676181545e-05</t>
  </si>
  <si>
    <t>family210.1481</t>
  </si>
  <si>
    <t>2.83497995671421e-05</t>
  </si>
  <si>
    <t>KDZ-1b_Ec32.643</t>
  </si>
  <si>
    <t>Gypsy-5_Ec32.210</t>
  </si>
  <si>
    <t>2.94345547585579e-05</t>
  </si>
  <si>
    <t>family835.142</t>
  </si>
  <si>
    <t>3.03478363532272e-05</t>
  </si>
  <si>
    <t>RTE-1_Ec32.1476</t>
  </si>
  <si>
    <t>3.06933328397352e-05</t>
  </si>
  <si>
    <t>MuDR-1_Ec32.26</t>
  </si>
  <si>
    <t>3.16370475617787e-05</t>
  </si>
  <si>
    <t>family049.71</t>
  </si>
  <si>
    <t>3.21283772347754e-05</t>
  </si>
  <si>
    <t>Plavaka-2_Ec32.129</t>
  </si>
  <si>
    <t>3.22945124734839e-05</t>
  </si>
  <si>
    <t>family210.1894</t>
  </si>
  <si>
    <t>3.24166429192238e-05</t>
  </si>
  <si>
    <t>RTEX-1b_Ec32.1102</t>
  </si>
  <si>
    <t>3.27305962347195e-05</t>
  </si>
  <si>
    <t>MuDR-1_Ec32.37</t>
  </si>
  <si>
    <t>3.31073134340366e-05</t>
  </si>
  <si>
    <t>DNA4-N1c_Ec32.165</t>
  </si>
  <si>
    <t>3.32837951352272e-05</t>
  </si>
  <si>
    <t>MuDR-1_Ec32.44</t>
  </si>
  <si>
    <t>3.46549528323983e-05</t>
  </si>
  <si>
    <t>P-3_Ec32.252</t>
  </si>
  <si>
    <t>KDZ-3_Ec32.321</t>
  </si>
  <si>
    <t>3.47118950674117e-05</t>
  </si>
  <si>
    <t>CRE-1_Ec32.320</t>
  </si>
  <si>
    <t>3.59644458878216e-05</t>
  </si>
  <si>
    <t>Copia-10_Ec32.11</t>
  </si>
  <si>
    <t>3.59980094944303e-05</t>
  </si>
  <si>
    <t>family847.25</t>
  </si>
  <si>
    <t>3.77149671461178e-05</t>
  </si>
  <si>
    <t>MuDR-1_Ec32.42</t>
  </si>
  <si>
    <t>3.79115601161788e-05</t>
  </si>
  <si>
    <t>DNA9-N3_Ec32.46</t>
  </si>
  <si>
    <t>3.88130276358255e-05</t>
  </si>
  <si>
    <t>family217.12</t>
  </si>
  <si>
    <t>4.17439791555382e-05</t>
  </si>
  <si>
    <t>Gypsy-5_Ec32.138</t>
  </si>
  <si>
    <t>4.216277772936e-05</t>
  </si>
  <si>
    <t>TcMar-N1a_Ec32.1575</t>
  </si>
  <si>
    <t>4.23611952928424e-05</t>
  </si>
  <si>
    <t>family033.27</t>
  </si>
  <si>
    <t>4.38144610914951e-05</t>
  </si>
  <si>
    <t>Sola1-1_Ec32.1023</t>
  </si>
  <si>
    <t>4.38701292255964e-05</t>
  </si>
  <si>
    <t>MuDR-1_Ec32.27</t>
  </si>
  <si>
    <t>4.40523681379576e-05</t>
  </si>
  <si>
    <t>TcMar-N1a_Ec32.1264</t>
  </si>
  <si>
    <t>4.53841203999508e-05</t>
  </si>
  <si>
    <t>family131.45</t>
  </si>
  <si>
    <t>4.7142898984501e-05</t>
  </si>
  <si>
    <t>Gypsy-5_Ec32.176</t>
  </si>
  <si>
    <t>4.85606797923794e-05</t>
  </si>
  <si>
    <t>Copia-1c_Ec32.53</t>
  </si>
  <si>
    <t>4.86196624973211e-05</t>
  </si>
  <si>
    <t>TcMar-N4_Ec32.83</t>
  </si>
  <si>
    <t>5.26019050672799e-05</t>
  </si>
  <si>
    <t>family025.25</t>
  </si>
  <si>
    <t>5.31609295746788e-05</t>
  </si>
  <si>
    <t>RTE-2_Ec32.508</t>
  </si>
  <si>
    <t>5.34328386082188e-05</t>
  </si>
  <si>
    <t>TcMar-N1a_Ec32.1671</t>
  </si>
  <si>
    <t>5.54252722482505e-05</t>
  </si>
  <si>
    <t>Gypsy-11_Ec32.102</t>
  </si>
  <si>
    <t>5.64846406382688e-05</t>
  </si>
  <si>
    <t>MuDR-1_Ec32.6</t>
  </si>
  <si>
    <t>5.74114824772461e-05</t>
  </si>
  <si>
    <t>unknown1-N1_Ec32.65</t>
  </si>
  <si>
    <t>5.98590213322137e-05</t>
  </si>
  <si>
    <t>Gypsy-13_Ec32.158</t>
  </si>
  <si>
    <t>6.26532323270475e-05</t>
  </si>
  <si>
    <t>TcMar-N1a_Ec32.335</t>
  </si>
  <si>
    <t>6.33430672640602e-05</t>
  </si>
  <si>
    <t>family210.887</t>
  </si>
  <si>
    <t>6.91050391576881e-05</t>
  </si>
  <si>
    <t>family130.10</t>
  </si>
  <si>
    <t>7.01964164053022e-05</t>
  </si>
  <si>
    <t>TcMar-N1a_Ec32.1191</t>
  </si>
  <si>
    <t>7.26671875584255e-05</t>
  </si>
  <si>
    <t>RTEX-1b_Ec32.1960</t>
  </si>
  <si>
    <t>7.37937115001901e-05</t>
  </si>
  <si>
    <t>MuDR-1_Ec32.28</t>
  </si>
  <si>
    <t>7.64716342969811e-05</t>
  </si>
  <si>
    <t>TcMar-N1b_Ec32.1635</t>
  </si>
  <si>
    <t>7.84294383653823e-05</t>
  </si>
  <si>
    <t>Chlamys-2a_Ec32.1186</t>
  </si>
  <si>
    <t>8.07620901331067e-05</t>
  </si>
  <si>
    <t>Chlamys-2a_Ec32.286</t>
  </si>
  <si>
    <t>8.1785132874985e-05</t>
  </si>
  <si>
    <t>family055.118</t>
  </si>
  <si>
    <t>8.22277113992002e-05</t>
  </si>
  <si>
    <t>Harbinger-N2c_Ec32.48</t>
  </si>
  <si>
    <t>8.57290742876365e-05</t>
  </si>
  <si>
    <t>TcMar-N1b_Ec32.1749</t>
  </si>
  <si>
    <t>8.81935017894559e-05</t>
  </si>
  <si>
    <t>MuDR-1_Ec32.2</t>
  </si>
  <si>
    <t>8.85478441557255e-05</t>
  </si>
  <si>
    <t>Gypsy-5_Ec32.151</t>
  </si>
  <si>
    <t>8.88827933397603e-05</t>
  </si>
  <si>
    <t>family855.101</t>
  </si>
  <si>
    <t>9.28739321249438e-05</t>
  </si>
  <si>
    <t>family033.23</t>
  </si>
  <si>
    <t>9.45064137130377e-05</t>
  </si>
  <si>
    <t>Gypsy-5_Ec32.140</t>
  </si>
  <si>
    <t>9.91625426673527e-05</t>
  </si>
  <si>
    <t>family040.35</t>
  </si>
  <si>
    <t>CRE-1_Ec32.2259</t>
  </si>
  <si>
    <t>DNA9-N3_Ec32.67</t>
  </si>
  <si>
    <t>KDZ-5_Ec32.117</t>
  </si>
  <si>
    <t>TcMar-N5_Ec32.854</t>
  </si>
  <si>
    <t>family212.89</t>
  </si>
  <si>
    <t>TcMar-N1a_Ec32.327</t>
  </si>
  <si>
    <t>unknown2-N2_Ec32.726</t>
  </si>
  <si>
    <t>KDZ-N1_Ec32.133</t>
  </si>
  <si>
    <t>KDZ-N1_Ec32.134</t>
  </si>
  <si>
    <t>family839.130</t>
  </si>
  <si>
    <t>family835.97</t>
  </si>
  <si>
    <t>family835.84</t>
  </si>
  <si>
    <t>Copia-1a_Ec32.18</t>
  </si>
  <si>
    <t>Sola1-1_Ec32.1773</t>
  </si>
  <si>
    <t>family171.554</t>
  </si>
  <si>
    <t>Sola1-1_Ec32.590</t>
  </si>
  <si>
    <t>MuDR-1_Ec32.3</t>
  </si>
  <si>
    <t>RTE-1_Ec32.1190</t>
  </si>
  <si>
    <t>RTE-2_Ec32.1625</t>
  </si>
  <si>
    <t>Gypsy-5_Ec32.234</t>
  </si>
  <si>
    <t>KDZ-N1_Ec32.177</t>
  </si>
  <si>
    <t>family055.79</t>
  </si>
  <si>
    <t>TcMar-N1b_Ec32.2246</t>
  </si>
  <si>
    <t>MuDR-1_Ec32.1</t>
  </si>
  <si>
    <t>family149.27</t>
  </si>
  <si>
    <t>P-2_Ec32.529</t>
  </si>
  <si>
    <t>RTEX-N1a_Ec32.1119</t>
  </si>
  <si>
    <t>Gypsy-5_Ec32.148</t>
  </si>
  <si>
    <t>family049.329</t>
  </si>
  <si>
    <t>MuDR-1_Ec32.8</t>
  </si>
  <si>
    <t>MuDR-1_Ec32.49</t>
  </si>
  <si>
    <t>RTEX-N1a_Ec32.1505</t>
  </si>
  <si>
    <t>Chlamys-2a_Ec32.946</t>
  </si>
  <si>
    <t>unknown2-N1b_Ec32.580</t>
  </si>
  <si>
    <t>MuDR-1_Ec32.15</t>
  </si>
  <si>
    <t>Plavaka-2_Ec32.383</t>
  </si>
  <si>
    <t>Chlamys-2a_Ec32.259</t>
  </si>
  <si>
    <t>Sola1-1_Ec32.1774</t>
  </si>
  <si>
    <t>family888.162</t>
  </si>
  <si>
    <t>family847.17</t>
  </si>
  <si>
    <t>RTE-2_Ec32.322</t>
  </si>
  <si>
    <t>TcMar-N1b_Ec32.298</t>
  </si>
  <si>
    <t>Copia-5_Ec32.11</t>
  </si>
  <si>
    <t>Plavaka-2_Ec32.484</t>
  </si>
  <si>
    <t>Chlamys-2a_Ec32.1096</t>
  </si>
  <si>
    <t>Gypsy-14_Ec32.242</t>
  </si>
  <si>
    <t>TcMar-N1a_Ec32.1147</t>
  </si>
  <si>
    <t>family151.14</t>
  </si>
  <si>
    <t>MuDR-1_Ec32.35</t>
  </si>
  <si>
    <t>MuDR-1_Ec32.5</t>
  </si>
  <si>
    <t>RTEX-N1b_Ec32.2061</t>
  </si>
  <si>
    <t>Helitron-N1_Ec32.318</t>
  </si>
  <si>
    <t>family049.458</t>
  </si>
  <si>
    <t>family183.154</t>
  </si>
  <si>
    <t>family210.429</t>
  </si>
  <si>
    <t>DNA9-N3_Ec32.47</t>
  </si>
  <si>
    <t>DNA-N1_Ec32.178</t>
  </si>
  <si>
    <t>Copia-5_Ec32.26</t>
  </si>
  <si>
    <t>Gypsy-3_Ec32.166</t>
  </si>
  <si>
    <t>ECR-2.81</t>
  </si>
  <si>
    <t>family860.20</t>
  </si>
  <si>
    <t>family884.49</t>
  </si>
  <si>
    <t>Harbinger-N8a_Ec32.79</t>
  </si>
  <si>
    <t>family151.61</t>
  </si>
  <si>
    <t>family131.166</t>
  </si>
  <si>
    <t>family835.73</t>
  </si>
  <si>
    <t>family038.28</t>
  </si>
  <si>
    <t>Gypsy-5_Ec32.204</t>
  </si>
  <si>
    <t>Gypsy-5_Ec32.19</t>
  </si>
  <si>
    <t>Copia-3_Ec32.181</t>
  </si>
  <si>
    <t>Chlamys-2a_Ec32.1444</t>
  </si>
  <si>
    <t>family081.38</t>
  </si>
  <si>
    <t>Gypsy-10_Ec32.48</t>
  </si>
  <si>
    <t>Sola1-1_Ec32.732</t>
  </si>
  <si>
    <t>family130.53</t>
  </si>
  <si>
    <t>Chlamys-2a_Ec32.881</t>
  </si>
  <si>
    <t>family860.21</t>
  </si>
  <si>
    <t>unknown6-N1_Ec32.193</t>
  </si>
  <si>
    <t>Gypsy-7b_Ec32.75</t>
  </si>
  <si>
    <t>MuDR-1_Ec32.16</t>
  </si>
  <si>
    <t>MuDR-1_Ec32.29</t>
  </si>
  <si>
    <t>Copia-11_Ec32.45</t>
  </si>
  <si>
    <t>Copia-11_Ec32.138</t>
  </si>
  <si>
    <t>family055.29</t>
  </si>
  <si>
    <t>family896.10</t>
  </si>
  <si>
    <t>KDZ-N1_Ec32.229</t>
  </si>
  <si>
    <t>DNA4-N1c_Ec32.103</t>
  </si>
  <si>
    <t>family860.15</t>
  </si>
  <si>
    <t>family193.145</t>
  </si>
  <si>
    <t>Chlamys-2a_Ec32.1704</t>
  </si>
  <si>
    <t>TcMar-N1b_Ec32.1984</t>
  </si>
  <si>
    <t>Chlamys-1_Ec32.463</t>
  </si>
  <si>
    <t>family171.1614</t>
  </si>
  <si>
    <t>P-2_Ec32.102</t>
  </si>
  <si>
    <t>family070.102</t>
  </si>
  <si>
    <t>family151.42</t>
  </si>
  <si>
    <t>Gypsy-3_Ec32.20</t>
  </si>
  <si>
    <t>TcMar-N1a_Ec32.408</t>
  </si>
  <si>
    <t>Helitron-2_Ec32.143</t>
  </si>
  <si>
    <t>Gypsy-3_Ec32.195</t>
  </si>
  <si>
    <t>family055.57</t>
  </si>
  <si>
    <t>TcMar-N1a_Ec32.1670</t>
  </si>
  <si>
    <t>TcMar-N1a_Ec32.230</t>
  </si>
  <si>
    <t>Copia-N3_Ec32.308</t>
  </si>
  <si>
    <t>TcMar-N1b_Ec32.2098</t>
  </si>
  <si>
    <t>family839.176</t>
  </si>
  <si>
    <t>CRE-1_Ec32.2986</t>
  </si>
  <si>
    <t>Copia-5_Ec32.34</t>
  </si>
  <si>
    <t>family839.80</t>
  </si>
  <si>
    <t>Chlamys-2a_Ec32.466</t>
  </si>
  <si>
    <t>CRE-1_Ec32.2374</t>
  </si>
  <si>
    <t>MuDR-1_Ec32.25</t>
  </si>
  <si>
    <t>family079.25</t>
  </si>
  <si>
    <t>RTEX-1a_Ec32.819</t>
  </si>
  <si>
    <t>family043.49</t>
  </si>
  <si>
    <t>family161.50</t>
  </si>
  <si>
    <t>MuDR-1_Ec32.13</t>
  </si>
  <si>
    <t>family860.10</t>
  </si>
  <si>
    <t>family050.496</t>
  </si>
  <si>
    <t>family210.1148</t>
  </si>
  <si>
    <t>MuDR-1_Ec32.40</t>
  </si>
  <si>
    <t>DNA9-N3_Ec32.49</t>
  </si>
  <si>
    <t>Chlamys-2a_Ec32.674</t>
  </si>
  <si>
    <t>DNA9-N1_Ec32.84</t>
  </si>
  <si>
    <t>family210.920</t>
  </si>
  <si>
    <t>unknown2-N2_Ec32.420</t>
  </si>
  <si>
    <t>family843.51</t>
  </si>
  <si>
    <t>unknown4-N1_Ec32.112</t>
  </si>
  <si>
    <t>Copia-5_Ec32.54</t>
  </si>
  <si>
    <t>DNA4-N2_Ec32.82</t>
  </si>
  <si>
    <t>Helitron-N5-Ec32.884</t>
  </si>
  <si>
    <t>Plavaka-2_Ec32.499</t>
  </si>
  <si>
    <t>TcMar-N1a_Ec32.1564</t>
  </si>
  <si>
    <t>MuDR-1_Ec32.56</t>
  </si>
  <si>
    <t>family025.14</t>
  </si>
  <si>
    <t>MuDR-1_Ec32.10</t>
  </si>
  <si>
    <t>RTEX-1b_Ec32.1519</t>
  </si>
  <si>
    <t>Chlamys-2a_Ec32.1032</t>
  </si>
  <si>
    <t>family194.96</t>
  </si>
  <si>
    <t>CRE-1_Ec32.3182</t>
  </si>
  <si>
    <t>family835.102</t>
  </si>
  <si>
    <t>family826.132</t>
  </si>
  <si>
    <t>unknown4-N2_Ec32.757</t>
  </si>
  <si>
    <t>TcMar-N1b_Ec32.1894</t>
  </si>
  <si>
    <t>Copia-9_Ec32.56</t>
  </si>
  <si>
    <t>KDZ-N1_Ec32.264</t>
  </si>
  <si>
    <t>family049.459</t>
  </si>
  <si>
    <t>unknown6-N1_Ec32.834</t>
  </si>
  <si>
    <t>family142.59</t>
  </si>
  <si>
    <t>Plavaka-N2_Ec32.426</t>
  </si>
  <si>
    <t>Chlamys-1_Ec32.131</t>
  </si>
  <si>
    <t>Gypsy-14_Ec32.234</t>
  </si>
  <si>
    <t>Copia-7a_Ec32.536</t>
  </si>
  <si>
    <t>Chlamys-2a_Ec32.569</t>
  </si>
  <si>
    <t>MuDR-1_Ec32.21</t>
  </si>
  <si>
    <t>TcMar-N1b_Ec32.1772</t>
  </si>
  <si>
    <t>family867.93</t>
  </si>
  <si>
    <t>TcMar-N5_Ec32.370</t>
  </si>
  <si>
    <t>family131.131</t>
  </si>
  <si>
    <t>family040.22</t>
  </si>
  <si>
    <t>Copia-9_Ec32.70</t>
  </si>
  <si>
    <t>MuDR-1_Ec32.50</t>
  </si>
  <si>
    <t>MuDR-1_Ec32.18</t>
  </si>
  <si>
    <t>family130.86</t>
  </si>
  <si>
    <t>Chlamys-1_Ec32.679</t>
  </si>
  <si>
    <t>Chlamys-2a_Ec32.215</t>
  </si>
  <si>
    <t>RTEX-1a_Ec32.495</t>
  </si>
  <si>
    <t>family049.274</t>
  </si>
  <si>
    <t>family210.520</t>
  </si>
  <si>
    <t>family070.21</t>
  </si>
  <si>
    <t>Copia-3_Ec32.208</t>
  </si>
  <si>
    <t>TcMar-N6_Ec32.1110</t>
  </si>
  <si>
    <t>unknown2-N2_Ec32.226</t>
  </si>
  <si>
    <t>DNA4-N1b_Ec32.140</t>
  </si>
  <si>
    <t>DNA4-N1c_Ec32.113</t>
  </si>
  <si>
    <t>TcMar-N6_Ec32.214</t>
  </si>
  <si>
    <t>family884.45</t>
  </si>
  <si>
    <t>family204.163</t>
  </si>
  <si>
    <t>DNA4-N1c_Ec32.156</t>
  </si>
  <si>
    <t>family149.220</t>
  </si>
  <si>
    <t>unknown2-N2_Ec32.481</t>
  </si>
  <si>
    <t>family171.154</t>
  </si>
  <si>
    <t>TcMar-N1b_Ec32.154</t>
  </si>
  <si>
    <t>Gypsy-3_Ec32.39</t>
  </si>
  <si>
    <t>RTE-N1b_Ec32.61</t>
  </si>
  <si>
    <t>Gypsy-3_Ec32.234</t>
  </si>
  <si>
    <t>family217.34</t>
  </si>
  <si>
    <t>family015.35</t>
  </si>
  <si>
    <t>family204.123</t>
  </si>
  <si>
    <t>TcMar-N1a_Ec32.1036</t>
  </si>
  <si>
    <t>Gypsy-3_Ec32.316</t>
  </si>
  <si>
    <t>family884.16</t>
  </si>
  <si>
    <t>Gypsy-3_Ec32.72</t>
  </si>
  <si>
    <t>unknown8-N1_Ec32.278</t>
  </si>
  <si>
    <t>family099.20</t>
  </si>
  <si>
    <t>Gypsy-3_Ec32.258</t>
  </si>
  <si>
    <t>family049.180</t>
  </si>
  <si>
    <t>family860.31</t>
  </si>
  <si>
    <t>RTE-1_Ec32.917</t>
  </si>
  <si>
    <t>DNA4-N1c_Ec32.255</t>
  </si>
  <si>
    <t>family185.147</t>
  </si>
  <si>
    <t>family177.219</t>
  </si>
  <si>
    <t>DNA9-N3_Ec32.50</t>
  </si>
  <si>
    <t>family208.178</t>
  </si>
  <si>
    <t>RTEX-N1b_Ec32.1781</t>
  </si>
  <si>
    <t>CRE-1_Ec32.668</t>
  </si>
  <si>
    <t>Copia-8_Ec32.30</t>
  </si>
  <si>
    <t>Helitron-N4_Ec32.355</t>
  </si>
  <si>
    <t>unknown2-N2_Ec32.237</t>
  </si>
  <si>
    <t>Gypsy-2a_Ec32.1</t>
  </si>
  <si>
    <t>family884.27</t>
  </si>
  <si>
    <t>MuDR-1_Ec32.7</t>
  </si>
  <si>
    <t>Gypsy-5_Ec32.200</t>
  </si>
  <si>
    <t>family105.97</t>
  </si>
  <si>
    <t>CRE-1_Ec32.2414</t>
  </si>
  <si>
    <t>family855.46</t>
  </si>
  <si>
    <t>family042.60</t>
  </si>
  <si>
    <t>family213.668</t>
  </si>
  <si>
    <t>unknown2-N1a_Ec32.545</t>
  </si>
  <si>
    <t>TcMar-N1b_Ec32.2351</t>
  </si>
  <si>
    <t>family843.119</t>
  </si>
  <si>
    <t>family511.72</t>
  </si>
  <si>
    <t>Copia-7a_Ec32.518</t>
  </si>
  <si>
    <t>Copia-3_Ec32.173</t>
  </si>
  <si>
    <t>MuDR-1_Ec32.20</t>
  </si>
  <si>
    <t>Copia-5_Ec32.76</t>
  </si>
  <si>
    <t>family888.164</t>
  </si>
  <si>
    <t>family852.42</t>
  </si>
  <si>
    <t>DNA-N1_Ec32.23</t>
  </si>
  <si>
    <t>TcMar-N6_Ec32.1168</t>
  </si>
  <si>
    <t>P-2_Ec32.538</t>
  </si>
  <si>
    <t>family835.123</t>
  </si>
  <si>
    <t>RTEX-N1b_Ec32.931</t>
  </si>
  <si>
    <t>family889.15</t>
  </si>
  <si>
    <t>family837.43</t>
  </si>
  <si>
    <t>TcMar-N1b_Ec32.1917</t>
  </si>
  <si>
    <t>family860.30</t>
  </si>
  <si>
    <t>TcMar-N1b_Ec32.418</t>
  </si>
  <si>
    <t>unknown2-N1a_Ec32.437</t>
  </si>
  <si>
    <t>Chlamys-1_Ec32.347</t>
  </si>
  <si>
    <t>TcMar-N2_Ec32.976</t>
  </si>
  <si>
    <t>Plavaka-2_Ec32.142</t>
  </si>
  <si>
    <t>RTE-1_Ec32.254</t>
  </si>
  <si>
    <t>RTE-1_Ec32.392</t>
  </si>
  <si>
    <t>Copia-11_Ec32.118</t>
  </si>
  <si>
    <t>family835.230</t>
  </si>
  <si>
    <t>unknown8-N1_Ec32.225</t>
  </si>
  <si>
    <t>family052.40</t>
  </si>
  <si>
    <t>TcMar-N1a_Ec32.367</t>
  </si>
  <si>
    <t>family884.76</t>
  </si>
  <si>
    <t>Chlamys-2a_Ec32.1521</t>
  </si>
  <si>
    <t>unknown2-N1b_Ec32.751</t>
  </si>
  <si>
    <t>family142.114</t>
  </si>
  <si>
    <t>family860.29</t>
  </si>
  <si>
    <t>TcMar-N1b_Ec32.1615</t>
  </si>
  <si>
    <t>family210.778</t>
  </si>
  <si>
    <t>family183.417</t>
  </si>
  <si>
    <t>RTE-2_Ec32.414</t>
  </si>
  <si>
    <t>unknown6-N1_Ec32.1264</t>
  </si>
  <si>
    <t>family860.2</t>
  </si>
  <si>
    <t>family056.75</t>
  </si>
  <si>
    <t>TcMar-N6_Ec32.216</t>
  </si>
  <si>
    <t>unknown8-N1_Ec32.222</t>
  </si>
  <si>
    <t>Chlamys-2a_Ec32.346</t>
  </si>
  <si>
    <t>family860.27</t>
  </si>
  <si>
    <t>TcMar-N1b_Ec32.1038</t>
  </si>
  <si>
    <t>Chlamys-2a_Ec32.1139</t>
  </si>
  <si>
    <t>Gypsy-3_Ec32.311</t>
  </si>
  <si>
    <t>Gypsy-5_Ec32.95</t>
  </si>
  <si>
    <t>Gypsy-3_Ec32.37</t>
  </si>
  <si>
    <t>family183.90</t>
  </si>
  <si>
    <t>family860.22</t>
  </si>
  <si>
    <t>TcMar-N1b_Ec32.424</t>
  </si>
  <si>
    <t>Chlamys-1_Ec32.209</t>
  </si>
  <si>
    <t>TcMar-N1a_Ec32.1692</t>
  </si>
  <si>
    <t>unknown2-N2_Ec32.777</t>
  </si>
  <si>
    <t>Copia-5_Ec32.71</t>
  </si>
  <si>
    <t>ECR-2.125</t>
  </si>
  <si>
    <t>TcMar-N1b_Ec32.1418</t>
  </si>
  <si>
    <t>KDZ-4_Ec32.266</t>
  </si>
  <si>
    <t>P-2_Ec32.79</t>
  </si>
  <si>
    <t>TcMar-N1b_Ec32.314</t>
  </si>
  <si>
    <t>family866.6</t>
  </si>
  <si>
    <t>family075.22</t>
  </si>
  <si>
    <t>family035.54</t>
  </si>
  <si>
    <t>DNA9-N3_Ec32.34</t>
  </si>
  <si>
    <t>P-2_Ec32.537</t>
  </si>
  <si>
    <t>TcMar-N1a_Ec32.1580</t>
  </si>
  <si>
    <t>TcMar-N1b_Ec32.1930</t>
  </si>
  <si>
    <t>KDZ-1a_Ec32.50</t>
  </si>
  <si>
    <t>DNA4-N1c_Ec32.133</t>
  </si>
  <si>
    <t>Plavaka-1_Ec32.658</t>
  </si>
  <si>
    <t>RTEX-N2_Ec32.821</t>
  </si>
  <si>
    <t>TcMar-N1b_Ec32.1040</t>
  </si>
  <si>
    <t>DNA-N1_Ec32.136</t>
  </si>
  <si>
    <t>family193.39</t>
  </si>
  <si>
    <t>Helitron-N5-Ec32.87</t>
  </si>
  <si>
    <t>P-2_Ec32.35</t>
  </si>
  <si>
    <t>TcMar-N1a_Ec32.98</t>
  </si>
  <si>
    <t>TcMar-N1a_Ec32.409</t>
  </si>
  <si>
    <t>Chlamys-2a_Ec32.572</t>
  </si>
  <si>
    <t>P-2_Ec32.275</t>
  </si>
  <si>
    <t>family210.869</t>
  </si>
  <si>
    <t>family835.265</t>
  </si>
  <si>
    <t>family210.1386</t>
  </si>
  <si>
    <t>Gypsy-3_Ec32.219</t>
  </si>
  <si>
    <t>CRE-1_Ec32.3607</t>
  </si>
  <si>
    <t>TcMar-N1a_Ec32.932</t>
  </si>
  <si>
    <t>KDZ-1b_Ec32.324</t>
  </si>
  <si>
    <t>TcMar-N1b_Ec32.888</t>
  </si>
  <si>
    <t>family835.139</t>
  </si>
  <si>
    <t>Chlamys-2a_Ec32.1087</t>
  </si>
  <si>
    <t>family860.19</t>
  </si>
  <si>
    <t>family468.44</t>
  </si>
  <si>
    <t>Chlamys-1_Ec32.186</t>
  </si>
  <si>
    <t>family860.1</t>
  </si>
  <si>
    <t>Gypsy-10_Ec32.82</t>
  </si>
  <si>
    <t>unknown6-N1_Ec32.1022</t>
  </si>
  <si>
    <t>family078.122</t>
  </si>
  <si>
    <t>ECR-2.72</t>
  </si>
  <si>
    <t>Gypsy-10_Ec32.44</t>
  </si>
  <si>
    <t>Helitron-N1_Ec32.303</t>
  </si>
  <si>
    <t>RTE-2_Ec32.980</t>
  </si>
  <si>
    <t>TcMar-N1b_Ec32.1952</t>
  </si>
  <si>
    <t>family131.106</t>
  </si>
  <si>
    <t>TcMar-N1a_Ec32.1643</t>
  </si>
  <si>
    <t>family075.10</t>
  </si>
  <si>
    <t>family894.98</t>
  </si>
  <si>
    <t>family835.72</t>
  </si>
  <si>
    <t>Gypsy-3_Ec32.35</t>
  </si>
  <si>
    <t>Harbinger-4_Ec32.125</t>
  </si>
  <si>
    <t>family852.198</t>
  </si>
  <si>
    <t>family171.569</t>
  </si>
  <si>
    <t>TcMar-N6_Ec32.1134</t>
  </si>
  <si>
    <t>DNA9-N3_Ec32.167</t>
  </si>
  <si>
    <t>family055.97</t>
  </si>
  <si>
    <t>Gypsy-3_Ec32.130</t>
  </si>
  <si>
    <t>family061.143</t>
  </si>
  <si>
    <t>family835.42</t>
  </si>
  <si>
    <t>RTE-1_Ec32.787</t>
  </si>
  <si>
    <t>family210.766</t>
  </si>
  <si>
    <t>CRE-1_Ec32.3681</t>
  </si>
  <si>
    <t>Chlamys-2b_Ec32.634</t>
  </si>
  <si>
    <t>Copia-3_Ec32.193</t>
  </si>
  <si>
    <t>TcMar-N1b_Ec32.1230</t>
  </si>
  <si>
    <t>Chlamys-2a_Ec32.1429</t>
  </si>
  <si>
    <t>MuDR-1_Ec32.4</t>
  </si>
  <si>
    <t>P-2_Ec32.397</t>
  </si>
  <si>
    <t>family412.331</t>
  </si>
  <si>
    <t>Plavaka-2_Ec32.301</t>
  </si>
  <si>
    <t>Sola1-1_Ec32.1096</t>
  </si>
  <si>
    <t>family884.35</t>
  </si>
  <si>
    <t>TcMar-N1b_Ec32.1555</t>
  </si>
  <si>
    <t>Copia-5_Ec32.93</t>
  </si>
  <si>
    <t>RTE-1_Ec32.663</t>
  </si>
  <si>
    <t>family509.30</t>
  </si>
  <si>
    <t>TcMar-N6_Ec32.165</t>
  </si>
  <si>
    <t>Gypsy-3_Ec32.321</t>
  </si>
  <si>
    <t>family026.43</t>
  </si>
  <si>
    <t>TcMar-N6_Ec32.1176</t>
  </si>
  <si>
    <t>TcMar-N6_Ec32.139</t>
  </si>
  <si>
    <t>Chlamys-2a_Ec32.256</t>
  </si>
  <si>
    <t>Chlamys-1_Ec32.143</t>
  </si>
  <si>
    <t>Chlamys-1_Ec32.321</t>
  </si>
  <si>
    <t>family835.39</t>
  </si>
  <si>
    <t>Chlamys-1_Ec32.872</t>
  </si>
  <si>
    <t>Gypsy-5_Ec32.56</t>
  </si>
  <si>
    <t>family165.747</t>
  </si>
  <si>
    <t>RTE-2_Ec32.767</t>
  </si>
  <si>
    <t>Ngaro-N1_Ec32.312</t>
  </si>
  <si>
    <t>family045.72</t>
  </si>
  <si>
    <t>Copia-8_Ec32.35</t>
  </si>
  <si>
    <t>CRE-1_Ec32.1797</t>
  </si>
  <si>
    <t>family860.11</t>
  </si>
  <si>
    <t>family835.107</t>
  </si>
  <si>
    <t>P-2_Ec32.520</t>
  </si>
  <si>
    <t>TcMar-N1a_Ec32.1289</t>
  </si>
  <si>
    <t>Chlamys-N1_Ec32.173</t>
  </si>
  <si>
    <t>P-2_Ec32.526</t>
  </si>
  <si>
    <t>family835.103</t>
  </si>
  <si>
    <t>TcMar-N7_Ec32.726</t>
  </si>
  <si>
    <t>family617.77</t>
  </si>
  <si>
    <t>family835.143</t>
  </si>
  <si>
    <t>family830.23</t>
  </si>
  <si>
    <t>Chlamys-1_Ec32.842</t>
  </si>
  <si>
    <t>unknown2-N2_Ec32.264</t>
  </si>
  <si>
    <t>family896.11</t>
  </si>
  <si>
    <t>family518.2</t>
  </si>
  <si>
    <t>Chlamys-2a_Ec32.624</t>
  </si>
  <si>
    <t>family063.55</t>
  </si>
  <si>
    <t>family860.28</t>
  </si>
  <si>
    <t>family835.207</t>
  </si>
  <si>
    <t>KDZ-1b_Ec32.458</t>
  </si>
  <si>
    <t>family872.94</t>
  </si>
  <si>
    <t>Ngaro-N1_Ec32.242</t>
  </si>
  <si>
    <t>family107.52</t>
  </si>
  <si>
    <t>Gypsy-3_Ec32.124</t>
  </si>
  <si>
    <t>family131.207</t>
  </si>
  <si>
    <t>family838.33</t>
  </si>
  <si>
    <t>Copia-7a_Ec32.358</t>
  </si>
  <si>
    <t>family826.75</t>
  </si>
  <si>
    <t>Gypsy-3_Ec32.256</t>
  </si>
  <si>
    <t>family884.58</t>
  </si>
  <si>
    <t>family860.26</t>
  </si>
  <si>
    <t>TcMar-N1b_Ec32.913</t>
  </si>
  <si>
    <t>Chlamys-2a_Ec32.1441</t>
  </si>
  <si>
    <t>family213.42</t>
  </si>
  <si>
    <t>P-2_Ec32.27</t>
  </si>
  <si>
    <t>family203.21</t>
  </si>
  <si>
    <t>unknown6-N1_Ec32.1451</t>
  </si>
  <si>
    <t>family860.25</t>
  </si>
  <si>
    <t>family824.28</t>
  </si>
  <si>
    <t>CRE-1_Ec32.2497</t>
  </si>
  <si>
    <t xml:space="preserve">Supplementary Table S10. TEs with differential sRNA accumulation during the transition between vegetative gametophite and gametes. </t>
  </si>
  <si>
    <t>fGA_ga</t>
  </si>
  <si>
    <t>1.11986074420555e-301</t>
  </si>
  <si>
    <t>6.40728324797208e-298</t>
  </si>
  <si>
    <t>2.02959159724485e-291</t>
  </si>
  <si>
    <t>9.28984665890912e-288</t>
  </si>
  <si>
    <t>5.43551209358702e-260</t>
  </si>
  <si>
    <t>2.07328549623054e-256</t>
  </si>
  <si>
    <t>1.28264085792679e-241</t>
  </si>
  <si>
    <t>4.19350266778752e-238</t>
  </si>
  <si>
    <t>9.85310351373006e-236</t>
  </si>
  <si>
    <t>2.81872658769033e-232</t>
  </si>
  <si>
    <t>5.42220947646602e-213</t>
  </si>
  <si>
    <t>1.37880762309335e-209</t>
  </si>
  <si>
    <t>1.24368971214936e-209</t>
  </si>
  <si>
    <t>2.84630827522503e-206</t>
  </si>
  <si>
    <t>3.36989946302706e-204</t>
  </si>
  <si>
    <t>7.01122901007612e-201</t>
  </si>
  <si>
    <t>1.32426823715306e-203</t>
  </si>
  <si>
    <t>2.52560023962374e-200</t>
  </si>
  <si>
    <t>4.62678508558121e-200</t>
  </si>
  <si>
    <t>8.1452771898932e-197</t>
  </si>
  <si>
    <t>9.49743948594921e-195</t>
  </si>
  <si>
    <t>1.55256000053881e-191</t>
  </si>
  <si>
    <t>6.42910252655787e-188</t>
  </si>
  <si>
    <t>9.80909602818689e-185</t>
  </si>
  <si>
    <t>8.14956685317023e-188</t>
  </si>
  <si>
    <t>1.16569366876034e-184</t>
  </si>
  <si>
    <t>Gypsy-9_Ec32.41</t>
  </si>
  <si>
    <t>1.16223886101534e-186</t>
  </si>
  <si>
    <t>1.56464697489394e-183</t>
  </si>
  <si>
    <t>1.6035555070881e-186</t>
  </si>
  <si>
    <t>2.03883174084545e-183</t>
  </si>
  <si>
    <t>8.80769613165341e-186</t>
  </si>
  <si>
    <t>1.06091017720537e-182</t>
  </si>
  <si>
    <t>4.8500934691625e-175</t>
  </si>
  <si>
    <t>5.54996195676265e-172</t>
  </si>
  <si>
    <t>6.84321461439219e-175</t>
  </si>
  <si>
    <t>7.45780046023713e-172</t>
  </si>
  <si>
    <t>1.7258752279683e-172</t>
  </si>
  <si>
    <t>1.79538093033103e-169</t>
  </si>
  <si>
    <t>1.66791876112117e-171</t>
  </si>
  <si>
    <t>1.65965168552257e-168</t>
  </si>
  <si>
    <t>Plavaka-N2_Ec32.542</t>
  </si>
  <si>
    <t>2.37367935306591e-161</t>
  </si>
  <si>
    <t>2.17296102697066e-158</t>
  </si>
  <si>
    <t>1.00178892237371e-160</t>
  </si>
  <si>
    <t>8.8180543374787e-158</t>
  </si>
  <si>
    <t>Gypsy-8_Ec32.19</t>
  </si>
  <si>
    <t>4.3269746399515e-153</t>
  </si>
  <si>
    <t>3.66767191147889e-150</t>
  </si>
  <si>
    <t>3.23312678318592e-152</t>
  </si>
  <si>
    <t>2.64261926999975e-149</t>
  </si>
  <si>
    <t>PAT-1_Ec32.135</t>
  </si>
  <si>
    <t>2.49025780440298e-149</t>
  </si>
  <si>
    <t>1.89973467038555e-146</t>
  </si>
  <si>
    <t>4.91803761228177e-149</t>
  </si>
  <si>
    <t>3.63078092886066e-146</t>
  </si>
  <si>
    <t>7.84616615832079e-149</t>
  </si>
  <si>
    <t>5.61147995935405e-146</t>
  </si>
  <si>
    <t>4.23200934168664e-147</t>
  </si>
  <si>
    <t>2.93496259981335e-144</t>
  </si>
  <si>
    <t>7.93362426553214e-147</t>
  </si>
  <si>
    <t>5.18768356974196e-144</t>
  </si>
  <si>
    <t>4.82932120186094e-146</t>
  </si>
  <si>
    <t>3.07010680627193e-143</t>
  </si>
  <si>
    <t>1.78166603614374e-144</t>
  </si>
  <si>
    <t>1.10203267305907e-141</t>
  </si>
  <si>
    <t>Gypsy-9_Ec32.30</t>
  </si>
  <si>
    <t>4.94043871559432e-142</t>
  </si>
  <si>
    <t>2.97544422223926e-139</t>
  </si>
  <si>
    <t>PAT-1_Ec32.136</t>
  </si>
  <si>
    <t>5.89671953534367e-142</t>
  </si>
  <si>
    <t>3.46031598168911e-139</t>
  </si>
  <si>
    <t>7.95407293351953e-141</t>
  </si>
  <si>
    <t>4.43992471113483e-138</t>
  </si>
  <si>
    <t>9.66173355447714e-140</t>
  </si>
  <si>
    <t>5.26472462208962e-137</t>
  </si>
  <si>
    <t>1.55996882666941e-137</t>
  </si>
  <si>
    <t>8.3026619923619e-135</t>
  </si>
  <si>
    <t>2.55047078995554e-136</t>
  </si>
  <si>
    <t>1.32659260224824e-133</t>
  </si>
  <si>
    <t>Plavaka-1_Ec32.145</t>
  </si>
  <si>
    <t>6.00297148910019e-136</t>
  </si>
  <si>
    <t>3.05297789998993e-133</t>
  </si>
  <si>
    <t>2.65050840858528e-134</t>
  </si>
  <si>
    <t>1.31868555301919e-131</t>
  </si>
  <si>
    <t>family052.47</t>
  </si>
  <si>
    <t>3.11878625688663e-133</t>
  </si>
  <si>
    <t>1.51864983564058e-130</t>
  </si>
  <si>
    <t>2.63735194813876e-132</t>
  </si>
  <si>
    <t>1.25746743093966e-129</t>
  </si>
  <si>
    <t>family003.31</t>
  </si>
  <si>
    <t>1.11577966563645e-131</t>
  </si>
  <si>
    <t>5.21137416892978e-129</t>
  </si>
  <si>
    <t>1.10264190061712e-130</t>
  </si>
  <si>
    <t>5.04701250750468e-128</t>
  </si>
  <si>
    <t>family015.63</t>
  </si>
  <si>
    <t>8.60550230305265e-130</t>
  </si>
  <si>
    <t>3.86167697466006e-127</t>
  </si>
  <si>
    <t>7.39530650136181e-129</t>
  </si>
  <si>
    <t>3.25478816519551e-126</t>
  </si>
  <si>
    <t>family052.90</t>
  </si>
  <si>
    <t>2.85084078517257e-126</t>
  </si>
  <si>
    <t>1.23102532470678e-123</t>
  </si>
  <si>
    <t>family051.84</t>
  </si>
  <si>
    <t>1.79552399775823e-124</t>
  </si>
  <si>
    <t>7.60969670605459e-122</t>
  </si>
  <si>
    <t>family003.7</t>
  </si>
  <si>
    <t>2.55602752654508e-123</t>
  </si>
  <si>
    <t>1.06358629040929e-120</t>
  </si>
  <si>
    <t>8.80484170662986e-122</t>
  </si>
  <si>
    <t>3.5983501303202e-119</t>
  </si>
  <si>
    <t>1.92132993823193e-121</t>
  </si>
  <si>
    <t>7.71430823971508e-119</t>
  </si>
  <si>
    <t>2.65614733740053e-121</t>
  </si>
  <si>
    <t>1.04807910282325e-118</t>
  </si>
  <si>
    <t>family052.76</t>
  </si>
  <si>
    <t>1.6893845863148e-119</t>
  </si>
  <si>
    <t>6.55309417667805e-117</t>
  </si>
  <si>
    <t>family052.46</t>
  </si>
  <si>
    <t>2.96664890659589e-119</t>
  </si>
  <si>
    <t>1.13157878127256e-116</t>
  </si>
  <si>
    <t>family052.60</t>
  </si>
  <si>
    <t>6.57997170016036e-118</t>
  </si>
  <si>
    <t>2.46867593983394e-115</t>
  </si>
  <si>
    <t>1.89663161928719e-117</t>
  </si>
  <si>
    <t>6.8898906728582e-115</t>
  </si>
  <si>
    <t>1.82445736438049e-116</t>
  </si>
  <si>
    <t>6.52414550643936e-114</t>
  </si>
  <si>
    <t>family051.131</t>
  </si>
  <si>
    <t>2.9739354411223e-116</t>
  </si>
  <si>
    <t>1.04709979239269e-113</t>
  </si>
  <si>
    <t>RTEX-1a_Ec32.766</t>
  </si>
  <si>
    <t>4.01322697584465e-116</t>
  </si>
  <si>
    <t>1.3916168571088e-113</t>
  </si>
  <si>
    <t>4.55902214575411e-116</t>
  </si>
  <si>
    <t>1.55728031086162e-113</t>
  </si>
  <si>
    <t>2.16486751105136e-115</t>
  </si>
  <si>
    <t>7.28605262616492e-113</t>
  </si>
  <si>
    <t>family052.14</t>
  </si>
  <si>
    <t>3.99276195146838e-115</t>
  </si>
  <si>
    <t>1.32432391335225e-112</t>
  </si>
  <si>
    <t>family052.22</t>
  </si>
  <si>
    <t>7.80857014241637e-114</t>
  </si>
  <si>
    <t>2.55295623256201e-111</t>
  </si>
  <si>
    <t>family003.41</t>
  </si>
  <si>
    <t>1.3720306660202e-113</t>
  </si>
  <si>
    <t>4.4225765947237e-111</t>
  </si>
  <si>
    <t>3.66393139178688e-113</t>
  </si>
  <si>
    <t>1.16462130322826e-110</t>
  </si>
  <si>
    <t>family052.80</t>
  </si>
  <si>
    <t>6.91285521614973e-113</t>
  </si>
  <si>
    <t>2.16722745858634e-110</t>
  </si>
  <si>
    <t>family003.5</t>
  </si>
  <si>
    <t>1.05303693149702e-112</t>
  </si>
  <si>
    <t>3.25673016408658e-110</t>
  </si>
  <si>
    <t>1.79432034679689e-112</t>
  </si>
  <si>
    <t>5.47530872757249e-110</t>
  </si>
  <si>
    <t>family052.36</t>
  </si>
  <si>
    <t>9.82239467262361e-112</t>
  </si>
  <si>
    <t>2.95783321681137e-109</t>
  </si>
  <si>
    <t>1.54821081235172e-110</t>
  </si>
  <si>
    <t>4.54260931429248e-108</t>
  </si>
  <si>
    <t>family052.86</t>
  </si>
  <si>
    <t>2.43403428214244e-110</t>
  </si>
  <si>
    <t>7.05130488368505e-108</t>
  </si>
  <si>
    <t>family051.48</t>
  </si>
  <si>
    <t>3.33727949062642e-110</t>
  </si>
  <si>
    <t>9.54712230280953e-108</t>
  </si>
  <si>
    <t>3.74005719630598e-110</t>
  </si>
  <si>
    <t>1.05672776536616e-107</t>
  </si>
  <si>
    <t>family052.72</t>
  </si>
  <si>
    <t>4.39972103262858e-110</t>
  </si>
  <si>
    <t>1.22795140917973e-107</t>
  </si>
  <si>
    <t>Gypsy-6a_Ec32.16</t>
  </si>
  <si>
    <t>7.89888903553504e-109</t>
  </si>
  <si>
    <t>2.17799969237656e-106</t>
  </si>
  <si>
    <t>family051.29</t>
  </si>
  <si>
    <t>1.25264276664557e-108</t>
  </si>
  <si>
    <t>3.41285504255362e-106</t>
  </si>
  <si>
    <t>family149.204</t>
  </si>
  <si>
    <t>5.26040566620719e-108</t>
  </si>
  <si>
    <t>1.41634875384491e-105</t>
  </si>
  <si>
    <t>family051.87</t>
  </si>
  <si>
    <t>3.25139903349139e-107</t>
  </si>
  <si>
    <t>8.65250212563766e-105</t>
  </si>
  <si>
    <t>family051.11</t>
  </si>
  <si>
    <t>8.76841994636307e-107</t>
  </si>
  <si>
    <t>2.30659837807431e-104</t>
  </si>
  <si>
    <t>family051.45</t>
  </si>
  <si>
    <t>6.17862549501461e-106</t>
  </si>
  <si>
    <t>1.60686389862391e-103</t>
  </si>
  <si>
    <t>Sola1-1_Ec32.829</t>
  </si>
  <si>
    <t>9.19643253118067e-106</t>
  </si>
  <si>
    <t>2.3648264596472e-103</t>
  </si>
  <si>
    <t>family051.71</t>
  </si>
  <si>
    <t>2.67877414512672e-105</t>
  </si>
  <si>
    <t>6.81182500948557e-103</t>
  </si>
  <si>
    <t>Copia-13_Ec32.49</t>
  </si>
  <si>
    <t>3.21838936600272e-105</t>
  </si>
  <si>
    <t>8.0940724209163e-103</t>
  </si>
  <si>
    <t>Gypsy-8_Ec32.110</t>
  </si>
  <si>
    <t>3.48987533595789e-105</t>
  </si>
  <si>
    <t>8.6814442324709e-103</t>
  </si>
  <si>
    <t>Copia-N5_Ec32.12</t>
  </si>
  <si>
    <t>3.72174490709136e-105</t>
  </si>
  <si>
    <t>9.1586939724401e-103</t>
  </si>
  <si>
    <t>family051.30</t>
  </si>
  <si>
    <t>8.08114394952971e-105</t>
  </si>
  <si>
    <t>1.94703026995236e-102</t>
  </si>
  <si>
    <t>family051.83</t>
  </si>
  <si>
    <t>8.08214085665796e-105</t>
  </si>
  <si>
    <t>1.30793355180832e-104</t>
  </si>
  <si>
    <t>3.11805909027972e-102</t>
  </si>
  <si>
    <t>Copia-13_Ec32.82</t>
  </si>
  <si>
    <t>1.34673866040089e-104</t>
  </si>
  <si>
    <t>3.17747020432318e-102</t>
  </si>
  <si>
    <t>family052.45</t>
  </si>
  <si>
    <t>1.38022370390861e-104</t>
  </si>
  <si>
    <t>3.22324486608699e-102</t>
  </si>
  <si>
    <t>Copia-N5_Ec32.56</t>
  </si>
  <si>
    <t>6.00727335930228e-104</t>
  </si>
  <si>
    <t>1.38871169798982e-101</t>
  </si>
  <si>
    <t>6.95208254010391e-104</t>
  </si>
  <si>
    <t>1.59105361012818e-101</t>
  </si>
  <si>
    <t>family171.654</t>
  </si>
  <si>
    <t>1.49260577069166e-103</t>
  </si>
  <si>
    <t>3.38215600673756e-101</t>
  </si>
  <si>
    <t>family052.44</t>
  </si>
  <si>
    <t>1.89459408014497e-103</t>
  </si>
  <si>
    <t>4.25094903119586e-101</t>
  </si>
  <si>
    <t>Copia-13_Ec32.96</t>
  </si>
  <si>
    <t>4.18816821630861e-103</t>
  </si>
  <si>
    <t>9.30586580567367e-101</t>
  </si>
  <si>
    <t>5.67789514788977e-103</t>
  </si>
  <si>
    <t>1.24946450340967e-100</t>
  </si>
  <si>
    <t>1.04702947432616e-102</t>
  </si>
  <si>
    <t>2.28212538565985e-100</t>
  </si>
  <si>
    <t>family003.17</t>
  </si>
  <si>
    <t>1.36367149047846e-102</t>
  </si>
  <si>
    <t>2.94424393689528e-100</t>
  </si>
  <si>
    <t>Copia-13_Ec32.31</t>
  </si>
  <si>
    <t>3.57036877172992e-102</t>
  </si>
  <si>
    <t>7.56587589905658e-100</t>
  </si>
  <si>
    <t>Ngaro-1_Ec32.326</t>
  </si>
  <si>
    <t>5.08291593796807e-102</t>
  </si>
  <si>
    <t>1.06722581794805e-99</t>
  </si>
  <si>
    <t>3.08925233958204e-101</t>
  </si>
  <si>
    <t>6.42732991306133e-99</t>
  </si>
  <si>
    <t>4.86909196493197e-101</t>
  </si>
  <si>
    <t>1.00391025864354e-98</t>
  </si>
  <si>
    <t>5.48686583238156e-101</t>
  </si>
  <si>
    <t>1.11126027822907e-98</t>
  </si>
  <si>
    <t>5.46772256406659e-101</t>
  </si>
  <si>
    <t>6.46628033347946e-101</t>
  </si>
  <si>
    <t>1.29813413782466e-98</t>
  </si>
  <si>
    <t>9.48500870036357e-101</t>
  </si>
  <si>
    <t>1.88759920970888e-98</t>
  </si>
  <si>
    <t>Copia-13_Ec32.18</t>
  </si>
  <si>
    <t>1.29070102721402e-100</t>
  </si>
  <si>
    <t>2.54646411282933e-98</t>
  </si>
  <si>
    <t>Gypsy-5_Ec32.158</t>
  </si>
  <si>
    <t>5.13067774937475e-100</t>
  </si>
  <si>
    <t>1.00359564933496e-97</t>
  </si>
  <si>
    <t>Copia-13_Ec32.81</t>
  </si>
  <si>
    <t>5.68054241239045e-100</t>
  </si>
  <si>
    <t>1.10173638686413e-97</t>
  </si>
  <si>
    <t>2.38768829172304e-99</t>
  </si>
  <si>
    <t>4.59198607095576e-97</t>
  </si>
  <si>
    <t>3.61090441502651e-99</t>
  </si>
  <si>
    <t>6.88659653685806e-97</t>
  </si>
  <si>
    <t>family052.21</t>
  </si>
  <si>
    <t>4.04204377972794e-99</t>
  </si>
  <si>
    <t>7.64514164816973e-97</t>
  </si>
  <si>
    <t>4.30841197823788e-99</t>
  </si>
  <si>
    <t>8.0821570929469e-97</t>
  </si>
  <si>
    <t>Copia-N5_Ec32.29</t>
  </si>
  <si>
    <t>4.34956139345881e-99</t>
  </si>
  <si>
    <t>8.09301317485352e-97</t>
  </si>
  <si>
    <t>Copia-13_Ec32.99</t>
  </si>
  <si>
    <t>7.55617053959736e-99</t>
  </si>
  <si>
    <t>1.39460095942924e-96</t>
  </si>
  <si>
    <t>RTE-1_Ec32.1848</t>
  </si>
  <si>
    <t>9.17930886388927e-99</t>
  </si>
  <si>
    <t>1.68062130127176e-96</t>
  </si>
  <si>
    <t>Sola1-1_Ec32.650</t>
  </si>
  <si>
    <t>1.63456117679706e-98</t>
  </si>
  <si>
    <t>2.96893389620457e-96</t>
  </si>
  <si>
    <t>Gypsy-8_Ec32.20</t>
  </si>
  <si>
    <t>6.51589936307872e-98</t>
  </si>
  <si>
    <t>1.1741958490033e-95</t>
  </si>
  <si>
    <t>Copia-13_Ec32.85</t>
  </si>
  <si>
    <t>7.8332035688074e-98</t>
  </si>
  <si>
    <t>1.40055231934161e-95</t>
  </si>
  <si>
    <t>Copia-N5_Ec32.52</t>
  </si>
  <si>
    <t>1.18951692808113e-97</t>
  </si>
  <si>
    <t>2.11033212527635e-95</t>
  </si>
  <si>
    <t>Copia-N5_Ec32.48</t>
  </si>
  <si>
    <t>1.62029711833198e-97</t>
  </si>
  <si>
    <t>2.85247075770352e-95</t>
  </si>
  <si>
    <t>6.8936103953393e-97</t>
  </si>
  <si>
    <t>1.20432952295981e-94</t>
  </si>
  <si>
    <t>4.34964529476986e-96</t>
  </si>
  <si>
    <t>7.48466031700023e-94</t>
  </si>
  <si>
    <t>8.14508414052893e-96</t>
  </si>
  <si>
    <t>1.38080293066774e-93</t>
  </si>
  <si>
    <t>family051.43</t>
  </si>
  <si>
    <t>2.9161303349305e-95</t>
  </si>
  <si>
    <t>4.87142765293573e-93</t>
  </si>
  <si>
    <t>Copia-13_Ec32.93</t>
  </si>
  <si>
    <t>4.61417982121415e-95</t>
  </si>
  <si>
    <t>7.65218256437008e-93</t>
  </si>
  <si>
    <t>Copia-N5_Ec32.54</t>
  </si>
  <si>
    <t>4.69918110932406e-95</t>
  </si>
  <si>
    <t>7.73708337179787e-93</t>
  </si>
  <si>
    <t>Copia-13_Ec32.40</t>
  </si>
  <si>
    <t>9.64947414986743e-95</t>
  </si>
  <si>
    <t>1.5774133242419e-92</t>
  </si>
  <si>
    <t>Copia-N5_Ec32.40</t>
  </si>
  <si>
    <t>2.07561172284665e-94</t>
  </si>
  <si>
    <t>3.36896807723889e-92</t>
  </si>
  <si>
    <t>KDZ-1b_Ec32.428</t>
  </si>
  <si>
    <t>2.51625153670584e-94</t>
  </si>
  <si>
    <t>4.05541779359506e-92</t>
  </si>
  <si>
    <t>Copia-N5_Ec32.62</t>
  </si>
  <si>
    <t>2.83265748061286e-94</t>
  </si>
  <si>
    <t>4.53344049659481e-92</t>
  </si>
  <si>
    <t>Copia-N5_Ec32.70</t>
  </si>
  <si>
    <t>6.85063840404098e-94</t>
  </si>
  <si>
    <t>1.08877576746446e-91</t>
  </si>
  <si>
    <t>RTE-2_Ec32.776</t>
  </si>
  <si>
    <t>3.02435437346447e-93</t>
  </si>
  <si>
    <t>4.77347408214537e-91</t>
  </si>
  <si>
    <t>family051.38</t>
  </si>
  <si>
    <t>1.05845966336149e-92</t>
  </si>
  <si>
    <t>1.65917177093774e-90</t>
  </si>
  <si>
    <t>1.57686279342076e-92</t>
  </si>
  <si>
    <t>2.45497155715833e-90</t>
  </si>
  <si>
    <t>1.77008797771915e-92</t>
  </si>
  <si>
    <t>2.73717793635679e-90</t>
  </si>
  <si>
    <t>2.13588024624981e-92</t>
  </si>
  <si>
    <t>3.2806547191727e-90</t>
  </si>
  <si>
    <t>family051.42</t>
  </si>
  <si>
    <t>7.63511575858403e-92</t>
  </si>
  <si>
    <t>1.16491506167303e-89</t>
  </si>
  <si>
    <t>family040.29</t>
  </si>
  <si>
    <t>2.32392902272125e-91</t>
  </si>
  <si>
    <t>3.52221454397341e-89</t>
  </si>
  <si>
    <t>Copia-N5_Ec32.55</t>
  </si>
  <si>
    <t>1.24927939203552e-90</t>
  </si>
  <si>
    <t>1.84458117200805e-88</t>
  </si>
  <si>
    <t>TcMar-2_Ec32.116</t>
  </si>
  <si>
    <t>1.30043574194654e-90</t>
  </si>
  <si>
    <t>1.90780592244798e-88</t>
  </si>
  <si>
    <t>Gypsy-14_Ec32.156</t>
  </si>
  <si>
    <t>1.76453825269373e-90</t>
  </si>
  <si>
    <t>2.555900155136e-88</t>
  </si>
  <si>
    <t>Gypsy-14_Ec32.157</t>
  </si>
  <si>
    <t>family210.1160</t>
  </si>
  <si>
    <t>2.3078077435203e-90</t>
  </si>
  <si>
    <t>3.32179169925821e-88</t>
  </si>
  <si>
    <t>2.45272075737548e-89</t>
  </si>
  <si>
    <t>3.46499797859848e-87</t>
  </si>
  <si>
    <t>6.13974486235279e-89</t>
  </si>
  <si>
    <t>8.62050312391448e-87</t>
  </si>
  <si>
    <t>6.02291932518139e-88</t>
  </si>
  <si>
    <t>8.40491046805495e-86</t>
  </si>
  <si>
    <t>KDZ-4_Ec32.481</t>
  </si>
  <si>
    <t>1.20835920760649e-87</t>
  </si>
  <si>
    <t>1.67603083789589e-85</t>
  </si>
  <si>
    <t>Sola1-1_Ec32.1178</t>
  </si>
  <si>
    <t>2.0897750125573e-87</t>
  </si>
  <si>
    <t>2.86386772080157e-85</t>
  </si>
  <si>
    <t>family052.73</t>
  </si>
  <si>
    <t>3.19858296983927e-87</t>
  </si>
  <si>
    <t>4.35730772903223e-85</t>
  </si>
  <si>
    <t>PAT-N1_Ec32.84</t>
  </si>
  <si>
    <t>4.9308764747148e-87</t>
  </si>
  <si>
    <t>6.67739875741555e-85</t>
  </si>
  <si>
    <t>2.97751540688817e-86</t>
  </si>
  <si>
    <t>3.984995181406e-84</t>
  </si>
  <si>
    <t>3.63029126391241e-86</t>
  </si>
  <si>
    <t>4.83039801545927e-84</t>
  </si>
  <si>
    <t>4.71604066193325e-86</t>
  </si>
  <si>
    <t>6.2388038490754e-84</t>
  </si>
  <si>
    <t>family051.110</t>
  </si>
  <si>
    <t>2.3299736277038e-85</t>
  </si>
  <si>
    <t>3.04707293963595e-83</t>
  </si>
  <si>
    <t>3.18293024130554e-85</t>
  </si>
  <si>
    <t>4.11551081935133e-83</t>
  </si>
  <si>
    <t>Copia-13_Ec32.45</t>
  </si>
  <si>
    <t>3.72992049476287e-85</t>
  </si>
  <si>
    <t>4.79567193500804e-83</t>
  </si>
  <si>
    <t>Copia-13_Ec32.95</t>
  </si>
  <si>
    <t>5.10630947668839e-85</t>
  </si>
  <si>
    <t>6.52865914432908e-83</t>
  </si>
  <si>
    <t>Copia-N5_Ec32.49</t>
  </si>
  <si>
    <t>6.04796101046783e-85</t>
  </si>
  <si>
    <t>7.68964642697593e-83</t>
  </si>
  <si>
    <t>1.12025121137184e-84</t>
  </si>
  <si>
    <t>1.40098738925989e-82</t>
  </si>
  <si>
    <t>2.61025440551232e-84</t>
  </si>
  <si>
    <t>3.24664577850842e-82</t>
  </si>
  <si>
    <t>Copia-N5_Ec32.63</t>
  </si>
  <si>
    <t>3.468168295314e-84</t>
  </si>
  <si>
    <t>4.29040538413818e-82</t>
  </si>
  <si>
    <t>family171.1643</t>
  </si>
  <si>
    <t>3.6852692458432e-84</t>
  </si>
  <si>
    <t>4.53446623442836e-82</t>
  </si>
  <si>
    <t>6.47165614128107e-84</t>
  </si>
  <si>
    <t>7.92033809889618e-82</t>
  </si>
  <si>
    <t>family049.416</t>
  </si>
  <si>
    <t>1.13814681988376e-83</t>
  </si>
  <si>
    <t>1.37818138200316e-81</t>
  </si>
  <si>
    <t>family210.1138</t>
  </si>
  <si>
    <t>1.28453032067981e-83</t>
  </si>
  <si>
    <t>1.54725057468832e-81</t>
  </si>
  <si>
    <t>1.77030428287975e-83</t>
  </si>
  <si>
    <t>2.12121381245999e-81</t>
  </si>
  <si>
    <t>PAT-4_Ec32.73</t>
  </si>
  <si>
    <t>1.98625304502518e-83</t>
  </si>
  <si>
    <t>2.36757224939825e-81</t>
  </si>
  <si>
    <t>3.12526549375099e-83</t>
  </si>
  <si>
    <t>3.68684670566933e-81</t>
  </si>
  <si>
    <t>family049.413</t>
  </si>
  <si>
    <t>3.39082676720538e-82</t>
  </si>
  <si>
    <t>3.93921123828742e-80</t>
  </si>
  <si>
    <t>family049.412</t>
  </si>
  <si>
    <t>4.33277538985233e-82</t>
  </si>
  <si>
    <t>5.0080756349576e-80</t>
  </si>
  <si>
    <t>Copia-N5_Ec32.77</t>
  </si>
  <si>
    <t>4.64156123312307e-82</t>
  </si>
  <si>
    <t>5.3380286623746e-80</t>
  </si>
  <si>
    <t>family049.415</t>
  </si>
  <si>
    <t>7.13230726873623e-82</t>
  </si>
  <si>
    <t>8.16149920761486e-80</t>
  </si>
  <si>
    <t>family049.414</t>
  </si>
  <si>
    <t>8.43216403465429e-82</t>
  </si>
  <si>
    <t>9.60092070134816e-80</t>
  </si>
  <si>
    <t>1.66055233384299e-81</t>
  </si>
  <si>
    <t>1.88135647090746e-79</t>
  </si>
  <si>
    <t>2.0537162500246e-81</t>
  </si>
  <si>
    <t>2.31533744325433e-79</t>
  </si>
  <si>
    <t>3.66135804225521e-81</t>
  </si>
  <si>
    <t>4.10754118407121e-79</t>
  </si>
  <si>
    <t>3.85682880097323e-81</t>
  </si>
  <si>
    <t>4.30572604580845e-79</t>
  </si>
  <si>
    <t>Copia-N5_Ec32.34</t>
  </si>
  <si>
    <t>3.89392198918347e-81</t>
  </si>
  <si>
    <t>4.32603391477926e-79</t>
  </si>
  <si>
    <t>Copia-8_Ec32.29</t>
  </si>
  <si>
    <t>3.96410418682133e-81</t>
  </si>
  <si>
    <t>4.38272890915908e-79</t>
  </si>
  <si>
    <t>4.16808981616974e-81</t>
  </si>
  <si>
    <t>4.58610113138754e-79</t>
  </si>
  <si>
    <t>4.73830594664333e-81</t>
  </si>
  <si>
    <t>5.18855836817604e-79</t>
  </si>
  <si>
    <t>Sola1-1_Ec32.1179</t>
  </si>
  <si>
    <t>1.30972654219764e-80</t>
  </si>
  <si>
    <t>1.4273524592731e-78</t>
  </si>
  <si>
    <t>6.57802184866869e-80</t>
  </si>
  <si>
    <t>7.10116075606753e-78</t>
  </si>
  <si>
    <t>Copia-N5_Ec32.67</t>
  </si>
  <si>
    <t>7.12989682621102e-80</t>
  </si>
  <si>
    <t>7.66078961336458e-78</t>
  </si>
  <si>
    <t>PAT-1_Ec32.97</t>
  </si>
  <si>
    <t>7.39165614115983e-80</t>
  </si>
  <si>
    <t>7.90492721713009e-78</t>
  </si>
  <si>
    <t>Copia-13_Ec32.50</t>
  </si>
  <si>
    <t>2.05581729357113e-79</t>
  </si>
  <si>
    <t>2.18834579444972e-77</t>
  </si>
  <si>
    <t>family052.55</t>
  </si>
  <si>
    <t>3.29257744762389e-79</t>
  </si>
  <si>
    <t>3.48860775307039e-77</t>
  </si>
  <si>
    <t>1.32486979056185e-78</t>
  </si>
  <si>
    <t>1.39727972473726e-76</t>
  </si>
  <si>
    <t>8.10035594670974e-78</t>
  </si>
  <si>
    <t>8.42657937256359e-76</t>
  </si>
  <si>
    <t>Gypsy-9_Ec32.59</t>
  </si>
  <si>
    <t>4.01779901895709e-77</t>
  </si>
  <si>
    <t>4.16069449537792e-75</t>
  </si>
  <si>
    <t>family052.56</t>
  </si>
  <si>
    <t>5.3475639388435e-77</t>
  </si>
  <si>
    <t>5.51280848217893e-75</t>
  </si>
  <si>
    <t>Copia-N5_Ec32.72</t>
  </si>
  <si>
    <t>5.80734258732862e-77</t>
  </si>
  <si>
    <t>5.95994809208981e-75</t>
  </si>
  <si>
    <t>family043.25</t>
  </si>
  <si>
    <t>7.39102172830657e-77</t>
  </si>
  <si>
    <t>7.55138050330465e-75</t>
  </si>
  <si>
    <t>Copia-13_Ec32.47</t>
  </si>
  <si>
    <t>2.31808457084785e-76</t>
  </si>
  <si>
    <t>2.34741962338158e-74</t>
  </si>
  <si>
    <t>Copia-N5_Ec32.69</t>
  </si>
  <si>
    <t>4.69339559842156e-76</t>
  </si>
  <si>
    <t>4.71109875725771e-74</t>
  </si>
  <si>
    <t>6.29686865740264e-76</t>
  </si>
  <si>
    <t>6.29301904337628e-74</t>
  </si>
  <si>
    <t>Copia-N5_Ec32.57</t>
  </si>
  <si>
    <t>3.05346392506784e-75</t>
  </si>
  <si>
    <t>3.03832936474359e-73</t>
  </si>
  <si>
    <t>family015.65</t>
  </si>
  <si>
    <t>2.38293433689618e-72</t>
  </si>
  <si>
    <t>2.31084047602567e-70</t>
  </si>
  <si>
    <t>3.109165434728e-72</t>
  </si>
  <si>
    <t>2.98976303105819e-70</t>
  </si>
  <si>
    <t>family051.47</t>
  </si>
  <si>
    <t>3.71184473032427e-72</t>
  </si>
  <si>
    <t>3.55436311707955e-70</t>
  </si>
  <si>
    <t>Gypsy-13_Ec32.186</t>
  </si>
  <si>
    <t>4.79883663705344e-72</t>
  </si>
  <si>
    <t>4.57609063648355e-70</t>
  </si>
  <si>
    <t>Copia-1b_Ec32.41</t>
  </si>
  <si>
    <t>5.2120247046471e-72</t>
  </si>
  <si>
    <t>4.92902468556007e-70</t>
  </si>
  <si>
    <t>Copia-1c_Ec32.54</t>
  </si>
  <si>
    <t>family051.88</t>
  </si>
  <si>
    <t>1.73399059154072e-71</t>
  </si>
  <si>
    <t>1.6330908920988e-69</t>
  </si>
  <si>
    <t>family015.4</t>
  </si>
  <si>
    <t>2.356275235494e-71</t>
  </si>
  <si>
    <t>2.20104959344962e-69</t>
  </si>
  <si>
    <t>family034.3</t>
  </si>
  <si>
    <t>2.39197528417822e-71</t>
  </si>
  <si>
    <t>2.22531489242694e-69</t>
  </si>
  <si>
    <t>2.41536582414645e-70</t>
  </si>
  <si>
    <t>2.22895412304095e-68</t>
  </si>
  <si>
    <t>Copia-N5_Ec32.75</t>
  </si>
  <si>
    <t>5.20875714397959e-70</t>
  </si>
  <si>
    <t>4.78745445771553e-68</t>
  </si>
  <si>
    <t>family072.9</t>
  </si>
  <si>
    <t>9.1043563277845e-70</t>
  </si>
  <si>
    <t>8.33449195670704e-68</t>
  </si>
  <si>
    <t>DNA/hAT</t>
  </si>
  <si>
    <t>Copia-N5_Ec32.60</t>
  </si>
  <si>
    <t>3.52229131097976e-69</t>
  </si>
  <si>
    <t>3.18621181593212e-67</t>
  </si>
  <si>
    <t>family051.61</t>
  </si>
  <si>
    <t>7.91462826837248e-69</t>
  </si>
  <si>
    <t>7.13126702952648e-67</t>
  </si>
  <si>
    <t>9.27632557377657e-69</t>
  </si>
  <si>
    <t>8.3254112580961e-67</t>
  </si>
  <si>
    <t>9.44062262478913e-69</t>
  </si>
  <si>
    <t>8.43976911683297e-67</t>
  </si>
  <si>
    <t>family040.31</t>
  </si>
  <si>
    <t>7.02765825219641e-68</t>
  </si>
  <si>
    <t>6.23391421549485e-66</t>
  </si>
  <si>
    <t>Copia-1c_Ec32.71</t>
  </si>
  <si>
    <t>9.84962157251767e-68</t>
  </si>
  <si>
    <t>8.70341464512121e-66</t>
  </si>
  <si>
    <t>Gypsy-13_Ec32.198</t>
  </si>
  <si>
    <t>4.74212148080985e-67</t>
  </si>
  <si>
    <t>4.17416123883901e-65</t>
  </si>
  <si>
    <t>family051.69</t>
  </si>
  <si>
    <t>5.63006448937793e-67</t>
  </si>
  <si>
    <t>4.93676842543691e-65</t>
  </si>
  <si>
    <t>9.00685111967713e-67</t>
  </si>
  <si>
    <t>7.77852055565777e-65</t>
  </si>
  <si>
    <t>family051.70</t>
  </si>
  <si>
    <t>1.19407568485399e-66</t>
  </si>
  <si>
    <t>1.02735398960784e-64</t>
  </si>
  <si>
    <t>3.41737916542687e-66</t>
  </si>
  <si>
    <t>2.9292187108599e-64</t>
  </si>
  <si>
    <t>family053.37</t>
  </si>
  <si>
    <t>7.19653862268716e-66</t>
  </si>
  <si>
    <t>6.14552175070218e-64</t>
  </si>
  <si>
    <t>family842.17</t>
  </si>
  <si>
    <t>7.40200333679574e-66</t>
  </si>
  <si>
    <t>6.29748135189246e-64</t>
  </si>
  <si>
    <t>Helitron-N4_Ec32.257</t>
  </si>
  <si>
    <t>5.89082342962234e-65</t>
  </si>
  <si>
    <t>4.97481125499398e-63</t>
  </si>
  <si>
    <t>Gypsy-8_Ec32.70</t>
  </si>
  <si>
    <t>3.46921554877792e-64</t>
  </si>
  <si>
    <t>2.9189877591666e-62</t>
  </si>
  <si>
    <t>6.83131110323597e-63</t>
  </si>
  <si>
    <t>5.70588999666636e-61</t>
  </si>
  <si>
    <t>9.73989649245136e-63</t>
  </si>
  <si>
    <t>8.10571895004516e-61</t>
  </si>
  <si>
    <t>5.60636314898404e-62</t>
  </si>
  <si>
    <t>4.6153678786924e-60</t>
  </si>
  <si>
    <t>TcMar-N6_Ec32.254</t>
  </si>
  <si>
    <t>1.13906239117657e-61</t>
  </si>
  <si>
    <t>9.3102078158811e-60</t>
  </si>
  <si>
    <t>1.32322431402971e-61</t>
  </si>
  <si>
    <t>1.077697923519e-59</t>
  </si>
  <si>
    <t>DNA4-N1b_Ec32.68</t>
  </si>
  <si>
    <t>1.89348982174373e-61</t>
  </si>
  <si>
    <t>1.51297227668585e-59</t>
  </si>
  <si>
    <t>8.14848031705306e-61</t>
  </si>
  <si>
    <t>6.40845775038063e-59</t>
  </si>
  <si>
    <t>5.97139907029749e-59</t>
  </si>
  <si>
    <t>4.61694051090636e-57</t>
  </si>
  <si>
    <t>family051.41</t>
  </si>
  <si>
    <t>1.58659291729136e-58</t>
  </si>
  <si>
    <t>1.21440687308127e-56</t>
  </si>
  <si>
    <t>2.39662707678759e-58</t>
  </si>
  <si>
    <t>1.82830690931203e-56</t>
  </si>
  <si>
    <t>6.22871402697984e-58</t>
  </si>
  <si>
    <t>4.72021023912122e-56</t>
  </si>
  <si>
    <t>5.87739464586776e-57</t>
  </si>
  <si>
    <t>4.41016570050261e-55</t>
  </si>
  <si>
    <t>3.10289583917765e-56</t>
  </si>
  <si>
    <t>2.30561279790324e-54</t>
  </si>
  <si>
    <t>family888.158</t>
  </si>
  <si>
    <t>1.30793151360085e-55</t>
  </si>
  <si>
    <t>9.68715877678612e-54</t>
  </si>
  <si>
    <t>1.34121753313736e-55</t>
  </si>
  <si>
    <t>9.90164660109084e-54</t>
  </si>
  <si>
    <t>PiggyBac-N1a_Ec32.160</t>
  </si>
  <si>
    <t>1.69724466711962e-55</t>
  </si>
  <si>
    <t>1.24897560937941e-53</t>
  </si>
  <si>
    <t>1.76903576316975e-55</t>
  </si>
  <si>
    <t>1.29348729954961e-53</t>
  </si>
  <si>
    <t>ECR-1.165</t>
  </si>
  <si>
    <t>3.40172974193491e-55</t>
  </si>
  <si>
    <t>2.47149164679119e-53</t>
  </si>
  <si>
    <t>4.00068691563311e-55</t>
  </si>
  <si>
    <t>2.89745951744238e-53</t>
  </si>
  <si>
    <t>4.12128951232364e-55</t>
  </si>
  <si>
    <t>2.97538901511163e-53</t>
  </si>
  <si>
    <t>6.7305199845012e-55</t>
  </si>
  <si>
    <t>4.84385787312247e-53</t>
  </si>
  <si>
    <t>7.87740275316357e-55</t>
  </si>
  <si>
    <t>5.65148085921321e-53</t>
  </si>
  <si>
    <t>1.07291704095144e-54</t>
  </si>
  <si>
    <t>7.64946398729428e-53</t>
  </si>
  <si>
    <t>1.50241509321736e-54</t>
  </si>
  <si>
    <t>1.06783452867617e-52</t>
  </si>
  <si>
    <t>family051.14</t>
  </si>
  <si>
    <t>2.35295547851508e-54</t>
  </si>
  <si>
    <t>1.66717458456025e-52</t>
  </si>
  <si>
    <t>8.42809652476926e-54</t>
  </si>
  <si>
    <t>5.91673058484262e-52</t>
  </si>
  <si>
    <t>Sola1-1_Ec32.995</t>
  </si>
  <si>
    <t>1.76778340376823e-53</t>
  </si>
  <si>
    <t>1.22598457511029e-51</t>
  </si>
  <si>
    <t>2.50392556052347e-53</t>
  </si>
  <si>
    <t>1.72604940898012e-51</t>
  </si>
  <si>
    <t>4.3082498729932e-53</t>
  </si>
  <si>
    <t>2.96091911691659e-51</t>
  </si>
  <si>
    <t>8.00800686680225e-53</t>
  </si>
  <si>
    <t>5.47078343742198e-51</t>
  </si>
  <si>
    <t>2.05235537417789e-50</t>
  </si>
  <si>
    <t>1.34585114880903e-48</t>
  </si>
  <si>
    <t>2.9104638092293e-50</t>
  </si>
  <si>
    <t>1.89229757778471e-48</t>
  </si>
  <si>
    <t>PAT-1_Ec32.163</t>
  </si>
  <si>
    <t>7.58500527834365e-50</t>
  </si>
  <si>
    <t>4.91757594334767e-48</t>
  </si>
  <si>
    <t>9.77894982008646e-50</t>
  </si>
  <si>
    <t>6.32206343453386e-48</t>
  </si>
  <si>
    <t>Gypsy-13_Ec32.199</t>
  </si>
  <si>
    <t>4.5023911092081e-49</t>
  </si>
  <si>
    <t>2.87024297842163e-47</t>
  </si>
  <si>
    <t>9.93539202701207e-49</t>
  </si>
  <si>
    <t>6.31614949806106e-47</t>
  </si>
  <si>
    <t>1.30623012907534e-48</t>
  </si>
  <si>
    <t>8.28099244709649e-47</t>
  </si>
  <si>
    <t>3.63978133426306e-47</t>
  </si>
  <si>
    <t>2.25135231394444e-45</t>
  </si>
  <si>
    <t>6.77222085853561e-47</t>
  </si>
  <si>
    <t>4.15520232086986e-45</t>
  </si>
  <si>
    <t>1.54636851360725e-46</t>
  </si>
  <si>
    <t>9.43738394731083e-45</t>
  </si>
  <si>
    <t>Gypsy-8_Ec32.132</t>
  </si>
  <si>
    <t>5.07893119368917e-46</t>
  </si>
  <si>
    <t>3.05082465351103e-44</t>
  </si>
  <si>
    <t>9.41842216323848e-46</t>
  </si>
  <si>
    <t>5.61328150072593e-44</t>
  </si>
  <si>
    <t>family051.40</t>
  </si>
  <si>
    <t>1.71311424079697e-45</t>
  </si>
  <si>
    <t>1.01047248749689e-43</t>
  </si>
  <si>
    <t>family852.288</t>
  </si>
  <si>
    <t>4.66983565250843e-45</t>
  </si>
  <si>
    <t>2.71943660924448e-43</t>
  </si>
  <si>
    <t>5.39504702921432e-45</t>
  </si>
  <si>
    <t>3.13378290128424e-43</t>
  </si>
  <si>
    <t>family149.186</t>
  </si>
  <si>
    <t>1.12890584207074e-44</t>
  </si>
  <si>
    <t>6.50784360242593e-43</t>
  </si>
  <si>
    <t>1.74872836797241e-44</t>
  </si>
  <si>
    <t>1.00304254209064e-42</t>
  </si>
  <si>
    <t>3.4562437850743e-44</t>
  </si>
  <si>
    <t>1.9676516235127e-42</t>
  </si>
  <si>
    <t>4.29770391674019e-44</t>
  </si>
  <si>
    <t>2.43458544154743e-42</t>
  </si>
  <si>
    <t>family824.90</t>
  </si>
  <si>
    <t>4.48165392983441e-44</t>
  </si>
  <si>
    <t>2.52628403542341e-42</t>
  </si>
  <si>
    <t>KDZ-N1_Ec32.195</t>
  </si>
  <si>
    <t>6.53472958445734e-44</t>
  </si>
  <si>
    <t>3.65657264718559e-42</t>
  </si>
  <si>
    <t>5.92790083417046e-43</t>
  </si>
  <si>
    <t>3.25337981992387e-41</t>
  </si>
  <si>
    <t>8.25003192624697e-43</t>
  </si>
  <si>
    <t>4.51699116421263e-41</t>
  </si>
  <si>
    <t>1.00836107150425e-42</t>
  </si>
  <si>
    <t>5.49460749582052e-41</t>
  </si>
  <si>
    <t>1.60113311810447e-42</t>
  </si>
  <si>
    <t>8.70392696934414e-41</t>
  </si>
  <si>
    <t>4.66950921694948e-42</t>
  </si>
  <si>
    <t>2.50272571285962e-40</t>
  </si>
  <si>
    <t>5.27368618630864e-42</t>
  </si>
  <si>
    <t>2.81994350607149e-40</t>
  </si>
  <si>
    <t>CRE-1_Ec32.3574</t>
  </si>
  <si>
    <t>1.17344492601711e-41</t>
  </si>
  <si>
    <t>6.23096533105048e-40</t>
  </si>
  <si>
    <t>RTEX-1a_Ec32.1198</t>
  </si>
  <si>
    <t>2.22543640500136e-41</t>
  </si>
  <si>
    <t>1.16814994414819e-39</t>
  </si>
  <si>
    <t>2.42551958452025e-40</t>
  </si>
  <si>
    <t>1.24742564519844e-38</t>
  </si>
  <si>
    <t>4.46706934880683e-40</t>
  </si>
  <si>
    <t>2.28709953281416e-38</t>
  </si>
  <si>
    <t>6.98687118132311e-40</t>
  </si>
  <si>
    <t>3.56128137763387e-38</t>
  </si>
  <si>
    <t>1.37750324296961e-39</t>
  </si>
  <si>
    <t>6.95928018070697e-38</t>
  </si>
  <si>
    <t>family051.132</t>
  </si>
  <si>
    <t>2.49255086772141e-39</t>
  </si>
  <si>
    <t>1.24823893126197e-37</t>
  </si>
  <si>
    <t>9.22175639311862e-39</t>
  </si>
  <si>
    <t>4.52895100456894e-37</t>
  </si>
  <si>
    <t>2.19503271461118e-38</t>
  </si>
  <si>
    <t>1.0688408235445e-36</t>
  </si>
  <si>
    <t>2.612161730426e-38</t>
  </si>
  <si>
    <t>1.26656638479935e-36</t>
  </si>
  <si>
    <t>2.05767740000975e-37</t>
  </si>
  <si>
    <t>9.68971295815292e-36</t>
  </si>
  <si>
    <t>family051.27</t>
  </si>
  <si>
    <t>2.48284398166924e-37</t>
  </si>
  <si>
    <t>1.16201160254565e-35</t>
  </si>
  <si>
    <t>3.37563332737678e-37</t>
  </si>
  <si>
    <t>1.57021838069807e-35</t>
  </si>
  <si>
    <t>1.32182084765822e-36</t>
  </si>
  <si>
    <t>6.03816205978162e-35</t>
  </si>
  <si>
    <t>1.47205325752798e-36</t>
  </si>
  <si>
    <t>6.68440691503676e-35</t>
  </si>
  <si>
    <t>1.89113293902375e-36</t>
  </si>
  <si>
    <t>8.53658154684369e-35</t>
  </si>
  <si>
    <t>Harbinger-N9a_Ec32.46</t>
  </si>
  <si>
    <t>2.1364801235052e-35</t>
  </si>
  <si>
    <t>9.38492977092898e-34</t>
  </si>
  <si>
    <t>family824.145</t>
  </si>
  <si>
    <t>3.01335265372805e-35</t>
  </si>
  <si>
    <t>1.31609902353473e-33</t>
  </si>
  <si>
    <t>4.94849814017617e-35</t>
  </si>
  <si>
    <t>2.14898156425184e-33</t>
  </si>
  <si>
    <t>Sola1-1_Ec32.1962</t>
  </si>
  <si>
    <t>1.50386076233526e-34</t>
  </si>
  <si>
    <t>6.32672011154499e-33</t>
  </si>
  <si>
    <t>ECR-1.166</t>
  </si>
  <si>
    <t>3.83339204040908e-34</t>
  </si>
  <si>
    <t>1.59221434186574e-32</t>
  </si>
  <si>
    <t>family003.21</t>
  </si>
  <si>
    <t>7.46248866841914e-34</t>
  </si>
  <si>
    <t>3.05521494929231e-32</t>
  </si>
  <si>
    <t>1.00767967166663e-33</t>
  </si>
  <si>
    <t>4.09622681452265e-32</t>
  </si>
  <si>
    <t>2.14394981746091e-33</t>
  </si>
  <si>
    <t>8.60814658287903e-32</t>
  </si>
  <si>
    <t>3.79390793141334e-33</t>
  </si>
  <si>
    <t>1.51531198810341e-31</t>
  </si>
  <si>
    <t>7.0891118544181e-33</t>
  </si>
  <si>
    <t>2.81669121354536e-31</t>
  </si>
  <si>
    <t>7.70214578454602e-33</t>
  </si>
  <si>
    <t>3.05496201776638e-31</t>
  </si>
  <si>
    <t>family336.2</t>
  </si>
  <si>
    <t>1.0105055328878e-32</t>
  </si>
  <si>
    <t>3.98731545270174e-31</t>
  </si>
  <si>
    <t>Gypsy-9_Ec32.31</t>
  </si>
  <si>
    <t>1.5055511963135e-32</t>
  </si>
  <si>
    <t>5.91012773221796e-31</t>
  </si>
  <si>
    <t>family824.184</t>
  </si>
  <si>
    <t>1.62579668277662e-32</t>
  </si>
  <si>
    <t>6.36033895419244e-31</t>
  </si>
  <si>
    <t>1.83740033978961e-32</t>
  </si>
  <si>
    <t>7.16367021744889e-31</t>
  </si>
  <si>
    <t>2.29096190974265e-32</t>
  </si>
  <si>
    <t>8.88660241802886e-31</t>
  </si>
  <si>
    <t>2.6757429317364e-32</t>
  </si>
  <si>
    <t>1.03266530751635e-30</t>
  </si>
  <si>
    <t>3.10555261196511e-32</t>
  </si>
  <si>
    <t>1.19652655012514e-30</t>
  </si>
  <si>
    <t>4.11970762876919e-32</t>
  </si>
  <si>
    <t>1.58194008040288e-30</t>
  </si>
  <si>
    <t>7.33414204671716e-32</t>
  </si>
  <si>
    <t>2.80684238931721e-30</t>
  </si>
  <si>
    <t>family165.1270</t>
  </si>
  <si>
    <t>1.6226578778795e-31</t>
  </si>
  <si>
    <t>6.16879538092196e-30</t>
  </si>
  <si>
    <t>3.25234754527905e-31</t>
  </si>
  <si>
    <t>1.23233817750424e-29</t>
  </si>
  <si>
    <t>3.75259039324584e-31</t>
  </si>
  <si>
    <t>1.41953361553429e-29</t>
  </si>
  <si>
    <t>family824.149</t>
  </si>
  <si>
    <t>3.79271505131075e-31</t>
  </si>
  <si>
    <t>1.42998478853868e-29</t>
  </si>
  <si>
    <t>1.1391876137371e-30</t>
  </si>
  <si>
    <t>4.26570466864204e-29</t>
  </si>
  <si>
    <t>1.35072965513896e-30</t>
  </si>
  <si>
    <t>5.03465779926876e-29</t>
  </si>
  <si>
    <t>2.08270342482576e-30</t>
  </si>
  <si>
    <t>7.71274281238872e-29</t>
  </si>
  <si>
    <t>DNA9-N3_Ec32.152</t>
  </si>
  <si>
    <t>2.49930153694864e-30</t>
  </si>
  <si>
    <t>9.22564757654946e-29</t>
  </si>
  <si>
    <t>Gypsy-9_Ec32.85</t>
  </si>
  <si>
    <t>3.29970686998331e-30</t>
  </si>
  <si>
    <t>1.21410114833502e-28</t>
  </si>
  <si>
    <t>5.46966052554492e-30</t>
  </si>
  <si>
    <t>1.9996589582687e-28</t>
  </si>
  <si>
    <t>family824.77</t>
  </si>
  <si>
    <t>6.02865927932449e-30</t>
  </si>
  <si>
    <t>2.20050871238629e-28</t>
  </si>
  <si>
    <t>1.18988528187555e-29</t>
  </si>
  <si>
    <t>4.3156441459594e-28</t>
  </si>
  <si>
    <t>1.44142237669554e-29</t>
  </si>
  <si>
    <t>5.21143641596431e-28</t>
  </si>
  <si>
    <t>KDZ-N1_Ec32.73</t>
  </si>
  <si>
    <t>3.15922562523961e-29</t>
  </si>
  <si>
    <t>1.1332607783579e-27</t>
  </si>
  <si>
    <t>3.90797326959563e-29</t>
  </si>
  <si>
    <t>1.3952866809355e-27</t>
  </si>
  <si>
    <t>4.70811150935176e-29</t>
  </si>
  <si>
    <t>1.67573623643895e-27</t>
  </si>
  <si>
    <t>family824.107</t>
  </si>
  <si>
    <t>7.28475857383694e-29</t>
  </si>
  <si>
    <t>2.56490745724357e-27</t>
  </si>
  <si>
    <t>3.97207128169107e-28</t>
  </si>
  <si>
    <t>1.37526207795434e-26</t>
  </si>
  <si>
    <t>4.74533771095524e-28</t>
  </si>
  <si>
    <t>1.63065764043426e-26</t>
  </si>
  <si>
    <t>4.90854024782843e-28</t>
  </si>
  <si>
    <t>1.68421067633885e-26</t>
  </si>
  <si>
    <t>family824.34</t>
  </si>
  <si>
    <t>7.43581899213952e-28</t>
  </si>
  <si>
    <t>2.51739871973528e-26</t>
  </si>
  <si>
    <t>7.58933118462318e-28</t>
  </si>
  <si>
    <t>2.56557508849758e-26</t>
  </si>
  <si>
    <t>1.04347654630908e-27</t>
  </si>
  <si>
    <t>3.50675539483547e-26</t>
  </si>
  <si>
    <t>1.15413930181587e-27</t>
  </si>
  <si>
    <t>3.85038368241372e-26</t>
  </si>
  <si>
    <t>family051.21</t>
  </si>
  <si>
    <t>2.01933180031219e-27</t>
  </si>
  <si>
    <t>6.69774312781807e-26</t>
  </si>
  <si>
    <t>family824.105</t>
  </si>
  <si>
    <t>2.93449217923104e-27</t>
  </si>
  <si>
    <t>9.69102280142593e-26</t>
  </si>
  <si>
    <t>3.06861587295139e-27</t>
  </si>
  <si>
    <t>1.01193577620123e-25</t>
  </si>
  <si>
    <t>4.43239798896525e-27</t>
  </si>
  <si>
    <t>1.45329312858823e-25</t>
  </si>
  <si>
    <t>RTE-1_Ec32.179</t>
  </si>
  <si>
    <t>4.82189721491638e-27</t>
  </si>
  <si>
    <t>1.57648485229395e-25</t>
  </si>
  <si>
    <t>family003.18</t>
  </si>
  <si>
    <t>1.3382466614042e-26</t>
  </si>
  <si>
    <t>4.28951163766056e-25</t>
  </si>
  <si>
    <t>1.55961497175488e-26</t>
  </si>
  <si>
    <t>4.95740947827529e-25</t>
  </si>
  <si>
    <t>KDZ-4_Ec32.89</t>
  </si>
  <si>
    <t>1.84940129923803e-26</t>
  </si>
  <si>
    <t>5.85413528829344e-25</t>
  </si>
  <si>
    <t>family050.522</t>
  </si>
  <si>
    <t>4.85957636526566e-26</t>
  </si>
  <si>
    <t>1.52142632962339e-24</t>
  </si>
  <si>
    <t>5.06289160364284e-26</t>
  </si>
  <si>
    <t>1.58291444318265e-24</t>
  </si>
  <si>
    <t>6.38412130888119e-26</t>
  </si>
  <si>
    <t>1.99055858685361e-24</t>
  </si>
  <si>
    <t>1.00861238085597e-25</t>
  </si>
  <si>
    <t>3.11933823625265e-24</t>
  </si>
  <si>
    <t>1.49296672496661e-25</t>
  </si>
  <si>
    <t>4.57403433301015e-24</t>
  </si>
  <si>
    <t>Helitron-N5-Ec32.799</t>
  </si>
  <si>
    <t>1.68646514206361e-25</t>
  </si>
  <si>
    <t>5.15995203760264e-24</t>
  </si>
  <si>
    <t>1.73794332283804e-25</t>
  </si>
  <si>
    <t>5.30327611819619e-24</t>
  </si>
  <si>
    <t>1.87351050778282e-25</t>
  </si>
  <si>
    <t>5.69417815154285e-24</t>
  </si>
  <si>
    <t>3.29656701575553e-25</t>
  </si>
  <si>
    <t>9.8621219245204e-24</t>
  </si>
  <si>
    <t>family824.51</t>
  </si>
  <si>
    <t>3.84671460920501e-25</t>
  </si>
  <si>
    <t>1.14184060371292e-23</t>
  </si>
  <si>
    <t>4.80856024989499e-25</t>
  </si>
  <si>
    <t>1.41998335327867e-23</t>
  </si>
  <si>
    <t>7.95533370898731e-25</t>
  </si>
  <si>
    <t>2.33717287886885e-23</t>
  </si>
  <si>
    <t>9.52115999222542e-25</t>
  </si>
  <si>
    <t>2.7900290343415e-23</t>
  </si>
  <si>
    <t>1.02084304288991e-24</t>
  </si>
  <si>
    <t>2.98759768281054e-23</t>
  </si>
  <si>
    <t>family824.142</t>
  </si>
  <si>
    <t>1.24982395323564e-24</t>
  </si>
  <si>
    <t>3.64375426671986e-23</t>
  </si>
  <si>
    <t>1.358402854388e-24</t>
  </si>
  <si>
    <t>3.95526815846359e-23</t>
  </si>
  <si>
    <t>3.11534942778929e-24</t>
  </si>
  <si>
    <t>8.9909063057233e-23</t>
  </si>
  <si>
    <t>Helitron-N5-Ec32.798</t>
  </si>
  <si>
    <t>3.54210119628892e-24</t>
  </si>
  <si>
    <t>1.02096382844167e-22</t>
  </si>
  <si>
    <t>family095.53</t>
  </si>
  <si>
    <t>3.69317084049974e-24</t>
  </si>
  <si>
    <t>1.06316865227267e-22</t>
  </si>
  <si>
    <t>4.92060758514819e-24</t>
  </si>
  <si>
    <t>1.41444942591523e-22</t>
  </si>
  <si>
    <t>PAT-1_Ec32.169</t>
  </si>
  <si>
    <t>5.75508780580061e-24</t>
  </si>
  <si>
    <t>1.64844730317338e-22</t>
  </si>
  <si>
    <t>6.44713710124408e-24</t>
  </si>
  <si>
    <t>1.8443647462384e-22</t>
  </si>
  <si>
    <t>7.32550653281431e-24</t>
  </si>
  <si>
    <t>2.09041823578539e-22</t>
  </si>
  <si>
    <t>9.15372056211445e-24</t>
  </si>
  <si>
    <t>2.60238569918697e-22</t>
  </si>
  <si>
    <t>1.64951243639421e-23</t>
  </si>
  <si>
    <t>4.63768324561644e-22</t>
  </si>
  <si>
    <t>CRE-1_Ec32.3392</t>
  </si>
  <si>
    <t>2.71560327163902e-23</t>
  </si>
  <si>
    <t>7.56995084954088e-22</t>
  </si>
  <si>
    <t>2.83413770166307e-23</t>
  </si>
  <si>
    <t>7.88117563065141e-22</t>
  </si>
  <si>
    <t>family095.61</t>
  </si>
  <si>
    <t>3.27731341468623e-23</t>
  </si>
  <si>
    <t>9.09146603739505e-22</t>
  </si>
  <si>
    <t>4.34896301498337e-23</t>
  </si>
  <si>
    <t>1.20351109505332e-21</t>
  </si>
  <si>
    <t>unknown3-N1_Ec32.1388</t>
  </si>
  <si>
    <t>4.35693222700804e-23</t>
  </si>
  <si>
    <t>1.20426027714138e-21</t>
  </si>
  <si>
    <t>5.43335868756781e-23</t>
  </si>
  <si>
    <t>1.49816683040574e-21</t>
  </si>
  <si>
    <t>Sola1-1_Ec32.1221</t>
  </si>
  <si>
    <t>5.86163018959637e-23</t>
  </si>
  <si>
    <t>1.61043539638778e-21</t>
  </si>
  <si>
    <t>PAT-1_Ec32.205</t>
  </si>
  <si>
    <t>9.84352014926398e-23</t>
  </si>
  <si>
    <t>2.67552021539258e-21</t>
  </si>
  <si>
    <t>1.23131167055049e-22</t>
  </si>
  <si>
    <t>3.32701285622415e-21</t>
  </si>
  <si>
    <t>1.45135115788763e-22</t>
  </si>
  <si>
    <t>3.90959812759051e-21</t>
  </si>
  <si>
    <t>1.45204859234988e-22</t>
  </si>
  <si>
    <t>family429.43</t>
  </si>
  <si>
    <t>2.09096711718431e-22</t>
  </si>
  <si>
    <t>5.59694426244211e-21</t>
  </si>
  <si>
    <t>2.6319950386361e-22</t>
  </si>
  <si>
    <t>7.028685933982e-21</t>
  </si>
  <si>
    <t>2.82900412899004e-22</t>
  </si>
  <si>
    <t>7.54598933520584e-21</t>
  </si>
  <si>
    <t>3.24789922232445e-22</t>
  </si>
  <si>
    <t>8.64318855838574e-21</t>
  </si>
  <si>
    <t>3.68301337839934e-22</t>
  </si>
  <si>
    <t>9.7897147709695e-21</t>
  </si>
  <si>
    <t>PAT-1_Ec32.67</t>
  </si>
  <si>
    <t>4.45693148683768e-22</t>
  </si>
  <si>
    <t>1.17513057612635e-20</t>
  </si>
  <si>
    <t>DNA9-N3_Ec32.136</t>
  </si>
  <si>
    <t>5.97941417999836e-22</t>
  </si>
  <si>
    <t>1.56932193719544e-20</t>
  </si>
  <si>
    <t>6.44637762088601e-22</t>
  </si>
  <si>
    <t>1.68994041502402e-20</t>
  </si>
  <si>
    <t>Harbinger-N2a_Ec32.46</t>
  </si>
  <si>
    <t>6.98343709375216e-22</t>
  </si>
  <si>
    <t>1.82654790088699e-20</t>
  </si>
  <si>
    <t>7.88414517690926e-22</t>
  </si>
  <si>
    <t>2.05274796949653e-20</t>
  </si>
  <si>
    <t>2.09201950499131e-21</t>
  </si>
  <si>
    <t>5.34352214187846e-20</t>
  </si>
  <si>
    <t>2.5194275675023e-21</t>
  </si>
  <si>
    <t>6.40662436776195e-20</t>
  </si>
  <si>
    <t>PAT-1_Ec32.64</t>
  </si>
  <si>
    <t>4.42869009584189e-21</t>
  </si>
  <si>
    <t>1.11870862619688e-19</t>
  </si>
  <si>
    <t>4.76388266168862e-21</t>
  </si>
  <si>
    <t>1.20205312674097e-19</t>
  </si>
  <si>
    <t>5.03587597399949e-21</t>
  </si>
  <si>
    <t>1.26649513781266e-19</t>
  </si>
  <si>
    <t>6.01895963713529e-21</t>
  </si>
  <si>
    <t>1.51041568262586e-19</t>
  </si>
  <si>
    <t>6.70405588996872e-21</t>
  </si>
  <si>
    <t>1.68049313360158e-19</t>
  </si>
  <si>
    <t>family894.80</t>
  </si>
  <si>
    <t>7.89997797487671e-21</t>
  </si>
  <si>
    <t>1.96734380775874e-19</t>
  </si>
  <si>
    <t>1.35454386378908e-20</t>
  </si>
  <si>
    <t>3.34052703304707e-19</t>
  </si>
  <si>
    <t>2.08977446585409e-20</t>
  </si>
  <si>
    <t>5.09335233498794e-19</t>
  </si>
  <si>
    <t>2.41570703644523e-20</t>
  </si>
  <si>
    <t>5.84417243510417e-19</t>
  </si>
  <si>
    <t>2.77174445415481e-20</t>
  </si>
  <si>
    <t>6.68431439175837e-19</t>
  </si>
  <si>
    <t>Gypsy-9_Ec32.64</t>
  </si>
  <si>
    <t>3.30521226777739e-20</t>
  </si>
  <si>
    <t>7.9373649486205e-19</t>
  </si>
  <si>
    <t>3.58338437928723e-20</t>
  </si>
  <si>
    <t>8.58736491145209e-19</t>
  </si>
  <si>
    <t>3.66807482673226e-20</t>
  </si>
  <si>
    <t>8.78112557370235e-19</t>
  </si>
  <si>
    <t>3.82480861627808e-20</t>
  </si>
  <si>
    <t>9.13722024970147e-19</t>
  </si>
  <si>
    <t>3.98543887923983e-20</t>
  </si>
  <si>
    <t>9.47152172277079e-19</t>
  </si>
  <si>
    <t>PAT-4_Ec32.71</t>
  </si>
  <si>
    <t>5.40622199403779e-20</t>
  </si>
  <si>
    <t>1.2808156993328e-18</t>
  </si>
  <si>
    <t>5.45317045194777e-20</t>
  </si>
  <si>
    <t>1.2879386889915e-18</t>
  </si>
  <si>
    <t>5.97236534367203e-20</t>
  </si>
  <si>
    <t>1.404764165008e-18</t>
  </si>
  <si>
    <t>8.26796311857727e-20</t>
  </si>
  <si>
    <t>1.93082248909959e-18</t>
  </si>
  <si>
    <t>9.76316491191943e-20</t>
  </si>
  <si>
    <t>2.26842428603237e-18</t>
  </si>
  <si>
    <t>1.24543307303235e-19</t>
  </si>
  <si>
    <t>2.87908902115336e-18</t>
  </si>
  <si>
    <t>1.37340692837231e-19</t>
  </si>
  <si>
    <t>3.1685273147912e-18</t>
  </si>
  <si>
    <t>Gypsy-4_Ec32.80</t>
  </si>
  <si>
    <t>2.26853045824868e-19</t>
  </si>
  <si>
    <t>5.17107450871308e-18</t>
  </si>
  <si>
    <t>2.41037790109864e-19</t>
  </si>
  <si>
    <t>5.48894613378542e-18</t>
  </si>
  <si>
    <t>3.10339672604224e-19</t>
  </si>
  <si>
    <t>7.03211262101017e-18</t>
  </si>
  <si>
    <t>TcMar-N1b_Ec32.2385</t>
  </si>
  <si>
    <t>4.19116720509602e-19</t>
  </si>
  <si>
    <t>9.4408516393531e-18</t>
  </si>
  <si>
    <t>CRE-1_Ec32.3391</t>
  </si>
  <si>
    <t>4.68788584820541e-19</t>
  </si>
  <si>
    <t>1.0528651179787e-17</t>
  </si>
  <si>
    <t>RTE-1_Ec32.178</t>
  </si>
  <si>
    <t>6.67842600268735e-19</t>
  </si>
  <si>
    <t>1.47959784605521e-17</t>
  </si>
  <si>
    <t>7.27751799029141e-19</t>
  </si>
  <si>
    <t>1.60765711125298e-17</t>
  </si>
  <si>
    <t>9.38903872001248e-19</t>
  </si>
  <si>
    <t>2.0641454384842e-17</t>
  </si>
  <si>
    <t>Gypsy-9_Ec32.86</t>
  </si>
  <si>
    <t>1.15479077263558e-18</t>
  </si>
  <si>
    <t>2.53146950407451e-17</t>
  </si>
  <si>
    <t>family824.116</t>
  </si>
  <si>
    <t>2.03368581751701e-18</t>
  </si>
  <si>
    <t>4.40330497821138e-17</t>
  </si>
  <si>
    <t>3.4973700348808e-18</t>
  </si>
  <si>
    <t>7.47346504372382e-17</t>
  </si>
  <si>
    <t>PAT-1_Ec32.108</t>
  </si>
  <si>
    <t>3.97997424114248e-18</t>
  </si>
  <si>
    <t>8.4809767674848e-17</t>
  </si>
  <si>
    <t>PiggyBac-N1a_Ec32.68</t>
  </si>
  <si>
    <t>4.00650462128433e-18</t>
  </si>
  <si>
    <t>8.52956881513611e-17</t>
  </si>
  <si>
    <t>5.94269139634402e-18</t>
  </si>
  <si>
    <t>1.25004076559494e-16</t>
  </si>
  <si>
    <t>family171.306</t>
  </si>
  <si>
    <t>1.42561777191009e-17</t>
  </si>
  <si>
    <t>2.93669561907599e-16</t>
  </si>
  <si>
    <t>1.56308917006542e-17</t>
  </si>
  <si>
    <t>3.21409332849212e-16</t>
  </si>
  <si>
    <t>family003.6</t>
  </si>
  <si>
    <t>1.69912162000236e-17</t>
  </si>
  <si>
    <t>3.48754236729812e-16</t>
  </si>
  <si>
    <t>1.87630485051272e-17</t>
  </si>
  <si>
    <t>3.84088665553078e-16</t>
  </si>
  <si>
    <t>2.57406267726949e-17</t>
  </si>
  <si>
    <t>5.21789180088482e-16</t>
  </si>
  <si>
    <t>family090.64</t>
  </si>
  <si>
    <t>4.95715276544845e-17</t>
  </si>
  <si>
    <t>9.90824438341077e-16</t>
  </si>
  <si>
    <t>6.01307051509914e-17</t>
  </si>
  <si>
    <t>1.19147300267151e-15</t>
  </si>
  <si>
    <t>9.33413737124083e-17</t>
  </si>
  <si>
    <t>1.83208463017339e-15</t>
  </si>
  <si>
    <t>family149.48</t>
  </si>
  <si>
    <t>1.1090660578365e-16</t>
  </si>
  <si>
    <t>2.17312378421627e-15</t>
  </si>
  <si>
    <t>1.34669612179804e-16</t>
  </si>
  <si>
    <t>2.62973442350427e-15</t>
  </si>
  <si>
    <t>Gypsy-5_Ec32.135</t>
  </si>
  <si>
    <t>1.80687002822318e-16</t>
  </si>
  <si>
    <t>3.50440910728098e-15</t>
  </si>
  <si>
    <t>1.91833609938112e-16</t>
  </si>
  <si>
    <t>3.70802702453008e-15</t>
  </si>
  <si>
    <t>Copia-N2_Ec32.94</t>
  </si>
  <si>
    <t>2.19306301572125e-16</t>
  </si>
  <si>
    <t>4.21060739746614e-15</t>
  </si>
  <si>
    <t>2.2153566444675e-16</t>
  </si>
  <si>
    <t>4.24984511025006e-15</t>
  </si>
  <si>
    <t>PAT-3_Ec32.83</t>
  </si>
  <si>
    <t>2.6129839593641e-16</t>
  </si>
  <si>
    <t>4.9917154335565e-15</t>
  </si>
  <si>
    <t>2.70279273961671e-16</t>
  </si>
  <si>
    <t>5.15038423304481e-15</t>
  </si>
  <si>
    <t>3.11743659783206e-16</t>
  </si>
  <si>
    <t>5.93557853394214e-15</t>
  </si>
  <si>
    <t>Plavaka-N2_Ec32.188</t>
  </si>
  <si>
    <t>3.95838701263884e-16</t>
  </si>
  <si>
    <t>7.47455818244657e-15</t>
  </si>
  <si>
    <t>4.18163553331781e-16</t>
  </si>
  <si>
    <t>7.87661817411616e-15</t>
  </si>
  <si>
    <t>family149.94</t>
  </si>
  <si>
    <t>5.07223170501354e-16</t>
  </si>
  <si>
    <t>9.53063175705581e-15</t>
  </si>
  <si>
    <t>5.08037261961899e-16</t>
  </si>
  <si>
    <t>9.53809743827729e-15</t>
  </si>
  <si>
    <t>6.9648612887113e-16</t>
  </si>
  <si>
    <t>1.29276411559973e-14</t>
  </si>
  <si>
    <t>Gypsy-8_Ec32.187</t>
  </si>
  <si>
    <t>8.74366959145127e-16</t>
  </si>
  <si>
    <t>1.60729013871449e-14</t>
  </si>
  <si>
    <t>Gypsy-9_Ec32.60</t>
  </si>
  <si>
    <t>8.83007168350599e-16</t>
  </si>
  <si>
    <t>1.62187014886612e-14</t>
  </si>
  <si>
    <t>9.63697094158653e-16</t>
  </si>
  <si>
    <t>1.76300333308673e-14</t>
  </si>
  <si>
    <t>1.05431537141496e-15</t>
  </si>
  <si>
    <t>1.92110362979321e-14</t>
  </si>
  <si>
    <t>1.26160863763091e-15</t>
  </si>
  <si>
    <t>2.28970462179389e-14</t>
  </si>
  <si>
    <t>family149.44</t>
  </si>
  <si>
    <t>1.33971762683025e-15</t>
  </si>
  <si>
    <t>2.42953863768915e-14</t>
  </si>
  <si>
    <t>1.44046938378272e-15</t>
  </si>
  <si>
    <t>2.60399544370075e-14</t>
  </si>
  <si>
    <t>1.76400406749348e-15</t>
  </si>
  <si>
    <t>3.17132734396354e-14</t>
  </si>
  <si>
    <t>2.02547955087058e-15</t>
  </si>
  <si>
    <t>3.63569607852738e-14</t>
  </si>
  <si>
    <t>2.70078397960086e-15</t>
  </si>
  <si>
    <t>4.7914838881508e-14</t>
  </si>
  <si>
    <t>2.74294346858377e-15</t>
  </si>
  <si>
    <t>4.85874645681178e-14</t>
  </si>
  <si>
    <t>Chlamys-2a_Ec32.958</t>
  </si>
  <si>
    <t>3.86498706992106e-15</t>
  </si>
  <si>
    <t>6.78328942348262e-14</t>
  </si>
  <si>
    <t>family177.217</t>
  </si>
  <si>
    <t>4.74402231165543e-15</t>
  </si>
  <si>
    <t>8.28791562019437e-14</t>
  </si>
  <si>
    <t>5.36502649018331e-15</t>
  </si>
  <si>
    <t>9.34429195238473e-14</t>
  </si>
  <si>
    <t>5.95062105451802e-15</t>
  </si>
  <si>
    <t>1.03327703682625e-13</t>
  </si>
  <si>
    <t>1.08293092458719e-14</t>
  </si>
  <si>
    <t>1.85647619026985e-13</t>
  </si>
  <si>
    <t>1.11855972560541e-14</t>
  </si>
  <si>
    <t>1.91611960181179e-13</t>
  </si>
  <si>
    <t>1.30005751232131e-14</t>
  </si>
  <si>
    <t>2.22038180798399e-13</t>
  </si>
  <si>
    <t>family149.110</t>
  </si>
  <si>
    <t>1.6002190295409e-14</t>
  </si>
  <si>
    <t>2.72692574162867e-13</t>
  </si>
  <si>
    <t>1.96579886979374e-14</t>
  </si>
  <si>
    <t>3.33500911297995e-13</t>
  </si>
  <si>
    <t>family095.20</t>
  </si>
  <si>
    <t>2.25348338020574e-14</t>
  </si>
  <si>
    <t>3.80614174460433e-13</t>
  </si>
  <si>
    <t>family835.157</t>
  </si>
  <si>
    <t>2.42276745327958e-14</t>
  </si>
  <si>
    <t>4.08904542299089e-13</t>
  </si>
  <si>
    <t>2.46653661596067e-14</t>
  </si>
  <si>
    <t>4.15372751971125e-13</t>
  </si>
  <si>
    <t>2.54637758997119e-14</t>
  </si>
  <si>
    <t>4.28502922971181e-13</t>
  </si>
  <si>
    <t>2.66955142662568e-14</t>
  </si>
  <si>
    <t>4.48570880688365e-13</t>
  </si>
  <si>
    <t>Harbinger2-N1_Ec32.7</t>
  </si>
  <si>
    <t>2.75111434001084e-14</t>
  </si>
  <si>
    <t>4.61936924324931e-13</t>
  </si>
  <si>
    <t>family213.58</t>
  </si>
  <si>
    <t>3.63428602374247e-14</t>
  </si>
  <si>
    <t>6.05344031582025e-13</t>
  </si>
  <si>
    <t>3.86145483299679e-14</t>
  </si>
  <si>
    <t>6.41315350565781e-13</t>
  </si>
  <si>
    <t>RTE-1_Ec32.1870</t>
  </si>
  <si>
    <t>4.11631534637186e-14</t>
  </si>
  <si>
    <t>6.83147157484165e-13</t>
  </si>
  <si>
    <t>9.1992083153279e-14</t>
  </si>
  <si>
    <t>1.49420213984808e-12</t>
  </si>
  <si>
    <t>9.20581188853362e-14</t>
  </si>
  <si>
    <t>1.49421426156724e-12</t>
  </si>
  <si>
    <t>1.34699340768627e-13</t>
  </si>
  <si>
    <t>2.16788263912152e-12</t>
  </si>
  <si>
    <t>DNA9-N3_Ec32.160</t>
  </si>
  <si>
    <t>1.4085459473653e-13</t>
  </si>
  <si>
    <t>2.25742174729707e-12</t>
  </si>
  <si>
    <t>1.64564420859727e-13</t>
  </si>
  <si>
    <t>2.63004283225957e-12</t>
  </si>
  <si>
    <t>family835.20</t>
  </si>
  <si>
    <t>1.66730971230605e-13</t>
  </si>
  <si>
    <t>2.66280879803463e-12</t>
  </si>
  <si>
    <t>family884.71</t>
  </si>
  <si>
    <t>2.31883775070642e-13</t>
  </si>
  <si>
    <t>3.66498071565381e-12</t>
  </si>
  <si>
    <t>2.48231811361794e-13</t>
  </si>
  <si>
    <t>3.91525378003172e-12</t>
  </si>
  <si>
    <t>family884.77</t>
  </si>
  <si>
    <t>2.63484841336916e-13</t>
  </si>
  <si>
    <t>4.15011292418215e-12</t>
  </si>
  <si>
    <t>family835.150</t>
  </si>
  <si>
    <t>2.66942504290623e-13</t>
  </si>
  <si>
    <t>4.20168236120715e-12</t>
  </si>
  <si>
    <t>family872.65</t>
  </si>
  <si>
    <t>3.20965165107243e-13</t>
  </si>
  <si>
    <t>5.02435620290312e-12</t>
  </si>
  <si>
    <t>Helitron-1_Ec32.351</t>
  </si>
  <si>
    <t>3.8892454507259e-13</t>
  </si>
  <si>
    <t>6.0591743625128e-12</t>
  </si>
  <si>
    <t>Gypsy-5_Ec32.166</t>
  </si>
  <si>
    <t>4.62706977578813e-13</t>
  </si>
  <si>
    <t>7.15991337989771e-12</t>
  </si>
  <si>
    <t>KDZ-2_Ec32.808</t>
  </si>
  <si>
    <t>4.83385878687272e-13</t>
  </si>
  <si>
    <t>7.45972300717256e-12</t>
  </si>
  <si>
    <t>family336.3</t>
  </si>
  <si>
    <t>5.5074046782085e-13</t>
  </si>
  <si>
    <t>8.47629209586279e-12</t>
  </si>
  <si>
    <t>6.18039798772902e-13</t>
  </si>
  <si>
    <t>9.46117647807133e-12</t>
  </si>
  <si>
    <t>6.54737309397407e-13</t>
  </si>
  <si>
    <t>1.0002882551982e-11</t>
  </si>
  <si>
    <t>6.68647764508943e-13</t>
  </si>
  <si>
    <t>1.02085875507349e-11</t>
  </si>
  <si>
    <t>7.24869862581442e-13</t>
  </si>
  <si>
    <t>1.10448546438341e-11</t>
  </si>
  <si>
    <t>family835.233</t>
  </si>
  <si>
    <t>7.43117823196854e-13</t>
  </si>
  <si>
    <t>1.13078420888851e-11</t>
  </si>
  <si>
    <t>9.01793665468755e-13</t>
  </si>
  <si>
    <t>1.3676905121218e-11</t>
  </si>
  <si>
    <t>1.02150732858278e-12</t>
  </si>
  <si>
    <t>1.54617835462602e-11</t>
  </si>
  <si>
    <t>1.45860610992431e-12</t>
  </si>
  <si>
    <t>2.19183581298278e-11</t>
  </si>
  <si>
    <t>1.5522764675681e-12</t>
  </si>
  <si>
    <t>2.33106294204485e-11</t>
  </si>
  <si>
    <t>family835.264</t>
  </si>
  <si>
    <t>1.56869290486464e-12</t>
  </si>
  <si>
    <t>2.35417087349063e-11</t>
  </si>
  <si>
    <t>1.62470338304784e-12</t>
  </si>
  <si>
    <t>2.43343989688698e-11</t>
  </si>
  <si>
    <t>family051.49</t>
  </si>
  <si>
    <t>1.85974928831034e-12</t>
  </si>
  <si>
    <t>2.77821293813775e-11</t>
  </si>
  <si>
    <t>1.99932180950244e-12</t>
  </si>
  <si>
    <t>2.9828213124037e-11</t>
  </si>
  <si>
    <t>CRE-1_Ec32.2318</t>
  </si>
  <si>
    <t>2.06368279126511e-12</t>
  </si>
  <si>
    <t>3.07083513399827e-11</t>
  </si>
  <si>
    <t>family336.4</t>
  </si>
  <si>
    <t>2.29710669755414e-12</t>
  </si>
  <si>
    <t>3.4071020013107e-11</t>
  </si>
  <si>
    <t>2.3073564597209e-12</t>
  </si>
  <si>
    <t>3.42008807883242e-11</t>
  </si>
  <si>
    <t>2.33374730440253e-12</t>
  </si>
  <si>
    <t>3.45473097079924e-11</t>
  </si>
  <si>
    <t>2.45722435845767e-12</t>
  </si>
  <si>
    <t>3.63281890617973e-11</t>
  </si>
  <si>
    <t>2.74024418643313e-12</t>
  </si>
  <si>
    <t>4.0434060896653e-11</t>
  </si>
  <si>
    <t>2.78329169048736e-12</t>
  </si>
  <si>
    <t>4.10427922864006e-11</t>
  </si>
  <si>
    <t>3.26705198686118e-12</t>
  </si>
  <si>
    <t>4.78986238124952e-11</t>
  </si>
  <si>
    <t>family835.193</t>
  </si>
  <si>
    <t>4.47532229713874e-12</t>
  </si>
  <si>
    <t>6.50712999315865e-11</t>
  </si>
  <si>
    <t>CRE-1_Ec32.4003</t>
  </si>
  <si>
    <t>4.71704303578672e-12</t>
  </si>
  <si>
    <t>6.83254727322879e-11</t>
  </si>
  <si>
    <t>5.3553402546058e-12</t>
  </si>
  <si>
    <t>7.74240790062591e-11</t>
  </si>
  <si>
    <t>DNA9-N3_Ec32.159</t>
  </si>
  <si>
    <t>5.79773764498692e-12</t>
  </si>
  <si>
    <t>8.37142105635146e-11</t>
  </si>
  <si>
    <t>6.60203757856595e-12</t>
  </si>
  <si>
    <t>9.52674855126483e-11</t>
  </si>
  <si>
    <t>RTE-1_Ec32.1796</t>
  </si>
  <si>
    <t>7.25332505445294e-12</t>
  </si>
  <si>
    <t>1.04336641858083e-10</t>
  </si>
  <si>
    <t>family835.37</t>
  </si>
  <si>
    <t>7.38397372762134e-12</t>
  </si>
  <si>
    <t>1.06149260509009e-10</t>
  </si>
  <si>
    <t>8.16448694554247e-12</t>
  </si>
  <si>
    <t>1.17075468819352e-10</t>
  </si>
  <si>
    <t>8.62896457169625e-12</t>
  </si>
  <si>
    <t>1.23581028277748e-10</t>
  </si>
  <si>
    <t>8.98998853569227e-12</t>
  </si>
  <si>
    <t>1.28430011003654e-10</t>
  </si>
  <si>
    <t>9.37487651547202e-12</t>
  </si>
  <si>
    <t>1.33594909049248e-10</t>
  </si>
  <si>
    <t>1.05692941655275e-11</t>
  </si>
  <si>
    <t>1.50241531846126e-10</t>
  </si>
  <si>
    <t>1.07732051497464e-11</t>
  </si>
  <si>
    <t>1.52950107355519e-10</t>
  </si>
  <si>
    <t>1.20183982947573e-11</t>
  </si>
  <si>
    <t>1.69890712398898e-10</t>
  </si>
  <si>
    <t>1.24865175210486e-11</t>
  </si>
  <si>
    <t>1.76399037028839e-10</t>
  </si>
  <si>
    <t>Helitron-N1_Ec32.212</t>
  </si>
  <si>
    <t>1.27864288232936e-11</t>
  </si>
  <si>
    <t>1.80524497254717e-10</t>
  </si>
  <si>
    <t>1.3197098549476e-11</t>
  </si>
  <si>
    <t>1.85863875325112e-10</t>
  </si>
  <si>
    <t>1.57963586460932e-11</t>
  </si>
  <si>
    <t>2.2192477837599e-10</t>
  </si>
  <si>
    <t>1.59685239684832e-11</t>
  </si>
  <si>
    <t>2.24205913829882e-10</t>
  </si>
  <si>
    <t>RTEX-1a_Ec32.1586</t>
  </si>
  <si>
    <t>1.87383587232913e-11</t>
  </si>
  <si>
    <t>2.61810792271822e-10</t>
  </si>
  <si>
    <t>family837.24</t>
  </si>
  <si>
    <t>1.91093308195647e-11</t>
  </si>
  <si>
    <t>2.66831083060743e-10</t>
  </si>
  <si>
    <t>CRE-1_Ec32.1782</t>
  </si>
  <si>
    <t>2.16377957557158e-11</t>
  </si>
  <si>
    <t>3.00487010719243e-10</t>
  </si>
  <si>
    <t>2.21895402603065e-11</t>
  </si>
  <si>
    <t>3.0777564751356e-10</t>
  </si>
  <si>
    <t>2.30781549470998e-11</t>
  </si>
  <si>
    <t>3.19907119393898e-10</t>
  </si>
  <si>
    <t>family145.93</t>
  </si>
  <si>
    <t>2.3212675098955e-11</t>
  </si>
  <si>
    <t>3.2118819970658e-10</t>
  </si>
  <si>
    <t>family835.160</t>
  </si>
  <si>
    <t>2.36061351318634e-11</t>
  </si>
  <si>
    <t>3.26435050530408e-10</t>
  </si>
  <si>
    <t>family835.258</t>
  </si>
  <si>
    <t>2.60526446237145e-11</t>
  </si>
  <si>
    <t>3.58317803400439e-10</t>
  </si>
  <si>
    <t>RTEX-N1b_Ec32.1662</t>
  </si>
  <si>
    <t>2.68797465392042e-11</t>
  </si>
  <si>
    <t>3.69471398976713e-10</t>
  </si>
  <si>
    <t>family051.128</t>
  </si>
  <si>
    <t>2.72840484838237e-11</t>
  </si>
  <si>
    <t>3.7457872441559e-10</t>
  </si>
  <si>
    <t>3.41558770608636e-11</t>
  </si>
  <si>
    <t>4.66124867271869e-10</t>
  </si>
  <si>
    <t>3.41764681899076e-11</t>
  </si>
  <si>
    <t>4.66127920735534e-10</t>
  </si>
  <si>
    <t>Copia-N5_Ec32.73</t>
  </si>
  <si>
    <t>4.31565274095874e-11</t>
  </si>
  <si>
    <t>5.84426204908767e-10</t>
  </si>
  <si>
    <t>4.89604990370544e-11</t>
  </si>
  <si>
    <t>6.60288733625238e-10</t>
  </si>
  <si>
    <t>family826.94</t>
  </si>
  <si>
    <t>5.06619200750602e-11</t>
  </si>
  <si>
    <t>6.81627691262686e-10</t>
  </si>
  <si>
    <t>Plavaka-N1_Ec32.124</t>
  </si>
  <si>
    <t>5.60839051627838e-11</t>
  </si>
  <si>
    <t>7.52365916503793e-10</t>
  </si>
  <si>
    <t>family835.110</t>
  </si>
  <si>
    <t>5.94732723573715e-11</t>
  </si>
  <si>
    <t>7.9596801822854e-10</t>
  </si>
  <si>
    <t>6.83692384518215e-11</t>
  </si>
  <si>
    <t>9.0970836698162e-10</t>
  </si>
  <si>
    <t>Copia-4_Ec32.30</t>
  </si>
  <si>
    <t>8.11252681064702e-11</t>
  </si>
  <si>
    <t>1.07444032747956e-09</t>
  </si>
  <si>
    <t>Chlamys-1_Ec32.812</t>
  </si>
  <si>
    <t>9.29633798667372e-11</t>
  </si>
  <si>
    <t>1.22063104511196e-09</t>
  </si>
  <si>
    <t>9.61913266674205e-11</t>
  </si>
  <si>
    <t>1.26084461747456e-09</t>
  </si>
  <si>
    <t>Copia-3_Ec32.198</t>
  </si>
  <si>
    <t>1.12154814726671e-10</t>
  </si>
  <si>
    <t>1.46338374562975e-09</t>
  </si>
  <si>
    <t>1.28854810780258e-10</t>
  </si>
  <si>
    <t>1.66797013547341e-09</t>
  </si>
  <si>
    <t>Gypsy-8_Ec32.120</t>
  </si>
  <si>
    <t>1.30810145410833e-10</t>
  </si>
  <si>
    <t>1.69232390495892e-09</t>
  </si>
  <si>
    <t>1.31915074116051e-10</t>
  </si>
  <si>
    <t>1.70565445549149e-09</t>
  </si>
  <si>
    <t>1.33971329309864e-10</t>
  </si>
  <si>
    <t>1.73028659288123e-09</t>
  </si>
  <si>
    <t>1.3981470142566e-10</t>
  </si>
  <si>
    <t>1.80270380666347e-09</t>
  </si>
  <si>
    <t>family835.152</t>
  </si>
  <si>
    <t>1.53614844773684e-10</t>
  </si>
  <si>
    <t>1.97174948821679e-09</t>
  </si>
  <si>
    <t>family090.69</t>
  </si>
  <si>
    <t>1.68250909633423e-10</t>
  </si>
  <si>
    <t>2.15237021680856e-09</t>
  </si>
  <si>
    <t>2.00705934081542e-10</t>
  </si>
  <si>
    <t>2.54903219056058e-09</t>
  </si>
  <si>
    <t>family835.259</t>
  </si>
  <si>
    <t>2.08750626435784e-10</t>
  </si>
  <si>
    <t>2.64826321319809e-09</t>
  </si>
  <si>
    <t>2.35382772711646e-10</t>
  </si>
  <si>
    <t>2.97294157631277e-09</t>
  </si>
  <si>
    <t>2.45198210457488e-10</t>
  </si>
  <si>
    <t>3.09349848099783e-09</t>
  </si>
  <si>
    <t>family835.91</t>
  </si>
  <si>
    <t>2.82423512696422e-10</t>
  </si>
  <si>
    <t>3.54166822551798e-09</t>
  </si>
  <si>
    <t>3.17492348520689e-10</t>
  </si>
  <si>
    <t>3.95974380830763e-09</t>
  </si>
  <si>
    <t>family835.195</t>
  </si>
  <si>
    <t>3.57654944496084e-10</t>
  </si>
  <si>
    <t>4.44128652183255e-09</t>
  </si>
  <si>
    <t>family131.121</t>
  </si>
  <si>
    <t>3.78583878408921e-10</t>
  </si>
  <si>
    <t>4.69353772549652e-09</t>
  </si>
  <si>
    <t>5.01360069565962e-10</t>
  </si>
  <si>
    <t>6.15564729189196e-09</t>
  </si>
  <si>
    <t>family835.127</t>
  </si>
  <si>
    <t>5.03286512974285e-10</t>
  </si>
  <si>
    <t>6.17598666805871e-09</t>
  </si>
  <si>
    <t>5.24456454418159e-10</t>
  </si>
  <si>
    <t>6.41856171968662e-09</t>
  </si>
  <si>
    <t>5.44014077647461e-10</t>
  </si>
  <si>
    <t>6.64725370050175e-09</t>
  </si>
  <si>
    <t>family835.118</t>
  </si>
  <si>
    <t>5.6546464282366e-10</t>
  </si>
  <si>
    <t>6.89830693798629e-09</t>
  </si>
  <si>
    <t>family884.94</t>
  </si>
  <si>
    <t>6.28714977595574e-10</t>
  </si>
  <si>
    <t>7.63330025318425e-09</t>
  </si>
  <si>
    <t>Copia-N5_Ec32.14</t>
  </si>
  <si>
    <t>6.58067645197986e-10</t>
  </si>
  <si>
    <t>7.97697888135652e-09</t>
  </si>
  <si>
    <t>7.51128903181326e-10</t>
  </si>
  <si>
    <t>9.04278594329712e-09</t>
  </si>
  <si>
    <t>family177.395</t>
  </si>
  <si>
    <t>1.04410786653382e-09</t>
  </si>
  <si>
    <t>1.24325976240858e-08</t>
  </si>
  <si>
    <t>1.14438335992892e-09</t>
  </si>
  <si>
    <t>1.35350685143842e-08</t>
  </si>
  <si>
    <t>family835.90</t>
  </si>
  <si>
    <t>1.1442574358731e-09</t>
  </si>
  <si>
    <t>family835.48</t>
  </si>
  <si>
    <t>1.1472086398279e-09</t>
  </si>
  <si>
    <t>1.35614756875523e-08</t>
  </si>
  <si>
    <t>1.2788698217361e-09</t>
  </si>
  <si>
    <t>1.50401925695028e-08</t>
  </si>
  <si>
    <t>1.47212805592582e-09</t>
  </si>
  <si>
    <t>1.72509588775823e-08</t>
  </si>
  <si>
    <t>1.63511893325094e-09</t>
  </si>
  <si>
    <t>1.90342481721165e-08</t>
  </si>
  <si>
    <t>Gypsy-4_Ec32.60</t>
  </si>
  <si>
    <t>1.87286507440437e-09</t>
  </si>
  <si>
    <t>2.17024759963638e-08</t>
  </si>
  <si>
    <t>1.94372298140043e-09</t>
  </si>
  <si>
    <t>2.24666889658233e-08</t>
  </si>
  <si>
    <t>2.02011088108104e-09</t>
  </si>
  <si>
    <t>2.33260633826542e-08</t>
  </si>
  <si>
    <t>family149.55</t>
  </si>
  <si>
    <t>2.39912635548343e-09</t>
  </si>
  <si>
    <t>2.75496265788227e-08</t>
  </si>
  <si>
    <t>family884.19</t>
  </si>
  <si>
    <t>2.62368483784655e-09</t>
  </si>
  <si>
    <t>2.99928327667113e-08</t>
  </si>
  <si>
    <t>family835.67</t>
  </si>
  <si>
    <t>2.8533027822783e-09</t>
  </si>
  <si>
    <t>3.24556100771477e-08</t>
  </si>
  <si>
    <t>2.92664598923182e-09</t>
  </si>
  <si>
    <t>3.32568123682024e-08</t>
  </si>
  <si>
    <t>2.94584201351564e-09</t>
  </si>
  <si>
    <t>3.3458332665667e-08</t>
  </si>
  <si>
    <t>2.97557269779837e-09</t>
  </si>
  <si>
    <t>3.37624971550885e-08</t>
  </si>
  <si>
    <t>family835.217</t>
  </si>
  <si>
    <t>2.97424462483993e-09</t>
  </si>
  <si>
    <t>3.18174239092495e-09</t>
  </si>
  <si>
    <t>3.5976954722682e-08</t>
  </si>
  <si>
    <t>3.24947497338175e-09</t>
  </si>
  <si>
    <t>3.66884480714429e-08</t>
  </si>
  <si>
    <t>Gypsy-1b_Ec32.126</t>
  </si>
  <si>
    <t>3.32669472196561e-09</t>
  </si>
  <si>
    <t>3.75047957669482e-08</t>
  </si>
  <si>
    <t>3.61995318194732e-09</t>
  </si>
  <si>
    <t>4.06308232084583e-08</t>
  </si>
  <si>
    <t>3.76023895655844e-09</t>
  </si>
  <si>
    <t>4.21434029186075e-08</t>
  </si>
  <si>
    <t>3.90070613374017e-09</t>
  </si>
  <si>
    <t>4.3610923584161e-08</t>
  </si>
  <si>
    <t>family148.88</t>
  </si>
  <si>
    <t>4.06429182149823e-09</t>
  </si>
  <si>
    <t>4.54176672982463e-08</t>
  </si>
  <si>
    <t>4.07332831213963e-09</t>
  </si>
  <si>
    <t>4.54742398788427e-08</t>
  </si>
  <si>
    <t>RTEX-1a_Ec32.736</t>
  </si>
  <si>
    <t>4.36294442590397e-09</t>
  </si>
  <si>
    <t>4.85493612706098e-08</t>
  </si>
  <si>
    <t>Plavaka-1_Ec32.643</t>
  </si>
  <si>
    <t>4.72181633452005e-09</t>
  </si>
  <si>
    <t>5.22045838801091e-08</t>
  </si>
  <si>
    <t>4.74562922605943e-09</t>
  </si>
  <si>
    <t>5.23919297962354e-08</t>
  </si>
  <si>
    <t>4.75858079336499e-09</t>
  </si>
  <si>
    <t>5.250958536015e-08</t>
  </si>
  <si>
    <t>4.9028130180729e-09</t>
  </si>
  <si>
    <t>5.39710335409411e-08</t>
  </si>
  <si>
    <t>5.04596015499542e-09</t>
  </si>
  <si>
    <t>5.54934378218286e-08</t>
  </si>
  <si>
    <t>5.13436731999652e-09</t>
  </si>
  <si>
    <t>5.64114884711667e-08</t>
  </si>
  <si>
    <t>family835.60</t>
  </si>
  <si>
    <t>5.25668181843613e-09</t>
  </si>
  <si>
    <t>5.76723011010207e-08</t>
  </si>
  <si>
    <t>Gypsy-3_Ec32.59</t>
  </si>
  <si>
    <t>Gypsy-5_Ec32.87</t>
  </si>
  <si>
    <t>5.65383643092491e-09</t>
  </si>
  <si>
    <t>6.17925981653044e-08</t>
  </si>
  <si>
    <t>5.68631621628275e-09</t>
  </si>
  <si>
    <t>6.20882790676752e-08</t>
  </si>
  <si>
    <t>6.28642484046003e-09</t>
  </si>
  <si>
    <t>6.83473248925265e-08</t>
  </si>
  <si>
    <t>6.53648226031244e-09</t>
  </si>
  <si>
    <t>7.10322568896061e-08</t>
  </si>
  <si>
    <t>family835.194</t>
  </si>
  <si>
    <t>6.74611209008041e-09</t>
  </si>
  <si>
    <t>7.31713371059622e-08</t>
  </si>
  <si>
    <t>CRE-1_Ec32.3990</t>
  </si>
  <si>
    <t>7.03193611476251e-09</t>
  </si>
  <si>
    <t>7.60193150318634e-08</t>
  </si>
  <si>
    <t>7.74594721162392e-09</t>
  </si>
  <si>
    <t>8.33837007926741e-08</t>
  </si>
  <si>
    <t>family884.55</t>
  </si>
  <si>
    <t>8.23536392725167e-09</t>
  </si>
  <si>
    <t>8.83198401307787e-08</t>
  </si>
  <si>
    <t>Gypsy-8_Ec32.77</t>
  </si>
  <si>
    <t>8.72331486186932e-09</t>
  </si>
  <si>
    <t>9.32905532377296e-08</t>
  </si>
  <si>
    <t>1.1755631345135e-08</t>
  </si>
  <si>
    <t>1.24786353879759e-07</t>
  </si>
  <si>
    <t>1.21346242345359e-08</t>
  </si>
  <si>
    <t>1.2863038917628e-07</t>
  </si>
  <si>
    <t>Copia-1b_Ec32.77</t>
  </si>
  <si>
    <t>1.28438313400562e-08</t>
  </si>
  <si>
    <t>1.35808392801312e-07</t>
  </si>
  <si>
    <t>1.31667385813559e-08</t>
  </si>
  <si>
    <t>1.38927606810932e-07</t>
  </si>
  <si>
    <t>Copia-1b_Ec32.93</t>
  </si>
  <si>
    <t>1.3567494710258e-08</t>
  </si>
  <si>
    <t>1.42958418019781e-07</t>
  </si>
  <si>
    <t>1.3977261808549e-08</t>
  </si>
  <si>
    <t>1.47005337201495e-07</t>
  </si>
  <si>
    <t>1.48502931589262e-08</t>
  </si>
  <si>
    <t>1.55972376886271e-07</t>
  </si>
  <si>
    <t>1.58702772437664e-08</t>
  </si>
  <si>
    <t>1.66151493595992e-07</t>
  </si>
  <si>
    <t>family835.186</t>
  </si>
  <si>
    <t>1.63073576537642e-08</t>
  </si>
  <si>
    <t>1.70260121927029e-07</t>
  </si>
  <si>
    <t>family051.24</t>
  </si>
  <si>
    <t>1.65209642238949e-08</t>
  </si>
  <si>
    <t>1.72333084424821e-07</t>
  </si>
  <si>
    <t>family835.93</t>
  </si>
  <si>
    <t>1.84287650907538e-08</t>
  </si>
  <si>
    <t>1.91187995406614e-07</t>
  </si>
  <si>
    <t>2.06165033244585e-08</t>
  </si>
  <si>
    <t>2.12440024801242e-07</t>
  </si>
  <si>
    <t>Chlamys-2a_Ec32.1663</t>
  </si>
  <si>
    <t>2.1693149593334e-08</t>
  </si>
  <si>
    <t>2.2313232431148e-07</t>
  </si>
  <si>
    <t>2.25943982184377e-08</t>
  </si>
  <si>
    <t>2.31777408169953e-07</t>
  </si>
  <si>
    <t>2.2991793312864e-08</t>
  </si>
  <si>
    <t>2.35537234448614e-07</t>
  </si>
  <si>
    <t>family835.126</t>
  </si>
  <si>
    <t>2.48976280995346e-08</t>
  </si>
  <si>
    <t>2.54037947697704e-07</t>
  </si>
  <si>
    <t>family835.215</t>
  </si>
  <si>
    <t>2.7166879937519e-08</t>
  </si>
  <si>
    <t>2.75472403300868e-07</t>
  </si>
  <si>
    <t>2.89461057898456e-08</t>
  </si>
  <si>
    <t>2.92219045922544e-07</t>
  </si>
  <si>
    <t>Sola1-1_Ec32.162</t>
  </si>
  <si>
    <t>3.06496009591072e-08</t>
  </si>
  <si>
    <t>3.08463837972791e-07</t>
  </si>
  <si>
    <t>Copia-12_Ec32.108</t>
  </si>
  <si>
    <t>3.16067432721482e-08</t>
  </si>
  <si>
    <t>3.17817190916688e-07</t>
  </si>
  <si>
    <t>3.30144436132109e-08</t>
  </si>
  <si>
    <t>3.31535127920993e-07</t>
  </si>
  <si>
    <t>3.70819736568571e-08</t>
  </si>
  <si>
    <t>3.70754936265108e-07</t>
  </si>
  <si>
    <t>Sola1-1_Ec32.654</t>
  </si>
  <si>
    <t>4.45007294381364e-08</t>
  </si>
  <si>
    <t>4.41266765130498e-07</t>
  </si>
  <si>
    <t>Sola1-1_Ec32.86</t>
  </si>
  <si>
    <t>4.82811398696501e-08</t>
  </si>
  <si>
    <t>4.77511740301128e-07</t>
  </si>
  <si>
    <t>ECR-2.163</t>
  </si>
  <si>
    <t>4.86967301463783e-08</t>
  </si>
  <si>
    <t>4.81206116636448e-07</t>
  </si>
  <si>
    <t>family835.161</t>
  </si>
  <si>
    <t>5.41572671601392e-08</t>
  </si>
  <si>
    <t>5.3194987820899e-07</t>
  </si>
  <si>
    <t>6.21171614182361e-08</t>
  </si>
  <si>
    <t>6.06231708408423e-07</t>
  </si>
  <si>
    <t>family835.181</t>
  </si>
  <si>
    <t>6.55824596531757e-08</t>
  </si>
  <si>
    <t>6.3790425665318e-07</t>
  </si>
  <si>
    <t>6.7438148601138e-08</t>
  </si>
  <si>
    <t>6.55645483808685e-07</t>
  </si>
  <si>
    <t>family204.154</t>
  </si>
  <si>
    <t>7.76112420610548e-08</t>
  </si>
  <si>
    <t>7.49772429636682e-07</t>
  </si>
  <si>
    <t>9.08894623473514e-08</t>
  </si>
  <si>
    <t>8.71792219313279e-07</t>
  </si>
  <si>
    <t>TcMar-N1a_Ec32.973</t>
  </si>
  <si>
    <t>9.14154717313288e-08</t>
  </si>
  <si>
    <t>8.76103218611051e-07</t>
  </si>
  <si>
    <t>family090.185</t>
  </si>
  <si>
    <t>9.29777162958928e-08</t>
  </si>
  <si>
    <t>8.90329713450963e-07</t>
  </si>
  <si>
    <t>DNA9-N3_Ec32.165</t>
  </si>
  <si>
    <t>9.57308583796224e-08</t>
  </si>
  <si>
    <t>9.14397506208697e-07</t>
  </si>
  <si>
    <t>9.63260751343302e-08</t>
  </si>
  <si>
    <t>9.19699021912508e-07</t>
  </si>
  <si>
    <t>9.82555913352938e-08</t>
  </si>
  <si>
    <t>9.37730385028997e-07</t>
  </si>
  <si>
    <t>1.03541605019235e-07</t>
  </si>
  <si>
    <t>9.8735548852925e-07</t>
  </si>
  <si>
    <t>1.08702731296588e-07</t>
  </si>
  <si>
    <t>1.03527703223209e-06</t>
  </si>
  <si>
    <t>family884.17</t>
  </si>
  <si>
    <t>1.14899109709117e-07</t>
  </si>
  <si>
    <t>1.09292644422397e-06</t>
  </si>
  <si>
    <t>1.23190645457357e-07</t>
  </si>
  <si>
    <t>1.16694582447726e-06</t>
  </si>
  <si>
    <t>1.27029137802244e-07</t>
  </si>
  <si>
    <t>1.20181432316749e-06</t>
  </si>
  <si>
    <t>Copia-1c_Ec32.110</t>
  </si>
  <si>
    <t>1.30746581367665e-07</t>
  </si>
  <si>
    <t>1.23596293316001e-06</t>
  </si>
  <si>
    <t>1.33463711130492e-07</t>
  </si>
  <si>
    <t>1.25904801852121e-06</t>
  </si>
  <si>
    <t>1.34472077613789e-07</t>
  </si>
  <si>
    <t>1.26803789380683e-06</t>
  </si>
  <si>
    <t>1.36426184465937e-07</t>
  </si>
  <si>
    <t>1.28381976056227e-06</t>
  </si>
  <si>
    <t>1.44480956865863e-07</t>
  </si>
  <si>
    <t>1.35627201756856e-06</t>
  </si>
  <si>
    <t>family835.49</t>
  </si>
  <si>
    <t>1.5152443285077e-07</t>
  </si>
  <si>
    <t>1.42064242942349e-06</t>
  </si>
  <si>
    <t>1.5165876217799e-07</t>
  </si>
  <si>
    <t>1.42131958689823e-06</t>
  </si>
  <si>
    <t>1.56630033215342e-07</t>
  </si>
  <si>
    <t>1.46670824065725e-06</t>
  </si>
  <si>
    <t>1.56711915706239e-07</t>
  </si>
  <si>
    <t>1.46687480689284e-06</t>
  </si>
  <si>
    <t>1.68060776272059e-07</t>
  </si>
  <si>
    <t>1.56861293872853e-06</t>
  </si>
  <si>
    <t>1.71104168834339e-07</t>
  </si>
  <si>
    <t>1.59636771624243e-06</t>
  </si>
  <si>
    <t>family835.254</t>
  </si>
  <si>
    <t>1.87061827958955e-07</t>
  </si>
  <si>
    <t>1.73323764966342e-06</t>
  </si>
  <si>
    <t>1.9104294868965e-07</t>
  </si>
  <si>
    <t>1.76797772895727e-06</t>
  </si>
  <si>
    <t>1.91670292937121e-07</t>
  </si>
  <si>
    <t>1.77235002996321e-06</t>
  </si>
  <si>
    <t>1.95479062440822e-07</t>
  </si>
  <si>
    <t>1.80538088096071e-06</t>
  </si>
  <si>
    <t>2.07310317921682e-07</t>
  </si>
  <si>
    <t>1.90848911341739e-06</t>
  </si>
  <si>
    <t>2.11231103740625e-07</t>
  </si>
  <si>
    <t>1.94302051455303e-06</t>
  </si>
  <si>
    <t>2.12441774856427e-07</t>
  </si>
  <si>
    <t>1.95258733307798e-06</t>
  </si>
  <si>
    <t>2.14208364069241e-07</t>
  </si>
  <si>
    <t>1.96803397032864e-06</t>
  </si>
  <si>
    <t>2.15589157427879e-07</t>
  </si>
  <si>
    <t>1.97992514321606e-06</t>
  </si>
  <si>
    <t>P-3_Ec32.45</t>
  </si>
  <si>
    <t>2.17430585379609e-07</t>
  </si>
  <si>
    <t>1.99603545005926e-06</t>
  </si>
  <si>
    <t>family835.151</t>
  </si>
  <si>
    <t>2.19501805433584e-07</t>
  </si>
  <si>
    <t>2.01424150727867e-06</t>
  </si>
  <si>
    <t>2.2901684489445e-07</t>
  </si>
  <si>
    <t>2.09735074519983e-06</t>
  </si>
  <si>
    <t>2.31406674077287e-07</t>
  </si>
  <si>
    <t>2.11838925717311e-06</t>
  </si>
  <si>
    <t>2.33684394238451e-07</t>
  </si>
  <si>
    <t>2.13838506459064e-06</t>
  </si>
  <si>
    <t>2.35214852874502e-07</t>
  </si>
  <si>
    <t>2.15152962545398e-06</t>
  </si>
  <si>
    <t>family835.117</t>
  </si>
  <si>
    <t>2.38642634690015e-07</t>
  </si>
  <si>
    <t>2.17853025030542e-06</t>
  </si>
  <si>
    <t>2.51537449994083e-07</t>
  </si>
  <si>
    <t>2.28894078750083e-06</t>
  </si>
  <si>
    <t>2.77975217293557e-07</t>
  </si>
  <si>
    <t>2.51850388874915e-06</t>
  </si>
  <si>
    <t>3.03088133826951e-07</t>
  </si>
  <si>
    <t>2.73412496285518e-06</t>
  </si>
  <si>
    <t>KDZ-4_Ec32.241</t>
  </si>
  <si>
    <t>3.10416109845486e-07</t>
  </si>
  <si>
    <t>2.79694311936758e-06</t>
  </si>
  <si>
    <t>Gypsy-9_Ec32.49</t>
  </si>
  <si>
    <t>3.15343814818927e-07</t>
  </si>
  <si>
    <t>2.83908676079699e-06</t>
  </si>
  <si>
    <t>3.32623611444635e-07</t>
  </si>
  <si>
    <t>2.98760752414518e-06</t>
  </si>
  <si>
    <t>3.43594042446071e-07</t>
  </si>
  <si>
    <t>3.08251401623707e-06</t>
  </si>
  <si>
    <t>3.52755929963434e-07</t>
  </si>
  <si>
    <t>3.15851808025945e-06</t>
  </si>
  <si>
    <t>3.58402222440188e-07</t>
  </si>
  <si>
    <t>3.20531194324585e-06</t>
  </si>
  <si>
    <t>RTE-1_Ec32.509</t>
  </si>
  <si>
    <t>3.62174880487661e-07</t>
  </si>
  <si>
    <t>3.23778684173462e-06</t>
  </si>
  <si>
    <t>Copia-N1_Ec32.78</t>
  </si>
  <si>
    <t>3.73101146670257e-07</t>
  </si>
  <si>
    <t>3.32378078734741e-06</t>
  </si>
  <si>
    <t>family835.246</t>
  </si>
  <si>
    <t>3.83902612077894e-07</t>
  </si>
  <si>
    <t>3.41071241460197e-06</t>
  </si>
  <si>
    <t>4.06776439589389e-07</t>
  </si>
  <si>
    <t>3.60274210388651e-06</t>
  </si>
  <si>
    <t>Gypsy-3_Ec32.310</t>
  </si>
  <si>
    <t>4.15149239362781e-07</t>
  </si>
  <si>
    <t>3.6697974090601e-06</t>
  </si>
  <si>
    <t>4.1715784540233e-07</t>
  </si>
  <si>
    <t>3.68470646463825e-06</t>
  </si>
  <si>
    <t>family156.90</t>
  </si>
  <si>
    <t>4.25060832891519e-07</t>
  </si>
  <si>
    <t>3.75017047862579e-06</t>
  </si>
  <si>
    <t>4.29819189376101e-07</t>
  </si>
  <si>
    <t>3.79069054645913e-06</t>
  </si>
  <si>
    <t>family131.245</t>
  </si>
  <si>
    <t>4.3579655280312e-07</t>
  </si>
  <si>
    <t>3.83749130721516e-06</t>
  </si>
  <si>
    <t>family873.33</t>
  </si>
  <si>
    <t>Gypsy-5_Ec32.215</t>
  </si>
  <si>
    <t>4.63651967762745e-07</t>
  </si>
  <si>
    <t>4.06401337963163e-06</t>
  </si>
  <si>
    <t>family824.146</t>
  </si>
  <si>
    <t>4.8360977053748e-07</t>
  </si>
  <si>
    <t>4.227613906998e-06</t>
  </si>
  <si>
    <t>4.99493235982365e-07</t>
  </si>
  <si>
    <t>4.35647949645289e-06</t>
  </si>
  <si>
    <t>5.25052413630859e-07</t>
  </si>
  <si>
    <t>4.56548234739963e-06</t>
  </si>
  <si>
    <t>family835.43</t>
  </si>
  <si>
    <t>5.27256656657562e-07</t>
  </si>
  <si>
    <t>4.5794291629089e-06</t>
  </si>
  <si>
    <t>family884.15</t>
  </si>
  <si>
    <t>5.81797477578396e-07</t>
  </si>
  <si>
    <t>5.02722354831956e-06</t>
  </si>
  <si>
    <t>5.81889154046076e-07</t>
  </si>
  <si>
    <t>6.02871165267735e-07</t>
  </si>
  <si>
    <t>5.19868481097113e-06</t>
  </si>
  <si>
    <t>DNA9-N3_Ec32.92</t>
  </si>
  <si>
    <t>6.32900190140983e-07</t>
  </si>
  <si>
    <t>5.44327461539517e-06</t>
  </si>
  <si>
    <t>6.48159939181625e-07</t>
  </si>
  <si>
    <t>5.56823887691842e-06</t>
  </si>
  <si>
    <t>6.50171328142378e-07</t>
  </si>
  <si>
    <t>5.58132821300318e-06</t>
  </si>
  <si>
    <t>Gypsy-5_Ec32.126</t>
  </si>
  <si>
    <t>6.84817231041933e-07</t>
  </si>
  <si>
    <t>5.86773760749745e-06</t>
  </si>
  <si>
    <t>family151.32</t>
  </si>
  <si>
    <t>6.85293821876552e-07</t>
  </si>
  <si>
    <t>5.86962365548906e-06</t>
  </si>
  <si>
    <t>7.35991344761759e-07</t>
  </si>
  <si>
    <t>6.28738257417604e-06</t>
  </si>
  <si>
    <t>family835.18</t>
  </si>
  <si>
    <t>7.69109379183704e-07</t>
  </si>
  <si>
    <t>6.5580615692989e-06</t>
  </si>
  <si>
    <t>7.72906126526721e-07</t>
  </si>
  <si>
    <t>6.58552852259514e-06</t>
  </si>
  <si>
    <t>7.80367761132561e-07</t>
  </si>
  <si>
    <t>6.64415795434516e-06</t>
  </si>
  <si>
    <t>7.97987279924027e-07</t>
  </si>
  <si>
    <t>6.78659862071396e-06</t>
  </si>
  <si>
    <t>8.04605059237624e-07</t>
  </si>
  <si>
    <t>6.84033855338494e-06</t>
  </si>
  <si>
    <t>family835.237</t>
  </si>
  <si>
    <t>8.12687922558616e-07</t>
  </si>
  <si>
    <t>6.90648934113497e-06</t>
  </si>
  <si>
    <t>8.21346108314162e-07</t>
  </si>
  <si>
    <t>6.97230231264018e-06</t>
  </si>
  <si>
    <t>8.44435417023697e-07</t>
  </si>
  <si>
    <t>7.15768479777938e-06</t>
  </si>
  <si>
    <t>8.67572664242527e-07</t>
  </si>
  <si>
    <t>7.3402099792438e-06</t>
  </si>
  <si>
    <t>8.90176386469905e-07</t>
  </si>
  <si>
    <t>7.52033103756007e-06</t>
  </si>
  <si>
    <t>8.92906266048509e-07</t>
  </si>
  <si>
    <t>7.54060989106501e-06</t>
  </si>
  <si>
    <t>family884.57</t>
  </si>
  <si>
    <t>9.0196177247082e-07</t>
  </si>
  <si>
    <t>7.61146649143333e-06</t>
  </si>
  <si>
    <t>9.48523257031765e-07</t>
  </si>
  <si>
    <t>7.98671937469793e-06</t>
  </si>
  <si>
    <t>Plavaka-1_Ec32.1437</t>
  </si>
  <si>
    <t>9.98527769274167e-07</t>
  </si>
  <si>
    <t>8.39232703915115e-06</t>
  </si>
  <si>
    <t>family884.26</t>
  </si>
  <si>
    <t>1.04653902385317e-06</t>
  </si>
  <si>
    <t>8.77972584307316e-06</t>
  </si>
  <si>
    <t>Gypsy-5_Ec32.31</t>
  </si>
  <si>
    <t>1.09369326662514e-06</t>
  </si>
  <si>
    <t>9.16188290628949e-06</t>
  </si>
  <si>
    <t>1.14226922387295e-06</t>
  </si>
  <si>
    <t>9.53738542778415e-06</t>
  </si>
  <si>
    <t>1.16440996220415e-06</t>
  </si>
  <si>
    <t>9.70808247541133e-06</t>
  </si>
  <si>
    <t>1.17849515214432e-06</t>
  </si>
  <si>
    <t>9.81836186821074e-06</t>
  </si>
  <si>
    <t>Helitron-N1_Ec32.240</t>
  </si>
  <si>
    <t>1.22258504838035e-06</t>
  </si>
  <si>
    <t>1.0156109407344e-05</t>
  </si>
  <si>
    <t>1.30247598088122e-06</t>
  </si>
  <si>
    <t>1.07884420189821e-05</t>
  </si>
  <si>
    <t>1.30644384425192e-06</t>
  </si>
  <si>
    <t>1.08173928435418e-05</t>
  </si>
  <si>
    <t>1.31446388430769e-06</t>
  </si>
  <si>
    <t>1.08759293045068e-05</t>
  </si>
  <si>
    <t>1.36111472134176e-06</t>
  </si>
  <si>
    <t>1.12497188561313e-05</t>
  </si>
  <si>
    <t>family884.69</t>
  </si>
  <si>
    <t>1.42489208789051e-06</t>
  </si>
  <si>
    <t>1.17556165549612e-05</t>
  </si>
  <si>
    <t>1.51918580085393e-06</t>
  </si>
  <si>
    <t>1.24748985482216e-05</t>
  </si>
  <si>
    <t>1.54284101072454e-06</t>
  </si>
  <si>
    <t>1.26503477648626e-05</t>
  </si>
  <si>
    <t>family131.85</t>
  </si>
  <si>
    <t>1.56387356563717e-06</t>
  </si>
  <si>
    <t>1.2814468465153e-05</t>
  </si>
  <si>
    <t>1.61376147185991e-06</t>
  </si>
  <si>
    <t>1.31901946589236e-05</t>
  </si>
  <si>
    <t>1.74539417197497e-06</t>
  </si>
  <si>
    <t>1.42508351836672e-05</t>
  </si>
  <si>
    <t>1.87461394769822e-06</t>
  </si>
  <si>
    <t>1.52460606990126e-05</t>
  </si>
  <si>
    <t>1.88707000043921e-06</t>
  </si>
  <si>
    <t>1.5341912621688e-05</t>
  </si>
  <si>
    <t>CRE-1_Ec32.2132</t>
  </si>
  <si>
    <t>1.89321971811265e-06</t>
  </si>
  <si>
    <t>1.53755239420604e-05</t>
  </si>
  <si>
    <t>family645.103</t>
  </si>
  <si>
    <t>1.91807981473402e-06</t>
  </si>
  <si>
    <t>1.55553418284914e-05</t>
  </si>
  <si>
    <t>2.07509737292126e-06</t>
  </si>
  <si>
    <t>1.67633880962499e-05</t>
  </si>
  <si>
    <t>2.1172789291102e-06</t>
  </si>
  <si>
    <t>1.70679977356872e-05</t>
  </si>
  <si>
    <t>family835.113</t>
  </si>
  <si>
    <t>2.23726235899239e-06</t>
  </si>
  <si>
    <t>1.80035113740858e-05</t>
  </si>
  <si>
    <t>2.28540332357712e-06</t>
  </si>
  <si>
    <t>1.83586312612798e-05</t>
  </si>
  <si>
    <t>2.29342418835492e-06</t>
  </si>
  <si>
    <t>1.84101388897547e-05</t>
  </si>
  <si>
    <t>2.30175160337025e-06</t>
  </si>
  <si>
    <t>1.84705074315328e-05</t>
  </si>
  <si>
    <t>2.39120687474002e-06</t>
  </si>
  <si>
    <t>1.91346715158392e-05</t>
  </si>
  <si>
    <t>2.45876880668854e-06</t>
  </si>
  <si>
    <t>1.96684316357476e-05</t>
  </si>
  <si>
    <t>2.59709753846303e-06</t>
  </si>
  <si>
    <t>2.06666113578807e-05</t>
  </si>
  <si>
    <t>2.60401802939022e-06</t>
  </si>
  <si>
    <t>2.07072816610926e-05</t>
  </si>
  <si>
    <t>2.612537938332e-06</t>
  </si>
  <si>
    <t>2.07606052974535e-05</t>
  </si>
  <si>
    <t>2.76583534990921e-06</t>
  </si>
  <si>
    <t>2.19103176940195e-05</t>
  </si>
  <si>
    <t>family172.191</t>
  </si>
  <si>
    <t>2.78985925115938e-06</t>
  </si>
  <si>
    <t>2.20700721818298e-05</t>
  </si>
  <si>
    <t>2.89137374055909e-06</t>
  </si>
  <si>
    <t>2.28257949039101e-05</t>
  </si>
  <si>
    <t>2.9472697724258e-06</t>
  </si>
  <si>
    <t>2.32510224101127e-05</t>
  </si>
  <si>
    <t>unknown3-N1_Ec32.873</t>
  </si>
  <si>
    <t>3.19687774990476e-06</t>
  </si>
  <si>
    <t>2.5047498864882e-05</t>
  </si>
  <si>
    <t>3.24861182609672e-06</t>
  </si>
  <si>
    <t>2.5409340482587e-05</t>
  </si>
  <si>
    <t>3.26299382498816e-06</t>
  </si>
  <si>
    <t>2.5510550911037e-05</t>
  </si>
  <si>
    <t>3.46429421123299e-06</t>
  </si>
  <si>
    <t>2.69948373572619e-05</t>
  </si>
  <si>
    <t>family884.84</t>
  </si>
  <si>
    <t>3.55115239594158e-06</t>
  </si>
  <si>
    <t>2.76340271110231e-05</t>
  </si>
  <si>
    <t>3.72369589941087e-06</t>
  </si>
  <si>
    <t>2.89177144058083e-05</t>
  </si>
  <si>
    <t>3.79217211038264e-06</t>
  </si>
  <si>
    <t>2.94295187922065e-05</t>
  </si>
  <si>
    <t>3.81591521417685e-06</t>
  </si>
  <si>
    <t>2.9593709112725e-05</t>
  </si>
  <si>
    <t>4.32562476150865e-06</t>
  </si>
  <si>
    <t>3.3320850990201e-05</t>
  </si>
  <si>
    <t>Helitron-N1_Ec32.324</t>
  </si>
  <si>
    <t>4.45681206916332e-06</t>
  </si>
  <si>
    <t>3.42047622450945e-05</t>
  </si>
  <si>
    <t>4.48371109061831e-06</t>
  </si>
  <si>
    <t>3.43915115001192e-05</t>
  </si>
  <si>
    <t>4.55062023022389e-06</t>
  </si>
  <si>
    <t>3.4866251954772e-05</t>
  </si>
  <si>
    <t>Gypsy-5_Ec32.195</t>
  </si>
  <si>
    <t>4.59141193106462e-06</t>
  </si>
  <si>
    <t>3.51552537485263e-05</t>
  </si>
  <si>
    <t>4.69232462033003e-06</t>
  </si>
  <si>
    <t>3.58679162527966e-05</t>
  </si>
  <si>
    <t>family835.64</t>
  </si>
  <si>
    <t>4.88840797538527e-06</t>
  </si>
  <si>
    <t>3.73044697981552e-05</t>
  </si>
  <si>
    <t>4.9974781430557e-06</t>
  </si>
  <si>
    <t>3.80860089184059e-05</t>
  </si>
  <si>
    <t>5.02125215757521e-06</t>
  </si>
  <si>
    <t>3.82544530220593e-05</t>
  </si>
  <si>
    <t>family826.186</t>
  </si>
  <si>
    <t>5.1472967108205e-06</t>
  </si>
  <si>
    <t>3.91756011053668e-05</t>
  </si>
  <si>
    <t>5.18830034704604e-06</t>
  </si>
  <si>
    <t>3.94614296252894e-05</t>
  </si>
  <si>
    <t>5.19812734831133e-06</t>
  </si>
  <si>
    <t>3.95230373732403e-05</t>
  </si>
  <si>
    <t>5.38197679966586e-06</t>
  </si>
  <si>
    <t>4.08405959884022e-05</t>
  </si>
  <si>
    <t>5.61577604513021e-06</t>
  </si>
  <si>
    <t>4.24307198972763e-05</t>
  </si>
  <si>
    <t>5.65988617145621e-06</t>
  </si>
  <si>
    <t>4.27216869788743e-05</t>
  </si>
  <si>
    <t>KDZ-N1_Ec32.215</t>
  </si>
  <si>
    <t>5.73427579419489e-06</t>
  </si>
  <si>
    <t>4.32546591384127e-05</t>
  </si>
  <si>
    <t>5.84802943431658e-06</t>
  </si>
  <si>
    <t>4.40836632522296e-05</t>
  </si>
  <si>
    <t>5.86271151468795e-06</t>
  </si>
  <si>
    <t>4.41652454658158e-05</t>
  </si>
  <si>
    <t>5.97655669485862e-06</t>
  </si>
  <si>
    <t>4.49636674945872e-05</t>
  </si>
  <si>
    <t>6.02737722511799e-06</t>
  </si>
  <si>
    <t>4.53311058738253e-05</t>
  </si>
  <si>
    <t>6.22267050290022e-06</t>
  </si>
  <si>
    <t>4.66618732402931e-05</t>
  </si>
  <si>
    <t>6.34051296657049e-06</t>
  </si>
  <si>
    <t>4.75144007049549e-05</t>
  </si>
  <si>
    <t>family090.139</t>
  </si>
  <si>
    <t>6.65955612347545e-06</t>
  </si>
  <si>
    <t>4.97265932968454e-05</t>
  </si>
  <si>
    <t>7.16842331944594e-06</t>
  </si>
  <si>
    <t>5.33481528068847e-05</t>
  </si>
  <si>
    <t>family835.134</t>
  </si>
  <si>
    <t>7.28624245960258e-06</t>
  </si>
  <si>
    <t>5.40703453081922e-05</t>
  </si>
  <si>
    <t>family835.171</t>
  </si>
  <si>
    <t>7.79951814302777e-06</t>
  </si>
  <si>
    <t>5.77482278296129e-05</t>
  </si>
  <si>
    <t>8.12205092598744e-06</t>
  </si>
  <si>
    <t>5.99230359420208e-05</t>
  </si>
  <si>
    <t>8.22466225117554e-06</t>
  </si>
  <si>
    <t>6.06605286111516e-05</t>
  </si>
  <si>
    <t>8.28594744150289e-06</t>
  </si>
  <si>
    <t>6.10731700954058e-05</t>
  </si>
  <si>
    <t>8.35435964078961e-06</t>
  </si>
  <si>
    <t>6.15575900641053e-05</t>
  </si>
  <si>
    <t>8.53833033748112e-06</t>
  </si>
  <si>
    <t>6.28726602649913e-05</t>
  </si>
  <si>
    <t>Gypsy-5_Ec32.168</t>
  </si>
  <si>
    <t>8.65326276911896e-06</t>
  </si>
  <si>
    <t>6.36575286833997e-05</t>
  </si>
  <si>
    <t>8.77416096844401e-06</t>
  </si>
  <si>
    <t>6.45054442415065e-05</t>
  </si>
  <si>
    <t>8.96948846309791e-06</t>
  </si>
  <si>
    <t>6.58779566644605e-05</t>
  </si>
  <si>
    <t>9.02369702920279e-06</t>
  </si>
  <si>
    <t>6.62335889064576e-05</t>
  </si>
  <si>
    <t>9.90707645618763e-06</t>
  </si>
  <si>
    <t>7.2277128395381e-05</t>
  </si>
  <si>
    <t>9.95396950038895e-06</t>
  </si>
  <si>
    <t>7.2596094960453e-05</t>
  </si>
  <si>
    <t>1.02509411651738e-05</t>
  </si>
  <si>
    <t>7.45188783231733e-05</t>
  </si>
  <si>
    <t>1.04858864224636e-05</t>
  </si>
  <si>
    <t>7.61841259252386e-05</t>
  </si>
  <si>
    <t>1.05550342711758e-05</t>
  </si>
  <si>
    <t>7.66621752872517e-05</t>
  </si>
  <si>
    <t>KDZ-N1_Ec32.106</t>
  </si>
  <si>
    <t>1.06899025750578e-05</t>
  </si>
  <si>
    <t>7.75432996300388e-05</t>
  </si>
  <si>
    <t>1.17200541522106e-05</t>
  </si>
  <si>
    <t>8.44271826652476e-05</t>
  </si>
  <si>
    <t>1.19967344721626e-05</t>
  </si>
  <si>
    <t>8.62302968372841e-05</t>
  </si>
  <si>
    <t>1.20334967700517e-05</t>
  </si>
  <si>
    <t>8.6440240765663e-05</t>
  </si>
  <si>
    <t>1.23747424401285e-05</t>
  </si>
  <si>
    <t>8.87244221443549e-05</t>
  </si>
  <si>
    <t>1.29414043283502e-05</t>
  </si>
  <si>
    <t>9.25263915834501e-05</t>
  </si>
  <si>
    <t>1.29923787603191e-05</t>
  </si>
  <si>
    <t>9.28038640164363e-05</t>
  </si>
  <si>
    <t>1.30224833854431e-05</t>
  </si>
  <si>
    <t>9.29898766799531e-05</t>
  </si>
  <si>
    <t>Gypsy-5_Ec32.83</t>
  </si>
  <si>
    <t>1.32628154470886e-05</t>
  </si>
  <si>
    <t>9.46174545891739e-05</t>
  </si>
  <si>
    <t>1.33642229591745e-05</t>
  </si>
  <si>
    <t>9.53111893560819e-05</t>
  </si>
  <si>
    <t>1.4121356525386e-05</t>
  </si>
  <si>
    <t>1.42230354202945e-05</t>
  </si>
  <si>
    <t>1.43401014525577e-05</t>
  </si>
  <si>
    <t>1.44514501968306e-05</t>
  </si>
  <si>
    <t>1.45157679270637e-05</t>
  </si>
  <si>
    <t>family051.80</t>
  </si>
  <si>
    <t>1.51390632292766e-05</t>
  </si>
  <si>
    <t>1.55799190115172e-05</t>
  </si>
  <si>
    <t>1.61947034905272e-05</t>
  </si>
  <si>
    <t>1.6317340653539e-05</t>
  </si>
  <si>
    <t>1.63616206637249e-05</t>
  </si>
  <si>
    <t>family884.85</t>
  </si>
  <si>
    <t>1.65446996608496e-05</t>
  </si>
  <si>
    <t>1.66391339572304e-05</t>
  </si>
  <si>
    <t>family095.55</t>
  </si>
  <si>
    <t>1.70487842580592e-05</t>
  </si>
  <si>
    <t>1.74921047364387e-05</t>
  </si>
  <si>
    <t>Chlamys-2a_Ec32.1280</t>
  </si>
  <si>
    <t>1.7747555864947e-05</t>
  </si>
  <si>
    <t>family737.30</t>
  </si>
  <si>
    <t>1.82104113369517e-05</t>
  </si>
  <si>
    <t>family835.158</t>
  </si>
  <si>
    <t>1.93687675151607e-05</t>
  </si>
  <si>
    <t>Chlamys-2a_Ec32.701</t>
  </si>
  <si>
    <t>1.97812578094554e-05</t>
  </si>
  <si>
    <t>2.02461324967763e-05</t>
  </si>
  <si>
    <t>Gypsy-8_Ec32.184</t>
  </si>
  <si>
    <t>2.03994388075588e-05</t>
  </si>
  <si>
    <t>KDZ-N1_Ec32.288</t>
  </si>
  <si>
    <t>2.09361138340508e-05</t>
  </si>
  <si>
    <t>2.18109287244944e-05</t>
  </si>
  <si>
    <t>2.20968444214598e-05</t>
  </si>
  <si>
    <t>family824.18</t>
  </si>
  <si>
    <t>2.306418963168e-05</t>
  </si>
  <si>
    <t>family835.153</t>
  </si>
  <si>
    <t>2.31926781154826e-05</t>
  </si>
  <si>
    <t>2.32365798147858e-05</t>
  </si>
  <si>
    <t>2.36472582079637e-05</t>
  </si>
  <si>
    <t>2.42026957288924e-05</t>
  </si>
  <si>
    <t>KDZ-N1_Ec32.107</t>
  </si>
  <si>
    <t>2.42250033292548e-05</t>
  </si>
  <si>
    <t>2.46883071219935e-05</t>
  </si>
  <si>
    <t>2.48047745119388e-05</t>
  </si>
  <si>
    <t>2.4849989282742e-05</t>
  </si>
  <si>
    <t>2.49424610366156e-05</t>
  </si>
  <si>
    <t>2.51397580952567e-05</t>
  </si>
  <si>
    <t>Gypsy-10_Ec32.51</t>
  </si>
  <si>
    <t>2.51757204365002e-05</t>
  </si>
  <si>
    <t>2.53848053965113e-05</t>
  </si>
  <si>
    <t>2.5712144459259e-05</t>
  </si>
  <si>
    <t>2.67536074577007e-05</t>
  </si>
  <si>
    <t>2.68764032223422e-05</t>
  </si>
  <si>
    <t>2.83075259829072e-05</t>
  </si>
  <si>
    <t>2.83853418335203e-05</t>
  </si>
  <si>
    <t>family884.83</t>
  </si>
  <si>
    <t>2.84878989489711e-05</t>
  </si>
  <si>
    <t>2.87025425046542e-05</t>
  </si>
  <si>
    <t>2.94090532752629e-05</t>
  </si>
  <si>
    <t>Gypsy-5_Ec32.40</t>
  </si>
  <si>
    <t>2.96060523776609e-05</t>
  </si>
  <si>
    <t>3.04219556748313e-05</t>
  </si>
  <si>
    <t>3.06270836154006e-05</t>
  </si>
  <si>
    <t>3.1010025332207e-05</t>
  </si>
  <si>
    <t>3.1020704490651e-05</t>
  </si>
  <si>
    <t>Copia-7b_Ec32.75</t>
  </si>
  <si>
    <t>3.10401681979007e-05</t>
  </si>
  <si>
    <t>3.19535710837248e-05</t>
  </si>
  <si>
    <t>3.23540626093238e-05</t>
  </si>
  <si>
    <t>3.24307674991231e-05</t>
  </si>
  <si>
    <t>family835.155</t>
  </si>
  <si>
    <t>3.25052759656241e-05</t>
  </si>
  <si>
    <t>family835.125</t>
  </si>
  <si>
    <t>3.29032938928767e-05</t>
  </si>
  <si>
    <t>3.32377791836494e-05</t>
  </si>
  <si>
    <t>3.3538206036251e-05</t>
  </si>
  <si>
    <t>family835.130</t>
  </si>
  <si>
    <t>3.46021083603896e-05</t>
  </si>
  <si>
    <t>3.45965671288561e-05</t>
  </si>
  <si>
    <t>Chlamys-2a_Ec32.1274</t>
  </si>
  <si>
    <t>3.5079899031704e-05</t>
  </si>
  <si>
    <t>3.51915574162073e-05</t>
  </si>
  <si>
    <t>3.52694181803656e-05</t>
  </si>
  <si>
    <t>3.52900923015265e-05</t>
  </si>
  <si>
    <t>3.56431260042423e-05</t>
  </si>
  <si>
    <t>3.89488165959624e-05</t>
  </si>
  <si>
    <t>family884.96</t>
  </si>
  <si>
    <t>3.93378721260384e-05</t>
  </si>
  <si>
    <t>Chlamys-2a_Ec32.289</t>
  </si>
  <si>
    <t>4.01771967628688e-05</t>
  </si>
  <si>
    <t>4.0795302439139e-05</t>
  </si>
  <si>
    <t>family835.59</t>
  </si>
  <si>
    <t>4.1375655441506e-05</t>
  </si>
  <si>
    <t>4.15425087423737e-05</t>
  </si>
  <si>
    <t>4.16061567552589e-05</t>
  </si>
  <si>
    <t>4.25596975900551e-05</t>
  </si>
  <si>
    <t>family884.6</t>
  </si>
  <si>
    <t>4.48618947750089e-05</t>
  </si>
  <si>
    <t>TcMar-N6_Ec32.257</t>
  </si>
  <si>
    <t>4.51434546218993e-05</t>
  </si>
  <si>
    <t>4.66444681455839e-05</t>
  </si>
  <si>
    <t>4.69212112008342e-05</t>
  </si>
  <si>
    <t>4.71433768971789e-05</t>
  </si>
  <si>
    <t>family835.201</t>
  </si>
  <si>
    <t>4.75394795805198e-05</t>
  </si>
  <si>
    <t>4.84463184877516e-05</t>
  </si>
  <si>
    <t>4.89483562053038e-05</t>
  </si>
  <si>
    <t>4.90855203202975e-05</t>
  </si>
  <si>
    <t>5.04065947697713e-05</t>
  </si>
  <si>
    <t>5.28447096274308e-05</t>
  </si>
  <si>
    <t>family835.87</t>
  </si>
  <si>
    <t>5.34548290619963e-05</t>
  </si>
  <si>
    <t>5.46569206122501e-05</t>
  </si>
  <si>
    <t>5.4879962582401e-05</t>
  </si>
  <si>
    <t>5.61601676574743e-05</t>
  </si>
  <si>
    <t>family038.38</t>
  </si>
  <si>
    <t>5.61942366370734e-05</t>
  </si>
  <si>
    <t>Copia-11_Ec32.41</t>
  </si>
  <si>
    <t>5.69003362302632e-05</t>
  </si>
  <si>
    <t>5.73079958322642e-05</t>
  </si>
  <si>
    <t>5.79397753239421e-05</t>
  </si>
  <si>
    <t>5.87081837205748e-05</t>
  </si>
  <si>
    <t>family835.185</t>
  </si>
  <si>
    <t>6.05786527414995e-05</t>
  </si>
  <si>
    <t>6.0973376390943e-05</t>
  </si>
  <si>
    <t>6.14740992423861e-05</t>
  </si>
  <si>
    <t>6.260852057451e-05</t>
  </si>
  <si>
    <t>6.33208937486143e-05</t>
  </si>
  <si>
    <t>6.59586841308705e-05</t>
  </si>
  <si>
    <t>6.69258527922468e-05</t>
  </si>
  <si>
    <t>RTEX-N1b_Ec32.1658</t>
  </si>
  <si>
    <t>6.72638978385864e-05</t>
  </si>
  <si>
    <t>Helitron-3b_Ec32.46</t>
  </si>
  <si>
    <t>6.74174224380659e-05</t>
  </si>
  <si>
    <t>6.96728008814964e-05</t>
  </si>
  <si>
    <t>6.97565740469304e-05</t>
  </si>
  <si>
    <t>7.08433349054158e-05</t>
  </si>
  <si>
    <t>7.17125855311645e-05</t>
  </si>
  <si>
    <t>unknown6-N1_Ec32.1588</t>
  </si>
  <si>
    <t>7.25841025397823e-05</t>
  </si>
  <si>
    <t>7.36556859382243e-05</t>
  </si>
  <si>
    <t>7.4072594030998e-05</t>
  </si>
  <si>
    <t>7.6728635405557e-05</t>
  </si>
  <si>
    <t>8.05905471610735e-05</t>
  </si>
  <si>
    <t>8.35582774475356e-05</t>
  </si>
  <si>
    <t>DNA9-N3_Ec32.59</t>
  </si>
  <si>
    <t>8.45093836577044e-05</t>
  </si>
  <si>
    <t>8.4588245827696e-05</t>
  </si>
  <si>
    <t>8.62933626051635e-05</t>
  </si>
  <si>
    <t>8.94846681725592e-05</t>
  </si>
  <si>
    <t>8.96225011652085e-05</t>
  </si>
  <si>
    <t>Gypsy-3_Ec32.205</t>
  </si>
  <si>
    <t>8.98018180366184e-05</t>
  </si>
  <si>
    <t>9.09743735632221e-05</t>
  </si>
  <si>
    <t>family835.63</t>
  </si>
  <si>
    <t>9.11052101059402e-05</t>
  </si>
  <si>
    <t>family835.136</t>
  </si>
  <si>
    <t>9.3335970652907e-05</t>
  </si>
  <si>
    <t>9.64474768605396e-05</t>
  </si>
  <si>
    <t>9.85770273624653e-05</t>
  </si>
  <si>
    <t>family835.229</t>
  </si>
  <si>
    <t>Chlamys-2a_Ec32.793</t>
  </si>
  <si>
    <t>family835.243</t>
  </si>
  <si>
    <t>Chlamys-2a_Ec32.1601</t>
  </si>
  <si>
    <t>Chlamys-1_Ec32.555</t>
  </si>
  <si>
    <t>Plavaka-2_Ec32.88</t>
  </si>
  <si>
    <t>family051.63</t>
  </si>
  <si>
    <t>RTEX-N1a_Ec32.1915</t>
  </si>
  <si>
    <t>Helitron-1_Ec32.389</t>
  </si>
  <si>
    <t>family835.222</t>
  </si>
  <si>
    <t>Gypsy-5_Ec32.201</t>
  </si>
  <si>
    <t>family890.107</t>
  </si>
  <si>
    <t>family043.43</t>
  </si>
  <si>
    <t>family894.144</t>
  </si>
  <si>
    <t>family835.115</t>
  </si>
  <si>
    <t>RTEX-1a_Ec32.284</t>
  </si>
  <si>
    <t>Gypsy-3_Ec32.56</t>
  </si>
  <si>
    <t>family171.455</t>
  </si>
  <si>
    <t>Gypsy-5_Ec32.80</t>
  </si>
  <si>
    <t>family144.12</t>
  </si>
  <si>
    <t>family062.49</t>
  </si>
  <si>
    <t>Chlamys-2a_Ec32.1514</t>
  </si>
  <si>
    <t>family884.46</t>
  </si>
  <si>
    <t>family835.225</t>
  </si>
  <si>
    <t>KDZ-N1_Ec32.278</t>
  </si>
  <si>
    <t>family835.251</t>
  </si>
  <si>
    <t>unknown2-N2_Ec32.344</t>
  </si>
  <si>
    <t>family092.264</t>
  </si>
  <si>
    <t>family092.265</t>
  </si>
  <si>
    <t>family092.266</t>
  </si>
  <si>
    <t>Gypsy-5_Ec32.48</t>
  </si>
  <si>
    <t>family835.82</t>
  </si>
  <si>
    <t>Copia-9_Ec32.75</t>
  </si>
  <si>
    <t>Helitron-N1_Ec32.296</t>
  </si>
  <si>
    <t>family835.249</t>
  </si>
  <si>
    <t>CRE-1_Ec32.3649</t>
  </si>
  <si>
    <t>family051.67</t>
  </si>
  <si>
    <t>RTEX-1b_Ec32.1674</t>
  </si>
  <si>
    <t>family835.184</t>
  </si>
  <si>
    <t>family826.143</t>
  </si>
  <si>
    <t>DNA9-N3_Ec32.149</t>
  </si>
  <si>
    <t>family081.45</t>
  </si>
  <si>
    <t>Chlamys-2a_Ec32.1652</t>
  </si>
  <si>
    <t>family063.264</t>
  </si>
  <si>
    <t>DNA9-N3_Ec32.72</t>
  </si>
  <si>
    <t>CRE-1_Ec32.1843</t>
  </si>
  <si>
    <t>KDZ-N1_Ec32.265</t>
  </si>
  <si>
    <t>KDZ-N1_Ec32.266</t>
  </si>
  <si>
    <t>Gypsy12_Ec32.48</t>
  </si>
  <si>
    <t>Chlamys-2a_Ec32.1237</t>
  </si>
  <si>
    <t>ECR-2.162</t>
  </si>
  <si>
    <t>Gypsy-5_Ec32.175</t>
  </si>
  <si>
    <t>RTEX-N1a_Ec32.1622</t>
  </si>
  <si>
    <t>family884.62</t>
  </si>
  <si>
    <t>Gypsy-3_Ec32.213</t>
  </si>
  <si>
    <t>family835.128</t>
  </si>
  <si>
    <t>family884.38</t>
  </si>
  <si>
    <t>family835.89</t>
  </si>
  <si>
    <t>family835.231</t>
  </si>
  <si>
    <t>family860.18</t>
  </si>
  <si>
    <t>CRE-1_Ec32.3354</t>
  </si>
  <si>
    <t>Gypsy-8_Ec32.128</t>
  </si>
  <si>
    <t>KDZ-4_Ec32.390</t>
  </si>
  <si>
    <t>Gypsy-7a_Ec32.21</t>
  </si>
  <si>
    <t>family884.37</t>
  </si>
  <si>
    <t>RTEX-N1a_Ec32.1541</t>
  </si>
  <si>
    <t>family835.172</t>
  </si>
  <si>
    <t>family835.183</t>
  </si>
  <si>
    <t>CRE-1_Ec32.409</t>
  </si>
  <si>
    <t>family210.1055</t>
  </si>
  <si>
    <t>RTEX-1a_Ec32.1126</t>
  </si>
  <si>
    <t>Gypsy-5_Ec32.197</t>
  </si>
  <si>
    <t>Gypsy-3_Ec32.100</t>
  </si>
  <si>
    <t>Chlamys-1_Ec32.739</t>
  </si>
  <si>
    <t>RTEX-N1b_Ec32.1186</t>
  </si>
  <si>
    <t>family884.88</t>
  </si>
  <si>
    <t>unknown2-N1a_Ec32.444</t>
  </si>
  <si>
    <t>family062.193</t>
  </si>
  <si>
    <t>unknown6-N1_Ec32.600</t>
  </si>
  <si>
    <t>unknown5-N1_Ec32.46</t>
  </si>
  <si>
    <t>ECR-1.21</t>
  </si>
  <si>
    <t>family835.218</t>
  </si>
  <si>
    <t>Harbinger-N7_Ec32.99</t>
  </si>
  <si>
    <t>CRE-1_Ec32.2989</t>
  </si>
  <si>
    <t>Chlamys-1_Ec32.98</t>
  </si>
  <si>
    <t>family049.181</t>
  </si>
  <si>
    <t>family884.92</t>
  </si>
  <si>
    <t>DNA-N1_Ec32.171</t>
  </si>
  <si>
    <t>Copia-1c_Ec32.49</t>
  </si>
  <si>
    <t>family835.112</t>
  </si>
  <si>
    <t>CRE-1_Ec32.3915</t>
  </si>
  <si>
    <t>family049.411</t>
  </si>
  <si>
    <t>Helitron-N1_Ec32.558</t>
  </si>
  <si>
    <t>P-2_Ec32.26</t>
  </si>
  <si>
    <t>DNA9-N3_Ec32.93</t>
  </si>
  <si>
    <t>family884.33</t>
  </si>
  <si>
    <t>Ngaro-4_Ec32.109</t>
  </si>
  <si>
    <t>family212.348</t>
  </si>
  <si>
    <t>family160.93</t>
  </si>
  <si>
    <t>family884.81</t>
  </si>
  <si>
    <t>family860.14</t>
  </si>
  <si>
    <t>family210.1740</t>
  </si>
  <si>
    <t>family860.3</t>
  </si>
  <si>
    <t>unknown6-N1_Ec32.1199</t>
  </si>
  <si>
    <t>family092.70</t>
  </si>
  <si>
    <t>family062.180</t>
  </si>
  <si>
    <t>family860.17</t>
  </si>
  <si>
    <t>Gypsy-14_Ec32.164</t>
  </si>
  <si>
    <t>family055.8</t>
  </si>
  <si>
    <t>Gypsy-5_Ec32.129</t>
  </si>
  <si>
    <t>Ngaro-4_Ec32.368</t>
  </si>
  <si>
    <t>Chlamys-1_Ec32.676</t>
  </si>
  <si>
    <t>family835.245</t>
  </si>
  <si>
    <t>Chlamys-1_Ec32.687</t>
  </si>
  <si>
    <t>TcMar-N1b_Ec32.982</t>
  </si>
  <si>
    <t>family167.39</t>
  </si>
  <si>
    <t>family183.419</t>
  </si>
  <si>
    <t>family131.51</t>
  </si>
  <si>
    <t>family835.232</t>
  </si>
  <si>
    <t>family092.210</t>
  </si>
  <si>
    <t>Gypsy-3_Ec32.274</t>
  </si>
  <si>
    <t>family860.16</t>
  </si>
  <si>
    <t>Helitron-N3_Ec32.295</t>
  </si>
  <si>
    <t>CRE-1_Ec32.3501</t>
  </si>
  <si>
    <t>unknown6-N1_Ec32.1230</t>
  </si>
  <si>
    <t>family835.188</t>
  </si>
  <si>
    <t>unknown6-N1_Ec32.1662</t>
  </si>
  <si>
    <t>family048.70</t>
  </si>
  <si>
    <t>unknown6-N1_Ec32.1562</t>
  </si>
  <si>
    <t>DNA4-N1b_Ec32.50</t>
  </si>
  <si>
    <t>ECR-1.178</t>
  </si>
  <si>
    <t>family888.270</t>
  </si>
  <si>
    <t>Copia-7a_Ec32.669</t>
  </si>
  <si>
    <t>family213.314</t>
  </si>
  <si>
    <t>family107.32</t>
  </si>
  <si>
    <t>TcMar-N1a_Ec32.1095</t>
  </si>
  <si>
    <t>Gypsy-3_Ec32.335</t>
  </si>
  <si>
    <t>RTEX-1a_Ec32.1343</t>
  </si>
  <si>
    <t>family130.42</t>
  </si>
  <si>
    <t>family860.4</t>
  </si>
  <si>
    <t>Copia-1b_Ec32.17</t>
  </si>
  <si>
    <t>RTE-1_Ec32.1217</t>
  </si>
  <si>
    <t>Chlamys-2b_Ec32.35</t>
  </si>
  <si>
    <t>family171.1291</t>
  </si>
  <si>
    <t>family081.53</t>
  </si>
  <si>
    <t>family049.472</t>
  </si>
  <si>
    <t>family131.191</t>
  </si>
  <si>
    <t>Copia-12_Ec32.60</t>
  </si>
  <si>
    <t>RTEX-N2_Ec32.1782</t>
  </si>
  <si>
    <t>Copia-3_Ec32.134</t>
  </si>
  <si>
    <t>Chlamys-2a_Ec32.904</t>
  </si>
  <si>
    <t>Chlamys-1_Ec32.927</t>
  </si>
  <si>
    <t>unknown2-N1b_Ec32.457</t>
  </si>
  <si>
    <t>Chlamys-2b_Ec32.51</t>
  </si>
  <si>
    <t>KDZ-5_Ec32.306</t>
  </si>
  <si>
    <t>RTEX-1a_Ec32.470</t>
  </si>
  <si>
    <t>unknown6-N1_Ec32.522</t>
  </si>
  <si>
    <t>CRE-1_Ec32.412</t>
  </si>
  <si>
    <t>Helitron-N1_Ec32.526</t>
  </si>
  <si>
    <t>family860.9</t>
  </si>
  <si>
    <t>family860.8</t>
  </si>
  <si>
    <t>family835.108</t>
  </si>
  <si>
    <t>Chlamys-1_Ec32.840</t>
  </si>
  <si>
    <t>family185.156</t>
  </si>
  <si>
    <t>family171.474</t>
  </si>
  <si>
    <t>family133.4</t>
  </si>
  <si>
    <t>unknown6-N1_Ec32.630</t>
  </si>
  <si>
    <t>Gypsy-15_Ec32.53</t>
  </si>
  <si>
    <t>RTE-2_Ec32.1292</t>
  </si>
  <si>
    <t>family170.93</t>
  </si>
  <si>
    <t>TcMar-N1a_Ec32.1599</t>
  </si>
  <si>
    <t>family185.146</t>
  </si>
  <si>
    <t>family826.335</t>
  </si>
  <si>
    <t>Chlamys-1_Ec32.682</t>
  </si>
  <si>
    <t>family556.19</t>
  </si>
  <si>
    <t>family866.5</t>
  </si>
  <si>
    <t>family860.5</t>
  </si>
  <si>
    <t>family860.6</t>
  </si>
  <si>
    <t>Gypsy-13_Ec32.292</t>
  </si>
  <si>
    <t>Harbinger-N2c_Ec32.80</t>
  </si>
  <si>
    <t>family826.71</t>
  </si>
  <si>
    <t>family894.107</t>
  </si>
  <si>
    <t>unknown6-N1_Ec32.1543</t>
  </si>
  <si>
    <t>family826.69</t>
  </si>
  <si>
    <t>P-2_Ec32.522</t>
  </si>
  <si>
    <t>P-2_Ec32.528</t>
  </si>
  <si>
    <t>TcMar-N6_Ec32.1325</t>
  </si>
  <si>
    <t>family826.137</t>
  </si>
  <si>
    <t>unknown6-N1_Ec32.757</t>
  </si>
  <si>
    <t>family081.36</t>
  </si>
  <si>
    <t>Chlamys-2a_Ec32.1449</t>
  </si>
  <si>
    <t>Chlamys-1_Ec32.327</t>
  </si>
  <si>
    <t>unknown4-N2_Ec32.759</t>
  </si>
  <si>
    <t>Gypsy-2b_Ec32.11</t>
  </si>
  <si>
    <t>Chlamys-1_Ec32.678</t>
  </si>
  <si>
    <t>TcMar-N6_Ec32.405</t>
  </si>
  <si>
    <t>family835.27</t>
  </si>
  <si>
    <t>family895.267</t>
  </si>
  <si>
    <t>Gypsy-1a_Ec32.22</t>
  </si>
  <si>
    <t>family888.148</t>
  </si>
  <si>
    <t>family860.7</t>
  </si>
  <si>
    <t>family835.146</t>
  </si>
  <si>
    <t>RTEX-N1b_Ec32.341</t>
  </si>
  <si>
    <t>Harbinger-N9a_Ec32.54</t>
  </si>
  <si>
    <t>Helitron-N2_Ec32.196</t>
  </si>
  <si>
    <t>family079.8</t>
  </si>
  <si>
    <t>Chlamys-1_Ec32.190</t>
  </si>
  <si>
    <t>Copia-10_Ec32.20</t>
  </si>
  <si>
    <t>Gypsy-3_Ec32.52</t>
  </si>
  <si>
    <t xml:space="preserve">Supplementary Table S11. TEs with differential sRNA accumulation during the transition between fertile gametophite and gametes.</t>
  </si>
  <si>
    <t xml:space="preserve">Differential accumulation sRNA on TEs in the transition between vegetative gametophyte and gametes</t>
  </si>
  <si>
    <t>Chi-square</t>
  </si>
  <si>
    <t>Misregulated</t>
  </si>
  <si>
    <t xml:space="preserve">Not misregulated</t>
  </si>
  <si>
    <t xml:space="preserve">Marginal Row Totals</t>
  </si>
  <si>
    <t xml:space="preserve">Intact TEs</t>
  </si>
  <si>
    <t xml:space="preserve">233   (493.13)   [137.22]</t>
  </si>
  <si>
    <t xml:space="preserve">8893   (8632.87)   [7.84]</t>
  </si>
  <si>
    <t xml:space="preserve">The chi-square statistic is 232.4224. The p-value is &lt; 0.00001. Significant at p &lt; .05.</t>
  </si>
  <si>
    <t xml:space="preserve">Not intact TEs</t>
  </si>
  <si>
    <t xml:space="preserve">1079   (818.87)   [82.64]</t>
  </si>
  <si>
    <t xml:space="preserve">14075   (14335.13)   [4.72]</t>
  </si>
  <si>
    <t xml:space="preserve">The chi-square statistic with Yates correction is 231.5298. The p-value is &lt; 0.00001. Significant at p &lt; .05.</t>
  </si>
  <si>
    <t xml:space="preserve">Marginal Column Totals</t>
  </si>
  <si>
    <t xml:space="preserve">24280      (Grand Total)</t>
  </si>
  <si>
    <t xml:space="preserve">Differential accumulation sRNA on TEs in the transition between mature gametophyte and gametes</t>
  </si>
  <si>
    <t xml:space="preserve">333   (560.51)   [92.34]</t>
  </si>
  <si>
    <t xml:space="preserve">8569   (8341.49)   [6.21]</t>
  </si>
  <si>
    <t xml:space="preserve">The chi-square statistic is 161.2848. The p-value is &lt; 0.00001. Significant at p &lt; .05.</t>
  </si>
  <si>
    <t xml:space="preserve">1108   (880.49)   [58.79]</t>
  </si>
  <si>
    <t xml:space="preserve">12876   (13103.51)   [3.95]</t>
  </si>
  <si>
    <t xml:space="preserve">The chi-square statistic with Yates correction is 160.5766. The p-value is &lt; 0.00001. Significant at p &lt; .05.</t>
  </si>
  <si>
    <t xml:space="preserve">22886    (Grand Total)</t>
  </si>
  <si>
    <t xml:space="preserve">Supplementary Table S12. Chi square test results, differential accumulation between intact and not intact TEs in both vegetative gametophyte to gametes and fertile gametophyte to gametes transitions.</t>
  </si>
  <si>
    <t>stat</t>
  </si>
  <si>
    <t>IntactStatus</t>
  </si>
  <si>
    <t>mechanism</t>
  </si>
  <si>
    <t>family043.33</t>
  </si>
  <si>
    <t>1.45858413167572e-19</t>
  </si>
  <si>
    <t>9.22399594313381e-18</t>
  </si>
  <si>
    <t>vGA_mGA</t>
  </si>
  <si>
    <t>family096.13</t>
  </si>
  <si>
    <t>2.90558162724405e-13</t>
  </si>
  <si>
    <t>8.63711823459714e-12</t>
  </si>
  <si>
    <t>family346.101</t>
  </si>
  <si>
    <t>3.54499522088816e-13</t>
  </si>
  <si>
    <t>1.04430713530445e-11</t>
  </si>
  <si>
    <t>DNA/Plavaka</t>
  </si>
  <si>
    <t>Harbinger-N4_Ec32.100</t>
  </si>
  <si>
    <t>1.60089377105593e-13</t>
  </si>
  <si>
    <t>4.88287506073092e-12</t>
  </si>
  <si>
    <t>Harbinger-N4_Ec32.103</t>
  </si>
  <si>
    <t>4.94458703006921e-24</t>
  </si>
  <si>
    <t>5.74825511198302e-22</t>
  </si>
  <si>
    <t>Harbinger-N4_Ec32.104</t>
  </si>
  <si>
    <t>2.69339720940715e-16</t>
  </si>
  <si>
    <t>1.17327534289574e-14</t>
  </si>
  <si>
    <t>Harbinger-N4_Ec32.112</t>
  </si>
  <si>
    <t>8.55052062347219e-19</t>
  </si>
  <si>
    <t>4.98394936981676e-17</t>
  </si>
  <si>
    <t>Harbinger-N4_Ec32.118</t>
  </si>
  <si>
    <t>3.42850709409399e-18</t>
  </si>
  <si>
    <t>1.8411645145628e-16</t>
  </si>
  <si>
    <t>Harbinger-N4_Ec32.121</t>
  </si>
  <si>
    <t>8.44713847574964e-17</t>
  </si>
  <si>
    <t>3.9083525732854e-15</t>
  </si>
  <si>
    <t>Harbinger-N4_Ec32.123</t>
  </si>
  <si>
    <t>3.08742168628253e-14</t>
  </si>
  <si>
    <t>1.02366153440529e-12</t>
  </si>
  <si>
    <t>Harbinger-N4_Ec32.124</t>
  </si>
  <si>
    <t>1.15631012515157e-11</t>
  </si>
  <si>
    <t>2.85228968973759e-10</t>
  </si>
  <si>
    <t>Harbinger-N4_Ec32.127</t>
  </si>
  <si>
    <t>2.40984005071197e-21</t>
  </si>
  <si>
    <t>1.94437291579367e-19</t>
  </si>
  <si>
    <t>Harbinger-N4_Ec32.129</t>
  </si>
  <si>
    <t>6.57590687427202e-12</t>
  </si>
  <si>
    <t>1.6855520922332e-10</t>
  </si>
  <si>
    <t>Harbinger-N4_Ec32.131</t>
  </si>
  <si>
    <t>8.35434380669905e-24</t>
  </si>
  <si>
    <t>9.37231487739204e-22</t>
  </si>
  <si>
    <t>Harbinger-N4_Ec32.132</t>
  </si>
  <si>
    <t>6.9655892297241e-19</t>
  </si>
  <si>
    <t>4.10393474797306e-17</t>
  </si>
  <si>
    <t>Harbinger-N4_Ec32.134</t>
  </si>
  <si>
    <t>1.72337697552697e-20</t>
  </si>
  <si>
    <t>1.25454184365139e-18</t>
  </si>
  <si>
    <t>Harbinger-N4_Ec32.135</t>
  </si>
  <si>
    <t>2.53355944867928e-14</t>
  </si>
  <si>
    <t>8.46881024692204e-13</t>
  </si>
  <si>
    <t>Harbinger-N4_Ec32.139</t>
  </si>
  <si>
    <t>1.34609515838194e-19</t>
  </si>
  <si>
    <t>8.61237992153821e-18</t>
  </si>
  <si>
    <t>Harbinger-N4_Ec32.143</t>
  </si>
  <si>
    <t>9.56337609106738e-14</t>
  </si>
  <si>
    <t>3.02975893608497e-12</t>
  </si>
  <si>
    <t>Harbinger-N4_Ec32.151</t>
  </si>
  <si>
    <t>3.31699555088428e-22</t>
  </si>
  <si>
    <t>2.99813217229093e-20</t>
  </si>
  <si>
    <t>Harbinger-N4_Ec32.152</t>
  </si>
  <si>
    <t>1.61957977883854e-16</t>
  </si>
  <si>
    <t>7.20845032543382e-15</t>
  </si>
  <si>
    <t>Harbinger-N4_Ec32.153</t>
  </si>
  <si>
    <t>1.47305621609932e-16</t>
  </si>
  <si>
    <t>6.59212780423246e-15</t>
  </si>
  <si>
    <t>Harbinger-N4_Ec32.154</t>
  </si>
  <si>
    <t>7.48485831705245e-16</t>
  </si>
  <si>
    <t>3.11153539022848e-14</t>
  </si>
  <si>
    <t>Harbinger-N4_Ec32.155</t>
  </si>
  <si>
    <t>6.31890130641228e-15</t>
  </si>
  <si>
    <t>2.29993965550504e-13</t>
  </si>
  <si>
    <t>Harbinger-N4_Ec32.157</t>
  </si>
  <si>
    <t>3.69184187181442e-19</t>
  </si>
  <si>
    <t>2.26905812304331e-17</t>
  </si>
  <si>
    <t>Harbinger-N4_Ec32.159</t>
  </si>
  <si>
    <t>4.81479611537593e-09</t>
  </si>
  <si>
    <t>8.28519897913264e-08</t>
  </si>
  <si>
    <t>Harbinger-N4_Ec32.161</t>
  </si>
  <si>
    <t>3.26863413468985e-11</t>
  </si>
  <si>
    <t>7.56171730114196e-10</t>
  </si>
  <si>
    <t>Harbinger-N4_Ec32.162</t>
  </si>
  <si>
    <t>7.5524973821013e-20</t>
  </si>
  <si>
    <t>4.98799817021924e-18</t>
  </si>
  <si>
    <t>Harbinger-N4_Ec32.166</t>
  </si>
  <si>
    <t>1.7403155130774e-20</t>
  </si>
  <si>
    <t>1.26126671631392e-18</t>
  </si>
  <si>
    <t>Harbinger-N4_Ec32.170</t>
  </si>
  <si>
    <t>1.71374936876518e-11</t>
  </si>
  <si>
    <t>4.12786778103013e-10</t>
  </si>
  <si>
    <t>Harbinger-N4_Ec32.171</t>
  </si>
  <si>
    <t>3.95967066228935e-20</t>
  </si>
  <si>
    <t>2.72501873015282e-18</t>
  </si>
  <si>
    <t>Harbinger-N4_Ec32.172</t>
  </si>
  <si>
    <t>3.03658268499999e-13</t>
  </si>
  <si>
    <t>8.99388567768805e-12</t>
  </si>
  <si>
    <t>Harbinger-N4_Ec32.175</t>
  </si>
  <si>
    <t>1.572106042354e-26</t>
  </si>
  <si>
    <t>2.49995387065205e-24</t>
  </si>
  <si>
    <t>Harbinger-N4_Ec32.178</t>
  </si>
  <si>
    <t>2.67904827436859e-15</t>
  </si>
  <si>
    <t>1.03006282185529e-13</t>
  </si>
  <si>
    <t>Harbinger-N4_Ec32.183</t>
  </si>
  <si>
    <t>3.47094090989053e-24</t>
  </si>
  <si>
    <t>4.14967453745233e-22</t>
  </si>
  <si>
    <t>Harbinger-N4_Ec32.187</t>
  </si>
  <si>
    <t>5.56411442922333e-16</t>
  </si>
  <si>
    <t>2.35490000610462e-14</t>
  </si>
  <si>
    <t>Harbinger-N4_Ec32.188</t>
  </si>
  <si>
    <t>9.49765947303699e-17</t>
  </si>
  <si>
    <t>4.38203280306684e-15</t>
  </si>
  <si>
    <t>Harbinger-N4_Ec32.191</t>
  </si>
  <si>
    <t>1.63766225737948e-10</t>
  </si>
  <si>
    <t>3.47451685409565e-09</t>
  </si>
  <si>
    <t>Harbinger-N4_Ec32.192</t>
  </si>
  <si>
    <t>1.0974444322296e-11</t>
  </si>
  <si>
    <t>2.72349126598314e-10</t>
  </si>
  <si>
    <t>Harbinger-N4_Ec32.193</t>
  </si>
  <si>
    <t>1.13103749363964e-14</t>
  </si>
  <si>
    <t>3.97537834942567e-13</t>
  </si>
  <si>
    <t>Harbinger-N4_Ec32.197</t>
  </si>
  <si>
    <t>1.81716415628691e-10</t>
  </si>
  <si>
    <t>3.83054462237107e-09</t>
  </si>
  <si>
    <t>Harbinger-N4_Ec32.199</t>
  </si>
  <si>
    <t>2.51876893110559e-10</t>
  </si>
  <si>
    <t>5.23539547240843e-09</t>
  </si>
  <si>
    <t>Harbinger-N4_Ec32.200</t>
  </si>
  <si>
    <t>8.15019760057094e-15</t>
  </si>
  <si>
    <t>2.90200188042938e-13</t>
  </si>
  <si>
    <t>Harbinger-N4_Ec32.203</t>
  </si>
  <si>
    <t>2.96073299808593e-18</t>
  </si>
  <si>
    <t>1.61109122178238e-16</t>
  </si>
  <si>
    <t>Harbinger-N4_Ec32.204</t>
  </si>
  <si>
    <t>1.07732476732534e-18</t>
  </si>
  <si>
    <t>6.2351598459441e-17</t>
  </si>
  <si>
    <t>Harbinger-N4_Ec32.206</t>
  </si>
  <si>
    <t>5.15768651532837e-14</t>
  </si>
  <si>
    <t>1.68484535961514e-12</t>
  </si>
  <si>
    <t>Harbinger-N4_Ec32.209</t>
  </si>
  <si>
    <t>3.087120544732e-12</t>
  </si>
  <si>
    <t>8.20843301983205e-11</t>
  </si>
  <si>
    <t>Harbinger-N4_Ec32.213</t>
  </si>
  <si>
    <t>2.11152213028881e-13</t>
  </si>
  <si>
    <t>6.3691751329651e-12</t>
  </si>
  <si>
    <t>Harbinger-N4_Ec32.215</t>
  </si>
  <si>
    <t>2.76681861321708e-13</t>
  </si>
  <si>
    <t>8.25459418322087e-12</t>
  </si>
  <si>
    <t>Harbinger-N4_Ec32.33</t>
  </si>
  <si>
    <t>7.01978780275897e-18</t>
  </si>
  <si>
    <t>3.66169122361112e-16</t>
  </si>
  <si>
    <t>Harbinger-N4_Ec32.34</t>
  </si>
  <si>
    <t>1.44997561527945e-23</t>
  </si>
  <si>
    <t>1.56244411859619e-21</t>
  </si>
  <si>
    <t>Harbinger-N4_Ec32.35</t>
  </si>
  <si>
    <t>6.91469977828893e-19</t>
  </si>
  <si>
    <t>4.08865948262074e-17</t>
  </si>
  <si>
    <t>Harbinger-N4_Ec32.36</t>
  </si>
  <si>
    <t>1.63952565151922e-20</t>
  </si>
  <si>
    <t>1.20420585857549e-18</t>
  </si>
  <si>
    <t>Harbinger-N4_Ec32.38</t>
  </si>
  <si>
    <t>3.25121253542004e-11</t>
  </si>
  <si>
    <t>7.53205235044482e-10</t>
  </si>
  <si>
    <t>Harbinger-N4_Ec32.41</t>
  </si>
  <si>
    <t>8.14959930650919e-12</t>
  </si>
  <si>
    <t>2.05991183705732e-10</t>
  </si>
  <si>
    <t>Harbinger-N4_Ec32.42</t>
  </si>
  <si>
    <t>1.47576302213773e-13</t>
  </si>
  <si>
    <t>4.51804159618578e-12</t>
  </si>
  <si>
    <t>Harbinger-N4_Ec32.47</t>
  </si>
  <si>
    <t>7.9156151057874e-12</t>
  </si>
  <si>
    <t>2.00696377426767e-10</t>
  </si>
  <si>
    <t>Harbinger-N4_Ec32.52</t>
  </si>
  <si>
    <t>2.76714758878665e-16</t>
  </si>
  <si>
    <t>1.20220451874633e-14</t>
  </si>
  <si>
    <t>Harbinger-N4_Ec32.53</t>
  </si>
  <si>
    <t>4.74185339449717e-41</t>
  </si>
  <si>
    <t>4.85417604677932e-38</t>
  </si>
  <si>
    <t>Harbinger-N4_Ec32.54</t>
  </si>
  <si>
    <t>2.9653924610176e-41</t>
  </si>
  <si>
    <t>3.23801087460048e-38</t>
  </si>
  <si>
    <t>Harbinger-N4_Ec32.56</t>
  </si>
  <si>
    <t>1.17033633303295e-12</t>
  </si>
  <si>
    <t>3.24347526205528e-11</t>
  </si>
  <si>
    <t>Harbinger-N4_Ec32.57</t>
  </si>
  <si>
    <t>1.94150301536197e-23</t>
  </si>
  <si>
    <t>2.06066442324062e-21</t>
  </si>
  <si>
    <t>Harbinger-N4_Ec32.58</t>
  </si>
  <si>
    <t>1.30684338115047e-21</t>
  </si>
  <si>
    <t>1.10905635957843e-19</t>
  </si>
  <si>
    <t>Harbinger-N4_Ec32.60</t>
  </si>
  <si>
    <t>1.55909794496736e-11</t>
  </si>
  <si>
    <t>3.77200372830433e-10</t>
  </si>
  <si>
    <t>Harbinger-N4_Ec32.72</t>
  </si>
  <si>
    <t>2.49349653780252e-14</t>
  </si>
  <si>
    <t>8.36905323620235e-13</t>
  </si>
  <si>
    <t>Harbinger-N4_Ec32.73</t>
  </si>
  <si>
    <t>1.59208291506745e-14</t>
  </si>
  <si>
    <t>5.50141900124257e-13</t>
  </si>
  <si>
    <t>Harbinger-N4_Ec32.75</t>
  </si>
  <si>
    <t>1.92511552466003e-20</t>
  </si>
  <si>
    <t>1.37691996412256e-18</t>
  </si>
  <si>
    <t>Harbinger-N4_Ec32.80</t>
  </si>
  <si>
    <t>8.30507944588432e-14</t>
  </si>
  <si>
    <t>2.65163540436919e-12</t>
  </si>
  <si>
    <t>Harbinger-N4_Ec32.82</t>
  </si>
  <si>
    <t>2.88702280648747e-24</t>
  </si>
  <si>
    <t>3.528846757273e-22</t>
  </si>
  <si>
    <t>Harbinger-N4_Ec32.84</t>
  </si>
  <si>
    <t>1.49596399939682e-18</t>
  </si>
  <si>
    <t>8.51554299457865e-17</t>
  </si>
  <si>
    <t>Harbinger-N4_Ec32.88</t>
  </si>
  <si>
    <t>2.90911119646292e-09</t>
  </si>
  <si>
    <t>5.19611039115225e-08</t>
  </si>
  <si>
    <t>Harbinger-N4_Ec32.91</t>
  </si>
  <si>
    <t>1.83357626382884e-20</t>
  </si>
  <si>
    <t>1.31719936952862e-18</t>
  </si>
  <si>
    <t>Harbinger-N4_Ec32.92</t>
  </si>
  <si>
    <t>5.89141420898424e-13</t>
  </si>
  <si>
    <t>1.68110580712461e-11</t>
  </si>
  <si>
    <t>Harbinger-N4_Ec32.93</t>
  </si>
  <si>
    <t>1.09926059780099e-12</t>
  </si>
  <si>
    <t>3.05165920870888e-11</t>
  </si>
  <si>
    <t>Harbinger-N4_Ec32.96</t>
  </si>
  <si>
    <t>1.19441263479364e-16</t>
  </si>
  <si>
    <t>5.46460462158802e-15</t>
  </si>
  <si>
    <t>Harbinger-N4_Ec32.97</t>
  </si>
  <si>
    <t>1.54953370981172e-14</t>
  </si>
  <si>
    <t>5.36571091606896e-13</t>
  </si>
  <si>
    <t xml:space="preserve">Supplementary Table S13. TEs with downregulated sRNA accumulation during the transition to fertility. </t>
  </si>
  <si>
    <t xml:space="preserve">TE subgroup</t>
  </si>
  <si>
    <t xml:space="preserve">Kruskal-Wallis p-value</t>
  </si>
  <si>
    <t xml:space="preserve">Pairwise Comparison</t>
  </si>
  <si>
    <t>Z-score</t>
  </si>
  <si>
    <t xml:space="preserve">Raw p-value</t>
  </si>
  <si>
    <t xml:space="preserve">BH-adjusted p-value</t>
  </si>
  <si>
    <t>DIRS</t>
  </si>
  <si>
    <t xml:space="preserve">CDS vs. 5' termini</t>
  </si>
  <si>
    <t xml:space="preserve">CDS vs. 3' termini</t>
  </si>
  <si>
    <t xml:space="preserve">5' termini vs 3' termini</t>
  </si>
  <si>
    <t>DNA</t>
  </si>
  <si>
    <t xml:space="preserve">Introns vs. 5' termini</t>
  </si>
  <si>
    <t xml:space="preserve">Exons vs. 5' termini</t>
  </si>
  <si>
    <t xml:space="preserve">Introns vs. 3' termini</t>
  </si>
  <si>
    <t xml:space="preserve">Exons vs. 3' termini</t>
  </si>
  <si>
    <t xml:space="preserve">Exons vs. introns</t>
  </si>
  <si>
    <t>LTR</t>
  </si>
  <si>
    <t xml:space="preserve">5.9 × 10⁻⁷</t>
  </si>
  <si>
    <t>LINE</t>
  </si>
  <si>
    <t>–</t>
  </si>
  <si>
    <t>PLE</t>
  </si>
  <si>
    <t xml:space="preserve">Supplementary table 14. Enrichment of H3K79me2 over annotated TE features across TE subgroups.</t>
  </si>
  <si>
    <t xml:space="preserve">TE family</t>
  </si>
  <si>
    <t xml:space="preserve">Mean peak length (bp)</t>
  </si>
  <si>
    <t xml:space="preserve">TE consensi length</t>
  </si>
  <si>
    <t>Coverage</t>
  </si>
  <si>
    <t xml:space="preserve">Mean coverage</t>
  </si>
  <si>
    <t xml:space="preserve">Median coverage</t>
  </si>
  <si>
    <t>Chlamys-1_Ec32#PLE/Chlamys</t>
  </si>
  <si>
    <t>autonomous</t>
  </si>
  <si>
    <t>Chlamys-N1_Ec32#PLE/Chlamys</t>
  </si>
  <si>
    <t>non-autonomous</t>
  </si>
  <si>
    <t>Copia-10_Ec32#LTR/Copia</t>
  </si>
  <si>
    <t xml:space="preserve">Wilcoxon p-value = 0.03434</t>
  </si>
  <si>
    <t xml:space="preserve">p-value = 0.03434</t>
  </si>
  <si>
    <t>Copia-11_Ec32#LTR/Copia</t>
  </si>
  <si>
    <t>Copia-12_Ec32#LTR/Copia</t>
  </si>
  <si>
    <t>Copia-13_Ec32#LTR/Copia</t>
  </si>
  <si>
    <t>Copia-1a_Ec32#LTR/Copia</t>
  </si>
  <si>
    <t>Copia-1b_Ec32#LTR/Copia</t>
  </si>
  <si>
    <t>Copia-1c_Ec32#LTR/Copia</t>
  </si>
  <si>
    <t>Copia-2a_Ec32#LTR/Copia</t>
  </si>
  <si>
    <t>Copia-3_Ec32#LTR/Copia</t>
  </si>
  <si>
    <t>Copia-4_Ec32#LTR/Copia</t>
  </si>
  <si>
    <t>Copia-5_Ec32#LTR/Copia</t>
  </si>
  <si>
    <t>Copia-6_Ec32#LTR/Copia</t>
  </si>
  <si>
    <t>Copia-7a_Ec32#LTR/Copia</t>
  </si>
  <si>
    <t>Copia-7b_Ec32#LTR/Copia</t>
  </si>
  <si>
    <t>Copia-8_Ec32#LTR/Copia</t>
  </si>
  <si>
    <t>Copia-N1_Ec32#LTR/Copia</t>
  </si>
  <si>
    <t>Copia-N2_Ec32#LTR/Copia</t>
  </si>
  <si>
    <t>Copia-N3_Ec32#LTR/Copia</t>
  </si>
  <si>
    <t>Copia-N4_Ec32#LTR/Copia</t>
  </si>
  <si>
    <t>Copia-N5_Ec32#LTR/Copia</t>
  </si>
  <si>
    <t>DNA-N1_Ec32#DNA</t>
  </si>
  <si>
    <t>DNA8-N1_Ec32#DNA</t>
  </si>
  <si>
    <t>DNA9-N2a_Ec32#DNA</t>
  </si>
  <si>
    <t>DNA9-N2b_Ec32#DNA</t>
  </si>
  <si>
    <t>DNA9-N3_Ec32#DNA</t>
  </si>
  <si>
    <t>Dada-1_Ec32#DNA/Dada</t>
  </si>
  <si>
    <t>Gypsy-10_Ec32#LTR/Gypsy</t>
  </si>
  <si>
    <t>Gypsy-11_Ec32#LTR/Gypsy</t>
  </si>
  <si>
    <t>Gypsy-13_Ec32#LTR/Gypsy</t>
  </si>
  <si>
    <t>Gypsy-14_Ec32#LTR/Gypsy</t>
  </si>
  <si>
    <t>Gypsy-15_Ec32#LTR/Gypsy</t>
  </si>
  <si>
    <t>Gypsy-1b_Ec32#LTR/Gypsy</t>
  </si>
  <si>
    <t>Gypsy-2a_Ec32#LTR/Gypsy</t>
  </si>
  <si>
    <t>Gypsy-2c_Ec32#LTR/Gypsy</t>
  </si>
  <si>
    <t>Gypsy-3_Ec32#LTR/Gypsy</t>
  </si>
  <si>
    <t>Gypsy-4_Ec32#LTR/Gypsy</t>
  </si>
  <si>
    <t>Gypsy-5_Ec32#LTR/Gypsy</t>
  </si>
  <si>
    <t>Gypsy-6a_Ec32#LTR/Gypsy</t>
  </si>
  <si>
    <t>Gypsy-6b_Ec32#LTR/Gypsy</t>
  </si>
  <si>
    <t>Gypsy-7a_Ec32#LTR/Gypsy</t>
  </si>
  <si>
    <t>Gypsy-7b_Ec32#LTR/Gypsy</t>
  </si>
  <si>
    <t>Gypsy-8_Ec32#LTR/Gypsy</t>
  </si>
  <si>
    <t>Gypsy-9_Ec32#LTR/Gypsy</t>
  </si>
  <si>
    <t>Gypsy12_Ec32#LTR/Gypsy</t>
  </si>
  <si>
    <t>Harbinger-3_Ec32#DNA/Harbinger</t>
  </si>
  <si>
    <t>Harbinger-5_Ec32#DNA/Harbinger</t>
  </si>
  <si>
    <t>Harbinger-N2a_Ec32#DNA/Harbinger</t>
  </si>
  <si>
    <t>Harbinger-N2b_Ec32#DNA/Harbinger</t>
  </si>
  <si>
    <t>Harbinger-N3a_Ec32#DNA/Harbinger</t>
  </si>
  <si>
    <t>Harbinger-N3b_Ec32#DNA/Harbinger</t>
  </si>
  <si>
    <t>Harbinger-N3c_Ec32#DNA/Harbinger</t>
  </si>
  <si>
    <t>Harbinger-N4_Ec32#DNA/Harbinger</t>
  </si>
  <si>
    <t>Harbinger-N6_Ec32#DNA/Harbinger</t>
  </si>
  <si>
    <t>Harbinger-N8a_Ec32#DNA/Harbinger</t>
  </si>
  <si>
    <t>Harbinger-N9a_Ec32#DNA/Harbinger</t>
  </si>
  <si>
    <t>Harbinger2-1_Ec32#DNA/Harbinger</t>
  </si>
  <si>
    <t>Harbinger2-2_Ec32#DNA/Harbinger</t>
  </si>
  <si>
    <t>Harbinger2-N1_Ec32#DNA/Harbinger</t>
  </si>
  <si>
    <t>Helitron-1_Ec32#Helitron</t>
  </si>
  <si>
    <t>Helitron-N5-Ec32#Helitron</t>
  </si>
  <si>
    <t>KDZ-1a_Ec32#DNA/KDZ</t>
  </si>
  <si>
    <t>KDZ-1b_Ec32#DNA/KDZ</t>
  </si>
  <si>
    <t>KDZ-3_Ec32#DNA/KDZ</t>
  </si>
  <si>
    <t>KDZ-4_Ec32#DNA/KDZ</t>
  </si>
  <si>
    <t>KDZ-5_Ec32#DNA/KDZ</t>
  </si>
  <si>
    <t>KDZ-N1_Ec32#DNA/KDZ</t>
  </si>
  <si>
    <t>Ngaro-1_Ec32#DIRS/Ngaro</t>
  </si>
  <si>
    <t>Ngaro-2a_Ec32#DIRS/Ngaro</t>
  </si>
  <si>
    <t>Ngaro-2b_Ec32#DIRS/Ngaro</t>
  </si>
  <si>
    <t>Ngaro-3_Ec32#DIRS/Ngaro</t>
  </si>
  <si>
    <t>Ngaro-4_Ec32#DIRS/Ngaro</t>
  </si>
  <si>
    <t>Ngaro-5_Ec32#DIRS/Ngaro</t>
  </si>
  <si>
    <t>Ngaro-6_Ec32#DIRS/Ngaro</t>
  </si>
  <si>
    <t>Ngaro-7_Ec32#DIRS/Ngaro</t>
  </si>
  <si>
    <t>Ngaro-8_Ec32#DIRS/Ngaro</t>
  </si>
  <si>
    <t>Ngaro-N1_Ec32#DIRS/Ngaro</t>
  </si>
  <si>
    <t>P-1_Ec32#DNA</t>
  </si>
  <si>
    <t>P-2_Ec32#DNA</t>
  </si>
  <si>
    <t>PAT-1_Ec32#DIRS/PAT-like</t>
  </si>
  <si>
    <t>PAT-2_Ec32#DIRS/PAT-like</t>
  </si>
  <si>
    <t>PAT-3_Ec32#DIRS/PAT-like</t>
  </si>
  <si>
    <t>PAT-4_Ec32#DIRS/PAT-like</t>
  </si>
  <si>
    <t>PAT-N1_Ec32#DIRS/PAT-like</t>
  </si>
  <si>
    <t>PiggyBac-1_Ec32#DNA/PiggyBac</t>
  </si>
  <si>
    <t>Plavaka-1_Ec32#DNA/Plavaka</t>
  </si>
  <si>
    <t>RTE-1_Ec32#LINE/RTE</t>
  </si>
  <si>
    <t>RTE-N1a_Ec32#LINE/RTE</t>
  </si>
  <si>
    <t>RTEX-1b_Ec32#LINE/RTE-X</t>
  </si>
  <si>
    <t>RTEX-2_Ec32#LINE/RTE-X</t>
  </si>
  <si>
    <t>Sagan-1_Ec32#DNA/Mariner-Tc1</t>
  </si>
  <si>
    <t>Sola2-1_Ec32#DNA/Sola-2</t>
  </si>
  <si>
    <t>TcMar-1_Ec32#DNA/Mariner-Tc1</t>
  </si>
  <si>
    <t>TcMar-2_Ec32#DNA/Mariner-Tc1</t>
  </si>
  <si>
    <t xml:space="preserve">Supplementary table 15. H3K79me2 coverage across autonomous and non-autonomous transposable elements.</t>
  </si>
  <si>
    <t xml:space="preserve">TEs with H3K79me2 peak overlap</t>
  </si>
  <si>
    <t xml:space="preserve">TEs without H3K79me2 peak overlap</t>
  </si>
  <si>
    <t xml:space="preserve">sRNA length (nt)</t>
  </si>
  <si>
    <t xml:space="preserve">5' nt</t>
  </si>
  <si>
    <t>A</t>
  </si>
  <si>
    <t>C</t>
  </si>
  <si>
    <t>G</t>
  </si>
  <si>
    <t>U</t>
  </si>
  <si>
    <t xml:space="preserve">Supplementary table S16. 5′ nucleotide composition of sRNAs associated with TEs with or without H3K79me2.</t>
  </si>
  <si>
    <t xml:space="preserve">TE copies with H3K79me2</t>
  </si>
  <si>
    <t xml:space="preserve">TE copies without H3K79me2</t>
  </si>
  <si>
    <t xml:space="preserve">Percentage of copies with H3K79me2 (%)</t>
  </si>
  <si>
    <t xml:space="preserve">Percentage of copies without H3K79me2 (%)</t>
  </si>
  <si>
    <t>NA</t>
  </si>
  <si>
    <t>Intergenic</t>
  </si>
  <si>
    <t xml:space="preserve">Supplementary table 17. Genomic distribution of intact TE copies with and without H3K79me2.</t>
  </si>
  <si>
    <t xml:space="preserve">Overall </t>
  </si>
  <si>
    <t xml:space="preserve">Vegetative gametophyte</t>
  </si>
  <si>
    <t xml:space="preserve">Mature gametophyte</t>
  </si>
  <si>
    <t>Superfamily</t>
  </si>
  <si>
    <t xml:space="preserve">vGA TPM</t>
  </si>
  <si>
    <t xml:space="preserve">mGA TPM</t>
  </si>
  <si>
    <t xml:space="preserve">Ga TPM</t>
  </si>
  <si>
    <t xml:space="preserve">Mean TPM</t>
  </si>
  <si>
    <t>TPM</t>
  </si>
  <si>
    <t>log2(TPM)</t>
  </si>
  <si>
    <t>Copia-7a_Ec32</t>
  </si>
  <si>
    <t>Copia-2a_Ec32_INT</t>
  </si>
  <si>
    <t>Copia-1c_Ec32</t>
  </si>
  <si>
    <t>Copia-12_Ec32</t>
  </si>
  <si>
    <t>Copia-1a_Ec32</t>
  </si>
  <si>
    <t>Copia-N5_Ec32</t>
  </si>
  <si>
    <t>Copia-13_Ec32</t>
  </si>
  <si>
    <t>Copia-N1_Ec32</t>
  </si>
  <si>
    <t>Copia-5_Ec32</t>
  </si>
  <si>
    <t>Copia-6_Ec32</t>
  </si>
  <si>
    <t>RTEX-2_Ec32</t>
  </si>
  <si>
    <t>Copia-1b_Ec32</t>
  </si>
  <si>
    <t>P-1_Ec32</t>
  </si>
  <si>
    <t>PAT-1_Ec32</t>
  </si>
  <si>
    <t>Ngaro-1_Ec32</t>
  </si>
  <si>
    <t>Copia-N4_Ec32</t>
  </si>
  <si>
    <t>RTE-1_Ec32</t>
  </si>
  <si>
    <t>Copia-N2_Ec32</t>
  </si>
  <si>
    <t>Gypsy-6a_Ec32</t>
  </si>
  <si>
    <t>RTEX-1a_Ec32</t>
  </si>
  <si>
    <t>Ngaro-4_Ec32</t>
  </si>
  <si>
    <t>PAT-2_Ec32</t>
  </si>
  <si>
    <t>KDZ-1a_Ec32</t>
  </si>
  <si>
    <t>Plavaka-1_Ec32</t>
  </si>
  <si>
    <t>Gypsy-1a_Ec32</t>
  </si>
  <si>
    <t>RTEX-1b_Ec32</t>
  </si>
  <si>
    <t>PiggyBac-1_Ec32</t>
  </si>
  <si>
    <t>Ngaro-8_Ec32</t>
  </si>
  <si>
    <t>MuDR-1_Ec32</t>
  </si>
  <si>
    <t>Gypsy-7a_Ec32</t>
  </si>
  <si>
    <t>Harbinger-4_Ec32</t>
  </si>
  <si>
    <t>Sola2-1_Ec32</t>
  </si>
  <si>
    <t>DNA/Sola-2</t>
  </si>
  <si>
    <t>Gypsy-7b_Ec32</t>
  </si>
  <si>
    <t>Copia-11_Ec32</t>
  </si>
  <si>
    <t>Harbinger-3_Ec32</t>
  </si>
  <si>
    <t>TcMar-2_Ec32</t>
  </si>
  <si>
    <t>Helitron-1_Ec32</t>
  </si>
  <si>
    <t>Ngaro-5_Ec32</t>
  </si>
  <si>
    <t>Gypsy-8_Ec32</t>
  </si>
  <si>
    <t>Copia-N3_Ec32</t>
  </si>
  <si>
    <t>Ngaro-3_Ec32</t>
  </si>
  <si>
    <t>KDZ-4_Ec32</t>
  </si>
  <si>
    <t>Harbinger-5_Ec32</t>
  </si>
  <si>
    <t>TcMar-1_Ec32</t>
  </si>
  <si>
    <t>KDZ-2_Ec32</t>
  </si>
  <si>
    <t>ECR-1</t>
  </si>
  <si>
    <t>Copia-7b_Ec32</t>
  </si>
  <si>
    <t>KDZ-1b_Ec32</t>
  </si>
  <si>
    <t>Gypsy-11_Ec32</t>
  </si>
  <si>
    <t>Gypsy-6b_Ec32</t>
  </si>
  <si>
    <t>Gypsy-2a_Ec32</t>
  </si>
  <si>
    <t>Ngaro-7_Ec32</t>
  </si>
  <si>
    <t>Chlamys-1_Ec32</t>
  </si>
  <si>
    <t>Gypsy12_Ec32</t>
  </si>
  <si>
    <t>Ngaro-2b_Ec32</t>
  </si>
  <si>
    <t>Helitron-2_Ec32</t>
  </si>
  <si>
    <t>Gypsy-9_Ec32</t>
  </si>
  <si>
    <t>Plavaka-2_Ec32</t>
  </si>
  <si>
    <t>Harbinger2-2_Ec32</t>
  </si>
  <si>
    <t>Gypsy-1b_Ec32</t>
  </si>
  <si>
    <t>Gypsy-10_Ec32</t>
  </si>
  <si>
    <t>hAT-1_Ec32</t>
  </si>
  <si>
    <t>Sagan-1_Ec32</t>
  </si>
  <si>
    <t>Copia-9_Ec32</t>
  </si>
  <si>
    <t>Copia-3_Ec32</t>
  </si>
  <si>
    <t>Gypsy-13_Ec32</t>
  </si>
  <si>
    <t>Helitron-3b_Ec32</t>
  </si>
  <si>
    <t>Ngaro-2a_Ec32</t>
  </si>
  <si>
    <t>Gypsy-14_Ec32</t>
  </si>
  <si>
    <t>P-2_Ec32</t>
  </si>
  <si>
    <t>Copia-8_Ec32</t>
  </si>
  <si>
    <t>Ngaro-6_Ec32</t>
  </si>
  <si>
    <t>Gypsy-3_Ec32</t>
  </si>
  <si>
    <t>Gypsy-5_Ec32</t>
  </si>
  <si>
    <t>Gypsy-2b_Ec32</t>
  </si>
  <si>
    <t>DNA-N1_Ec32</t>
  </si>
  <si>
    <t>Harbinger2-1_Ec32</t>
  </si>
  <si>
    <t>KDZ-3_Ec32</t>
  </si>
  <si>
    <t>Copia-10_Ec32</t>
  </si>
  <si>
    <t>Chlamys-2a_Ec32</t>
  </si>
  <si>
    <t>Gypsy-15_Ec32</t>
  </si>
  <si>
    <t>Copia-4_Ec32</t>
  </si>
  <si>
    <t>Gypsy-2c_Ec32</t>
  </si>
  <si>
    <t>Helitron-3a_Ec32</t>
  </si>
  <si>
    <t>RTE-2_Ec32</t>
  </si>
  <si>
    <t>P-3_Ec32</t>
  </si>
  <si>
    <t>Sola1-1_Ec32</t>
  </si>
  <si>
    <t>Chlamys-2b_Ec32</t>
  </si>
  <si>
    <t>Harbinger2-N1_Ec32</t>
  </si>
  <si>
    <t>CRE-1_Ec32</t>
  </si>
  <si>
    <t>hAT-2_Ec32</t>
  </si>
  <si>
    <t>PAT-4_Ec32</t>
  </si>
  <si>
    <t>PAT-3_Ec32</t>
  </si>
  <si>
    <t>KDZ-5_Ec32</t>
  </si>
  <si>
    <t>Dada-1_Ec32</t>
  </si>
  <si>
    <t>DNA/Dada</t>
  </si>
  <si>
    <t xml:space="preserve">Supplementary Table S18. TE gene expression (TPM) of the expressed families overall and in the three life stages (vegetative gametophyte, fertile gametophyte, gametes).</t>
  </si>
  <si>
    <t xml:space="preserve">Developmental stage</t>
  </si>
  <si>
    <t xml:space="preserve">Reads processed</t>
  </si>
  <si>
    <t xml:space="preserve">Reported alignments</t>
  </si>
  <si>
    <t xml:space="preserve">Reads with at least one reported alignment</t>
  </si>
  <si>
    <t>CM_trial3_sRNA1_S1_R1.fastq.gz</t>
  </si>
  <si>
    <t xml:space="preserve">Ec32 immature Gametophyte 1</t>
  </si>
  <si>
    <t>CM_trial3_sRNA2_S2_R1.fastq.gz</t>
  </si>
  <si>
    <t xml:space="preserve">Ec32 immature Gametophyte 2</t>
  </si>
  <si>
    <t>CM_trial3_sRNA3_S3_R1.fastq.gz</t>
  </si>
  <si>
    <t xml:space="preserve">Ec32 immature Gametophyte 3</t>
  </si>
  <si>
    <t>CM_trial3_sRNA4_S4_R1.fastq.gz</t>
  </si>
  <si>
    <t xml:space="preserve">Ec32 mature Gametophyte 1</t>
  </si>
  <si>
    <t>CM_trial3_sRNA5_S5_R1.fastq.gz</t>
  </si>
  <si>
    <t xml:space="preserve">Ec32 mature Gametophyte 2</t>
  </si>
  <si>
    <t>CM_trial3_sRNA6_S6_R1.fastq.gz</t>
  </si>
  <si>
    <t xml:space="preserve">Ec32 mature Gametophyte 3</t>
  </si>
  <si>
    <t> 97787385</t>
  </si>
  <si>
    <t>CM_trial3_sRNA7_S7_R1.fastq.gz</t>
  </si>
  <si>
    <t xml:space="preserve">Ec32 gamete 1</t>
  </si>
  <si>
    <t>CM_trial3_sRNA8_S8_R1.fastq.gz</t>
  </si>
  <si>
    <t xml:space="preserve">Ec32 gamete 2</t>
  </si>
  <si>
    <t xml:space="preserve">Supplementary Table S19. sRNA read statistics.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</si>
</sst>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b/>
      <sz val="12.000000"/>
      <color theme="1"/>
      <name val="Calibri"/>
      <scheme val="minor"/>
    </font>
    <font>
      <sz val="12.000000"/>
      <color rgb="FF212121"/>
      <name val="Calibri"/>
      <scheme val="minor"/>
    </font>
    <font>
      <sz val="11.000000"/>
      <color theme="1"/>
      <name val="Arial"/>
    </font>
    <font>
      <b/>
      <i/>
      <sz val="12.000000"/>
      <name val="Arial"/>
    </font>
    <font>
      <sz val="12.000000"/>
      <color theme="1"/>
      <name val="Helvetica"/>
    </font>
    <font>
      <b/>
      <sz val="12.000000"/>
      <color theme="1"/>
      <name val="Helvetica"/>
    </font>
    <font>
      <sz val="11.000000"/>
      <color theme="1"/>
      <name val="DejaVu Sans"/>
    </font>
    <font>
      <b/>
      <i/>
      <sz val="10.500000"/>
      <name val="Arial"/>
    </font>
    <font>
      <b/>
      <sz val="12.000000"/>
      <color indexed="65"/>
      <name val="Helvetica"/>
    </font>
    <font>
      <sz val="12.000000"/>
      <name val="Calibri"/>
      <scheme val="minor"/>
    </font>
    <font>
      <sz val="12.000000"/>
      <name val="Helvetica"/>
    </font>
    <font>
      <b/>
      <i/>
      <sz val="10.000000"/>
      <name val="Arial"/>
    </font>
    <font>
      <b/>
      <sz val="12.000000"/>
      <color indexed="65"/>
      <name val="Calibri"/>
    </font>
    <font>
      <sz val="12.000000"/>
      <name val="Calibri"/>
    </font>
    <font>
      <b/>
      <i/>
      <sz val="12.000000"/>
      <color theme="1"/>
      <name val="Helvetica"/>
    </font>
    <font>
      <sz val="12.000000"/>
      <color theme="1"/>
      <name val="Calibri"/>
    </font>
    <font>
      <b/>
      <i/>
      <sz val="11.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ACA7E9"/>
      </patternFill>
    </fill>
    <fill>
      <patternFill patternType="solid">
        <fgColor rgb="FFFF7E7B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theme="0"/>
      </patternFill>
    </fill>
  </fills>
  <borders count="5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rgb="FFACA7E9"/>
      </bottom>
      <diagonal style="none"/>
    </border>
    <border>
      <left style="none"/>
      <right style="none"/>
      <top style="none"/>
      <bottom style="thin">
        <color rgb="FFACA7E9"/>
      </bottom>
      <diagonal style="none"/>
    </border>
    <border>
      <left style="none"/>
      <right style="thin">
        <color theme="1"/>
      </right>
      <top style="none"/>
      <bottom style="thin">
        <color rgb="FFACA7E9"/>
      </bottom>
      <diagonal style="none"/>
    </border>
    <border>
      <left style="none"/>
      <right style="none"/>
      <top style="none"/>
      <bottom style="thin">
        <color rgb="FFFF7E7B"/>
      </bottom>
      <diagonal style="none"/>
    </border>
    <border>
      <left style="none"/>
      <right style="thin">
        <color theme="1"/>
      </right>
      <top style="none"/>
      <bottom style="thin">
        <color rgb="FFFF7E7B"/>
      </bottom>
      <diagonal style="none"/>
    </border>
    <border>
      <left style="thin">
        <color theme="1"/>
      </left>
      <right style="none"/>
      <top style="thin">
        <color rgb="FFACA7E9"/>
      </top>
      <bottom style="none"/>
      <diagonal style="none"/>
    </border>
    <border>
      <left style="none"/>
      <right style="none"/>
      <top style="thin">
        <color rgb="FFACA7E9"/>
      </top>
      <bottom style="none"/>
      <diagonal style="none"/>
    </border>
    <border>
      <left style="none"/>
      <right style="thin">
        <color rgb="FFACA7E9"/>
      </right>
      <top style="thin">
        <color rgb="FFACA7E9"/>
      </top>
      <bottom style="none"/>
      <diagonal style="none"/>
    </border>
    <border>
      <left style="none"/>
      <right style="thin">
        <color theme="1"/>
      </right>
      <top style="thin">
        <color rgb="FFACA7E9"/>
      </top>
      <bottom style="none"/>
      <diagonal style="none"/>
    </border>
    <border>
      <left style="none"/>
      <right style="none"/>
      <top style="thin">
        <color rgb="FFFF7E7B"/>
      </top>
      <bottom style="none"/>
      <diagonal style="none"/>
    </border>
    <border>
      <left style="none"/>
      <right style="thin">
        <color rgb="FFFF7E7B"/>
      </right>
      <top style="thin">
        <color rgb="FFFF7E7B"/>
      </top>
      <bottom style="none"/>
      <diagonal style="none"/>
    </border>
    <border>
      <left style="none"/>
      <right style="thin">
        <color theme="1"/>
      </right>
      <top style="thin">
        <color rgb="FFFF7E7B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rgb="FFACA7E9"/>
      </right>
      <top style="none"/>
      <bottom style="thin">
        <color theme="1"/>
      </bottom>
      <diagonal style="none"/>
    </border>
    <border>
      <left style="none"/>
      <right style="thin">
        <color rgb="FFFF7E7B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rgb="FFACA7E9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rgb="FFFF7E7B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rgb="FFACA7E9"/>
      </right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rgb="FFFF7E7B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theme="2" tint="-0.099978637043366805"/>
      </bottom>
      <diagonal style="none"/>
    </border>
    <border>
      <left style="none"/>
      <right style="thin">
        <color rgb="FFACA7E9"/>
      </right>
      <top style="none"/>
      <bottom style="thin">
        <color theme="2" tint="-0.099978637043366805"/>
      </bottom>
      <diagonal style="none"/>
    </border>
    <border>
      <left style="none"/>
      <right style="thin">
        <color auto="1"/>
      </right>
      <top style="none"/>
      <bottom style="thin">
        <color theme="2" tint="-0.099978637043366805"/>
      </bottom>
      <diagonal style="none"/>
    </border>
    <border>
      <left style="none"/>
      <right style="thin">
        <color rgb="FFFF7E7B"/>
      </right>
      <top style="none"/>
      <bottom style="thin">
        <color theme="2" tint="-0.099978637043366805"/>
      </bottom>
      <diagonal style="none"/>
    </border>
    <border>
      <left style="thin">
        <color theme="1"/>
      </left>
      <right style="none"/>
      <top style="none"/>
      <bottom style="thin">
        <color theme="2" tint="-0.099978637043366805"/>
      </bottom>
      <diagonal style="none"/>
    </border>
    <border>
      <left style="none"/>
      <right style="none"/>
      <top style="thin">
        <color theme="2" tint="-0.099978637043366805"/>
      </top>
      <bottom style="thin">
        <color theme="2" tint="-0.099978637043366805"/>
      </bottom>
      <diagonal style="none"/>
    </border>
    <border>
      <left style="none"/>
      <right style="thin">
        <color rgb="FFACA7E9"/>
      </right>
      <top style="thin">
        <color theme="2" tint="-0.099978637043366805"/>
      </top>
      <bottom style="thin">
        <color theme="2" tint="-0.099978637043366805"/>
      </bottom>
      <diagonal style="none"/>
    </border>
    <border>
      <left style="none"/>
      <right style="thin">
        <color rgb="FFFF7E7B"/>
      </right>
      <top style="thin">
        <color theme="2" tint="-0.099978637043366805"/>
      </top>
      <bottom style="thin">
        <color theme="2" tint="-0.099978637043366805"/>
      </bottom>
      <diagonal style="none"/>
    </border>
    <border>
      <left style="none"/>
      <right style="thin">
        <color auto="1"/>
      </right>
      <top style="thin">
        <color theme="2" tint="-0.099978637043366805"/>
      </top>
      <bottom style="thin">
        <color theme="2" tint="-0.099978637043366805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51">
    <xf fontId="0" fillId="0" borderId="0" numFmtId="0" xfId="0"/>
    <xf fontId="0" fillId="0" borderId="0" numFmtId="0" xfId="0" applyAlignment="1">
      <alignment horizontal="center"/>
    </xf>
    <xf fontId="2" fillId="0" borderId="1" numFmtId="0" xfId="0" applyFont="1" applyBorder="1" applyAlignment="1">
      <alignment horizontal="center"/>
    </xf>
    <xf fontId="1" fillId="0" borderId="1" numFmtId="0" xfId="1" applyFont="1" applyBorder="1" applyAlignment="1">
      <alignment horizontal="center"/>
    </xf>
    <xf fontId="3" fillId="0" borderId="1" numFmtId="9" xfId="0" applyNumberFormat="1" applyFont="1" applyBorder="1" applyAlignment="1">
      <alignment horizontal="center"/>
    </xf>
    <xf fontId="3" fillId="0" borderId="1" numFmtId="11" xfId="0" applyNumberFormat="1" applyFont="1" applyBorder="1" applyAlignment="1">
      <alignment horizontal="center"/>
    </xf>
    <xf fontId="3" fillId="0" borderId="1" numFmtId="10" xfId="0" applyNumberFormat="1" applyFont="1" applyBorder="1" applyAlignment="1">
      <alignment horizontal="center"/>
    </xf>
    <xf fontId="3" fillId="0" borderId="1" numFmtId="0" xfId="0" applyFont="1" applyBorder="1" applyAlignment="1">
      <alignment horizontal="center"/>
    </xf>
    <xf fontId="4" fillId="0" borderId="0" numFmtId="0" xfId="0" applyFont="1" applyAlignment="1">
      <alignment horizontal="left"/>
    </xf>
    <xf fontId="0" fillId="0" borderId="0" numFmtId="0" xfId="0" applyAlignment="1">
      <alignment horizontal="left"/>
    </xf>
    <xf fontId="5" fillId="0" borderId="0" numFmtId="0" xfId="0" applyFont="1"/>
    <xf fontId="6" fillId="0" borderId="0" numFmtId="0" xfId="0" applyFont="1"/>
    <xf fontId="6" fillId="0" borderId="0" numFmtId="0" xfId="0" applyFont="1" applyAlignment="1">
      <alignment horizontal="center" vertical="center"/>
    </xf>
    <xf fontId="6" fillId="0" borderId="0" numFmtId="164" xfId="0" applyNumberFormat="1" applyFont="1" applyAlignment="1">
      <alignment horizontal="center"/>
    </xf>
    <xf fontId="6" fillId="0" borderId="0" numFmtId="2" xfId="0" applyNumberFormat="1" applyFont="1"/>
    <xf fontId="6" fillId="0" borderId="2" numFmtId="164" xfId="0" applyNumberFormat="1" applyFont="1" applyBorder="1" applyAlignment="1">
      <alignment horizontal="center"/>
    </xf>
    <xf fontId="6" fillId="0" borderId="3" numFmtId="2" xfId="0" applyNumberFormat="1" applyFont="1" applyBorder="1"/>
    <xf fontId="6" fillId="0" borderId="4" numFmtId="0" xfId="0" applyFont="1" applyBorder="1"/>
    <xf fontId="7" fillId="2" borderId="5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/>
    </xf>
    <xf fontId="7" fillId="2" borderId="3" numFmtId="0" xfId="0" applyFont="1" applyFill="1" applyBorder="1" applyAlignment="1">
      <alignment horizontal="center" vertical="center"/>
    </xf>
    <xf fontId="7" fillId="3" borderId="2" numFmtId="0" xfId="0" applyFont="1" applyFill="1" applyBorder="1" applyAlignment="1">
      <alignment horizontal="center" vertical="center"/>
    </xf>
    <xf fontId="7" fillId="3" borderId="3" numFmtId="0" xfId="0" applyFont="1" applyFill="1" applyBorder="1" applyAlignment="1">
      <alignment horizontal="center" vertical="center"/>
    </xf>
    <xf fontId="0" fillId="0" borderId="0" numFmtId="0" xfId="0" applyAlignment="1">
      <alignment vertical="center"/>
    </xf>
    <xf fontId="7" fillId="0" borderId="4" numFmtId="0" xfId="0" applyFont="1" applyBorder="1" applyAlignment="1">
      <alignment vertical="center"/>
    </xf>
    <xf fontId="7" fillId="2" borderId="6" numFmtId="0" xfId="0" applyFont="1" applyFill="1" applyBorder="1" applyAlignment="1">
      <alignment horizontal="center" vertical="center"/>
    </xf>
    <xf fontId="7" fillId="2" borderId="7" numFmtId="0" xfId="0" applyFont="1" applyFill="1" applyBorder="1" applyAlignment="1">
      <alignment horizontal="center" vertical="center"/>
    </xf>
    <xf fontId="7" fillId="2" borderId="8" numFmtId="0" xfId="0" applyFont="1" applyFill="1" applyBorder="1" applyAlignment="1">
      <alignment horizontal="center" vertical="center"/>
    </xf>
    <xf fontId="7" fillId="3" borderId="9" numFmtId="0" xfId="0" applyFont="1" applyFill="1" applyBorder="1" applyAlignment="1">
      <alignment horizontal="center" vertical="center"/>
    </xf>
    <xf fontId="7" fillId="3" borderId="10" numFmtId="0" xfId="0" applyFont="1" applyFill="1" applyBorder="1" applyAlignment="1">
      <alignment horizontal="center" vertical="center"/>
    </xf>
    <xf fontId="7" fillId="0" borderId="11" numFmtId="0" xfId="0" applyFont="1" applyBorder="1" applyAlignment="1">
      <alignment horizontal="center" vertical="center"/>
    </xf>
    <xf fontId="7" fillId="0" borderId="12" numFmtId="0" xfId="0" applyFont="1" applyBorder="1" applyAlignment="1">
      <alignment horizontal="center" vertical="center"/>
    </xf>
    <xf fontId="7" fillId="0" borderId="13" numFmtId="0" xfId="0" applyFont="1" applyBorder="1" applyAlignment="1">
      <alignment horizontal="center" vertical="center"/>
    </xf>
    <xf fontId="7" fillId="0" borderId="14" numFmtId="0" xfId="0" applyFont="1" applyBorder="1" applyAlignment="1">
      <alignment horizontal="center" vertical="center"/>
    </xf>
    <xf fontId="7" fillId="0" borderId="15" numFmtId="0" xfId="0" applyFont="1" applyBorder="1" applyAlignment="1">
      <alignment horizontal="center" vertical="center"/>
    </xf>
    <xf fontId="7" fillId="0" borderId="16" numFmtId="0" xfId="0" applyFont="1" applyBorder="1" applyAlignment="1">
      <alignment horizontal="center" vertical="center"/>
    </xf>
    <xf fontId="7" fillId="0" borderId="17" numFmtId="0" xfId="0" applyFont="1" applyBorder="1" applyAlignment="1">
      <alignment horizontal="center" vertical="center"/>
    </xf>
    <xf fontId="6" fillId="0" borderId="18" numFmtId="0" xfId="0" applyFont="1" applyBorder="1"/>
    <xf fontId="7" fillId="0" borderId="19" numFmtId="0" xfId="0" applyFont="1" applyBorder="1" applyAlignment="1">
      <alignment horizontal="center" vertical="center"/>
    </xf>
    <xf fontId="7" fillId="0" borderId="20" numFmtId="0" xfId="0" applyFont="1" applyBorder="1" applyAlignment="1">
      <alignment horizontal="center" vertical="center"/>
    </xf>
    <xf fontId="7" fillId="0" borderId="21" numFmtId="0" xfId="0" applyFont="1" applyBorder="1" applyAlignment="1">
      <alignment horizontal="center" vertical="center"/>
    </xf>
    <xf fontId="7" fillId="0" borderId="18" numFmtId="0" xfId="0" applyFont="1" applyBorder="1" applyAlignment="1">
      <alignment horizontal="center" vertical="center"/>
    </xf>
    <xf fontId="7" fillId="0" borderId="22" numFmtId="0" xfId="0" applyFont="1" applyBorder="1" applyAlignment="1">
      <alignment horizontal="center" vertical="center"/>
    </xf>
    <xf fontId="7" fillId="0" borderId="23" numFmtId="0" xfId="0" applyFont="1" applyBorder="1" applyAlignment="1">
      <alignment horizontal="left"/>
    </xf>
    <xf fontId="7" fillId="0" borderId="24" numFmtId="0" xfId="0" applyFont="1" applyBorder="1" applyAlignment="1">
      <alignment horizontal="center"/>
    </xf>
    <xf fontId="7" fillId="0" borderId="25" numFmtId="0" xfId="0" applyFont="1" applyBorder="1" applyAlignment="1">
      <alignment horizontal="center"/>
    </xf>
    <xf fontId="7" fillId="0" borderId="26" numFmtId="0" xfId="0" applyFont="1" applyBorder="1" applyAlignment="1">
      <alignment horizontal="center"/>
    </xf>
    <xf fontId="7" fillId="0" borderId="27" numFmtId="0" xfId="0" applyFont="1" applyBorder="1" applyAlignment="1">
      <alignment horizontal="center"/>
    </xf>
    <xf fontId="7" fillId="0" borderId="28" numFmtId="0" xfId="0" applyFont="1" applyBorder="1" applyAlignment="1">
      <alignment horizontal="center"/>
    </xf>
    <xf fontId="6" fillId="0" borderId="1" numFmtId="0" xfId="0" applyFont="1" applyBorder="1" applyAlignment="1">
      <alignment horizontal="left" vertical="center" wrapText="1"/>
    </xf>
    <xf fontId="6" fillId="0" borderId="0" numFmtId="0" xfId="0" applyFont="1" applyAlignment="1">
      <alignment horizontal="center"/>
    </xf>
    <xf fontId="6" fillId="0" borderId="0" numFmtId="2" xfId="0" applyNumberFormat="1" applyFont="1" applyAlignment="1">
      <alignment horizontal="center"/>
    </xf>
    <xf fontId="6" fillId="0" borderId="29" numFmtId="0" xfId="0" applyFont="1" applyBorder="1" applyAlignment="1">
      <alignment horizontal="center"/>
    </xf>
    <xf fontId="6" fillId="0" borderId="30" numFmtId="0" xfId="0" applyFont="1" applyBorder="1" applyAlignment="1">
      <alignment horizontal="center"/>
    </xf>
    <xf fontId="6" fillId="0" borderId="31" numFmtId="0" xfId="0" applyFont="1" applyBorder="1" applyAlignment="1">
      <alignment horizontal="center"/>
    </xf>
    <xf fontId="8" fillId="0" borderId="0" numFmtId="2" xfId="0" applyNumberFormat="1" applyFont="1" applyAlignment="1">
      <alignment horizontal="center"/>
    </xf>
    <xf fontId="8" fillId="0" borderId="30" numFmtId="2" xfId="0" applyNumberFormat="1" applyFont="1" applyBorder="1" applyAlignment="1">
      <alignment horizontal="center"/>
    </xf>
    <xf fontId="8" fillId="0" borderId="32" numFmtId="2" xfId="0" applyNumberFormat="1" applyFont="1" applyBorder="1" applyAlignment="1">
      <alignment horizontal="center"/>
    </xf>
    <xf fontId="6" fillId="0" borderId="33" numFmtId="0" xfId="0" applyFont="1" applyBorder="1" applyAlignment="1">
      <alignment horizontal="center"/>
    </xf>
    <xf fontId="6" fillId="0" borderId="33" numFmtId="2" xfId="0" applyNumberFormat="1" applyFont="1" applyBorder="1" applyAlignment="1">
      <alignment horizontal="center"/>
    </xf>
    <xf fontId="6" fillId="0" borderId="34" numFmtId="0" xfId="0" applyFont="1" applyBorder="1" applyAlignment="1">
      <alignment horizontal="center"/>
    </xf>
    <xf fontId="6" fillId="0" borderId="35" numFmtId="2" xfId="0" applyNumberFormat="1" applyFont="1" applyBorder="1" applyAlignment="1">
      <alignment horizontal="center"/>
    </xf>
    <xf fontId="6" fillId="0" borderId="36" numFmtId="0" xfId="0" applyFont="1" applyBorder="1" applyAlignment="1">
      <alignment horizontal="center"/>
    </xf>
    <xf fontId="6" fillId="0" borderId="37" numFmtId="0" xfId="0" applyFont="1" applyBorder="1" applyAlignment="1">
      <alignment horizontal="center"/>
    </xf>
    <xf fontId="6" fillId="0" borderId="38" numFmtId="0" xfId="0" applyFont="1" applyBorder="1" applyAlignment="1">
      <alignment horizontal="center"/>
    </xf>
    <xf fontId="6" fillId="0" borderId="38" numFmtId="2" xfId="0" applyNumberFormat="1" applyFont="1" applyBorder="1" applyAlignment="1">
      <alignment horizontal="center"/>
    </xf>
    <xf fontId="6" fillId="0" borderId="39" numFmtId="0" xfId="0" applyFont="1" applyBorder="1" applyAlignment="1">
      <alignment horizontal="center"/>
    </xf>
    <xf fontId="6" fillId="0" borderId="40" numFmtId="0" xfId="0" applyFont="1" applyBorder="1" applyAlignment="1">
      <alignment horizontal="center"/>
    </xf>
    <xf fontId="0" fillId="0" borderId="0" numFmtId="2" xfId="0" applyNumberFormat="1" applyAlignment="1">
      <alignment horizontal="center"/>
    </xf>
    <xf fontId="0" fillId="0" borderId="32" numFmtId="2" xfId="0" applyNumberFormat="1" applyBorder="1" applyAlignment="1">
      <alignment horizontal="center"/>
    </xf>
    <xf fontId="6" fillId="0" borderId="32" numFmtId="2" xfId="0" applyNumberFormat="1" applyFont="1" applyBorder="1" applyAlignment="1">
      <alignment horizontal="center"/>
    </xf>
    <xf fontId="6" fillId="0" borderId="41" numFmtId="2" xfId="0" applyNumberFormat="1" applyFont="1" applyBorder="1" applyAlignment="1">
      <alignment horizontal="center"/>
    </xf>
    <xf fontId="0" fillId="0" borderId="0" numFmtId="164" xfId="0" applyNumberFormat="1" applyAlignment="1">
      <alignment horizontal="center"/>
    </xf>
    <xf fontId="6" fillId="0" borderId="19" numFmtId="0" xfId="0" applyFont="1" applyBorder="1" applyAlignment="1">
      <alignment horizontal="center"/>
    </xf>
    <xf fontId="6" fillId="0" borderId="20" numFmtId="2" xfId="0" applyNumberFormat="1" applyFont="1" applyBorder="1" applyAlignment="1">
      <alignment horizontal="center"/>
    </xf>
    <xf fontId="6" fillId="0" borderId="21" numFmtId="0" xfId="0" applyFont="1" applyBorder="1" applyAlignment="1">
      <alignment horizontal="center"/>
    </xf>
    <xf fontId="6" fillId="0" borderId="20" numFmtId="0" xfId="0" applyFont="1" applyBorder="1" applyAlignment="1">
      <alignment horizontal="center"/>
    </xf>
    <xf fontId="8" fillId="0" borderId="42" numFmtId="2" xfId="0" applyNumberFormat="1" applyFont="1" applyBorder="1" applyAlignment="1">
      <alignment horizontal="center"/>
    </xf>
    <xf fontId="8" fillId="0" borderId="43" numFmtId="2" xfId="0" applyNumberFormat="1" applyFont="1" applyBorder="1" applyAlignment="1">
      <alignment horizontal="center"/>
    </xf>
    <xf fontId="6" fillId="0" borderId="22" numFmtId="0" xfId="0" applyFont="1" applyBorder="1" applyAlignment="1">
      <alignment horizontal="center"/>
    </xf>
    <xf fontId="9" fillId="0" borderId="0" numFmtId="0" xfId="0" applyFont="1"/>
    <xf fontId="0" fillId="0" borderId="0" numFmtId="2" xfId="0" applyNumberFormat="1"/>
    <xf fontId="10" fillId="4" borderId="44" numFmtId="0" xfId="0" applyFont="1" applyFill="1" applyBorder="1" applyAlignment="1">
      <alignment horizontal="left" vertical="center"/>
    </xf>
    <xf fontId="10" fillId="4" borderId="45" numFmtId="0" xfId="0" applyFont="1" applyFill="1" applyBorder="1" applyAlignment="1">
      <alignment horizontal="left" vertical="center"/>
    </xf>
    <xf fontId="11" fillId="0" borderId="0" numFmtId="0" xfId="0" applyFont="1"/>
    <xf fontId="12" fillId="0" borderId="44" numFmtId="0" xfId="0" applyFont="1" applyBorder="1" applyAlignment="1">
      <alignment horizontal="left" vertical="center"/>
    </xf>
    <xf fontId="12" fillId="0" borderId="45" numFmtId="2" xfId="0" applyNumberFormat="1" applyFont="1" applyBorder="1" applyAlignment="1">
      <alignment horizontal="center" vertical="center"/>
    </xf>
    <xf fontId="12" fillId="0" borderId="46" numFmtId="2" xfId="0" applyNumberFormat="1" applyFont="1" applyBorder="1" applyAlignment="1">
      <alignment horizontal="center" vertical="center"/>
    </xf>
    <xf fontId="12" fillId="0" borderId="47" numFmtId="0" xfId="0" applyFont="1" applyBorder="1" applyAlignment="1">
      <alignment horizontal="left" vertical="center"/>
    </xf>
    <xf fontId="12" fillId="0" borderId="48" numFmtId="2" xfId="0" applyNumberFormat="1" applyFont="1" applyBorder="1" applyAlignment="1">
      <alignment horizontal="center" vertical="center"/>
    </xf>
    <xf fontId="12" fillId="0" borderId="49" numFmtId="2" xfId="0" applyNumberFormat="1" applyFont="1" applyBorder="1" applyAlignment="1">
      <alignment horizontal="center" vertical="center"/>
    </xf>
    <xf fontId="13" fillId="0" borderId="0" numFmtId="0" xfId="0" applyFont="1"/>
    <xf fontId="14" fillId="0" borderId="46" numFmtId="0" xfId="0" applyFont="1" applyBorder="1" applyAlignment="1">
      <alignment horizontal="left"/>
    </xf>
    <xf fontId="15" fillId="0" borderId="46" numFmtId="0" xfId="0" applyFont="1" applyBorder="1" applyAlignment="1">
      <alignment horizontal="right"/>
    </xf>
    <xf fontId="15" fillId="0" borderId="49" numFmtId="0" xfId="0" applyFont="1" applyBorder="1" applyAlignment="1">
      <alignment horizontal="right"/>
    </xf>
    <xf fontId="0" fillId="5" borderId="0" numFmtId="0" xfId="0" applyFill="1"/>
    <xf fontId="0" fillId="5" borderId="1" numFmtId="0" xfId="0" applyFill="1" applyBorder="1"/>
    <xf fontId="0" fillId="5" borderId="44" numFmtId="0" xfId="0" applyFill="1" applyBorder="1"/>
    <xf fontId="0" fillId="5" borderId="50" numFmtId="0" xfId="0" applyFill="1" applyBorder="1" applyAlignment="1">
      <alignment horizontal="left"/>
    </xf>
    <xf fontId="0" fillId="5" borderId="50" numFmtId="0" xfId="0" applyFill="1" applyBorder="1"/>
    <xf fontId="0" fillId="5" borderId="51" numFmtId="0" xfId="0" applyFill="1" applyBorder="1"/>
    <xf fontId="0" fillId="5" borderId="52" numFmtId="0" xfId="0" applyFill="1" applyBorder="1"/>
    <xf fontId="0" fillId="5" borderId="53" numFmtId="0" xfId="0" applyFill="1" applyBorder="1" applyAlignment="1">
      <alignment horizontal="left"/>
    </xf>
    <xf fontId="0" fillId="5" borderId="54" numFmtId="0" xfId="0" applyFill="1" applyBorder="1"/>
    <xf fontId="15" fillId="0" borderId="0" numFmtId="0" xfId="0" applyFont="1" applyAlignment="1">
      <alignment horizontal="left"/>
    </xf>
    <xf fontId="15" fillId="6" borderId="0" numFmtId="0" xfId="0" applyFont="1" applyFill="1" applyAlignment="1">
      <alignment horizontal="left"/>
    </xf>
    <xf fontId="15" fillId="6" borderId="0" numFmtId="0" xfId="0" applyFont="1" applyFill="1"/>
    <xf fontId="0" fillId="7" borderId="0" numFmtId="0" xfId="0" applyFill="1"/>
    <xf fontId="15" fillId="6" borderId="1" numFmtId="0" xfId="0" applyFont="1" applyFill="1" applyBorder="1" applyAlignment="1">
      <alignment horizontal="left"/>
    </xf>
    <xf fontId="15" fillId="6" borderId="49" numFmtId="0" xfId="0" applyFont="1" applyFill="1" applyBorder="1" applyAlignment="1">
      <alignment horizontal="left"/>
    </xf>
    <xf fontId="15" fillId="6" borderId="52" numFmtId="0" xfId="0" applyFont="1" applyFill="1" applyBorder="1" applyAlignment="1">
      <alignment horizontal="left"/>
    </xf>
    <xf fontId="15" fillId="6" borderId="53" numFmtId="0" xfId="0" applyFont="1" applyFill="1" applyBorder="1" applyAlignment="1">
      <alignment horizontal="left"/>
    </xf>
    <xf fontId="15" fillId="6" borderId="32" numFmtId="0" xfId="0" applyFont="1" applyFill="1" applyBorder="1" applyAlignment="1">
      <alignment horizontal="left"/>
    </xf>
    <xf fontId="15" fillId="6" borderId="51" numFmtId="0" xfId="0" applyFont="1" applyFill="1" applyBorder="1" applyAlignment="1">
      <alignment horizontal="left"/>
    </xf>
    <xf fontId="15" fillId="6" borderId="43" numFmtId="0" xfId="0" applyFont="1" applyFill="1" applyBorder="1" applyAlignment="1">
      <alignment horizontal="left"/>
    </xf>
    <xf fontId="15" fillId="6" borderId="54" numFmtId="0" xfId="0" applyFont="1" applyFill="1" applyBorder="1" applyAlignment="1">
      <alignment horizontal="left"/>
    </xf>
    <xf fontId="10" fillId="4" borderId="0" numFmtId="0" xfId="0" applyFont="1" applyFill="1"/>
    <xf fontId="12" fillId="0" borderId="50" numFmtId="0" xfId="0" applyFont="1" applyBorder="1" applyAlignment="1">
      <alignment horizontal="center" vertical="center"/>
    </xf>
    <xf fontId="12" fillId="0" borderId="49" numFmtId="0" xfId="0" applyFont="1" applyBorder="1" applyAlignment="1">
      <alignment vertical="center"/>
    </xf>
    <xf fontId="12" fillId="0" borderId="49" numFmtId="1" xfId="0" applyNumberFormat="1" applyFont="1" applyBorder="1" applyAlignment="1">
      <alignment horizontal="center" vertical="center"/>
    </xf>
    <xf fontId="12" fillId="0" borderId="49" numFmtId="0" xfId="0" applyFont="1" applyBorder="1" applyAlignment="1">
      <alignment horizontal="center" vertical="center"/>
    </xf>
    <xf fontId="12" fillId="0" borderId="49" numFmtId="164" xfId="0" applyNumberFormat="1" applyFont="1" applyBorder="1" applyAlignment="1">
      <alignment horizontal="center" vertical="center"/>
    </xf>
    <xf fontId="0" fillId="0" borderId="1" numFmtId="164" xfId="0" applyNumberFormat="1" applyBorder="1" applyAlignment="1">
      <alignment horizontal="center" vertical="center"/>
    </xf>
    <xf fontId="0" fillId="0" borderId="0" numFmtId="164" xfId="0" applyNumberFormat="1"/>
    <xf fontId="12" fillId="0" borderId="53" numFmtId="0" xfId="0" applyFont="1" applyBorder="1" applyAlignment="1">
      <alignment horizontal="center" vertical="center"/>
    </xf>
    <xf fontId="12" fillId="0" borderId="43" numFmtId="0" xfId="0" applyFont="1" applyBorder="1" applyAlignment="1">
      <alignment vertical="center"/>
    </xf>
    <xf fontId="12" fillId="0" borderId="43" numFmtId="2" xfId="0" applyNumberFormat="1" applyFont="1" applyBorder="1" applyAlignment="1">
      <alignment horizontal="center" vertical="center"/>
    </xf>
    <xf fontId="12" fillId="0" borderId="43" numFmtId="1" xfId="0" applyNumberFormat="1" applyFont="1" applyBorder="1" applyAlignment="1">
      <alignment horizontal="center" vertical="center"/>
    </xf>
    <xf fontId="12" fillId="0" borderId="43" numFmtId="0" xfId="0" applyFont="1" applyBorder="1" applyAlignment="1">
      <alignment horizontal="center" vertical="center"/>
    </xf>
    <xf fontId="12" fillId="0" borderId="43" numFmtId="164" xfId="0" applyNumberFormat="1" applyFont="1" applyBorder="1" applyAlignment="1">
      <alignment horizontal="center" vertical="center"/>
    </xf>
    <xf fontId="12" fillId="0" borderId="51" numFmtId="0" xfId="0" applyFont="1" applyBorder="1" applyAlignment="1">
      <alignment horizontal="center" vertical="center"/>
    </xf>
    <xf fontId="6" fillId="8" borderId="0" numFmtId="0" xfId="0" applyFont="1" applyFill="1"/>
    <xf fontId="2" fillId="0" borderId="0" numFmtId="0" xfId="0" applyFont="1"/>
    <xf fontId="6" fillId="8" borderId="0" numFmtId="2" xfId="0" applyNumberFormat="1" applyFont="1" applyFill="1"/>
    <xf fontId="0" fillId="0" borderId="0" numFmtId="0" xfId="0" quotePrefix="1"/>
    <xf fontId="7" fillId="5" borderId="0" numFmtId="0" xfId="0" applyFont="1" applyFill="1"/>
    <xf fontId="16" fillId="5" borderId="0" numFmtId="0" xfId="0" applyFont="1" applyFill="1"/>
    <xf fontId="6" fillId="5" borderId="0" numFmtId="0" xfId="0" applyFont="1" applyFill="1"/>
    <xf fontId="6" fillId="0" borderId="0" numFmtId="0" xfId="0" applyFont="1" applyAlignment="1">
      <alignment horizontal="right" vertical="center"/>
    </xf>
    <xf fontId="7" fillId="0" borderId="0" numFmtId="0" xfId="0" applyFont="1"/>
    <xf fontId="6" fillId="0" borderId="0" numFmtId="11" xfId="0" applyNumberFormat="1" applyFont="1"/>
    <xf fontId="7" fillId="0" borderId="0" numFmtId="11" xfId="0" applyNumberFormat="1" applyFont="1"/>
    <xf fontId="6" fillId="0" borderId="0" numFmtId="2" xfId="0" applyNumberFormat="1" applyFont="1" quotePrefix="1"/>
    <xf fontId="8" fillId="0" borderId="0" numFmtId="0" xfId="0" applyFont="1"/>
    <xf fontId="6" fillId="0" borderId="0" numFmtId="11" xfId="0" applyNumberFormat="1" applyFont="1" applyAlignment="1">
      <alignment horizontal="center"/>
    </xf>
    <xf fontId="17" fillId="0" borderId="0" numFmtId="0" xfId="0" applyFont="1"/>
    <xf fontId="17" fillId="0" borderId="0" numFmtId="0" xfId="0" applyFont="1" applyAlignment="1">
      <alignment horizontal="left" vertical="center"/>
    </xf>
    <xf fontId="17" fillId="0" borderId="0" numFmtId="0" xfId="0" applyFont="1" applyAlignment="1">
      <alignment horizontal="center" vertical="center"/>
    </xf>
    <xf fontId="17" fillId="0" borderId="0" numFmtId="10" xfId="0" applyNumberFormat="1" applyFont="1" applyAlignment="1">
      <alignment horizontal="center" vertical="center"/>
    </xf>
    <xf fontId="17" fillId="0" borderId="0" numFmtId="0" xfId="0" applyFont="1" applyAlignment="1">
      <alignment horizontal="left"/>
    </xf>
    <xf fontId="18" fillId="0" borderId="0" numFmtId="0" xfId="0" applyFont="1"/>
  </cellXfs>
  <cellStyles count="2">
    <cellStyle name="Hyperlink" xfId="1" builtinId="8"/>
    <cellStyle name="Normal" xfId="0" builtinId="0"/>
  </cellStyles>
  <dxfs count="109"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164" formatCode="0.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164" formatCode="0.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164" formatCode="0.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164" formatCode="0.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1" formatCode="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fill>
        <patternFill patternType="solid">
          <fgColor theme="0"/>
          <bgColor theme="0"/>
        </patternFill>
      </fill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  <fill>
        <patternFill patternType="solid">
          <fgColor theme="0"/>
          <bgColor theme="0"/>
        </patternFill>
      </fill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alignment horizontal="right" indent="0" relativeIndent="0" shrinkToFit="0" textRotation="0" vertical="center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</dxf>
    <dxf>
      <font>
        <strike val="0"/>
        <u val="none"/>
        <vertAlign val="baseline"/>
        <sz val="12.000000"/>
        <color theme="1"/>
        <name val="Helvetica"/>
        <scheme val="none"/>
      </font>
      <alignment horizontal="center" indent="0" relativeIndent="0" shrinkToFit="0" textRotation="0" vertical="bottom" wrapText="0"/>
    </dxf>
    <dxf>
      <font>
        <strike val="0"/>
        <u val="none"/>
        <vertAlign val="baseline"/>
        <sz val="12.000000"/>
        <color theme="1"/>
        <name val="Helvetica"/>
        <scheme val="none"/>
      </font>
      <numFmt numFmtId="2" formatCode="0.00"/>
      <alignment horizontal="center" indent="0" relativeIndent="0" shrinkToFit="0" textRotation="0" vertical="bottom" wrapText="0"/>
    </dxf>
    <dxf>
      <font>
        <b val="0"/>
        <i val="0"/>
        <strike val="0"/>
        <u val="none"/>
        <vertAlign val="baseline"/>
        <sz val="12.000000"/>
        <color theme="1"/>
        <name val="Calibri"/>
        <scheme val="none"/>
      </font>
      <alignment horizontal="left" indent="0" relativeIndent="0" shrinkToFit="0" textRotation="0" vertical="center" wrapText="0"/>
    </dxf>
    <dxf>
      <font>
        <b val="0"/>
        <i val="0"/>
        <strike val="0"/>
        <u val="none"/>
        <vertAlign val="baseline"/>
        <sz val="12.000000"/>
        <color theme="1"/>
        <name val="Calibri"/>
        <scheme val="none"/>
      </font>
      <alignment horizontal="left" indent="0" relativeIndent="0" shrinkToFit="0" textRotation="0" vertical="center" wrapText="0"/>
    </dxf>
    <dxf>
      <font>
        <b val="0"/>
        <i val="0"/>
        <strike val="0"/>
        <u val="none"/>
        <vertAlign val="baseline"/>
        <sz val="12.000000"/>
        <color theme="1"/>
        <name val="Calibri"/>
        <scheme val="none"/>
      </font>
      <alignment horizontal="center" indent="0" relativeIndent="0" shrinkToFit="0" textRotation="0" vertical="center" wrapText="0"/>
    </dxf>
    <dxf>
      <font>
        <b val="0"/>
        <i val="0"/>
        <strike val="0"/>
        <u val="none"/>
        <vertAlign val="baseline"/>
        <sz val="12.000000"/>
        <color theme="1"/>
        <name val="Calibri"/>
        <scheme val="none"/>
      </font>
      <alignment horizontal="center" indent="0" relativeIndent="0" shrinkToFit="0" textRotation="0" vertical="center" wrapText="0"/>
    </dxf>
    <dxf>
      <font>
        <b val="0"/>
        <i val="0"/>
        <strike val="0"/>
        <u val="none"/>
        <vertAlign val="baseline"/>
        <sz val="12.000000"/>
        <color theme="1"/>
        <name val="Calibri"/>
        <scheme val="none"/>
      </font>
      <numFmt numFmtId="10" formatCode="0.00%"/>
      <alignment horizontal="center" indent="0" relativeIndent="0" shrinkToFit="0" textRotation="0" vertical="center" wrapTex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worksheet" Target="worksheets/sheet13.xml"/><Relationship  Id="rId14" Type="http://schemas.openxmlformats.org/officeDocument/2006/relationships/worksheet" Target="worksheets/sheet14.xml"/><Relationship  Id="rId15" Type="http://schemas.openxmlformats.org/officeDocument/2006/relationships/worksheet" Target="worksheets/sheet15.xml"/><Relationship  Id="rId16" Type="http://schemas.openxmlformats.org/officeDocument/2006/relationships/worksheet" Target="worksheets/sheet16.xml"/><Relationship  Id="rId17" Type="http://schemas.openxmlformats.org/officeDocument/2006/relationships/worksheet" Target="worksheets/sheet17.xml"/><Relationship  Id="rId18" Type="http://schemas.openxmlformats.org/officeDocument/2006/relationships/worksheet" Target="worksheets/sheet18.xml"/><Relationship  Id="rId19" Type="http://schemas.openxmlformats.org/officeDocument/2006/relationships/worksheet" Target="worksheets/sheet19.xml"/><Relationship  Id="rId2" Type="http://schemas.openxmlformats.org/officeDocument/2006/relationships/worksheet" Target="worksheets/sheet2.xml"/><Relationship  Id="rId20" Type="http://schemas.openxmlformats.org/officeDocument/2006/relationships/theme" Target="theme/theme1.xml"/><Relationship  Id="rId21" Type="http://schemas.openxmlformats.org/officeDocument/2006/relationships/sharedStrings" Target="sharedStrings.xml"/><Relationship  Id="rId22" Type="http://schemas.openxmlformats.org/officeDocument/2006/relationships/styles" Target="styles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9" ref="A1:G5">
  <autoFilter ref="A1:G5"/>
  <tableColumns count="7">
    <tableColumn id="1" name="Compartment" dataDxfId="0"/>
    <tableColumn id="2" name="Length (Mb)" dataDxfId="1"/>
    <tableColumn id="3" name="TE (Mb)" dataDxfId="2"/>
    <tableColumn id="4" name="Cut-and-paste (Mb)" dataDxfId="3"/>
    <tableColumn id="5" name="Copy-and-paste (Mb)" dataDxfId="4"/>
    <tableColumn id="6" name="TE sequence (%)" dataDxfId="5"/>
    <tableColumn id="7" name="Ratio cut/copy " dataDxfId="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Table3" ref="A1:D6">
  <autoFilter ref="A1:D6"/>
  <tableColumns count="4">
    <tableColumn id="1" name="Scaffold" dataDxfId="7"/>
    <tableColumn id="2" name="Scaffold length (Mb)" dataDxfId="8"/>
    <tableColumn id="3" name="TE (kb)" dataDxfId="9"/>
    <tableColumn id="4" name="TE sequence (%)" dataDxfId="1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displayName="Table113" ref="A1:C4">
  <autoFilter ref="A1:C4"/>
  <tableColumns count="3">
    <tableColumn id="1" name="Genomic compartment"/>
    <tableColumn id="2" name="TE median length (bp)"/>
    <tableColumn id="3" name="Median percentage of divergence (%)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displayName="Table8" ref="A1:E9">
  <autoFilter ref="A1:E9"/>
  <tableColumns count="5">
    <tableColumn id="1" name="Sample" dataDxfId="11"/>
    <tableColumn id="2" name="Life stage" dataDxfId="12"/>
    <tableColumn id="3" name="sRNA reads" dataDxfId="13"/>
    <tableColumn id="4" name="sRNA reads &gt;= 24nt" dataDxfId="14"/>
    <tableColumn id="5" name="Percentage (%)" dataDxfId="15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displayName="Table7" ref="A1:D3">
  <autoFilter ref="A1:D3"/>
  <tableColumns count="4">
    <tableColumn id="1" name="TE intact status" dataDxfId="16"/>
    <tableColumn id="2" name="TE copies with sRNA" dataDxfId="17"/>
    <tableColumn id="3" name="Total TE copies" dataDxfId="18"/>
    <tableColumn id="4" name="Percentage (%)" dataDxfId="19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displayName="Table4" ref="A1:S1313">
  <autoFilter ref="A1:S1313"/>
  <tableColumns count="19">
    <tableColumn id="1" name="Family ID" dataDxfId="20"/>
    <tableColumn id="2" name="baseMean" dataDxfId="21"/>
    <tableColumn id="3" name="log2FoldChange" dataDxfId="22"/>
    <tableColumn id="4" name="lfcSE" dataDxfId="23"/>
    <tableColumn id="5" name="pvalue" dataDxfId="24"/>
    <tableColumn id="6" name="padj" dataDxfId="25"/>
    <tableColumn id="7" name="Chromosome" dataDxfId="26"/>
    <tableColumn id="8" name="Start" dataDxfId="27"/>
    <tableColumn id="9" name="End" dataDxfId="28"/>
    <tableColumn id="10" name="Strand" dataDxfId="29"/>
    <tableColumn id="11" name="Length" dataDxfId="30"/>
    <tableColumn id="12" name="Percentage of divergence" dataDxfId="31"/>
    <tableColumn id="13" name="Compartment" dataDxfId="32"/>
    <tableColumn id="14" name="Classification" dataDxfId="33"/>
    <tableColumn id="15" name="ConsensiLength" dataDxfId="34"/>
    <tableColumn id="16" name="LengthPercent" dataDxfId="35"/>
    <tableColumn id="17" name="Intact status" dataDxfId="36"/>
    <tableColumn id="18" name="Mechanism" dataDxfId="37"/>
    <tableColumn id="19" name="Transition" dataDxfId="38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displayName="Table5" ref="A1:S1442">
  <autoFilter ref="A1:S1442"/>
  <tableColumns count="19">
    <tableColumn id="1" name="Family ID" dataDxfId="39"/>
    <tableColumn id="2" name="baseMean" dataDxfId="40"/>
    <tableColumn id="3" name="log2FoldChange" dataDxfId="41"/>
    <tableColumn id="4" name="lfcSE" dataDxfId="42"/>
    <tableColumn id="5" name="pvalue" dataDxfId="43"/>
    <tableColumn id="6" name="padj" dataDxfId="44"/>
    <tableColumn id="7" name="Chromosome" dataDxfId="45"/>
    <tableColumn id="8" name="Start" dataDxfId="46"/>
    <tableColumn id="9" name="End" dataDxfId="47"/>
    <tableColumn id="10" name="Strand" dataDxfId="48"/>
    <tableColumn id="11" name="Length" dataDxfId="49"/>
    <tableColumn id="12" name="Percentage of divergence" dataDxfId="50"/>
    <tableColumn id="13" name="Compartment" dataDxfId="51"/>
    <tableColumn id="14" name="Classification" dataDxfId="52"/>
    <tableColumn id="15" name="ConsensiLength" dataDxfId="53"/>
    <tableColumn id="16" name="LengthPercent" dataDxfId="54"/>
    <tableColumn id="17" name="Intact status" dataDxfId="55"/>
    <tableColumn id="18" name="Mechanism" dataDxfId="56"/>
    <tableColumn id="19" name="Transition" dataDxfId="57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displayName="Table2" ref="A1:T77">
  <autoFilter ref="A1:T77"/>
  <tableColumns count="20">
    <tableColumn id="1" name="Family ID"/>
    <tableColumn id="2" name="baseMean"/>
    <tableColumn id="3" name="log2FoldChange"/>
    <tableColumn id="4" name="lfcSE"/>
    <tableColumn id="5" name="stat"/>
    <tableColumn id="6" name="pvalue"/>
    <tableColumn id="7" name="padj"/>
    <tableColumn id="8" name="Chromosome"/>
    <tableColumn id="9" name="Start"/>
    <tableColumn id="10" name="End"/>
    <tableColumn id="11" name="Strand"/>
    <tableColumn id="12" name="Length"/>
    <tableColumn id="13" name="Percentage of divergence"/>
    <tableColumn id="14" name="Compartment"/>
    <tableColumn id="15" name="Classification"/>
    <tableColumn id="16" name="ConsensiLength"/>
    <tableColumn id="17" name="LengthPercent"/>
    <tableColumn id="18" name="IntactStatus"/>
    <tableColumn id="19" name="mechanism"/>
    <tableColumn id="20" name="Transition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displayName="Table13" ref="A1:F15">
  <autoFilter ref="A1:F15"/>
  <tableColumns count="6">
    <tableColumn id="1" name="TE subgroup" dataDxfId="58"/>
    <tableColumn id="2" name="Kruskal-Wallis p-value" dataDxfId="59"/>
    <tableColumn id="3" name="Pairwise Comparison" dataDxfId="60"/>
    <tableColumn id="4" name="Z-score" dataDxfId="61"/>
    <tableColumn id="5" name="Raw p-value" dataDxfId="62"/>
    <tableColumn id="6" name="BH-adjusted p-value" dataDxfId="63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displayName="Table18" ref="A1:E96">
  <autoFilter ref="A1:E96"/>
  <tableColumns count="5">
    <tableColumn id="1" name="TE family" dataDxfId="64"/>
    <tableColumn id="2" name="Mean peak length (bp)" dataDxfId="65"/>
    <tableColumn id="3" name="TE consensi length" dataDxfId="66"/>
    <tableColumn id="4" name="Mechanism" dataDxfId="67"/>
    <tableColumn id="5" name="Coverage" dataDxfId="68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displayName="Table19" ref="H1:K3">
  <autoFilter ref="H1:K3"/>
  <tableColumns count="4">
    <tableColumn id="1" name="Mechanism" dataDxfId="69"/>
    <tableColumn id="2" name="Mean coverage" dataDxfId="70"/>
    <tableColumn id="3" name="Median coverage" dataDxfId="71"/>
    <tableColumn id="4" name="Counts" dataDxfId="72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displayName="Table16" ref="A3:D23">
  <autoFilter ref="A3:D23"/>
  <tableColumns count="4">
    <tableColumn id="1" name="sRNA length (nt)" dataDxfId="73"/>
    <tableColumn id="2" name="5' nt" dataDxfId="74"/>
    <tableColumn id="3" name="Count" dataDxfId="75"/>
    <tableColumn id="4" name="Percentage (%)" dataDxfId="76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displayName="Table17" ref="F3:I23">
  <autoFilter ref="F3:I23"/>
  <tableColumns count="4">
    <tableColumn id="1" name="sRNA length (nt)" dataDxfId="77"/>
    <tableColumn id="2" name="5' nt" dataDxfId="78"/>
    <tableColumn id="3" name="Count" dataDxfId="79"/>
    <tableColumn id="4" name="Percentage (%)" dataDxfId="80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displayName="Table2022" ref="A1:E7">
  <autoFilter ref="A1:E7"/>
  <tableColumns count="5">
    <tableColumn id="1" name="Genomic region" dataDxfId="81"/>
    <tableColumn id="2" name="TE copies with H3K79me2" dataDxfId="82"/>
    <tableColumn id="3" name="TE copies without H3K79me2" dataDxfId="83"/>
    <tableColumn id="4" name="Percentage of copies with H3K79me2 (%)" dataDxfId="84"/>
    <tableColumn id="5" name="Percentage of copies without H3K79me2 (%)" dataDxfId="85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displayName="Table10" ref="A2:F97">
  <autoFilter ref="A2:F97"/>
  <tableColumns count="6">
    <tableColumn id="1" name="Family ID" dataDxfId="86"/>
    <tableColumn id="2" name="Superfamily" dataDxfId="87"/>
    <tableColumn id="3" name="vGA TPM" dataDxfId="88"/>
    <tableColumn id="4" name="mGA TPM" dataDxfId="89"/>
    <tableColumn id="5" name="Ga TPM" dataDxfId="90"/>
    <tableColumn id="6" name="Mean TPM" dataDxfId="91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displayName="Table11" ref="I2:L97">
  <autoFilter ref="I2:L97"/>
  <tableColumns count="4">
    <tableColumn id="1" name="Family ID" dataDxfId="92"/>
    <tableColumn id="2" name="Superfamily" dataDxfId="93"/>
    <tableColumn id="3" name="TPM" dataDxfId="94"/>
    <tableColumn id="4" name="log2(TPM)" dataDxfId="95"/>
  </tableColumns>
  <tableStyleInfo name="TableStyleMedium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displayName="Table1115" ref="O2:R97">
  <autoFilter ref="O2:R97"/>
  <tableColumns count="4">
    <tableColumn id="1" name="Family ID" dataDxfId="96"/>
    <tableColumn id="2" name="Superfamily" dataDxfId="97"/>
    <tableColumn id="3" name="TPM" dataDxfId="98"/>
    <tableColumn id="4" name="log2(TPM)" dataDxfId="99"/>
  </tableColumns>
  <tableStyleInfo name="TableStyleMedium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displayName="Table111516" ref="U2:X97">
  <autoFilter ref="U2:X97"/>
  <tableColumns count="4">
    <tableColumn id="1" name="Family ID" dataDxfId="100"/>
    <tableColumn id="2" name="Superfamily" dataDxfId="101"/>
    <tableColumn id="3" name="TPM" dataDxfId="102"/>
    <tableColumn id="4" name="log2(TPM)" dataDxfId="103"/>
  </tableColumns>
  <tableStyleInfo name="TableStyleMedium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displayName="Table1" ref="A1:E9">
  <autoFilter ref="A1:E9"/>
  <tableColumns count="5">
    <tableColumn id="1" name="Sample" dataDxfId="104"/>
    <tableColumn id="2" name="Developmental stage" dataDxfId="105"/>
    <tableColumn id="3" name="Reads processed" dataDxfId="106"/>
    <tableColumn id="4" name="Reported alignments" dataDxfId="107"/>
    <tableColumn id="5" name="Reads with at least one reported alignment" dataDxfId="108"/>
  </tableColumns>
  <tableStyleInfo name="TableStyleLight8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blast.ncbi.nlm.nih.gov/Blast.cgi" TargetMode="External"/><Relationship  Id="rId10" Type="http://schemas.openxmlformats.org/officeDocument/2006/relationships/hyperlink" Target="https://www.ncbi.nlm.nih.gov/protein/MEZ4381608.1?report=genbank&amp;log$=prottop&amp;blast_rank=17&amp;RID=KEWG14H0013" TargetMode="External"/><Relationship  Id="rId11" Type="http://schemas.openxmlformats.org/officeDocument/2006/relationships/hyperlink" Target="https://www.ncbi.nlm.nih.gov/Taxonomy/Browser/wwwtax.cgi?id=54" TargetMode="External"/><Relationship  Id="rId12" Type="http://schemas.openxmlformats.org/officeDocument/2006/relationships/hyperlink" Target="https://www.ncbi.nlm.nih.gov/protein/WP_245913640.1?report=genbank&amp;log$=prottop&amp;blast_rank=18&amp;RID=KEWG14H0013" TargetMode="External"/><Relationship  Id="rId13" Type="http://schemas.openxmlformats.org/officeDocument/2006/relationships/hyperlink" Target="https://www.ncbi.nlm.nih.gov/protein/MCA8956702.1?report=genbank&amp;log$=prottop&amp;blast_rank=19&amp;RID=KEWG14H0013" TargetMode="External"/><Relationship  Id="rId14" Type="http://schemas.openxmlformats.org/officeDocument/2006/relationships/hyperlink" Target="https://www.ncbi.nlm.nih.gov/Taxonomy/Browser/wwwtax.cgi?id=2026779" TargetMode="External"/><Relationship  Id="rId15" Type="http://schemas.openxmlformats.org/officeDocument/2006/relationships/hyperlink" Target="https://www.ncbi.nlm.nih.gov/protein/MCR9201755.1?report=genbank&amp;log$=prottop&amp;blast_rank=20&amp;RID=KEWG14H0013" TargetMode="External"/><Relationship  Id="rId16" Type="http://schemas.openxmlformats.org/officeDocument/2006/relationships/hyperlink" Target="https://www.ncbi.nlm.nih.gov/Taxonomy/Browser/wwwtax.cgi?id=2995304" TargetMode="External"/><Relationship  Id="rId17" Type="http://schemas.openxmlformats.org/officeDocument/2006/relationships/hyperlink" Target="https://www.ncbi.nlm.nih.gov/protein/WP_269039110.1?report=genbank&amp;log$=prottop&amp;blast_rank=21&amp;RID=KEWG14H0013" TargetMode="External"/><Relationship  Id="rId18" Type="http://schemas.openxmlformats.org/officeDocument/2006/relationships/hyperlink" Target="https://www.ncbi.nlm.nih.gov/protein/MCA9695931.1?report=genbank&amp;log$=prottop&amp;blast_rank=22&amp;RID=KEWG14H0013" TargetMode="External"/><Relationship  Id="rId19" Type="http://schemas.openxmlformats.org/officeDocument/2006/relationships/hyperlink" Target="https://www.ncbi.nlm.nih.gov/Taxonomy/Browser/wwwtax.cgi?id=889268" TargetMode="External"/><Relationship  Id="rId2" Type="http://schemas.openxmlformats.org/officeDocument/2006/relationships/hyperlink" Target="https://www.ncbi.nlm.nih.gov/Taxonomy/Browser/wwwtax.cgi?id=2026780" TargetMode="External"/><Relationship  Id="rId20" Type="http://schemas.openxmlformats.org/officeDocument/2006/relationships/hyperlink" Target="https://www.ncbi.nlm.nih.gov/protein/WP_224191710.1?report=genbank&amp;log$=prottop&amp;blast_rank=23&amp;RID=KEWG14H0013" TargetMode="External"/><Relationship  Id="rId21" Type="http://schemas.openxmlformats.org/officeDocument/2006/relationships/hyperlink" Target="https://www.ncbi.nlm.nih.gov/Taxonomy/Browser/wwwtax.cgi?id=2996787" TargetMode="External"/><Relationship  Id="rId22" Type="http://schemas.openxmlformats.org/officeDocument/2006/relationships/hyperlink" Target="https://www.ncbi.nlm.nih.gov/protein/WP_267680941.1?report=genbank&amp;log$=prottop&amp;blast_rank=24&amp;RID=KEWG14H0013" TargetMode="External"/><Relationship  Id="rId23" Type="http://schemas.openxmlformats.org/officeDocument/2006/relationships/hyperlink" Target="https://www.ncbi.nlm.nih.gov/Taxonomy/Browser/wwwtax.cgi?id=35" TargetMode="External"/><Relationship  Id="rId24" Type="http://schemas.openxmlformats.org/officeDocument/2006/relationships/hyperlink" Target="https://www.ncbi.nlm.nih.gov/protein/WP_013941850.1?report=genbank&amp;log$=prottop&amp;blast_rank=25&amp;RID=KEWG14H0013" TargetMode="External"/><Relationship  Id="rId25" Type="http://schemas.openxmlformats.org/officeDocument/2006/relationships/hyperlink" Target="https://www.ncbi.nlm.nih.gov/Taxonomy/Browser/wwwtax.cgi?id=2995303" TargetMode="External"/><Relationship  Id="rId26" Type="http://schemas.openxmlformats.org/officeDocument/2006/relationships/hyperlink" Target="https://www.ncbi.nlm.nih.gov/protein/WP_272084828.1?report=genbank&amp;log$=prottop&amp;blast_rank=26&amp;RID=KEWG14H0013" TargetMode="External"/><Relationship  Id="rId27" Type="http://schemas.openxmlformats.org/officeDocument/2006/relationships/hyperlink" Target="https://www.ncbi.nlm.nih.gov/Taxonomy/Browser/wwwtax.cgi?id=2627009" TargetMode="External"/><Relationship  Id="rId28" Type="http://schemas.openxmlformats.org/officeDocument/2006/relationships/hyperlink" Target="https://www.ncbi.nlm.nih.gov/protein/WP_267709461.1?report=genbank&amp;log$=prottop&amp;blast_rank=27&amp;RID=KEWG14H0013" TargetMode="External"/><Relationship  Id="rId29" Type="http://schemas.openxmlformats.org/officeDocument/2006/relationships/hyperlink" Target="https://www.ncbi.nlm.nih.gov/Taxonomy/Browser/wwwtax.cgi?id=2026735" TargetMode="External"/><Relationship  Id="rId3" Type="http://schemas.openxmlformats.org/officeDocument/2006/relationships/hyperlink" Target="https://www.ncbi.nlm.nih.gov/protein/MBX3468498.1?report=genbank&amp;log$=prottop&amp;blast_rank=11&amp;RID=KEWG14H0013" TargetMode="External"/><Relationship  Id="rId30" Type="http://schemas.openxmlformats.org/officeDocument/2006/relationships/hyperlink" Target="https://www.ncbi.nlm.nih.gov/protein/TNE44753.1?report=genbank&amp;log$=prottop&amp;blast_rank=28&amp;RID=KEWG14H0013" TargetMode="External"/><Relationship  Id="rId31" Type="http://schemas.openxmlformats.org/officeDocument/2006/relationships/hyperlink" Target="https://www.ncbi.nlm.nih.gov/protein/MCA9636073.1?report=genbank&amp;log$=prottop&amp;blast_rank=29&amp;RID=KEWG14H0013" TargetMode="External"/><Relationship  Id="rId32" Type="http://schemas.openxmlformats.org/officeDocument/2006/relationships/hyperlink" Target="https://www.ncbi.nlm.nih.gov/protein/WP_267770969.1?report=genbank&amp;log$=prottop&amp;blast_rank=31&amp;RID=KEWG14H0013" TargetMode="External"/><Relationship  Id="rId33" Type="http://schemas.openxmlformats.org/officeDocument/2006/relationships/hyperlink" Target="https://www.ncbi.nlm.nih.gov/protein/WP_095960063.1?report=genbank&amp;log$=prottop&amp;blast_rank=32&amp;RID=KEWG14H0013" TargetMode="External"/><Relationship  Id="rId34" Type="http://schemas.openxmlformats.org/officeDocument/2006/relationships/hyperlink" Target="https://www.ncbi.nlm.nih.gov/protein/MCA9660705.1?report=genbank&amp;log$=prottop&amp;blast_rank=33&amp;RID=KEWG14H0013" TargetMode="External"/><Relationship  Id="rId35" Type="http://schemas.openxmlformats.org/officeDocument/2006/relationships/hyperlink" Target="https://www.ncbi.nlm.nih.gov/Taxonomy/Browser/wwwtax.cgi?id=1929279" TargetMode="External"/><Relationship  Id="rId36" Type="http://schemas.openxmlformats.org/officeDocument/2006/relationships/hyperlink" Target="https://www.ncbi.nlm.nih.gov/protein/HZI10345.1?report=genbank&amp;log$=prottop&amp;blast_rank=34&amp;RID=KEWG14H0013" TargetMode="External"/><Relationship  Id="rId37" Type="http://schemas.openxmlformats.org/officeDocument/2006/relationships/hyperlink" Target="https://www.ncbi.nlm.nih.gov/Taxonomy/Browser/wwwtax.cgi?id=2818507" TargetMode="External"/><Relationship  Id="rId38" Type="http://schemas.openxmlformats.org/officeDocument/2006/relationships/hyperlink" Target="https://www.ncbi.nlm.nih.gov/protein/MEL6346349.1?report=genbank&amp;log$=prottop&amp;blast_rank=36&amp;RID=KEWG14H0013" TargetMode="External"/><Relationship  Id="rId39" Type="http://schemas.openxmlformats.org/officeDocument/2006/relationships/hyperlink" Target="https://www.ncbi.nlm.nih.gov/protein/MCO5170687.1?report=genbank&amp;log$=prottop&amp;blast_rank=40&amp;RID=KEWG14H0013" TargetMode="External"/><Relationship  Id="rId4" Type="http://schemas.openxmlformats.org/officeDocument/2006/relationships/hyperlink" Target="https://www.ncbi.nlm.nih.gov/protein/MBK8980187.1?report=genbank&amp;log$=prottop&amp;blast_rank=14&amp;RID=KEWG14H0013" TargetMode="External"/><Relationship  Id="rId40" Type="http://schemas.openxmlformats.org/officeDocument/2006/relationships/hyperlink" Target="https://www.ncbi.nlm.nih.gov/protein/MDG1480997.1?report=genbank&amp;log$=prottop&amp;blast_rank=41&amp;RID=KEWG14H0013" TargetMode="External"/><Relationship  Id="rId41" Type="http://schemas.openxmlformats.org/officeDocument/2006/relationships/hyperlink" Target="https://www.ncbi.nlm.nih.gov/Taxonomy/Browser/wwwtax.cgi?id=1896312" TargetMode="External"/><Relationship  Id="rId42" Type="http://schemas.openxmlformats.org/officeDocument/2006/relationships/hyperlink" Target="https://www.ncbi.nlm.nih.gov/protein/WP_188275337.1?report=genbank&amp;log$=prottop&amp;blast_rank=42&amp;RID=KEWG14H0013" TargetMode="External"/><Relationship  Id="rId43" Type="http://schemas.openxmlformats.org/officeDocument/2006/relationships/hyperlink" Target="https://www.ncbi.nlm.nih.gov/Taxonomy/Browser/wwwtax.cgi?id=2044936" TargetMode="External"/><Relationship  Id="rId44" Type="http://schemas.openxmlformats.org/officeDocument/2006/relationships/hyperlink" Target="https://www.ncbi.nlm.nih.gov/protein/MBX7242143.1?report=genbank&amp;log$=prottop&amp;blast_rank=43&amp;RID=KEWG14H0013" TargetMode="External"/><Relationship  Id="rId45" Type="http://schemas.openxmlformats.org/officeDocument/2006/relationships/hyperlink" Target="https://www.ncbi.nlm.nih.gov/Taxonomy/Browser/wwwtax.cgi?id=32" TargetMode="External"/><Relationship  Id="rId46" Type="http://schemas.openxmlformats.org/officeDocument/2006/relationships/hyperlink" Target="https://www.ncbi.nlm.nih.gov/protein/WP_011555295.1?report=genbank&amp;log$=prottop&amp;blast_rank=45&amp;RID=KEWG14H0013" TargetMode="External"/><Relationship  Id="rId47" Type="http://schemas.openxmlformats.org/officeDocument/2006/relationships/hyperlink" Target="https://www.ncbi.nlm.nih.gov/Taxonomy/Browser/wwwtax.cgi?id=2562793" TargetMode="External"/><Relationship  Id="rId48" Type="http://schemas.openxmlformats.org/officeDocument/2006/relationships/hyperlink" Target="https://www.ncbi.nlm.nih.gov/protein/WP_141621066.1?report=genbank&amp;log$=prottop&amp;blast_rank=46&amp;RID=KEWG14H0013" TargetMode="External"/><Relationship  Id="rId49" Type="http://schemas.openxmlformats.org/officeDocument/2006/relationships/hyperlink" Target="https://www.ncbi.nlm.nih.gov/Taxonomy/Browser/wwwtax.cgi?id=1117645" TargetMode="External"/><Relationship  Id="rId5" Type="http://schemas.openxmlformats.org/officeDocument/2006/relationships/hyperlink" Target="https://www.ncbi.nlm.nih.gov/Taxonomy/Browser/wwwtax.cgi?id=2026763" TargetMode="External"/><Relationship  Id="rId50" Type="http://schemas.openxmlformats.org/officeDocument/2006/relationships/hyperlink" Target="https://www.ncbi.nlm.nih.gov/protein/WP_337085137.1?report=genbank&amp;log$=prottop&amp;blast_rank=48&amp;RID=KEWG14H0013" TargetMode="External"/><Relationship  Id="rId51" Type="http://schemas.openxmlformats.org/officeDocument/2006/relationships/hyperlink" Target="https://www.ncbi.nlm.nih.gov/Taxonomy/Browser/wwwtax.cgi?id=2975684" TargetMode="External"/><Relationship  Id="rId52" Type="http://schemas.openxmlformats.org/officeDocument/2006/relationships/hyperlink" Target="https://www.ncbi.nlm.nih.gov/protein/WTO61020.1?report=genbank&amp;log$=prottop&amp;blast_rank=49&amp;RID=KEWG14H0013" TargetMode="External"/><Relationship  Id="rId53" Type="http://schemas.openxmlformats.org/officeDocument/2006/relationships/hyperlink" Target="https://www.ncbi.nlm.nih.gov/Taxonomy/Browser/wwwtax.cgi?id=2906759" TargetMode="External"/><Relationship  Id="rId54" Type="http://schemas.openxmlformats.org/officeDocument/2006/relationships/hyperlink" Target="https://www.ncbi.nlm.nih.gov/protein/WP_253982665.1?report=genbank&amp;log$=prottop&amp;blast_rank=50&amp;RID=KEWG14H0013" TargetMode="External"/><Relationship  Id="rId55" Type="http://schemas.openxmlformats.org/officeDocument/2006/relationships/hyperlink" Target="https://www.ncbi.nlm.nih.gov/protein/MBK7075757.1?report=genbank&amp;log$=prottop&amp;blast_rank=51&amp;RID=KEWG14H0013" TargetMode="External"/><Relationship  Id="rId56" Type="http://schemas.openxmlformats.org/officeDocument/2006/relationships/hyperlink" Target="https://www.ncbi.nlm.nih.gov/Taxonomy/Browser/wwwtax.cgi?id=2212474" TargetMode="External"/><Relationship  Id="rId57" Type="http://schemas.openxmlformats.org/officeDocument/2006/relationships/hyperlink" Target="https://www.ncbi.nlm.nih.gov/protein/MBP6845603.1?report=genbank&amp;log$=prottop&amp;blast_rank=52&amp;RID=KEWG14H0013" TargetMode="External"/><Relationship  Id="rId58" Type="http://schemas.openxmlformats.org/officeDocument/2006/relationships/hyperlink" Target="https://www.ncbi.nlm.nih.gov/Taxonomy/Browser/wwwtax.cgi?id=2813578" TargetMode="External"/><Relationship  Id="rId59" Type="http://schemas.openxmlformats.org/officeDocument/2006/relationships/hyperlink" Target="https://www.ncbi.nlm.nih.gov/protein/WP_206725865.1?report=genbank&amp;log$=prottop&amp;blast_rank=53&amp;RID=KEWG14H0013" TargetMode="External"/><Relationship  Id="rId6" Type="http://schemas.openxmlformats.org/officeDocument/2006/relationships/hyperlink" Target="https://www.ncbi.nlm.nih.gov/protein/MBL9105959.1?report=genbank&amp;log$=prottop&amp;blast_rank=15&amp;RID=KEWG14H0013" TargetMode="External"/><Relationship  Id="rId60" Type="http://schemas.openxmlformats.org/officeDocument/2006/relationships/hyperlink" Target="https://www.ncbi.nlm.nih.gov/Taxonomy/Browser/wwwtax.cgi?id=1971901" TargetMode="External"/><Relationship  Id="rId61" Type="http://schemas.openxmlformats.org/officeDocument/2006/relationships/hyperlink" Target="https://www.ncbi.nlm.nih.gov/protein/MEO7330516.1?report=genbank&amp;log$=prottop&amp;blast_rank=55&amp;RID=KEWG14H0013" TargetMode="External"/><Relationship  Id="rId7" Type="http://schemas.openxmlformats.org/officeDocument/2006/relationships/hyperlink" Target="https://www.ncbi.nlm.nih.gov/Taxonomy/Browser/wwwtax.cgi?id=2995305" TargetMode="External"/><Relationship  Id="rId8" Type="http://schemas.openxmlformats.org/officeDocument/2006/relationships/hyperlink" Target="https://www.ncbi.nlm.nih.gov/protein/WP_271993962.1?report=genbank&amp;log$=prottop&amp;blast_rank=16&amp;RID=KEWG14H0013" TargetMode="External"/><Relationship  Id="rId9" Type="http://schemas.openxmlformats.org/officeDocument/2006/relationships/hyperlink" Target="https://www.ncbi.nlm.nih.gov/Taxonomy/Browser/wwwtax.cgi?id=2545255" TargetMode="Externa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table" Target="../tables/table2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table" Target="../tables/table3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table" Target="../tables/table4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table" Target="../tables/table5.xm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table" Target="../tables/table6.xm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table" Target="../tables/table7.xml"/></Relationships>
</file>

<file path=xl/worksheets/_rels/sheet13.xml.rels><?xml version="1.0" encoding="UTF-8" standalone="yes"?><Relationships xmlns="http://schemas.openxmlformats.org/package/2006/relationships"><Relationship  Id="rId1" Type="http://schemas.openxmlformats.org/officeDocument/2006/relationships/table" Target="../tables/table8.xml"/></Relationships>
</file>

<file path=xl/worksheets/_rels/sheet14.xml.rels><?xml version="1.0" encoding="UTF-8" standalone="yes"?><Relationships xmlns="http://schemas.openxmlformats.org/package/2006/relationships"><Relationship  Id="rId1" Type="http://schemas.openxmlformats.org/officeDocument/2006/relationships/table" Target="../tables/table9.xml"/></Relationships>
</file>

<file path=xl/worksheets/_rels/sheet15.xml.rels><?xml version="1.0" encoding="UTF-8" standalone="yes"?><Relationships xmlns="http://schemas.openxmlformats.org/package/2006/relationships"><Relationship  Id="rId1" Type="http://schemas.openxmlformats.org/officeDocument/2006/relationships/table" Target="../tables/table10.xml"/><Relationship  Id="rId2" Type="http://schemas.openxmlformats.org/officeDocument/2006/relationships/table" Target="../tables/table11.xml"/></Relationships>
</file>

<file path=xl/worksheets/_rels/sheet16.xml.rels><?xml version="1.0" encoding="UTF-8" standalone="yes"?><Relationships xmlns="http://schemas.openxmlformats.org/package/2006/relationships"><Relationship  Id="rId1" Type="http://schemas.openxmlformats.org/officeDocument/2006/relationships/table" Target="../tables/table12.xml"/><Relationship  Id="rId2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 Id="rId1" Type="http://schemas.openxmlformats.org/officeDocument/2006/relationships/table" Target="../tables/table14.xml"/></Relationships>
</file>

<file path=xl/worksheets/_rels/sheet18.xml.rels><?xml version="1.0" encoding="UTF-8" standalone="yes"?><Relationships xmlns="http://schemas.openxmlformats.org/package/2006/relationships"><Relationship  Id="rId1" Type="http://schemas.openxmlformats.org/officeDocument/2006/relationships/table" Target="../tables/table15.xml"/><Relationship  Id="rId2" Type="http://schemas.openxmlformats.org/officeDocument/2006/relationships/table" Target="../tables/table16.xml"/><Relationship  Id="rId3" Type="http://schemas.openxmlformats.org/officeDocument/2006/relationships/table" Target="../tables/table17.xml"/><Relationship  Id="rId4" Type="http://schemas.openxmlformats.org/officeDocument/2006/relationships/table" Target="../tables/table18.xml"/></Relationships>
</file>

<file path=xl/worksheets/_rels/sheet19.xml.rels><?xml version="1.0" encoding="UTF-8" standalone="yes"?><Relationships xmlns="http://schemas.openxmlformats.org/package/2006/relationships"><Relationship 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41" activeCellId="0" sqref="A41"/>
    </sheetView>
  </sheetViews>
  <sheetFormatPr baseColWidth="10" defaultRowHeight="16"/>
  <cols>
    <col bestFit="1" customWidth="1" min="1" max="1" style="1" width="48.5"/>
    <col bestFit="1" customWidth="1" min="2" max="2" style="1" width="26.83203125"/>
    <col customWidth="1" min="3" max="3" style="1" width="26.83203125"/>
    <col bestFit="1" customWidth="1" min="4" max="4" style="1" width="13.83203125"/>
    <col min="5" max="5" style="1" width="10.83203125"/>
    <col bestFit="1" customWidth="1" min="6" max="6" style="1" width="14"/>
    <col bestFit="1" customWidth="1" min="7" max="7" style="1" width="12.6640625"/>
    <col bestFit="1" customWidth="1" min="8" max="8" style="1" width="15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 t="s">
        <v>8</v>
      </c>
      <c r="B2" s="3" t="s">
        <v>9</v>
      </c>
      <c r="C2" s="4" t="s">
        <v>10</v>
      </c>
      <c r="D2" s="4">
        <v>0.97999999999999998</v>
      </c>
      <c r="E2" s="5">
        <v>6.9999999999999996e-56</v>
      </c>
      <c r="F2" s="6">
        <v>0.57240000000000002</v>
      </c>
      <c r="G2" s="7">
        <v>184</v>
      </c>
      <c r="H2" s="3" t="s">
        <v>11</v>
      </c>
    </row>
    <row r="3">
      <c r="A3" s="3" t="s">
        <v>8</v>
      </c>
      <c r="B3" s="3" t="s">
        <v>9</v>
      </c>
      <c r="C3" s="4" t="s">
        <v>10</v>
      </c>
      <c r="D3" s="4">
        <v>0.97999999999999998</v>
      </c>
      <c r="E3" s="5">
        <v>2.0000000000000001e-54</v>
      </c>
      <c r="F3" s="6">
        <v>0.58279999999999998</v>
      </c>
      <c r="G3" s="7">
        <v>166</v>
      </c>
      <c r="H3" s="3" t="s">
        <v>12</v>
      </c>
    </row>
    <row r="4">
      <c r="A4" s="3" t="s">
        <v>13</v>
      </c>
      <c r="B4" s="3" t="s">
        <v>14</v>
      </c>
      <c r="C4" s="4" t="s">
        <v>10</v>
      </c>
      <c r="D4" s="4">
        <v>0.98999999999999999</v>
      </c>
      <c r="E4" s="5">
        <v>6.0000000000000004e-53</v>
      </c>
      <c r="F4" s="6">
        <v>0.56859999999999999</v>
      </c>
      <c r="G4" s="7">
        <v>159</v>
      </c>
      <c r="H4" s="3" t="s">
        <v>15</v>
      </c>
    </row>
    <row r="5">
      <c r="A5" s="3" t="s">
        <v>16</v>
      </c>
      <c r="B5" s="3" t="s">
        <v>17</v>
      </c>
      <c r="C5" s="4" t="s">
        <v>10</v>
      </c>
      <c r="D5" s="4">
        <v>0.98999999999999999</v>
      </c>
      <c r="E5" s="5">
        <v>6.9999999999999999e-53</v>
      </c>
      <c r="F5" s="6">
        <v>0.56859999999999999</v>
      </c>
      <c r="G5" s="7">
        <v>175</v>
      </c>
      <c r="H5" s="3" t="s">
        <v>18</v>
      </c>
    </row>
    <row r="6">
      <c r="A6" s="3" t="s">
        <v>19</v>
      </c>
      <c r="B6" s="3" t="s">
        <v>20</v>
      </c>
      <c r="C6" s="4" t="s">
        <v>10</v>
      </c>
      <c r="D6" s="4">
        <v>0.98999999999999999</v>
      </c>
      <c r="E6" s="5">
        <v>8.0000000000000002e-53</v>
      </c>
      <c r="F6" s="6">
        <v>0.54249999999999998</v>
      </c>
      <c r="G6" s="7">
        <v>174</v>
      </c>
      <c r="H6" s="3" t="s">
        <v>21</v>
      </c>
    </row>
    <row r="7">
      <c r="A7" s="3" t="s">
        <v>22</v>
      </c>
      <c r="B7" s="3" t="s">
        <v>23</v>
      </c>
      <c r="C7" s="4" t="s">
        <v>10</v>
      </c>
      <c r="D7" s="4">
        <v>0.97999999999999998</v>
      </c>
      <c r="E7" s="5">
        <v>8.0000000000000002e-53</v>
      </c>
      <c r="F7" s="6">
        <v>0.56579999999999997</v>
      </c>
      <c r="G7" s="7">
        <v>178</v>
      </c>
      <c r="H7" s="3" t="s">
        <v>24</v>
      </c>
    </row>
    <row r="8">
      <c r="A8" s="3" t="s">
        <v>8</v>
      </c>
      <c r="B8" s="3" t="s">
        <v>9</v>
      </c>
      <c r="C8" s="4" t="s">
        <v>10</v>
      </c>
      <c r="D8" s="4">
        <v>0.97999999999999998</v>
      </c>
      <c r="E8" s="5">
        <v>8.0000000000000002e-53</v>
      </c>
      <c r="F8" s="6">
        <v>0.57620000000000005</v>
      </c>
      <c r="G8" s="7">
        <v>168</v>
      </c>
      <c r="H8" s="3" t="s">
        <v>25</v>
      </c>
    </row>
    <row r="9">
      <c r="A9" s="3" t="s">
        <v>26</v>
      </c>
      <c r="B9" s="3" t="s">
        <v>27</v>
      </c>
      <c r="C9" s="4" t="s">
        <v>10</v>
      </c>
      <c r="D9" s="4">
        <v>0.98999999999999999</v>
      </c>
      <c r="E9" s="5">
        <v>8.9999999999999997e-53</v>
      </c>
      <c r="F9" s="6">
        <v>0.56210000000000004</v>
      </c>
      <c r="G9" s="7">
        <v>182</v>
      </c>
      <c r="H9" s="3" t="s">
        <v>28</v>
      </c>
    </row>
    <row r="10">
      <c r="A10" s="3" t="s">
        <v>29</v>
      </c>
      <c r="B10" s="3" t="s">
        <v>30</v>
      </c>
      <c r="C10" s="4" t="s">
        <v>10</v>
      </c>
      <c r="D10" s="4">
        <v>0.97999999999999998</v>
      </c>
      <c r="E10" s="5">
        <v>1e-52</v>
      </c>
      <c r="F10" s="6">
        <v>0.56579999999999997</v>
      </c>
      <c r="G10" s="7">
        <v>173</v>
      </c>
      <c r="H10" s="3" t="s">
        <v>31</v>
      </c>
    </row>
    <row r="11">
      <c r="A11" s="3" t="s">
        <v>13</v>
      </c>
      <c r="B11" s="3" t="s">
        <v>14</v>
      </c>
      <c r="C11" s="4" t="s">
        <v>10</v>
      </c>
      <c r="D11" s="4">
        <v>0.98999999999999999</v>
      </c>
      <c r="E11" s="5">
        <v>1e-52</v>
      </c>
      <c r="F11" s="6">
        <v>0.57520000000000004</v>
      </c>
      <c r="G11" s="7">
        <v>157</v>
      </c>
      <c r="H11" s="3" t="s">
        <v>32</v>
      </c>
    </row>
    <row r="12">
      <c r="A12" s="3" t="s">
        <v>33</v>
      </c>
      <c r="B12" s="3" t="s">
        <v>34</v>
      </c>
      <c r="C12" s="4" t="s">
        <v>10</v>
      </c>
      <c r="D12" s="4">
        <v>0.98999999999999999</v>
      </c>
      <c r="E12" s="5">
        <v>1e-52</v>
      </c>
      <c r="F12" s="6">
        <v>0.57520000000000004</v>
      </c>
      <c r="G12" s="7">
        <v>175</v>
      </c>
      <c r="H12" s="3" t="s">
        <v>35</v>
      </c>
    </row>
    <row r="13">
      <c r="A13" s="3" t="s">
        <v>36</v>
      </c>
      <c r="B13" s="3" t="s">
        <v>37</v>
      </c>
      <c r="C13" s="4" t="s">
        <v>10</v>
      </c>
      <c r="D13" s="4">
        <v>0.98999999999999999</v>
      </c>
      <c r="E13" s="5">
        <v>1e-52</v>
      </c>
      <c r="F13" s="6">
        <v>0.56859999999999999</v>
      </c>
      <c r="G13" s="7">
        <v>176</v>
      </c>
      <c r="H13" s="3" t="s">
        <v>38</v>
      </c>
    </row>
    <row r="14">
      <c r="A14" s="3" t="s">
        <v>39</v>
      </c>
      <c r="B14" s="3" t="s">
        <v>40</v>
      </c>
      <c r="C14" s="4" t="s">
        <v>10</v>
      </c>
      <c r="D14" s="4">
        <v>0.97999999999999998</v>
      </c>
      <c r="E14" s="5">
        <v>2e-52</v>
      </c>
      <c r="F14" s="6">
        <v>0.54969999999999997</v>
      </c>
      <c r="G14" s="7">
        <v>165</v>
      </c>
      <c r="H14" s="3" t="s">
        <v>41</v>
      </c>
    </row>
    <row r="15">
      <c r="A15" s="3" t="s">
        <v>42</v>
      </c>
      <c r="B15" s="3" t="s">
        <v>43</v>
      </c>
      <c r="C15" s="4" t="s">
        <v>10</v>
      </c>
      <c r="D15" s="4">
        <v>0.98999999999999999</v>
      </c>
      <c r="E15" s="5">
        <v>2e-52</v>
      </c>
      <c r="F15" s="6">
        <v>0.55559999999999998</v>
      </c>
      <c r="G15" s="7">
        <v>174</v>
      </c>
      <c r="H15" s="3" t="s">
        <v>44</v>
      </c>
    </row>
    <row r="16">
      <c r="A16" s="3" t="s">
        <v>45</v>
      </c>
      <c r="B16" s="3" t="s">
        <v>46</v>
      </c>
      <c r="C16" s="4" t="s">
        <v>10</v>
      </c>
      <c r="D16" s="4">
        <v>0.97999999999999998</v>
      </c>
      <c r="E16" s="5">
        <v>3e-52</v>
      </c>
      <c r="F16" s="6">
        <v>0.55920000000000003</v>
      </c>
      <c r="G16" s="7">
        <v>171</v>
      </c>
      <c r="H16" s="3" t="s">
        <v>47</v>
      </c>
    </row>
    <row r="17">
      <c r="A17" s="3" t="s">
        <v>48</v>
      </c>
      <c r="B17" s="3" t="s">
        <v>49</v>
      </c>
      <c r="C17" s="4" t="s">
        <v>10</v>
      </c>
      <c r="D17" s="4">
        <v>0.97999999999999998</v>
      </c>
      <c r="E17" s="5">
        <v>5e-52</v>
      </c>
      <c r="F17" s="6">
        <v>0.55630000000000002</v>
      </c>
      <c r="G17" s="7">
        <v>193</v>
      </c>
      <c r="H17" s="3" t="s">
        <v>50</v>
      </c>
    </row>
    <row r="18">
      <c r="A18" s="3" t="s">
        <v>13</v>
      </c>
      <c r="B18" s="3" t="s">
        <v>14</v>
      </c>
      <c r="C18" s="4" t="s">
        <v>10</v>
      </c>
      <c r="D18" s="4">
        <v>0.98999999999999999</v>
      </c>
      <c r="E18" s="5">
        <v>7.0000000000000001e-52</v>
      </c>
      <c r="F18" s="6">
        <v>0.54900000000000004</v>
      </c>
      <c r="G18" s="7">
        <v>157</v>
      </c>
      <c r="H18" s="3" t="s">
        <v>51</v>
      </c>
    </row>
    <row r="19">
      <c r="A19" s="3" t="s">
        <v>33</v>
      </c>
      <c r="B19" s="3" t="s">
        <v>34</v>
      </c>
      <c r="C19" s="4" t="s">
        <v>10</v>
      </c>
      <c r="D19" s="4">
        <v>0.97999999999999998</v>
      </c>
      <c r="E19" s="5">
        <v>8.0000000000000001e-52</v>
      </c>
      <c r="F19" s="6">
        <v>0.55920000000000003</v>
      </c>
      <c r="G19" s="7">
        <v>171</v>
      </c>
      <c r="H19" s="3" t="s">
        <v>52</v>
      </c>
    </row>
    <row r="20">
      <c r="A20" s="3" t="s">
        <v>39</v>
      </c>
      <c r="B20" s="3" t="s">
        <v>40</v>
      </c>
      <c r="C20" s="4" t="s">
        <v>10</v>
      </c>
      <c r="D20" s="4">
        <v>0.97999999999999998</v>
      </c>
      <c r="E20" s="5">
        <v>8.0000000000000001e-52</v>
      </c>
      <c r="F20" s="6">
        <v>0.54300000000000004</v>
      </c>
      <c r="G20" s="7">
        <v>165</v>
      </c>
      <c r="H20" s="3" t="s">
        <v>53</v>
      </c>
    </row>
    <row r="21">
      <c r="A21" s="3" t="s">
        <v>13</v>
      </c>
      <c r="B21" s="3" t="s">
        <v>14</v>
      </c>
      <c r="C21" s="4" t="s">
        <v>10</v>
      </c>
      <c r="D21" s="4">
        <v>0.98999999999999999</v>
      </c>
      <c r="E21" s="5">
        <v>9.0000000000000001e-52</v>
      </c>
      <c r="F21" s="6">
        <v>0.54249999999999998</v>
      </c>
      <c r="G21" s="7">
        <v>155</v>
      </c>
      <c r="H21" s="3" t="s">
        <v>54</v>
      </c>
    </row>
    <row r="22">
      <c r="A22" s="3" t="s">
        <v>55</v>
      </c>
      <c r="B22" s="3" t="s">
        <v>56</v>
      </c>
      <c r="C22" s="4" t="s">
        <v>10</v>
      </c>
      <c r="D22" s="4">
        <v>0.97999999999999998</v>
      </c>
      <c r="E22" s="5">
        <v>1e-51</v>
      </c>
      <c r="F22" s="6">
        <v>0.53639999999999999</v>
      </c>
      <c r="G22" s="7">
        <v>169</v>
      </c>
      <c r="H22" s="3" t="s">
        <v>57</v>
      </c>
    </row>
    <row r="23">
      <c r="A23" s="3" t="s">
        <v>58</v>
      </c>
      <c r="B23" s="3" t="s">
        <v>59</v>
      </c>
      <c r="C23" s="4" t="s">
        <v>10</v>
      </c>
      <c r="D23" s="4">
        <v>0.97999999999999998</v>
      </c>
      <c r="E23" s="5">
        <v>5e-51</v>
      </c>
      <c r="F23" s="6">
        <v>0.53949999999999998</v>
      </c>
      <c r="G23" s="7">
        <v>167</v>
      </c>
      <c r="H23" s="3" t="s">
        <v>60</v>
      </c>
    </row>
    <row r="24">
      <c r="A24" s="3" t="s">
        <v>8</v>
      </c>
      <c r="B24" s="3" t="s">
        <v>9</v>
      </c>
      <c r="C24" s="4" t="s">
        <v>10</v>
      </c>
      <c r="D24" s="4">
        <v>0.97999999999999998</v>
      </c>
      <c r="E24" s="5">
        <v>2.9999999999999999e-50</v>
      </c>
      <c r="F24" s="6">
        <v>0.54610000000000003</v>
      </c>
      <c r="G24" s="7">
        <v>173</v>
      </c>
      <c r="H24" s="3" t="s">
        <v>61</v>
      </c>
    </row>
    <row r="25">
      <c r="A25" s="3" t="s">
        <v>58</v>
      </c>
      <c r="B25" s="3" t="s">
        <v>59</v>
      </c>
      <c r="C25" s="4" t="s">
        <v>10</v>
      </c>
      <c r="D25" s="4">
        <v>0.97999999999999998</v>
      </c>
      <c r="E25" s="5">
        <v>6.9999999999999999e-50</v>
      </c>
      <c r="F25" s="6">
        <v>0.54300000000000004</v>
      </c>
      <c r="G25" s="7">
        <v>167</v>
      </c>
      <c r="H25" s="3" t="s">
        <v>62</v>
      </c>
    </row>
    <row r="26">
      <c r="A26" s="3" t="s">
        <v>63</v>
      </c>
      <c r="B26" s="3" t="s">
        <v>64</v>
      </c>
      <c r="C26" s="4" t="s">
        <v>10</v>
      </c>
      <c r="D26" s="4">
        <v>0.93999999999999995</v>
      </c>
      <c r="E26" s="5">
        <v>1.9999999999999999e-49</v>
      </c>
      <c r="F26" s="6">
        <v>0.54790000000000005</v>
      </c>
      <c r="G26" s="7">
        <v>182</v>
      </c>
      <c r="H26" s="3" t="s">
        <v>65</v>
      </c>
    </row>
    <row r="27">
      <c r="A27" s="3" t="s">
        <v>66</v>
      </c>
      <c r="B27" s="3" t="s">
        <v>67</v>
      </c>
      <c r="C27" s="4" t="s">
        <v>10</v>
      </c>
      <c r="D27" s="4">
        <v>1</v>
      </c>
      <c r="E27" s="5">
        <v>1.9999999999999999e-49</v>
      </c>
      <c r="F27" s="6">
        <v>0.49349999999999999</v>
      </c>
      <c r="G27" s="7">
        <v>162</v>
      </c>
      <c r="H27" s="3" t="s">
        <v>68</v>
      </c>
    </row>
    <row r="28">
      <c r="A28" s="3" t="s">
        <v>69</v>
      </c>
      <c r="B28" s="3" t="s">
        <v>70</v>
      </c>
      <c r="C28" s="4" t="s">
        <v>10</v>
      </c>
      <c r="D28" s="4">
        <v>0.97999999999999998</v>
      </c>
      <c r="E28" s="5">
        <v>3e-49</v>
      </c>
      <c r="F28" s="6">
        <v>0.5232</v>
      </c>
      <c r="G28" s="7">
        <v>173</v>
      </c>
      <c r="H28" s="3" t="s">
        <v>71</v>
      </c>
    </row>
    <row r="29">
      <c r="A29" s="3" t="s">
        <v>72</v>
      </c>
      <c r="B29" s="3" t="s">
        <v>73</v>
      </c>
      <c r="C29" s="4" t="s">
        <v>10</v>
      </c>
      <c r="D29" s="4">
        <v>0.97999999999999998</v>
      </c>
      <c r="E29" s="5">
        <v>3e-49</v>
      </c>
      <c r="F29" s="6">
        <v>0.5232</v>
      </c>
      <c r="G29" s="7">
        <v>173</v>
      </c>
      <c r="H29" s="3" t="s">
        <v>74</v>
      </c>
    </row>
    <row r="30">
      <c r="A30" s="3" t="s">
        <v>75</v>
      </c>
      <c r="B30" s="3" t="s">
        <v>76</v>
      </c>
      <c r="C30" s="4" t="s">
        <v>10</v>
      </c>
      <c r="D30" s="4">
        <v>1</v>
      </c>
      <c r="E30" s="5">
        <v>6e-49</v>
      </c>
      <c r="F30" s="6">
        <v>0.53749999999999998</v>
      </c>
      <c r="G30" s="7">
        <v>283</v>
      </c>
      <c r="H30" s="3" t="s">
        <v>77</v>
      </c>
    </row>
    <row r="31">
      <c r="A31" s="3" t="s">
        <v>78</v>
      </c>
      <c r="B31" s="3" t="s">
        <v>79</v>
      </c>
      <c r="C31" s="4" t="s">
        <v>10</v>
      </c>
      <c r="D31" s="4">
        <v>0.94999999999999996</v>
      </c>
      <c r="E31" s="5">
        <v>6e-49</v>
      </c>
      <c r="F31" s="6">
        <v>0.55779999999999996</v>
      </c>
      <c r="G31" s="7">
        <v>187</v>
      </c>
      <c r="H31" s="3" t="s">
        <v>80</v>
      </c>
    </row>
    <row r="32">
      <c r="A32" s="3" t="s">
        <v>81</v>
      </c>
      <c r="B32" s="3" t="s">
        <v>82</v>
      </c>
      <c r="C32" s="4" t="s">
        <v>10</v>
      </c>
      <c r="D32" s="4">
        <v>0.97999999999999998</v>
      </c>
      <c r="E32" s="5">
        <v>6e-49</v>
      </c>
      <c r="F32" s="6">
        <v>0.5232</v>
      </c>
      <c r="G32" s="7">
        <v>168</v>
      </c>
      <c r="H32" s="3" t="s">
        <v>83</v>
      </c>
    </row>
    <row r="33">
      <c r="A33" s="3" t="s">
        <v>13</v>
      </c>
      <c r="B33" s="3" t="s">
        <v>14</v>
      </c>
      <c r="C33" s="4" t="s">
        <v>10</v>
      </c>
      <c r="D33" s="4">
        <v>0.97999999999999998</v>
      </c>
      <c r="E33" s="5">
        <v>6e-49</v>
      </c>
      <c r="F33" s="6">
        <v>0.52980000000000005</v>
      </c>
      <c r="G33" s="7">
        <v>167</v>
      </c>
      <c r="H33" s="3" t="s">
        <v>84</v>
      </c>
    </row>
    <row r="34">
      <c r="A34" s="3" t="s">
        <v>85</v>
      </c>
      <c r="B34" s="3" t="s">
        <v>86</v>
      </c>
      <c r="C34" s="4" t="s">
        <v>10</v>
      </c>
      <c r="D34" s="4">
        <v>0.97999999999999998</v>
      </c>
      <c r="E34" s="5">
        <v>9.9999999999999997e-49</v>
      </c>
      <c r="F34" s="6">
        <v>0.52980000000000005</v>
      </c>
      <c r="G34" s="7">
        <v>167</v>
      </c>
      <c r="H34" s="3" t="s">
        <v>87</v>
      </c>
    </row>
    <row r="35">
      <c r="A35" s="3" t="s">
        <v>88</v>
      </c>
      <c r="B35" s="3" t="s">
        <v>89</v>
      </c>
      <c r="C35" s="4" t="s">
        <v>10</v>
      </c>
      <c r="D35" s="4">
        <v>0.97999999999999998</v>
      </c>
      <c r="E35" s="5">
        <v>9.9999999999999997e-49</v>
      </c>
      <c r="F35" s="6">
        <v>0.5232</v>
      </c>
      <c r="G35" s="7">
        <v>173</v>
      </c>
      <c r="H35" s="3" t="s">
        <v>90</v>
      </c>
    </row>
    <row r="36">
      <c r="A36" s="3" t="s">
        <v>91</v>
      </c>
      <c r="B36" s="3" t="s">
        <v>92</v>
      </c>
      <c r="C36" s="4" t="s">
        <v>10</v>
      </c>
      <c r="D36" s="4">
        <v>1</v>
      </c>
      <c r="E36" s="5">
        <v>9.9999999999999997e-49</v>
      </c>
      <c r="F36" s="6">
        <v>0.54190000000000005</v>
      </c>
      <c r="G36" s="7">
        <v>164</v>
      </c>
      <c r="H36" s="3" t="s">
        <v>93</v>
      </c>
    </row>
    <row r="38">
      <c r="A38" s="8" t="s">
        <v>94</v>
      </c>
    </row>
    <row r="39">
      <c r="A39" s="9" t="s">
        <v>95</v>
      </c>
    </row>
    <row r="41">
      <c r="A41" s="10" t="s">
        <v>96</v>
      </c>
    </row>
  </sheetData>
  <hyperlinks>
    <hyperlink r:id="rId1" location="alnHdr_MBX3468498" ref="A2" tooltip="Go to alignment for NADAR family protein [Planctomycetota bacterium]"/>
    <hyperlink r:id="rId2" ref="B2" tooltip="Taxonomy for Planctomycetota bacterium"/>
    <hyperlink r:id="rId3" ref="H2" tooltip="Show report for MBX3468498.1"/>
    <hyperlink r:id="rId1" location="alnHdr_MBK8980187" ref="A3" tooltip="Go to alignment for NADAR family protein [Planctomycetota bacterium]"/>
    <hyperlink r:id="rId2" ref="B3" tooltip="Taxonomy for Planctomycetota bacterium"/>
    <hyperlink r:id="rId4" ref="H3" tooltip="Show report for MBK8980187.1"/>
    <hyperlink r:id="rId1" location="alnHdr_MBL9105959" ref="A4" tooltip="Go to alignment for NADAR family protein [Myxococcales bacterium]"/>
    <hyperlink r:id="rId5" ref="B4" tooltip="Taxonomy for Myxococcales bacterium"/>
    <hyperlink r:id="rId6" ref="H4" tooltip="Show report for MBL9105959.1"/>
    <hyperlink r:id="rId1" location="alnHdr_WP_271993962" ref="A5" tooltip="Go to alignment for NADAR family protein [Nannocystis radixulma] &gt;gb|MDC0666423.1| NADAR family protein [Nannocystis radixulma]"/>
    <hyperlink r:id="rId7" ref="B5" tooltip="Taxonomy for Nannocystis radixulma"/>
    <hyperlink r:id="rId8" ref="H5" tooltip="Show report for WP_271993962.1"/>
    <hyperlink r:id="rId1" location="alnHdr_MEZ4381608" ref="A6" tooltip="Go to alignment for NADAR family protein [Nannocystaceae bacterium]"/>
    <hyperlink r:id="rId9" ref="B6" tooltip="Taxonomy for Nannocystaceae bacterium"/>
    <hyperlink r:id="rId10" ref="H6" tooltip="Show report for MEZ4381608.1"/>
    <hyperlink r:id="rId1" location="alnHdr_WP_245913640" ref="A7" tooltip="Go to alignment for NADAR family protein [Nannocystis exedens] &gt;gb|PCC68486.1| Swarming motility protein YbiA [Nannocystis exedens] &gt;emb|SFF36003.1| hypothetical protein SAMN02745121_08369 [Nannocystis exedens]"/>
    <hyperlink r:id="rId11" ref="B7" tooltip="Taxonomy for Nannocystis exedens"/>
    <hyperlink r:id="rId12" ref="H7" tooltip="Show report for WP_245913640.1"/>
    <hyperlink r:id="rId1" location="alnHdr_MCA8956702" ref="A8" tooltip="Go to alignment for NADAR family protein [Planctomycetota bacterium] &gt;gb|MCB9870205.1| NADAR family protein [Planctomycetota bacterium] &gt;gb|MCB9888215.1| NADAR family protein [Planctomycetota bacterium]"/>
    <hyperlink r:id="rId2" ref="B8" tooltip="Taxonomy for Planctomycetota bacterium"/>
    <hyperlink r:id="rId13" ref="H8" tooltip="Show report for MCA8956702.1"/>
    <hyperlink r:id="rId1" location="alnHdr_MCR9201755" ref="A9" tooltip="Go to alignment for NADAR family protein [Planctomycetaceae bacterium]"/>
    <hyperlink r:id="rId14" ref="B9" tooltip="Taxonomy for Planctomycetaceae bacterium"/>
    <hyperlink r:id="rId15" ref="H9" tooltip="Show report for MCR9201755.1"/>
    <hyperlink r:id="rId1" location="alnHdr_WP_269039110" ref="A10" tooltip="Go to alignment for NADAR family protein [Nannocystis poenicansa] &gt;gb|WAS96746.1| NADAR family protein [Nannocystis poenicansa]"/>
    <hyperlink r:id="rId16" ref="B10" tooltip="Taxonomy for Nannocystis poenicansa"/>
    <hyperlink r:id="rId17" ref="H10" tooltip="Show report for WP_269039110.1"/>
    <hyperlink r:id="rId1" location="alnHdr_MCA9695931" ref="A11" tooltip="Go to alignment for NADAR family protein [Myxococcales bacterium]"/>
    <hyperlink r:id="rId5" ref="B11" tooltip="Taxonomy for Myxococcales bacterium"/>
    <hyperlink r:id="rId18" ref="H11" tooltip="Show report for MCA9695931.1"/>
    <hyperlink r:id="rId1" location="alnHdr_WP_224191710" ref="A12" tooltip="Go to alignment for NADAR family protein [Nannocystis pusilla] &gt;gb|MBZ5709938.1| NADAR family protein [Nannocystis pusilla]"/>
    <hyperlink r:id="rId19" ref="B12" tooltip="Taxonomy for Nannocystis pusilla"/>
    <hyperlink r:id="rId20" ref="H12" tooltip="Show report for WP_224191710.1"/>
    <hyperlink r:id="rId1" location="alnHdr_WP_267680941" ref="A13" tooltip="Go to alignment for NADAR family protein [Nannocystis sp. SCPEA4] &gt;gb|MCY1054660.1| NADAR family protein [Nannocystis sp. SCPEA4]"/>
    <hyperlink r:id="rId21" ref="B13" tooltip="Taxonomy for Nannocystis sp. SCPEA4"/>
    <hyperlink r:id="rId22" ref="H13" tooltip="Show report for WP_267680941.1"/>
    <hyperlink r:id="rId1" location="alnHdr_WP_013941850" ref="A14" tooltip="Go to alignment for NADAR family protein [Corallococcus macrosporus] &gt;gb|AEI68777.1| hypothetical protein LILAB_34480 [Corallococcus macrosporus]"/>
    <hyperlink r:id="rId23" ref="B14" tooltip="Taxonomy for Corallococcus macrosporus"/>
    <hyperlink r:id="rId24" ref="H14" tooltip="Show report for WP_013941850.1"/>
    <hyperlink r:id="rId1" location="alnHdr_WP_272084828" ref="A15" tooltip="Go to alignment for NADAR family protein [Nannocystis bainbridge] &gt;gb|MDC0716384.1| NADAR family protein [Nannocystis bainbridge]"/>
    <hyperlink r:id="rId25" ref="B15" tooltip="Taxonomy for Nannocystis bainbridge"/>
    <hyperlink r:id="rId26" ref="H15" tooltip="Show report for WP_272084828.1"/>
    <hyperlink r:id="rId1" location="alnHdr_WP_267709461" ref="A16" tooltip="Go to alignment for NADAR family protein [unclassified Nannocystis] &gt;gb|MCY0987772.1| NADAR family protein [Nannocystis sp. ILAH1] &gt;gb|MCY1070427.1| NADAR family protein [Nannocystis sp. RBIL2]"/>
    <hyperlink r:id="rId27" ref="B16" tooltip="Taxonomy for unclassified Nannocystis"/>
    <hyperlink r:id="rId28" ref="H16" tooltip="Show report for WP_267709461.1"/>
    <hyperlink r:id="rId1" location="alnHdr_TNE44753" ref="A17" tooltip="Go to alignment for NADAR family protein [Deltaproteobacteria bacterium]"/>
    <hyperlink r:id="rId29" ref="B17" tooltip="Taxonomy for Deltaproteobacteria bacterium"/>
    <hyperlink r:id="rId30" ref="H17" tooltip="Show report for TNE44753.1"/>
    <hyperlink r:id="rId1" location="alnHdr_MCA9636073" ref="A18" tooltip="Go to alignment for NADAR family protein [Myxococcales bacterium] &gt;gb|MCB9705822.1| NADAR family protein [Myxococcales bacterium]"/>
    <hyperlink r:id="rId5" ref="B18" tooltip="Taxonomy for Myxococcales bacterium"/>
    <hyperlink r:id="rId31" ref="H18" tooltip="Show report for MCA9636073.1"/>
    <hyperlink r:id="rId1" location="alnHdr_WP_267770969" ref="A19" tooltip="Go to alignment for NADAR family protein [Nannocystis pusilla] &gt;gb|MCY1008336.1| NADAR family protein [Nannocystis pusilla]"/>
    <hyperlink r:id="rId19" ref="B19" tooltip="Taxonomy for Nannocystis pusilla"/>
    <hyperlink r:id="rId32" ref="H19" tooltip="Show report for WP_267770969.1"/>
    <hyperlink r:id="rId1" location="alnHdr_WP_095960063" ref="A20" tooltip="Go to alignment for NADAR family protein [Corallococcus macrosporus] &gt;gb|ATB49544.1| hypothetical protein MYMAC_005190 [Corallococcus macrosporus DSM 14697]"/>
    <hyperlink r:id="rId23" ref="B20" tooltip="Taxonomy for Corallococcus macrosporus"/>
    <hyperlink r:id="rId33" ref="H20" tooltip="Show report for WP_095960063.1"/>
    <hyperlink r:id="rId1" location="alnHdr_MCA9660705" ref="A21" tooltip="Go to alignment for NADAR family protein [Myxococcales bacterium]"/>
    <hyperlink r:id="rId5" ref="B21" tooltip="Taxonomy for Myxococcales bacterium"/>
    <hyperlink r:id="rId34" ref="H21" tooltip="Show report for MCA9660705.1"/>
    <hyperlink r:id="rId1" location="alnHdr_HZI10345" ref="A22" tooltip="Go to alignment for TPA: NADAR family protein [Myxococcus sp.]"/>
    <hyperlink r:id="rId35" ref="B22" tooltip="Taxonomy for Myxococcus sp."/>
    <hyperlink r:id="rId36" ref="H22" tooltip="Show report for HZI10345.1"/>
    <hyperlink r:id="rId1" location="alnHdr_MEL6346349" ref="A23" tooltip="Go to alignment for NADAR family protein [Myxococcota bacterium]"/>
    <hyperlink r:id="rId37" ref="B23" tooltip="Taxonomy for Myxococcota bacterium"/>
    <hyperlink r:id="rId38" ref="H23" tooltip="Show report for MEL6346349.1"/>
    <hyperlink r:id="rId1" location="alnHdr_MCO5170687" ref="A24" tooltip="Go to alignment for NADAR family protein [Planctomycetota bacterium]"/>
    <hyperlink r:id="rId2" ref="B24" tooltip="Taxonomy for Planctomycetota bacterium"/>
    <hyperlink r:id="rId39" ref="H24" tooltip="Show report for MCO5170687.1"/>
    <hyperlink r:id="rId1" location="alnHdr_MDG1480997" ref="A25" tooltip="Go to alignment for NADAR family protein [Myxococcota bacterium]"/>
    <hyperlink r:id="rId37" ref="B25" tooltip="Taxonomy for Myxococcota bacterium"/>
    <hyperlink r:id="rId40" ref="H25" tooltip="Show report for MDG1480997.1"/>
    <hyperlink r:id="rId1" location="alnHdr_WP_188275337" ref="A26" tooltip="Go to alignment for NADAR family protein [Streptomyces sp. CBMA152] &gt;gb|MBD0744497.1| hypothetical protein [Streptomyces sp. CBMA152]"/>
    <hyperlink r:id="rId41" ref="B26" tooltip="Taxonomy for Streptomyces sp. CBMA152"/>
    <hyperlink r:id="rId42" ref="H26" tooltip="Show report for WP_188275337.1"/>
    <hyperlink r:id="rId1" location="alnHdr_MBX7242143" ref="A27" tooltip="Go to alignment for NADAR family protein [Bacteroidia bacterium]"/>
    <hyperlink r:id="rId43" ref="B27" tooltip="Taxonomy for Bacteroidia bacterium"/>
    <hyperlink r:id="rId44" ref="H27" tooltip="Show report for MBX7242143.1"/>
    <hyperlink r:id="rId1" location="alnHdr_WP_011555295" ref="A28" tooltip="Go to alignment for NADAR family protein [Myxococcus] &gt;gb|ABF91332.1| conserved hypothetical protein [Myxococcus xanthus DK 1622] &gt;gb|NOJ54724.1| NADAR family protein [Myxococcus xanthus] &gt;gb|QPM77803.1| NADAR family protein [Myxococcus xanthus] &gt;gb|QVW66"/>
    <hyperlink r:id="rId45" ref="B28" tooltip="Taxonomy for Myxococcus"/>
    <hyperlink r:id="rId46" ref="H28" tooltip="Show report for WP_011555295.1"/>
    <hyperlink r:id="rId1" location="alnHdr_WP_141621066" ref="A29" tooltip="Go to alignment for NADAR family protein [Myxococcus sp. AB036A]"/>
    <hyperlink r:id="rId47" ref="B29" tooltip="Taxonomy for Myxococcus sp. AB036A"/>
    <hyperlink r:id="rId48" ref="H29" tooltip="Show report for WP_141621066.1"/>
    <hyperlink r:id="rId1" location="alnHdr_WP_337085137" ref="A30" tooltip="Go to alignment for NADAR family protein [Elizabethkingia anophelis]"/>
    <hyperlink r:id="rId49" ref="B30" tooltip="Taxonomy for Elizabethkingia anophelis"/>
    <hyperlink r:id="rId50" ref="H30" tooltip="Show report for WP_337085137.1"/>
    <hyperlink r:id="rId1" location="alnHdr_WTO61020" ref="A31" tooltip="Go to alignment for NADAR family protein [Streptomyces sp. NBC_00212]"/>
    <hyperlink r:id="rId51" ref="B31" tooltip="Taxonomy for Streptomyces sp. NBC_00212"/>
    <hyperlink r:id="rId52" ref="H31" tooltip="Show report for WTO61020.1"/>
    <hyperlink r:id="rId1" location="alnHdr_WP_253982665" ref="A32" tooltip="Go to alignment for NADAR family protein [Pyxidicoccus xibeiensis] &gt;gb|MCP3140456.1| NADAR family protein [Pyxidicoccus xibeiensis]"/>
    <hyperlink r:id="rId53" ref="B32" tooltip="Taxonomy for Pyxidicoccus xibeiensis"/>
    <hyperlink r:id="rId54" ref="H32" tooltip="Show report for WP_253982665.1"/>
    <hyperlink r:id="rId1" location="alnHdr_MBK7075757" ref="A33" tooltip="Go to alignment for NADAR family protein [Myxococcales bacterium] &gt;gb|MBK7195425.1| NADAR family protein [Myxococcales bacterium]"/>
    <hyperlink r:id="rId5" ref="B33" tooltip="Taxonomy for Myxococcales bacterium"/>
    <hyperlink r:id="rId55" ref="H33" tooltip="Show report for MBK7075757.1"/>
    <hyperlink r:id="rId1" location="alnHdr_MBP6845603" ref="A34" tooltip="Go to alignment for NADAR family protein [Kofleriaceae bacterium]"/>
    <hyperlink r:id="rId56" ref="B34" tooltip="Taxonomy for Kofleriaceae bacterium"/>
    <hyperlink r:id="rId57" ref="H34" tooltip="Show report for MBP6845603.1"/>
    <hyperlink r:id="rId1" location="alnHdr_WP_206725865" ref="A35" tooltip="Go to alignment for NADAR family protein [Pyxidicoccus parkwaysis] &gt;gb|QSQ24299.1| NADAR family protein [Pyxidicoccus parkwaysis]"/>
    <hyperlink r:id="rId58" ref="B35" tooltip="Taxonomy for Pyxidicoccus parkwaysis"/>
    <hyperlink r:id="rId59" ref="H35" tooltip="Show report for WP_206725865.1"/>
    <hyperlink r:id="rId1" location="alnHdr_MEO7330516" ref="A36" tooltip="Go to alignment for NADAR family protein [Minicystis sp.]"/>
    <hyperlink r:id="rId60" ref="B36" tooltip="Taxonomy for Minicystis sp."/>
    <hyperlink r:id="rId61" ref="H36" tooltip="Show report for MEO7330516.1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9" workbookViewId="0">
      <selection activeCell="G13" activeCellId="0" sqref="G13"/>
    </sheetView>
  </sheetViews>
  <sheetFormatPr baseColWidth="10" defaultRowHeight="16"/>
  <cols>
    <col customWidth="1" min="1" max="1" width="14.83203125"/>
    <col customWidth="1" min="2" max="2" width="13"/>
    <col customWidth="1" min="4" max="4" width="23.6640625"/>
    <col customWidth="1" min="5" max="5" width="25"/>
    <col customWidth="1" min="6" max="6" width="23.1640625"/>
    <col customWidth="1" min="7" max="7" width="17.1640625"/>
  </cols>
  <sheetData>
    <row r="1">
      <c r="A1" s="11" t="s">
        <v>97</v>
      </c>
      <c r="B1" s="12" t="s">
        <v>98</v>
      </c>
      <c r="C1" s="12" t="s">
        <v>99</v>
      </c>
      <c r="D1" s="12" t="s">
        <v>100</v>
      </c>
      <c r="E1" s="12" t="s">
        <v>101</v>
      </c>
      <c r="F1" s="12" t="s">
        <v>102</v>
      </c>
      <c r="G1" s="11" t="s">
        <v>103</v>
      </c>
    </row>
    <row r="2">
      <c r="A2" s="11" t="s">
        <v>104</v>
      </c>
      <c r="B2" s="13">
        <f>179349671/1000000</f>
        <v>179.349671</v>
      </c>
      <c r="C2" s="13">
        <f>40042285/1000000</f>
        <v>40.042285</v>
      </c>
      <c r="D2" s="13">
        <f>11478089/1000000</f>
        <v>11.478089000000001</v>
      </c>
      <c r="E2" s="13">
        <f>23829332/1000000</f>
        <v>23.829332000000001</v>
      </c>
      <c r="F2" s="13">
        <v>22.326377727227602</v>
      </c>
      <c r="G2" s="14">
        <v>0.48167900000000002</v>
      </c>
    </row>
    <row r="3">
      <c r="A3" s="11" t="s">
        <v>105</v>
      </c>
      <c r="B3" s="13">
        <f>6272209/1000000</f>
        <v>6.2722090000000001</v>
      </c>
      <c r="C3" s="13">
        <f>2450088/1000000</f>
        <v>2.450088</v>
      </c>
      <c r="D3" s="13">
        <f>873138/1000000</f>
        <v>0.87313799999999997</v>
      </c>
      <c r="E3" s="13">
        <f>1233716/1000000</f>
        <v>1.233716</v>
      </c>
      <c r="F3" s="13">
        <v>39.062601389717699</v>
      </c>
      <c r="G3" s="14">
        <v>0.70773010000000003</v>
      </c>
    </row>
    <row r="4">
      <c r="A4" s="11" t="s">
        <v>106</v>
      </c>
      <c r="B4" s="13">
        <f>800000/1000000</f>
        <v>0.80000000000000004</v>
      </c>
      <c r="C4" s="13">
        <f>407575/1000000</f>
        <v>0.40757500000000002</v>
      </c>
      <c r="D4" s="13">
        <f>135795/1000000</f>
        <v>0.135795</v>
      </c>
      <c r="E4" s="13">
        <f>171581/1000000</f>
        <v>0.17158100000000001</v>
      </c>
      <c r="F4" s="13">
        <v>50.946874999999999</v>
      </c>
      <c r="G4" s="14">
        <v>0.79143379999999997</v>
      </c>
    </row>
    <row r="5">
      <c r="A5" s="11" t="s">
        <v>107</v>
      </c>
      <c r="B5" s="13">
        <f>1500000/1000000</f>
        <v>1.5</v>
      </c>
      <c r="C5" s="13">
        <f>968953/1000000</f>
        <v>0.96895299999999995</v>
      </c>
      <c r="D5" s="13">
        <f>284450/1000000</f>
        <v>0.28444999999999998</v>
      </c>
      <c r="E5" s="15">
        <f>545741/1000000</f>
        <v>0.54574100000000003</v>
      </c>
      <c r="F5" s="13">
        <v>64.596866666666699</v>
      </c>
      <c r="G5" s="16">
        <v>0.52121790000000001</v>
      </c>
    </row>
    <row r="7">
      <c r="A7" s="10" t="s">
        <v>108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M5" activeCellId="0" sqref="M5"/>
    </sheetView>
  </sheetViews>
  <sheetFormatPr baseColWidth="10" defaultRowHeight="16"/>
  <cols>
    <col customWidth="1" min="1" max="1" width="20"/>
    <col customWidth="1" min="4" max="4" width="15.1640625"/>
    <col customWidth="1" min="7" max="7" width="14.6640625"/>
    <col customWidth="1" min="10" max="10" width="15.33203125"/>
    <col customWidth="1" min="13" max="13" width="14.5"/>
  </cols>
  <sheetData>
    <row r="1">
      <c r="A1" s="17"/>
      <c r="B1" s="18" t="s">
        <v>106</v>
      </c>
      <c r="C1" s="19"/>
      <c r="D1" s="19"/>
      <c r="E1" s="19"/>
      <c r="F1" s="19"/>
      <c r="G1" s="20"/>
      <c r="H1" s="21" t="s">
        <v>107</v>
      </c>
      <c r="I1" s="21"/>
      <c r="J1" s="21"/>
      <c r="K1" s="21"/>
      <c r="L1" s="21"/>
      <c r="M1" s="22"/>
      <c r="N1" s="23"/>
    </row>
    <row r="2">
      <c r="A2" s="24"/>
      <c r="B2" s="25"/>
      <c r="C2" s="26"/>
      <c r="D2" s="26"/>
      <c r="E2" s="26"/>
      <c r="F2" s="26"/>
      <c r="G2" s="27"/>
      <c r="H2" s="28"/>
      <c r="I2" s="28"/>
      <c r="J2" s="28"/>
      <c r="K2" s="28"/>
      <c r="L2" s="28"/>
      <c r="M2" s="29"/>
      <c r="N2" s="23"/>
    </row>
    <row r="3">
      <c r="A3" s="17"/>
      <c r="B3" s="30" t="s">
        <v>109</v>
      </c>
      <c r="C3" s="31"/>
      <c r="D3" s="32"/>
      <c r="E3" s="31" t="s">
        <v>110</v>
      </c>
      <c r="F3" s="31"/>
      <c r="G3" s="33"/>
      <c r="H3" s="34" t="s">
        <v>109</v>
      </c>
      <c r="I3" s="34"/>
      <c r="J3" s="35"/>
      <c r="K3" s="34" t="s">
        <v>111</v>
      </c>
      <c r="L3" s="34"/>
      <c r="M3" s="36"/>
    </row>
    <row r="4">
      <c r="A4" s="37"/>
      <c r="B4" s="38"/>
      <c r="C4" s="39"/>
      <c r="D4" s="40"/>
      <c r="E4" s="39"/>
      <c r="F4" s="39"/>
      <c r="G4" s="41"/>
      <c r="H4" s="39"/>
      <c r="I4" s="39"/>
      <c r="J4" s="42"/>
      <c r="K4" s="39"/>
      <c r="L4" s="39"/>
      <c r="M4" s="41"/>
    </row>
    <row r="5">
      <c r="A5" s="43" t="s">
        <v>112</v>
      </c>
      <c r="B5" s="44" t="s">
        <v>113</v>
      </c>
      <c r="C5" s="45" t="s">
        <v>114</v>
      </c>
      <c r="D5" s="46" t="s">
        <v>102</v>
      </c>
      <c r="E5" s="45" t="s">
        <v>113</v>
      </c>
      <c r="F5" s="45" t="s">
        <v>114</v>
      </c>
      <c r="G5" s="47" t="s">
        <v>102</v>
      </c>
      <c r="H5" s="45" t="s">
        <v>113</v>
      </c>
      <c r="I5" s="45" t="s">
        <v>114</v>
      </c>
      <c r="J5" s="48" t="s">
        <v>102</v>
      </c>
      <c r="K5" s="45" t="s">
        <v>113</v>
      </c>
      <c r="L5" s="45" t="s">
        <v>114</v>
      </c>
      <c r="M5" s="47" t="s">
        <v>102</v>
      </c>
    </row>
    <row r="6" ht="17">
      <c r="A6" s="49" t="s">
        <v>115</v>
      </c>
      <c r="B6" s="50">
        <v>16</v>
      </c>
      <c r="C6" s="51">
        <f>8151/1000</f>
        <v>8.1509999999999998</v>
      </c>
      <c r="D6" s="52">
        <v>0.90000000000000002</v>
      </c>
      <c r="E6" s="50" t="s">
        <v>116</v>
      </c>
      <c r="F6" s="50" t="s">
        <v>116</v>
      </c>
      <c r="G6" s="53" t="s">
        <v>116</v>
      </c>
      <c r="H6" s="50">
        <v>28</v>
      </c>
      <c r="I6" s="51">
        <f>7816/1000</f>
        <v>7.8159999999999998</v>
      </c>
      <c r="J6" s="54">
        <v>0.5</v>
      </c>
      <c r="K6" s="50">
        <v>1</v>
      </c>
      <c r="L6" s="55">
        <f>433/1000</f>
        <v>0.433</v>
      </c>
      <c r="M6" s="56">
        <v>0.028866670000000001</v>
      </c>
    </row>
    <row r="7" ht="17">
      <c r="A7" s="49" t="s">
        <v>117</v>
      </c>
      <c r="B7" s="50">
        <v>28</v>
      </c>
      <c r="C7" s="51">
        <f>19143/1000</f>
        <v>19.143000000000001</v>
      </c>
      <c r="D7" s="52">
        <v>2</v>
      </c>
      <c r="E7" s="50">
        <v>3</v>
      </c>
      <c r="F7" s="55">
        <f>6617/1000</f>
        <v>6.617</v>
      </c>
      <c r="G7" s="57">
        <v>0.827125</v>
      </c>
      <c r="H7" s="50">
        <v>42</v>
      </c>
      <c r="I7" s="51">
        <f>58067/1000</f>
        <v>58.067</v>
      </c>
      <c r="J7" s="54">
        <v>3.7000000000000002</v>
      </c>
      <c r="K7" s="50">
        <v>11</v>
      </c>
      <c r="L7" s="55">
        <f>35126/1000</f>
        <v>35.125999999999998</v>
      </c>
      <c r="M7" s="57">
        <v>2.3417333299999998</v>
      </c>
    </row>
    <row r="8" ht="17">
      <c r="A8" s="49" t="s">
        <v>118</v>
      </c>
      <c r="B8" s="50">
        <v>72</v>
      </c>
      <c r="C8" s="51">
        <f>38694/1000</f>
        <v>38.694000000000003</v>
      </c>
      <c r="D8" s="52">
        <v>4.0999999999999996</v>
      </c>
      <c r="E8" s="50">
        <v>26</v>
      </c>
      <c r="F8" s="55">
        <f>20503/1000</f>
        <v>20.503</v>
      </c>
      <c r="G8" s="57">
        <v>2.562875</v>
      </c>
      <c r="H8" s="50">
        <v>92</v>
      </c>
      <c r="I8" s="51">
        <f>52083/1000</f>
        <v>52.082999999999998</v>
      </c>
      <c r="J8" s="54">
        <v>3.3999999999999999</v>
      </c>
      <c r="K8" s="50">
        <v>39</v>
      </c>
      <c r="L8" s="55">
        <f>28122/1000</f>
        <v>28.122</v>
      </c>
      <c r="M8" s="57">
        <v>1.8748</v>
      </c>
    </row>
    <row r="9" ht="17">
      <c r="A9" s="49" t="s">
        <v>119</v>
      </c>
      <c r="B9" s="58">
        <v>2</v>
      </c>
      <c r="C9" s="59">
        <f>1469/1000</f>
        <v>1.4690000000000001</v>
      </c>
      <c r="D9" s="60">
        <v>0.20000000000000001</v>
      </c>
      <c r="E9" s="58" t="s">
        <v>116</v>
      </c>
      <c r="F9" s="59" t="s">
        <v>116</v>
      </c>
      <c r="G9" s="61" t="s">
        <v>116</v>
      </c>
      <c r="H9" s="58">
        <v>7</v>
      </c>
      <c r="I9" s="59">
        <f>9357/1000</f>
        <v>9.3569999999999993</v>
      </c>
      <c r="J9" s="62">
        <v>0.59999999999999998</v>
      </c>
      <c r="K9" s="58">
        <v>1</v>
      </c>
      <c r="L9" s="55">
        <f>6278/1000</f>
        <v>6.2779999999999996</v>
      </c>
      <c r="M9" s="57">
        <v>0.41853332999999998</v>
      </c>
    </row>
    <row r="10" ht="17">
      <c r="A10" s="49" t="s">
        <v>120</v>
      </c>
      <c r="B10" s="50">
        <v>24</v>
      </c>
      <c r="C10" s="51">
        <f>27949/1000</f>
        <v>27.949000000000002</v>
      </c>
      <c r="D10" s="52">
        <v>3</v>
      </c>
      <c r="E10" s="50">
        <v>4</v>
      </c>
      <c r="F10" s="55">
        <f>21544/1000</f>
        <v>21.544</v>
      </c>
      <c r="G10" s="57">
        <v>2.6930000000000001</v>
      </c>
      <c r="H10" s="50">
        <v>52</v>
      </c>
      <c r="I10" s="51">
        <f>83074/1000</f>
        <v>83.073999999999998</v>
      </c>
      <c r="J10" s="54">
        <v>5.4000000000000004</v>
      </c>
      <c r="K10" s="50">
        <v>8</v>
      </c>
      <c r="L10" s="55">
        <f>50018/1000</f>
        <v>50.018000000000001</v>
      </c>
      <c r="M10" s="57">
        <v>3.3345333300000002</v>
      </c>
    </row>
    <row r="11" ht="17">
      <c r="A11" s="49" t="s">
        <v>121</v>
      </c>
      <c r="B11" s="50">
        <v>22</v>
      </c>
      <c r="C11" s="51">
        <f>39253/1000</f>
        <v>39.253</v>
      </c>
      <c r="D11" s="52">
        <v>4.2000000000000002</v>
      </c>
      <c r="E11" s="50">
        <v>1</v>
      </c>
      <c r="F11" s="55">
        <f>6061/1000</f>
        <v>6.0609999999999999</v>
      </c>
      <c r="G11" s="57">
        <v>0.75762499999999999</v>
      </c>
      <c r="H11" s="50">
        <v>56</v>
      </c>
      <c r="I11" s="51">
        <f>144806/1000</f>
        <v>144.80600000000001</v>
      </c>
      <c r="J11" s="54">
        <v>9.3000000000000007</v>
      </c>
      <c r="K11" s="50">
        <v>6</v>
      </c>
      <c r="L11" s="55">
        <f>74531/1000</f>
        <v>74.531000000000006</v>
      </c>
      <c r="M11" s="57">
        <v>4.9687333300000001</v>
      </c>
    </row>
    <row r="12" ht="17">
      <c r="A12" s="49" t="s">
        <v>122</v>
      </c>
      <c r="B12" s="58">
        <v>11</v>
      </c>
      <c r="C12" s="59">
        <f>7777/1000</f>
        <v>7.7770000000000001</v>
      </c>
      <c r="D12" s="60">
        <v>0.80000000000000004</v>
      </c>
      <c r="E12" s="58">
        <v>2</v>
      </c>
      <c r="F12" s="55">
        <f>4688/1000</f>
        <v>4.6879999999999997</v>
      </c>
      <c r="G12" s="57">
        <v>0.58599999999999997</v>
      </c>
      <c r="H12" s="58">
        <v>28</v>
      </c>
      <c r="I12" s="59">
        <f>26092/1000</f>
        <v>26.091999999999999</v>
      </c>
      <c r="J12" s="62">
        <v>1.7</v>
      </c>
      <c r="K12" s="58">
        <v>5</v>
      </c>
      <c r="L12" s="55">
        <f>14279/1000</f>
        <v>14.279</v>
      </c>
      <c r="M12" s="57">
        <v>0.95193333000000002</v>
      </c>
    </row>
    <row r="13" ht="17">
      <c r="A13" s="49" t="s">
        <v>123</v>
      </c>
      <c r="B13" s="58">
        <v>11</v>
      </c>
      <c r="C13" s="59">
        <f>10060/1000</f>
        <v>10.06</v>
      </c>
      <c r="D13" s="60">
        <v>1.1000000000000001</v>
      </c>
      <c r="E13" s="58">
        <v>1</v>
      </c>
      <c r="F13" s="59">
        <f>7394/1000</f>
        <v>7.3940000000000001</v>
      </c>
      <c r="G13" s="57">
        <v>0.92425000000000002</v>
      </c>
      <c r="H13" s="50">
        <v>24</v>
      </c>
      <c r="I13" s="51">
        <f>61085/1000</f>
        <v>61.085000000000001</v>
      </c>
      <c r="J13" s="54">
        <v>3.8999999999999999</v>
      </c>
      <c r="K13" s="50">
        <v>5</v>
      </c>
      <c r="L13" s="55">
        <f>38035/1000</f>
        <v>38.034999999999997</v>
      </c>
      <c r="M13" s="57">
        <v>2.5356666699999999</v>
      </c>
    </row>
    <row r="14" ht="17">
      <c r="A14" s="49" t="s">
        <v>124</v>
      </c>
      <c r="B14" s="63">
        <v>8</v>
      </c>
      <c r="C14" s="59">
        <f>1834/1000</f>
        <v>1.8340000000000001</v>
      </c>
      <c r="D14" s="60">
        <v>0.20000000000000001</v>
      </c>
      <c r="E14" s="58" t="s">
        <v>116</v>
      </c>
      <c r="F14" s="59" t="s">
        <v>116</v>
      </c>
      <c r="G14" s="61" t="s">
        <v>116</v>
      </c>
      <c r="H14" s="64">
        <v>34</v>
      </c>
      <c r="I14" s="59">
        <f>39854/1000</f>
        <v>39.853999999999999</v>
      </c>
      <c r="J14" s="62">
        <v>2.6000000000000001</v>
      </c>
      <c r="K14" s="58">
        <v>2</v>
      </c>
      <c r="L14" s="55">
        <f>6917/1000</f>
        <v>6.9169999999999998</v>
      </c>
      <c r="M14" s="57">
        <v>0.46113333000000001</v>
      </c>
    </row>
    <row r="15" ht="17">
      <c r="A15" s="49" t="s">
        <v>125</v>
      </c>
      <c r="B15" s="64">
        <v>20</v>
      </c>
      <c r="C15" s="65">
        <f>3775/1000</f>
        <v>3.7749999999999999</v>
      </c>
      <c r="D15" s="66">
        <v>0.40000000000000002</v>
      </c>
      <c r="E15" s="64">
        <v>1</v>
      </c>
      <c r="F15" s="55">
        <f>429/1000</f>
        <v>0.42899999999999999</v>
      </c>
      <c r="G15" s="57">
        <v>0.053624999999999999</v>
      </c>
      <c r="H15" s="64">
        <v>36</v>
      </c>
      <c r="I15" s="65">
        <f>10545/1000</f>
        <v>10.545</v>
      </c>
      <c r="J15" s="67">
        <v>0.69999999999999996</v>
      </c>
      <c r="K15" s="64" t="s">
        <v>116</v>
      </c>
      <c r="L15" s="65" t="s">
        <v>116</v>
      </c>
      <c r="M15" s="65" t="s">
        <v>116</v>
      </c>
    </row>
    <row r="16" ht="17">
      <c r="A16" s="49" t="s">
        <v>126</v>
      </c>
      <c r="B16" s="50">
        <v>99</v>
      </c>
      <c r="C16" s="51">
        <f>50143/1000</f>
        <v>50.143000000000001</v>
      </c>
      <c r="D16" s="52">
        <v>5.2999999999999998</v>
      </c>
      <c r="E16" s="50">
        <v>17</v>
      </c>
      <c r="F16" s="55">
        <f>21079/1000</f>
        <v>21.079000000000001</v>
      </c>
      <c r="G16" s="57">
        <v>2.6348750000000001</v>
      </c>
      <c r="H16" s="50">
        <v>153</v>
      </c>
      <c r="I16" s="51">
        <f>99949/1000</f>
        <v>99.948999999999998</v>
      </c>
      <c r="J16" s="54">
        <v>6.4000000000000004</v>
      </c>
      <c r="K16" s="50">
        <v>19</v>
      </c>
      <c r="L16" s="55">
        <f>24044/1000</f>
        <v>24.044</v>
      </c>
      <c r="M16" s="57">
        <v>1.6029333299999999</v>
      </c>
    </row>
    <row r="17" ht="17">
      <c r="A17" s="49" t="s">
        <v>127</v>
      </c>
      <c r="B17" s="1" t="s">
        <v>116</v>
      </c>
      <c r="C17" s="68" t="s">
        <v>116</v>
      </c>
      <c r="D17" s="1" t="s">
        <v>116</v>
      </c>
      <c r="E17" s="1" t="s">
        <v>116</v>
      </c>
      <c r="F17" s="68" t="s">
        <v>116</v>
      </c>
      <c r="G17" s="69" t="s">
        <v>116</v>
      </c>
      <c r="H17" s="1" t="s">
        <v>116</v>
      </c>
      <c r="I17" s="68" t="s">
        <v>116</v>
      </c>
      <c r="J17" s="1" t="s">
        <v>116</v>
      </c>
      <c r="K17" s="1" t="s">
        <v>116</v>
      </c>
      <c r="L17" s="68" t="s">
        <v>116</v>
      </c>
      <c r="M17" s="69" t="s">
        <v>116</v>
      </c>
    </row>
    <row r="18" ht="17">
      <c r="A18" s="49" t="s">
        <v>128</v>
      </c>
      <c r="B18" s="50">
        <v>46</v>
      </c>
      <c r="C18" s="51">
        <f>36509/1000</f>
        <v>36.509</v>
      </c>
      <c r="D18" s="52">
        <v>3.8999999999999999</v>
      </c>
      <c r="E18" s="50">
        <v>18</v>
      </c>
      <c r="F18" s="51">
        <f>25149/1000</f>
        <v>25.149000000000001</v>
      </c>
      <c r="G18" s="57">
        <v>3.1436250000000001</v>
      </c>
      <c r="H18" s="50">
        <v>95</v>
      </c>
      <c r="I18" s="51">
        <f>78448/1000</f>
        <v>78.447999999999993</v>
      </c>
      <c r="J18" s="54">
        <v>5.0999999999999996</v>
      </c>
      <c r="K18" s="50">
        <v>45</v>
      </c>
      <c r="L18" s="55">
        <f>55884/1000</f>
        <v>55.884</v>
      </c>
      <c r="M18" s="57">
        <v>3.7256</v>
      </c>
    </row>
    <row r="19" ht="17">
      <c r="A19" s="49" t="s">
        <v>129</v>
      </c>
      <c r="B19" s="50">
        <v>45</v>
      </c>
      <c r="C19" s="51">
        <f>12151/1000</f>
        <v>12.151</v>
      </c>
      <c r="D19" s="52">
        <v>1.3</v>
      </c>
      <c r="E19" s="50" t="s">
        <v>116</v>
      </c>
      <c r="F19" s="51" t="s">
        <v>116</v>
      </c>
      <c r="G19" s="70" t="s">
        <v>116</v>
      </c>
      <c r="H19" s="50">
        <v>81</v>
      </c>
      <c r="I19" s="51">
        <f>24251/1000</f>
        <v>24.251000000000001</v>
      </c>
      <c r="J19" s="54">
        <v>1.6000000000000001</v>
      </c>
      <c r="K19" s="50">
        <v>2</v>
      </c>
      <c r="L19" s="55">
        <f>2153/1000</f>
        <v>2.153</v>
      </c>
      <c r="M19" s="57">
        <v>0.14353332999999999</v>
      </c>
    </row>
    <row r="20" ht="17">
      <c r="A20" s="49" t="s">
        <v>130</v>
      </c>
      <c r="B20" s="50">
        <v>59</v>
      </c>
      <c r="C20" s="51">
        <f>42427/1000</f>
        <v>42.427</v>
      </c>
      <c r="D20" s="52">
        <v>4.5</v>
      </c>
      <c r="E20" s="50">
        <v>11</v>
      </c>
      <c r="F20" s="51">
        <f>26961/1000</f>
        <v>26.960999999999999</v>
      </c>
      <c r="G20" s="57">
        <v>3.3701249999999998</v>
      </c>
      <c r="H20" s="50">
        <v>69</v>
      </c>
      <c r="I20" s="51">
        <f>37852/1000</f>
        <v>37.851999999999997</v>
      </c>
      <c r="J20" s="54">
        <v>2.3999999999999999</v>
      </c>
      <c r="K20" s="50">
        <v>8</v>
      </c>
      <c r="L20" s="55">
        <f>13079/1000</f>
        <v>13.079000000000001</v>
      </c>
      <c r="M20" s="57">
        <v>0.87193332999999995</v>
      </c>
    </row>
    <row r="21" ht="17">
      <c r="A21" s="49" t="s">
        <v>131</v>
      </c>
      <c r="B21" s="1" t="s">
        <v>116</v>
      </c>
      <c r="C21" s="68" t="s">
        <v>116</v>
      </c>
      <c r="D21" s="1" t="s">
        <v>116</v>
      </c>
      <c r="E21" s="1" t="s">
        <v>116</v>
      </c>
      <c r="F21" s="68" t="s">
        <v>116</v>
      </c>
      <c r="G21" s="69" t="s">
        <v>116</v>
      </c>
      <c r="H21" s="1" t="s">
        <v>116</v>
      </c>
      <c r="I21" s="68" t="s">
        <v>116</v>
      </c>
      <c r="J21" s="1" t="s">
        <v>116</v>
      </c>
      <c r="K21" s="1" t="s">
        <v>116</v>
      </c>
      <c r="L21" s="68" t="s">
        <v>116</v>
      </c>
      <c r="M21" s="69" t="s">
        <v>116</v>
      </c>
    </row>
    <row r="22" ht="17">
      <c r="A22" s="49" t="s">
        <v>132</v>
      </c>
      <c r="B22" s="50">
        <v>12</v>
      </c>
      <c r="C22" s="51">
        <f>6202/1000</f>
        <v>6.202</v>
      </c>
      <c r="D22" s="52">
        <v>0.69999999999999996</v>
      </c>
      <c r="E22" s="50">
        <v>3</v>
      </c>
      <c r="F22" s="55">
        <f>3255/1000</f>
        <v>3.2549999999999999</v>
      </c>
      <c r="G22" s="57">
        <v>0.40687499999999999</v>
      </c>
      <c r="H22" s="50">
        <v>13</v>
      </c>
      <c r="I22" s="51">
        <f>15463/1000</f>
        <v>15.462999999999999</v>
      </c>
      <c r="J22" s="54">
        <v>1</v>
      </c>
      <c r="K22" s="50">
        <v>3</v>
      </c>
      <c r="L22" s="55">
        <f>11590/1000</f>
        <v>11.59</v>
      </c>
      <c r="M22" s="57">
        <v>0.77266667</v>
      </c>
    </row>
    <row r="23" ht="17">
      <c r="A23" s="49" t="s">
        <v>133</v>
      </c>
      <c r="B23" s="50">
        <v>7</v>
      </c>
      <c r="C23" s="51">
        <f>785/1000</f>
        <v>0.78500000000000003</v>
      </c>
      <c r="D23" s="52">
        <v>0.10000000000000001</v>
      </c>
      <c r="E23" s="50" t="s">
        <v>116</v>
      </c>
      <c r="F23" s="51" t="s">
        <v>116</v>
      </c>
      <c r="G23" s="70" t="s">
        <v>116</v>
      </c>
      <c r="H23" s="50">
        <v>8</v>
      </c>
      <c r="I23" s="51">
        <f>852/1000</f>
        <v>0.85199999999999998</v>
      </c>
      <c r="J23" s="54">
        <v>0.10000000000000001</v>
      </c>
      <c r="K23" s="50" t="s">
        <v>116</v>
      </c>
      <c r="L23" s="51" t="s">
        <v>116</v>
      </c>
      <c r="M23" s="70" t="s">
        <v>116</v>
      </c>
    </row>
    <row r="24" ht="17">
      <c r="A24" s="49" t="s">
        <v>134</v>
      </c>
      <c r="B24" s="64">
        <v>2</v>
      </c>
      <c r="C24" s="65">
        <f>2099/1000</f>
        <v>2.0990000000000002</v>
      </c>
      <c r="D24" s="66">
        <v>0.20000000000000001</v>
      </c>
      <c r="E24" s="64" t="s">
        <v>116</v>
      </c>
      <c r="F24" s="65" t="s">
        <v>116</v>
      </c>
      <c r="G24" s="71" t="s">
        <v>116</v>
      </c>
      <c r="H24" s="50" t="s">
        <v>116</v>
      </c>
      <c r="I24" s="51" t="s">
        <v>116</v>
      </c>
      <c r="J24" s="54" t="s">
        <v>116</v>
      </c>
      <c r="K24" s="50" t="s">
        <v>116</v>
      </c>
      <c r="L24" s="51" t="s">
        <v>116</v>
      </c>
      <c r="M24" s="70" t="s">
        <v>116</v>
      </c>
    </row>
    <row r="25" ht="17">
      <c r="A25" s="49" t="s">
        <v>135</v>
      </c>
      <c r="B25" s="58">
        <v>2</v>
      </c>
      <c r="C25" s="59">
        <f>264/1000</f>
        <v>0.26400000000000001</v>
      </c>
      <c r="D25" s="60">
        <v>0</v>
      </c>
      <c r="E25" s="58" t="s">
        <v>116</v>
      </c>
      <c r="F25" s="59" t="s">
        <v>116</v>
      </c>
      <c r="G25" s="61" t="s">
        <v>116</v>
      </c>
      <c r="H25" s="58">
        <v>4</v>
      </c>
      <c r="I25" s="59">
        <f>2853/1000</f>
        <v>2.8530000000000002</v>
      </c>
      <c r="J25" s="62">
        <v>0.20000000000000001</v>
      </c>
      <c r="K25" s="58" t="s">
        <v>116</v>
      </c>
      <c r="L25" s="59" t="s">
        <v>116</v>
      </c>
      <c r="M25" s="61" t="s">
        <v>116</v>
      </c>
      <c r="S25" s="72"/>
    </row>
    <row r="26" ht="17">
      <c r="A26" s="49" t="s">
        <v>136</v>
      </c>
      <c r="B26" s="50">
        <v>42</v>
      </c>
      <c r="C26" s="51">
        <f>18604/1000</f>
        <v>18.603999999999999</v>
      </c>
      <c r="D26" s="52">
        <v>2</v>
      </c>
      <c r="E26" s="50">
        <v>3</v>
      </c>
      <c r="F26" s="55">
        <f>9037/1000</f>
        <v>9.0370000000000008</v>
      </c>
      <c r="G26" s="57">
        <v>1.1296250000000001</v>
      </c>
      <c r="H26" s="50">
        <v>58</v>
      </c>
      <c r="I26" s="51">
        <f>31036/1000</f>
        <v>31.036000000000001</v>
      </c>
      <c r="J26" s="54">
        <v>2</v>
      </c>
      <c r="K26" s="50">
        <v>2</v>
      </c>
      <c r="L26" s="55">
        <f>1620/1000</f>
        <v>1.6200000000000001</v>
      </c>
      <c r="M26" s="57">
        <v>0.108</v>
      </c>
      <c r="S26" s="72"/>
    </row>
    <row r="27" ht="17">
      <c r="A27" s="49" t="s">
        <v>137</v>
      </c>
      <c r="B27" s="64">
        <v>93</v>
      </c>
      <c r="C27" s="65">
        <f>35742/1000</f>
        <v>35.741999999999997</v>
      </c>
      <c r="D27" s="66">
        <v>3.7999999999999998</v>
      </c>
      <c r="E27" s="64">
        <v>14</v>
      </c>
      <c r="F27" s="55">
        <f>10583/1000</f>
        <v>10.583</v>
      </c>
      <c r="G27" s="57">
        <v>1.322875</v>
      </c>
      <c r="H27" s="64">
        <v>125</v>
      </c>
      <c r="I27" s="65">
        <f>61253/1000</f>
        <v>61.253</v>
      </c>
      <c r="J27" s="67">
        <v>3.8999999999999999</v>
      </c>
      <c r="K27" s="64">
        <v>7</v>
      </c>
      <c r="L27" s="55">
        <f>10528/1000</f>
        <v>10.528</v>
      </c>
      <c r="M27" s="57">
        <v>0.70186667000000003</v>
      </c>
      <c r="S27" s="72"/>
    </row>
    <row r="28" ht="17">
      <c r="A28" s="49" t="s">
        <v>138</v>
      </c>
      <c r="B28" s="73">
        <v>262</v>
      </c>
      <c r="C28" s="74">
        <f>126980/1000</f>
        <v>126.98</v>
      </c>
      <c r="D28" s="75">
        <v>13.5</v>
      </c>
      <c r="E28" s="76">
        <v>40</v>
      </c>
      <c r="F28" s="77">
        <f>47066/1000</f>
        <v>47.066000000000003</v>
      </c>
      <c r="G28" s="78">
        <v>5.8832500000000003</v>
      </c>
      <c r="H28" s="76">
        <v>319</v>
      </c>
      <c r="I28" s="74">
        <f>159067/1000</f>
        <v>159.06700000000001</v>
      </c>
      <c r="J28" s="79">
        <v>10.300000000000001</v>
      </c>
      <c r="K28" s="76">
        <v>55</v>
      </c>
      <c r="L28" s="77">
        <f>55887/1000</f>
        <v>55.887</v>
      </c>
      <c r="M28" s="78">
        <v>3.7258</v>
      </c>
      <c r="S28" s="72"/>
    </row>
    <row r="29">
      <c r="S29" s="72"/>
    </row>
    <row r="30">
      <c r="A30" s="80" t="s">
        <v>139</v>
      </c>
      <c r="S30" s="72"/>
    </row>
    <row r="31">
      <c r="S31" s="72"/>
    </row>
    <row r="32">
      <c r="S32" s="72"/>
    </row>
    <row r="33">
      <c r="S33" s="72"/>
    </row>
    <row r="34">
      <c r="S34" s="72"/>
    </row>
    <row r="35">
      <c r="S35" s="72"/>
    </row>
    <row r="36">
      <c r="S36" s="72"/>
    </row>
    <row r="37">
      <c r="S37" s="72"/>
    </row>
    <row r="38">
      <c r="S38" s="72"/>
    </row>
    <row r="39">
      <c r="S39" s="72"/>
    </row>
    <row r="40">
      <c r="S40" s="72"/>
    </row>
    <row r="41">
      <c r="S41" s="72"/>
    </row>
    <row r="42">
      <c r="S42" s="72"/>
    </row>
    <row r="43">
      <c r="S43" s="72"/>
    </row>
    <row r="44">
      <c r="S44" s="72"/>
    </row>
  </sheetData>
  <mergeCells count="6">
    <mergeCell ref="E3:G4"/>
    <mergeCell ref="B3:D4"/>
    <mergeCell ref="B1:G2"/>
    <mergeCell ref="H1:M2"/>
    <mergeCell ref="H3:J4"/>
    <mergeCell ref="K3:M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" activeCellId="0" sqref="D1"/>
    </sheetView>
  </sheetViews>
  <sheetFormatPr baseColWidth="10" defaultRowHeight="16"/>
  <cols>
    <col customWidth="1" min="1" max="1" width="16.83203125"/>
    <col customWidth="1" min="2" max="2" width="17.1640625"/>
    <col customWidth="1" min="3" max="3" width="14.5"/>
    <col customWidth="1" min="4" max="4" width="14"/>
  </cols>
  <sheetData>
    <row r="1">
      <c r="A1" s="11" t="s">
        <v>140</v>
      </c>
      <c r="B1" s="11" t="s">
        <v>141</v>
      </c>
      <c r="C1" s="11" t="s">
        <v>114</v>
      </c>
      <c r="D1" s="11" t="s">
        <v>102</v>
      </c>
    </row>
    <row r="2">
      <c r="A2" s="11" t="s">
        <v>142</v>
      </c>
      <c r="B2" s="14">
        <f>3169585/1000000</f>
        <v>3.1695850000000001</v>
      </c>
      <c r="C2" s="14">
        <f>2231022/1000000</f>
        <v>2.2310219999999998</v>
      </c>
      <c r="D2" s="14">
        <v>70.388459999999995</v>
      </c>
    </row>
    <row r="3">
      <c r="A3" s="11" t="s">
        <v>143</v>
      </c>
      <c r="B3" s="14">
        <f>4342813/1000000</f>
        <v>4.3428129999999996</v>
      </c>
      <c r="C3" s="14">
        <f>2703717/1000000</f>
        <v>2.7037170000000001</v>
      </c>
      <c r="D3" s="14">
        <v>62.257269999999998</v>
      </c>
    </row>
    <row r="4">
      <c r="A4" s="11" t="s">
        <v>144</v>
      </c>
      <c r="B4" s="14">
        <f>6186345/1000000</f>
        <v>6.1863450000000002</v>
      </c>
      <c r="C4" s="14">
        <f>4231708/1000000</f>
        <v>4.2317080000000002</v>
      </c>
      <c r="D4" s="14">
        <v>68.40401</v>
      </c>
    </row>
    <row r="5">
      <c r="A5" s="11" t="s">
        <v>145</v>
      </c>
      <c r="B5" s="14">
        <f t="shared" ref="B5:B6" si="0">25000/1000000</f>
        <v>0.025000000000000001</v>
      </c>
      <c r="C5" s="14">
        <f>12963/1000000</f>
        <v>0.012963000000000001</v>
      </c>
      <c r="D5" s="14">
        <v>51.851999999999997</v>
      </c>
    </row>
    <row r="6">
      <c r="A6" s="11" t="s">
        <v>146</v>
      </c>
      <c r="B6" s="14">
        <f t="shared" si="0"/>
        <v>0.025000000000000001</v>
      </c>
      <c r="C6" s="14">
        <f>7569/1000000</f>
        <v>0.0075690000000000002</v>
      </c>
      <c r="D6" s="14">
        <v>30.276</v>
      </c>
    </row>
    <row r="8">
      <c r="A8" s="80" t="s">
        <v>147</v>
      </c>
      <c r="B8" s="81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10" activeCellId="0" sqref="F10"/>
    </sheetView>
  </sheetViews>
  <sheetFormatPr baseColWidth="10" defaultRowHeight="16"/>
  <cols>
    <col customWidth="1" min="1" max="1" width="19.1640625"/>
    <col customWidth="1" min="2" max="2" width="22.83203125"/>
    <col customWidth="1" min="3" max="3" width="17"/>
    <col customWidth="1" min="4" max="4" width="28.33203125"/>
  </cols>
  <sheetData>
    <row r="1">
      <c r="A1" s="82" t="s">
        <v>148</v>
      </c>
      <c r="B1" s="83" t="s">
        <v>149</v>
      </c>
      <c r="C1" s="83" t="s">
        <v>102</v>
      </c>
      <c r="D1" s="83" t="s">
        <v>150</v>
      </c>
      <c r="E1" s="84"/>
    </row>
    <row r="2">
      <c r="A2" s="85" t="s">
        <v>151</v>
      </c>
      <c r="B2" s="86">
        <v>3.3100000000000001</v>
      </c>
      <c r="C2" s="86">
        <f>0.0699564*100</f>
        <v>6.9956399999999999</v>
      </c>
      <c r="D2" s="87">
        <f>0.0382865*100</f>
        <v>3.8286500000000001</v>
      </c>
      <c r="E2" s="84"/>
    </row>
    <row r="3">
      <c r="A3" s="85" t="s">
        <v>152</v>
      </c>
      <c r="B3" s="86">
        <v>7.46</v>
      </c>
      <c r="C3" s="86">
        <f>0.0875269*100</f>
        <v>8.7526900000000012</v>
      </c>
      <c r="D3" s="87">
        <f>0.0301062*100</f>
        <v>3.0106199999999999</v>
      </c>
      <c r="E3" s="84"/>
    </row>
    <row r="4">
      <c r="A4" s="85" t="s">
        <v>153</v>
      </c>
      <c r="B4" s="86">
        <v>14.779999999999999</v>
      </c>
      <c r="C4" s="86">
        <f>0.0237644*100</f>
        <v>2.3764400000000001</v>
      </c>
      <c r="D4" s="87">
        <f>0.0540714*100</f>
        <v>5.4071400000000001</v>
      </c>
      <c r="E4" s="84"/>
    </row>
    <row r="5">
      <c r="A5" s="85" t="s">
        <v>154</v>
      </c>
      <c r="B5" s="86">
        <v>46.469999999999999</v>
      </c>
      <c r="C5" s="86">
        <f>0.201989*100</f>
        <v>20.198900000000002</v>
      </c>
      <c r="D5" s="87">
        <f>0.039013*100</f>
        <v>3.9013</v>
      </c>
      <c r="E5" s="84"/>
    </row>
    <row r="6">
      <c r="A6" s="85" t="s">
        <v>155</v>
      </c>
      <c r="B6" s="86">
        <v>31.620000000000001</v>
      </c>
      <c r="C6" s="86">
        <f>0.5294*100</f>
        <v>52.939999999999998</v>
      </c>
      <c r="D6" s="87">
        <f>0.0587049*100</f>
        <v>5.8704899999999993</v>
      </c>
      <c r="E6" s="84"/>
    </row>
    <row r="7">
      <c r="A7" s="85" t="s">
        <v>156</v>
      </c>
      <c r="B7" s="86">
        <v>5.0300000000000002</v>
      </c>
      <c r="C7" s="86">
        <f>0.178333*100</f>
        <v>17.833299999999998</v>
      </c>
      <c r="D7" s="87">
        <f>0.0347267*100</f>
        <v>3.4726699999999999</v>
      </c>
      <c r="E7" s="84"/>
    </row>
    <row r="8">
      <c r="A8" s="88" t="s">
        <v>157</v>
      </c>
      <c r="B8" s="89">
        <v>25.57</v>
      </c>
      <c r="C8" s="89">
        <f>0.596233*100</f>
        <v>59.6233</v>
      </c>
      <c r="D8" s="90">
        <f>0.0648701*100</f>
        <v>6.4870099999999997</v>
      </c>
      <c r="E8" s="84"/>
    </row>
    <row r="9">
      <c r="A9" s="84"/>
      <c r="B9" s="84"/>
      <c r="C9" s="84"/>
      <c r="D9" s="84"/>
      <c r="E9" s="84"/>
    </row>
    <row r="10">
      <c r="A10" s="91" t="s">
        <v>158</v>
      </c>
      <c r="B10" s="84"/>
      <c r="C10" s="84"/>
      <c r="D10" s="84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6" activeCellId="0" sqref="A6"/>
    </sheetView>
  </sheetViews>
  <sheetFormatPr baseColWidth="10" defaultRowHeight="16"/>
  <cols>
    <col customWidth="1" min="1" max="1" width="23.33203125"/>
    <col customWidth="1" min="2" max="2" width="21.33203125"/>
    <col customWidth="1" min="3" max="3" width="33.6640625"/>
    <col customWidth="1" min="4" max="4" width="16.6640625"/>
    <col customWidth="1" min="5" max="5" width="35"/>
    <col customWidth="1" min="6" max="6" width="22.1640625"/>
    <col customWidth="1" min="7" max="7" width="18.33203125"/>
    <col customWidth="1" min="8" max="8" width="16.83203125"/>
  </cols>
  <sheetData>
    <row r="1">
      <c r="A1" t="s">
        <v>159</v>
      </c>
      <c r="B1" t="s">
        <v>160</v>
      </c>
      <c r="C1" s="92" t="s">
        <v>161</v>
      </c>
    </row>
    <row r="2">
      <c r="A2" t="s">
        <v>162</v>
      </c>
      <c r="B2">
        <v>265</v>
      </c>
      <c r="C2" s="93">
        <v>11.699999999999999</v>
      </c>
    </row>
    <row r="3">
      <c r="A3" t="s">
        <v>163</v>
      </c>
      <c r="B3">
        <v>168</v>
      </c>
      <c r="C3" s="93">
        <v>13.199999999999999</v>
      </c>
    </row>
    <row r="4">
      <c r="A4" t="s">
        <v>164</v>
      </c>
      <c r="B4">
        <v>131</v>
      </c>
      <c r="C4" s="94">
        <v>16</v>
      </c>
    </row>
    <row r="6">
      <c r="A6" t="s">
        <v>165</v>
      </c>
    </row>
    <row r="7">
      <c r="A7" s="95" t="s">
        <v>166</v>
      </c>
      <c r="B7" s="95" t="s">
        <v>167</v>
      </c>
      <c r="C7" s="95" t="s">
        <v>168</v>
      </c>
      <c r="D7" s="95" t="s">
        <v>169</v>
      </c>
    </row>
    <row r="8">
      <c r="A8" s="95"/>
      <c r="B8" s="95"/>
      <c r="C8" s="95"/>
      <c r="D8" s="95"/>
    </row>
    <row r="9">
      <c r="A9" s="95" t="s">
        <v>170</v>
      </c>
      <c r="B9" s="95"/>
      <c r="C9" s="95"/>
      <c r="D9" s="95"/>
    </row>
    <row r="10">
      <c r="A10" s="95"/>
      <c r="B10" s="95"/>
      <c r="C10" s="95"/>
      <c r="D10" s="95"/>
    </row>
    <row r="11">
      <c r="A11" s="95"/>
      <c r="B11" s="96" t="s">
        <v>171</v>
      </c>
      <c r="C11" s="96" t="s">
        <v>172</v>
      </c>
      <c r="D11" s="96" t="s">
        <v>173</v>
      </c>
    </row>
    <row r="12">
      <c r="A12" s="95"/>
      <c r="B12" s="97" t="s">
        <v>163</v>
      </c>
      <c r="C12" s="98">
        <v>27.73517</v>
      </c>
      <c r="D12" s="99"/>
    </row>
    <row r="13">
      <c r="A13" s="95"/>
      <c r="B13" s="100"/>
      <c r="C13" s="100" t="s">
        <v>174</v>
      </c>
      <c r="D13" s="100"/>
    </row>
    <row r="14">
      <c r="A14" s="95"/>
      <c r="B14" s="101" t="s">
        <v>164</v>
      </c>
      <c r="C14" s="102">
        <v>85.145110000000003</v>
      </c>
      <c r="D14" s="102">
        <v>19.631969999999999</v>
      </c>
    </row>
    <row r="15">
      <c r="A15" s="95"/>
      <c r="B15" s="103"/>
      <c r="C15" s="100" t="s">
        <v>174</v>
      </c>
      <c r="D15" s="100" t="s">
        <v>175</v>
      </c>
    </row>
    <row r="17">
      <c r="A17" s="104" t="s">
        <v>176</v>
      </c>
      <c r="B17" s="9"/>
      <c r="C17" s="9"/>
      <c r="D17" s="9"/>
    </row>
    <row r="18">
      <c r="A18" s="105" t="s">
        <v>177</v>
      </c>
      <c r="B18" s="105" t="s">
        <v>178</v>
      </c>
      <c r="C18" s="105" t="s">
        <v>179</v>
      </c>
      <c r="D18" s="105" t="s">
        <v>180</v>
      </c>
    </row>
    <row r="19">
      <c r="A19" s="105" t="s">
        <v>181</v>
      </c>
      <c r="B19" s="105" t="s">
        <v>181</v>
      </c>
      <c r="C19" s="105" t="s">
        <v>181</v>
      </c>
      <c r="D19" s="105" t="s">
        <v>181</v>
      </c>
    </row>
    <row r="20">
      <c r="A20" s="105" t="s">
        <v>182</v>
      </c>
      <c r="B20" s="106"/>
      <c r="C20" s="105" t="s">
        <v>181</v>
      </c>
      <c r="D20" s="107"/>
    </row>
    <row r="21">
      <c r="A21" s="105" t="s">
        <v>181</v>
      </c>
      <c r="B21" s="105" t="s">
        <v>181</v>
      </c>
      <c r="C21" s="105" t="s">
        <v>181</v>
      </c>
      <c r="D21" s="105" t="s">
        <v>181</v>
      </c>
    </row>
    <row r="22">
      <c r="A22" s="105" t="s">
        <v>181</v>
      </c>
      <c r="B22" s="108" t="s">
        <v>171</v>
      </c>
      <c r="C22" s="109" t="s">
        <v>172</v>
      </c>
      <c r="D22" s="109" t="s">
        <v>173</v>
      </c>
    </row>
    <row r="23">
      <c r="A23" s="105" t="s">
        <v>181</v>
      </c>
      <c r="B23" s="110" t="s">
        <v>173</v>
      </c>
      <c r="C23" s="111">
        <v>-7.311534</v>
      </c>
      <c r="D23" s="112" t="s">
        <v>181</v>
      </c>
    </row>
    <row r="24">
      <c r="A24" s="105" t="s">
        <v>181</v>
      </c>
      <c r="B24" s="113" t="s">
        <v>181</v>
      </c>
      <c r="C24" s="114" t="s">
        <v>174</v>
      </c>
      <c r="D24" s="114" t="s">
        <v>181</v>
      </c>
    </row>
    <row r="25">
      <c r="A25" s="105" t="s">
        <v>181</v>
      </c>
      <c r="B25" s="110" t="s">
        <v>164</v>
      </c>
      <c r="C25" s="111">
        <v>-50.58907</v>
      </c>
      <c r="D25" s="112">
        <v>-21.410679999999999</v>
      </c>
    </row>
    <row r="26">
      <c r="A26" s="105" t="s">
        <v>181</v>
      </c>
      <c r="B26" s="115" t="s">
        <v>181</v>
      </c>
      <c r="C26" s="113" t="s">
        <v>174</v>
      </c>
      <c r="D26" s="114" t="s">
        <v>183</v>
      </c>
    </row>
    <row r="28">
      <c r="A28" s="10" t="s">
        <v>184</v>
      </c>
    </row>
    <row r="34">
      <c r="C34" s="9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7" zoomScale="94" workbookViewId="0">
      <selection activeCell="C50" activeCellId="0" sqref="C50"/>
    </sheetView>
  </sheetViews>
  <sheetFormatPr baseColWidth="10" defaultRowHeight="16"/>
  <cols>
    <col customWidth="1" min="1" max="1" width="17.6640625"/>
    <col customWidth="1" min="2" max="2" width="24.33203125"/>
    <col customWidth="1" min="3" max="3" width="14.5"/>
    <col customWidth="1" min="4" max="4" width="20.6640625"/>
    <col customWidth="1" min="6" max="6" width="18.1640625"/>
    <col customWidth="1" min="7" max="7" width="22.83203125"/>
    <col customWidth="1" min="8" max="8" width="27.83203125"/>
  </cols>
  <sheetData>
    <row r="1">
      <c r="A1" s="116" t="s">
        <v>97</v>
      </c>
      <c r="B1" s="116" t="s">
        <v>112</v>
      </c>
      <c r="C1" s="116" t="s">
        <v>114</v>
      </c>
      <c r="D1" s="116" t="s">
        <v>185</v>
      </c>
      <c r="E1" s="116" t="s">
        <v>186</v>
      </c>
      <c r="F1" s="116" t="s">
        <v>102</v>
      </c>
      <c r="G1" s="116" t="s">
        <v>187</v>
      </c>
      <c r="H1" s="116" t="s">
        <v>188</v>
      </c>
    </row>
    <row r="2">
      <c r="A2" s="117" t="s">
        <v>162</v>
      </c>
      <c r="B2" s="118" t="s">
        <v>189</v>
      </c>
      <c r="C2" s="90">
        <f>1305102/1000</f>
        <v>1305.1020000000001</v>
      </c>
      <c r="D2" s="119">
        <v>507</v>
      </c>
      <c r="E2" s="120">
        <v>683</v>
      </c>
      <c r="F2" s="121">
        <v>2.5</v>
      </c>
      <c r="G2" s="122">
        <v>2.1839753700000002</v>
      </c>
      <c r="H2" s="122">
        <v>1.4429408500000001</v>
      </c>
      <c r="K2" s="123"/>
    </row>
    <row r="3">
      <c r="A3" s="124"/>
      <c r="B3" s="125" t="s">
        <v>190</v>
      </c>
      <c r="C3" s="126">
        <f>551543/1000</f>
        <v>551.54300000000001</v>
      </c>
      <c r="D3" s="127">
        <v>728</v>
      </c>
      <c r="E3" s="128">
        <v>248</v>
      </c>
      <c r="F3" s="129">
        <v>1.1000000000000001</v>
      </c>
      <c r="G3" s="122"/>
      <c r="H3" s="122"/>
    </row>
    <row r="4">
      <c r="A4" s="124"/>
      <c r="B4" s="125" t="s">
        <v>191</v>
      </c>
      <c r="C4" s="126">
        <f>3402525/1000</f>
        <v>3402.5250000000001</v>
      </c>
      <c r="D4" s="127">
        <v>146</v>
      </c>
      <c r="E4" s="128">
        <v>3837</v>
      </c>
      <c r="F4" s="129">
        <v>6.5999999999999996</v>
      </c>
      <c r="G4" s="122">
        <v>4.42286497</v>
      </c>
      <c r="H4" s="122">
        <v>4.7113234300000002</v>
      </c>
    </row>
    <row r="5">
      <c r="A5" s="124"/>
      <c r="B5" s="125" t="s">
        <v>192</v>
      </c>
      <c r="C5" s="126">
        <f>1273333/1000</f>
        <v>1273.3330000000001</v>
      </c>
      <c r="D5" s="127">
        <v>200</v>
      </c>
      <c r="E5" s="128">
        <v>3239</v>
      </c>
      <c r="F5" s="129">
        <v>2.5</v>
      </c>
      <c r="G5" s="122"/>
      <c r="H5" s="122"/>
    </row>
    <row r="6">
      <c r="A6" s="124"/>
      <c r="B6" s="125" t="s">
        <v>193</v>
      </c>
      <c r="C6" s="126">
        <f>141232/1000</f>
        <v>141.232</v>
      </c>
      <c r="D6" s="127">
        <v>138</v>
      </c>
      <c r="E6" s="128">
        <v>264</v>
      </c>
      <c r="F6" s="129">
        <v>0.29999999999999999</v>
      </c>
      <c r="G6" s="122">
        <v>0.40978314999999998</v>
      </c>
      <c r="H6" s="122">
        <v>0.75374384999999999</v>
      </c>
    </row>
    <row r="7">
      <c r="A7" s="124"/>
      <c r="B7" s="125" t="s">
        <v>194</v>
      </c>
      <c r="C7" s="126">
        <f>454386/1000</f>
        <v>454.38600000000002</v>
      </c>
      <c r="D7" s="127">
        <v>229</v>
      </c>
      <c r="E7" s="128">
        <v>789</v>
      </c>
      <c r="F7" s="129">
        <v>0.90000000000000002</v>
      </c>
      <c r="G7" s="122"/>
      <c r="H7" s="122"/>
    </row>
    <row r="8">
      <c r="A8" s="124"/>
      <c r="B8" s="125" t="s">
        <v>195</v>
      </c>
      <c r="C8" s="126">
        <f>146498/1000</f>
        <v>146.49799999999999</v>
      </c>
      <c r="D8" s="127">
        <v>141</v>
      </c>
      <c r="E8" s="128">
        <v>489</v>
      </c>
      <c r="F8" s="129">
        <v>0.29999999999999999</v>
      </c>
      <c r="G8" s="122">
        <v>1.91535448</v>
      </c>
      <c r="H8" s="122">
        <v>2.9818092300000001</v>
      </c>
    </row>
    <row r="9">
      <c r="A9" s="124"/>
      <c r="B9" s="125" t="s">
        <v>196</v>
      </c>
      <c r="C9" s="126">
        <f>676004/1000</f>
        <v>676.00400000000002</v>
      </c>
      <c r="D9" s="127">
        <v>219</v>
      </c>
      <c r="E9" s="128">
        <v>986</v>
      </c>
      <c r="F9" s="129">
        <v>1.3</v>
      </c>
      <c r="G9" s="122"/>
      <c r="H9" s="122"/>
    </row>
    <row r="10">
      <c r="A10" s="124"/>
      <c r="B10" s="125" t="s">
        <v>197</v>
      </c>
      <c r="C10" s="126">
        <f>1624638/1000</f>
        <v>1624.6379999999999</v>
      </c>
      <c r="D10" s="127">
        <v>435</v>
      </c>
      <c r="E10" s="128">
        <v>2350</v>
      </c>
      <c r="F10" s="129">
        <v>3.2000000000000002</v>
      </c>
      <c r="G10" s="122"/>
      <c r="H10" s="122"/>
    </row>
    <row r="11">
      <c r="A11" s="124"/>
      <c r="B11" s="125" t="s">
        <v>119</v>
      </c>
      <c r="C11" s="126">
        <f>59754/1000</f>
        <v>59.753999999999998</v>
      </c>
      <c r="D11" s="127">
        <v>209</v>
      </c>
      <c r="E11" s="128">
        <v>130</v>
      </c>
      <c r="F11" s="129">
        <v>0.10000000000000001</v>
      </c>
      <c r="G11" s="122"/>
      <c r="H11" s="122"/>
    </row>
    <row r="12">
      <c r="A12" s="124"/>
      <c r="B12" s="125" t="s">
        <v>198</v>
      </c>
      <c r="C12" s="126">
        <f>3051907/1000</f>
        <v>3051.9070000000002</v>
      </c>
      <c r="D12" s="127">
        <v>534</v>
      </c>
      <c r="E12" s="128">
        <v>1451</v>
      </c>
      <c r="F12" s="129">
        <v>6</v>
      </c>
      <c r="G12" s="122">
        <v>7.2740607199999996</v>
      </c>
      <c r="H12" s="122">
        <v>5.7359561499999998</v>
      </c>
    </row>
    <row r="13">
      <c r="A13" s="124"/>
      <c r="B13" s="125" t="s">
        <v>199</v>
      </c>
      <c r="C13" s="126">
        <f>3115335/1000</f>
        <v>3115.335</v>
      </c>
      <c r="D13" s="127">
        <v>362</v>
      </c>
      <c r="E13" s="128">
        <v>1556</v>
      </c>
      <c r="F13" s="129">
        <v>6.0999999999999996</v>
      </c>
      <c r="G13" s="122"/>
      <c r="H13" s="122"/>
    </row>
    <row r="14">
      <c r="A14" s="124"/>
      <c r="B14" s="125" t="s">
        <v>122</v>
      </c>
      <c r="C14" s="126">
        <f>492681/1000</f>
        <v>492.68099999999998</v>
      </c>
      <c r="D14" s="127">
        <v>450</v>
      </c>
      <c r="E14" s="128">
        <v>404</v>
      </c>
      <c r="F14" s="129">
        <v>1</v>
      </c>
      <c r="G14" s="122"/>
      <c r="H14" s="122"/>
    </row>
    <row r="15">
      <c r="A15" s="130"/>
      <c r="B15" s="125" t="s">
        <v>200</v>
      </c>
      <c r="C15" s="126">
        <f>213636/1000</f>
        <v>213.636</v>
      </c>
      <c r="D15" s="127">
        <v>133</v>
      </c>
      <c r="E15" s="128">
        <v>933</v>
      </c>
      <c r="F15" s="129">
        <v>0.40000000000000002</v>
      </c>
      <c r="G15" s="122">
        <v>0.026547769999999998</v>
      </c>
      <c r="H15" s="122">
        <v>0.39078557000000003</v>
      </c>
    </row>
    <row r="16">
      <c r="A16" s="117" t="s">
        <v>163</v>
      </c>
      <c r="B16" s="125" t="s">
        <v>189</v>
      </c>
      <c r="C16" s="126">
        <f>209976/1000</f>
        <v>209.976</v>
      </c>
      <c r="D16" s="127">
        <v>212</v>
      </c>
      <c r="E16" s="128">
        <v>195</v>
      </c>
      <c r="F16" s="129">
        <v>2.1000000000000001</v>
      </c>
      <c r="G16" s="122">
        <v>1.26359055</v>
      </c>
      <c r="H16" s="122">
        <v>1.2347230199999999</v>
      </c>
    </row>
    <row r="17">
      <c r="A17" s="124"/>
      <c r="B17" s="125" t="s">
        <v>190</v>
      </c>
      <c r="C17" s="126">
        <f>41348/1000</f>
        <v>41.347999999999999</v>
      </c>
      <c r="D17" s="127">
        <v>200</v>
      </c>
      <c r="E17" s="128">
        <v>51</v>
      </c>
      <c r="F17" s="129">
        <v>0.40000000000000002</v>
      </c>
      <c r="G17" s="122"/>
      <c r="H17" s="122"/>
    </row>
    <row r="18">
      <c r="A18" s="124"/>
      <c r="B18" s="125" t="s">
        <v>191</v>
      </c>
      <c r="C18" s="126">
        <f>728714/1000</f>
        <v>728.71400000000006</v>
      </c>
      <c r="D18" s="127">
        <v>108</v>
      </c>
      <c r="E18" s="128">
        <v>1257</v>
      </c>
      <c r="F18" s="129">
        <v>7.2000000000000002</v>
      </c>
      <c r="G18" s="122">
        <v>5.5972287999999999</v>
      </c>
      <c r="H18" s="122">
        <v>5.3232159100000001</v>
      </c>
    </row>
    <row r="19">
      <c r="A19" s="124"/>
      <c r="B19" s="125" t="s">
        <v>192</v>
      </c>
      <c r="C19" s="126">
        <f>369855/1000</f>
        <v>369.85500000000002</v>
      </c>
      <c r="D19" s="127">
        <v>201</v>
      </c>
      <c r="E19" s="128">
        <v>1182</v>
      </c>
      <c r="F19" s="129">
        <v>3.7000000000000002</v>
      </c>
      <c r="G19" s="122"/>
      <c r="H19" s="122"/>
    </row>
    <row r="20">
      <c r="A20" s="124"/>
      <c r="B20" s="125" t="s">
        <v>193</v>
      </c>
      <c r="C20" s="126">
        <f>36695/1000</f>
        <v>36.695</v>
      </c>
      <c r="D20" s="127">
        <v>132</v>
      </c>
      <c r="E20" s="128">
        <v>77</v>
      </c>
      <c r="F20" s="129">
        <v>0.40000000000000002</v>
      </c>
      <c r="G20" s="122">
        <v>0.37709700000000002</v>
      </c>
      <c r="H20" s="122">
        <v>0.65449963</v>
      </c>
    </row>
    <row r="21">
      <c r="A21" s="124"/>
      <c r="B21" s="125" t="s">
        <v>194</v>
      </c>
      <c r="C21" s="126">
        <f>67081/1000</f>
        <v>67.081000000000003</v>
      </c>
      <c r="D21" s="127">
        <v>117</v>
      </c>
      <c r="E21" s="128">
        <v>194</v>
      </c>
      <c r="F21" s="129">
        <v>0.69999999999999996</v>
      </c>
      <c r="G21" s="122"/>
      <c r="H21" s="122"/>
    </row>
    <row r="22">
      <c r="A22" s="124"/>
      <c r="B22" s="125" t="s">
        <v>195</v>
      </c>
      <c r="C22" s="126">
        <f>48599/1000</f>
        <v>48.598999999999997</v>
      </c>
      <c r="D22" s="127">
        <v>111</v>
      </c>
      <c r="E22" s="128">
        <v>198</v>
      </c>
      <c r="F22" s="129">
        <v>0.5</v>
      </c>
      <c r="G22" s="122">
        <v>3.2921904799999999</v>
      </c>
      <c r="H22" s="122">
        <v>5.07732501</v>
      </c>
    </row>
    <row r="23">
      <c r="A23" s="124"/>
      <c r="B23" s="125" t="s">
        <v>196</v>
      </c>
      <c r="C23" s="126">
        <f>169337/1000</f>
        <v>169.33699999999999</v>
      </c>
      <c r="D23" s="127">
        <v>170</v>
      </c>
      <c r="E23" s="128">
        <v>402</v>
      </c>
      <c r="F23" s="129">
        <v>1.7</v>
      </c>
      <c r="G23" s="122"/>
      <c r="H23" s="122"/>
    </row>
    <row r="24">
      <c r="A24" s="124"/>
      <c r="B24" s="125" t="s">
        <v>197</v>
      </c>
      <c r="C24" s="126">
        <f>616232/1000</f>
        <v>616.23199999999997</v>
      </c>
      <c r="D24" s="127">
        <v>215</v>
      </c>
      <c r="E24" s="128">
        <v>1063</v>
      </c>
      <c r="F24" s="129">
        <v>6.0999999999999996</v>
      </c>
      <c r="G24" s="122"/>
      <c r="H24" s="122"/>
    </row>
    <row r="25">
      <c r="A25" s="124"/>
      <c r="B25" s="125" t="s">
        <v>119</v>
      </c>
      <c r="C25" s="126">
        <f>7784/1000</f>
        <v>7.7839999999999998</v>
      </c>
      <c r="D25" s="127">
        <v>127</v>
      </c>
      <c r="E25" s="128">
        <v>32</v>
      </c>
      <c r="F25" s="129">
        <v>0.10000000000000001</v>
      </c>
      <c r="G25" s="122"/>
      <c r="H25" s="122"/>
    </row>
    <row r="26">
      <c r="A26" s="124"/>
      <c r="B26" s="125" t="s">
        <v>198</v>
      </c>
      <c r="C26" s="126">
        <f>322223/1000</f>
        <v>322.22300000000001</v>
      </c>
      <c r="D26" s="127">
        <v>231</v>
      </c>
      <c r="E26" s="128">
        <v>308</v>
      </c>
      <c r="F26" s="129">
        <v>3.2000000000000002</v>
      </c>
      <c r="G26" s="122">
        <v>3.0693120899999999</v>
      </c>
      <c r="H26" s="122">
        <v>5.0378210299999999</v>
      </c>
    </row>
    <row r="27">
      <c r="A27" s="124"/>
      <c r="B27" s="125" t="s">
        <v>199</v>
      </c>
      <c r="C27" s="126">
        <f>441049/1000</f>
        <v>441.04899999999998</v>
      </c>
      <c r="D27" s="127">
        <v>302</v>
      </c>
      <c r="E27" s="128">
        <v>353</v>
      </c>
      <c r="F27" s="129">
        <v>4.4000000000000004</v>
      </c>
      <c r="G27" s="122"/>
      <c r="H27" s="122"/>
    </row>
    <row r="28">
      <c r="A28" s="124"/>
      <c r="B28" s="125" t="s">
        <v>122</v>
      </c>
      <c r="C28" s="126">
        <f>52285/1000</f>
        <v>52.284999999999997</v>
      </c>
      <c r="D28" s="127">
        <v>320</v>
      </c>
      <c r="E28" s="128">
        <v>67</v>
      </c>
      <c r="F28" s="129">
        <v>0.5</v>
      </c>
      <c r="G28" s="122"/>
      <c r="H28" s="122"/>
    </row>
    <row r="29">
      <c r="A29" s="130"/>
      <c r="B29" s="125" t="s">
        <v>200</v>
      </c>
      <c r="C29" s="126">
        <f>94926/1000</f>
        <v>94.926000000000002</v>
      </c>
      <c r="D29" s="127">
        <v>110</v>
      </c>
      <c r="E29" s="128">
        <v>538</v>
      </c>
      <c r="F29" s="129">
        <v>0.90000000000000002</v>
      </c>
      <c r="G29" s="122">
        <v>0.055110739999999998</v>
      </c>
      <c r="H29" s="122">
        <v>0.88851150000000001</v>
      </c>
    </row>
    <row r="30">
      <c r="A30" s="117" t="s">
        <v>164</v>
      </c>
      <c r="B30" s="125" t="s">
        <v>189</v>
      </c>
      <c r="C30" s="126">
        <f>729556/1000</f>
        <v>729.55600000000004</v>
      </c>
      <c r="D30" s="127">
        <v>133</v>
      </c>
      <c r="E30" s="128">
        <v>1153</v>
      </c>
      <c r="F30" s="129">
        <v>0.80000000000000004</v>
      </c>
      <c r="G30" s="122">
        <v>0.48248911</v>
      </c>
      <c r="H30" s="122">
        <v>0.49847847000000001</v>
      </c>
    </row>
    <row r="31">
      <c r="A31" s="124"/>
      <c r="B31" s="125" t="s">
        <v>190</v>
      </c>
      <c r="C31" s="126">
        <f>182860/1000</f>
        <v>182.86000000000001</v>
      </c>
      <c r="D31" s="127">
        <v>144</v>
      </c>
      <c r="E31" s="128">
        <v>360</v>
      </c>
      <c r="F31" s="129">
        <v>0.20000000000000001</v>
      </c>
      <c r="G31" s="122"/>
      <c r="H31" s="122"/>
    </row>
    <row r="32">
      <c r="A32" s="124"/>
      <c r="B32" s="125" t="s">
        <v>191</v>
      </c>
      <c r="C32" s="126">
        <f>2692919/1000</f>
        <v>2692.9189999999999</v>
      </c>
      <c r="D32" s="127">
        <v>87</v>
      </c>
      <c r="E32" s="128">
        <v>12749</v>
      </c>
      <c r="F32" s="129">
        <v>2.8999999999999999</v>
      </c>
      <c r="G32" s="122">
        <v>2.4821484800000002</v>
      </c>
      <c r="H32" s="122">
        <v>3.8044070099999998</v>
      </c>
    </row>
    <row r="33">
      <c r="A33" s="124"/>
      <c r="B33" s="125" t="s">
        <v>192</v>
      </c>
      <c r="C33" s="126">
        <f>3154322/1000</f>
        <v>3154.3220000000001</v>
      </c>
      <c r="D33" s="127">
        <v>183</v>
      </c>
      <c r="E33" s="128">
        <v>12753</v>
      </c>
      <c r="F33" s="129">
        <v>3.3999999999999999</v>
      </c>
      <c r="G33" s="122"/>
      <c r="H33" s="122"/>
    </row>
    <row r="34">
      <c r="A34" s="124"/>
      <c r="B34" s="125" t="s">
        <v>193</v>
      </c>
      <c r="C34" s="126">
        <f>123249/1000</f>
        <v>123.249</v>
      </c>
      <c r="D34" s="127">
        <v>116</v>
      </c>
      <c r="E34" s="128">
        <v>389</v>
      </c>
      <c r="F34" s="129">
        <v>0.10000000000000001</v>
      </c>
      <c r="G34" s="122">
        <v>0.29827599999999999</v>
      </c>
      <c r="H34" s="122">
        <v>0.46948431000000002</v>
      </c>
    </row>
    <row r="35">
      <c r="A35" s="124"/>
      <c r="B35" s="125" t="s">
        <v>194</v>
      </c>
      <c r="C35" s="126">
        <f>590859/1000</f>
        <v>590.85900000000004</v>
      </c>
      <c r="D35" s="127">
        <v>118</v>
      </c>
      <c r="E35" s="128">
        <v>1954</v>
      </c>
      <c r="F35" s="129">
        <v>0.59999999999999998</v>
      </c>
      <c r="G35" s="122"/>
      <c r="H35" s="122"/>
    </row>
    <row r="36">
      <c r="A36" s="124"/>
      <c r="B36" s="125" t="s">
        <v>195</v>
      </c>
      <c r="C36" s="126">
        <f>571602/1000</f>
        <v>571.60199999999998</v>
      </c>
      <c r="D36" s="127">
        <v>103</v>
      </c>
      <c r="E36" s="128">
        <v>3804</v>
      </c>
      <c r="F36" s="129">
        <v>0.59999999999999998</v>
      </c>
      <c r="G36" s="122">
        <v>1.97491522</v>
      </c>
      <c r="H36" s="122">
        <v>3.8247356099999998</v>
      </c>
    </row>
    <row r="37">
      <c r="A37" s="124"/>
      <c r="B37" s="125" t="s">
        <v>196</v>
      </c>
      <c r="C37" s="126">
        <f>786293/1000</f>
        <v>786.29300000000001</v>
      </c>
      <c r="D37" s="127">
        <v>126</v>
      </c>
      <c r="E37" s="128">
        <v>2953</v>
      </c>
      <c r="F37" s="129">
        <v>0.80000000000000004</v>
      </c>
      <c r="G37" s="122"/>
      <c r="H37" s="122"/>
    </row>
    <row r="38">
      <c r="A38" s="124"/>
      <c r="B38" s="125" t="s">
        <v>197</v>
      </c>
      <c r="C38" s="126">
        <f>3948372/1000</f>
        <v>3948.3719999999998</v>
      </c>
      <c r="D38" s="127">
        <v>147</v>
      </c>
      <c r="E38" s="128">
        <v>11904</v>
      </c>
      <c r="F38" s="129">
        <v>4.2000000000000002</v>
      </c>
      <c r="G38" s="122"/>
      <c r="H38" s="122"/>
    </row>
    <row r="39">
      <c r="A39" s="124"/>
      <c r="B39" s="125" t="s">
        <v>119</v>
      </c>
      <c r="C39" s="126">
        <f>88095/1000</f>
        <v>88.094999999999999</v>
      </c>
      <c r="D39" s="127">
        <v>127</v>
      </c>
      <c r="E39" s="128">
        <v>324</v>
      </c>
      <c r="F39" s="129">
        <v>0.10000000000000001</v>
      </c>
      <c r="G39" s="122"/>
      <c r="H39" s="122"/>
    </row>
    <row r="40">
      <c r="A40" s="124"/>
      <c r="B40" s="125" t="s">
        <v>198</v>
      </c>
      <c r="C40" s="126">
        <f>1122323/1000</f>
        <v>1122.3230000000001</v>
      </c>
      <c r="D40" s="127">
        <v>153</v>
      </c>
      <c r="E40" s="128">
        <v>1778</v>
      </c>
      <c r="F40" s="129">
        <v>1.2</v>
      </c>
      <c r="G40" s="122">
        <v>0.81919569999999997</v>
      </c>
      <c r="H40" s="122">
        <v>1.5005304500000001</v>
      </c>
    </row>
    <row r="41">
      <c r="A41" s="124"/>
      <c r="B41" s="125" t="s">
        <v>199</v>
      </c>
      <c r="C41" s="126">
        <f>841979/1000</f>
        <v>841.97900000000004</v>
      </c>
      <c r="D41" s="127">
        <v>222</v>
      </c>
      <c r="E41" s="128">
        <v>1655</v>
      </c>
      <c r="F41" s="129">
        <v>0.90000000000000002</v>
      </c>
      <c r="G41" s="122"/>
      <c r="H41" s="122"/>
    </row>
    <row r="42">
      <c r="A42" s="124"/>
      <c r="B42" s="125" t="s">
        <v>122</v>
      </c>
      <c r="C42" s="126">
        <f>193318/1000</f>
        <v>193.31800000000001</v>
      </c>
      <c r="D42" s="127">
        <v>162</v>
      </c>
      <c r="E42" s="128">
        <v>426</v>
      </c>
      <c r="F42" s="129">
        <v>0.20000000000000001</v>
      </c>
      <c r="G42" s="122"/>
      <c r="H42" s="122"/>
    </row>
    <row r="43">
      <c r="A43" s="130"/>
      <c r="B43" s="125" t="s">
        <v>200</v>
      </c>
      <c r="C43" s="126">
        <f>451430/1000</f>
        <v>451.43000000000001</v>
      </c>
      <c r="D43" s="127">
        <v>115</v>
      </c>
      <c r="E43" s="128">
        <v>2907</v>
      </c>
      <c r="F43" s="129">
        <v>0.5</v>
      </c>
      <c r="G43" s="122">
        <v>0.01778913</v>
      </c>
      <c r="H43" s="122">
        <v>0.46755766999999998</v>
      </c>
    </row>
    <row r="45">
      <c r="A45" s="10" t="s">
        <v>201</v>
      </c>
    </row>
  </sheetData>
  <mergeCells count="33">
    <mergeCell ref="A30:A43"/>
    <mergeCell ref="G30:G31"/>
    <mergeCell ref="H30:H31"/>
    <mergeCell ref="G32:G33"/>
    <mergeCell ref="H32:H33"/>
    <mergeCell ref="G34:G35"/>
    <mergeCell ref="H34:H35"/>
    <mergeCell ref="G36:G39"/>
    <mergeCell ref="H36:H39"/>
    <mergeCell ref="G40:G42"/>
    <mergeCell ref="H40:H42"/>
    <mergeCell ref="A16:A29"/>
    <mergeCell ref="G16:G17"/>
    <mergeCell ref="H16:H17"/>
    <mergeCell ref="G18:G19"/>
    <mergeCell ref="H18:H19"/>
    <mergeCell ref="G20:G21"/>
    <mergeCell ref="H20:H21"/>
    <mergeCell ref="G22:G25"/>
    <mergeCell ref="H22:H25"/>
    <mergeCell ref="G26:G28"/>
    <mergeCell ref="H26:H28"/>
    <mergeCell ref="A2:A15"/>
    <mergeCell ref="G2:G3"/>
    <mergeCell ref="H2:H3"/>
    <mergeCell ref="G4:G5"/>
    <mergeCell ref="H4:H5"/>
    <mergeCell ref="G6:G7"/>
    <mergeCell ref="H6:H7"/>
    <mergeCell ref="G8:G11"/>
    <mergeCell ref="H8:H11"/>
    <mergeCell ref="G12:G14"/>
    <mergeCell ref="H12:H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1" activeCellId="0" sqref="A11"/>
    </sheetView>
  </sheetViews>
  <sheetFormatPr baseColWidth="10" defaultRowHeight="16"/>
  <cols>
    <col customWidth="1" min="1" max="2" width="22.5"/>
    <col customWidth="1" min="3" max="3" width="14.5"/>
    <col customWidth="1" min="4" max="4" width="18.1640625"/>
    <col customWidth="1" min="5" max="5" width="14.5"/>
  </cols>
  <sheetData>
    <row r="1">
      <c r="A1" s="11" t="s">
        <v>202</v>
      </c>
      <c r="B1" s="11" t="s">
        <v>203</v>
      </c>
      <c r="C1" s="11" t="s">
        <v>204</v>
      </c>
      <c r="D1" s="11" t="s">
        <v>205</v>
      </c>
      <c r="E1" s="11" t="s">
        <v>206</v>
      </c>
    </row>
    <row r="2">
      <c r="A2" s="131" t="s">
        <v>207</v>
      </c>
      <c r="B2" s="131" t="s">
        <v>208</v>
      </c>
      <c r="C2" s="131">
        <v>56878375</v>
      </c>
      <c r="D2" s="131">
        <v>554311</v>
      </c>
      <c r="E2" s="131">
        <v>0.96999999999999997</v>
      </c>
    </row>
    <row r="3">
      <c r="A3" s="131" t="s">
        <v>209</v>
      </c>
      <c r="B3" s="131" t="s">
        <v>208</v>
      </c>
      <c r="C3" s="131">
        <v>49952302</v>
      </c>
      <c r="D3" s="131">
        <v>623804</v>
      </c>
      <c r="E3" s="131">
        <v>1.24</v>
      </c>
    </row>
    <row r="4">
      <c r="A4" s="131" t="s">
        <v>210</v>
      </c>
      <c r="B4" s="131" t="s">
        <v>208</v>
      </c>
      <c r="C4" s="131">
        <v>52528461</v>
      </c>
      <c r="D4" s="131">
        <v>446373</v>
      </c>
      <c r="E4" s="131">
        <v>0.83999999999999997</v>
      </c>
    </row>
    <row r="5">
      <c r="A5" s="131" t="s">
        <v>211</v>
      </c>
      <c r="B5" s="131" t="s">
        <v>212</v>
      </c>
      <c r="C5" s="131">
        <v>27948902</v>
      </c>
      <c r="D5" s="131">
        <v>344231</v>
      </c>
      <c r="E5" s="131">
        <v>1.23</v>
      </c>
    </row>
    <row r="6">
      <c r="A6" s="131" t="s">
        <v>213</v>
      </c>
      <c r="B6" s="131" t="s">
        <v>212</v>
      </c>
      <c r="C6" s="131">
        <v>24917580</v>
      </c>
      <c r="D6" s="131">
        <v>228483</v>
      </c>
      <c r="E6" s="131">
        <v>0.91000000000000003</v>
      </c>
    </row>
    <row r="7">
      <c r="A7" s="131" t="s">
        <v>214</v>
      </c>
      <c r="B7" s="131" t="s">
        <v>212</v>
      </c>
      <c r="C7" s="131">
        <v>22094484</v>
      </c>
      <c r="D7" s="131">
        <v>204266</v>
      </c>
      <c r="E7" s="131">
        <v>0.92000000000000004</v>
      </c>
    </row>
    <row r="8">
      <c r="A8" s="131" t="s">
        <v>215</v>
      </c>
      <c r="B8" s="131" t="s">
        <v>216</v>
      </c>
      <c r="C8" s="131">
        <v>19586978</v>
      </c>
      <c r="D8" s="131">
        <v>84667</v>
      </c>
      <c r="E8" s="131">
        <v>0.42999999999999999</v>
      </c>
    </row>
    <row r="9">
      <c r="A9" s="131" t="s">
        <v>217</v>
      </c>
      <c r="B9" s="131" t="s">
        <v>216</v>
      </c>
      <c r="C9" s="131">
        <v>36468686</v>
      </c>
      <c r="D9" s="131">
        <v>136211</v>
      </c>
      <c r="E9" s="131">
        <v>0.37</v>
      </c>
    </row>
    <row r="11">
      <c r="A11" s="132" t="s">
        <v>218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RowHeight="16"/>
  <cols>
    <col customWidth="1" min="1" max="1" width="15.33203125"/>
    <col customWidth="1" min="2" max="2" width="23.33203125"/>
    <col customWidth="1" min="3" max="3" width="18"/>
    <col customWidth="1" min="4" max="4" width="18.1640625"/>
  </cols>
  <sheetData>
    <row r="1">
      <c r="A1" s="11" t="s">
        <v>219</v>
      </c>
      <c r="B1" s="11" t="s">
        <v>220</v>
      </c>
      <c r="C1" s="11" t="s">
        <v>221</v>
      </c>
      <c r="D1" s="11" t="s">
        <v>206</v>
      </c>
    </row>
    <row r="2">
      <c r="A2" s="131" t="s">
        <v>222</v>
      </c>
      <c r="B2" s="131">
        <v>10697</v>
      </c>
      <c r="C2" s="131">
        <v>16528</v>
      </c>
      <c r="D2" s="133">
        <v>64.720470000000006</v>
      </c>
    </row>
    <row r="3">
      <c r="A3" s="131" t="s">
        <v>223</v>
      </c>
      <c r="B3" s="131">
        <v>21155</v>
      </c>
      <c r="C3" s="131">
        <v>96947</v>
      </c>
      <c r="D3" s="133">
        <v>21.821200000000001</v>
      </c>
    </row>
    <row r="5">
      <c r="A5" s="132" t="s">
        <v>224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88" zoomScale="100" workbookViewId="0">
      <selection activeCell="A593" activeCellId="0" sqref="A593"/>
    </sheetView>
  </sheetViews>
  <sheetFormatPr baseColWidth="10" defaultRowHeight="16"/>
  <cols>
    <col customWidth="1" min="1" max="1" width="27"/>
    <col customWidth="1" min="2" max="2" width="12"/>
    <col customWidth="1" min="3" max="3" width="16.5"/>
    <col customWidth="1" min="10" max="10" width="8"/>
    <col customWidth="1" min="14" max="14" width="14.33203125"/>
    <col customWidth="1" min="15" max="15" width="16.1640625"/>
    <col customWidth="1" min="16" max="16" width="15.1640625"/>
    <col customWidth="1" min="17" max="17" width="13.33203125"/>
    <col customWidth="1" min="18" max="18" width="23"/>
    <col customWidth="1" min="19" max="19" width="15"/>
  </cols>
  <sheetData>
    <row r="1">
      <c r="A1" t="s">
        <v>225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165</v>
      </c>
      <c r="L1" t="s">
        <v>176</v>
      </c>
      <c r="M1" t="s">
        <v>97</v>
      </c>
      <c r="N1" t="s">
        <v>112</v>
      </c>
      <c r="O1" t="s">
        <v>235</v>
      </c>
      <c r="P1" t="s">
        <v>236</v>
      </c>
      <c r="Q1" t="s">
        <v>237</v>
      </c>
      <c r="R1" t="s">
        <v>238</v>
      </c>
      <c r="S1" t="s">
        <v>239</v>
      </c>
    </row>
    <row r="2">
      <c r="A2" t="s">
        <v>240</v>
      </c>
      <c r="B2">
        <v>2093027.7528641799</v>
      </c>
      <c r="C2">
        <v>3.5254031682220099</v>
      </c>
      <c r="D2">
        <v>0.10128771302443999</v>
      </c>
      <c r="E2" s="134" t="s">
        <v>241</v>
      </c>
      <c r="F2" s="134" t="s">
        <v>242</v>
      </c>
      <c r="G2" t="s">
        <v>243</v>
      </c>
      <c r="H2">
        <v>2707554</v>
      </c>
      <c r="I2">
        <v>3343650</v>
      </c>
      <c r="J2" t="s">
        <v>244</v>
      </c>
      <c r="K2">
        <v>349</v>
      </c>
      <c r="L2">
        <v>23.693999999999999</v>
      </c>
      <c r="M2" t="s">
        <v>245</v>
      </c>
      <c r="N2" t="s">
        <v>138</v>
      </c>
      <c r="O2">
        <v>335593</v>
      </c>
      <c r="P2">
        <v>0.103995017774507</v>
      </c>
      <c r="Q2" t="s">
        <v>246</v>
      </c>
      <c r="R2" t="s">
        <v>138</v>
      </c>
      <c r="S2" t="s">
        <v>247</v>
      </c>
    </row>
    <row r="3">
      <c r="A3" t="s">
        <v>248</v>
      </c>
      <c r="B3">
        <v>34710.676557259198</v>
      </c>
      <c r="C3">
        <v>4.0230305434960298</v>
      </c>
      <c r="D3">
        <v>0.117114388885928</v>
      </c>
      <c r="E3" s="134" t="s">
        <v>249</v>
      </c>
      <c r="F3" s="134" t="s">
        <v>250</v>
      </c>
      <c r="G3" t="s">
        <v>251</v>
      </c>
      <c r="H3">
        <v>7028143</v>
      </c>
      <c r="I3">
        <v>7032281</v>
      </c>
      <c r="J3" t="s">
        <v>252</v>
      </c>
      <c r="K3">
        <v>4138</v>
      </c>
      <c r="L3">
        <v>0</v>
      </c>
      <c r="M3" t="s">
        <v>253</v>
      </c>
      <c r="N3" t="s">
        <v>199</v>
      </c>
      <c r="O3">
        <v>4138</v>
      </c>
      <c r="P3">
        <v>100</v>
      </c>
      <c r="Q3" t="s">
        <v>254</v>
      </c>
      <c r="R3" t="s">
        <v>199</v>
      </c>
      <c r="S3" t="s">
        <v>247</v>
      </c>
    </row>
    <row r="4">
      <c r="A4" t="s">
        <v>255</v>
      </c>
      <c r="B4">
        <v>34386.462900227503</v>
      </c>
      <c r="C4">
        <v>3.9561850740149498</v>
      </c>
      <c r="D4">
        <v>0.116464109041683</v>
      </c>
      <c r="E4" s="134" t="s">
        <v>256</v>
      </c>
      <c r="F4" s="134" t="s">
        <v>257</v>
      </c>
      <c r="G4" t="s">
        <v>251</v>
      </c>
      <c r="H4">
        <v>7026553</v>
      </c>
      <c r="I4">
        <v>7028047</v>
      </c>
      <c r="J4" t="s">
        <v>244</v>
      </c>
      <c r="K4">
        <v>1494</v>
      </c>
      <c r="L4">
        <v>0.10000000000000001</v>
      </c>
      <c r="M4" t="s">
        <v>153</v>
      </c>
      <c r="N4" t="s">
        <v>199</v>
      </c>
      <c r="O4">
        <v>4138</v>
      </c>
      <c r="P4">
        <v>36.104398260029001</v>
      </c>
      <c r="Q4" t="s">
        <v>246</v>
      </c>
      <c r="R4" t="s">
        <v>199</v>
      </c>
      <c r="S4" t="s">
        <v>247</v>
      </c>
    </row>
    <row r="5">
      <c r="A5" t="s">
        <v>258</v>
      </c>
      <c r="B5">
        <v>175589.27109301399</v>
      </c>
      <c r="C5">
        <v>5.6321758962156103</v>
      </c>
      <c r="D5">
        <v>0.16726960957953099</v>
      </c>
      <c r="E5" s="134" t="s">
        <v>259</v>
      </c>
      <c r="F5" s="134" t="s">
        <v>260</v>
      </c>
      <c r="G5" t="s">
        <v>261</v>
      </c>
      <c r="H5">
        <v>2791264</v>
      </c>
      <c r="I5">
        <v>2791435</v>
      </c>
      <c r="J5" t="s">
        <v>244</v>
      </c>
      <c r="K5">
        <v>171</v>
      </c>
      <c r="L5">
        <v>26</v>
      </c>
      <c r="M5" t="s">
        <v>153</v>
      </c>
      <c r="N5" t="s">
        <v>137</v>
      </c>
      <c r="O5">
        <v>6330</v>
      </c>
      <c r="P5">
        <v>2.7014218009478701</v>
      </c>
      <c r="Q5" t="s">
        <v>246</v>
      </c>
      <c r="R5" t="s">
        <v>194</v>
      </c>
      <c r="S5" t="s">
        <v>247</v>
      </c>
    </row>
    <row r="6">
      <c r="A6" t="s">
        <v>262</v>
      </c>
      <c r="B6">
        <v>175666.47445962901</v>
      </c>
      <c r="C6">
        <v>5.63972109122723</v>
      </c>
      <c r="D6">
        <v>0.169079336120253</v>
      </c>
      <c r="E6" s="134" t="s">
        <v>263</v>
      </c>
      <c r="F6" s="134" t="s">
        <v>264</v>
      </c>
      <c r="G6" t="s">
        <v>243</v>
      </c>
      <c r="H6">
        <v>3151699</v>
      </c>
      <c r="I6">
        <v>3151877</v>
      </c>
      <c r="J6" t="s">
        <v>244</v>
      </c>
      <c r="K6">
        <v>178</v>
      </c>
      <c r="L6">
        <v>25.199999999999999</v>
      </c>
      <c r="M6" t="s">
        <v>265</v>
      </c>
      <c r="N6" t="s">
        <v>137</v>
      </c>
      <c r="O6">
        <v>6330</v>
      </c>
      <c r="P6">
        <v>2.8120063191153202</v>
      </c>
      <c r="Q6" t="s">
        <v>246</v>
      </c>
      <c r="R6" t="s">
        <v>194</v>
      </c>
      <c r="S6" t="s">
        <v>247</v>
      </c>
    </row>
    <row r="7">
      <c r="A7" t="s">
        <v>266</v>
      </c>
      <c r="B7">
        <v>1206.6404484387599</v>
      </c>
      <c r="C7">
        <v>4.8364819201207903</v>
      </c>
      <c r="D7">
        <v>0.15244262717411999</v>
      </c>
      <c r="E7" s="134" t="s">
        <v>267</v>
      </c>
      <c r="F7" s="134" t="s">
        <v>268</v>
      </c>
      <c r="G7" t="s">
        <v>269</v>
      </c>
      <c r="H7">
        <v>6794223</v>
      </c>
      <c r="I7">
        <v>6794458</v>
      </c>
      <c r="J7" t="s">
        <v>244</v>
      </c>
      <c r="K7">
        <v>235</v>
      </c>
      <c r="L7">
        <v>7.2000000000000002</v>
      </c>
      <c r="M7" t="s">
        <v>245</v>
      </c>
      <c r="N7" t="s">
        <v>138</v>
      </c>
      <c r="O7">
        <v>8453</v>
      </c>
      <c r="P7">
        <v>2.7800780787886001</v>
      </c>
      <c r="Q7" t="s">
        <v>246</v>
      </c>
      <c r="R7" t="s">
        <v>138</v>
      </c>
      <c r="S7" t="s">
        <v>247</v>
      </c>
    </row>
    <row r="8">
      <c r="A8" t="s">
        <v>270</v>
      </c>
      <c r="B8">
        <v>783.29221399812002</v>
      </c>
      <c r="C8">
        <v>5.1778027025517401</v>
      </c>
      <c r="D8">
        <v>0.16654308744642801</v>
      </c>
      <c r="E8" s="134" t="s">
        <v>271</v>
      </c>
      <c r="F8" s="134" t="s">
        <v>272</v>
      </c>
      <c r="G8" t="s">
        <v>273</v>
      </c>
      <c r="H8">
        <v>266551</v>
      </c>
      <c r="I8">
        <v>266788</v>
      </c>
      <c r="J8" t="s">
        <v>244</v>
      </c>
      <c r="K8">
        <v>237</v>
      </c>
      <c r="L8">
        <v>9.6999999999999993</v>
      </c>
      <c r="M8" t="s">
        <v>274</v>
      </c>
      <c r="N8" t="s">
        <v>138</v>
      </c>
      <c r="O8">
        <v>8453</v>
      </c>
      <c r="P8">
        <v>2.8037383177570101</v>
      </c>
      <c r="Q8" t="s">
        <v>246</v>
      </c>
      <c r="R8" t="s">
        <v>138</v>
      </c>
      <c r="S8" t="s">
        <v>247</v>
      </c>
    </row>
    <row r="9">
      <c r="A9" t="s">
        <v>275</v>
      </c>
      <c r="B9">
        <v>789.75612287236902</v>
      </c>
      <c r="C9">
        <v>5.0700860838912103</v>
      </c>
      <c r="D9">
        <v>0.164275204874651</v>
      </c>
      <c r="E9" s="134" t="s">
        <v>276</v>
      </c>
      <c r="F9" s="134" t="s">
        <v>277</v>
      </c>
      <c r="G9" t="s">
        <v>273</v>
      </c>
      <c r="H9">
        <v>263710</v>
      </c>
      <c r="I9">
        <v>276697</v>
      </c>
      <c r="J9" t="s">
        <v>252</v>
      </c>
      <c r="K9">
        <v>375</v>
      </c>
      <c r="L9">
        <v>25.283999999999999</v>
      </c>
      <c r="M9" t="s">
        <v>274</v>
      </c>
      <c r="N9" t="s">
        <v>278</v>
      </c>
      <c r="O9">
        <v>11907</v>
      </c>
      <c r="P9">
        <v>3.1494079113126698</v>
      </c>
      <c r="Q9" t="s">
        <v>246</v>
      </c>
      <c r="R9" t="s">
        <v>191</v>
      </c>
      <c r="S9" t="s">
        <v>247</v>
      </c>
    </row>
    <row r="10">
      <c r="A10" t="s">
        <v>279</v>
      </c>
      <c r="B10">
        <v>1557.4254801709901</v>
      </c>
      <c r="C10">
        <v>3.4631189108398099</v>
      </c>
      <c r="D10">
        <v>0.12100039029244899</v>
      </c>
      <c r="E10" s="134" t="s">
        <v>280</v>
      </c>
      <c r="F10" s="134" t="s">
        <v>281</v>
      </c>
      <c r="G10" t="s">
        <v>282</v>
      </c>
      <c r="H10">
        <v>1848403</v>
      </c>
      <c r="I10">
        <v>1849200</v>
      </c>
      <c r="J10" t="s">
        <v>244</v>
      </c>
      <c r="K10">
        <v>797</v>
      </c>
      <c r="L10">
        <v>19.399999999999999</v>
      </c>
      <c r="M10" t="s">
        <v>274</v>
      </c>
      <c r="N10" t="s">
        <v>126</v>
      </c>
      <c r="O10">
        <v>3386</v>
      </c>
      <c r="P10">
        <v>23.538098050797402</v>
      </c>
      <c r="Q10" t="s">
        <v>246</v>
      </c>
      <c r="R10" t="s">
        <v>192</v>
      </c>
      <c r="S10" t="s">
        <v>247</v>
      </c>
    </row>
    <row r="11">
      <c r="A11" t="s">
        <v>283</v>
      </c>
      <c r="B11">
        <v>3107.1402452869902</v>
      </c>
      <c r="C11">
        <v>3.3202756119801</v>
      </c>
      <c r="D11">
        <v>0.117732424832052</v>
      </c>
      <c r="E11" s="134" t="s">
        <v>284</v>
      </c>
      <c r="F11" s="134" t="s">
        <v>285</v>
      </c>
      <c r="G11" t="s">
        <v>286</v>
      </c>
      <c r="H11">
        <v>303398</v>
      </c>
      <c r="I11">
        <v>647148</v>
      </c>
      <c r="J11" t="s">
        <v>252</v>
      </c>
      <c r="K11">
        <v>185</v>
      </c>
      <c r="L11">
        <v>23.829999999999998</v>
      </c>
      <c r="M11" t="s">
        <v>245</v>
      </c>
      <c r="N11" t="s">
        <v>138</v>
      </c>
      <c r="O11">
        <v>335593</v>
      </c>
      <c r="P11">
        <v>0.055126298820297202</v>
      </c>
      <c r="Q11" t="s">
        <v>246</v>
      </c>
      <c r="R11" t="s">
        <v>138</v>
      </c>
      <c r="S11" t="s">
        <v>247</v>
      </c>
    </row>
    <row r="12">
      <c r="A12" t="s">
        <v>287</v>
      </c>
      <c r="B12">
        <v>1997.9981103519101</v>
      </c>
      <c r="C12">
        <v>3.4936985058493799</v>
      </c>
      <c r="D12">
        <v>0.123961014788636</v>
      </c>
      <c r="E12" s="134" t="s">
        <v>288</v>
      </c>
      <c r="F12" s="134" t="s">
        <v>289</v>
      </c>
      <c r="G12" t="s">
        <v>273</v>
      </c>
      <c r="H12">
        <v>422822</v>
      </c>
      <c r="I12">
        <v>423516</v>
      </c>
      <c r="J12" t="s">
        <v>252</v>
      </c>
      <c r="K12">
        <v>694</v>
      </c>
      <c r="L12">
        <v>12.9</v>
      </c>
      <c r="M12" t="s">
        <v>245</v>
      </c>
      <c r="N12" t="s">
        <v>126</v>
      </c>
      <c r="O12">
        <v>717</v>
      </c>
      <c r="P12">
        <v>96.792189679219007</v>
      </c>
      <c r="Q12" t="s">
        <v>254</v>
      </c>
      <c r="R12" t="s">
        <v>192</v>
      </c>
      <c r="S12" t="s">
        <v>247</v>
      </c>
    </row>
    <row r="13">
      <c r="A13" t="s">
        <v>290</v>
      </c>
      <c r="B13">
        <v>2905.03153265529</v>
      </c>
      <c r="C13">
        <v>3.42196767506509</v>
      </c>
      <c r="D13">
        <v>0.123405986928168</v>
      </c>
      <c r="E13" s="134" t="s">
        <v>291</v>
      </c>
      <c r="F13" s="134" t="s">
        <v>292</v>
      </c>
      <c r="G13" t="s">
        <v>282</v>
      </c>
      <c r="H13">
        <v>1849690</v>
      </c>
      <c r="I13">
        <v>1850835</v>
      </c>
      <c r="J13" t="s">
        <v>252</v>
      </c>
      <c r="K13">
        <v>1145</v>
      </c>
      <c r="L13">
        <v>20</v>
      </c>
      <c r="M13" t="s">
        <v>293</v>
      </c>
      <c r="N13" t="s">
        <v>126</v>
      </c>
      <c r="O13">
        <v>3386</v>
      </c>
      <c r="P13">
        <v>33.815711754282297</v>
      </c>
      <c r="Q13" t="s">
        <v>246</v>
      </c>
      <c r="R13" t="s">
        <v>192</v>
      </c>
      <c r="S13" t="s">
        <v>247</v>
      </c>
    </row>
    <row r="14">
      <c r="A14" t="s">
        <v>294</v>
      </c>
      <c r="B14">
        <v>1101.76008068345</v>
      </c>
      <c r="C14">
        <v>3.94522334506062</v>
      </c>
      <c r="D14">
        <v>0.14302317026884301</v>
      </c>
      <c r="E14" s="134" t="s">
        <v>295</v>
      </c>
      <c r="F14" s="134" t="s">
        <v>296</v>
      </c>
      <c r="G14" t="s">
        <v>297</v>
      </c>
      <c r="H14">
        <v>1522346</v>
      </c>
      <c r="I14">
        <v>1522891</v>
      </c>
      <c r="J14" t="s">
        <v>252</v>
      </c>
      <c r="K14">
        <v>545</v>
      </c>
      <c r="L14">
        <v>13.300000000000001</v>
      </c>
      <c r="M14" t="s">
        <v>245</v>
      </c>
      <c r="N14" t="s">
        <v>195</v>
      </c>
      <c r="O14">
        <v>4363</v>
      </c>
      <c r="P14">
        <v>12.491404996562</v>
      </c>
      <c r="Q14" t="s">
        <v>246</v>
      </c>
      <c r="R14" t="s">
        <v>195</v>
      </c>
      <c r="S14" t="s">
        <v>247</v>
      </c>
    </row>
    <row r="15">
      <c r="A15" t="s">
        <v>298</v>
      </c>
      <c r="B15">
        <v>2012.88053598958</v>
      </c>
      <c r="C15">
        <v>3.4457092603041701</v>
      </c>
      <c r="D15">
        <v>0.125514802345218</v>
      </c>
      <c r="E15" s="134" t="s">
        <v>299</v>
      </c>
      <c r="F15" s="134" t="s">
        <v>300</v>
      </c>
      <c r="G15" t="s">
        <v>261</v>
      </c>
      <c r="H15">
        <v>4822010</v>
      </c>
      <c r="I15">
        <v>4822689</v>
      </c>
      <c r="J15" t="s">
        <v>252</v>
      </c>
      <c r="K15">
        <v>679</v>
      </c>
      <c r="L15">
        <v>12.9</v>
      </c>
      <c r="M15" t="s">
        <v>245</v>
      </c>
      <c r="N15" t="s">
        <v>126</v>
      </c>
      <c r="O15">
        <v>717</v>
      </c>
      <c r="P15">
        <v>94.700139470013895</v>
      </c>
      <c r="Q15" t="s">
        <v>254</v>
      </c>
      <c r="R15" t="s">
        <v>192</v>
      </c>
      <c r="S15" t="s">
        <v>247</v>
      </c>
    </row>
    <row r="16">
      <c r="A16" t="s">
        <v>301</v>
      </c>
      <c r="B16">
        <v>83829.430403562801</v>
      </c>
      <c r="C16">
        <v>4.7123632504134898</v>
      </c>
      <c r="D16">
        <v>0.171692990918619</v>
      </c>
      <c r="E16" s="134" t="s">
        <v>302</v>
      </c>
      <c r="F16" s="134" t="s">
        <v>300</v>
      </c>
      <c r="G16" t="s">
        <v>303</v>
      </c>
      <c r="H16">
        <v>703459</v>
      </c>
      <c r="I16">
        <v>748175</v>
      </c>
      <c r="J16" t="s">
        <v>244</v>
      </c>
      <c r="K16">
        <v>291</v>
      </c>
      <c r="L16">
        <v>29.163</v>
      </c>
      <c r="M16" t="s">
        <v>274</v>
      </c>
      <c r="N16" t="s">
        <v>138</v>
      </c>
      <c r="O16">
        <v>335593</v>
      </c>
      <c r="P16">
        <v>0.0867121781443594</v>
      </c>
      <c r="Q16" t="s">
        <v>246</v>
      </c>
      <c r="R16" t="s">
        <v>138</v>
      </c>
      <c r="S16" t="s">
        <v>247</v>
      </c>
    </row>
    <row r="17">
      <c r="A17" t="s">
        <v>304</v>
      </c>
      <c r="B17">
        <v>738.91482896935702</v>
      </c>
      <c r="C17">
        <v>4.28118932156739</v>
      </c>
      <c r="D17">
        <v>0.15640931808931199</v>
      </c>
      <c r="E17" s="134" t="s">
        <v>305</v>
      </c>
      <c r="F17" s="134" t="s">
        <v>306</v>
      </c>
      <c r="G17" t="s">
        <v>307</v>
      </c>
      <c r="H17">
        <v>4589153</v>
      </c>
      <c r="I17">
        <v>4589397</v>
      </c>
      <c r="J17" t="s">
        <v>252</v>
      </c>
      <c r="K17">
        <v>244</v>
      </c>
      <c r="L17">
        <v>8.6999999999999993</v>
      </c>
      <c r="M17" t="s">
        <v>274</v>
      </c>
      <c r="N17" t="s">
        <v>138</v>
      </c>
      <c r="O17">
        <v>8453</v>
      </c>
      <c r="P17">
        <v>2.8865491541464601</v>
      </c>
      <c r="Q17" t="s">
        <v>246</v>
      </c>
      <c r="R17" t="s">
        <v>138</v>
      </c>
      <c r="S17" t="s">
        <v>247</v>
      </c>
    </row>
    <row r="18">
      <c r="A18" t="s">
        <v>308</v>
      </c>
      <c r="B18">
        <v>2210.4015269936399</v>
      </c>
      <c r="C18">
        <v>4.7422833753264504</v>
      </c>
      <c r="D18">
        <v>0.17514207304673299</v>
      </c>
      <c r="E18" s="134" t="s">
        <v>309</v>
      </c>
      <c r="F18" s="134" t="s">
        <v>310</v>
      </c>
      <c r="G18" t="s">
        <v>269</v>
      </c>
      <c r="H18">
        <v>2158931</v>
      </c>
      <c r="I18">
        <v>2159716</v>
      </c>
      <c r="J18" t="s">
        <v>252</v>
      </c>
      <c r="K18">
        <v>785</v>
      </c>
      <c r="L18">
        <v>12.6</v>
      </c>
      <c r="M18" t="s">
        <v>274</v>
      </c>
      <c r="N18" t="s">
        <v>126</v>
      </c>
      <c r="O18">
        <v>826</v>
      </c>
      <c r="P18">
        <v>95.036319612590802</v>
      </c>
      <c r="Q18" t="s">
        <v>254</v>
      </c>
      <c r="R18" t="s">
        <v>192</v>
      </c>
      <c r="S18" t="s">
        <v>247</v>
      </c>
    </row>
    <row r="19">
      <c r="A19" t="s">
        <v>311</v>
      </c>
      <c r="B19">
        <v>755204.92550347</v>
      </c>
      <c r="C19">
        <v>-2.73429633625872</v>
      </c>
      <c r="D19">
        <v>0.103725399045047</v>
      </c>
      <c r="E19" s="134" t="s">
        <v>312</v>
      </c>
      <c r="F19" s="134" t="s">
        <v>313</v>
      </c>
      <c r="G19" t="s">
        <v>282</v>
      </c>
      <c r="H19">
        <v>1001867</v>
      </c>
      <c r="I19">
        <v>1176431</v>
      </c>
      <c r="J19" t="s">
        <v>252</v>
      </c>
      <c r="K19">
        <v>1852</v>
      </c>
      <c r="L19">
        <v>19.581</v>
      </c>
      <c r="M19" t="s">
        <v>153</v>
      </c>
      <c r="N19" t="s">
        <v>138</v>
      </c>
      <c r="O19">
        <v>335593</v>
      </c>
      <c r="P19">
        <v>0.55185894819021897</v>
      </c>
      <c r="Q19" t="s">
        <v>246</v>
      </c>
      <c r="R19" t="s">
        <v>138</v>
      </c>
      <c r="S19" t="s">
        <v>247</v>
      </c>
    </row>
    <row r="20">
      <c r="A20" t="s">
        <v>314</v>
      </c>
      <c r="B20">
        <v>94141.882222562694</v>
      </c>
      <c r="C20">
        <v>2.63035736427199</v>
      </c>
      <c r="D20">
        <v>0.103181717664798</v>
      </c>
      <c r="E20" s="134" t="s">
        <v>315</v>
      </c>
      <c r="F20" s="134" t="s">
        <v>316</v>
      </c>
      <c r="G20" t="s">
        <v>317</v>
      </c>
      <c r="H20">
        <v>4340914</v>
      </c>
      <c r="I20">
        <v>4942270</v>
      </c>
      <c r="J20" t="s">
        <v>244</v>
      </c>
      <c r="K20">
        <v>819</v>
      </c>
      <c r="L20">
        <v>28.785</v>
      </c>
      <c r="M20" t="s">
        <v>245</v>
      </c>
      <c r="N20" t="s">
        <v>138</v>
      </c>
      <c r="O20">
        <v>335593</v>
      </c>
      <c r="P20">
        <v>0.24404561477742401</v>
      </c>
      <c r="Q20" t="s">
        <v>246</v>
      </c>
      <c r="R20" t="s">
        <v>138</v>
      </c>
      <c r="S20" t="s">
        <v>247</v>
      </c>
    </row>
    <row r="21">
      <c r="A21" t="s">
        <v>318</v>
      </c>
      <c r="B21">
        <v>1671.6388354881799</v>
      </c>
      <c r="C21">
        <v>-6.1062442326535997</v>
      </c>
      <c r="D21">
        <v>0.243028538958938</v>
      </c>
      <c r="E21" s="134" t="s">
        <v>319</v>
      </c>
      <c r="F21" s="134" t="s">
        <v>320</v>
      </c>
      <c r="G21" t="s">
        <v>269</v>
      </c>
      <c r="H21">
        <v>10534708</v>
      </c>
      <c r="I21">
        <v>10535046</v>
      </c>
      <c r="J21" t="s">
        <v>244</v>
      </c>
      <c r="K21">
        <v>338</v>
      </c>
      <c r="L21">
        <v>8.9000000000000004</v>
      </c>
      <c r="M21" t="s">
        <v>293</v>
      </c>
      <c r="N21" t="s">
        <v>195</v>
      </c>
      <c r="O21">
        <v>4363</v>
      </c>
      <c r="P21">
        <v>7.7469630987852396</v>
      </c>
      <c r="Q21" t="s">
        <v>246</v>
      </c>
      <c r="R21" t="s">
        <v>195</v>
      </c>
      <c r="S21" t="s">
        <v>247</v>
      </c>
    </row>
    <row r="22">
      <c r="A22" t="s">
        <v>321</v>
      </c>
      <c r="B22">
        <v>865.66090922346496</v>
      </c>
      <c r="C22">
        <v>3.9930995346473499</v>
      </c>
      <c r="D22">
        <v>0.16026261600838801</v>
      </c>
      <c r="E22" s="134" t="s">
        <v>322</v>
      </c>
      <c r="F22" s="134" t="s">
        <v>323</v>
      </c>
      <c r="G22" t="s">
        <v>317</v>
      </c>
      <c r="H22">
        <v>503100</v>
      </c>
      <c r="I22">
        <v>504129</v>
      </c>
      <c r="J22" t="s">
        <v>252</v>
      </c>
      <c r="K22">
        <v>627</v>
      </c>
      <c r="L22">
        <v>26.460999999999999</v>
      </c>
      <c r="M22" t="s">
        <v>245</v>
      </c>
      <c r="N22" t="s">
        <v>198</v>
      </c>
      <c r="O22">
        <v>7000</v>
      </c>
      <c r="P22">
        <v>8.9571428571428608</v>
      </c>
      <c r="Q22" t="s">
        <v>246</v>
      </c>
      <c r="R22" t="s">
        <v>198</v>
      </c>
      <c r="S22" t="s">
        <v>247</v>
      </c>
    </row>
    <row r="23">
      <c r="A23" t="s">
        <v>324</v>
      </c>
      <c r="B23">
        <v>696.25325703337103</v>
      </c>
      <c r="C23">
        <v>8.0111750883933208</v>
      </c>
      <c r="D23">
        <v>0.32374856579443501</v>
      </c>
      <c r="E23" s="134" t="s">
        <v>325</v>
      </c>
      <c r="F23" s="134" t="s">
        <v>326</v>
      </c>
      <c r="G23" t="s">
        <v>307</v>
      </c>
      <c r="H23">
        <v>4558409</v>
      </c>
      <c r="I23">
        <v>4558645</v>
      </c>
      <c r="J23" t="s">
        <v>252</v>
      </c>
      <c r="K23">
        <v>236</v>
      </c>
      <c r="L23">
        <v>13.5</v>
      </c>
      <c r="M23" t="s">
        <v>245</v>
      </c>
      <c r="N23" t="s">
        <v>138</v>
      </c>
      <c r="O23">
        <v>8453</v>
      </c>
      <c r="P23">
        <v>2.7919081982727998</v>
      </c>
      <c r="Q23" t="s">
        <v>246</v>
      </c>
      <c r="R23" t="s">
        <v>138</v>
      </c>
      <c r="S23" t="s">
        <v>247</v>
      </c>
    </row>
    <row r="24">
      <c r="A24" t="s">
        <v>327</v>
      </c>
      <c r="B24">
        <v>375.105957590088</v>
      </c>
      <c r="C24">
        <v>6.0268454968797203</v>
      </c>
      <c r="D24">
        <v>0.24441184157441401</v>
      </c>
      <c r="E24" s="134" t="s">
        <v>328</v>
      </c>
      <c r="F24" s="134" t="s">
        <v>329</v>
      </c>
      <c r="G24" t="s">
        <v>330</v>
      </c>
      <c r="H24">
        <v>4207298</v>
      </c>
      <c r="I24">
        <v>4210169</v>
      </c>
      <c r="J24" t="s">
        <v>244</v>
      </c>
      <c r="K24">
        <v>2841</v>
      </c>
      <c r="L24">
        <v>2.6589999999999998</v>
      </c>
      <c r="M24" t="s">
        <v>245</v>
      </c>
      <c r="N24" t="s">
        <v>198</v>
      </c>
      <c r="O24">
        <v>5467</v>
      </c>
      <c r="P24">
        <v>51.966343515639302</v>
      </c>
      <c r="Q24" t="s">
        <v>246</v>
      </c>
      <c r="R24" t="s">
        <v>198</v>
      </c>
      <c r="S24" t="s">
        <v>247</v>
      </c>
    </row>
    <row r="25">
      <c r="A25" t="s">
        <v>331</v>
      </c>
      <c r="B25">
        <v>47680.975141445197</v>
      </c>
      <c r="C25">
        <v>3.0306686000263499</v>
      </c>
      <c r="D25">
        <v>0.123921728946811</v>
      </c>
      <c r="E25" s="134" t="s">
        <v>332</v>
      </c>
      <c r="F25" s="134" t="s">
        <v>333</v>
      </c>
      <c r="G25" t="s">
        <v>334</v>
      </c>
      <c r="H25">
        <v>4220447</v>
      </c>
      <c r="I25">
        <v>4310764</v>
      </c>
      <c r="J25" t="s">
        <v>252</v>
      </c>
      <c r="K25">
        <v>325</v>
      </c>
      <c r="L25">
        <v>29.030999999999999</v>
      </c>
      <c r="M25" t="s">
        <v>153</v>
      </c>
      <c r="N25" t="s">
        <v>138</v>
      </c>
      <c r="O25">
        <v>335593</v>
      </c>
      <c r="P25">
        <v>0.096843497927549094</v>
      </c>
      <c r="Q25" t="s">
        <v>246</v>
      </c>
      <c r="R25" t="s">
        <v>138</v>
      </c>
      <c r="S25" t="s">
        <v>247</v>
      </c>
    </row>
    <row r="26">
      <c r="A26" t="s">
        <v>335</v>
      </c>
      <c r="B26">
        <v>395.506779676463</v>
      </c>
      <c r="C26">
        <v>6.1056592910881298</v>
      </c>
      <c r="D26">
        <v>0.24968960327350101</v>
      </c>
      <c r="E26" s="134" t="s">
        <v>336</v>
      </c>
      <c r="F26" s="134" t="s">
        <v>337</v>
      </c>
      <c r="G26" t="s">
        <v>338</v>
      </c>
      <c r="H26">
        <v>3997472</v>
      </c>
      <c r="I26">
        <v>3999041</v>
      </c>
      <c r="J26" t="s">
        <v>252</v>
      </c>
      <c r="K26">
        <v>1557</v>
      </c>
      <c r="L26">
        <v>23.552</v>
      </c>
      <c r="M26" t="s">
        <v>265</v>
      </c>
      <c r="N26" t="s">
        <v>199</v>
      </c>
      <c r="O26">
        <v>4138</v>
      </c>
      <c r="P26">
        <v>37.626872885451903</v>
      </c>
      <c r="Q26" t="s">
        <v>246</v>
      </c>
      <c r="R26" t="s">
        <v>199</v>
      </c>
      <c r="S26" t="s">
        <v>247</v>
      </c>
    </row>
    <row r="27">
      <c r="A27" t="s">
        <v>339</v>
      </c>
      <c r="B27">
        <v>62144.252758119597</v>
      </c>
      <c r="C27">
        <v>3.4479061235705601</v>
      </c>
      <c r="D27">
        <v>0.14142004933490501</v>
      </c>
      <c r="E27" s="134" t="s">
        <v>340</v>
      </c>
      <c r="F27" s="134" t="s">
        <v>341</v>
      </c>
      <c r="G27" t="s">
        <v>342</v>
      </c>
      <c r="H27">
        <v>5992505</v>
      </c>
      <c r="I27">
        <v>5994718</v>
      </c>
      <c r="J27" t="s">
        <v>252</v>
      </c>
      <c r="K27">
        <v>891</v>
      </c>
      <c r="L27">
        <v>23.213999999999999</v>
      </c>
      <c r="M27" t="s">
        <v>245</v>
      </c>
      <c r="N27" t="s">
        <v>198</v>
      </c>
      <c r="O27">
        <v>7000</v>
      </c>
      <c r="P27">
        <v>12.728571428571399</v>
      </c>
      <c r="Q27" t="s">
        <v>246</v>
      </c>
      <c r="R27" t="s">
        <v>198</v>
      </c>
      <c r="S27" t="s">
        <v>247</v>
      </c>
    </row>
    <row r="28">
      <c r="A28" t="s">
        <v>343</v>
      </c>
      <c r="B28">
        <v>379.37974217822</v>
      </c>
      <c r="C28">
        <v>4.7975572685708103</v>
      </c>
      <c r="D28">
        <v>0.19751190364568599</v>
      </c>
      <c r="E28" s="134" t="s">
        <v>344</v>
      </c>
      <c r="F28" s="134" t="s">
        <v>345</v>
      </c>
      <c r="G28" t="s">
        <v>269</v>
      </c>
      <c r="H28">
        <v>3750777</v>
      </c>
      <c r="I28">
        <v>3751465</v>
      </c>
      <c r="J28" t="s">
        <v>244</v>
      </c>
      <c r="K28">
        <v>688</v>
      </c>
      <c r="L28">
        <v>2.8999999999999999</v>
      </c>
      <c r="M28" t="s">
        <v>245</v>
      </c>
      <c r="N28" t="s">
        <v>197</v>
      </c>
      <c r="O28">
        <v>604</v>
      </c>
      <c r="P28">
        <v>113.90728476821199</v>
      </c>
      <c r="Q28" t="s">
        <v>254</v>
      </c>
      <c r="R28" t="s">
        <v>197</v>
      </c>
      <c r="S28" t="s">
        <v>247</v>
      </c>
    </row>
    <row r="29">
      <c r="A29" t="s">
        <v>346</v>
      </c>
      <c r="B29">
        <v>501.47395991191598</v>
      </c>
      <c r="C29">
        <v>3.8527648041117901</v>
      </c>
      <c r="D29">
        <v>0.16104873072805201</v>
      </c>
      <c r="E29" s="134" t="s">
        <v>347</v>
      </c>
      <c r="F29" s="134" t="s">
        <v>348</v>
      </c>
      <c r="G29" t="s">
        <v>349</v>
      </c>
      <c r="H29">
        <v>1554676</v>
      </c>
      <c r="I29">
        <v>1554898</v>
      </c>
      <c r="J29" t="s">
        <v>252</v>
      </c>
      <c r="K29">
        <v>222</v>
      </c>
      <c r="L29">
        <v>9.9000000000000004</v>
      </c>
      <c r="M29" t="s">
        <v>293</v>
      </c>
      <c r="N29" t="s">
        <v>350</v>
      </c>
      <c r="O29">
        <v>221</v>
      </c>
      <c r="P29">
        <v>100.452488687783</v>
      </c>
      <c r="Q29" t="s">
        <v>254</v>
      </c>
      <c r="R29" t="s">
        <v>192</v>
      </c>
      <c r="S29" t="s">
        <v>247</v>
      </c>
    </row>
    <row r="30">
      <c r="A30" t="s">
        <v>351</v>
      </c>
      <c r="B30">
        <v>937.51456989521205</v>
      </c>
      <c r="C30">
        <v>3.36108428968185</v>
      </c>
      <c r="D30">
        <v>0.14102484448826</v>
      </c>
      <c r="E30" s="134" t="s">
        <v>352</v>
      </c>
      <c r="F30" s="134" t="s">
        <v>353</v>
      </c>
      <c r="G30" t="s">
        <v>303</v>
      </c>
      <c r="H30">
        <v>90751</v>
      </c>
      <c r="I30">
        <v>92485</v>
      </c>
      <c r="J30" t="s">
        <v>252</v>
      </c>
      <c r="K30">
        <v>1062</v>
      </c>
      <c r="L30">
        <v>10.029999999999999</v>
      </c>
      <c r="M30" t="s">
        <v>274</v>
      </c>
      <c r="N30" t="s">
        <v>354</v>
      </c>
      <c r="O30">
        <v>11225</v>
      </c>
      <c r="P30">
        <v>9.4610244988864096</v>
      </c>
      <c r="Q30" t="s">
        <v>246</v>
      </c>
      <c r="R30" t="s">
        <v>192</v>
      </c>
      <c r="S30" t="s">
        <v>247</v>
      </c>
    </row>
    <row r="31">
      <c r="A31" t="s">
        <v>355</v>
      </c>
      <c r="B31">
        <v>347.62043136072799</v>
      </c>
      <c r="C31">
        <v>4.67742487325103</v>
      </c>
      <c r="D31">
        <v>0.198785602994271</v>
      </c>
      <c r="E31" s="134" t="s">
        <v>356</v>
      </c>
      <c r="F31" s="134" t="s">
        <v>357</v>
      </c>
      <c r="G31" t="s">
        <v>330</v>
      </c>
      <c r="H31">
        <v>2367073</v>
      </c>
      <c r="I31">
        <v>2367312</v>
      </c>
      <c r="J31" t="s">
        <v>252</v>
      </c>
      <c r="K31">
        <v>239</v>
      </c>
      <c r="L31">
        <v>10.5</v>
      </c>
      <c r="M31" t="s">
        <v>265</v>
      </c>
      <c r="N31" t="s">
        <v>138</v>
      </c>
      <c r="O31">
        <v>8453</v>
      </c>
      <c r="P31">
        <v>2.8273985567254201</v>
      </c>
      <c r="Q31" t="s">
        <v>246</v>
      </c>
      <c r="R31" t="s">
        <v>138</v>
      </c>
      <c r="S31" t="s">
        <v>247</v>
      </c>
    </row>
    <row r="32">
      <c r="A32" t="s">
        <v>358</v>
      </c>
      <c r="B32">
        <v>643.58135420087604</v>
      </c>
      <c r="C32">
        <v>3.66465087450405</v>
      </c>
      <c r="D32">
        <v>0.15699418505822499</v>
      </c>
      <c r="E32" s="134" t="s">
        <v>359</v>
      </c>
      <c r="F32" s="134" t="s">
        <v>360</v>
      </c>
      <c r="G32" t="s">
        <v>282</v>
      </c>
      <c r="H32">
        <v>4965742</v>
      </c>
      <c r="I32">
        <v>4966026</v>
      </c>
      <c r="J32" t="s">
        <v>244</v>
      </c>
      <c r="K32">
        <v>284</v>
      </c>
      <c r="L32">
        <v>11.800000000000001</v>
      </c>
      <c r="M32" t="s">
        <v>265</v>
      </c>
      <c r="N32" t="s">
        <v>138</v>
      </c>
      <c r="O32">
        <v>8453</v>
      </c>
      <c r="P32">
        <v>3.35975393351473</v>
      </c>
      <c r="Q32" t="s">
        <v>246</v>
      </c>
      <c r="R32" t="s">
        <v>138</v>
      </c>
      <c r="S32" t="s">
        <v>247</v>
      </c>
    </row>
    <row r="33">
      <c r="A33" t="s">
        <v>361</v>
      </c>
      <c r="B33">
        <v>90956.640662661201</v>
      </c>
      <c r="C33">
        <v>3.1115633409811698</v>
      </c>
      <c r="D33">
        <v>0.13425954717677699</v>
      </c>
      <c r="E33" s="134" t="s">
        <v>362</v>
      </c>
      <c r="F33" s="134" t="s">
        <v>363</v>
      </c>
      <c r="G33" t="s">
        <v>307</v>
      </c>
      <c r="H33">
        <v>6188326</v>
      </c>
      <c r="I33">
        <v>6197109</v>
      </c>
      <c r="J33" t="s">
        <v>252</v>
      </c>
      <c r="K33">
        <v>163</v>
      </c>
      <c r="L33">
        <v>14.877000000000001</v>
      </c>
      <c r="M33" t="s">
        <v>245</v>
      </c>
      <c r="N33" t="s">
        <v>354</v>
      </c>
      <c r="O33">
        <v>9588</v>
      </c>
      <c r="P33">
        <v>1.70004171881519</v>
      </c>
      <c r="Q33" t="s">
        <v>246</v>
      </c>
      <c r="R33" t="s">
        <v>192</v>
      </c>
      <c r="S33" t="s">
        <v>247</v>
      </c>
    </row>
    <row r="34">
      <c r="A34" t="s">
        <v>364</v>
      </c>
      <c r="B34">
        <v>90956.640662661201</v>
      </c>
      <c r="C34">
        <v>3.1115633409811698</v>
      </c>
      <c r="D34">
        <v>0.13425954717677699</v>
      </c>
      <c r="E34" s="134" t="s">
        <v>362</v>
      </c>
      <c r="F34" s="134" t="s">
        <v>363</v>
      </c>
      <c r="G34" t="s">
        <v>307</v>
      </c>
      <c r="H34">
        <v>6188316</v>
      </c>
      <c r="I34">
        <v>6197058</v>
      </c>
      <c r="J34" t="s">
        <v>244</v>
      </c>
      <c r="K34">
        <v>199</v>
      </c>
      <c r="L34">
        <v>21.495000000000001</v>
      </c>
      <c r="M34" t="s">
        <v>274</v>
      </c>
      <c r="N34" t="s">
        <v>354</v>
      </c>
      <c r="O34">
        <v>15164</v>
      </c>
      <c r="P34">
        <v>1.31231864943287</v>
      </c>
      <c r="Q34" t="s">
        <v>246</v>
      </c>
      <c r="R34" t="s">
        <v>191</v>
      </c>
      <c r="S34" t="s">
        <v>247</v>
      </c>
    </row>
    <row r="35">
      <c r="A35" t="s">
        <v>365</v>
      </c>
      <c r="B35">
        <v>534.00783656574197</v>
      </c>
      <c r="C35">
        <v>3.5998149059818898</v>
      </c>
      <c r="D35">
        <v>0.15825580126067901</v>
      </c>
      <c r="E35" s="134" t="s">
        <v>366</v>
      </c>
      <c r="F35" s="134" t="s">
        <v>367</v>
      </c>
      <c r="G35" t="s">
        <v>303</v>
      </c>
      <c r="H35">
        <v>91861</v>
      </c>
      <c r="I35">
        <v>92125</v>
      </c>
      <c r="J35" t="s">
        <v>252</v>
      </c>
      <c r="K35">
        <v>264</v>
      </c>
      <c r="L35">
        <v>7.5999999999999996</v>
      </c>
      <c r="M35" t="s">
        <v>265</v>
      </c>
      <c r="N35" t="s">
        <v>126</v>
      </c>
      <c r="O35">
        <v>1326</v>
      </c>
      <c r="P35">
        <v>19.9095022624434</v>
      </c>
      <c r="Q35" t="s">
        <v>246</v>
      </c>
      <c r="R35" t="s">
        <v>192</v>
      </c>
      <c r="S35" t="s">
        <v>247</v>
      </c>
    </row>
    <row r="36">
      <c r="A36" t="s">
        <v>368</v>
      </c>
      <c r="B36">
        <v>20936.311435776599</v>
      </c>
      <c r="C36">
        <v>2.5131095797106</v>
      </c>
      <c r="D36">
        <v>0.110838839132508</v>
      </c>
      <c r="E36" s="134" t="s">
        <v>369</v>
      </c>
      <c r="F36" s="134" t="s">
        <v>370</v>
      </c>
      <c r="G36" t="s">
        <v>307</v>
      </c>
      <c r="H36">
        <v>773544</v>
      </c>
      <c r="I36">
        <v>774368</v>
      </c>
      <c r="J36" t="s">
        <v>244</v>
      </c>
      <c r="K36">
        <v>824</v>
      </c>
      <c r="L36">
        <v>7.7000000000000002</v>
      </c>
      <c r="M36" t="s">
        <v>245</v>
      </c>
      <c r="N36" t="s">
        <v>126</v>
      </c>
      <c r="O36">
        <v>823</v>
      </c>
      <c r="P36">
        <v>100.121506682868</v>
      </c>
      <c r="Q36" t="s">
        <v>254</v>
      </c>
      <c r="R36" t="s">
        <v>192</v>
      </c>
      <c r="S36" t="s">
        <v>247</v>
      </c>
    </row>
    <row r="37">
      <c r="A37" t="s">
        <v>371</v>
      </c>
      <c r="B37">
        <v>452.60616362458097</v>
      </c>
      <c r="C37">
        <v>3.8247937881198601</v>
      </c>
      <c r="D37">
        <v>0.169283871157834</v>
      </c>
      <c r="E37" s="134" t="s">
        <v>372</v>
      </c>
      <c r="F37" s="134" t="s">
        <v>373</v>
      </c>
      <c r="G37" t="s">
        <v>338</v>
      </c>
      <c r="H37">
        <v>3977409</v>
      </c>
      <c r="I37">
        <v>4008107</v>
      </c>
      <c r="J37" t="s">
        <v>252</v>
      </c>
      <c r="K37">
        <v>415</v>
      </c>
      <c r="L37">
        <v>20.033000000000001</v>
      </c>
      <c r="M37" t="s">
        <v>245</v>
      </c>
      <c r="N37" t="s">
        <v>198</v>
      </c>
      <c r="O37">
        <v>22184</v>
      </c>
      <c r="P37">
        <v>1.8707176343310501</v>
      </c>
      <c r="Q37" t="s">
        <v>246</v>
      </c>
      <c r="R37" t="s">
        <v>198</v>
      </c>
      <c r="S37" t="s">
        <v>247</v>
      </c>
    </row>
    <row r="38">
      <c r="A38" t="s">
        <v>374</v>
      </c>
      <c r="B38">
        <v>314.56677005465298</v>
      </c>
      <c r="C38">
        <v>6.3881127949288103</v>
      </c>
      <c r="D38">
        <v>0.28793781637975902</v>
      </c>
      <c r="E38" s="134" t="s">
        <v>375</v>
      </c>
      <c r="F38" s="134" t="s">
        <v>376</v>
      </c>
      <c r="G38" t="s">
        <v>286</v>
      </c>
      <c r="H38">
        <v>4291238</v>
      </c>
      <c r="I38">
        <v>4291364</v>
      </c>
      <c r="J38" t="s">
        <v>252</v>
      </c>
      <c r="K38">
        <v>126</v>
      </c>
      <c r="L38">
        <v>8.6999999999999993</v>
      </c>
      <c r="M38" t="s">
        <v>265</v>
      </c>
      <c r="N38" t="s">
        <v>138</v>
      </c>
      <c r="O38">
        <v>8453</v>
      </c>
      <c r="P38">
        <v>1.49059505501006</v>
      </c>
      <c r="Q38" t="s">
        <v>246</v>
      </c>
      <c r="R38" t="s">
        <v>138</v>
      </c>
      <c r="S38" t="s">
        <v>247</v>
      </c>
    </row>
    <row r="39">
      <c r="A39" t="s">
        <v>377</v>
      </c>
      <c r="B39">
        <v>4491.5394852784902</v>
      </c>
      <c r="C39">
        <v>2.66818444785038</v>
      </c>
      <c r="D39">
        <v>0.12087310690139499</v>
      </c>
      <c r="E39" s="134" t="s">
        <v>378</v>
      </c>
      <c r="F39" s="134" t="s">
        <v>379</v>
      </c>
      <c r="G39" t="s">
        <v>380</v>
      </c>
      <c r="H39">
        <v>805681</v>
      </c>
      <c r="I39">
        <v>806489</v>
      </c>
      <c r="J39" t="s">
        <v>244</v>
      </c>
      <c r="K39">
        <v>808</v>
      </c>
      <c r="L39">
        <v>7.5</v>
      </c>
      <c r="M39" t="s">
        <v>245</v>
      </c>
      <c r="N39" t="s">
        <v>126</v>
      </c>
      <c r="O39">
        <v>823</v>
      </c>
      <c r="P39">
        <v>98.177399756986603</v>
      </c>
      <c r="Q39" t="s">
        <v>254</v>
      </c>
      <c r="R39" t="s">
        <v>192</v>
      </c>
      <c r="S39" t="s">
        <v>247</v>
      </c>
    </row>
    <row r="40">
      <c r="A40" t="s">
        <v>381</v>
      </c>
      <c r="B40">
        <v>3141.0244169621201</v>
      </c>
      <c r="C40">
        <v>-2.6554380336937302</v>
      </c>
      <c r="D40">
        <v>0.121620361574054</v>
      </c>
      <c r="E40" s="134" t="s">
        <v>382</v>
      </c>
      <c r="F40" s="134" t="s">
        <v>383</v>
      </c>
      <c r="G40" t="s">
        <v>330</v>
      </c>
      <c r="H40">
        <v>3264779</v>
      </c>
      <c r="I40">
        <v>3265528</v>
      </c>
      <c r="J40" t="s">
        <v>252</v>
      </c>
      <c r="K40">
        <v>528</v>
      </c>
      <c r="L40">
        <v>13.038</v>
      </c>
      <c r="M40" t="s">
        <v>245</v>
      </c>
      <c r="N40" t="s">
        <v>199</v>
      </c>
      <c r="O40">
        <v>14254</v>
      </c>
      <c r="P40">
        <v>3.70422337589449</v>
      </c>
      <c r="Q40" t="s">
        <v>246</v>
      </c>
      <c r="R40" t="s">
        <v>199</v>
      </c>
      <c r="S40" t="s">
        <v>247</v>
      </c>
    </row>
    <row r="41">
      <c r="A41" t="s">
        <v>384</v>
      </c>
      <c r="B41">
        <v>773.89280668745801</v>
      </c>
      <c r="C41">
        <v>3.3585133194343699</v>
      </c>
      <c r="D41">
        <v>0.15354146869837701</v>
      </c>
      <c r="E41" s="134" t="s">
        <v>385</v>
      </c>
      <c r="F41" s="134" t="s">
        <v>386</v>
      </c>
      <c r="G41" t="s">
        <v>282</v>
      </c>
      <c r="H41">
        <v>340302</v>
      </c>
      <c r="I41">
        <v>341427</v>
      </c>
      <c r="J41" t="s">
        <v>244</v>
      </c>
      <c r="K41">
        <v>640</v>
      </c>
      <c r="L41">
        <v>21.309000000000001</v>
      </c>
      <c r="M41" t="s">
        <v>245</v>
      </c>
      <c r="N41" t="s">
        <v>199</v>
      </c>
      <c r="O41">
        <v>14394</v>
      </c>
      <c r="P41">
        <v>4.4462970682228704</v>
      </c>
      <c r="Q41" t="s">
        <v>246</v>
      </c>
      <c r="R41" t="s">
        <v>199</v>
      </c>
      <c r="S41" t="s">
        <v>247</v>
      </c>
    </row>
    <row r="42">
      <c r="A42" t="s">
        <v>387</v>
      </c>
      <c r="B42">
        <v>3141.5888070277301</v>
      </c>
      <c r="C42">
        <v>-2.6514790475541701</v>
      </c>
      <c r="D42">
        <v>0.12178337293673699</v>
      </c>
      <c r="E42" s="134" t="s">
        <v>388</v>
      </c>
      <c r="F42" s="134" t="s">
        <v>389</v>
      </c>
      <c r="G42" t="s">
        <v>330</v>
      </c>
      <c r="H42">
        <v>3264482</v>
      </c>
      <c r="I42">
        <v>3266523</v>
      </c>
      <c r="J42" t="s">
        <v>252</v>
      </c>
      <c r="K42">
        <v>638</v>
      </c>
      <c r="L42">
        <v>6.7290000000000001</v>
      </c>
      <c r="M42" t="s">
        <v>245</v>
      </c>
      <c r="N42" t="s">
        <v>199</v>
      </c>
      <c r="O42">
        <v>14254</v>
      </c>
      <c r="P42">
        <v>4.4759365792058396</v>
      </c>
      <c r="Q42" t="s">
        <v>246</v>
      </c>
      <c r="R42" t="s">
        <v>199</v>
      </c>
      <c r="S42" t="s">
        <v>247</v>
      </c>
    </row>
    <row r="43">
      <c r="A43" t="s">
        <v>390</v>
      </c>
      <c r="B43">
        <v>451.14643413523498</v>
      </c>
      <c r="C43">
        <v>4.0104720241808796</v>
      </c>
      <c r="D43">
        <v>0.184218227960458</v>
      </c>
      <c r="E43" s="134" t="s">
        <v>391</v>
      </c>
      <c r="F43" s="134" t="s">
        <v>392</v>
      </c>
      <c r="G43" t="s">
        <v>282</v>
      </c>
      <c r="H43">
        <v>5406134</v>
      </c>
      <c r="I43">
        <v>5406767</v>
      </c>
      <c r="J43" t="s">
        <v>252</v>
      </c>
      <c r="K43">
        <v>633</v>
      </c>
      <c r="L43">
        <v>14.5</v>
      </c>
      <c r="M43" t="s">
        <v>245</v>
      </c>
      <c r="N43" t="s">
        <v>126</v>
      </c>
      <c r="O43">
        <v>826</v>
      </c>
      <c r="P43">
        <v>76.634382566585998</v>
      </c>
      <c r="Q43" t="s">
        <v>246</v>
      </c>
      <c r="R43" t="s">
        <v>192</v>
      </c>
      <c r="S43" t="s">
        <v>247</v>
      </c>
    </row>
    <row r="44">
      <c r="A44" t="s">
        <v>393</v>
      </c>
      <c r="B44">
        <v>4786.1867595367803</v>
      </c>
      <c r="C44">
        <v>2.7710615776918899</v>
      </c>
      <c r="D44">
        <v>0.12817745528678701</v>
      </c>
      <c r="E44" s="134" t="s">
        <v>394</v>
      </c>
      <c r="F44" s="134" t="s">
        <v>395</v>
      </c>
      <c r="G44" t="s">
        <v>261</v>
      </c>
      <c r="H44">
        <v>3688904</v>
      </c>
      <c r="I44">
        <v>3693629</v>
      </c>
      <c r="J44" t="s">
        <v>252</v>
      </c>
      <c r="K44">
        <v>1496</v>
      </c>
      <c r="L44">
        <v>28.992000000000001</v>
      </c>
      <c r="M44" t="s">
        <v>293</v>
      </c>
      <c r="N44" t="s">
        <v>199</v>
      </c>
      <c r="O44">
        <v>8412</v>
      </c>
      <c r="P44">
        <v>17.784117926771302</v>
      </c>
      <c r="Q44" t="s">
        <v>246</v>
      </c>
      <c r="R44" t="s">
        <v>199</v>
      </c>
      <c r="S44" t="s">
        <v>247</v>
      </c>
    </row>
    <row r="45">
      <c r="A45" t="s">
        <v>396</v>
      </c>
      <c r="B45">
        <v>4149.6263609253901</v>
      </c>
      <c r="C45">
        <v>2.33815611079135</v>
      </c>
      <c r="D45">
        <v>0.10819974494936301</v>
      </c>
      <c r="E45" s="134" t="s">
        <v>397</v>
      </c>
      <c r="F45" s="134" t="s">
        <v>398</v>
      </c>
      <c r="G45" t="s">
        <v>307</v>
      </c>
      <c r="H45">
        <v>6644721</v>
      </c>
      <c r="I45">
        <v>6644840</v>
      </c>
      <c r="J45" t="s">
        <v>252</v>
      </c>
      <c r="K45">
        <v>119</v>
      </c>
      <c r="L45">
        <v>26.899999999999999</v>
      </c>
      <c r="M45" t="s">
        <v>245</v>
      </c>
      <c r="N45" t="s">
        <v>189</v>
      </c>
      <c r="O45">
        <v>8726</v>
      </c>
      <c r="P45">
        <v>1.3637405454962199</v>
      </c>
      <c r="Q45" t="s">
        <v>246</v>
      </c>
      <c r="R45" t="s">
        <v>189</v>
      </c>
      <c r="S45" t="s">
        <v>247</v>
      </c>
    </row>
    <row r="46">
      <c r="A46" t="s">
        <v>399</v>
      </c>
      <c r="B46">
        <v>1606.2511490918</v>
      </c>
      <c r="C46">
        <v>2.6132868515097298</v>
      </c>
      <c r="D46">
        <v>0.12135510682695499</v>
      </c>
      <c r="E46" s="134" t="s">
        <v>400</v>
      </c>
      <c r="F46" s="134" t="s">
        <v>401</v>
      </c>
      <c r="G46" t="s">
        <v>261</v>
      </c>
      <c r="H46">
        <v>1363248</v>
      </c>
      <c r="I46">
        <v>1364669</v>
      </c>
      <c r="J46" t="s">
        <v>244</v>
      </c>
      <c r="K46">
        <v>1421</v>
      </c>
      <c r="L46">
        <v>12.4</v>
      </c>
      <c r="M46" t="s">
        <v>245</v>
      </c>
      <c r="N46" t="s">
        <v>195</v>
      </c>
      <c r="O46">
        <v>4363</v>
      </c>
      <c r="P46">
        <v>32.569333027733201</v>
      </c>
      <c r="Q46" t="s">
        <v>246</v>
      </c>
      <c r="R46" t="s">
        <v>195</v>
      </c>
      <c r="S46" t="s">
        <v>247</v>
      </c>
    </row>
    <row r="47">
      <c r="A47" t="s">
        <v>402</v>
      </c>
      <c r="B47">
        <v>318.68974146126402</v>
      </c>
      <c r="C47">
        <v>4.1140480337183902</v>
      </c>
      <c r="D47">
        <v>0.192120498950371</v>
      </c>
      <c r="E47" s="134" t="s">
        <v>403</v>
      </c>
      <c r="F47" s="134" t="s">
        <v>404</v>
      </c>
      <c r="G47" t="s">
        <v>307</v>
      </c>
      <c r="H47">
        <v>5501255</v>
      </c>
      <c r="I47">
        <v>5502001</v>
      </c>
      <c r="J47" t="s">
        <v>252</v>
      </c>
      <c r="K47">
        <v>746</v>
      </c>
      <c r="L47">
        <v>14.800000000000001</v>
      </c>
      <c r="M47" t="s">
        <v>245</v>
      </c>
      <c r="N47" t="s">
        <v>126</v>
      </c>
      <c r="O47">
        <v>826</v>
      </c>
      <c r="P47">
        <v>90.314769975786902</v>
      </c>
      <c r="Q47" t="s">
        <v>254</v>
      </c>
      <c r="R47" t="s">
        <v>192</v>
      </c>
      <c r="S47" t="s">
        <v>247</v>
      </c>
    </row>
    <row r="48">
      <c r="A48" t="s">
        <v>405</v>
      </c>
      <c r="B48">
        <v>6074.0283808847398</v>
      </c>
      <c r="C48">
        <v>-2.4421640702219198</v>
      </c>
      <c r="D48">
        <v>0.114225206165063</v>
      </c>
      <c r="E48" s="134" t="s">
        <v>406</v>
      </c>
      <c r="F48" s="134" t="s">
        <v>407</v>
      </c>
      <c r="G48" t="s">
        <v>349</v>
      </c>
      <c r="H48">
        <v>3515672</v>
      </c>
      <c r="I48">
        <v>3528116</v>
      </c>
      <c r="J48" t="s">
        <v>252</v>
      </c>
      <c r="K48">
        <v>12448</v>
      </c>
      <c r="L48">
        <v>1.3999999999999999</v>
      </c>
      <c r="M48" t="s">
        <v>245</v>
      </c>
      <c r="N48" t="s">
        <v>199</v>
      </c>
      <c r="O48">
        <v>13544</v>
      </c>
      <c r="P48">
        <v>91.907855877141202</v>
      </c>
      <c r="Q48" t="s">
        <v>254</v>
      </c>
      <c r="R48" t="s">
        <v>199</v>
      </c>
      <c r="S48" t="s">
        <v>247</v>
      </c>
    </row>
    <row r="49">
      <c r="A49" t="s">
        <v>408</v>
      </c>
      <c r="B49">
        <v>311944.54086051497</v>
      </c>
      <c r="C49">
        <v>2.3330073233057198</v>
      </c>
      <c r="D49">
        <v>0.109882348566501</v>
      </c>
      <c r="E49" s="134" t="s">
        <v>409</v>
      </c>
      <c r="F49" s="134" t="s">
        <v>410</v>
      </c>
      <c r="G49" t="s">
        <v>411</v>
      </c>
      <c r="H49">
        <v>7683965</v>
      </c>
      <c r="I49">
        <v>8164547</v>
      </c>
      <c r="J49" t="s">
        <v>252</v>
      </c>
      <c r="K49">
        <v>275</v>
      </c>
      <c r="L49">
        <v>24.812000000000001</v>
      </c>
      <c r="M49" t="s">
        <v>245</v>
      </c>
      <c r="N49" t="s">
        <v>138</v>
      </c>
      <c r="O49">
        <v>335593</v>
      </c>
      <c r="P49">
        <v>0.081944498246387706</v>
      </c>
      <c r="Q49" t="s">
        <v>246</v>
      </c>
      <c r="R49" t="s">
        <v>138</v>
      </c>
      <c r="S49" t="s">
        <v>247</v>
      </c>
    </row>
    <row r="50">
      <c r="A50" t="s">
        <v>412</v>
      </c>
      <c r="B50">
        <v>5981.9971686789604</v>
      </c>
      <c r="C50">
        <v>-2.4198610006063701</v>
      </c>
      <c r="D50">
        <v>0.113612330461628</v>
      </c>
      <c r="E50" s="134" t="s">
        <v>413</v>
      </c>
      <c r="F50" s="134" t="s">
        <v>410</v>
      </c>
      <c r="G50" t="s">
        <v>414</v>
      </c>
      <c r="H50">
        <v>3547902</v>
      </c>
      <c r="I50">
        <v>3553257</v>
      </c>
      <c r="J50" t="s">
        <v>252</v>
      </c>
      <c r="K50">
        <v>5351</v>
      </c>
      <c r="L50">
        <v>1.2669999999999999</v>
      </c>
      <c r="M50" t="s">
        <v>274</v>
      </c>
      <c r="N50" t="s">
        <v>199</v>
      </c>
      <c r="O50">
        <v>13544</v>
      </c>
      <c r="P50">
        <v>39.5082693443591</v>
      </c>
      <c r="Q50" t="s">
        <v>246</v>
      </c>
      <c r="R50" t="s">
        <v>199</v>
      </c>
      <c r="S50" t="s">
        <v>247</v>
      </c>
    </row>
    <row r="51">
      <c r="A51" t="s">
        <v>415</v>
      </c>
      <c r="B51">
        <v>4563.6794015995001</v>
      </c>
      <c r="C51">
        <v>2.87800570069748</v>
      </c>
      <c r="D51">
        <v>0.13543314105430199</v>
      </c>
      <c r="E51" s="134" t="s">
        <v>416</v>
      </c>
      <c r="F51" s="134" t="s">
        <v>417</v>
      </c>
      <c r="G51" t="s">
        <v>418</v>
      </c>
      <c r="H51">
        <v>2893222</v>
      </c>
      <c r="I51">
        <v>2894093</v>
      </c>
      <c r="J51" t="s">
        <v>252</v>
      </c>
      <c r="K51">
        <v>873</v>
      </c>
      <c r="L51">
        <v>5.9790000000000001</v>
      </c>
      <c r="M51" t="s">
        <v>245</v>
      </c>
      <c r="N51" t="s">
        <v>126</v>
      </c>
      <c r="O51">
        <v>823</v>
      </c>
      <c r="P51">
        <v>106.075334143378</v>
      </c>
      <c r="Q51" t="s">
        <v>254</v>
      </c>
      <c r="R51" t="s">
        <v>192</v>
      </c>
      <c r="S51" t="s">
        <v>247</v>
      </c>
    </row>
    <row r="52">
      <c r="A52" t="s">
        <v>419</v>
      </c>
      <c r="B52">
        <v>490.19291567756699</v>
      </c>
      <c r="C52">
        <v>3.77096885665412</v>
      </c>
      <c r="D52">
        <v>0.17833222098451801</v>
      </c>
      <c r="E52" s="134" t="s">
        <v>420</v>
      </c>
      <c r="F52" s="134" t="s">
        <v>421</v>
      </c>
      <c r="G52" t="s">
        <v>411</v>
      </c>
      <c r="H52">
        <v>55390</v>
      </c>
      <c r="I52">
        <v>55536</v>
      </c>
      <c r="J52" t="s">
        <v>244</v>
      </c>
      <c r="K52">
        <v>146</v>
      </c>
      <c r="L52">
        <v>25.600000000000001</v>
      </c>
      <c r="M52" t="s">
        <v>265</v>
      </c>
      <c r="N52" t="s">
        <v>198</v>
      </c>
      <c r="O52">
        <v>4811</v>
      </c>
      <c r="P52">
        <v>3.0347121180627701</v>
      </c>
      <c r="Q52" t="s">
        <v>246</v>
      </c>
      <c r="R52" t="s">
        <v>198</v>
      </c>
      <c r="S52" t="s">
        <v>247</v>
      </c>
    </row>
    <row r="53">
      <c r="A53" t="s">
        <v>422</v>
      </c>
      <c r="B53">
        <v>6011.1434541529097</v>
      </c>
      <c r="C53">
        <v>-2.43028350969775</v>
      </c>
      <c r="D53">
        <v>0.11545337644379899</v>
      </c>
      <c r="E53" s="134" t="s">
        <v>423</v>
      </c>
      <c r="F53" s="134" t="s">
        <v>424</v>
      </c>
      <c r="G53" t="s">
        <v>411</v>
      </c>
      <c r="H53">
        <v>8154205</v>
      </c>
      <c r="I53">
        <v>8161919</v>
      </c>
      <c r="J53" t="s">
        <v>252</v>
      </c>
      <c r="K53">
        <v>194</v>
      </c>
      <c r="L53">
        <v>5.1909999999999998</v>
      </c>
      <c r="M53" t="s">
        <v>274</v>
      </c>
      <c r="N53" t="s">
        <v>126</v>
      </c>
      <c r="O53">
        <v>4402</v>
      </c>
      <c r="P53">
        <v>4.4070876874148102</v>
      </c>
      <c r="Q53" t="s">
        <v>246</v>
      </c>
      <c r="R53" t="s">
        <v>191</v>
      </c>
      <c r="S53" t="s">
        <v>247</v>
      </c>
    </row>
    <row r="54">
      <c r="A54" t="s">
        <v>425</v>
      </c>
      <c r="B54">
        <v>6011.1434541529097</v>
      </c>
      <c r="C54">
        <v>-2.43028350969775</v>
      </c>
      <c r="D54">
        <v>0.11545337644379899</v>
      </c>
      <c r="E54" s="134" t="s">
        <v>423</v>
      </c>
      <c r="F54" s="134" t="s">
        <v>424</v>
      </c>
      <c r="G54" t="s">
        <v>411</v>
      </c>
      <c r="H54">
        <v>8154259</v>
      </c>
      <c r="I54">
        <v>8161776</v>
      </c>
      <c r="J54" t="s">
        <v>252</v>
      </c>
      <c r="K54">
        <v>7513</v>
      </c>
      <c r="L54">
        <v>1.5960000000000001</v>
      </c>
      <c r="M54" t="s">
        <v>274</v>
      </c>
      <c r="N54" t="s">
        <v>199</v>
      </c>
      <c r="O54">
        <v>13544</v>
      </c>
      <c r="P54">
        <v>55.471057294743098</v>
      </c>
      <c r="Q54" t="s">
        <v>246</v>
      </c>
      <c r="R54" t="s">
        <v>199</v>
      </c>
      <c r="S54" t="s">
        <v>247</v>
      </c>
    </row>
    <row r="55">
      <c r="A55" t="s">
        <v>426</v>
      </c>
      <c r="B55">
        <v>665.40020404948302</v>
      </c>
      <c r="C55">
        <v>3.3757535441565198</v>
      </c>
      <c r="D55">
        <v>0.16054794594935901</v>
      </c>
      <c r="E55" s="134" t="s">
        <v>427</v>
      </c>
      <c r="F55" s="134" t="s">
        <v>428</v>
      </c>
      <c r="G55" t="s">
        <v>273</v>
      </c>
      <c r="H55">
        <v>3875180</v>
      </c>
      <c r="I55">
        <v>3878362</v>
      </c>
      <c r="J55" t="s">
        <v>244</v>
      </c>
      <c r="K55">
        <v>276</v>
      </c>
      <c r="L55">
        <v>8.0709999999999997</v>
      </c>
      <c r="M55" t="s">
        <v>265</v>
      </c>
      <c r="N55" t="s">
        <v>197</v>
      </c>
      <c r="O55">
        <v>5867</v>
      </c>
      <c r="P55">
        <v>4.7042781660133004</v>
      </c>
      <c r="Q55" t="s">
        <v>246</v>
      </c>
      <c r="R55" t="s">
        <v>197</v>
      </c>
      <c r="S55" t="s">
        <v>247</v>
      </c>
    </row>
    <row r="56">
      <c r="A56" t="s">
        <v>429</v>
      </c>
      <c r="B56">
        <v>330.30046533835599</v>
      </c>
      <c r="C56">
        <v>3.8065328587779899</v>
      </c>
      <c r="D56">
        <v>0.181662015720185</v>
      </c>
      <c r="E56" s="134" t="s">
        <v>430</v>
      </c>
      <c r="F56" s="134" t="s">
        <v>431</v>
      </c>
      <c r="G56" t="s">
        <v>349</v>
      </c>
      <c r="H56">
        <v>1554829</v>
      </c>
      <c r="I56">
        <v>1554909</v>
      </c>
      <c r="J56" t="s">
        <v>244</v>
      </c>
      <c r="K56">
        <v>80</v>
      </c>
      <c r="L56">
        <v>19.800000000000001</v>
      </c>
      <c r="M56" t="s">
        <v>293</v>
      </c>
      <c r="N56" t="s">
        <v>432</v>
      </c>
      <c r="O56">
        <v>21549</v>
      </c>
      <c r="P56">
        <v>0.37124692561139699</v>
      </c>
      <c r="Q56" t="s">
        <v>246</v>
      </c>
      <c r="R56" t="s">
        <v>191</v>
      </c>
      <c r="S56" t="s">
        <v>247</v>
      </c>
    </row>
    <row r="57">
      <c r="A57" t="s">
        <v>433</v>
      </c>
      <c r="B57">
        <v>324.35268604983401</v>
      </c>
      <c r="C57">
        <v>3.81051294104696</v>
      </c>
      <c r="D57">
        <v>0.182727430411218</v>
      </c>
      <c r="E57" s="134" t="s">
        <v>434</v>
      </c>
      <c r="F57" s="134" t="s">
        <v>435</v>
      </c>
      <c r="G57" t="s">
        <v>282</v>
      </c>
      <c r="H57">
        <v>4798212</v>
      </c>
      <c r="I57">
        <v>4798452</v>
      </c>
      <c r="J57" t="s">
        <v>244</v>
      </c>
      <c r="K57">
        <v>240</v>
      </c>
      <c r="L57">
        <v>7.5999999999999996</v>
      </c>
      <c r="M57" t="s">
        <v>245</v>
      </c>
      <c r="N57" t="s">
        <v>138</v>
      </c>
      <c r="O57">
        <v>8453</v>
      </c>
      <c r="P57">
        <v>2.8392286762096299</v>
      </c>
      <c r="Q57" t="s">
        <v>246</v>
      </c>
      <c r="R57" t="s">
        <v>138</v>
      </c>
      <c r="S57" t="s">
        <v>247</v>
      </c>
    </row>
    <row r="58">
      <c r="A58" t="s">
        <v>436</v>
      </c>
      <c r="B58">
        <v>1228.07648563916</v>
      </c>
      <c r="C58">
        <v>3.5574668841264701</v>
      </c>
      <c r="D58">
        <v>0.17076709827217301</v>
      </c>
      <c r="E58" s="134" t="s">
        <v>437</v>
      </c>
      <c r="F58" s="134" t="s">
        <v>438</v>
      </c>
      <c r="G58" t="s">
        <v>297</v>
      </c>
      <c r="H58">
        <v>1522881</v>
      </c>
      <c r="I58">
        <v>1523073</v>
      </c>
      <c r="J58" t="s">
        <v>244</v>
      </c>
      <c r="K58">
        <v>192</v>
      </c>
      <c r="L58">
        <v>21.199999999999999</v>
      </c>
      <c r="M58" t="s">
        <v>245</v>
      </c>
      <c r="N58" t="s">
        <v>195</v>
      </c>
      <c r="O58">
        <v>4363</v>
      </c>
      <c r="P58">
        <v>4.4006417602566996</v>
      </c>
      <c r="Q58" t="s">
        <v>246</v>
      </c>
      <c r="R58" t="s">
        <v>195</v>
      </c>
      <c r="S58" t="s">
        <v>247</v>
      </c>
    </row>
    <row r="59">
      <c r="A59" t="s">
        <v>439</v>
      </c>
      <c r="B59">
        <v>988.56686018746404</v>
      </c>
      <c r="C59">
        <v>-3.3598498482735599</v>
      </c>
      <c r="D59">
        <v>0.16271782148863101</v>
      </c>
      <c r="E59" s="134" t="s">
        <v>440</v>
      </c>
      <c r="F59" s="134" t="s">
        <v>441</v>
      </c>
      <c r="G59" t="s">
        <v>330</v>
      </c>
      <c r="H59">
        <v>3265366</v>
      </c>
      <c r="I59">
        <v>3265484</v>
      </c>
      <c r="J59" t="s">
        <v>244</v>
      </c>
      <c r="K59">
        <v>118</v>
      </c>
      <c r="L59">
        <v>27.100000000000001</v>
      </c>
      <c r="M59" t="s">
        <v>245</v>
      </c>
      <c r="N59" t="s">
        <v>199</v>
      </c>
      <c r="O59">
        <v>14254</v>
      </c>
      <c r="P59">
        <v>0.82783779991581297</v>
      </c>
      <c r="Q59" t="s">
        <v>246</v>
      </c>
      <c r="R59" t="s">
        <v>199</v>
      </c>
      <c r="S59" t="s">
        <v>247</v>
      </c>
    </row>
    <row r="60">
      <c r="A60" t="s">
        <v>442</v>
      </c>
      <c r="B60">
        <v>52849.138791889804</v>
      </c>
      <c r="C60">
        <v>-2.4539440933219998</v>
      </c>
      <c r="D60">
        <v>0.118511781826367</v>
      </c>
      <c r="E60" s="134" t="s">
        <v>443</v>
      </c>
      <c r="F60" s="134" t="s">
        <v>444</v>
      </c>
      <c r="G60" t="s">
        <v>445</v>
      </c>
      <c r="H60">
        <v>480321</v>
      </c>
      <c r="I60">
        <v>480689</v>
      </c>
      <c r="J60" t="s">
        <v>252</v>
      </c>
      <c r="K60">
        <v>368</v>
      </c>
      <c r="L60">
        <v>4.9000000000000004</v>
      </c>
      <c r="M60" t="s">
        <v>274</v>
      </c>
      <c r="N60" t="s">
        <v>199</v>
      </c>
      <c r="O60">
        <v>13544</v>
      </c>
      <c r="P60">
        <v>2.71707028942705</v>
      </c>
      <c r="Q60" t="s">
        <v>246</v>
      </c>
      <c r="R60" t="s">
        <v>199</v>
      </c>
      <c r="S60" t="s">
        <v>247</v>
      </c>
    </row>
    <row r="61">
      <c r="A61" t="s">
        <v>446</v>
      </c>
      <c r="B61">
        <v>341.53428471978498</v>
      </c>
      <c r="C61">
        <v>3.6976218835785999</v>
      </c>
      <c r="D61">
        <v>0.179030118443605</v>
      </c>
      <c r="E61" s="134" t="s">
        <v>447</v>
      </c>
      <c r="F61" s="134" t="s">
        <v>448</v>
      </c>
      <c r="G61" t="s">
        <v>307</v>
      </c>
      <c r="H61">
        <v>232192</v>
      </c>
      <c r="I61">
        <v>232886</v>
      </c>
      <c r="J61" t="s">
        <v>252</v>
      </c>
      <c r="K61">
        <v>694</v>
      </c>
      <c r="L61">
        <v>15.699999999999999</v>
      </c>
      <c r="M61" t="s">
        <v>274</v>
      </c>
      <c r="N61" t="s">
        <v>195</v>
      </c>
      <c r="O61">
        <v>4363</v>
      </c>
      <c r="P61">
        <v>15.906486362594499</v>
      </c>
      <c r="Q61" t="s">
        <v>246</v>
      </c>
      <c r="R61" t="s">
        <v>195</v>
      </c>
      <c r="S61" t="s">
        <v>247</v>
      </c>
    </row>
    <row r="62">
      <c r="A62" t="s">
        <v>449</v>
      </c>
      <c r="B62">
        <v>2975.8410966497299</v>
      </c>
      <c r="C62">
        <v>-2.4238571662870099</v>
      </c>
      <c r="D62">
        <v>0.117619682197298</v>
      </c>
      <c r="E62" s="134" t="s">
        <v>450</v>
      </c>
      <c r="F62" s="134" t="s">
        <v>451</v>
      </c>
      <c r="G62" t="s">
        <v>452</v>
      </c>
      <c r="H62">
        <v>5462758</v>
      </c>
      <c r="I62">
        <v>5463079</v>
      </c>
      <c r="J62" t="s">
        <v>252</v>
      </c>
      <c r="K62">
        <v>321</v>
      </c>
      <c r="L62">
        <v>2.2000000000000002</v>
      </c>
      <c r="M62" t="s">
        <v>245</v>
      </c>
      <c r="N62" t="s">
        <v>199</v>
      </c>
      <c r="O62">
        <v>13544</v>
      </c>
      <c r="P62">
        <v>2.3700531600708801</v>
      </c>
      <c r="Q62" t="s">
        <v>246</v>
      </c>
      <c r="R62" t="s">
        <v>199</v>
      </c>
      <c r="S62" t="s">
        <v>247</v>
      </c>
    </row>
    <row r="63">
      <c r="A63" t="s">
        <v>453</v>
      </c>
      <c r="B63">
        <v>5063.47932446713</v>
      </c>
      <c r="C63">
        <v>2.4216968722908399</v>
      </c>
      <c r="D63">
        <v>0.117437997997692</v>
      </c>
      <c r="E63" s="134" t="s">
        <v>454</v>
      </c>
      <c r="F63" s="134" t="s">
        <v>455</v>
      </c>
      <c r="G63" t="s">
        <v>243</v>
      </c>
      <c r="H63">
        <v>162901</v>
      </c>
      <c r="I63">
        <v>163470</v>
      </c>
      <c r="J63" t="s">
        <v>252</v>
      </c>
      <c r="K63">
        <v>569</v>
      </c>
      <c r="L63">
        <v>13</v>
      </c>
      <c r="M63" t="s">
        <v>274</v>
      </c>
      <c r="N63" t="s">
        <v>126</v>
      </c>
      <c r="O63">
        <v>826</v>
      </c>
      <c r="P63">
        <v>68.8861985472155</v>
      </c>
      <c r="Q63" t="s">
        <v>246</v>
      </c>
      <c r="R63" t="s">
        <v>192</v>
      </c>
      <c r="S63" t="s">
        <v>247</v>
      </c>
    </row>
    <row r="64">
      <c r="A64" t="s">
        <v>456</v>
      </c>
      <c r="B64">
        <v>2976.2368887390599</v>
      </c>
      <c r="C64">
        <v>-2.42218594501847</v>
      </c>
      <c r="D64">
        <v>0.117660387287029</v>
      </c>
      <c r="E64" s="134" t="s">
        <v>457</v>
      </c>
      <c r="F64" s="134" t="s">
        <v>458</v>
      </c>
      <c r="G64" t="s">
        <v>452</v>
      </c>
      <c r="H64">
        <v>5462149</v>
      </c>
      <c r="I64">
        <v>5463478</v>
      </c>
      <c r="J64" t="s">
        <v>244</v>
      </c>
      <c r="K64">
        <v>753</v>
      </c>
      <c r="L64">
        <v>27.353999999999999</v>
      </c>
      <c r="M64" t="s">
        <v>245</v>
      </c>
      <c r="N64" t="s">
        <v>126</v>
      </c>
      <c r="O64">
        <v>1052</v>
      </c>
      <c r="P64">
        <v>71.577946768060798</v>
      </c>
      <c r="Q64" t="s">
        <v>246</v>
      </c>
      <c r="R64" t="s">
        <v>191</v>
      </c>
      <c r="S64" t="s">
        <v>247</v>
      </c>
    </row>
    <row r="65">
      <c r="A65" t="s">
        <v>459</v>
      </c>
      <c r="B65">
        <v>1861.60673954494</v>
      </c>
      <c r="C65">
        <v>2.4273883701497301</v>
      </c>
      <c r="D65">
        <v>0.11813223173363201</v>
      </c>
      <c r="E65" s="134" t="s">
        <v>460</v>
      </c>
      <c r="F65" s="134" t="s">
        <v>461</v>
      </c>
      <c r="G65" t="s">
        <v>334</v>
      </c>
      <c r="H65">
        <v>5663990</v>
      </c>
      <c r="I65">
        <v>5679130</v>
      </c>
      <c r="J65" t="s">
        <v>244</v>
      </c>
      <c r="K65">
        <v>3840</v>
      </c>
      <c r="L65">
        <v>4.6299999999999999</v>
      </c>
      <c r="M65" t="s">
        <v>274</v>
      </c>
      <c r="N65" t="s">
        <v>138</v>
      </c>
      <c r="O65">
        <v>12210</v>
      </c>
      <c r="P65">
        <v>31.4496314496315</v>
      </c>
      <c r="Q65" t="s">
        <v>246</v>
      </c>
      <c r="R65" t="s">
        <v>138</v>
      </c>
      <c r="S65" t="s">
        <v>247</v>
      </c>
    </row>
    <row r="66">
      <c r="A66" t="s">
        <v>462</v>
      </c>
      <c r="B66">
        <v>2149.2129642742598</v>
      </c>
      <c r="C66">
        <v>2.5410002223254602</v>
      </c>
      <c r="D66">
        <v>0.12411872767228301</v>
      </c>
      <c r="E66" s="134" t="s">
        <v>463</v>
      </c>
      <c r="F66" s="134" t="s">
        <v>464</v>
      </c>
      <c r="G66" t="s">
        <v>334</v>
      </c>
      <c r="H66">
        <v>5655449</v>
      </c>
      <c r="I66">
        <v>5663981</v>
      </c>
      <c r="J66" t="s">
        <v>252</v>
      </c>
      <c r="K66">
        <v>8504</v>
      </c>
      <c r="L66">
        <v>5.2629999999999999</v>
      </c>
      <c r="M66" t="s">
        <v>465</v>
      </c>
      <c r="N66" t="s">
        <v>138</v>
      </c>
      <c r="O66">
        <v>12210</v>
      </c>
      <c r="P66">
        <v>69.647829647829695</v>
      </c>
      <c r="Q66" t="s">
        <v>246</v>
      </c>
      <c r="R66" t="s">
        <v>138</v>
      </c>
      <c r="S66" t="s">
        <v>247</v>
      </c>
    </row>
    <row r="67">
      <c r="A67" t="s">
        <v>466</v>
      </c>
      <c r="B67">
        <v>445.11927593086801</v>
      </c>
      <c r="C67">
        <v>3.1970108109390498</v>
      </c>
      <c r="D67">
        <v>0.156311786526623</v>
      </c>
      <c r="E67" s="134" t="s">
        <v>467</v>
      </c>
      <c r="F67" s="134" t="s">
        <v>468</v>
      </c>
      <c r="G67" t="s">
        <v>282</v>
      </c>
      <c r="H67">
        <v>2961171</v>
      </c>
      <c r="I67">
        <v>2961768</v>
      </c>
      <c r="J67" t="s">
        <v>252</v>
      </c>
      <c r="K67">
        <v>597</v>
      </c>
      <c r="L67">
        <v>20.5</v>
      </c>
      <c r="M67" t="s">
        <v>265</v>
      </c>
      <c r="N67" t="s">
        <v>126</v>
      </c>
      <c r="O67">
        <v>3386</v>
      </c>
      <c r="P67">
        <v>17.631423508564701</v>
      </c>
      <c r="Q67" t="s">
        <v>246</v>
      </c>
      <c r="R67" t="s">
        <v>192</v>
      </c>
      <c r="S67" t="s">
        <v>247</v>
      </c>
    </row>
    <row r="68">
      <c r="A68" t="s">
        <v>469</v>
      </c>
      <c r="B68">
        <v>854.169203591268</v>
      </c>
      <c r="C68">
        <v>3.4464068146317799</v>
      </c>
      <c r="D68">
        <v>0.168601473741393</v>
      </c>
      <c r="E68" s="134" t="s">
        <v>470</v>
      </c>
      <c r="F68" s="134" t="s">
        <v>471</v>
      </c>
      <c r="G68" t="s">
        <v>418</v>
      </c>
      <c r="H68">
        <v>4228942</v>
      </c>
      <c r="I68">
        <v>4229388</v>
      </c>
      <c r="J68" t="s">
        <v>244</v>
      </c>
      <c r="K68">
        <v>446</v>
      </c>
      <c r="L68">
        <v>13.5</v>
      </c>
      <c r="M68" t="s">
        <v>293</v>
      </c>
      <c r="N68" t="s">
        <v>126</v>
      </c>
      <c r="O68">
        <v>717</v>
      </c>
      <c r="P68">
        <v>62.203626220362601</v>
      </c>
      <c r="Q68" t="s">
        <v>246</v>
      </c>
      <c r="R68" t="s">
        <v>192</v>
      </c>
      <c r="S68" t="s">
        <v>247</v>
      </c>
    </row>
    <row r="69">
      <c r="A69" t="s">
        <v>472</v>
      </c>
      <c r="B69">
        <v>360.92324483050299</v>
      </c>
      <c r="C69">
        <v>3.6101209145201598</v>
      </c>
      <c r="D69">
        <v>0.17686615860513</v>
      </c>
      <c r="E69" s="134" t="s">
        <v>473</v>
      </c>
      <c r="F69" s="134" t="s">
        <v>474</v>
      </c>
      <c r="G69" t="s">
        <v>338</v>
      </c>
      <c r="H69">
        <v>3463161</v>
      </c>
      <c r="I69">
        <v>3486073</v>
      </c>
      <c r="J69" t="s">
        <v>252</v>
      </c>
      <c r="K69">
        <v>648</v>
      </c>
      <c r="L69">
        <v>21.587</v>
      </c>
      <c r="M69" t="s">
        <v>245</v>
      </c>
      <c r="N69" t="s">
        <v>198</v>
      </c>
      <c r="O69">
        <v>22184</v>
      </c>
      <c r="P69">
        <v>2.92102416155788</v>
      </c>
      <c r="Q69" t="s">
        <v>246</v>
      </c>
      <c r="R69" t="s">
        <v>198</v>
      </c>
      <c r="S69" t="s">
        <v>247</v>
      </c>
    </row>
    <row r="70">
      <c r="A70" t="s">
        <v>475</v>
      </c>
      <c r="B70">
        <v>3017.4062268274802</v>
      </c>
      <c r="C70">
        <v>-2.4357515022035199</v>
      </c>
      <c r="D70">
        <v>0.11977129331986799</v>
      </c>
      <c r="E70" s="134" t="s">
        <v>476</v>
      </c>
      <c r="F70" s="134" t="s">
        <v>477</v>
      </c>
      <c r="G70" t="s">
        <v>478</v>
      </c>
      <c r="H70">
        <v>3074776</v>
      </c>
      <c r="I70">
        <v>3075092</v>
      </c>
      <c r="J70" t="s">
        <v>252</v>
      </c>
      <c r="K70">
        <v>316</v>
      </c>
      <c r="L70">
        <v>1.8999999999999999</v>
      </c>
      <c r="M70" t="s">
        <v>274</v>
      </c>
      <c r="N70" t="s">
        <v>199</v>
      </c>
      <c r="O70">
        <v>13544</v>
      </c>
      <c r="P70">
        <v>2.33313644418193</v>
      </c>
      <c r="Q70" t="s">
        <v>246</v>
      </c>
      <c r="R70" t="s">
        <v>199</v>
      </c>
      <c r="S70" t="s">
        <v>247</v>
      </c>
    </row>
    <row r="71">
      <c r="A71" t="s">
        <v>479</v>
      </c>
      <c r="B71">
        <v>3017.54357198045</v>
      </c>
      <c r="C71">
        <v>-2.4358322464897899</v>
      </c>
      <c r="D71">
        <v>0.119775271943158</v>
      </c>
      <c r="E71" s="134" t="s">
        <v>480</v>
      </c>
      <c r="F71" s="134" t="s">
        <v>477</v>
      </c>
      <c r="G71" t="s">
        <v>478</v>
      </c>
      <c r="H71">
        <v>3074613</v>
      </c>
      <c r="I71">
        <v>3075956</v>
      </c>
      <c r="J71" t="s">
        <v>252</v>
      </c>
      <c r="K71">
        <v>1014</v>
      </c>
      <c r="L71">
        <v>17.221</v>
      </c>
      <c r="M71" t="s">
        <v>274</v>
      </c>
      <c r="N71" t="s">
        <v>354</v>
      </c>
      <c r="O71">
        <v>11225</v>
      </c>
      <c r="P71">
        <v>9.0334075723830694</v>
      </c>
      <c r="Q71" t="s">
        <v>246</v>
      </c>
      <c r="R71" t="s">
        <v>192</v>
      </c>
      <c r="S71" t="s">
        <v>247</v>
      </c>
    </row>
    <row r="72">
      <c r="A72" t="s">
        <v>481</v>
      </c>
      <c r="B72">
        <v>25325.671383728099</v>
      </c>
      <c r="C72">
        <v>2.4174362274735599</v>
      </c>
      <c r="D72">
        <v>0.119874257555503</v>
      </c>
      <c r="E72" s="134" t="s">
        <v>482</v>
      </c>
      <c r="F72" s="134" t="s">
        <v>483</v>
      </c>
      <c r="G72" t="s">
        <v>282</v>
      </c>
      <c r="H72">
        <v>5744325</v>
      </c>
      <c r="I72">
        <v>6226263</v>
      </c>
      <c r="J72" t="s">
        <v>252</v>
      </c>
      <c r="K72">
        <v>188</v>
      </c>
      <c r="L72">
        <v>19.428000000000001</v>
      </c>
      <c r="M72" t="s">
        <v>274</v>
      </c>
      <c r="N72" t="s">
        <v>138</v>
      </c>
      <c r="O72">
        <v>335593</v>
      </c>
      <c r="P72">
        <v>0.056020238801166897</v>
      </c>
      <c r="Q72" t="s">
        <v>246</v>
      </c>
      <c r="R72" t="s">
        <v>138</v>
      </c>
      <c r="S72" t="s">
        <v>247</v>
      </c>
    </row>
    <row r="73">
      <c r="A73" t="s">
        <v>484</v>
      </c>
      <c r="B73">
        <v>3002.88649486226</v>
      </c>
      <c r="C73">
        <v>-2.3870193880783401</v>
      </c>
      <c r="D73">
        <v>0.120172216809388</v>
      </c>
      <c r="E73" s="134" t="s">
        <v>485</v>
      </c>
      <c r="F73" s="134" t="s">
        <v>486</v>
      </c>
      <c r="G73" t="s">
        <v>411</v>
      </c>
      <c r="H73">
        <v>7915318</v>
      </c>
      <c r="I73">
        <v>7915639</v>
      </c>
      <c r="J73" t="s">
        <v>252</v>
      </c>
      <c r="K73">
        <v>321</v>
      </c>
      <c r="L73">
        <v>2.5</v>
      </c>
      <c r="M73" t="s">
        <v>245</v>
      </c>
      <c r="N73" t="s">
        <v>199</v>
      </c>
      <c r="O73">
        <v>13544</v>
      </c>
      <c r="P73">
        <v>2.3700531600708801</v>
      </c>
      <c r="Q73" t="s">
        <v>246</v>
      </c>
      <c r="R73" t="s">
        <v>199</v>
      </c>
      <c r="S73" t="s">
        <v>247</v>
      </c>
    </row>
    <row r="74">
      <c r="A74" t="s">
        <v>487</v>
      </c>
      <c r="B74">
        <v>992975.74275012105</v>
      </c>
      <c r="C74">
        <v>5.6597103313238497</v>
      </c>
      <c r="D74">
        <v>0.28670182314236697</v>
      </c>
      <c r="E74" s="134" t="s">
        <v>488</v>
      </c>
      <c r="F74" s="134" t="s">
        <v>489</v>
      </c>
      <c r="G74" t="s">
        <v>243</v>
      </c>
      <c r="H74">
        <v>3151170</v>
      </c>
      <c r="I74">
        <v>3161220</v>
      </c>
      <c r="J74" t="s">
        <v>244</v>
      </c>
      <c r="K74">
        <v>503</v>
      </c>
      <c r="L74">
        <v>29.844000000000001</v>
      </c>
      <c r="M74" t="s">
        <v>465</v>
      </c>
      <c r="N74" t="s">
        <v>137</v>
      </c>
      <c r="O74">
        <v>6330</v>
      </c>
      <c r="P74">
        <v>7.9462875197472398</v>
      </c>
      <c r="Q74" t="s">
        <v>246</v>
      </c>
      <c r="R74" t="s">
        <v>194</v>
      </c>
      <c r="S74" t="s">
        <v>247</v>
      </c>
    </row>
    <row r="75">
      <c r="A75" t="s">
        <v>490</v>
      </c>
      <c r="B75">
        <v>2991.7906257612199</v>
      </c>
      <c r="C75">
        <v>-2.37094826386772</v>
      </c>
      <c r="D75">
        <v>0.120461711904331</v>
      </c>
      <c r="E75" s="134" t="s">
        <v>491</v>
      </c>
      <c r="F75" s="134" t="s">
        <v>492</v>
      </c>
      <c r="G75" t="s">
        <v>418</v>
      </c>
      <c r="H75">
        <v>6612778</v>
      </c>
      <c r="I75">
        <v>6620577</v>
      </c>
      <c r="J75" t="s">
        <v>252</v>
      </c>
      <c r="K75">
        <v>7810</v>
      </c>
      <c r="L75">
        <v>1.4670000000000001</v>
      </c>
      <c r="M75" t="s">
        <v>245</v>
      </c>
      <c r="N75" t="s">
        <v>199</v>
      </c>
      <c r="O75">
        <v>13544</v>
      </c>
      <c r="P75">
        <v>57.663910218547002</v>
      </c>
      <c r="Q75" t="s">
        <v>246</v>
      </c>
      <c r="R75" t="s">
        <v>199</v>
      </c>
      <c r="S75" t="s">
        <v>247</v>
      </c>
    </row>
    <row r="76">
      <c r="A76" t="s">
        <v>493</v>
      </c>
      <c r="B76">
        <v>389.79287030765801</v>
      </c>
      <c r="C76">
        <v>3.27934311417137</v>
      </c>
      <c r="D76">
        <v>0.16692132253879899</v>
      </c>
      <c r="E76" s="134" t="s">
        <v>494</v>
      </c>
      <c r="F76" s="134" t="s">
        <v>495</v>
      </c>
      <c r="G76" t="s">
        <v>317</v>
      </c>
      <c r="H76">
        <v>4204436</v>
      </c>
      <c r="I76">
        <v>4205788</v>
      </c>
      <c r="J76" t="s">
        <v>244</v>
      </c>
      <c r="K76">
        <v>491</v>
      </c>
      <c r="L76">
        <v>18.728000000000002</v>
      </c>
      <c r="M76" t="s">
        <v>245</v>
      </c>
      <c r="N76" t="s">
        <v>126</v>
      </c>
      <c r="O76">
        <v>823</v>
      </c>
      <c r="P76">
        <v>59.659781287970802</v>
      </c>
      <c r="Q76" t="s">
        <v>246</v>
      </c>
      <c r="R76" t="s">
        <v>191</v>
      </c>
      <c r="S76" t="s">
        <v>247</v>
      </c>
    </row>
    <row r="77">
      <c r="A77" t="s">
        <v>496</v>
      </c>
      <c r="B77">
        <v>389.151895330689</v>
      </c>
      <c r="C77">
        <v>3.29679484604925</v>
      </c>
      <c r="D77">
        <v>0.16823784614984599</v>
      </c>
      <c r="E77" s="134" t="s">
        <v>497</v>
      </c>
      <c r="F77" s="134" t="s">
        <v>498</v>
      </c>
      <c r="G77" t="s">
        <v>317</v>
      </c>
      <c r="H77">
        <v>4204598</v>
      </c>
      <c r="I77">
        <v>4205344</v>
      </c>
      <c r="J77" t="s">
        <v>244</v>
      </c>
      <c r="K77">
        <v>746</v>
      </c>
      <c r="L77">
        <v>11.699999999999999</v>
      </c>
      <c r="M77" t="s">
        <v>245</v>
      </c>
      <c r="N77" t="s">
        <v>126</v>
      </c>
      <c r="O77">
        <v>717</v>
      </c>
      <c r="P77">
        <v>104.04463040446301</v>
      </c>
      <c r="Q77" t="s">
        <v>254</v>
      </c>
      <c r="R77" t="s">
        <v>192</v>
      </c>
      <c r="S77" t="s">
        <v>247</v>
      </c>
    </row>
    <row r="78">
      <c r="A78" t="s">
        <v>499</v>
      </c>
      <c r="B78">
        <v>23598.343628791001</v>
      </c>
      <c r="C78">
        <v>3.06554793374083</v>
      </c>
      <c r="D78">
        <v>0.15797011620920301</v>
      </c>
      <c r="E78" s="134" t="s">
        <v>500</v>
      </c>
      <c r="F78" s="134" t="s">
        <v>501</v>
      </c>
      <c r="G78" t="s">
        <v>414</v>
      </c>
      <c r="H78">
        <v>1664614</v>
      </c>
      <c r="I78">
        <v>1690255</v>
      </c>
      <c r="J78" t="s">
        <v>252</v>
      </c>
      <c r="K78">
        <v>338</v>
      </c>
      <c r="L78">
        <v>25.076000000000001</v>
      </c>
      <c r="M78" t="s">
        <v>245</v>
      </c>
      <c r="N78" t="s">
        <v>138</v>
      </c>
      <c r="O78">
        <v>13346</v>
      </c>
      <c r="P78">
        <v>2.5325940356661198</v>
      </c>
      <c r="Q78" t="s">
        <v>246</v>
      </c>
      <c r="R78" t="s">
        <v>138</v>
      </c>
      <c r="S78" t="s">
        <v>247</v>
      </c>
    </row>
    <row r="79">
      <c r="A79" t="s">
        <v>502</v>
      </c>
      <c r="B79">
        <v>1032.16970009226</v>
      </c>
      <c r="C79">
        <v>2.8051717539560501</v>
      </c>
      <c r="D79">
        <v>0.14457763698610199</v>
      </c>
      <c r="E79" s="134" t="s">
        <v>503</v>
      </c>
      <c r="F79" s="134" t="s">
        <v>504</v>
      </c>
      <c r="G79" t="s">
        <v>303</v>
      </c>
      <c r="H79">
        <v>2889352</v>
      </c>
      <c r="I79">
        <v>2889586</v>
      </c>
      <c r="J79" t="s">
        <v>244</v>
      </c>
      <c r="K79">
        <v>234</v>
      </c>
      <c r="L79">
        <v>6</v>
      </c>
      <c r="M79" t="s">
        <v>245</v>
      </c>
      <c r="N79" t="s">
        <v>138</v>
      </c>
      <c r="O79">
        <v>8453</v>
      </c>
      <c r="P79">
        <v>2.7682479593043898</v>
      </c>
      <c r="Q79" t="s">
        <v>246</v>
      </c>
      <c r="R79" t="s">
        <v>138</v>
      </c>
      <c r="S79" t="s">
        <v>247</v>
      </c>
    </row>
    <row r="80">
      <c r="A80" t="s">
        <v>505</v>
      </c>
      <c r="B80">
        <v>4187.7776573494602</v>
      </c>
      <c r="C80">
        <v>-2.4280055823909898</v>
      </c>
      <c r="D80">
        <v>0.125392748915895</v>
      </c>
      <c r="E80" s="134" t="s">
        <v>506</v>
      </c>
      <c r="F80" s="134" t="s">
        <v>507</v>
      </c>
      <c r="G80" t="s">
        <v>243</v>
      </c>
      <c r="H80">
        <v>333271</v>
      </c>
      <c r="I80">
        <v>333520</v>
      </c>
      <c r="J80" t="s">
        <v>252</v>
      </c>
      <c r="K80">
        <v>249</v>
      </c>
      <c r="L80">
        <v>6.4000000000000004</v>
      </c>
      <c r="M80" t="s">
        <v>274</v>
      </c>
      <c r="N80" t="s">
        <v>138</v>
      </c>
      <c r="O80">
        <v>8453</v>
      </c>
      <c r="P80">
        <v>2.9456997515674899</v>
      </c>
      <c r="Q80" t="s">
        <v>246</v>
      </c>
      <c r="R80" t="s">
        <v>138</v>
      </c>
      <c r="S80" t="s">
        <v>247</v>
      </c>
    </row>
    <row r="81">
      <c r="A81" t="s">
        <v>508</v>
      </c>
      <c r="B81">
        <v>4188.0523476553999</v>
      </c>
      <c r="C81">
        <v>-2.4281108299279199</v>
      </c>
      <c r="D81">
        <v>0.12541942586218999</v>
      </c>
      <c r="E81" s="134" t="s">
        <v>509</v>
      </c>
      <c r="F81" s="134" t="s">
        <v>510</v>
      </c>
      <c r="G81" t="s">
        <v>243</v>
      </c>
      <c r="H81">
        <v>332551</v>
      </c>
      <c r="I81">
        <v>333552</v>
      </c>
      <c r="J81" t="s">
        <v>244</v>
      </c>
      <c r="K81">
        <v>768</v>
      </c>
      <c r="L81">
        <v>9.2650000000000006</v>
      </c>
      <c r="M81" t="s">
        <v>274</v>
      </c>
      <c r="N81" t="s">
        <v>138</v>
      </c>
      <c r="O81">
        <v>5618</v>
      </c>
      <c r="P81">
        <v>13.670345318618701</v>
      </c>
      <c r="Q81" t="s">
        <v>246</v>
      </c>
      <c r="R81" t="s">
        <v>138</v>
      </c>
      <c r="S81" t="s">
        <v>247</v>
      </c>
    </row>
    <row r="82">
      <c r="A82" t="s">
        <v>511</v>
      </c>
      <c r="B82">
        <v>1040.63267923583</v>
      </c>
      <c r="C82">
        <v>2.8006239270461801</v>
      </c>
      <c r="D82">
        <v>0.14467225052912699</v>
      </c>
      <c r="E82" s="134" t="s">
        <v>512</v>
      </c>
      <c r="F82" s="134" t="s">
        <v>513</v>
      </c>
      <c r="G82" t="s">
        <v>303</v>
      </c>
      <c r="H82">
        <v>2888714</v>
      </c>
      <c r="I82">
        <v>2897795</v>
      </c>
      <c r="J82" t="s">
        <v>252</v>
      </c>
      <c r="K82">
        <v>525</v>
      </c>
      <c r="L82">
        <v>18.396000000000001</v>
      </c>
      <c r="M82" t="s">
        <v>274</v>
      </c>
      <c r="N82" t="s">
        <v>138</v>
      </c>
      <c r="O82">
        <v>13346</v>
      </c>
      <c r="P82">
        <v>3.93376292522104</v>
      </c>
      <c r="Q82" t="s">
        <v>246</v>
      </c>
      <c r="R82" t="s">
        <v>138</v>
      </c>
      <c r="S82" t="s">
        <v>247</v>
      </c>
    </row>
    <row r="83">
      <c r="A83" t="s">
        <v>514</v>
      </c>
      <c r="B83">
        <v>370.24427370909098</v>
      </c>
      <c r="C83">
        <v>3.1908332254981602</v>
      </c>
      <c r="D83">
        <v>0.16752794697336901</v>
      </c>
      <c r="E83" s="134" t="s">
        <v>515</v>
      </c>
      <c r="F83" s="134" t="s">
        <v>516</v>
      </c>
      <c r="G83" t="s">
        <v>303</v>
      </c>
      <c r="H83">
        <v>91592</v>
      </c>
      <c r="I83">
        <v>91874</v>
      </c>
      <c r="J83" t="s">
        <v>244</v>
      </c>
      <c r="K83">
        <v>282</v>
      </c>
      <c r="L83">
        <v>8.4000000000000004</v>
      </c>
      <c r="M83" t="s">
        <v>274</v>
      </c>
      <c r="N83" t="s">
        <v>126</v>
      </c>
      <c r="O83">
        <v>1326</v>
      </c>
      <c r="P83">
        <v>21.2669683257919</v>
      </c>
      <c r="Q83" t="s">
        <v>246</v>
      </c>
      <c r="R83" t="s">
        <v>192</v>
      </c>
      <c r="S83" t="s">
        <v>247</v>
      </c>
    </row>
    <row r="84">
      <c r="A84" t="s">
        <v>517</v>
      </c>
      <c r="B84">
        <v>780.90157671505904</v>
      </c>
      <c r="C84">
        <v>3.42308706360014</v>
      </c>
      <c r="D84">
        <v>0.18029664578479401</v>
      </c>
      <c r="E84" s="134" t="s">
        <v>518</v>
      </c>
      <c r="F84" s="134" t="s">
        <v>519</v>
      </c>
      <c r="G84" t="s">
        <v>520</v>
      </c>
      <c r="H84">
        <v>2639085</v>
      </c>
      <c r="I84">
        <v>2649375</v>
      </c>
      <c r="J84" t="s">
        <v>244</v>
      </c>
      <c r="K84">
        <v>125</v>
      </c>
      <c r="L84">
        <v>20.984000000000002</v>
      </c>
      <c r="M84" t="s">
        <v>245</v>
      </c>
      <c r="N84" t="s">
        <v>197</v>
      </c>
      <c r="O84">
        <v>12900</v>
      </c>
      <c r="P84">
        <v>0.968992248062015</v>
      </c>
      <c r="Q84" t="s">
        <v>246</v>
      </c>
      <c r="R84" t="s">
        <v>197</v>
      </c>
      <c r="S84" t="s">
        <v>247</v>
      </c>
    </row>
    <row r="85">
      <c r="A85" t="s">
        <v>521</v>
      </c>
      <c r="B85">
        <v>196.73681454779199</v>
      </c>
      <c r="C85">
        <v>5.6426876077993002</v>
      </c>
      <c r="D85">
        <v>0.29698864718527301</v>
      </c>
      <c r="E85" s="134" t="s">
        <v>522</v>
      </c>
      <c r="F85" s="134" t="s">
        <v>523</v>
      </c>
      <c r="G85" t="s">
        <v>524</v>
      </c>
      <c r="H85">
        <v>806213</v>
      </c>
      <c r="I85">
        <v>807201</v>
      </c>
      <c r="J85" t="s">
        <v>244</v>
      </c>
      <c r="K85">
        <v>775</v>
      </c>
      <c r="L85">
        <v>14.699999999999999</v>
      </c>
      <c r="M85" t="s">
        <v>274</v>
      </c>
      <c r="N85" t="s">
        <v>138</v>
      </c>
      <c r="O85">
        <v>1723</v>
      </c>
      <c r="P85">
        <v>44.979686593151499</v>
      </c>
      <c r="Q85" t="s">
        <v>246</v>
      </c>
      <c r="R85" t="s">
        <v>138</v>
      </c>
      <c r="S85" t="s">
        <v>247</v>
      </c>
    </row>
    <row r="86">
      <c r="A86" t="s">
        <v>525</v>
      </c>
      <c r="B86">
        <v>196.73681454779199</v>
      </c>
      <c r="C86">
        <v>5.6426876077993002</v>
      </c>
      <c r="D86">
        <v>0.29698864718527301</v>
      </c>
      <c r="E86" s="134" t="s">
        <v>522</v>
      </c>
      <c r="F86" s="134" t="s">
        <v>523</v>
      </c>
      <c r="G86" t="s">
        <v>524</v>
      </c>
      <c r="H86">
        <v>806188</v>
      </c>
      <c r="I86">
        <v>807932</v>
      </c>
      <c r="J86" t="s">
        <v>252</v>
      </c>
      <c r="K86">
        <v>304</v>
      </c>
      <c r="L86">
        <v>17.149999999999999</v>
      </c>
      <c r="M86" t="s">
        <v>274</v>
      </c>
      <c r="N86" t="s">
        <v>278</v>
      </c>
      <c r="O86">
        <v>2159</v>
      </c>
      <c r="P86">
        <v>14.0805928670681</v>
      </c>
      <c r="Q86" t="s">
        <v>246</v>
      </c>
      <c r="R86" t="s">
        <v>192</v>
      </c>
      <c r="S86" t="s">
        <v>247</v>
      </c>
    </row>
    <row r="87">
      <c r="A87" t="s">
        <v>526</v>
      </c>
      <c r="B87">
        <v>769.41563110632103</v>
      </c>
      <c r="C87">
        <v>3.5010913130660199</v>
      </c>
      <c r="D87">
        <v>0.18459403859533199</v>
      </c>
      <c r="E87" s="134" t="s">
        <v>527</v>
      </c>
      <c r="F87" s="134" t="s">
        <v>528</v>
      </c>
      <c r="G87" t="s">
        <v>520</v>
      </c>
      <c r="H87">
        <v>2644248</v>
      </c>
      <c r="I87">
        <v>2644570</v>
      </c>
      <c r="J87" t="s">
        <v>244</v>
      </c>
      <c r="K87">
        <v>322</v>
      </c>
      <c r="L87">
        <v>15.6</v>
      </c>
      <c r="M87" t="s">
        <v>265</v>
      </c>
      <c r="N87" t="s">
        <v>350</v>
      </c>
      <c r="O87">
        <v>325</v>
      </c>
      <c r="P87">
        <v>99.076923076923094</v>
      </c>
      <c r="Q87" t="s">
        <v>254</v>
      </c>
      <c r="R87" t="s">
        <v>192</v>
      </c>
      <c r="S87" t="s">
        <v>247</v>
      </c>
    </row>
    <row r="88">
      <c r="A88" t="s">
        <v>529</v>
      </c>
      <c r="B88">
        <v>453.491531758029</v>
      </c>
      <c r="C88">
        <v>3.1126344059237701</v>
      </c>
      <c r="D88">
        <v>0.164089788301468</v>
      </c>
      <c r="E88" s="134" t="s">
        <v>530</v>
      </c>
      <c r="F88" s="134" t="s">
        <v>531</v>
      </c>
      <c r="G88" t="s">
        <v>342</v>
      </c>
      <c r="H88">
        <v>2329831</v>
      </c>
      <c r="I88">
        <v>2329902</v>
      </c>
      <c r="J88" t="s">
        <v>252</v>
      </c>
      <c r="K88">
        <v>71</v>
      </c>
      <c r="L88">
        <v>18.300000000000001</v>
      </c>
      <c r="M88" t="s">
        <v>293</v>
      </c>
      <c r="N88" t="s">
        <v>138</v>
      </c>
      <c r="O88">
        <v>229</v>
      </c>
      <c r="P88">
        <v>31.004366812227101</v>
      </c>
      <c r="Q88" t="s">
        <v>246</v>
      </c>
      <c r="R88" t="s">
        <v>138</v>
      </c>
      <c r="S88" t="s">
        <v>247</v>
      </c>
    </row>
    <row r="89">
      <c r="A89" t="s">
        <v>532</v>
      </c>
      <c r="B89">
        <v>279.98504769382401</v>
      </c>
      <c r="C89">
        <v>3.9910798516605599</v>
      </c>
      <c r="D89">
        <v>0.21186272877679499</v>
      </c>
      <c r="E89" s="134" t="s">
        <v>533</v>
      </c>
      <c r="F89" s="134" t="s">
        <v>534</v>
      </c>
      <c r="G89" t="s">
        <v>317</v>
      </c>
      <c r="H89">
        <v>2905431</v>
      </c>
      <c r="I89">
        <v>2906772</v>
      </c>
      <c r="J89" t="s">
        <v>244</v>
      </c>
      <c r="K89">
        <v>280</v>
      </c>
      <c r="L89">
        <v>6.8849999999999998</v>
      </c>
      <c r="M89" t="s">
        <v>274</v>
      </c>
      <c r="N89" t="s">
        <v>126</v>
      </c>
      <c r="O89">
        <v>806</v>
      </c>
      <c r="P89">
        <v>34.739454094292803</v>
      </c>
      <c r="Q89" t="s">
        <v>246</v>
      </c>
      <c r="R89" t="s">
        <v>191</v>
      </c>
      <c r="S89" t="s">
        <v>247</v>
      </c>
    </row>
    <row r="90">
      <c r="A90" t="s">
        <v>535</v>
      </c>
      <c r="B90">
        <v>2011.3404540548299</v>
      </c>
      <c r="C90">
        <v>2.10940507738691</v>
      </c>
      <c r="D90">
        <v>0.112073336919759</v>
      </c>
      <c r="E90" s="134" t="s">
        <v>536</v>
      </c>
      <c r="F90" s="134" t="s">
        <v>537</v>
      </c>
      <c r="G90" t="s">
        <v>269</v>
      </c>
      <c r="H90">
        <v>3097035</v>
      </c>
      <c r="I90">
        <v>3099570</v>
      </c>
      <c r="J90" t="s">
        <v>244</v>
      </c>
      <c r="K90">
        <v>2536</v>
      </c>
      <c r="L90">
        <v>4.4740000000000002</v>
      </c>
      <c r="M90" t="s">
        <v>265</v>
      </c>
      <c r="N90" t="s">
        <v>126</v>
      </c>
      <c r="O90">
        <v>2504</v>
      </c>
      <c r="P90">
        <v>101.27795527156501</v>
      </c>
      <c r="Q90" t="s">
        <v>254</v>
      </c>
      <c r="R90" t="s">
        <v>191</v>
      </c>
      <c r="S90" t="s">
        <v>247</v>
      </c>
    </row>
    <row r="91">
      <c r="A91" t="s">
        <v>538</v>
      </c>
      <c r="B91">
        <v>204.71438095475301</v>
      </c>
      <c r="C91">
        <v>4.1305829751341996</v>
      </c>
      <c r="D91">
        <v>0.223524441807609</v>
      </c>
      <c r="E91" s="134" t="s">
        <v>539</v>
      </c>
      <c r="F91" s="134" t="s">
        <v>540</v>
      </c>
      <c r="G91" t="s">
        <v>349</v>
      </c>
      <c r="H91">
        <v>6798613</v>
      </c>
      <c r="I91">
        <v>6822662</v>
      </c>
      <c r="J91" t="s">
        <v>244</v>
      </c>
      <c r="K91">
        <v>287</v>
      </c>
      <c r="L91">
        <v>4.149</v>
      </c>
      <c r="M91" t="s">
        <v>245</v>
      </c>
      <c r="N91" t="s">
        <v>197</v>
      </c>
      <c r="O91">
        <v>12900</v>
      </c>
      <c r="P91">
        <v>2.2248062015503902</v>
      </c>
      <c r="Q91" t="s">
        <v>246</v>
      </c>
      <c r="R91" t="s">
        <v>197</v>
      </c>
      <c r="S91" t="s">
        <v>247</v>
      </c>
    </row>
    <row r="92">
      <c r="A92" t="s">
        <v>541</v>
      </c>
      <c r="B92">
        <v>292.87822933585102</v>
      </c>
      <c r="C92">
        <v>3.6869402341044699</v>
      </c>
      <c r="D92">
        <v>0.199151654130621</v>
      </c>
      <c r="E92" s="134" t="s">
        <v>542</v>
      </c>
      <c r="F92" s="134" t="s">
        <v>543</v>
      </c>
      <c r="G92" t="s">
        <v>261</v>
      </c>
      <c r="H92">
        <v>1856484</v>
      </c>
      <c r="I92">
        <v>1862709</v>
      </c>
      <c r="J92" t="s">
        <v>244</v>
      </c>
      <c r="K92">
        <v>687</v>
      </c>
      <c r="L92">
        <v>23.827000000000002</v>
      </c>
      <c r="M92" t="s">
        <v>465</v>
      </c>
      <c r="N92" t="s">
        <v>199</v>
      </c>
      <c r="O92">
        <v>13468</v>
      </c>
      <c r="P92">
        <v>5.1009801009800997</v>
      </c>
      <c r="Q92" t="s">
        <v>246</v>
      </c>
      <c r="R92" t="s">
        <v>199</v>
      </c>
      <c r="S92" t="s">
        <v>247</v>
      </c>
    </row>
    <row r="93">
      <c r="A93" t="s">
        <v>544</v>
      </c>
      <c r="B93">
        <v>2459.93583435656</v>
      </c>
      <c r="C93">
        <v>2.30733409532131</v>
      </c>
      <c r="D93">
        <v>0.12572859442445999</v>
      </c>
      <c r="E93" s="134" t="s">
        <v>545</v>
      </c>
      <c r="F93" s="134" t="s">
        <v>546</v>
      </c>
      <c r="G93" t="s">
        <v>303</v>
      </c>
      <c r="H93">
        <v>3331479</v>
      </c>
      <c r="I93">
        <v>3333909</v>
      </c>
      <c r="J93" t="s">
        <v>244</v>
      </c>
      <c r="K93">
        <v>1103</v>
      </c>
      <c r="L93">
        <v>9.2989999999999995</v>
      </c>
      <c r="M93" t="s">
        <v>245</v>
      </c>
      <c r="N93" t="s">
        <v>199</v>
      </c>
      <c r="O93">
        <v>12223</v>
      </c>
      <c r="P93">
        <v>9.0239712018326106</v>
      </c>
      <c r="Q93" t="s">
        <v>246</v>
      </c>
      <c r="R93" t="s">
        <v>199</v>
      </c>
      <c r="S93" t="s">
        <v>247</v>
      </c>
    </row>
    <row r="94">
      <c r="A94" t="s">
        <v>547</v>
      </c>
      <c r="B94">
        <v>285.69530482566103</v>
      </c>
      <c r="C94">
        <v>3.6540042357417701</v>
      </c>
      <c r="D94">
        <v>0.200028992908548</v>
      </c>
      <c r="E94" s="134" t="s">
        <v>548</v>
      </c>
      <c r="F94" s="134" t="s">
        <v>549</v>
      </c>
      <c r="G94" t="s">
        <v>261</v>
      </c>
      <c r="H94">
        <v>1857200</v>
      </c>
      <c r="I94">
        <v>1857434</v>
      </c>
      <c r="J94" t="s">
        <v>252</v>
      </c>
      <c r="K94">
        <v>234</v>
      </c>
      <c r="L94">
        <v>9.4000000000000004</v>
      </c>
      <c r="M94" t="s">
        <v>274</v>
      </c>
      <c r="N94" t="s">
        <v>138</v>
      </c>
      <c r="O94">
        <v>8453</v>
      </c>
      <c r="P94">
        <v>2.7682479593043898</v>
      </c>
      <c r="Q94" t="s">
        <v>246</v>
      </c>
      <c r="R94" t="s">
        <v>138</v>
      </c>
      <c r="S94" t="s">
        <v>247</v>
      </c>
    </row>
    <row r="95">
      <c r="A95" t="s">
        <v>550</v>
      </c>
      <c r="B95">
        <v>935.27437774262296</v>
      </c>
      <c r="C95">
        <v>2.3363097438462299</v>
      </c>
      <c r="D95">
        <v>0.12814368498779299</v>
      </c>
      <c r="E95" s="134" t="s">
        <v>551</v>
      </c>
      <c r="F95" s="134" t="s">
        <v>552</v>
      </c>
      <c r="G95" t="s">
        <v>553</v>
      </c>
      <c r="H95">
        <v>6809998</v>
      </c>
      <c r="I95">
        <v>6810241</v>
      </c>
      <c r="J95" t="s">
        <v>252</v>
      </c>
      <c r="K95">
        <v>243</v>
      </c>
      <c r="L95">
        <v>6.5999999999999996</v>
      </c>
      <c r="M95" t="s">
        <v>274</v>
      </c>
      <c r="N95" t="s">
        <v>138</v>
      </c>
      <c r="O95">
        <v>8453</v>
      </c>
      <c r="P95">
        <v>2.8747190346622502</v>
      </c>
      <c r="Q95" t="s">
        <v>246</v>
      </c>
      <c r="R95" t="s">
        <v>138</v>
      </c>
      <c r="S95" t="s">
        <v>247</v>
      </c>
    </row>
    <row r="96">
      <c r="A96" t="s">
        <v>554</v>
      </c>
      <c r="B96">
        <v>4752.8090806640503</v>
      </c>
      <c r="C96">
        <v>-2.36159167654169</v>
      </c>
      <c r="D96">
        <v>0.12996234312606</v>
      </c>
      <c r="E96" s="134" t="s">
        <v>555</v>
      </c>
      <c r="F96" s="134" t="s">
        <v>556</v>
      </c>
      <c r="G96" t="s">
        <v>303</v>
      </c>
      <c r="H96">
        <v>3033836</v>
      </c>
      <c r="I96">
        <v>3049806</v>
      </c>
      <c r="J96" t="s">
        <v>252</v>
      </c>
      <c r="K96">
        <v>350</v>
      </c>
      <c r="L96">
        <v>12.672000000000001</v>
      </c>
      <c r="M96" t="s">
        <v>245</v>
      </c>
      <c r="N96" t="s">
        <v>138</v>
      </c>
      <c r="O96">
        <v>13346</v>
      </c>
      <c r="P96">
        <v>2.6225086168140299</v>
      </c>
      <c r="Q96" t="s">
        <v>246</v>
      </c>
      <c r="R96" t="s">
        <v>138</v>
      </c>
      <c r="S96" t="s">
        <v>247</v>
      </c>
    </row>
    <row r="97">
      <c r="A97" t="s">
        <v>557</v>
      </c>
      <c r="B97">
        <v>3262.8342127418</v>
      </c>
      <c r="C97">
        <v>2.0326025789186399</v>
      </c>
      <c r="D97">
        <v>0.112520239636638</v>
      </c>
      <c r="E97" s="134" t="s">
        <v>558</v>
      </c>
      <c r="F97" s="134" t="s">
        <v>559</v>
      </c>
      <c r="G97" t="s">
        <v>342</v>
      </c>
      <c r="H97">
        <v>5694760</v>
      </c>
      <c r="I97">
        <v>5718212</v>
      </c>
      <c r="J97" t="s">
        <v>244</v>
      </c>
      <c r="K97">
        <v>289</v>
      </c>
      <c r="L97">
        <v>21.114999999999998</v>
      </c>
      <c r="M97" t="s">
        <v>245</v>
      </c>
      <c r="N97" t="s">
        <v>354</v>
      </c>
      <c r="O97">
        <v>15164</v>
      </c>
      <c r="P97">
        <v>1.90582959641256</v>
      </c>
      <c r="Q97" t="s">
        <v>246</v>
      </c>
      <c r="R97" t="s">
        <v>191</v>
      </c>
      <c r="S97" t="s">
        <v>247</v>
      </c>
    </row>
    <row r="98">
      <c r="A98" t="s">
        <v>560</v>
      </c>
      <c r="B98">
        <v>765.53633491150799</v>
      </c>
      <c r="C98">
        <v>2.8660847780847898</v>
      </c>
      <c r="D98">
        <v>0.16002074048798701</v>
      </c>
      <c r="E98" s="134" t="s">
        <v>561</v>
      </c>
      <c r="F98" s="134" t="s">
        <v>562</v>
      </c>
      <c r="G98" t="s">
        <v>243</v>
      </c>
      <c r="H98">
        <v>5295480</v>
      </c>
      <c r="I98">
        <v>5306401</v>
      </c>
      <c r="J98" t="s">
        <v>252</v>
      </c>
      <c r="K98">
        <v>6690</v>
      </c>
      <c r="L98">
        <v>4.9489999999999998</v>
      </c>
      <c r="M98" t="s">
        <v>274</v>
      </c>
      <c r="N98" t="s">
        <v>199</v>
      </c>
      <c r="O98">
        <v>10511</v>
      </c>
      <c r="P98">
        <v>63.647607268575797</v>
      </c>
      <c r="Q98" t="s">
        <v>246</v>
      </c>
      <c r="R98" t="s">
        <v>199</v>
      </c>
      <c r="S98" t="s">
        <v>247</v>
      </c>
    </row>
    <row r="99">
      <c r="A99" t="s">
        <v>563</v>
      </c>
      <c r="B99">
        <v>455.02787744585402</v>
      </c>
      <c r="C99">
        <v>2.8735348546676298</v>
      </c>
      <c r="D99">
        <v>0.16256486608169601</v>
      </c>
      <c r="E99" s="134" t="s">
        <v>564</v>
      </c>
      <c r="F99" s="134" t="s">
        <v>565</v>
      </c>
      <c r="G99" t="s">
        <v>303</v>
      </c>
      <c r="H99">
        <v>3246382</v>
      </c>
      <c r="I99">
        <v>3247556</v>
      </c>
      <c r="J99" t="s">
        <v>252</v>
      </c>
      <c r="K99">
        <v>727</v>
      </c>
      <c r="L99">
        <v>15.425000000000001</v>
      </c>
      <c r="M99" t="s">
        <v>245</v>
      </c>
      <c r="N99" t="s">
        <v>198</v>
      </c>
      <c r="O99">
        <v>5467</v>
      </c>
      <c r="P99">
        <v>13.2979696359978</v>
      </c>
      <c r="Q99" t="s">
        <v>246</v>
      </c>
      <c r="R99" t="s">
        <v>198</v>
      </c>
      <c r="S99" t="s">
        <v>247</v>
      </c>
    </row>
    <row r="100">
      <c r="A100" t="s">
        <v>566</v>
      </c>
      <c r="B100">
        <v>2091.8100044429498</v>
      </c>
      <c r="C100">
        <v>2.2299300861600502</v>
      </c>
      <c r="D100">
        <v>0.126301013865776</v>
      </c>
      <c r="E100" s="134" t="s">
        <v>567</v>
      </c>
      <c r="F100" s="134" t="s">
        <v>568</v>
      </c>
      <c r="G100" t="s">
        <v>303</v>
      </c>
      <c r="H100">
        <v>3334638</v>
      </c>
      <c r="I100">
        <v>3336118</v>
      </c>
      <c r="J100" t="s">
        <v>252</v>
      </c>
      <c r="K100">
        <v>1480</v>
      </c>
      <c r="L100">
        <v>9.3000000000000007</v>
      </c>
      <c r="M100" t="s">
        <v>245</v>
      </c>
      <c r="N100" t="s">
        <v>199</v>
      </c>
      <c r="O100">
        <v>12223</v>
      </c>
      <c r="P100">
        <v>12.1083203796122</v>
      </c>
      <c r="Q100" t="s">
        <v>246</v>
      </c>
      <c r="R100" t="s">
        <v>199</v>
      </c>
      <c r="S100" t="s">
        <v>247</v>
      </c>
    </row>
    <row r="101">
      <c r="A101" t="s">
        <v>569</v>
      </c>
      <c r="B101">
        <v>267.999347365402</v>
      </c>
      <c r="C101">
        <v>3.3283522722252901</v>
      </c>
      <c r="D101">
        <v>0.18983259496399901</v>
      </c>
      <c r="E101" s="134" t="s">
        <v>570</v>
      </c>
      <c r="F101" s="134" t="s">
        <v>571</v>
      </c>
      <c r="G101" t="s">
        <v>411</v>
      </c>
      <c r="H101">
        <v>7927522</v>
      </c>
      <c r="I101">
        <v>7927815</v>
      </c>
      <c r="J101" t="s">
        <v>252</v>
      </c>
      <c r="K101">
        <v>293</v>
      </c>
      <c r="L101">
        <v>6.5</v>
      </c>
      <c r="M101" t="s">
        <v>245</v>
      </c>
      <c r="N101" t="s">
        <v>126</v>
      </c>
      <c r="O101">
        <v>1326</v>
      </c>
      <c r="P101">
        <v>22.0965309200603</v>
      </c>
      <c r="Q101" t="s">
        <v>246</v>
      </c>
      <c r="R101" t="s">
        <v>192</v>
      </c>
      <c r="S101" t="s">
        <v>247</v>
      </c>
    </row>
    <row r="102">
      <c r="A102" t="s">
        <v>572</v>
      </c>
      <c r="B102">
        <v>1561.0902447241799</v>
      </c>
      <c r="C102">
        <v>-2.6249911349931501</v>
      </c>
      <c r="D102">
        <v>0.150195092496404</v>
      </c>
      <c r="E102" s="134" t="s">
        <v>573</v>
      </c>
      <c r="F102" s="134" t="s">
        <v>574</v>
      </c>
      <c r="G102" t="s">
        <v>380</v>
      </c>
      <c r="H102">
        <v>1706870</v>
      </c>
      <c r="I102">
        <v>1708363</v>
      </c>
      <c r="J102" t="s">
        <v>244</v>
      </c>
      <c r="K102">
        <v>1444</v>
      </c>
      <c r="L102">
        <v>5.9539999999999997</v>
      </c>
      <c r="M102" t="s">
        <v>465</v>
      </c>
      <c r="N102" t="s">
        <v>575</v>
      </c>
      <c r="O102">
        <v>3039</v>
      </c>
      <c r="P102">
        <v>47.515630141493901</v>
      </c>
      <c r="Q102" t="s">
        <v>246</v>
      </c>
      <c r="R102" t="s">
        <v>191</v>
      </c>
      <c r="S102" t="s">
        <v>247</v>
      </c>
    </row>
    <row r="103">
      <c r="A103" t="s">
        <v>576</v>
      </c>
      <c r="B103">
        <v>13133.1172849132</v>
      </c>
      <c r="C103">
        <v>-2.2023338700616399</v>
      </c>
      <c r="D103">
        <v>0.12745923483028801</v>
      </c>
      <c r="E103" s="134" t="s">
        <v>577</v>
      </c>
      <c r="F103" s="134" t="s">
        <v>578</v>
      </c>
      <c r="G103" t="s">
        <v>243</v>
      </c>
      <c r="H103">
        <v>7166414</v>
      </c>
      <c r="I103">
        <v>7359715</v>
      </c>
      <c r="J103" t="s">
        <v>244</v>
      </c>
      <c r="K103">
        <v>135</v>
      </c>
      <c r="L103">
        <v>25.178000000000001</v>
      </c>
      <c r="M103" t="s">
        <v>245</v>
      </c>
      <c r="N103" t="s">
        <v>138</v>
      </c>
      <c r="O103">
        <v>335593</v>
      </c>
      <c r="P103">
        <v>0.040227299139135801</v>
      </c>
      <c r="Q103" t="s">
        <v>246</v>
      </c>
      <c r="R103" t="s">
        <v>138</v>
      </c>
      <c r="S103" t="s">
        <v>247</v>
      </c>
    </row>
    <row r="104">
      <c r="A104" t="s">
        <v>579</v>
      </c>
      <c r="B104">
        <v>203.401502713752</v>
      </c>
      <c r="C104">
        <v>3.6402704253819098</v>
      </c>
      <c r="D104">
        <v>0.21089430342781701</v>
      </c>
      <c r="E104" s="134" t="s">
        <v>580</v>
      </c>
      <c r="F104" s="134" t="s">
        <v>581</v>
      </c>
      <c r="G104" t="s">
        <v>286</v>
      </c>
      <c r="H104">
        <v>4901281</v>
      </c>
      <c r="I104">
        <v>4901518</v>
      </c>
      <c r="J104" t="s">
        <v>244</v>
      </c>
      <c r="K104">
        <v>237</v>
      </c>
      <c r="L104">
        <v>8.9000000000000004</v>
      </c>
      <c r="M104" t="s">
        <v>245</v>
      </c>
      <c r="N104" t="s">
        <v>138</v>
      </c>
      <c r="O104">
        <v>8453</v>
      </c>
      <c r="P104">
        <v>2.8037383177570101</v>
      </c>
      <c r="Q104" t="s">
        <v>246</v>
      </c>
      <c r="R104" t="s">
        <v>138</v>
      </c>
      <c r="S104" t="s">
        <v>247</v>
      </c>
    </row>
    <row r="105">
      <c r="A105" t="s">
        <v>582</v>
      </c>
      <c r="B105">
        <v>1477.0425489038701</v>
      </c>
      <c r="C105">
        <v>2.04940930536893</v>
      </c>
      <c r="D105">
        <v>0.119096971814919</v>
      </c>
      <c r="E105" s="134" t="s">
        <v>583</v>
      </c>
      <c r="F105" s="134" t="s">
        <v>584</v>
      </c>
      <c r="G105" t="s">
        <v>338</v>
      </c>
      <c r="H105">
        <v>1289198</v>
      </c>
      <c r="I105">
        <v>1290605</v>
      </c>
      <c r="J105" t="s">
        <v>252</v>
      </c>
      <c r="K105">
        <v>1407</v>
      </c>
      <c r="L105">
        <v>8.5</v>
      </c>
      <c r="M105" t="s">
        <v>245</v>
      </c>
      <c r="N105" t="s">
        <v>126</v>
      </c>
      <c r="O105">
        <v>3386</v>
      </c>
      <c r="P105">
        <v>41.553455404607199</v>
      </c>
      <c r="Q105" t="s">
        <v>246</v>
      </c>
      <c r="R105" t="s">
        <v>192</v>
      </c>
      <c r="S105" t="s">
        <v>247</v>
      </c>
    </row>
    <row r="106">
      <c r="A106" t="s">
        <v>585</v>
      </c>
      <c r="B106">
        <v>252.855953509638</v>
      </c>
      <c r="C106">
        <v>3.9252148765195001</v>
      </c>
      <c r="D106">
        <v>0.229016661969837</v>
      </c>
      <c r="E106" s="134" t="s">
        <v>586</v>
      </c>
      <c r="F106" s="134" t="s">
        <v>587</v>
      </c>
      <c r="G106" t="s">
        <v>553</v>
      </c>
      <c r="H106">
        <v>7698496</v>
      </c>
      <c r="I106">
        <v>7698710</v>
      </c>
      <c r="J106" t="s">
        <v>252</v>
      </c>
      <c r="K106">
        <v>214</v>
      </c>
      <c r="L106">
        <v>9.3000000000000007</v>
      </c>
      <c r="M106" t="s">
        <v>274</v>
      </c>
      <c r="N106" t="s">
        <v>138</v>
      </c>
      <c r="O106">
        <v>585</v>
      </c>
      <c r="P106">
        <v>36.5811965811966</v>
      </c>
      <c r="Q106" t="s">
        <v>246</v>
      </c>
      <c r="R106" t="s">
        <v>138</v>
      </c>
      <c r="S106" t="s">
        <v>247</v>
      </c>
    </row>
    <row r="107">
      <c r="A107" t="s">
        <v>588</v>
      </c>
      <c r="B107">
        <v>2059.2731047224702</v>
      </c>
      <c r="C107">
        <v>2.63023796987143</v>
      </c>
      <c r="D107">
        <v>0.154049538915664</v>
      </c>
      <c r="E107" s="134" t="s">
        <v>589</v>
      </c>
      <c r="F107" s="134" t="s">
        <v>590</v>
      </c>
      <c r="G107" t="s">
        <v>303</v>
      </c>
      <c r="H107">
        <v>1550385</v>
      </c>
      <c r="I107">
        <v>1550436</v>
      </c>
      <c r="J107" t="s">
        <v>244</v>
      </c>
      <c r="K107">
        <v>51</v>
      </c>
      <c r="L107">
        <v>7.7999999999999998</v>
      </c>
      <c r="M107" t="s">
        <v>245</v>
      </c>
      <c r="N107" t="s">
        <v>200</v>
      </c>
      <c r="O107">
        <v>3664</v>
      </c>
      <c r="P107">
        <v>1.3919213973799101</v>
      </c>
      <c r="Q107" t="s">
        <v>246</v>
      </c>
      <c r="R107" t="s">
        <v>200</v>
      </c>
      <c r="S107" t="s">
        <v>247</v>
      </c>
    </row>
    <row r="108">
      <c r="A108" t="s">
        <v>591</v>
      </c>
      <c r="B108">
        <v>2660.9019167808301</v>
      </c>
      <c r="C108">
        <v>-2.0641231623491501</v>
      </c>
      <c r="D108">
        <v>0.121510035053182</v>
      </c>
      <c r="E108" s="134" t="s">
        <v>592</v>
      </c>
      <c r="F108" s="134" t="s">
        <v>593</v>
      </c>
      <c r="G108" t="s">
        <v>243</v>
      </c>
      <c r="H108">
        <v>7682720</v>
      </c>
      <c r="I108">
        <v>7682774</v>
      </c>
      <c r="J108" t="s">
        <v>252</v>
      </c>
      <c r="K108">
        <v>54</v>
      </c>
      <c r="L108">
        <v>14.800000000000001</v>
      </c>
      <c r="M108" t="s">
        <v>274</v>
      </c>
      <c r="N108" t="s">
        <v>138</v>
      </c>
      <c r="O108">
        <v>8453</v>
      </c>
      <c r="P108">
        <v>0.63882645214716705</v>
      </c>
      <c r="Q108" t="s">
        <v>246</v>
      </c>
      <c r="R108" t="s">
        <v>138</v>
      </c>
      <c r="S108" t="s">
        <v>247</v>
      </c>
    </row>
    <row r="109">
      <c r="A109" t="s">
        <v>594</v>
      </c>
      <c r="B109">
        <v>684.91645206125202</v>
      </c>
      <c r="C109">
        <v>-3.1940352907419101</v>
      </c>
      <c r="D109">
        <v>0.19249918723005399</v>
      </c>
      <c r="E109" s="134" t="s">
        <v>595</v>
      </c>
      <c r="F109" s="134" t="s">
        <v>596</v>
      </c>
      <c r="G109" t="s">
        <v>282</v>
      </c>
      <c r="H109">
        <v>1132439</v>
      </c>
      <c r="I109">
        <v>1132511</v>
      </c>
      <c r="J109" t="s">
        <v>252</v>
      </c>
      <c r="K109">
        <v>72</v>
      </c>
      <c r="L109">
        <v>4.2000000000000002</v>
      </c>
      <c r="M109" t="s">
        <v>245</v>
      </c>
      <c r="N109" t="s">
        <v>575</v>
      </c>
      <c r="O109">
        <v>1391</v>
      </c>
      <c r="P109">
        <v>5.17613227893602</v>
      </c>
      <c r="Q109" t="s">
        <v>246</v>
      </c>
      <c r="R109" t="s">
        <v>192</v>
      </c>
      <c r="S109" t="s">
        <v>247</v>
      </c>
    </row>
    <row r="110">
      <c r="A110" t="s">
        <v>597</v>
      </c>
      <c r="B110">
        <v>19673.953402068801</v>
      </c>
      <c r="C110">
        <v>2.0507892695319598</v>
      </c>
      <c r="D110">
        <v>0.12285310597185201</v>
      </c>
      <c r="E110" s="134" t="s">
        <v>598</v>
      </c>
      <c r="F110" s="134" t="s">
        <v>599</v>
      </c>
      <c r="G110" t="s">
        <v>524</v>
      </c>
      <c r="H110">
        <v>3562956</v>
      </c>
      <c r="I110">
        <v>3589479</v>
      </c>
      <c r="J110" t="s">
        <v>244</v>
      </c>
      <c r="K110">
        <v>73</v>
      </c>
      <c r="L110">
        <v>10.228999999999999</v>
      </c>
      <c r="M110" t="s">
        <v>245</v>
      </c>
      <c r="N110" t="s">
        <v>278</v>
      </c>
      <c r="O110">
        <v>15715</v>
      </c>
      <c r="P110">
        <v>0.464524339802736</v>
      </c>
      <c r="Q110" t="s">
        <v>246</v>
      </c>
      <c r="R110" t="s">
        <v>191</v>
      </c>
      <c r="S110" t="s">
        <v>247</v>
      </c>
    </row>
    <row r="111">
      <c r="A111" t="s">
        <v>600</v>
      </c>
      <c r="B111">
        <v>271.16668777968101</v>
      </c>
      <c r="C111">
        <v>3.0371626241573999</v>
      </c>
      <c r="D111">
        <v>0.182300379816487</v>
      </c>
      <c r="E111" s="134" t="s">
        <v>601</v>
      </c>
      <c r="F111" s="134" t="s">
        <v>602</v>
      </c>
      <c r="G111" t="s">
        <v>414</v>
      </c>
      <c r="H111">
        <v>4369238</v>
      </c>
      <c r="I111">
        <v>4369507</v>
      </c>
      <c r="J111" t="s">
        <v>244</v>
      </c>
      <c r="K111">
        <v>269</v>
      </c>
      <c r="L111">
        <v>28.600000000000001</v>
      </c>
      <c r="M111" t="s">
        <v>245</v>
      </c>
      <c r="N111" t="s">
        <v>122</v>
      </c>
      <c r="O111">
        <v>3368</v>
      </c>
      <c r="P111">
        <v>7.9869358669833703</v>
      </c>
      <c r="Q111" t="s">
        <v>246</v>
      </c>
      <c r="R111" t="s">
        <v>122</v>
      </c>
      <c r="S111" t="s">
        <v>247</v>
      </c>
    </row>
    <row r="112">
      <c r="A112" t="s">
        <v>603</v>
      </c>
      <c r="B112">
        <v>2249.3826764287501</v>
      </c>
      <c r="C112">
        <v>-2.7592031661436498</v>
      </c>
      <c r="D112">
        <v>0.16646538266108801</v>
      </c>
      <c r="E112" s="134" t="s">
        <v>604</v>
      </c>
      <c r="F112" s="134" t="s">
        <v>605</v>
      </c>
      <c r="G112" t="s">
        <v>414</v>
      </c>
      <c r="H112">
        <v>4081563</v>
      </c>
      <c r="I112">
        <v>4081618</v>
      </c>
      <c r="J112" t="s">
        <v>244</v>
      </c>
      <c r="K112">
        <v>55</v>
      </c>
      <c r="L112">
        <v>18.199999999999999</v>
      </c>
      <c r="M112" t="s">
        <v>274</v>
      </c>
      <c r="N112" t="s">
        <v>189</v>
      </c>
      <c r="O112">
        <v>5351</v>
      </c>
      <c r="P112">
        <v>1.0278452625677399</v>
      </c>
      <c r="Q112" t="s">
        <v>246</v>
      </c>
      <c r="R112" t="s">
        <v>189</v>
      </c>
      <c r="S112" t="s">
        <v>247</v>
      </c>
    </row>
    <row r="113">
      <c r="A113" t="s">
        <v>606</v>
      </c>
      <c r="B113">
        <v>1079.90756128927</v>
      </c>
      <c r="C113">
        <v>2.0994658450749402</v>
      </c>
      <c r="D113">
        <v>0.12612409572231301</v>
      </c>
      <c r="E113" s="134" t="s">
        <v>607</v>
      </c>
      <c r="F113" s="134" t="s">
        <v>608</v>
      </c>
      <c r="G113" t="s">
        <v>338</v>
      </c>
      <c r="H113">
        <v>1288120</v>
      </c>
      <c r="I113">
        <v>1289208</v>
      </c>
      <c r="J113" t="s">
        <v>244</v>
      </c>
      <c r="K113">
        <v>1088</v>
      </c>
      <c r="L113">
        <v>7.0999999999999996</v>
      </c>
      <c r="M113" t="s">
        <v>245</v>
      </c>
      <c r="N113" t="s">
        <v>126</v>
      </c>
      <c r="O113">
        <v>3386</v>
      </c>
      <c r="P113">
        <v>32.132309509746001</v>
      </c>
      <c r="Q113" t="s">
        <v>246</v>
      </c>
      <c r="R113" t="s">
        <v>192</v>
      </c>
      <c r="S113" t="s">
        <v>247</v>
      </c>
    </row>
    <row r="114">
      <c r="A114" t="s">
        <v>609</v>
      </c>
      <c r="B114">
        <v>688.80732682692405</v>
      </c>
      <c r="C114">
        <v>-2.5853353347635299</v>
      </c>
      <c r="D114">
        <v>0.15612885165936599</v>
      </c>
      <c r="E114" s="134" t="s">
        <v>610</v>
      </c>
      <c r="F114" s="134" t="s">
        <v>611</v>
      </c>
      <c r="G114" t="s">
        <v>307</v>
      </c>
      <c r="H114">
        <v>3328525</v>
      </c>
      <c r="I114">
        <v>3331408</v>
      </c>
      <c r="J114" t="s">
        <v>244</v>
      </c>
      <c r="K114">
        <v>2832</v>
      </c>
      <c r="L114">
        <v>1.9279999999999999</v>
      </c>
      <c r="M114" t="s">
        <v>265</v>
      </c>
      <c r="N114" t="s">
        <v>198</v>
      </c>
      <c r="O114">
        <v>3926</v>
      </c>
      <c r="P114">
        <v>72.134488028527798</v>
      </c>
      <c r="Q114" t="s">
        <v>246</v>
      </c>
      <c r="R114" t="s">
        <v>198</v>
      </c>
      <c r="S114" t="s">
        <v>247</v>
      </c>
    </row>
    <row r="115">
      <c r="A115" t="s">
        <v>612</v>
      </c>
      <c r="B115">
        <v>4765.6289384759802</v>
      </c>
      <c r="C115">
        <v>2.45511946861355</v>
      </c>
      <c r="D115">
        <v>0.148523140972909</v>
      </c>
      <c r="E115" s="134" t="s">
        <v>613</v>
      </c>
      <c r="F115" s="134" t="s">
        <v>614</v>
      </c>
      <c r="G115" t="s">
        <v>334</v>
      </c>
      <c r="H115">
        <v>6894232</v>
      </c>
      <c r="I115">
        <v>6894370</v>
      </c>
      <c r="J115" t="s">
        <v>244</v>
      </c>
      <c r="K115">
        <v>138</v>
      </c>
      <c r="L115">
        <v>28.899999999999999</v>
      </c>
      <c r="M115" t="s">
        <v>245</v>
      </c>
      <c r="N115" t="s">
        <v>198</v>
      </c>
      <c r="O115">
        <v>3926</v>
      </c>
      <c r="P115">
        <v>3.5150280183392799</v>
      </c>
      <c r="Q115" t="s">
        <v>246</v>
      </c>
      <c r="R115" t="s">
        <v>198</v>
      </c>
      <c r="S115" t="s">
        <v>247</v>
      </c>
    </row>
    <row r="116">
      <c r="A116" t="s">
        <v>615</v>
      </c>
      <c r="B116">
        <v>932.819391333152</v>
      </c>
      <c r="C116">
        <v>-2.3940987737929502</v>
      </c>
      <c r="D116">
        <v>0.145159549060244</v>
      </c>
      <c r="E116" s="134" t="s">
        <v>616</v>
      </c>
      <c r="F116" s="134" t="s">
        <v>617</v>
      </c>
      <c r="G116" t="s">
        <v>524</v>
      </c>
      <c r="H116">
        <v>257570</v>
      </c>
      <c r="I116">
        <v>257685</v>
      </c>
      <c r="J116" t="s">
        <v>252</v>
      </c>
      <c r="K116">
        <v>115</v>
      </c>
      <c r="L116">
        <v>22.600000000000001</v>
      </c>
      <c r="M116" t="s">
        <v>245</v>
      </c>
      <c r="N116" t="s">
        <v>138</v>
      </c>
      <c r="O116">
        <v>335593</v>
      </c>
      <c r="P116">
        <v>0.034267699266671198</v>
      </c>
      <c r="Q116" t="s">
        <v>246</v>
      </c>
      <c r="R116" t="s">
        <v>138</v>
      </c>
      <c r="S116" t="s">
        <v>247</v>
      </c>
    </row>
    <row r="117">
      <c r="A117" t="s">
        <v>618</v>
      </c>
      <c r="B117">
        <v>937.56468925137801</v>
      </c>
      <c r="C117">
        <v>-2.3894064377489501</v>
      </c>
      <c r="D117">
        <v>0.14503709388702801</v>
      </c>
      <c r="E117" s="134" t="s">
        <v>619</v>
      </c>
      <c r="F117" s="134" t="s">
        <v>620</v>
      </c>
      <c r="G117" t="s">
        <v>524</v>
      </c>
      <c r="H117">
        <v>257317</v>
      </c>
      <c r="I117">
        <v>257796</v>
      </c>
      <c r="J117" t="s">
        <v>244</v>
      </c>
      <c r="K117">
        <v>249</v>
      </c>
      <c r="L117">
        <v>21.545000000000002</v>
      </c>
      <c r="M117" t="s">
        <v>245</v>
      </c>
      <c r="N117" t="s">
        <v>138</v>
      </c>
      <c r="O117">
        <v>335593</v>
      </c>
      <c r="P117">
        <v>0.074197018412183804</v>
      </c>
      <c r="Q117" t="s">
        <v>246</v>
      </c>
      <c r="R117" t="s">
        <v>138</v>
      </c>
      <c r="S117" t="s">
        <v>247</v>
      </c>
    </row>
    <row r="118">
      <c r="A118" t="s">
        <v>621</v>
      </c>
      <c r="B118">
        <v>1931.79176158717</v>
      </c>
      <c r="C118">
        <v>2.2585888998534802</v>
      </c>
      <c r="D118">
        <v>0.136987377861232</v>
      </c>
      <c r="E118" s="134" t="s">
        <v>622</v>
      </c>
      <c r="F118" s="134" t="s">
        <v>623</v>
      </c>
      <c r="G118" t="s">
        <v>303</v>
      </c>
      <c r="H118">
        <v>4110938</v>
      </c>
      <c r="I118">
        <v>4111080</v>
      </c>
      <c r="J118" t="s">
        <v>252</v>
      </c>
      <c r="K118">
        <v>142</v>
      </c>
      <c r="L118">
        <v>17.199999999999999</v>
      </c>
      <c r="M118" t="s">
        <v>245</v>
      </c>
      <c r="N118" t="s">
        <v>197</v>
      </c>
      <c r="O118">
        <v>12900</v>
      </c>
      <c r="P118">
        <v>1.10077519379845</v>
      </c>
      <c r="Q118" t="s">
        <v>246</v>
      </c>
      <c r="R118" t="s">
        <v>197</v>
      </c>
      <c r="S118" t="s">
        <v>247</v>
      </c>
    </row>
    <row r="119">
      <c r="A119" t="s">
        <v>624</v>
      </c>
      <c r="B119">
        <v>137.27105759287301</v>
      </c>
      <c r="C119">
        <v>4.7731603674250698</v>
      </c>
      <c r="D119">
        <v>0.29221979151988697</v>
      </c>
      <c r="E119" s="134" t="s">
        <v>625</v>
      </c>
      <c r="F119" s="134" t="s">
        <v>626</v>
      </c>
      <c r="G119" t="s">
        <v>261</v>
      </c>
      <c r="H119">
        <v>2906461</v>
      </c>
      <c r="I119">
        <v>2912980</v>
      </c>
      <c r="J119" t="s">
        <v>244</v>
      </c>
      <c r="K119">
        <v>185</v>
      </c>
      <c r="L119">
        <v>9.1720000000000006</v>
      </c>
      <c r="M119" t="s">
        <v>245</v>
      </c>
      <c r="N119" t="s">
        <v>432</v>
      </c>
      <c r="O119">
        <v>21549</v>
      </c>
      <c r="P119">
        <v>0.85850851547635598</v>
      </c>
      <c r="Q119" t="s">
        <v>246</v>
      </c>
      <c r="R119" t="s">
        <v>191</v>
      </c>
      <c r="S119" t="s">
        <v>247</v>
      </c>
    </row>
    <row r="120">
      <c r="A120" t="s">
        <v>627</v>
      </c>
      <c r="B120">
        <v>850.98376904228599</v>
      </c>
      <c r="C120">
        <v>-2.5911848411702301</v>
      </c>
      <c r="D120">
        <v>0.15951967023354099</v>
      </c>
      <c r="E120" s="134" t="s">
        <v>628</v>
      </c>
      <c r="F120" s="134" t="s">
        <v>629</v>
      </c>
      <c r="G120" t="s">
        <v>418</v>
      </c>
      <c r="H120">
        <v>5180353</v>
      </c>
      <c r="I120">
        <v>5180441</v>
      </c>
      <c r="J120" t="s">
        <v>252</v>
      </c>
      <c r="K120">
        <v>88</v>
      </c>
      <c r="L120">
        <v>21.5</v>
      </c>
      <c r="M120" t="s">
        <v>245</v>
      </c>
      <c r="N120" t="s">
        <v>138</v>
      </c>
      <c r="O120">
        <v>2121</v>
      </c>
      <c r="P120">
        <v>4.1489863272041498</v>
      </c>
      <c r="Q120" t="s">
        <v>246</v>
      </c>
      <c r="R120" t="s">
        <v>138</v>
      </c>
      <c r="S120" t="s">
        <v>247</v>
      </c>
    </row>
    <row r="121">
      <c r="A121" t="s">
        <v>630</v>
      </c>
      <c r="B121">
        <v>150.46961360984301</v>
      </c>
      <c r="C121">
        <v>5.8661817735768</v>
      </c>
      <c r="D121">
        <v>0.361061488226599</v>
      </c>
      <c r="E121" s="134" t="s">
        <v>631</v>
      </c>
      <c r="F121" s="134" t="s">
        <v>632</v>
      </c>
      <c r="G121" t="s">
        <v>317</v>
      </c>
      <c r="H121">
        <v>1893611</v>
      </c>
      <c r="I121">
        <v>1893812</v>
      </c>
      <c r="J121" t="s">
        <v>252</v>
      </c>
      <c r="K121">
        <v>201</v>
      </c>
      <c r="L121">
        <v>18.600000000000001</v>
      </c>
      <c r="M121" t="s">
        <v>245</v>
      </c>
      <c r="N121" t="s">
        <v>198</v>
      </c>
      <c r="O121">
        <v>5409</v>
      </c>
      <c r="P121">
        <v>3.7160288408208499</v>
      </c>
      <c r="Q121" t="s">
        <v>246</v>
      </c>
      <c r="R121" t="s">
        <v>198</v>
      </c>
      <c r="S121" t="s">
        <v>247</v>
      </c>
    </row>
    <row r="122">
      <c r="A122" t="s">
        <v>633</v>
      </c>
      <c r="B122">
        <v>196.450054131625</v>
      </c>
      <c r="C122">
        <v>3.5984121140835699</v>
      </c>
      <c r="D122">
        <v>0.22272263129487599</v>
      </c>
      <c r="E122" s="134" t="s">
        <v>634</v>
      </c>
      <c r="F122" s="134" t="s">
        <v>635</v>
      </c>
      <c r="G122" t="s">
        <v>553</v>
      </c>
      <c r="H122">
        <v>7698977</v>
      </c>
      <c r="I122">
        <v>7699417</v>
      </c>
      <c r="J122" t="s">
        <v>244</v>
      </c>
      <c r="K122">
        <v>440</v>
      </c>
      <c r="L122">
        <v>11.800000000000001</v>
      </c>
      <c r="M122" t="s">
        <v>274</v>
      </c>
      <c r="N122" t="s">
        <v>138</v>
      </c>
      <c r="O122">
        <v>585</v>
      </c>
      <c r="P122">
        <v>75.213675213675202</v>
      </c>
      <c r="Q122" t="s">
        <v>246</v>
      </c>
      <c r="R122" t="s">
        <v>138</v>
      </c>
      <c r="S122" t="s">
        <v>247</v>
      </c>
    </row>
    <row r="123">
      <c r="A123" t="s">
        <v>636</v>
      </c>
      <c r="B123">
        <v>2720.7610241756302</v>
      </c>
      <c r="C123">
        <v>2.2909598548117098</v>
      </c>
      <c r="D123">
        <v>0.141774006721369</v>
      </c>
      <c r="E123" s="134" t="s">
        <v>637</v>
      </c>
      <c r="F123" s="134" t="s">
        <v>638</v>
      </c>
      <c r="G123" t="s">
        <v>269</v>
      </c>
      <c r="H123">
        <v>506032</v>
      </c>
      <c r="I123">
        <v>506360</v>
      </c>
      <c r="J123" t="s">
        <v>244</v>
      </c>
      <c r="K123">
        <v>330</v>
      </c>
      <c r="L123">
        <v>3.48</v>
      </c>
      <c r="M123" t="s">
        <v>274</v>
      </c>
      <c r="N123" t="s">
        <v>200</v>
      </c>
      <c r="O123">
        <v>3664</v>
      </c>
      <c r="P123">
        <v>9.0065502183406103</v>
      </c>
      <c r="Q123" t="s">
        <v>246</v>
      </c>
      <c r="R123" t="s">
        <v>200</v>
      </c>
      <c r="S123" t="s">
        <v>247</v>
      </c>
    </row>
    <row r="124">
      <c r="A124" t="s">
        <v>639</v>
      </c>
      <c r="B124">
        <v>733.03992686234005</v>
      </c>
      <c r="C124">
        <v>2.1932673014479098</v>
      </c>
      <c r="D124">
        <v>0.135951343297635</v>
      </c>
      <c r="E124" s="134" t="s">
        <v>640</v>
      </c>
      <c r="F124" s="134" t="s">
        <v>641</v>
      </c>
      <c r="G124" t="s">
        <v>251</v>
      </c>
      <c r="H124">
        <v>4875540</v>
      </c>
      <c r="I124">
        <v>4876309</v>
      </c>
      <c r="J124" t="s">
        <v>252</v>
      </c>
      <c r="K124">
        <v>769</v>
      </c>
      <c r="L124">
        <v>14.300000000000001</v>
      </c>
      <c r="M124" t="s">
        <v>245</v>
      </c>
      <c r="N124" t="s">
        <v>126</v>
      </c>
      <c r="O124">
        <v>826</v>
      </c>
      <c r="P124">
        <v>93.099273607748202</v>
      </c>
      <c r="Q124" t="s">
        <v>254</v>
      </c>
      <c r="R124" t="s">
        <v>192</v>
      </c>
      <c r="S124" t="s">
        <v>247</v>
      </c>
    </row>
    <row r="125">
      <c r="A125" t="s">
        <v>642</v>
      </c>
      <c r="B125">
        <v>717.23579274358406</v>
      </c>
      <c r="C125">
        <v>-2.8115183434945998</v>
      </c>
      <c r="D125">
        <v>0.17557977463866201</v>
      </c>
      <c r="E125" s="134" t="s">
        <v>643</v>
      </c>
      <c r="F125" s="134" t="s">
        <v>644</v>
      </c>
      <c r="G125" t="s">
        <v>553</v>
      </c>
      <c r="H125">
        <v>1537380</v>
      </c>
      <c r="I125">
        <v>1537468</v>
      </c>
      <c r="J125" t="s">
        <v>252</v>
      </c>
      <c r="K125">
        <v>88</v>
      </c>
      <c r="L125">
        <v>22.699999999999999</v>
      </c>
      <c r="M125" t="s">
        <v>265</v>
      </c>
      <c r="N125" t="s">
        <v>138</v>
      </c>
      <c r="O125">
        <v>2121</v>
      </c>
      <c r="P125">
        <v>4.1489863272041498</v>
      </c>
      <c r="Q125" t="s">
        <v>246</v>
      </c>
      <c r="R125" t="s">
        <v>138</v>
      </c>
      <c r="S125" t="s">
        <v>247</v>
      </c>
    </row>
    <row r="126">
      <c r="A126" t="s">
        <v>645</v>
      </c>
      <c r="B126">
        <v>638.64534484902902</v>
      </c>
      <c r="C126">
        <v>3.0079695616073399</v>
      </c>
      <c r="D126">
        <v>0.18859719484423099</v>
      </c>
      <c r="E126" s="134" t="s">
        <v>646</v>
      </c>
      <c r="F126" s="134" t="s">
        <v>647</v>
      </c>
      <c r="G126" t="s">
        <v>334</v>
      </c>
      <c r="H126">
        <v>6219283</v>
      </c>
      <c r="I126">
        <v>6219818</v>
      </c>
      <c r="J126" t="s">
        <v>244</v>
      </c>
      <c r="K126">
        <v>535</v>
      </c>
      <c r="L126">
        <v>7.9000000000000004</v>
      </c>
      <c r="M126" t="s">
        <v>265</v>
      </c>
      <c r="N126" t="s">
        <v>197</v>
      </c>
      <c r="O126">
        <v>607</v>
      </c>
      <c r="P126">
        <v>88.138385502471195</v>
      </c>
      <c r="Q126" t="s">
        <v>254</v>
      </c>
      <c r="R126" t="s">
        <v>197</v>
      </c>
      <c r="S126" t="s">
        <v>247</v>
      </c>
    </row>
    <row r="127">
      <c r="A127" t="s">
        <v>648</v>
      </c>
      <c r="B127">
        <v>661.46616061387203</v>
      </c>
      <c r="C127">
        <v>2.3167080169645802</v>
      </c>
      <c r="D127">
        <v>0.14567562983212401</v>
      </c>
      <c r="E127" s="134" t="s">
        <v>649</v>
      </c>
      <c r="F127" s="134" t="s">
        <v>650</v>
      </c>
      <c r="G127" t="s">
        <v>349</v>
      </c>
      <c r="H127">
        <v>48906</v>
      </c>
      <c r="I127">
        <v>49643</v>
      </c>
      <c r="J127" t="s">
        <v>252</v>
      </c>
      <c r="K127">
        <v>737</v>
      </c>
      <c r="L127">
        <v>15.6</v>
      </c>
      <c r="M127" t="s">
        <v>245</v>
      </c>
      <c r="N127" t="s">
        <v>126</v>
      </c>
      <c r="O127">
        <v>826</v>
      </c>
      <c r="P127">
        <v>89.225181598062903</v>
      </c>
      <c r="Q127" t="s">
        <v>254</v>
      </c>
      <c r="R127" t="s">
        <v>192</v>
      </c>
      <c r="S127" t="s">
        <v>247</v>
      </c>
    </row>
    <row r="128">
      <c r="A128" t="s">
        <v>651</v>
      </c>
      <c r="B128">
        <v>1002.65641917485</v>
      </c>
      <c r="C128">
        <v>2.3415866603088502</v>
      </c>
      <c r="D128">
        <v>0.14788412899758799</v>
      </c>
      <c r="E128" s="134" t="s">
        <v>652</v>
      </c>
      <c r="F128" s="134" t="s">
        <v>653</v>
      </c>
      <c r="G128" t="s">
        <v>334</v>
      </c>
      <c r="H128">
        <v>6218440</v>
      </c>
      <c r="I128">
        <v>6218952</v>
      </c>
      <c r="J128" t="s">
        <v>244</v>
      </c>
      <c r="K128">
        <v>512</v>
      </c>
      <c r="L128">
        <v>6.2999999999999998</v>
      </c>
      <c r="M128" t="s">
        <v>274</v>
      </c>
      <c r="N128" t="s">
        <v>197</v>
      </c>
      <c r="O128">
        <v>607</v>
      </c>
      <c r="P128">
        <v>84.349258649093898</v>
      </c>
      <c r="Q128" t="s">
        <v>254</v>
      </c>
      <c r="R128" t="s">
        <v>197</v>
      </c>
      <c r="S128" t="s">
        <v>247</v>
      </c>
    </row>
    <row r="129">
      <c r="A129" t="s">
        <v>654</v>
      </c>
      <c r="B129">
        <v>722.05333133033901</v>
      </c>
      <c r="C129">
        <v>-2.7240987750530401</v>
      </c>
      <c r="D129">
        <v>0.17307486950447001</v>
      </c>
      <c r="E129" s="134" t="s">
        <v>655</v>
      </c>
      <c r="F129" s="134" t="s">
        <v>656</v>
      </c>
      <c r="G129" t="s">
        <v>553</v>
      </c>
      <c r="H129">
        <v>1535910</v>
      </c>
      <c r="I129">
        <v>1537705</v>
      </c>
      <c r="J129" t="s">
        <v>244</v>
      </c>
      <c r="K129">
        <v>1345</v>
      </c>
      <c r="L129">
        <v>17.971</v>
      </c>
      <c r="M129" t="s">
        <v>265</v>
      </c>
      <c r="N129" t="s">
        <v>196</v>
      </c>
      <c r="O129">
        <v>4584</v>
      </c>
      <c r="P129">
        <v>29.3411867364747</v>
      </c>
      <c r="Q129" t="s">
        <v>246</v>
      </c>
      <c r="R129" t="s">
        <v>196</v>
      </c>
      <c r="S129" t="s">
        <v>247</v>
      </c>
    </row>
    <row r="130">
      <c r="A130" t="s">
        <v>657</v>
      </c>
      <c r="B130">
        <v>1940.59869771851</v>
      </c>
      <c r="C130">
        <v>2.24637751834738</v>
      </c>
      <c r="D130">
        <v>0.142257403046058</v>
      </c>
      <c r="E130" s="134" t="s">
        <v>658</v>
      </c>
      <c r="F130" s="134" t="s">
        <v>659</v>
      </c>
      <c r="G130" t="s">
        <v>445</v>
      </c>
      <c r="H130">
        <v>274973</v>
      </c>
      <c r="I130">
        <v>275094</v>
      </c>
      <c r="J130" t="s">
        <v>244</v>
      </c>
      <c r="K130">
        <v>121</v>
      </c>
      <c r="L130">
        <v>0.80000000000000004</v>
      </c>
      <c r="M130" t="s">
        <v>265</v>
      </c>
      <c r="N130" t="s">
        <v>200</v>
      </c>
      <c r="O130">
        <v>3664</v>
      </c>
      <c r="P130">
        <v>3.3024017467248901</v>
      </c>
      <c r="Q130" t="s">
        <v>246</v>
      </c>
      <c r="R130" t="s">
        <v>200</v>
      </c>
      <c r="S130" t="s">
        <v>247</v>
      </c>
    </row>
    <row r="131">
      <c r="A131" t="s">
        <v>660</v>
      </c>
      <c r="B131">
        <v>517.25096549670604</v>
      </c>
      <c r="C131">
        <v>-2.9653670074315399</v>
      </c>
      <c r="D131">
        <v>0.188871561745552</v>
      </c>
      <c r="E131" s="134" t="s">
        <v>661</v>
      </c>
      <c r="F131" s="134" t="s">
        <v>662</v>
      </c>
      <c r="G131" t="s">
        <v>269</v>
      </c>
      <c r="H131">
        <v>6746360</v>
      </c>
      <c r="I131">
        <v>6746452</v>
      </c>
      <c r="J131" t="s">
        <v>252</v>
      </c>
      <c r="K131">
        <v>50</v>
      </c>
      <c r="L131">
        <v>19.199999999999999</v>
      </c>
      <c r="M131" t="s">
        <v>274</v>
      </c>
      <c r="N131" t="s">
        <v>138</v>
      </c>
      <c r="O131">
        <v>2121</v>
      </c>
      <c r="P131">
        <v>2.35737859500236</v>
      </c>
      <c r="Q131" t="s">
        <v>246</v>
      </c>
      <c r="R131" t="s">
        <v>138</v>
      </c>
      <c r="S131" t="s">
        <v>247</v>
      </c>
    </row>
    <row r="132">
      <c r="A132" t="s">
        <v>663</v>
      </c>
      <c r="B132">
        <v>137.382112449641</v>
      </c>
      <c r="C132">
        <v>4.2663936165717802</v>
      </c>
      <c r="D132">
        <v>0.27157092337683197</v>
      </c>
      <c r="E132" s="134" t="s">
        <v>664</v>
      </c>
      <c r="F132" s="134" t="s">
        <v>665</v>
      </c>
      <c r="G132" t="s">
        <v>553</v>
      </c>
      <c r="H132">
        <v>8115134</v>
      </c>
      <c r="I132">
        <v>8115352</v>
      </c>
      <c r="J132" t="s">
        <v>252</v>
      </c>
      <c r="K132">
        <v>218</v>
      </c>
      <c r="L132">
        <v>6</v>
      </c>
      <c r="M132" t="s">
        <v>245</v>
      </c>
      <c r="N132" t="s">
        <v>350</v>
      </c>
      <c r="O132">
        <v>221</v>
      </c>
      <c r="P132">
        <v>98.642533936651603</v>
      </c>
      <c r="Q132" t="s">
        <v>254</v>
      </c>
      <c r="R132" t="s">
        <v>192</v>
      </c>
      <c r="S132" t="s">
        <v>247</v>
      </c>
    </row>
    <row r="133">
      <c r="A133" t="s">
        <v>666</v>
      </c>
      <c r="B133">
        <v>544.82852023823796</v>
      </c>
      <c r="C133">
        <v>-2.7970920439521998</v>
      </c>
      <c r="D133">
        <v>0.17907272063945401</v>
      </c>
      <c r="E133" s="134" t="s">
        <v>667</v>
      </c>
      <c r="F133" s="134" t="s">
        <v>668</v>
      </c>
      <c r="G133" t="s">
        <v>317</v>
      </c>
      <c r="H133">
        <v>5827871</v>
      </c>
      <c r="I133">
        <v>5827957</v>
      </c>
      <c r="J133" t="s">
        <v>252</v>
      </c>
      <c r="K133">
        <v>49</v>
      </c>
      <c r="L133">
        <v>23.300000000000001</v>
      </c>
      <c r="M133" t="s">
        <v>245</v>
      </c>
      <c r="N133" t="s">
        <v>138</v>
      </c>
      <c r="O133">
        <v>2121</v>
      </c>
      <c r="P133">
        <v>2.3102310231023102</v>
      </c>
      <c r="Q133" t="s">
        <v>246</v>
      </c>
      <c r="R133" t="s">
        <v>138</v>
      </c>
      <c r="S133" t="s">
        <v>247</v>
      </c>
    </row>
    <row r="134">
      <c r="A134" t="s">
        <v>669</v>
      </c>
      <c r="B134">
        <v>1946.6984193722001</v>
      </c>
      <c r="C134">
        <v>2.2686909678683498</v>
      </c>
      <c r="D134">
        <v>0.145469216144235</v>
      </c>
      <c r="E134" s="134" t="s">
        <v>670</v>
      </c>
      <c r="F134" s="134" t="s">
        <v>671</v>
      </c>
      <c r="G134" t="s">
        <v>342</v>
      </c>
      <c r="H134">
        <v>3718110</v>
      </c>
      <c r="I134">
        <v>3718182</v>
      </c>
      <c r="J134" t="s">
        <v>244</v>
      </c>
      <c r="K134">
        <v>72</v>
      </c>
      <c r="L134">
        <v>8.3000000000000007</v>
      </c>
      <c r="M134" t="s">
        <v>265</v>
      </c>
      <c r="N134" t="s">
        <v>200</v>
      </c>
      <c r="O134">
        <v>3664</v>
      </c>
      <c r="P134">
        <v>1.96506550218341</v>
      </c>
      <c r="Q134" t="s">
        <v>246</v>
      </c>
      <c r="R134" t="s">
        <v>200</v>
      </c>
      <c r="S134" t="s">
        <v>247</v>
      </c>
    </row>
    <row r="135">
      <c r="A135" t="s">
        <v>672</v>
      </c>
      <c r="B135">
        <v>2585.1507540120601</v>
      </c>
      <c r="C135">
        <v>5.3820575066979996</v>
      </c>
      <c r="D135">
        <v>0.34577463483885901</v>
      </c>
      <c r="E135" s="134" t="s">
        <v>673</v>
      </c>
      <c r="F135" s="134" t="s">
        <v>674</v>
      </c>
      <c r="G135" t="s">
        <v>286</v>
      </c>
      <c r="H135">
        <v>325574</v>
      </c>
      <c r="I135">
        <v>325808</v>
      </c>
      <c r="J135" t="s">
        <v>252</v>
      </c>
      <c r="K135">
        <v>234</v>
      </c>
      <c r="L135">
        <v>11.5</v>
      </c>
      <c r="M135" t="s">
        <v>245</v>
      </c>
      <c r="N135" t="s">
        <v>138</v>
      </c>
      <c r="O135">
        <v>8453</v>
      </c>
      <c r="P135">
        <v>2.7682479593043898</v>
      </c>
      <c r="Q135" t="s">
        <v>246</v>
      </c>
      <c r="R135" t="s">
        <v>138</v>
      </c>
      <c r="S135" t="s">
        <v>247</v>
      </c>
    </row>
    <row r="136">
      <c r="A136" t="s">
        <v>675</v>
      </c>
      <c r="B136">
        <v>122.19112080835301</v>
      </c>
      <c r="C136">
        <v>4.9704627730857496</v>
      </c>
      <c r="D136">
        <v>0.31933490673544601</v>
      </c>
      <c r="E136" s="134" t="s">
        <v>676</v>
      </c>
      <c r="F136" s="134" t="s">
        <v>677</v>
      </c>
      <c r="G136" t="s">
        <v>524</v>
      </c>
      <c r="H136">
        <v>2225324</v>
      </c>
      <c r="I136">
        <v>2230787</v>
      </c>
      <c r="J136" t="s">
        <v>252</v>
      </c>
      <c r="K136">
        <v>5463</v>
      </c>
      <c r="L136">
        <v>0.20000000000000001</v>
      </c>
      <c r="M136" t="s">
        <v>274</v>
      </c>
      <c r="N136" t="s">
        <v>198</v>
      </c>
      <c r="O136">
        <v>5467</v>
      </c>
      <c r="P136">
        <v>99.926833729650596</v>
      </c>
      <c r="Q136" t="s">
        <v>254</v>
      </c>
      <c r="R136" t="s">
        <v>198</v>
      </c>
      <c r="S136" t="s">
        <v>247</v>
      </c>
    </row>
    <row r="137">
      <c r="A137" t="s">
        <v>678</v>
      </c>
      <c r="B137">
        <v>667.37422909051395</v>
      </c>
      <c r="C137">
        <v>-2.8433373940375501</v>
      </c>
      <c r="D137">
        <v>0.18501000315667801</v>
      </c>
      <c r="E137" s="134" t="s">
        <v>679</v>
      </c>
      <c r="F137" s="134" t="s">
        <v>680</v>
      </c>
      <c r="G137" t="s">
        <v>681</v>
      </c>
      <c r="H137">
        <v>3495587</v>
      </c>
      <c r="I137">
        <v>3507662</v>
      </c>
      <c r="J137" t="s">
        <v>244</v>
      </c>
      <c r="K137">
        <v>2242</v>
      </c>
      <c r="L137">
        <v>24.902999999999999</v>
      </c>
      <c r="M137" t="s">
        <v>265</v>
      </c>
      <c r="N137" t="s">
        <v>198</v>
      </c>
      <c r="O137">
        <v>8756</v>
      </c>
      <c r="P137">
        <v>25.6052992233897</v>
      </c>
      <c r="Q137" t="s">
        <v>246</v>
      </c>
      <c r="R137" t="s">
        <v>198</v>
      </c>
      <c r="S137" t="s">
        <v>247</v>
      </c>
    </row>
    <row r="138">
      <c r="A138" t="s">
        <v>682</v>
      </c>
      <c r="B138">
        <v>447.48094747245398</v>
      </c>
      <c r="C138">
        <v>-3.0530189537129901</v>
      </c>
      <c r="D138">
        <v>0.19830672659433499</v>
      </c>
      <c r="E138" s="134" t="s">
        <v>683</v>
      </c>
      <c r="F138" s="134" t="s">
        <v>684</v>
      </c>
      <c r="G138" t="s">
        <v>414</v>
      </c>
      <c r="H138">
        <v>21962</v>
      </c>
      <c r="I138">
        <v>24521</v>
      </c>
      <c r="J138" t="s">
        <v>244</v>
      </c>
      <c r="K138">
        <v>1592</v>
      </c>
      <c r="L138">
        <v>10.125999999999999</v>
      </c>
      <c r="M138" t="s">
        <v>245</v>
      </c>
      <c r="N138" t="s">
        <v>138</v>
      </c>
      <c r="O138">
        <v>4935</v>
      </c>
      <c r="P138">
        <v>32.2593718338399</v>
      </c>
      <c r="Q138" t="s">
        <v>246</v>
      </c>
      <c r="R138" t="s">
        <v>138</v>
      </c>
      <c r="S138" t="s">
        <v>247</v>
      </c>
    </row>
    <row r="139">
      <c r="A139" t="s">
        <v>685</v>
      </c>
      <c r="B139">
        <v>1956.7560994083699</v>
      </c>
      <c r="C139">
        <v>2.2354106413463501</v>
      </c>
      <c r="D139">
        <v>0.14520078927995</v>
      </c>
      <c r="E139" s="134" t="s">
        <v>686</v>
      </c>
      <c r="F139" s="134" t="s">
        <v>687</v>
      </c>
      <c r="G139" t="s">
        <v>338</v>
      </c>
      <c r="H139">
        <v>2260211</v>
      </c>
      <c r="I139">
        <v>2260324</v>
      </c>
      <c r="J139" t="s">
        <v>244</v>
      </c>
      <c r="K139">
        <v>113</v>
      </c>
      <c r="L139">
        <v>13</v>
      </c>
      <c r="M139" t="s">
        <v>245</v>
      </c>
      <c r="N139" t="s">
        <v>200</v>
      </c>
      <c r="O139">
        <v>3664</v>
      </c>
      <c r="P139">
        <v>3.0840611353711802</v>
      </c>
      <c r="Q139" t="s">
        <v>246</v>
      </c>
      <c r="R139" t="s">
        <v>200</v>
      </c>
      <c r="S139" t="s">
        <v>247</v>
      </c>
    </row>
    <row r="140">
      <c r="A140" t="s">
        <v>688</v>
      </c>
      <c r="B140">
        <v>77892.038821549897</v>
      </c>
      <c r="C140">
        <v>2.1526893894149302</v>
      </c>
      <c r="D140">
        <v>0.139024136542613</v>
      </c>
      <c r="E140" s="134" t="s">
        <v>689</v>
      </c>
      <c r="F140" s="134" t="s">
        <v>690</v>
      </c>
      <c r="G140" t="s">
        <v>418</v>
      </c>
      <c r="H140">
        <v>1613853</v>
      </c>
      <c r="I140">
        <v>1613967</v>
      </c>
      <c r="J140" t="s">
        <v>244</v>
      </c>
      <c r="K140">
        <v>114</v>
      </c>
      <c r="L140">
        <v>27.199999999999999</v>
      </c>
      <c r="M140" t="s">
        <v>245</v>
      </c>
      <c r="N140" t="s">
        <v>196</v>
      </c>
      <c r="O140">
        <v>4037</v>
      </c>
      <c r="P140">
        <v>2.8238791181570502</v>
      </c>
      <c r="Q140" t="s">
        <v>246</v>
      </c>
      <c r="R140" t="s">
        <v>196</v>
      </c>
      <c r="S140" t="s">
        <v>247</v>
      </c>
    </row>
    <row r="141">
      <c r="A141" t="s">
        <v>691</v>
      </c>
      <c r="B141">
        <v>78536.558753422898</v>
      </c>
      <c r="C141">
        <v>2.1511371694668902</v>
      </c>
      <c r="D141">
        <v>0.13886657613702699</v>
      </c>
      <c r="E141" s="134" t="s">
        <v>692</v>
      </c>
      <c r="F141" s="134" t="s">
        <v>693</v>
      </c>
      <c r="G141" t="s">
        <v>418</v>
      </c>
      <c r="H141">
        <v>1613560</v>
      </c>
      <c r="I141">
        <v>1614115</v>
      </c>
      <c r="J141" t="s">
        <v>252</v>
      </c>
      <c r="K141">
        <v>199</v>
      </c>
      <c r="L141">
        <v>15.313000000000001</v>
      </c>
      <c r="M141" t="s">
        <v>245</v>
      </c>
      <c r="N141" t="s">
        <v>196</v>
      </c>
      <c r="O141">
        <v>4037</v>
      </c>
      <c r="P141">
        <v>4.9294030220460696</v>
      </c>
      <c r="Q141" t="s">
        <v>246</v>
      </c>
      <c r="R141" t="s">
        <v>196</v>
      </c>
      <c r="S141" t="s">
        <v>247</v>
      </c>
    </row>
    <row r="142">
      <c r="A142" t="s">
        <v>694</v>
      </c>
      <c r="B142">
        <v>128.62459207529201</v>
      </c>
      <c r="C142">
        <v>4.2498247718308404</v>
      </c>
      <c r="D142">
        <v>0.27692751549530897</v>
      </c>
      <c r="E142" s="134" t="s">
        <v>695</v>
      </c>
      <c r="F142" s="134" t="s">
        <v>696</v>
      </c>
      <c r="G142" t="s">
        <v>524</v>
      </c>
      <c r="H142">
        <v>2219547</v>
      </c>
      <c r="I142">
        <v>2231505</v>
      </c>
      <c r="J142" t="s">
        <v>252</v>
      </c>
      <c r="K142">
        <v>6495</v>
      </c>
      <c r="L142">
        <v>0.29999999999999999</v>
      </c>
      <c r="M142" t="s">
        <v>274</v>
      </c>
      <c r="N142" t="s">
        <v>189</v>
      </c>
      <c r="O142">
        <v>7334</v>
      </c>
      <c r="P142">
        <v>88.5601308971912</v>
      </c>
      <c r="Q142" t="s">
        <v>254</v>
      </c>
      <c r="R142" t="s">
        <v>189</v>
      </c>
      <c r="S142" t="s">
        <v>247</v>
      </c>
    </row>
    <row r="143">
      <c r="A143" t="s">
        <v>697</v>
      </c>
      <c r="B143">
        <v>582.15002898233899</v>
      </c>
      <c r="C143">
        <v>-2.7154396895477699</v>
      </c>
      <c r="D143">
        <v>0.177828639276987</v>
      </c>
      <c r="E143" s="134" t="s">
        <v>698</v>
      </c>
      <c r="F143" s="134" t="s">
        <v>699</v>
      </c>
      <c r="G143" t="s">
        <v>349</v>
      </c>
      <c r="H143">
        <v>3147439</v>
      </c>
      <c r="I143">
        <v>3147534</v>
      </c>
      <c r="J143" t="s">
        <v>252</v>
      </c>
      <c r="K143">
        <v>95</v>
      </c>
      <c r="L143">
        <v>21.199999999999999</v>
      </c>
      <c r="M143" t="s">
        <v>274</v>
      </c>
      <c r="N143" t="s">
        <v>138</v>
      </c>
      <c r="O143">
        <v>2121</v>
      </c>
      <c r="P143">
        <v>4.4790193305044799</v>
      </c>
      <c r="Q143" t="s">
        <v>246</v>
      </c>
      <c r="R143" t="s">
        <v>138</v>
      </c>
      <c r="S143" t="s">
        <v>247</v>
      </c>
    </row>
    <row r="144">
      <c r="A144" t="s">
        <v>700</v>
      </c>
      <c r="B144">
        <v>383.44241400843998</v>
      </c>
      <c r="C144">
        <v>-3.8204464968078198</v>
      </c>
      <c r="D144">
        <v>0.25042405238747101</v>
      </c>
      <c r="E144" s="134" t="s">
        <v>701</v>
      </c>
      <c r="F144" s="134" t="s">
        <v>702</v>
      </c>
      <c r="G144" t="s">
        <v>380</v>
      </c>
      <c r="H144">
        <v>14085</v>
      </c>
      <c r="I144">
        <v>14185</v>
      </c>
      <c r="J144" t="s">
        <v>252</v>
      </c>
      <c r="K144">
        <v>100</v>
      </c>
      <c r="L144">
        <v>22.5</v>
      </c>
      <c r="M144" t="s">
        <v>274</v>
      </c>
      <c r="N144" t="s">
        <v>138</v>
      </c>
      <c r="O144">
        <v>335593</v>
      </c>
      <c r="P144">
        <v>0.029797999362322799</v>
      </c>
      <c r="Q144" t="s">
        <v>246</v>
      </c>
      <c r="R144" t="s">
        <v>138</v>
      </c>
      <c r="S144" t="s">
        <v>247</v>
      </c>
    </row>
    <row r="145">
      <c r="A145" t="s">
        <v>703</v>
      </c>
      <c r="B145">
        <v>513.16483039947104</v>
      </c>
      <c r="C145">
        <v>-2.79649647682501</v>
      </c>
      <c r="D145">
        <v>0.184937940696424</v>
      </c>
      <c r="E145" s="134" t="s">
        <v>704</v>
      </c>
      <c r="F145" s="134" t="s">
        <v>705</v>
      </c>
      <c r="G145" t="s">
        <v>681</v>
      </c>
      <c r="H145">
        <v>1845869</v>
      </c>
      <c r="I145">
        <v>1845965</v>
      </c>
      <c r="J145" t="s">
        <v>252</v>
      </c>
      <c r="K145">
        <v>59</v>
      </c>
      <c r="L145">
        <v>18.800000000000001</v>
      </c>
      <c r="M145" t="s">
        <v>245</v>
      </c>
      <c r="N145" t="s">
        <v>138</v>
      </c>
      <c r="O145">
        <v>2121</v>
      </c>
      <c r="P145">
        <v>2.7817067421027799</v>
      </c>
      <c r="Q145" t="s">
        <v>246</v>
      </c>
      <c r="R145" t="s">
        <v>138</v>
      </c>
      <c r="S145" t="s">
        <v>247</v>
      </c>
    </row>
    <row r="146">
      <c r="A146" t="s">
        <v>706</v>
      </c>
      <c r="B146">
        <v>122.85835899421799</v>
      </c>
      <c r="C146">
        <v>4.4871129607554199</v>
      </c>
      <c r="D146">
        <v>0.29752718831401898</v>
      </c>
      <c r="E146" s="134" t="s">
        <v>707</v>
      </c>
      <c r="F146" s="134" t="s">
        <v>708</v>
      </c>
      <c r="G146" t="s">
        <v>478</v>
      </c>
      <c r="H146">
        <v>1521004</v>
      </c>
      <c r="I146">
        <v>1526470</v>
      </c>
      <c r="J146" t="s">
        <v>252</v>
      </c>
      <c r="K146">
        <v>5466</v>
      </c>
      <c r="L146">
        <v>0</v>
      </c>
      <c r="M146" t="s">
        <v>274</v>
      </c>
      <c r="N146" t="s">
        <v>198</v>
      </c>
      <c r="O146">
        <v>5467</v>
      </c>
      <c r="P146">
        <v>99.981708432412702</v>
      </c>
      <c r="Q146" t="s">
        <v>254</v>
      </c>
      <c r="R146" t="s">
        <v>198</v>
      </c>
      <c r="S146" t="s">
        <v>247</v>
      </c>
    </row>
    <row r="147">
      <c r="A147" t="s">
        <v>709</v>
      </c>
      <c r="B147">
        <v>652.259143459553</v>
      </c>
      <c r="C147">
        <v>2.0484129855891098</v>
      </c>
      <c r="D147">
        <v>0.13619652143715599</v>
      </c>
      <c r="E147" s="134" t="s">
        <v>710</v>
      </c>
      <c r="F147" s="134" t="s">
        <v>711</v>
      </c>
      <c r="G147" t="s">
        <v>411</v>
      </c>
      <c r="H147">
        <v>6502098</v>
      </c>
      <c r="I147">
        <v>6502544</v>
      </c>
      <c r="J147" t="s">
        <v>252</v>
      </c>
      <c r="K147">
        <v>446</v>
      </c>
      <c r="L147">
        <v>15.699999999999999</v>
      </c>
      <c r="M147" t="s">
        <v>293</v>
      </c>
      <c r="N147" t="s">
        <v>126</v>
      </c>
      <c r="O147">
        <v>826</v>
      </c>
      <c r="P147">
        <v>53.995157384987898</v>
      </c>
      <c r="Q147" t="s">
        <v>246</v>
      </c>
      <c r="R147" t="s">
        <v>192</v>
      </c>
      <c r="S147" t="s">
        <v>247</v>
      </c>
    </row>
    <row r="148">
      <c r="A148" t="s">
        <v>712</v>
      </c>
      <c r="B148">
        <v>172.33864209431101</v>
      </c>
      <c r="C148">
        <v>3.3630085016091402</v>
      </c>
      <c r="D148">
        <v>0.22497347510861901</v>
      </c>
      <c r="E148" s="134" t="s">
        <v>713</v>
      </c>
      <c r="F148" s="134" t="s">
        <v>714</v>
      </c>
      <c r="G148" t="s">
        <v>553</v>
      </c>
      <c r="H148">
        <v>8111961</v>
      </c>
      <c r="I148">
        <v>8144268</v>
      </c>
      <c r="J148" t="s">
        <v>244</v>
      </c>
      <c r="K148">
        <v>246</v>
      </c>
      <c r="L148">
        <v>17.047999999999998</v>
      </c>
      <c r="M148" t="s">
        <v>245</v>
      </c>
      <c r="N148" t="s">
        <v>432</v>
      </c>
      <c r="O148">
        <v>21549</v>
      </c>
      <c r="P148">
        <v>1.14158429625505</v>
      </c>
      <c r="Q148" t="s">
        <v>246</v>
      </c>
      <c r="R148" t="s">
        <v>191</v>
      </c>
      <c r="S148" t="s">
        <v>247</v>
      </c>
    </row>
    <row r="149">
      <c r="A149" t="s">
        <v>715</v>
      </c>
      <c r="B149">
        <v>3401.0157922370199</v>
      </c>
      <c r="C149">
        <v>2.1911255441929001</v>
      </c>
      <c r="D149">
        <v>0.146621304212598</v>
      </c>
      <c r="E149" s="134" t="s">
        <v>716</v>
      </c>
      <c r="F149" s="134" t="s">
        <v>717</v>
      </c>
      <c r="G149" t="s">
        <v>520</v>
      </c>
      <c r="H149">
        <v>3022656</v>
      </c>
      <c r="I149">
        <v>3050434</v>
      </c>
      <c r="J149" t="s">
        <v>244</v>
      </c>
      <c r="K149">
        <v>182</v>
      </c>
      <c r="L149">
        <v>19.649999999999999</v>
      </c>
      <c r="M149" t="s">
        <v>245</v>
      </c>
      <c r="N149" t="s">
        <v>432</v>
      </c>
      <c r="O149">
        <v>21549</v>
      </c>
      <c r="P149">
        <v>0.84458675576592901</v>
      </c>
      <c r="Q149" t="s">
        <v>246</v>
      </c>
      <c r="R149" t="s">
        <v>191</v>
      </c>
      <c r="S149" t="s">
        <v>247</v>
      </c>
    </row>
    <row r="150">
      <c r="A150" t="s">
        <v>718</v>
      </c>
      <c r="B150">
        <v>2017.3161708068999</v>
      </c>
      <c r="C150">
        <v>5.46966797339749</v>
      </c>
      <c r="D150">
        <v>0.36741444305451898</v>
      </c>
      <c r="E150" s="134" t="s">
        <v>719</v>
      </c>
      <c r="F150" s="134" t="s">
        <v>720</v>
      </c>
      <c r="G150" t="s">
        <v>286</v>
      </c>
      <c r="H150">
        <v>5137550</v>
      </c>
      <c r="I150">
        <v>5138247</v>
      </c>
      <c r="J150" t="s">
        <v>244</v>
      </c>
      <c r="K150">
        <v>91</v>
      </c>
      <c r="L150">
        <v>12.061999999999999</v>
      </c>
      <c r="M150" t="s">
        <v>245</v>
      </c>
      <c r="N150" t="s">
        <v>432</v>
      </c>
      <c r="O150">
        <v>21549</v>
      </c>
      <c r="P150">
        <v>0.42229337788296401</v>
      </c>
      <c r="Q150" t="s">
        <v>246</v>
      </c>
      <c r="R150" t="s">
        <v>191</v>
      </c>
      <c r="S150" t="s">
        <v>247</v>
      </c>
    </row>
    <row r="151">
      <c r="A151" t="s">
        <v>721</v>
      </c>
      <c r="B151">
        <v>1495.93196394967</v>
      </c>
      <c r="C151">
        <v>5.0297984564377298</v>
      </c>
      <c r="D151">
        <v>0.33931124143897901</v>
      </c>
      <c r="E151" s="134" t="s">
        <v>722</v>
      </c>
      <c r="F151" s="134" t="s">
        <v>723</v>
      </c>
      <c r="G151" t="s">
        <v>380</v>
      </c>
      <c r="H151">
        <v>5176145</v>
      </c>
      <c r="I151">
        <v>5176269</v>
      </c>
      <c r="J151" t="s">
        <v>252</v>
      </c>
      <c r="K151">
        <v>124</v>
      </c>
      <c r="L151">
        <v>26.300000000000001</v>
      </c>
      <c r="M151" t="s">
        <v>274</v>
      </c>
      <c r="N151" t="s">
        <v>198</v>
      </c>
      <c r="O151">
        <v>7244</v>
      </c>
      <c r="P151">
        <v>1.7117614577581399</v>
      </c>
      <c r="Q151" t="s">
        <v>246</v>
      </c>
      <c r="R151" t="s">
        <v>198</v>
      </c>
      <c r="S151" t="s">
        <v>247</v>
      </c>
    </row>
    <row r="152">
      <c r="A152" t="s">
        <v>724</v>
      </c>
      <c r="B152">
        <v>692.18167213574804</v>
      </c>
      <c r="C152">
        <v>2.0060004144825698</v>
      </c>
      <c r="D152">
        <v>0.13548524181660501</v>
      </c>
      <c r="E152" s="134" t="s">
        <v>725</v>
      </c>
      <c r="F152" s="134" t="s">
        <v>726</v>
      </c>
      <c r="G152" t="s">
        <v>303</v>
      </c>
      <c r="H152">
        <v>259066</v>
      </c>
      <c r="I152">
        <v>271259</v>
      </c>
      <c r="J152" t="s">
        <v>244</v>
      </c>
      <c r="K152">
        <v>12193</v>
      </c>
      <c r="L152">
        <v>6</v>
      </c>
      <c r="M152" t="s">
        <v>274</v>
      </c>
      <c r="N152" t="s">
        <v>199</v>
      </c>
      <c r="O152">
        <v>12223</v>
      </c>
      <c r="P152">
        <v>99.754561073386199</v>
      </c>
      <c r="Q152" t="s">
        <v>254</v>
      </c>
      <c r="R152" t="s">
        <v>199</v>
      </c>
      <c r="S152" t="s">
        <v>247</v>
      </c>
    </row>
    <row r="153">
      <c r="A153" t="s">
        <v>727</v>
      </c>
      <c r="B153">
        <v>360.06152190539302</v>
      </c>
      <c r="C153">
        <v>2.4136464628024101</v>
      </c>
      <c r="D153">
        <v>0.163104750753957</v>
      </c>
      <c r="E153" s="134" t="s">
        <v>728</v>
      </c>
      <c r="F153" s="134" t="s">
        <v>729</v>
      </c>
      <c r="G153" t="s">
        <v>334</v>
      </c>
      <c r="H153">
        <v>7336845</v>
      </c>
      <c r="I153">
        <v>7338334</v>
      </c>
      <c r="J153" t="s">
        <v>244</v>
      </c>
      <c r="K153">
        <v>1489</v>
      </c>
      <c r="L153">
        <v>9.4000000000000004</v>
      </c>
      <c r="M153" t="s">
        <v>274</v>
      </c>
      <c r="N153" t="s">
        <v>199</v>
      </c>
      <c r="O153">
        <v>12223</v>
      </c>
      <c r="P153">
        <v>12.1819520575963</v>
      </c>
      <c r="Q153" t="s">
        <v>246</v>
      </c>
      <c r="R153" t="s">
        <v>199</v>
      </c>
      <c r="S153" t="s">
        <v>247</v>
      </c>
    </row>
    <row r="154">
      <c r="A154" t="s">
        <v>730</v>
      </c>
      <c r="B154">
        <v>346.44008088974601</v>
      </c>
      <c r="C154">
        <v>2.3500198266012</v>
      </c>
      <c r="D154">
        <v>0.15925255681704301</v>
      </c>
      <c r="E154" s="134" t="s">
        <v>731</v>
      </c>
      <c r="F154" s="134" t="s">
        <v>732</v>
      </c>
      <c r="G154" t="s">
        <v>334</v>
      </c>
      <c r="H154">
        <v>7351964</v>
      </c>
      <c r="I154">
        <v>7353452</v>
      </c>
      <c r="J154" t="s">
        <v>244</v>
      </c>
      <c r="K154">
        <v>1488</v>
      </c>
      <c r="L154">
        <v>9.4000000000000004</v>
      </c>
      <c r="M154" t="s">
        <v>274</v>
      </c>
      <c r="N154" t="s">
        <v>199</v>
      </c>
      <c r="O154">
        <v>12223</v>
      </c>
      <c r="P154">
        <v>12.173770760042499</v>
      </c>
      <c r="Q154" t="s">
        <v>246</v>
      </c>
      <c r="R154" t="s">
        <v>199</v>
      </c>
      <c r="S154" t="s">
        <v>247</v>
      </c>
    </row>
    <row r="155">
      <c r="A155" t="s">
        <v>733</v>
      </c>
      <c r="B155">
        <v>119.786126911623</v>
      </c>
      <c r="C155">
        <v>4.4403259952467504</v>
      </c>
      <c r="D155">
        <v>0.301223095850363</v>
      </c>
      <c r="E155" s="134" t="s">
        <v>734</v>
      </c>
      <c r="F155" s="134" t="s">
        <v>735</v>
      </c>
      <c r="G155" t="s">
        <v>251</v>
      </c>
      <c r="H155">
        <v>3619771</v>
      </c>
      <c r="I155">
        <v>3625235</v>
      </c>
      <c r="J155" t="s">
        <v>252</v>
      </c>
      <c r="K155">
        <v>5464</v>
      </c>
      <c r="L155">
        <v>0</v>
      </c>
      <c r="M155" t="s">
        <v>274</v>
      </c>
      <c r="N155" t="s">
        <v>198</v>
      </c>
      <c r="O155">
        <v>5467</v>
      </c>
      <c r="P155">
        <v>99.945125297237993</v>
      </c>
      <c r="Q155" t="s">
        <v>254</v>
      </c>
      <c r="R155" t="s">
        <v>198</v>
      </c>
      <c r="S155" t="s">
        <v>247</v>
      </c>
    </row>
    <row r="156">
      <c r="A156" t="s">
        <v>736</v>
      </c>
      <c r="B156">
        <v>1918.7042385841</v>
      </c>
      <c r="C156">
        <v>2.1485564127117902</v>
      </c>
      <c r="D156">
        <v>0.14615171195596399</v>
      </c>
      <c r="E156" s="134" t="s">
        <v>737</v>
      </c>
      <c r="F156" s="134" t="s">
        <v>738</v>
      </c>
      <c r="G156" t="s">
        <v>553</v>
      </c>
      <c r="H156">
        <v>4039430</v>
      </c>
      <c r="I156">
        <v>4039971</v>
      </c>
      <c r="J156" t="s">
        <v>244</v>
      </c>
      <c r="K156">
        <v>357</v>
      </c>
      <c r="L156">
        <v>10.058999999999999</v>
      </c>
      <c r="M156" t="s">
        <v>245</v>
      </c>
      <c r="N156" t="s">
        <v>200</v>
      </c>
      <c r="O156">
        <v>3664</v>
      </c>
      <c r="P156">
        <v>9.7434497816593897</v>
      </c>
      <c r="Q156" t="s">
        <v>246</v>
      </c>
      <c r="R156" t="s">
        <v>200</v>
      </c>
      <c r="S156" t="s">
        <v>247</v>
      </c>
    </row>
    <row r="157">
      <c r="A157" t="s">
        <v>739</v>
      </c>
      <c r="B157">
        <v>383.10514564013403</v>
      </c>
      <c r="C157">
        <v>2.3589901814868801</v>
      </c>
      <c r="D157">
        <v>0.160641578148945</v>
      </c>
      <c r="E157" s="134" t="s">
        <v>740</v>
      </c>
      <c r="F157" s="134" t="s">
        <v>741</v>
      </c>
      <c r="G157" t="s">
        <v>334</v>
      </c>
      <c r="H157">
        <v>7336561</v>
      </c>
      <c r="I157">
        <v>7339729</v>
      </c>
      <c r="J157" t="s">
        <v>244</v>
      </c>
      <c r="K157">
        <v>478</v>
      </c>
      <c r="L157">
        <v>15.134</v>
      </c>
      <c r="M157" t="s">
        <v>274</v>
      </c>
      <c r="N157" t="s">
        <v>137</v>
      </c>
      <c r="O157">
        <v>7950</v>
      </c>
      <c r="P157">
        <v>6.0125786163521999</v>
      </c>
      <c r="Q157" t="s">
        <v>246</v>
      </c>
      <c r="R157" t="s">
        <v>193</v>
      </c>
      <c r="S157" t="s">
        <v>247</v>
      </c>
    </row>
    <row r="158">
      <c r="A158" t="s">
        <v>742</v>
      </c>
      <c r="B158">
        <v>325.51876435879399</v>
      </c>
      <c r="C158">
        <v>-5.1932483481579998</v>
      </c>
      <c r="D158">
        <v>0.35416561799707602</v>
      </c>
      <c r="E158" s="134" t="s">
        <v>743</v>
      </c>
      <c r="F158" s="134" t="s">
        <v>744</v>
      </c>
      <c r="G158" t="s">
        <v>334</v>
      </c>
      <c r="H158">
        <v>3971692</v>
      </c>
      <c r="I158">
        <v>3975053</v>
      </c>
      <c r="J158" t="s">
        <v>244</v>
      </c>
      <c r="K158">
        <v>3361</v>
      </c>
      <c r="L158">
        <v>0.90000000000000002</v>
      </c>
      <c r="M158" t="s">
        <v>245</v>
      </c>
      <c r="N158" t="s">
        <v>198</v>
      </c>
      <c r="O158">
        <v>3926</v>
      </c>
      <c r="P158">
        <v>85.608762098828294</v>
      </c>
      <c r="Q158" t="s">
        <v>254</v>
      </c>
      <c r="R158" t="s">
        <v>198</v>
      </c>
      <c r="S158" t="s">
        <v>247</v>
      </c>
    </row>
    <row r="159">
      <c r="A159" t="s">
        <v>745</v>
      </c>
      <c r="B159">
        <v>110.329948475378</v>
      </c>
      <c r="C159">
        <v>4.3404861439668601</v>
      </c>
      <c r="D159">
        <v>0.29722112056688499</v>
      </c>
      <c r="E159" s="134" t="s">
        <v>746</v>
      </c>
      <c r="F159" s="134" t="s">
        <v>747</v>
      </c>
      <c r="G159" t="s">
        <v>303</v>
      </c>
      <c r="H159">
        <v>4313583</v>
      </c>
      <c r="I159">
        <v>4313804</v>
      </c>
      <c r="J159" t="s">
        <v>252</v>
      </c>
      <c r="K159">
        <v>221</v>
      </c>
      <c r="L159">
        <v>6</v>
      </c>
      <c r="M159" t="s">
        <v>245</v>
      </c>
      <c r="N159" t="s">
        <v>350</v>
      </c>
      <c r="O159">
        <v>221</v>
      </c>
      <c r="P159">
        <v>100</v>
      </c>
      <c r="Q159" t="s">
        <v>254</v>
      </c>
      <c r="R159" t="s">
        <v>192</v>
      </c>
      <c r="S159" t="s">
        <v>247</v>
      </c>
    </row>
    <row r="160">
      <c r="A160" t="s">
        <v>748</v>
      </c>
      <c r="B160">
        <v>2028.7197537611601</v>
      </c>
      <c r="C160">
        <v>5.4420270057541504</v>
      </c>
      <c r="D160">
        <v>0.37446758539892799</v>
      </c>
      <c r="E160" s="134" t="s">
        <v>749</v>
      </c>
      <c r="F160" s="134" t="s">
        <v>750</v>
      </c>
      <c r="G160" t="s">
        <v>286</v>
      </c>
      <c r="H160">
        <v>5134578</v>
      </c>
      <c r="I160">
        <v>5138599</v>
      </c>
      <c r="J160" t="s">
        <v>252</v>
      </c>
      <c r="K160">
        <v>3244</v>
      </c>
      <c r="L160">
        <v>3.0619999999999998</v>
      </c>
      <c r="M160" t="s">
        <v>245</v>
      </c>
      <c r="N160" t="s">
        <v>197</v>
      </c>
      <c r="O160">
        <v>5867</v>
      </c>
      <c r="P160">
        <v>55.292312936765001</v>
      </c>
      <c r="Q160" t="s">
        <v>246</v>
      </c>
      <c r="R160" t="s">
        <v>197</v>
      </c>
      <c r="S160" t="s">
        <v>247</v>
      </c>
    </row>
    <row r="161">
      <c r="A161" t="s">
        <v>751</v>
      </c>
      <c r="B161">
        <v>189.283186982291</v>
      </c>
      <c r="C161">
        <v>3.2538452731130199</v>
      </c>
      <c r="D161">
        <v>0.22457187707492701</v>
      </c>
      <c r="E161" s="134" t="s">
        <v>752</v>
      </c>
      <c r="F161" s="134" t="s">
        <v>753</v>
      </c>
      <c r="G161" t="s">
        <v>243</v>
      </c>
      <c r="H161">
        <v>5068897</v>
      </c>
      <c r="I161">
        <v>5074370</v>
      </c>
      <c r="J161" t="s">
        <v>244</v>
      </c>
      <c r="K161">
        <v>5473</v>
      </c>
      <c r="L161">
        <v>0.69999999999999996</v>
      </c>
      <c r="M161" t="s">
        <v>274</v>
      </c>
      <c r="N161" t="s">
        <v>198</v>
      </c>
      <c r="O161">
        <v>5467</v>
      </c>
      <c r="P161">
        <v>100.109749405524</v>
      </c>
      <c r="Q161" t="s">
        <v>254</v>
      </c>
      <c r="R161" t="s">
        <v>198</v>
      </c>
      <c r="S161" t="s">
        <v>247</v>
      </c>
    </row>
    <row r="162">
      <c r="A162" t="s">
        <v>754</v>
      </c>
      <c r="B162">
        <v>964.66519618468499</v>
      </c>
      <c r="C162">
        <v>2.0120918490581698</v>
      </c>
      <c r="D162">
        <v>0.138697751967995</v>
      </c>
      <c r="E162" s="134" t="s">
        <v>755</v>
      </c>
      <c r="F162" s="134" t="s">
        <v>756</v>
      </c>
      <c r="G162" t="s">
        <v>524</v>
      </c>
      <c r="H162">
        <v>3972299</v>
      </c>
      <c r="I162">
        <v>3972531</v>
      </c>
      <c r="J162" t="s">
        <v>252</v>
      </c>
      <c r="K162">
        <v>232</v>
      </c>
      <c r="L162">
        <v>15</v>
      </c>
      <c r="M162" t="s">
        <v>245</v>
      </c>
      <c r="N162" t="s">
        <v>195</v>
      </c>
      <c r="O162">
        <v>4363</v>
      </c>
      <c r="P162">
        <v>5.3174421269768501</v>
      </c>
      <c r="Q162" t="s">
        <v>246</v>
      </c>
      <c r="R162" t="s">
        <v>195</v>
      </c>
      <c r="S162" t="s">
        <v>247</v>
      </c>
    </row>
    <row r="163">
      <c r="A163" t="s">
        <v>757</v>
      </c>
      <c r="B163">
        <v>368.76186838263698</v>
      </c>
      <c r="C163">
        <v>2.2574155855562599</v>
      </c>
      <c r="D163">
        <v>0.156019581394132</v>
      </c>
      <c r="E163" s="134" t="s">
        <v>758</v>
      </c>
      <c r="F163" s="134" t="s">
        <v>759</v>
      </c>
      <c r="G163" t="s">
        <v>334</v>
      </c>
      <c r="H163">
        <v>7351681</v>
      </c>
      <c r="I163">
        <v>7354847</v>
      </c>
      <c r="J163" t="s">
        <v>244</v>
      </c>
      <c r="K163">
        <v>477</v>
      </c>
      <c r="L163">
        <v>15.128</v>
      </c>
      <c r="M163" t="s">
        <v>274</v>
      </c>
      <c r="N163" t="s">
        <v>137</v>
      </c>
      <c r="O163">
        <v>7950</v>
      </c>
      <c r="P163">
        <v>6</v>
      </c>
      <c r="Q163" t="s">
        <v>246</v>
      </c>
      <c r="R163" t="s">
        <v>193</v>
      </c>
      <c r="S163" t="s">
        <v>247</v>
      </c>
    </row>
    <row r="164">
      <c r="A164" t="s">
        <v>760</v>
      </c>
      <c r="B164">
        <v>310.48284961369302</v>
      </c>
      <c r="C164">
        <v>2.3687593076876299</v>
      </c>
      <c r="D164">
        <v>0.16390526329965299</v>
      </c>
      <c r="E164" s="134" t="s">
        <v>761</v>
      </c>
      <c r="F164" s="134" t="s">
        <v>762</v>
      </c>
      <c r="G164" t="s">
        <v>342</v>
      </c>
      <c r="H164">
        <v>3859053</v>
      </c>
      <c r="I164">
        <v>3859152</v>
      </c>
      <c r="J164" t="s">
        <v>252</v>
      </c>
      <c r="K164">
        <v>99</v>
      </c>
      <c r="L164">
        <v>19.600000000000001</v>
      </c>
      <c r="M164" t="s">
        <v>245</v>
      </c>
      <c r="N164" t="s">
        <v>126</v>
      </c>
      <c r="O164">
        <v>310</v>
      </c>
      <c r="P164">
        <v>31.935483870967701</v>
      </c>
      <c r="Q164" t="s">
        <v>246</v>
      </c>
      <c r="R164" t="s">
        <v>191</v>
      </c>
      <c r="S164" t="s">
        <v>247</v>
      </c>
    </row>
    <row r="165">
      <c r="A165" t="s">
        <v>763</v>
      </c>
      <c r="B165">
        <v>310.65144758997798</v>
      </c>
      <c r="C165">
        <v>2.3653879903129602</v>
      </c>
      <c r="D165">
        <v>0.16384010383287301</v>
      </c>
      <c r="E165" s="134" t="s">
        <v>764</v>
      </c>
      <c r="F165" s="134" t="s">
        <v>765</v>
      </c>
      <c r="G165" t="s">
        <v>342</v>
      </c>
      <c r="H165">
        <v>3859073</v>
      </c>
      <c r="I165">
        <v>3859154</v>
      </c>
      <c r="J165" t="s">
        <v>244</v>
      </c>
      <c r="K165">
        <v>81</v>
      </c>
      <c r="L165">
        <v>8.5999999999999996</v>
      </c>
      <c r="M165" t="s">
        <v>245</v>
      </c>
      <c r="N165" t="s">
        <v>278</v>
      </c>
      <c r="O165">
        <v>9871</v>
      </c>
      <c r="P165">
        <v>0.82058555364198205</v>
      </c>
      <c r="Q165" t="s">
        <v>246</v>
      </c>
      <c r="R165" t="s">
        <v>191</v>
      </c>
      <c r="S165" t="s">
        <v>247</v>
      </c>
    </row>
    <row r="166">
      <c r="A166" t="s">
        <v>766</v>
      </c>
      <c r="B166">
        <v>111.57744894197199</v>
      </c>
      <c r="C166">
        <v>4.5718734261289997</v>
      </c>
      <c r="D166">
        <v>0.317321872052792</v>
      </c>
      <c r="E166" s="134" t="s">
        <v>767</v>
      </c>
      <c r="F166" s="134" t="s">
        <v>768</v>
      </c>
      <c r="G166" t="s">
        <v>282</v>
      </c>
      <c r="H166">
        <v>449901</v>
      </c>
      <c r="I166">
        <v>450130</v>
      </c>
      <c r="J166" t="s">
        <v>252</v>
      </c>
      <c r="K166">
        <v>229</v>
      </c>
      <c r="L166">
        <v>10.5</v>
      </c>
      <c r="M166" t="s">
        <v>245</v>
      </c>
      <c r="N166" t="s">
        <v>350</v>
      </c>
      <c r="O166">
        <v>221</v>
      </c>
      <c r="P166">
        <v>103.619909502262</v>
      </c>
      <c r="Q166" t="s">
        <v>254</v>
      </c>
      <c r="R166" t="s">
        <v>192</v>
      </c>
      <c r="S166" t="s">
        <v>247</v>
      </c>
    </row>
    <row r="167">
      <c r="A167" t="s">
        <v>769</v>
      </c>
      <c r="B167">
        <v>919.74446905107504</v>
      </c>
      <c r="C167">
        <v>-2.4701944308344199</v>
      </c>
      <c r="D167">
        <v>0.172350084729914</v>
      </c>
      <c r="E167" s="134" t="s">
        <v>770</v>
      </c>
      <c r="F167" s="134" t="s">
        <v>771</v>
      </c>
      <c r="G167" t="s">
        <v>445</v>
      </c>
      <c r="H167">
        <v>3847783</v>
      </c>
      <c r="I167">
        <v>3850384</v>
      </c>
      <c r="J167" t="s">
        <v>244</v>
      </c>
      <c r="K167">
        <v>1726</v>
      </c>
      <c r="L167">
        <v>20.789000000000001</v>
      </c>
      <c r="M167" t="s">
        <v>274</v>
      </c>
      <c r="N167" t="s">
        <v>278</v>
      </c>
      <c r="O167">
        <v>8869</v>
      </c>
      <c r="P167">
        <v>19.461044086142699</v>
      </c>
      <c r="Q167" t="s">
        <v>246</v>
      </c>
      <c r="R167" t="s">
        <v>191</v>
      </c>
      <c r="S167" t="s">
        <v>247</v>
      </c>
    </row>
    <row r="168">
      <c r="A168" t="s">
        <v>772</v>
      </c>
      <c r="B168">
        <v>105.44776784595101</v>
      </c>
      <c r="C168">
        <v>4.7121846529374602</v>
      </c>
      <c r="D168">
        <v>0.32627117447808501</v>
      </c>
      <c r="E168" s="134" t="s">
        <v>773</v>
      </c>
      <c r="F168" s="134" t="s">
        <v>774</v>
      </c>
      <c r="G168" t="s">
        <v>243</v>
      </c>
      <c r="H168">
        <v>1900779</v>
      </c>
      <c r="I168">
        <v>1905685</v>
      </c>
      <c r="J168" t="s">
        <v>252</v>
      </c>
      <c r="K168">
        <v>825</v>
      </c>
      <c r="L168">
        <v>19.832999999999998</v>
      </c>
      <c r="M168" t="s">
        <v>274</v>
      </c>
      <c r="N168" t="s">
        <v>775</v>
      </c>
      <c r="O168">
        <v>2636</v>
      </c>
      <c r="P168">
        <v>31.297420333839099</v>
      </c>
      <c r="Q168" t="s">
        <v>246</v>
      </c>
      <c r="R168" t="s">
        <v>192</v>
      </c>
      <c r="S168" t="s">
        <v>247</v>
      </c>
    </row>
    <row r="169">
      <c r="A169" t="s">
        <v>776</v>
      </c>
      <c r="B169">
        <v>152.66498983902201</v>
      </c>
      <c r="C169">
        <v>3.6492729214175501</v>
      </c>
      <c r="D169">
        <v>0.25424238276114602</v>
      </c>
      <c r="E169" s="134" t="s">
        <v>777</v>
      </c>
      <c r="F169" s="134" t="s">
        <v>778</v>
      </c>
      <c r="G169" t="s">
        <v>317</v>
      </c>
      <c r="H169">
        <v>2906200</v>
      </c>
      <c r="I169">
        <v>2906482</v>
      </c>
      <c r="J169" t="s">
        <v>252</v>
      </c>
      <c r="K169">
        <v>282</v>
      </c>
      <c r="L169">
        <v>11.4</v>
      </c>
      <c r="M169" t="s">
        <v>274</v>
      </c>
      <c r="N169" t="s">
        <v>126</v>
      </c>
      <c r="O169">
        <v>806</v>
      </c>
      <c r="P169">
        <v>34.987593052109197</v>
      </c>
      <c r="Q169" t="s">
        <v>246</v>
      </c>
      <c r="R169" t="s">
        <v>191</v>
      </c>
      <c r="S169" t="s">
        <v>247</v>
      </c>
    </row>
    <row r="170">
      <c r="A170" t="s">
        <v>779</v>
      </c>
      <c r="B170">
        <v>226.58565475392501</v>
      </c>
      <c r="C170">
        <v>2.8452691658682299</v>
      </c>
      <c r="D170">
        <v>0.19811279941823201</v>
      </c>
      <c r="E170" s="134" t="s">
        <v>780</v>
      </c>
      <c r="F170" s="134" t="s">
        <v>781</v>
      </c>
      <c r="G170" t="s">
        <v>524</v>
      </c>
      <c r="H170">
        <v>1642568</v>
      </c>
      <c r="I170">
        <v>1642728</v>
      </c>
      <c r="J170" t="s">
        <v>252</v>
      </c>
      <c r="K170">
        <v>160</v>
      </c>
      <c r="L170">
        <v>11.699999999999999</v>
      </c>
      <c r="M170" t="s">
        <v>265</v>
      </c>
      <c r="N170" t="s">
        <v>138</v>
      </c>
      <c r="O170">
        <v>8453</v>
      </c>
      <c r="P170">
        <v>1.89281911747309</v>
      </c>
      <c r="Q170" t="s">
        <v>246</v>
      </c>
      <c r="R170" t="s">
        <v>138</v>
      </c>
      <c r="S170" t="s">
        <v>247</v>
      </c>
    </row>
    <row r="171">
      <c r="A171" t="s">
        <v>782</v>
      </c>
      <c r="B171">
        <v>102.70424233217599</v>
      </c>
      <c r="C171">
        <v>4.4264450288325996</v>
      </c>
      <c r="D171">
        <v>0.30909704495218099</v>
      </c>
      <c r="E171" s="134" t="s">
        <v>783</v>
      </c>
      <c r="F171" s="134" t="s">
        <v>784</v>
      </c>
      <c r="G171" t="s">
        <v>342</v>
      </c>
      <c r="H171">
        <v>681097</v>
      </c>
      <c r="I171">
        <v>681319</v>
      </c>
      <c r="J171" t="s">
        <v>244</v>
      </c>
      <c r="K171">
        <v>222</v>
      </c>
      <c r="L171">
        <v>19.300000000000001</v>
      </c>
      <c r="M171" t="s">
        <v>245</v>
      </c>
      <c r="N171" t="s">
        <v>138</v>
      </c>
      <c r="O171">
        <v>13346</v>
      </c>
      <c r="P171">
        <v>1.66341975123633</v>
      </c>
      <c r="Q171" t="s">
        <v>246</v>
      </c>
      <c r="R171" t="s">
        <v>138</v>
      </c>
      <c r="S171" t="s">
        <v>247</v>
      </c>
    </row>
    <row r="172">
      <c r="A172" t="s">
        <v>785</v>
      </c>
      <c r="B172">
        <v>106.602355356487</v>
      </c>
      <c r="C172">
        <v>5.1796183652878698</v>
      </c>
      <c r="D172">
        <v>0.36123765986432999</v>
      </c>
      <c r="E172" s="134" t="s">
        <v>786</v>
      </c>
      <c r="F172" s="134" t="s">
        <v>787</v>
      </c>
      <c r="G172" t="s">
        <v>338</v>
      </c>
      <c r="H172">
        <v>3859049</v>
      </c>
      <c r="I172">
        <v>3862949</v>
      </c>
      <c r="J172" t="s">
        <v>252</v>
      </c>
      <c r="K172">
        <v>3900</v>
      </c>
      <c r="L172">
        <v>0.29999999999999999</v>
      </c>
      <c r="M172" t="s">
        <v>274</v>
      </c>
      <c r="N172" t="s">
        <v>198</v>
      </c>
      <c r="O172">
        <v>5467</v>
      </c>
      <c r="P172">
        <v>71.337113590634701</v>
      </c>
      <c r="Q172" t="s">
        <v>246</v>
      </c>
      <c r="R172" t="s">
        <v>198</v>
      </c>
      <c r="S172" t="s">
        <v>247</v>
      </c>
    </row>
    <row r="173">
      <c r="A173" t="s">
        <v>788</v>
      </c>
      <c r="B173">
        <v>1500.1488341999</v>
      </c>
      <c r="C173">
        <v>-2.2889800518238399</v>
      </c>
      <c r="D173">
        <v>0.161685413791227</v>
      </c>
      <c r="E173" s="134" t="s">
        <v>789</v>
      </c>
      <c r="F173" s="134" t="s">
        <v>790</v>
      </c>
      <c r="G173" t="s">
        <v>411</v>
      </c>
      <c r="H173">
        <v>1137221</v>
      </c>
      <c r="I173">
        <v>1142045</v>
      </c>
      <c r="J173" t="s">
        <v>252</v>
      </c>
      <c r="K173">
        <v>4461</v>
      </c>
      <c r="L173">
        <v>8.2810000000000006</v>
      </c>
      <c r="M173" t="s">
        <v>274</v>
      </c>
      <c r="N173" t="s">
        <v>198</v>
      </c>
      <c r="O173">
        <v>6227</v>
      </c>
      <c r="P173">
        <v>71.639633852577504</v>
      </c>
      <c r="Q173" t="s">
        <v>246</v>
      </c>
      <c r="R173" t="s">
        <v>198</v>
      </c>
      <c r="S173" t="s">
        <v>247</v>
      </c>
    </row>
    <row r="174">
      <c r="A174" t="s">
        <v>791</v>
      </c>
      <c r="B174">
        <v>244.353332558262</v>
      </c>
      <c r="C174">
        <v>2.54045807147086</v>
      </c>
      <c r="D174">
        <v>0.17982154319145199</v>
      </c>
      <c r="E174" s="134" t="s">
        <v>792</v>
      </c>
      <c r="F174" s="134" t="s">
        <v>793</v>
      </c>
      <c r="G174" t="s">
        <v>478</v>
      </c>
      <c r="H174">
        <v>3942286</v>
      </c>
      <c r="I174">
        <v>3944080</v>
      </c>
      <c r="J174" t="s">
        <v>252</v>
      </c>
      <c r="K174">
        <v>1515</v>
      </c>
      <c r="L174">
        <v>7.476</v>
      </c>
      <c r="M174" t="s">
        <v>274</v>
      </c>
      <c r="N174" t="s">
        <v>278</v>
      </c>
      <c r="O174">
        <v>2159</v>
      </c>
      <c r="P174">
        <v>70.171375636868902</v>
      </c>
      <c r="Q174" t="s">
        <v>246</v>
      </c>
      <c r="R174" t="s">
        <v>192</v>
      </c>
      <c r="S174" t="s">
        <v>247</v>
      </c>
    </row>
    <row r="175">
      <c r="A175" t="s">
        <v>794</v>
      </c>
      <c r="B175">
        <v>603.47280171683599</v>
      </c>
      <c r="C175">
        <v>-2.5504822962247702</v>
      </c>
      <c r="D175">
        <v>0.181701572584934</v>
      </c>
      <c r="E175" s="134" t="s">
        <v>795</v>
      </c>
      <c r="F175" s="134" t="s">
        <v>796</v>
      </c>
      <c r="G175" t="s">
        <v>349</v>
      </c>
      <c r="H175">
        <v>2775991</v>
      </c>
      <c r="I175">
        <v>2776059</v>
      </c>
      <c r="J175" t="s">
        <v>252</v>
      </c>
      <c r="K175">
        <v>68</v>
      </c>
      <c r="L175">
        <v>22.100000000000001</v>
      </c>
      <c r="M175" t="s">
        <v>245</v>
      </c>
      <c r="N175" t="s">
        <v>138</v>
      </c>
      <c r="O175">
        <v>2121</v>
      </c>
      <c r="P175">
        <v>3.20603488920321</v>
      </c>
      <c r="Q175" t="s">
        <v>246</v>
      </c>
      <c r="R175" t="s">
        <v>138</v>
      </c>
      <c r="S175" t="s">
        <v>247</v>
      </c>
    </row>
    <row r="176">
      <c r="A176" t="s">
        <v>797</v>
      </c>
      <c r="B176">
        <v>1515.02843503024</v>
      </c>
      <c r="C176">
        <v>-2.2446065091993601</v>
      </c>
      <c r="D176">
        <v>0.160020764374559</v>
      </c>
      <c r="E176" s="134" t="s">
        <v>798</v>
      </c>
      <c r="F176" s="134" t="s">
        <v>799</v>
      </c>
      <c r="G176" t="s">
        <v>411</v>
      </c>
      <c r="H176">
        <v>1137079</v>
      </c>
      <c r="I176">
        <v>1142790</v>
      </c>
      <c r="J176" t="s">
        <v>252</v>
      </c>
      <c r="K176">
        <v>886</v>
      </c>
      <c r="L176">
        <v>10.19</v>
      </c>
      <c r="M176" t="s">
        <v>274</v>
      </c>
      <c r="N176" t="s">
        <v>138</v>
      </c>
      <c r="O176">
        <v>2950</v>
      </c>
      <c r="P176">
        <v>30.033898305084701</v>
      </c>
      <c r="Q176" t="s">
        <v>246</v>
      </c>
      <c r="R176" t="s">
        <v>138</v>
      </c>
      <c r="S176" t="s">
        <v>247</v>
      </c>
    </row>
    <row r="177">
      <c r="A177" t="s">
        <v>800</v>
      </c>
      <c r="B177">
        <v>118.774695979615</v>
      </c>
      <c r="C177">
        <v>3.8397637079343898</v>
      </c>
      <c r="D177">
        <v>0.27367193356102898</v>
      </c>
      <c r="E177" s="134" t="s">
        <v>801</v>
      </c>
      <c r="F177" s="134" t="s">
        <v>802</v>
      </c>
      <c r="G177" t="s">
        <v>282</v>
      </c>
      <c r="H177">
        <v>449885</v>
      </c>
      <c r="I177">
        <v>462316</v>
      </c>
      <c r="J177" t="s">
        <v>252</v>
      </c>
      <c r="K177">
        <v>71</v>
      </c>
      <c r="L177">
        <v>13.224</v>
      </c>
      <c r="M177" t="s">
        <v>245</v>
      </c>
      <c r="N177" t="s">
        <v>197</v>
      </c>
      <c r="O177">
        <v>12900</v>
      </c>
      <c r="P177">
        <v>0.55038759689922501</v>
      </c>
      <c r="Q177" t="s">
        <v>246</v>
      </c>
      <c r="R177" t="s">
        <v>197</v>
      </c>
      <c r="S177" t="s">
        <v>247</v>
      </c>
    </row>
    <row r="178">
      <c r="A178" t="s">
        <v>803</v>
      </c>
      <c r="B178">
        <v>2940.8062906661999</v>
      </c>
      <c r="C178">
        <v>2.1509652035518401</v>
      </c>
      <c r="D178">
        <v>0.15297949810380099</v>
      </c>
      <c r="E178" s="134" t="s">
        <v>804</v>
      </c>
      <c r="F178" s="134" t="s">
        <v>805</v>
      </c>
      <c r="G178" t="s">
        <v>520</v>
      </c>
      <c r="H178">
        <v>3025353</v>
      </c>
      <c r="I178">
        <v>3036083</v>
      </c>
      <c r="J178" t="s">
        <v>252</v>
      </c>
      <c r="K178">
        <v>138</v>
      </c>
      <c r="L178">
        <v>24.434999999999999</v>
      </c>
      <c r="M178" t="s">
        <v>245</v>
      </c>
      <c r="N178" t="s">
        <v>354</v>
      </c>
      <c r="O178">
        <v>12053</v>
      </c>
      <c r="P178">
        <v>1.1449431676760999</v>
      </c>
      <c r="Q178" t="s">
        <v>246</v>
      </c>
      <c r="R178" t="s">
        <v>191</v>
      </c>
      <c r="S178" t="s">
        <v>247</v>
      </c>
    </row>
    <row r="179">
      <c r="A179" t="s">
        <v>806</v>
      </c>
      <c r="B179">
        <v>102.194905530619</v>
      </c>
      <c r="C179">
        <v>5.72974976394761</v>
      </c>
      <c r="D179">
        <v>0.40566429862285103</v>
      </c>
      <c r="E179" s="134" t="s">
        <v>807</v>
      </c>
      <c r="F179" s="134" t="s">
        <v>808</v>
      </c>
      <c r="G179" t="s">
        <v>243</v>
      </c>
      <c r="H179">
        <v>1901500</v>
      </c>
      <c r="I179">
        <v>1902196</v>
      </c>
      <c r="J179" t="s">
        <v>252</v>
      </c>
      <c r="K179">
        <v>696</v>
      </c>
      <c r="L179">
        <v>11.1</v>
      </c>
      <c r="M179" t="s">
        <v>274</v>
      </c>
      <c r="N179" t="s">
        <v>138</v>
      </c>
      <c r="O179">
        <v>1723</v>
      </c>
      <c r="P179">
        <v>40.394660475914101</v>
      </c>
      <c r="Q179" t="s">
        <v>246</v>
      </c>
      <c r="R179" t="s">
        <v>138</v>
      </c>
      <c r="S179" t="s">
        <v>247</v>
      </c>
    </row>
    <row r="180">
      <c r="A180" t="s">
        <v>809</v>
      </c>
      <c r="B180">
        <v>141.50805712820701</v>
      </c>
      <c r="C180">
        <v>3.2958438556774099</v>
      </c>
      <c r="D180">
        <v>0.23542541418551899</v>
      </c>
      <c r="E180" s="134" t="s">
        <v>810</v>
      </c>
      <c r="F180" s="134" t="s">
        <v>811</v>
      </c>
      <c r="G180" t="s">
        <v>297</v>
      </c>
      <c r="H180">
        <v>5491422</v>
      </c>
      <c r="I180">
        <v>5497815</v>
      </c>
      <c r="J180" t="s">
        <v>244</v>
      </c>
      <c r="K180">
        <v>6393</v>
      </c>
      <c r="L180">
        <v>1.3999999999999999</v>
      </c>
      <c r="M180" t="s">
        <v>274</v>
      </c>
      <c r="N180" t="s">
        <v>198</v>
      </c>
      <c r="O180">
        <v>7000</v>
      </c>
      <c r="P180">
        <v>91.328571428571394</v>
      </c>
      <c r="Q180" t="s">
        <v>254</v>
      </c>
      <c r="R180" t="s">
        <v>198</v>
      </c>
      <c r="S180" t="s">
        <v>247</v>
      </c>
    </row>
    <row r="181">
      <c r="A181" t="s">
        <v>812</v>
      </c>
      <c r="B181">
        <v>98.228789974532702</v>
      </c>
      <c r="C181">
        <v>5.1923544075775698</v>
      </c>
      <c r="D181">
        <v>0.36961846544420301</v>
      </c>
      <c r="E181" s="134" t="s">
        <v>813</v>
      </c>
      <c r="F181" s="134" t="s">
        <v>814</v>
      </c>
      <c r="G181" t="s">
        <v>269</v>
      </c>
      <c r="H181">
        <v>2579005</v>
      </c>
      <c r="I181">
        <v>2579736</v>
      </c>
      <c r="J181" t="s">
        <v>252</v>
      </c>
      <c r="K181">
        <v>731</v>
      </c>
      <c r="L181">
        <v>12.5</v>
      </c>
      <c r="M181" t="s">
        <v>265</v>
      </c>
      <c r="N181" t="s">
        <v>138</v>
      </c>
      <c r="O181">
        <v>1723</v>
      </c>
      <c r="P181">
        <v>42.426001160766099</v>
      </c>
      <c r="Q181" t="s">
        <v>246</v>
      </c>
      <c r="R181" t="s">
        <v>138</v>
      </c>
      <c r="S181" t="s">
        <v>247</v>
      </c>
    </row>
    <row r="182">
      <c r="A182" t="s">
        <v>815</v>
      </c>
      <c r="B182">
        <v>112.620821264604</v>
      </c>
      <c r="C182">
        <v>3.7939836581687998</v>
      </c>
      <c r="D182">
        <v>0.27179312362301</v>
      </c>
      <c r="E182" s="134" t="s">
        <v>816</v>
      </c>
      <c r="F182" s="134" t="s">
        <v>817</v>
      </c>
      <c r="G182" t="s">
        <v>273</v>
      </c>
      <c r="H182">
        <v>4123914</v>
      </c>
      <c r="I182">
        <v>4131711</v>
      </c>
      <c r="J182" t="s">
        <v>244</v>
      </c>
      <c r="K182">
        <v>1086</v>
      </c>
      <c r="L182">
        <v>14.847</v>
      </c>
      <c r="M182" t="s">
        <v>274</v>
      </c>
      <c r="N182" t="s">
        <v>198</v>
      </c>
      <c r="O182">
        <v>8054</v>
      </c>
      <c r="P182">
        <v>13.483983113980599</v>
      </c>
      <c r="Q182" t="s">
        <v>246</v>
      </c>
      <c r="R182" t="s">
        <v>198</v>
      </c>
      <c r="S182" t="s">
        <v>247</v>
      </c>
    </row>
    <row r="183">
      <c r="A183" t="s">
        <v>818</v>
      </c>
      <c r="B183">
        <v>1539.22789216622</v>
      </c>
      <c r="C183">
        <v>8.4380563997146396</v>
      </c>
      <c r="D183">
        <v>0.61000039647288296</v>
      </c>
      <c r="E183" s="134" t="s">
        <v>819</v>
      </c>
      <c r="F183" s="134" t="s">
        <v>820</v>
      </c>
      <c r="G183" t="s">
        <v>307</v>
      </c>
      <c r="H183">
        <v>4559834</v>
      </c>
      <c r="I183">
        <v>4560070</v>
      </c>
      <c r="J183" t="s">
        <v>244</v>
      </c>
      <c r="K183">
        <v>236</v>
      </c>
      <c r="L183">
        <v>14</v>
      </c>
      <c r="M183" t="s">
        <v>245</v>
      </c>
      <c r="N183" t="s">
        <v>138</v>
      </c>
      <c r="O183">
        <v>8453</v>
      </c>
      <c r="P183">
        <v>2.7919081982727998</v>
      </c>
      <c r="Q183" t="s">
        <v>246</v>
      </c>
      <c r="R183" t="s">
        <v>138</v>
      </c>
      <c r="S183" t="s">
        <v>247</v>
      </c>
    </row>
    <row r="184">
      <c r="A184" t="s">
        <v>821</v>
      </c>
      <c r="B184">
        <v>583.16202826806102</v>
      </c>
      <c r="C184">
        <v>-2.3007633023728098</v>
      </c>
      <c r="D184">
        <v>0.166906273496226</v>
      </c>
      <c r="E184" s="134" t="s">
        <v>822</v>
      </c>
      <c r="F184" s="134" t="s">
        <v>823</v>
      </c>
      <c r="G184" t="s">
        <v>445</v>
      </c>
      <c r="H184">
        <v>479923</v>
      </c>
      <c r="I184">
        <v>480271</v>
      </c>
      <c r="J184" t="s">
        <v>244</v>
      </c>
      <c r="K184">
        <v>348</v>
      </c>
      <c r="L184">
        <v>4.4000000000000004</v>
      </c>
      <c r="M184" t="s">
        <v>274</v>
      </c>
      <c r="N184" t="s">
        <v>199</v>
      </c>
      <c r="O184">
        <v>13544</v>
      </c>
      <c r="P184">
        <v>2.5694034258712302</v>
      </c>
      <c r="Q184" t="s">
        <v>246</v>
      </c>
      <c r="R184" t="s">
        <v>199</v>
      </c>
      <c r="S184" t="s">
        <v>247</v>
      </c>
    </row>
    <row r="185">
      <c r="A185" t="s">
        <v>824</v>
      </c>
      <c r="B185">
        <v>105.253587309194</v>
      </c>
      <c r="C185">
        <v>4.0757494303723396</v>
      </c>
      <c r="D185">
        <v>0.29545557818432899</v>
      </c>
      <c r="E185" s="134" t="s">
        <v>825</v>
      </c>
      <c r="F185" s="134" t="s">
        <v>826</v>
      </c>
      <c r="G185" t="s">
        <v>452</v>
      </c>
      <c r="H185">
        <v>1500383</v>
      </c>
      <c r="I185">
        <v>1500589</v>
      </c>
      <c r="J185" t="s">
        <v>244</v>
      </c>
      <c r="K185">
        <v>206</v>
      </c>
      <c r="L185">
        <v>22.100000000000001</v>
      </c>
      <c r="M185" t="s">
        <v>245</v>
      </c>
      <c r="N185" t="s">
        <v>138</v>
      </c>
      <c r="O185">
        <v>13346</v>
      </c>
      <c r="P185">
        <v>1.54353364303911</v>
      </c>
      <c r="Q185" t="s">
        <v>246</v>
      </c>
      <c r="R185" t="s">
        <v>138</v>
      </c>
      <c r="S185" t="s">
        <v>247</v>
      </c>
    </row>
    <row r="186">
      <c r="A186" t="s">
        <v>827</v>
      </c>
      <c r="B186">
        <v>105.253587309194</v>
      </c>
      <c r="C186">
        <v>4.0757494303723396</v>
      </c>
      <c r="D186">
        <v>0.29545557818432899</v>
      </c>
      <c r="E186" s="134" t="s">
        <v>825</v>
      </c>
      <c r="F186" s="134" t="s">
        <v>826</v>
      </c>
      <c r="G186" t="s">
        <v>452</v>
      </c>
      <c r="H186">
        <v>1500375</v>
      </c>
      <c r="I186">
        <v>1500437</v>
      </c>
      <c r="J186" t="s">
        <v>244</v>
      </c>
      <c r="K186">
        <v>62</v>
      </c>
      <c r="L186">
        <v>25.800000000000001</v>
      </c>
      <c r="M186" t="s">
        <v>245</v>
      </c>
      <c r="N186" t="s">
        <v>126</v>
      </c>
      <c r="O186">
        <v>5526</v>
      </c>
      <c r="P186">
        <v>1.1219688744118701</v>
      </c>
      <c r="Q186" t="s">
        <v>246</v>
      </c>
      <c r="R186" t="s">
        <v>191</v>
      </c>
      <c r="S186" t="s">
        <v>247</v>
      </c>
    </row>
    <row r="187">
      <c r="A187" t="s">
        <v>828</v>
      </c>
      <c r="B187">
        <v>1169.72635652853</v>
      </c>
      <c r="C187">
        <v>2.0525524546342999</v>
      </c>
      <c r="D187">
        <v>0.14904115317168401</v>
      </c>
      <c r="E187" s="134" t="s">
        <v>829</v>
      </c>
      <c r="F187" s="134" t="s">
        <v>830</v>
      </c>
      <c r="G187" t="s">
        <v>411</v>
      </c>
      <c r="H187">
        <v>2453314</v>
      </c>
      <c r="I187">
        <v>2461072</v>
      </c>
      <c r="J187" t="s">
        <v>252</v>
      </c>
      <c r="K187">
        <v>3241</v>
      </c>
      <c r="L187">
        <v>10.984999999999999</v>
      </c>
      <c r="M187" t="s">
        <v>465</v>
      </c>
      <c r="N187" t="s">
        <v>199</v>
      </c>
      <c r="O187">
        <v>8412</v>
      </c>
      <c r="P187">
        <v>38.528292914883501</v>
      </c>
      <c r="Q187" t="s">
        <v>246</v>
      </c>
      <c r="R187" t="s">
        <v>199</v>
      </c>
      <c r="S187" t="s">
        <v>247</v>
      </c>
    </row>
    <row r="188">
      <c r="A188" t="s">
        <v>831</v>
      </c>
      <c r="B188">
        <v>541.689966035054</v>
      </c>
      <c r="C188">
        <v>-2.7296320893808699</v>
      </c>
      <c r="D188">
        <v>0.20038771135803399</v>
      </c>
      <c r="E188" s="134" t="s">
        <v>832</v>
      </c>
      <c r="F188" s="134" t="s">
        <v>833</v>
      </c>
      <c r="G188" t="s">
        <v>269</v>
      </c>
      <c r="H188">
        <v>1674539</v>
      </c>
      <c r="I188">
        <v>1674627</v>
      </c>
      <c r="J188" t="s">
        <v>252</v>
      </c>
      <c r="K188">
        <v>88</v>
      </c>
      <c r="L188">
        <v>18.899999999999999</v>
      </c>
      <c r="M188" t="s">
        <v>274</v>
      </c>
      <c r="N188" t="s">
        <v>138</v>
      </c>
      <c r="O188">
        <v>2121</v>
      </c>
      <c r="P188">
        <v>4.1489863272041498</v>
      </c>
      <c r="Q188" t="s">
        <v>246</v>
      </c>
      <c r="R188" t="s">
        <v>138</v>
      </c>
      <c r="S188" t="s">
        <v>247</v>
      </c>
    </row>
    <row r="189">
      <c r="A189" t="s">
        <v>834</v>
      </c>
      <c r="B189">
        <v>659.385538133159</v>
      </c>
      <c r="C189">
        <v>-2.1835111157385199</v>
      </c>
      <c r="D189">
        <v>0.15970479905001</v>
      </c>
      <c r="E189" s="134" t="s">
        <v>835</v>
      </c>
      <c r="F189" s="134" t="s">
        <v>836</v>
      </c>
      <c r="G189" t="s">
        <v>349</v>
      </c>
      <c r="H189">
        <v>3145204</v>
      </c>
      <c r="I189">
        <v>3148811</v>
      </c>
      <c r="J189" t="s">
        <v>252</v>
      </c>
      <c r="K189">
        <v>672</v>
      </c>
      <c r="L189">
        <v>13.31</v>
      </c>
      <c r="M189" t="s">
        <v>274</v>
      </c>
      <c r="N189" t="s">
        <v>197</v>
      </c>
      <c r="O189">
        <v>5867</v>
      </c>
      <c r="P189">
        <v>11.453894665075801</v>
      </c>
      <c r="Q189" t="s">
        <v>246</v>
      </c>
      <c r="R189" t="s">
        <v>197</v>
      </c>
      <c r="S189" t="s">
        <v>247</v>
      </c>
    </row>
    <row r="190">
      <c r="A190" t="s">
        <v>837</v>
      </c>
      <c r="B190">
        <v>472.43778805610901</v>
      </c>
      <c r="C190">
        <v>2.3597491645801698</v>
      </c>
      <c r="D190">
        <v>0.17383977773050799</v>
      </c>
      <c r="E190" s="134" t="s">
        <v>838</v>
      </c>
      <c r="F190" s="134" t="s">
        <v>839</v>
      </c>
      <c r="G190" t="s">
        <v>411</v>
      </c>
      <c r="H190">
        <v>2472515</v>
      </c>
      <c r="I190">
        <v>2472576</v>
      </c>
      <c r="J190" t="s">
        <v>252</v>
      </c>
      <c r="K190">
        <v>61</v>
      </c>
      <c r="L190">
        <v>27.600000000000001</v>
      </c>
      <c r="M190" t="s">
        <v>245</v>
      </c>
      <c r="N190" t="s">
        <v>137</v>
      </c>
      <c r="O190">
        <v>1438</v>
      </c>
      <c r="P190">
        <v>4.2420027816411698</v>
      </c>
      <c r="Q190" t="s">
        <v>246</v>
      </c>
      <c r="R190" t="s">
        <v>194</v>
      </c>
      <c r="S190" t="s">
        <v>247</v>
      </c>
    </row>
    <row r="191">
      <c r="A191" t="s">
        <v>840</v>
      </c>
      <c r="B191">
        <v>173.26675568075001</v>
      </c>
      <c r="C191">
        <v>2.9676121108185498</v>
      </c>
      <c r="D191">
        <v>0.22035123346626401</v>
      </c>
      <c r="E191" s="134" t="s">
        <v>841</v>
      </c>
      <c r="F191" s="134" t="s">
        <v>842</v>
      </c>
      <c r="G191" t="s">
        <v>338</v>
      </c>
      <c r="H191">
        <v>3048440</v>
      </c>
      <c r="I191">
        <v>3052303</v>
      </c>
      <c r="J191" t="s">
        <v>244</v>
      </c>
      <c r="K191">
        <v>3863</v>
      </c>
      <c r="L191">
        <v>1.2</v>
      </c>
      <c r="M191" t="s">
        <v>265</v>
      </c>
      <c r="N191" t="s">
        <v>198</v>
      </c>
      <c r="O191">
        <v>7000</v>
      </c>
      <c r="P191">
        <v>55.185714285714297</v>
      </c>
      <c r="Q191" t="s">
        <v>246</v>
      </c>
      <c r="R191" t="s">
        <v>198</v>
      </c>
      <c r="S191" t="s">
        <v>247</v>
      </c>
    </row>
    <row r="192">
      <c r="A192" t="s">
        <v>843</v>
      </c>
      <c r="B192">
        <v>320.77836099576001</v>
      </c>
      <c r="C192">
        <v>2.3621857202700198</v>
      </c>
      <c r="D192">
        <v>0.175737982662027</v>
      </c>
      <c r="E192" s="134" t="s">
        <v>844</v>
      </c>
      <c r="F192" s="134" t="s">
        <v>845</v>
      </c>
      <c r="G192" t="s">
        <v>282</v>
      </c>
      <c r="H192">
        <v>4394829</v>
      </c>
      <c r="I192">
        <v>4395897</v>
      </c>
      <c r="J192" t="s">
        <v>244</v>
      </c>
      <c r="K192">
        <v>1068</v>
      </c>
      <c r="L192">
        <v>8.1999999999999993</v>
      </c>
      <c r="M192" t="s">
        <v>274</v>
      </c>
      <c r="N192" t="s">
        <v>126</v>
      </c>
      <c r="O192">
        <v>3386</v>
      </c>
      <c r="P192">
        <v>31.541642055522701</v>
      </c>
      <c r="Q192" t="s">
        <v>246</v>
      </c>
      <c r="R192" t="s">
        <v>192</v>
      </c>
      <c r="S192" t="s">
        <v>247</v>
      </c>
    </row>
    <row r="193">
      <c r="A193" t="s">
        <v>846</v>
      </c>
      <c r="B193">
        <v>240.49556574732699</v>
      </c>
      <c r="C193">
        <v>2.5128687745705101</v>
      </c>
      <c r="D193">
        <v>0.187121704367506</v>
      </c>
      <c r="E193" s="134" t="s">
        <v>847</v>
      </c>
      <c r="F193" s="134" t="s">
        <v>848</v>
      </c>
      <c r="G193" t="s">
        <v>303</v>
      </c>
      <c r="H193">
        <v>3246736</v>
      </c>
      <c r="I193">
        <v>3247129</v>
      </c>
      <c r="J193" t="s">
        <v>244</v>
      </c>
      <c r="K193">
        <v>393</v>
      </c>
      <c r="L193">
        <v>18.899999999999999</v>
      </c>
      <c r="M193" t="s">
        <v>245</v>
      </c>
      <c r="N193" t="s">
        <v>198</v>
      </c>
      <c r="O193">
        <v>5467</v>
      </c>
      <c r="P193">
        <v>7.1885860618255002</v>
      </c>
      <c r="Q193" t="s">
        <v>246</v>
      </c>
      <c r="R193" t="s">
        <v>198</v>
      </c>
      <c r="S193" t="s">
        <v>247</v>
      </c>
    </row>
    <row r="194">
      <c r="A194" t="s">
        <v>849</v>
      </c>
      <c r="B194">
        <v>333.57529458462102</v>
      </c>
      <c r="C194">
        <v>2.2752797595651</v>
      </c>
      <c r="D194">
        <v>0.16943149345015401</v>
      </c>
      <c r="E194" s="134" t="s">
        <v>850</v>
      </c>
      <c r="F194" s="134" t="s">
        <v>851</v>
      </c>
      <c r="G194" t="s">
        <v>273</v>
      </c>
      <c r="H194">
        <v>3798269</v>
      </c>
      <c r="I194">
        <v>3798374</v>
      </c>
      <c r="J194" t="s">
        <v>252</v>
      </c>
      <c r="K194">
        <v>105</v>
      </c>
      <c r="L194">
        <v>7.7000000000000002</v>
      </c>
      <c r="M194" t="s">
        <v>245</v>
      </c>
      <c r="N194" t="s">
        <v>126</v>
      </c>
      <c r="O194">
        <v>310</v>
      </c>
      <c r="P194">
        <v>33.870967741935502</v>
      </c>
      <c r="Q194" t="s">
        <v>246</v>
      </c>
      <c r="R194" t="s">
        <v>191</v>
      </c>
      <c r="S194" t="s">
        <v>247</v>
      </c>
    </row>
    <row r="195">
      <c r="A195" t="s">
        <v>852</v>
      </c>
      <c r="B195">
        <v>428.61568877938998</v>
      </c>
      <c r="C195">
        <v>2.0707537534875202</v>
      </c>
      <c r="D195">
        <v>0.15418663139277899</v>
      </c>
      <c r="E195" s="134" t="s">
        <v>853</v>
      </c>
      <c r="F195" s="134" t="s">
        <v>854</v>
      </c>
      <c r="G195" t="s">
        <v>251</v>
      </c>
      <c r="H195">
        <v>304638</v>
      </c>
      <c r="I195">
        <v>305490</v>
      </c>
      <c r="J195" t="s">
        <v>244</v>
      </c>
      <c r="K195">
        <v>852</v>
      </c>
      <c r="L195">
        <v>8</v>
      </c>
      <c r="M195" t="s">
        <v>265</v>
      </c>
      <c r="N195" t="s">
        <v>126</v>
      </c>
      <c r="O195">
        <v>823</v>
      </c>
      <c r="P195">
        <v>103.52369380315901</v>
      </c>
      <c r="Q195" t="s">
        <v>254</v>
      </c>
      <c r="R195" t="s">
        <v>192</v>
      </c>
      <c r="S195" t="s">
        <v>247</v>
      </c>
    </row>
    <row r="196">
      <c r="A196" t="s">
        <v>855</v>
      </c>
      <c r="B196">
        <v>643.12172235498304</v>
      </c>
      <c r="C196">
        <v>-2.4372305193349799</v>
      </c>
      <c r="D196">
        <v>0.18329370756816399</v>
      </c>
      <c r="E196" s="134" t="s">
        <v>856</v>
      </c>
      <c r="F196" s="134" t="s">
        <v>857</v>
      </c>
      <c r="G196" t="s">
        <v>282</v>
      </c>
      <c r="H196">
        <v>3594283</v>
      </c>
      <c r="I196">
        <v>3594371</v>
      </c>
      <c r="J196" t="s">
        <v>252</v>
      </c>
      <c r="K196">
        <v>88</v>
      </c>
      <c r="L196">
        <v>17.699999999999999</v>
      </c>
      <c r="M196" t="s">
        <v>274</v>
      </c>
      <c r="N196" t="s">
        <v>138</v>
      </c>
      <c r="O196">
        <v>2121</v>
      </c>
      <c r="P196">
        <v>4.1489863272041498</v>
      </c>
      <c r="Q196" t="s">
        <v>246</v>
      </c>
      <c r="R196" t="s">
        <v>138</v>
      </c>
      <c r="S196" t="s">
        <v>247</v>
      </c>
    </row>
    <row r="197">
      <c r="A197" t="s">
        <v>858</v>
      </c>
      <c r="B197">
        <v>92.022957440024996</v>
      </c>
      <c r="C197">
        <v>5.73526808612759</v>
      </c>
      <c r="D197">
        <v>0.425749556702058</v>
      </c>
      <c r="E197" s="134" t="s">
        <v>859</v>
      </c>
      <c r="F197" s="134" t="s">
        <v>860</v>
      </c>
      <c r="G197" t="s">
        <v>553</v>
      </c>
      <c r="H197">
        <v>5442331</v>
      </c>
      <c r="I197">
        <v>5445405</v>
      </c>
      <c r="J197" t="s">
        <v>244</v>
      </c>
      <c r="K197">
        <v>1199</v>
      </c>
      <c r="L197">
        <v>27.814</v>
      </c>
      <c r="M197" t="s">
        <v>265</v>
      </c>
      <c r="N197" t="s">
        <v>278</v>
      </c>
      <c r="O197">
        <v>2159</v>
      </c>
      <c r="P197">
        <v>55.534969893469203</v>
      </c>
      <c r="Q197" t="s">
        <v>246</v>
      </c>
      <c r="R197" t="s">
        <v>192</v>
      </c>
      <c r="S197" t="s">
        <v>247</v>
      </c>
    </row>
    <row r="198">
      <c r="A198" t="s">
        <v>861</v>
      </c>
      <c r="B198">
        <v>607.09501035158598</v>
      </c>
      <c r="C198">
        <v>-2.2414968250668701</v>
      </c>
      <c r="D198">
        <v>0.169154034713069</v>
      </c>
      <c r="E198" s="134" t="s">
        <v>862</v>
      </c>
      <c r="F198" s="134" t="s">
        <v>863</v>
      </c>
      <c r="G198" t="s">
        <v>380</v>
      </c>
      <c r="H198">
        <v>3518912</v>
      </c>
      <c r="I198">
        <v>3552442</v>
      </c>
      <c r="J198" t="s">
        <v>244</v>
      </c>
      <c r="K198">
        <v>127</v>
      </c>
      <c r="L198">
        <v>19.902000000000001</v>
      </c>
      <c r="M198" t="s">
        <v>245</v>
      </c>
      <c r="N198" t="s">
        <v>432</v>
      </c>
      <c r="O198">
        <v>21549</v>
      </c>
      <c r="P198">
        <v>0.58935449440809295</v>
      </c>
      <c r="Q198" t="s">
        <v>246</v>
      </c>
      <c r="R198" t="s">
        <v>191</v>
      </c>
      <c r="S198" t="s">
        <v>247</v>
      </c>
    </row>
    <row r="199">
      <c r="A199" t="s">
        <v>864</v>
      </c>
      <c r="B199">
        <v>92.389395300838999</v>
      </c>
      <c r="C199">
        <v>5.8275054078561599</v>
      </c>
      <c r="D199">
        <v>0.43486836575732501</v>
      </c>
      <c r="E199" s="134" t="s">
        <v>865</v>
      </c>
      <c r="F199" s="134" t="s">
        <v>866</v>
      </c>
      <c r="G199" t="s">
        <v>273</v>
      </c>
      <c r="H199">
        <v>4130511</v>
      </c>
      <c r="I199">
        <v>4130881</v>
      </c>
      <c r="J199" t="s">
        <v>244</v>
      </c>
      <c r="K199">
        <v>370</v>
      </c>
      <c r="L199">
        <v>10.300000000000001</v>
      </c>
      <c r="M199" t="s">
        <v>274</v>
      </c>
      <c r="N199" t="s">
        <v>278</v>
      </c>
      <c r="O199">
        <v>2159</v>
      </c>
      <c r="P199">
        <v>17.137563686892101</v>
      </c>
      <c r="Q199" t="s">
        <v>246</v>
      </c>
      <c r="R199" t="s">
        <v>192</v>
      </c>
      <c r="S199" t="s">
        <v>247</v>
      </c>
    </row>
    <row r="200">
      <c r="A200" t="s">
        <v>867</v>
      </c>
      <c r="B200">
        <v>94.2608368810792</v>
      </c>
      <c r="C200">
        <v>4.4237294977074999</v>
      </c>
      <c r="D200">
        <v>0.334841733315698</v>
      </c>
      <c r="E200" s="134" t="s">
        <v>868</v>
      </c>
      <c r="F200" s="134" t="s">
        <v>869</v>
      </c>
      <c r="G200" t="s">
        <v>411</v>
      </c>
      <c r="H200">
        <v>2953059</v>
      </c>
      <c r="I200">
        <v>2958723</v>
      </c>
      <c r="J200" t="s">
        <v>244</v>
      </c>
      <c r="K200">
        <v>5498</v>
      </c>
      <c r="L200">
        <v>0</v>
      </c>
      <c r="M200" t="s">
        <v>274</v>
      </c>
      <c r="N200" t="s">
        <v>198</v>
      </c>
      <c r="O200">
        <v>5467</v>
      </c>
      <c r="P200">
        <v>100.567038595208</v>
      </c>
      <c r="Q200" t="s">
        <v>254</v>
      </c>
      <c r="R200" t="s">
        <v>198</v>
      </c>
      <c r="S200" t="s">
        <v>247</v>
      </c>
    </row>
    <row r="201">
      <c r="A201" t="s">
        <v>870</v>
      </c>
      <c r="B201">
        <v>173.946440927125</v>
      </c>
      <c r="C201">
        <v>2.9189566419942299</v>
      </c>
      <c r="D201">
        <v>0.221791641100405</v>
      </c>
      <c r="E201" s="134" t="s">
        <v>871</v>
      </c>
      <c r="F201" s="134" t="s">
        <v>872</v>
      </c>
      <c r="G201" t="s">
        <v>342</v>
      </c>
      <c r="H201">
        <v>2329474</v>
      </c>
      <c r="I201">
        <v>2329830</v>
      </c>
      <c r="J201" t="s">
        <v>244</v>
      </c>
      <c r="K201">
        <v>161</v>
      </c>
      <c r="L201">
        <v>14.369999999999999</v>
      </c>
      <c r="M201" t="s">
        <v>293</v>
      </c>
      <c r="N201" t="s">
        <v>138</v>
      </c>
      <c r="O201">
        <v>229</v>
      </c>
      <c r="P201">
        <v>70.3056768558952</v>
      </c>
      <c r="Q201" t="s">
        <v>246</v>
      </c>
      <c r="R201" t="s">
        <v>138</v>
      </c>
      <c r="S201" t="s">
        <v>247</v>
      </c>
    </row>
    <row r="202">
      <c r="A202" t="s">
        <v>873</v>
      </c>
      <c r="B202">
        <v>184.163756783911</v>
      </c>
      <c r="C202">
        <v>3.3575720943003802</v>
      </c>
      <c r="D202">
        <v>0.25696137831207699</v>
      </c>
      <c r="E202" s="134" t="s">
        <v>874</v>
      </c>
      <c r="F202" s="134" t="s">
        <v>875</v>
      </c>
      <c r="G202" t="s">
        <v>243</v>
      </c>
      <c r="H202">
        <v>7546563</v>
      </c>
      <c r="I202">
        <v>7552057</v>
      </c>
      <c r="J202" t="s">
        <v>244</v>
      </c>
      <c r="K202">
        <v>5494</v>
      </c>
      <c r="L202">
        <v>0.80000000000000004</v>
      </c>
      <c r="M202" t="s">
        <v>274</v>
      </c>
      <c r="N202" t="s">
        <v>198</v>
      </c>
      <c r="O202">
        <v>5467</v>
      </c>
      <c r="P202">
        <v>100.493872324858</v>
      </c>
      <c r="Q202" t="s">
        <v>254</v>
      </c>
      <c r="R202" t="s">
        <v>198</v>
      </c>
      <c r="S202" t="s">
        <v>247</v>
      </c>
    </row>
    <row r="203">
      <c r="A203" t="s">
        <v>876</v>
      </c>
      <c r="B203">
        <v>343.98468347080501</v>
      </c>
      <c r="C203">
        <v>2.1005948651847501</v>
      </c>
      <c r="D203">
        <v>0.16125284404809301</v>
      </c>
      <c r="E203" s="134" t="s">
        <v>877</v>
      </c>
      <c r="F203" s="134" t="s">
        <v>878</v>
      </c>
      <c r="G203" t="s">
        <v>282</v>
      </c>
      <c r="H203">
        <v>2393046</v>
      </c>
      <c r="I203">
        <v>2396129</v>
      </c>
      <c r="J203" t="s">
        <v>252</v>
      </c>
      <c r="K203">
        <v>111</v>
      </c>
      <c r="L203">
        <v>19.167000000000002</v>
      </c>
      <c r="M203" t="s">
        <v>245</v>
      </c>
      <c r="N203" t="s">
        <v>350</v>
      </c>
      <c r="O203">
        <v>3679</v>
      </c>
      <c r="P203">
        <v>3.0171242185376501</v>
      </c>
      <c r="Q203" t="s">
        <v>246</v>
      </c>
      <c r="R203" t="s">
        <v>191</v>
      </c>
      <c r="S203" t="s">
        <v>247</v>
      </c>
    </row>
    <row r="204">
      <c r="A204" t="s">
        <v>879</v>
      </c>
      <c r="B204">
        <v>184.133263548667</v>
      </c>
      <c r="C204">
        <v>2.6155001470523702</v>
      </c>
      <c r="D204">
        <v>0.201756893634643</v>
      </c>
      <c r="E204" s="134" t="s">
        <v>880</v>
      </c>
      <c r="F204" s="134" t="s">
        <v>881</v>
      </c>
      <c r="G204" t="s">
        <v>414</v>
      </c>
      <c r="H204">
        <v>556640</v>
      </c>
      <c r="I204">
        <v>562871</v>
      </c>
      <c r="J204" t="s">
        <v>244</v>
      </c>
      <c r="K204">
        <v>6216</v>
      </c>
      <c r="L204">
        <v>1.494</v>
      </c>
      <c r="M204" t="s">
        <v>274</v>
      </c>
      <c r="N204" t="s">
        <v>198</v>
      </c>
      <c r="O204">
        <v>7000</v>
      </c>
      <c r="P204">
        <v>88.799999999999997</v>
      </c>
      <c r="Q204" t="s">
        <v>254</v>
      </c>
      <c r="R204" t="s">
        <v>198</v>
      </c>
      <c r="S204" t="s">
        <v>247</v>
      </c>
    </row>
    <row r="205">
      <c r="A205" t="s">
        <v>882</v>
      </c>
      <c r="B205">
        <v>171.66074942900701</v>
      </c>
      <c r="C205">
        <v>3.2706169089307902</v>
      </c>
      <c r="D205">
        <v>0.25229360228651398</v>
      </c>
      <c r="E205" s="134" t="s">
        <v>883</v>
      </c>
      <c r="F205" s="134" t="s">
        <v>881</v>
      </c>
      <c r="G205" t="s">
        <v>297</v>
      </c>
      <c r="H205">
        <v>3891733</v>
      </c>
      <c r="I205">
        <v>3895113</v>
      </c>
      <c r="J205" t="s">
        <v>244</v>
      </c>
      <c r="K205">
        <v>3383</v>
      </c>
      <c r="L205">
        <v>1.5369999999999999</v>
      </c>
      <c r="M205" t="s">
        <v>265</v>
      </c>
      <c r="N205" t="s">
        <v>198</v>
      </c>
      <c r="O205">
        <v>5467</v>
      </c>
      <c r="P205">
        <v>61.880373147978801</v>
      </c>
      <c r="Q205" t="s">
        <v>246</v>
      </c>
      <c r="R205" t="s">
        <v>198</v>
      </c>
      <c r="S205" t="s">
        <v>247</v>
      </c>
    </row>
    <row r="206">
      <c r="A206" t="s">
        <v>884</v>
      </c>
      <c r="B206">
        <v>105.75775866124199</v>
      </c>
      <c r="C206">
        <v>3.5587104352788499</v>
      </c>
      <c r="D206">
        <v>0.27552744837632898</v>
      </c>
      <c r="E206" s="134" t="s">
        <v>885</v>
      </c>
      <c r="F206" s="134" t="s">
        <v>886</v>
      </c>
      <c r="G206" t="s">
        <v>342</v>
      </c>
      <c r="H206">
        <v>5982675</v>
      </c>
      <c r="I206">
        <v>5986318</v>
      </c>
      <c r="J206" t="s">
        <v>252</v>
      </c>
      <c r="K206">
        <v>2978</v>
      </c>
      <c r="L206">
        <v>10.635</v>
      </c>
      <c r="M206" t="s">
        <v>253</v>
      </c>
      <c r="N206" t="s">
        <v>198</v>
      </c>
      <c r="O206">
        <v>8756</v>
      </c>
      <c r="P206">
        <v>34.010963910461399</v>
      </c>
      <c r="Q206" t="s">
        <v>246</v>
      </c>
      <c r="R206" t="s">
        <v>198</v>
      </c>
      <c r="S206" t="s">
        <v>247</v>
      </c>
    </row>
    <row r="207">
      <c r="A207" t="s">
        <v>887</v>
      </c>
      <c r="B207">
        <v>181.03790891405299</v>
      </c>
      <c r="C207">
        <v>3.1579155253237698</v>
      </c>
      <c r="D207">
        <v>0.244266737361094</v>
      </c>
      <c r="E207" s="134" t="s">
        <v>888</v>
      </c>
      <c r="F207" s="134" t="s">
        <v>889</v>
      </c>
      <c r="G207" t="s">
        <v>303</v>
      </c>
      <c r="H207">
        <v>4996431</v>
      </c>
      <c r="I207">
        <v>5001895</v>
      </c>
      <c r="J207" t="s">
        <v>244</v>
      </c>
      <c r="K207">
        <v>5464</v>
      </c>
      <c r="L207">
        <v>0.90000000000000002</v>
      </c>
      <c r="M207" t="s">
        <v>274</v>
      </c>
      <c r="N207" t="s">
        <v>198</v>
      </c>
      <c r="O207">
        <v>5467</v>
      </c>
      <c r="P207">
        <v>99.945125297237993</v>
      </c>
      <c r="Q207" t="s">
        <v>254</v>
      </c>
      <c r="R207" t="s">
        <v>198</v>
      </c>
      <c r="S207" t="s">
        <v>247</v>
      </c>
    </row>
    <row r="208">
      <c r="A208" t="s">
        <v>890</v>
      </c>
      <c r="B208">
        <v>342.38209999752303</v>
      </c>
      <c r="C208">
        <v>2.0854775663777501</v>
      </c>
      <c r="D208">
        <v>0.162003143027835</v>
      </c>
      <c r="E208" s="134" t="s">
        <v>891</v>
      </c>
      <c r="F208" s="134" t="s">
        <v>892</v>
      </c>
      <c r="G208" t="s">
        <v>334</v>
      </c>
      <c r="H208">
        <v>6904099</v>
      </c>
      <c r="I208">
        <v>6904331</v>
      </c>
      <c r="J208" t="s">
        <v>244</v>
      </c>
      <c r="K208">
        <v>232</v>
      </c>
      <c r="L208">
        <v>15.6</v>
      </c>
      <c r="M208" t="s">
        <v>245</v>
      </c>
      <c r="N208" t="s">
        <v>126</v>
      </c>
      <c r="O208">
        <v>310</v>
      </c>
      <c r="P208">
        <v>74.838709677419402</v>
      </c>
      <c r="Q208" t="s">
        <v>246</v>
      </c>
      <c r="R208" t="s">
        <v>191</v>
      </c>
      <c r="S208" t="s">
        <v>247</v>
      </c>
    </row>
    <row r="209">
      <c r="A209" t="s">
        <v>893</v>
      </c>
      <c r="B209">
        <v>217.31603115832999</v>
      </c>
      <c r="C209">
        <v>2.6893231803655602</v>
      </c>
      <c r="D209">
        <v>0.209500750812082</v>
      </c>
      <c r="E209" s="134" t="s">
        <v>894</v>
      </c>
      <c r="F209" s="134" t="s">
        <v>895</v>
      </c>
      <c r="G209" t="s">
        <v>307</v>
      </c>
      <c r="H209">
        <v>4498531</v>
      </c>
      <c r="I209">
        <v>4499131</v>
      </c>
      <c r="J209" t="s">
        <v>252</v>
      </c>
      <c r="K209">
        <v>600</v>
      </c>
      <c r="L209">
        <v>4.7000000000000002</v>
      </c>
      <c r="M209" t="s">
        <v>245</v>
      </c>
      <c r="N209" t="s">
        <v>198</v>
      </c>
      <c r="O209">
        <v>6814</v>
      </c>
      <c r="P209">
        <v>8.8054006457293799</v>
      </c>
      <c r="Q209" t="s">
        <v>246</v>
      </c>
      <c r="R209" t="s">
        <v>198</v>
      </c>
      <c r="S209" t="s">
        <v>247</v>
      </c>
    </row>
    <row r="210">
      <c r="A210" t="s">
        <v>896</v>
      </c>
      <c r="B210">
        <v>285.49607451684102</v>
      </c>
      <c r="C210">
        <v>-3.17891805607871</v>
      </c>
      <c r="D210">
        <v>0.249614065450527</v>
      </c>
      <c r="E210" s="134" t="s">
        <v>897</v>
      </c>
      <c r="F210" s="134" t="s">
        <v>898</v>
      </c>
      <c r="G210" t="s">
        <v>478</v>
      </c>
      <c r="H210">
        <v>3270454</v>
      </c>
      <c r="I210">
        <v>3274972</v>
      </c>
      <c r="J210" t="s">
        <v>244</v>
      </c>
      <c r="K210">
        <v>2799</v>
      </c>
      <c r="L210">
        <v>24.34</v>
      </c>
      <c r="M210" t="s">
        <v>274</v>
      </c>
      <c r="N210" t="s">
        <v>189</v>
      </c>
      <c r="O210">
        <v>6500</v>
      </c>
      <c r="P210">
        <v>43.061538461538497</v>
      </c>
      <c r="Q210" t="s">
        <v>246</v>
      </c>
      <c r="R210" t="s">
        <v>189</v>
      </c>
      <c r="S210" t="s">
        <v>247</v>
      </c>
    </row>
    <row r="211">
      <c r="A211" t="s">
        <v>899</v>
      </c>
      <c r="B211">
        <v>151.21100949960501</v>
      </c>
      <c r="C211">
        <v>2.75549789997876</v>
      </c>
      <c r="D211">
        <v>0.21546069605545901</v>
      </c>
      <c r="E211" s="134" t="s">
        <v>900</v>
      </c>
      <c r="F211" s="134" t="s">
        <v>901</v>
      </c>
      <c r="G211" t="s">
        <v>282</v>
      </c>
      <c r="H211">
        <v>2394634</v>
      </c>
      <c r="I211">
        <v>2394996</v>
      </c>
      <c r="J211" t="s">
        <v>244</v>
      </c>
      <c r="K211">
        <v>362</v>
      </c>
      <c r="L211">
        <v>8.8000000000000007</v>
      </c>
      <c r="M211" t="s">
        <v>245</v>
      </c>
      <c r="N211" t="s">
        <v>126</v>
      </c>
      <c r="O211">
        <v>1519</v>
      </c>
      <c r="P211">
        <v>23.831468071099401</v>
      </c>
      <c r="Q211" t="s">
        <v>246</v>
      </c>
      <c r="R211" t="s">
        <v>192</v>
      </c>
      <c r="S211" t="s">
        <v>247</v>
      </c>
    </row>
    <row r="212">
      <c r="A212" t="s">
        <v>902</v>
      </c>
      <c r="B212">
        <v>374.18953710684599</v>
      </c>
      <c r="C212">
        <v>2.1181995386000301</v>
      </c>
      <c r="D212">
        <v>0.16566520220706399</v>
      </c>
      <c r="E212" s="134" t="s">
        <v>903</v>
      </c>
      <c r="F212" s="134" t="s">
        <v>904</v>
      </c>
      <c r="G212" t="s">
        <v>681</v>
      </c>
      <c r="H212">
        <v>1796617</v>
      </c>
      <c r="I212">
        <v>1796841</v>
      </c>
      <c r="J212" t="s">
        <v>252</v>
      </c>
      <c r="K212">
        <v>224</v>
      </c>
      <c r="L212">
        <v>7.0999999999999996</v>
      </c>
      <c r="M212" t="s">
        <v>245</v>
      </c>
      <c r="N212" t="s">
        <v>138</v>
      </c>
      <c r="O212">
        <v>13346</v>
      </c>
      <c r="P212">
        <v>1.67840551476098</v>
      </c>
      <c r="Q212" t="s">
        <v>246</v>
      </c>
      <c r="R212" t="s">
        <v>138</v>
      </c>
      <c r="S212" t="s">
        <v>247</v>
      </c>
    </row>
    <row r="213">
      <c r="A213" t="s">
        <v>905</v>
      </c>
      <c r="B213">
        <v>1892.60590559105</v>
      </c>
      <c r="C213">
        <v>-2.0774600116603299</v>
      </c>
      <c r="D213">
        <v>0.16267988694761801</v>
      </c>
      <c r="E213" s="134" t="s">
        <v>906</v>
      </c>
      <c r="F213" s="134" t="s">
        <v>907</v>
      </c>
      <c r="G213" t="s">
        <v>317</v>
      </c>
      <c r="H213">
        <v>5613944</v>
      </c>
      <c r="I213">
        <v>5614088</v>
      </c>
      <c r="J213" t="s">
        <v>244</v>
      </c>
      <c r="K213">
        <v>144</v>
      </c>
      <c r="L213">
        <v>17.399999999999999</v>
      </c>
      <c r="M213" t="s">
        <v>245</v>
      </c>
      <c r="N213" t="s">
        <v>198</v>
      </c>
      <c r="O213">
        <v>7282</v>
      </c>
      <c r="P213">
        <v>1.97747871463884</v>
      </c>
      <c r="Q213" t="s">
        <v>246</v>
      </c>
      <c r="R213" t="s">
        <v>198</v>
      </c>
      <c r="S213" t="s">
        <v>247</v>
      </c>
    </row>
    <row r="214">
      <c r="A214" t="s">
        <v>908</v>
      </c>
      <c r="B214">
        <v>963.52015299337199</v>
      </c>
      <c r="C214">
        <v>-2.0734210293205999</v>
      </c>
      <c r="D214">
        <v>0.16329916722482299</v>
      </c>
      <c r="E214" s="134" t="s">
        <v>909</v>
      </c>
      <c r="F214" s="134" t="s">
        <v>910</v>
      </c>
      <c r="G214" t="s">
        <v>411</v>
      </c>
      <c r="H214">
        <v>1138111</v>
      </c>
      <c r="I214">
        <v>1138450</v>
      </c>
      <c r="J214" t="s">
        <v>252</v>
      </c>
      <c r="K214">
        <v>49</v>
      </c>
      <c r="L214">
        <v>19.324000000000002</v>
      </c>
      <c r="M214" t="s">
        <v>274</v>
      </c>
      <c r="N214" t="s">
        <v>138</v>
      </c>
      <c r="O214">
        <v>2121</v>
      </c>
      <c r="P214">
        <v>2.3102310231023102</v>
      </c>
      <c r="Q214" t="s">
        <v>246</v>
      </c>
      <c r="R214" t="s">
        <v>138</v>
      </c>
      <c r="S214" t="s">
        <v>247</v>
      </c>
    </row>
    <row r="215">
      <c r="A215" t="s">
        <v>911</v>
      </c>
      <c r="B215">
        <v>255.011016523883</v>
      </c>
      <c r="C215">
        <v>-3.0612729891423198</v>
      </c>
      <c r="D215">
        <v>0.24061299591249799</v>
      </c>
      <c r="E215" s="134" t="s">
        <v>912</v>
      </c>
      <c r="F215" s="134" t="s">
        <v>913</v>
      </c>
      <c r="G215" t="s">
        <v>418</v>
      </c>
      <c r="H215">
        <v>335071</v>
      </c>
      <c r="I215">
        <v>335159</v>
      </c>
      <c r="J215" t="s">
        <v>252</v>
      </c>
      <c r="K215">
        <v>88</v>
      </c>
      <c r="L215">
        <v>24</v>
      </c>
      <c r="M215" t="s">
        <v>245</v>
      </c>
      <c r="N215" t="s">
        <v>138</v>
      </c>
      <c r="O215">
        <v>2121</v>
      </c>
      <c r="P215">
        <v>4.1489863272041498</v>
      </c>
      <c r="Q215" t="s">
        <v>246</v>
      </c>
      <c r="R215" t="s">
        <v>138</v>
      </c>
      <c r="S215" t="s">
        <v>247</v>
      </c>
    </row>
    <row r="216">
      <c r="A216" t="s">
        <v>914</v>
      </c>
      <c r="B216">
        <v>4214.6390481341696</v>
      </c>
      <c r="C216">
        <v>4.1765826415442797</v>
      </c>
      <c r="D216">
        <v>0.33048293416810698</v>
      </c>
      <c r="E216" s="134" t="s">
        <v>915</v>
      </c>
      <c r="F216" s="134" t="s">
        <v>916</v>
      </c>
      <c r="G216" t="s">
        <v>334</v>
      </c>
      <c r="H216">
        <v>7671556</v>
      </c>
      <c r="I216">
        <v>7674410</v>
      </c>
      <c r="J216" t="s">
        <v>252</v>
      </c>
      <c r="K216">
        <v>2846</v>
      </c>
      <c r="L216">
        <v>12.492000000000001</v>
      </c>
      <c r="M216" t="s">
        <v>274</v>
      </c>
      <c r="N216" t="s">
        <v>195</v>
      </c>
      <c r="O216">
        <v>4363</v>
      </c>
      <c r="P216">
        <v>65.230346092138404</v>
      </c>
      <c r="Q216" t="s">
        <v>246</v>
      </c>
      <c r="R216" t="s">
        <v>195</v>
      </c>
      <c r="S216" t="s">
        <v>247</v>
      </c>
    </row>
    <row r="217">
      <c r="A217" t="s">
        <v>917</v>
      </c>
      <c r="B217">
        <v>74.902584710651197</v>
      </c>
      <c r="C217">
        <v>4.7460267356128396</v>
      </c>
      <c r="D217">
        <v>0.38057793372795301</v>
      </c>
      <c r="E217" s="134" t="s">
        <v>918</v>
      </c>
      <c r="F217" s="134" t="s">
        <v>919</v>
      </c>
      <c r="G217" t="s">
        <v>520</v>
      </c>
      <c r="H217">
        <v>3929409</v>
      </c>
      <c r="I217">
        <v>3929484</v>
      </c>
      <c r="J217" t="s">
        <v>252</v>
      </c>
      <c r="K217">
        <v>75</v>
      </c>
      <c r="L217">
        <v>9.3000000000000007</v>
      </c>
      <c r="M217" t="s">
        <v>245</v>
      </c>
      <c r="N217" t="s">
        <v>278</v>
      </c>
      <c r="O217">
        <v>9871</v>
      </c>
      <c r="P217">
        <v>0.75980143855739002</v>
      </c>
      <c r="Q217" t="s">
        <v>246</v>
      </c>
      <c r="R217" t="s">
        <v>191</v>
      </c>
      <c r="S217" t="s">
        <v>247</v>
      </c>
    </row>
    <row r="218">
      <c r="A218" t="s">
        <v>920</v>
      </c>
      <c r="B218">
        <v>174.097084162615</v>
      </c>
      <c r="C218">
        <v>2.7566480195607599</v>
      </c>
      <c r="D218">
        <v>0.222925543760574</v>
      </c>
      <c r="E218" s="134" t="s">
        <v>921</v>
      </c>
      <c r="F218" s="134" t="s">
        <v>922</v>
      </c>
      <c r="G218" t="s">
        <v>553</v>
      </c>
      <c r="H218">
        <v>2521234</v>
      </c>
      <c r="I218">
        <v>2521503</v>
      </c>
      <c r="J218" t="s">
        <v>252</v>
      </c>
      <c r="K218">
        <v>269</v>
      </c>
      <c r="L218">
        <v>20.899999999999999</v>
      </c>
      <c r="M218" t="s">
        <v>245</v>
      </c>
      <c r="N218" t="s">
        <v>198</v>
      </c>
      <c r="O218">
        <v>3684</v>
      </c>
      <c r="P218">
        <v>7.3018458197611302</v>
      </c>
      <c r="Q218" t="s">
        <v>246</v>
      </c>
      <c r="R218" t="s">
        <v>198</v>
      </c>
      <c r="S218" t="s">
        <v>247</v>
      </c>
    </row>
    <row r="219">
      <c r="A219" t="s">
        <v>923</v>
      </c>
      <c r="B219">
        <v>120.93061379964701</v>
      </c>
      <c r="C219">
        <v>3.01474221969616</v>
      </c>
      <c r="D219">
        <v>0.244382494012546</v>
      </c>
      <c r="E219" s="134" t="s">
        <v>924</v>
      </c>
      <c r="F219" s="134" t="s">
        <v>925</v>
      </c>
      <c r="G219" t="s">
        <v>334</v>
      </c>
      <c r="H219">
        <v>1255813</v>
      </c>
      <c r="I219">
        <v>1257413</v>
      </c>
      <c r="J219" t="s">
        <v>244</v>
      </c>
      <c r="K219">
        <v>312</v>
      </c>
      <c r="L219">
        <v>20.373999999999999</v>
      </c>
      <c r="M219" t="s">
        <v>274</v>
      </c>
      <c r="N219" t="s">
        <v>138</v>
      </c>
      <c r="O219">
        <v>1723</v>
      </c>
      <c r="P219">
        <v>18.1079512478236</v>
      </c>
      <c r="Q219" t="s">
        <v>246</v>
      </c>
      <c r="R219" t="s">
        <v>138</v>
      </c>
      <c r="S219" t="s">
        <v>247</v>
      </c>
    </row>
    <row r="220">
      <c r="A220" t="s">
        <v>926</v>
      </c>
      <c r="B220">
        <v>120.93061379964701</v>
      </c>
      <c r="C220">
        <v>3.01474221969616</v>
      </c>
      <c r="D220">
        <v>0.244382494012546</v>
      </c>
      <c r="E220" s="134" t="s">
        <v>924</v>
      </c>
      <c r="F220" s="134" t="s">
        <v>925</v>
      </c>
      <c r="G220" t="s">
        <v>334</v>
      </c>
      <c r="H220">
        <v>1255878</v>
      </c>
      <c r="I220">
        <v>1257345</v>
      </c>
      <c r="J220" t="s">
        <v>252</v>
      </c>
      <c r="K220">
        <v>1219</v>
      </c>
      <c r="L220">
        <v>4.2000000000000002</v>
      </c>
      <c r="M220" t="s">
        <v>274</v>
      </c>
      <c r="N220" t="s">
        <v>278</v>
      </c>
      <c r="O220">
        <v>2159</v>
      </c>
      <c r="P220">
        <v>56.461324687355301</v>
      </c>
      <c r="Q220" t="s">
        <v>246</v>
      </c>
      <c r="R220" t="s">
        <v>192</v>
      </c>
      <c r="S220" t="s">
        <v>247</v>
      </c>
    </row>
    <row r="221">
      <c r="A221" t="s">
        <v>927</v>
      </c>
      <c r="B221">
        <v>173.417367265037</v>
      </c>
      <c r="C221">
        <v>3.03155161119445</v>
      </c>
      <c r="D221">
        <v>0.245948994176623</v>
      </c>
      <c r="E221" s="134" t="s">
        <v>928</v>
      </c>
      <c r="F221" s="134" t="s">
        <v>929</v>
      </c>
      <c r="G221" t="s">
        <v>273</v>
      </c>
      <c r="H221">
        <v>447659</v>
      </c>
      <c r="I221">
        <v>451327</v>
      </c>
      <c r="J221" t="s">
        <v>244</v>
      </c>
      <c r="K221">
        <v>3668</v>
      </c>
      <c r="L221">
        <v>1.1000000000000001</v>
      </c>
      <c r="M221" t="s">
        <v>245</v>
      </c>
      <c r="N221" t="s">
        <v>198</v>
      </c>
      <c r="O221">
        <v>5467</v>
      </c>
      <c r="P221">
        <v>67.093469910371297</v>
      </c>
      <c r="Q221" t="s">
        <v>246</v>
      </c>
      <c r="R221" t="s">
        <v>198</v>
      </c>
      <c r="S221" t="s">
        <v>247</v>
      </c>
    </row>
    <row r="222">
      <c r="A222" t="s">
        <v>930</v>
      </c>
      <c r="B222">
        <v>266.36071148148102</v>
      </c>
      <c r="C222">
        <v>2.7132809285855601</v>
      </c>
      <c r="D222">
        <v>0.219760800008551</v>
      </c>
      <c r="E222" s="134" t="s">
        <v>931</v>
      </c>
      <c r="F222" s="134" t="s">
        <v>932</v>
      </c>
      <c r="G222" t="s">
        <v>303</v>
      </c>
      <c r="H222">
        <v>161065</v>
      </c>
      <c r="I222">
        <v>162008</v>
      </c>
      <c r="J222" t="s">
        <v>244</v>
      </c>
      <c r="K222">
        <v>190</v>
      </c>
      <c r="L222">
        <v>11.637</v>
      </c>
      <c r="M222" t="s">
        <v>245</v>
      </c>
      <c r="N222" t="s">
        <v>350</v>
      </c>
      <c r="O222">
        <v>871</v>
      </c>
      <c r="P222">
        <v>21.814006888633799</v>
      </c>
      <c r="Q222" t="s">
        <v>246</v>
      </c>
      <c r="R222" t="s">
        <v>192</v>
      </c>
      <c r="S222" t="s">
        <v>247</v>
      </c>
    </row>
    <row r="223">
      <c r="A223" t="s">
        <v>933</v>
      </c>
      <c r="B223">
        <v>77.559686355288704</v>
      </c>
      <c r="C223">
        <v>5.1273087095176599</v>
      </c>
      <c r="D223">
        <v>0.41477801164209999</v>
      </c>
      <c r="E223" s="134" t="s">
        <v>934</v>
      </c>
      <c r="F223" s="134" t="s">
        <v>935</v>
      </c>
      <c r="G223" t="s">
        <v>380</v>
      </c>
      <c r="H223">
        <v>5054602</v>
      </c>
      <c r="I223">
        <v>5054730</v>
      </c>
      <c r="J223" t="s">
        <v>244</v>
      </c>
      <c r="K223">
        <v>128</v>
      </c>
      <c r="L223">
        <v>27.899999999999999</v>
      </c>
      <c r="M223" t="s">
        <v>293</v>
      </c>
      <c r="N223" t="s">
        <v>198</v>
      </c>
      <c r="O223">
        <v>7244</v>
      </c>
      <c r="P223">
        <v>1.76697956929873</v>
      </c>
      <c r="Q223" t="s">
        <v>246</v>
      </c>
      <c r="R223" t="s">
        <v>198</v>
      </c>
      <c r="S223" t="s">
        <v>247</v>
      </c>
    </row>
    <row r="224">
      <c r="A224" t="s">
        <v>936</v>
      </c>
      <c r="B224">
        <v>265.82757423918798</v>
      </c>
      <c r="C224">
        <v>2.7150183465323598</v>
      </c>
      <c r="D224">
        <v>0.22018854266394799</v>
      </c>
      <c r="E224" s="134" t="s">
        <v>937</v>
      </c>
      <c r="F224" s="134" t="s">
        <v>938</v>
      </c>
      <c r="G224" t="s">
        <v>303</v>
      </c>
      <c r="H224">
        <v>161249</v>
      </c>
      <c r="I224">
        <v>161319</v>
      </c>
      <c r="J224" t="s">
        <v>252</v>
      </c>
      <c r="K224">
        <v>70</v>
      </c>
      <c r="L224">
        <v>5.7000000000000002</v>
      </c>
      <c r="M224" t="s">
        <v>245</v>
      </c>
      <c r="N224" t="s">
        <v>197</v>
      </c>
      <c r="O224">
        <v>12900</v>
      </c>
      <c r="P224">
        <v>0.54263565891472898</v>
      </c>
      <c r="Q224" t="s">
        <v>246</v>
      </c>
      <c r="R224" t="s">
        <v>197</v>
      </c>
      <c r="S224" t="s">
        <v>247</v>
      </c>
    </row>
    <row r="225">
      <c r="A225" t="s">
        <v>939</v>
      </c>
      <c r="B225">
        <v>388.615703585821</v>
      </c>
      <c r="C225">
        <v>2.05323918097521</v>
      </c>
      <c r="D225">
        <v>0.16722452891268599</v>
      </c>
      <c r="E225" s="134" t="s">
        <v>940</v>
      </c>
      <c r="F225" s="134" t="s">
        <v>941</v>
      </c>
      <c r="G225" t="s">
        <v>330</v>
      </c>
      <c r="H225">
        <v>4282552</v>
      </c>
      <c r="I225">
        <v>4298208</v>
      </c>
      <c r="J225" t="s">
        <v>244</v>
      </c>
      <c r="K225">
        <v>3020</v>
      </c>
      <c r="L225">
        <v>4.077</v>
      </c>
      <c r="M225" t="s">
        <v>274</v>
      </c>
      <c r="N225" t="s">
        <v>278</v>
      </c>
      <c r="O225">
        <v>15715</v>
      </c>
      <c r="P225">
        <v>19.217308304168</v>
      </c>
      <c r="Q225" t="s">
        <v>246</v>
      </c>
      <c r="R225" t="s">
        <v>191</v>
      </c>
      <c r="S225" t="s">
        <v>247</v>
      </c>
    </row>
    <row r="226">
      <c r="A226" t="s">
        <v>942</v>
      </c>
      <c r="B226">
        <v>486.67525363214997</v>
      </c>
      <c r="C226">
        <v>2.0406496546863702</v>
      </c>
      <c r="D226">
        <v>0.16610967370273899</v>
      </c>
      <c r="E226" s="134" t="s">
        <v>943</v>
      </c>
      <c r="F226" s="134" t="s">
        <v>944</v>
      </c>
      <c r="G226" t="s">
        <v>303</v>
      </c>
      <c r="H226">
        <v>1110120</v>
      </c>
      <c r="I226">
        <v>1278053</v>
      </c>
      <c r="J226" t="s">
        <v>252</v>
      </c>
      <c r="K226">
        <v>284</v>
      </c>
      <c r="L226">
        <v>25.550000000000001</v>
      </c>
      <c r="M226" t="s">
        <v>265</v>
      </c>
      <c r="N226" t="s">
        <v>138</v>
      </c>
      <c r="O226">
        <v>335593</v>
      </c>
      <c r="P226">
        <v>0.084626318188996796</v>
      </c>
      <c r="Q226" t="s">
        <v>246</v>
      </c>
      <c r="R226" t="s">
        <v>138</v>
      </c>
      <c r="S226" t="s">
        <v>247</v>
      </c>
    </row>
    <row r="227">
      <c r="A227" t="s">
        <v>945</v>
      </c>
      <c r="B227">
        <v>2468.0470545262701</v>
      </c>
      <c r="C227">
        <v>-2.1927482903089102</v>
      </c>
      <c r="D227">
        <v>0.18015633379652199</v>
      </c>
      <c r="E227" s="134" t="s">
        <v>946</v>
      </c>
      <c r="F227" s="134" t="s">
        <v>947</v>
      </c>
      <c r="G227" t="s">
        <v>681</v>
      </c>
      <c r="H227">
        <v>1645902</v>
      </c>
      <c r="I227">
        <v>1647808</v>
      </c>
      <c r="J227" t="s">
        <v>244</v>
      </c>
      <c r="K227">
        <v>1474</v>
      </c>
      <c r="L227">
        <v>3.0950000000000002</v>
      </c>
      <c r="M227" t="s">
        <v>245</v>
      </c>
      <c r="N227" t="s">
        <v>198</v>
      </c>
      <c r="O227">
        <v>7353</v>
      </c>
      <c r="P227">
        <v>20.046239630083001</v>
      </c>
      <c r="Q227" t="s">
        <v>246</v>
      </c>
      <c r="R227" t="s">
        <v>198</v>
      </c>
      <c r="S227" t="s">
        <v>247</v>
      </c>
    </row>
    <row r="228">
      <c r="A228" t="s">
        <v>948</v>
      </c>
      <c r="B228">
        <v>1570.0423945402599</v>
      </c>
      <c r="C228">
        <v>4.7998898726060197</v>
      </c>
      <c r="D228">
        <v>0.394924985877046</v>
      </c>
      <c r="E228" s="134" t="s">
        <v>949</v>
      </c>
      <c r="F228" s="134" t="s">
        <v>950</v>
      </c>
      <c r="G228" t="s">
        <v>261</v>
      </c>
      <c r="H228">
        <v>3724672</v>
      </c>
      <c r="I228">
        <v>3762396</v>
      </c>
      <c r="J228" t="s">
        <v>244</v>
      </c>
      <c r="K228">
        <v>172</v>
      </c>
      <c r="L228">
        <v>9.3659999999999997</v>
      </c>
      <c r="M228" t="s">
        <v>274</v>
      </c>
      <c r="N228" t="s">
        <v>432</v>
      </c>
      <c r="O228">
        <v>21549</v>
      </c>
      <c r="P228">
        <v>0.79818089006450399</v>
      </c>
      <c r="Q228" t="s">
        <v>246</v>
      </c>
      <c r="R228" t="s">
        <v>191</v>
      </c>
      <c r="S228" t="s">
        <v>247</v>
      </c>
    </row>
    <row r="229">
      <c r="A229" t="s">
        <v>951</v>
      </c>
      <c r="B229">
        <v>193.48342712919401</v>
      </c>
      <c r="C229">
        <v>2.6993820310730099</v>
      </c>
      <c r="D229">
        <v>0.22207418746881999</v>
      </c>
      <c r="E229" s="134" t="s">
        <v>952</v>
      </c>
      <c r="F229" s="134" t="s">
        <v>953</v>
      </c>
      <c r="G229" t="s">
        <v>303</v>
      </c>
      <c r="H229">
        <v>4995518</v>
      </c>
      <c r="I229">
        <v>5004725</v>
      </c>
      <c r="J229" t="s">
        <v>244</v>
      </c>
      <c r="K229">
        <v>3743</v>
      </c>
      <c r="L229">
        <v>3.8980000000000001</v>
      </c>
      <c r="M229" t="s">
        <v>265</v>
      </c>
      <c r="N229" t="s">
        <v>138</v>
      </c>
      <c r="O229">
        <v>4935</v>
      </c>
      <c r="P229">
        <v>75.845997973657504</v>
      </c>
      <c r="Q229" t="s">
        <v>246</v>
      </c>
      <c r="R229" t="s">
        <v>138</v>
      </c>
      <c r="S229" t="s">
        <v>247</v>
      </c>
    </row>
    <row r="230">
      <c r="A230" t="s">
        <v>954</v>
      </c>
      <c r="B230">
        <v>196.77092190806599</v>
      </c>
      <c r="C230">
        <v>-3.7294271447009599</v>
      </c>
      <c r="D230">
        <v>0.30910156447838599</v>
      </c>
      <c r="E230" s="134" t="s">
        <v>955</v>
      </c>
      <c r="F230" s="134" t="s">
        <v>956</v>
      </c>
      <c r="G230" t="s">
        <v>282</v>
      </c>
      <c r="H230">
        <v>5978311</v>
      </c>
      <c r="I230">
        <v>5978410</v>
      </c>
      <c r="J230" t="s">
        <v>252</v>
      </c>
      <c r="K230">
        <v>99</v>
      </c>
      <c r="L230">
        <v>21.300000000000001</v>
      </c>
      <c r="M230" t="s">
        <v>274</v>
      </c>
      <c r="N230" t="s">
        <v>138</v>
      </c>
      <c r="O230">
        <v>2121</v>
      </c>
      <c r="P230">
        <v>4.6676096181046702</v>
      </c>
      <c r="Q230" t="s">
        <v>246</v>
      </c>
      <c r="R230" t="s">
        <v>138</v>
      </c>
      <c r="S230" t="s">
        <v>247</v>
      </c>
    </row>
    <row r="231">
      <c r="A231" t="s">
        <v>957</v>
      </c>
      <c r="B231">
        <v>196.77092190806599</v>
      </c>
      <c r="C231">
        <v>-3.7294271447009599</v>
      </c>
      <c r="D231">
        <v>0.30910156447838599</v>
      </c>
      <c r="E231" s="134" t="s">
        <v>955</v>
      </c>
      <c r="F231" s="134" t="s">
        <v>956</v>
      </c>
      <c r="G231" t="s">
        <v>282</v>
      </c>
      <c r="H231">
        <v>5978323</v>
      </c>
      <c r="I231">
        <v>5978418</v>
      </c>
      <c r="J231" t="s">
        <v>244</v>
      </c>
      <c r="K231">
        <v>95</v>
      </c>
      <c r="L231">
        <v>20.199999999999999</v>
      </c>
      <c r="M231" t="s">
        <v>274</v>
      </c>
      <c r="N231" t="s">
        <v>138</v>
      </c>
      <c r="O231">
        <v>2121</v>
      </c>
      <c r="P231">
        <v>4.4790193305044799</v>
      </c>
      <c r="Q231" t="s">
        <v>246</v>
      </c>
      <c r="R231" t="s">
        <v>138</v>
      </c>
      <c r="S231" t="s">
        <v>247</v>
      </c>
    </row>
    <row r="232">
      <c r="A232" t="s">
        <v>958</v>
      </c>
      <c r="B232">
        <v>214.80559882688399</v>
      </c>
      <c r="C232">
        <v>2.3981016068271899</v>
      </c>
      <c r="D232">
        <v>0.19856028490192101</v>
      </c>
      <c r="E232" s="134" t="s">
        <v>959</v>
      </c>
      <c r="F232" s="134" t="s">
        <v>960</v>
      </c>
      <c r="G232" t="s">
        <v>334</v>
      </c>
      <c r="H232">
        <v>6221531</v>
      </c>
      <c r="I232">
        <v>6221940</v>
      </c>
      <c r="J232" t="s">
        <v>252</v>
      </c>
      <c r="K232">
        <v>409</v>
      </c>
      <c r="L232">
        <v>6.4000000000000004</v>
      </c>
      <c r="M232" t="s">
        <v>245</v>
      </c>
      <c r="N232" t="s">
        <v>197</v>
      </c>
      <c r="O232">
        <v>607</v>
      </c>
      <c r="P232">
        <v>67.380560131795704</v>
      </c>
      <c r="Q232" t="s">
        <v>246</v>
      </c>
      <c r="R232" t="s">
        <v>197</v>
      </c>
      <c r="S232" t="s">
        <v>247</v>
      </c>
    </row>
    <row r="233">
      <c r="A233" t="s">
        <v>961</v>
      </c>
      <c r="B233">
        <v>83.607068421039301</v>
      </c>
      <c r="C233">
        <v>3.7450945182237199</v>
      </c>
      <c r="D233">
        <v>0.31072035340753101</v>
      </c>
      <c r="E233" s="134" t="s">
        <v>962</v>
      </c>
      <c r="F233" s="134" t="s">
        <v>963</v>
      </c>
      <c r="G233" t="s">
        <v>342</v>
      </c>
      <c r="H233">
        <v>5983450</v>
      </c>
      <c r="I233">
        <v>5983618</v>
      </c>
      <c r="J233" t="s">
        <v>244</v>
      </c>
      <c r="K233">
        <v>168</v>
      </c>
      <c r="L233">
        <v>16.100000000000001</v>
      </c>
      <c r="M233" t="s">
        <v>245</v>
      </c>
      <c r="N233" t="s">
        <v>198</v>
      </c>
      <c r="O233">
        <v>8756</v>
      </c>
      <c r="P233">
        <v>1.91868433074463</v>
      </c>
      <c r="Q233" t="s">
        <v>246</v>
      </c>
      <c r="R233" t="s">
        <v>198</v>
      </c>
      <c r="S233" t="s">
        <v>247</v>
      </c>
    </row>
    <row r="234">
      <c r="A234" t="s">
        <v>964</v>
      </c>
      <c r="B234">
        <v>874.10569400882105</v>
      </c>
      <c r="C234">
        <v>4.3973214501960802</v>
      </c>
      <c r="D234">
        <v>0.36706524487452802</v>
      </c>
      <c r="E234" s="134" t="s">
        <v>965</v>
      </c>
      <c r="F234" s="134" t="s">
        <v>966</v>
      </c>
      <c r="G234" t="s">
        <v>243</v>
      </c>
      <c r="H234">
        <v>1025081</v>
      </c>
      <c r="I234">
        <v>1026267</v>
      </c>
      <c r="J234" t="s">
        <v>252</v>
      </c>
      <c r="K234">
        <v>773</v>
      </c>
      <c r="L234">
        <v>20.988</v>
      </c>
      <c r="M234" t="s">
        <v>245</v>
      </c>
      <c r="N234" t="s">
        <v>198</v>
      </c>
      <c r="O234">
        <v>7000</v>
      </c>
      <c r="P234">
        <v>11.0428571428571</v>
      </c>
      <c r="Q234" t="s">
        <v>246</v>
      </c>
      <c r="R234" t="s">
        <v>198</v>
      </c>
      <c r="S234" t="s">
        <v>247</v>
      </c>
    </row>
    <row r="235">
      <c r="A235" t="s">
        <v>967</v>
      </c>
      <c r="B235">
        <v>374.41351387048798</v>
      </c>
      <c r="C235">
        <v>-2.3581416690571801</v>
      </c>
      <c r="D235">
        <v>0.199011747410833</v>
      </c>
      <c r="E235" s="134" t="s">
        <v>968</v>
      </c>
      <c r="F235" s="134" t="s">
        <v>969</v>
      </c>
      <c r="G235" t="s">
        <v>520</v>
      </c>
      <c r="H235">
        <v>44012</v>
      </c>
      <c r="I235">
        <v>52583</v>
      </c>
      <c r="J235" t="s">
        <v>244</v>
      </c>
      <c r="K235">
        <v>1123</v>
      </c>
      <c r="L235">
        <v>8.2430000000000003</v>
      </c>
      <c r="M235" t="s">
        <v>274</v>
      </c>
      <c r="N235" t="s">
        <v>199</v>
      </c>
      <c r="O235">
        <v>9470</v>
      </c>
      <c r="P235">
        <v>11.8585005279831</v>
      </c>
      <c r="Q235" t="s">
        <v>246</v>
      </c>
      <c r="R235" t="s">
        <v>199</v>
      </c>
      <c r="S235" t="s">
        <v>247</v>
      </c>
    </row>
    <row r="236">
      <c r="A236" t="s">
        <v>970</v>
      </c>
      <c r="B236">
        <v>209.751194683687</v>
      </c>
      <c r="C236">
        <v>2.27645441021714</v>
      </c>
      <c r="D236">
        <v>0.19166424270597299</v>
      </c>
      <c r="E236" s="134" t="s">
        <v>971</v>
      </c>
      <c r="F236" s="134" t="s">
        <v>972</v>
      </c>
      <c r="G236" t="s">
        <v>338</v>
      </c>
      <c r="H236">
        <v>719357</v>
      </c>
      <c r="I236">
        <v>719832</v>
      </c>
      <c r="J236" t="s">
        <v>252</v>
      </c>
      <c r="K236">
        <v>475</v>
      </c>
      <c r="L236">
        <v>1.8999999999999999</v>
      </c>
      <c r="M236" t="s">
        <v>245</v>
      </c>
      <c r="N236" t="s">
        <v>197</v>
      </c>
      <c r="O236">
        <v>607</v>
      </c>
      <c r="P236">
        <v>78.253706754530498</v>
      </c>
      <c r="Q236" t="s">
        <v>246</v>
      </c>
      <c r="R236" t="s">
        <v>197</v>
      </c>
      <c r="S236" t="s">
        <v>247</v>
      </c>
    </row>
    <row r="237">
      <c r="A237" t="s">
        <v>973</v>
      </c>
      <c r="B237">
        <v>69.961883756492398</v>
      </c>
      <c r="C237">
        <v>5.3269430469026702</v>
      </c>
      <c r="D237">
        <v>0.44586862220349099</v>
      </c>
      <c r="E237" s="134" t="s">
        <v>974</v>
      </c>
      <c r="F237" s="134" t="s">
        <v>975</v>
      </c>
      <c r="G237" t="s">
        <v>282</v>
      </c>
      <c r="H237">
        <v>5973205</v>
      </c>
      <c r="I237">
        <v>5975001</v>
      </c>
      <c r="J237" t="s">
        <v>244</v>
      </c>
      <c r="K237">
        <v>1643</v>
      </c>
      <c r="L237">
        <v>18.59</v>
      </c>
      <c r="M237" t="s">
        <v>265</v>
      </c>
      <c r="N237" t="s">
        <v>199</v>
      </c>
      <c r="O237">
        <v>4138</v>
      </c>
      <c r="P237">
        <v>39.705171580473703</v>
      </c>
      <c r="Q237" t="s">
        <v>246</v>
      </c>
      <c r="R237" t="s">
        <v>199</v>
      </c>
      <c r="S237" t="s">
        <v>247</v>
      </c>
    </row>
    <row r="238">
      <c r="A238" t="s">
        <v>976</v>
      </c>
      <c r="B238">
        <v>372.45221254013097</v>
      </c>
      <c r="C238">
        <v>-2.3106629571150599</v>
      </c>
      <c r="D238">
        <v>0.19561787725492899</v>
      </c>
      <c r="E238" s="134" t="s">
        <v>977</v>
      </c>
      <c r="F238" s="134" t="s">
        <v>978</v>
      </c>
      <c r="G238" t="s">
        <v>338</v>
      </c>
      <c r="H238">
        <v>147657</v>
      </c>
      <c r="I238">
        <v>147711</v>
      </c>
      <c r="J238" t="s">
        <v>252</v>
      </c>
      <c r="K238">
        <v>54</v>
      </c>
      <c r="L238">
        <v>21.699999999999999</v>
      </c>
      <c r="M238" t="s">
        <v>245</v>
      </c>
      <c r="N238" t="s">
        <v>126</v>
      </c>
      <c r="O238">
        <v>5526</v>
      </c>
      <c r="P238">
        <v>0.97719869706840401</v>
      </c>
      <c r="Q238" t="s">
        <v>246</v>
      </c>
      <c r="R238" t="s">
        <v>191</v>
      </c>
      <c r="S238" t="s">
        <v>247</v>
      </c>
    </row>
    <row r="239">
      <c r="A239" t="s">
        <v>979</v>
      </c>
      <c r="B239">
        <v>194.16304047400601</v>
      </c>
      <c r="C239">
        <v>-3.8001606267275498</v>
      </c>
      <c r="D239">
        <v>0.32647749048684299</v>
      </c>
      <c r="E239" s="134" t="s">
        <v>980</v>
      </c>
      <c r="F239" s="134" t="s">
        <v>981</v>
      </c>
      <c r="G239" t="s">
        <v>338</v>
      </c>
      <c r="H239">
        <v>1034978</v>
      </c>
      <c r="I239">
        <v>1035056</v>
      </c>
      <c r="J239" t="s">
        <v>252</v>
      </c>
      <c r="K239">
        <v>78</v>
      </c>
      <c r="L239">
        <v>19.600000000000001</v>
      </c>
      <c r="M239" t="s">
        <v>245</v>
      </c>
      <c r="N239" t="s">
        <v>138</v>
      </c>
      <c r="O239">
        <v>2121</v>
      </c>
      <c r="P239">
        <v>3.6775106082036801</v>
      </c>
      <c r="Q239" t="s">
        <v>246</v>
      </c>
      <c r="R239" t="s">
        <v>138</v>
      </c>
      <c r="S239" t="s">
        <v>247</v>
      </c>
    </row>
    <row r="240">
      <c r="A240" t="s">
        <v>982</v>
      </c>
      <c r="B240">
        <v>405.06633993843701</v>
      </c>
      <c r="C240">
        <v>-2.3463037489796599</v>
      </c>
      <c r="D240">
        <v>0.201912975362463</v>
      </c>
      <c r="E240" s="134" t="s">
        <v>983</v>
      </c>
      <c r="F240" s="134" t="s">
        <v>984</v>
      </c>
      <c r="G240" t="s">
        <v>334</v>
      </c>
      <c r="H240">
        <v>5153360</v>
      </c>
      <c r="I240">
        <v>5153448</v>
      </c>
      <c r="J240" t="s">
        <v>252</v>
      </c>
      <c r="K240">
        <v>88</v>
      </c>
      <c r="L240">
        <v>3.3999999999999999</v>
      </c>
      <c r="M240" t="s">
        <v>245</v>
      </c>
      <c r="N240" t="s">
        <v>199</v>
      </c>
      <c r="O240">
        <v>8554</v>
      </c>
      <c r="P240">
        <v>1.0287584755669901</v>
      </c>
      <c r="Q240" t="s">
        <v>246</v>
      </c>
      <c r="R240" t="s">
        <v>199</v>
      </c>
      <c r="S240" t="s">
        <v>247</v>
      </c>
    </row>
    <row r="241">
      <c r="A241" t="s">
        <v>985</v>
      </c>
      <c r="B241">
        <v>200.532211741042</v>
      </c>
      <c r="C241">
        <v>-3.3354372737420599</v>
      </c>
      <c r="D241">
        <v>0.29031531833677199</v>
      </c>
      <c r="E241" s="134" t="s">
        <v>986</v>
      </c>
      <c r="F241" s="134" t="s">
        <v>987</v>
      </c>
      <c r="G241" t="s">
        <v>303</v>
      </c>
      <c r="H241">
        <v>2785102</v>
      </c>
      <c r="I241">
        <v>2785176</v>
      </c>
      <c r="J241" t="s">
        <v>252</v>
      </c>
      <c r="K241">
        <v>74</v>
      </c>
      <c r="L241">
        <v>17.800000000000001</v>
      </c>
      <c r="M241" t="s">
        <v>245</v>
      </c>
      <c r="N241" t="s">
        <v>138</v>
      </c>
      <c r="O241">
        <v>2121</v>
      </c>
      <c r="P241">
        <v>3.4889203206034902</v>
      </c>
      <c r="Q241" t="s">
        <v>246</v>
      </c>
      <c r="R241" t="s">
        <v>138</v>
      </c>
      <c r="S241" t="s">
        <v>247</v>
      </c>
    </row>
    <row r="242">
      <c r="A242" t="s">
        <v>988</v>
      </c>
      <c r="B242">
        <v>203.049699231478</v>
      </c>
      <c r="C242">
        <v>-3.0894542706444401</v>
      </c>
      <c r="D242">
        <v>0.26823651744593202</v>
      </c>
      <c r="E242" s="134" t="s">
        <v>989</v>
      </c>
      <c r="F242" s="134" t="s">
        <v>990</v>
      </c>
      <c r="G242" t="s">
        <v>414</v>
      </c>
      <c r="H242">
        <v>23194</v>
      </c>
      <c r="I242">
        <v>24165</v>
      </c>
      <c r="J242" t="s">
        <v>244</v>
      </c>
      <c r="K242">
        <v>992</v>
      </c>
      <c r="L242">
        <v>11.185</v>
      </c>
      <c r="M242" t="s">
        <v>245</v>
      </c>
      <c r="N242" t="s">
        <v>138</v>
      </c>
      <c r="O242">
        <v>4243</v>
      </c>
      <c r="P242">
        <v>23.3796841857177</v>
      </c>
      <c r="Q242" t="s">
        <v>246</v>
      </c>
      <c r="R242" t="s">
        <v>138</v>
      </c>
      <c r="S242" t="s">
        <v>247</v>
      </c>
    </row>
    <row r="243">
      <c r="A243" t="s">
        <v>991</v>
      </c>
      <c r="B243">
        <v>3875.84221934988</v>
      </c>
      <c r="C243">
        <v>5.67897692068341</v>
      </c>
      <c r="D243">
        <v>0.493291219234196</v>
      </c>
      <c r="E243" s="134" t="s">
        <v>992</v>
      </c>
      <c r="F243" s="134" t="s">
        <v>993</v>
      </c>
      <c r="G243" t="s">
        <v>380</v>
      </c>
      <c r="H243">
        <v>772438</v>
      </c>
      <c r="I243">
        <v>773141</v>
      </c>
      <c r="J243" t="s">
        <v>252</v>
      </c>
      <c r="K243">
        <v>703</v>
      </c>
      <c r="L243">
        <v>12.199999999999999</v>
      </c>
      <c r="M243" t="s">
        <v>265</v>
      </c>
      <c r="N243" t="s">
        <v>198</v>
      </c>
      <c r="O243">
        <v>7000</v>
      </c>
      <c r="P243">
        <v>10.0428571428571</v>
      </c>
      <c r="Q243" t="s">
        <v>246</v>
      </c>
      <c r="R243" t="s">
        <v>198</v>
      </c>
      <c r="S243" t="s">
        <v>247</v>
      </c>
    </row>
    <row r="244">
      <c r="A244" t="s">
        <v>994</v>
      </c>
      <c r="B244">
        <v>193.99573766200999</v>
      </c>
      <c r="C244">
        <v>-3.2171950155705198</v>
      </c>
      <c r="D244">
        <v>0.27956244923325002</v>
      </c>
      <c r="E244" s="134" t="s">
        <v>995</v>
      </c>
      <c r="F244" s="134" t="s">
        <v>996</v>
      </c>
      <c r="G244" t="s">
        <v>681</v>
      </c>
      <c r="H244">
        <v>1939245</v>
      </c>
      <c r="I244">
        <v>1939319</v>
      </c>
      <c r="J244" t="s">
        <v>244</v>
      </c>
      <c r="K244">
        <v>74</v>
      </c>
      <c r="L244">
        <v>22.199999999999999</v>
      </c>
      <c r="M244" t="s">
        <v>274</v>
      </c>
      <c r="N244" t="s">
        <v>138</v>
      </c>
      <c r="O244">
        <v>2121</v>
      </c>
      <c r="P244">
        <v>3.4889203206034902</v>
      </c>
      <c r="Q244" t="s">
        <v>246</v>
      </c>
      <c r="R244" t="s">
        <v>138</v>
      </c>
      <c r="S244" t="s">
        <v>247</v>
      </c>
    </row>
    <row r="245">
      <c r="A245" t="s">
        <v>997</v>
      </c>
      <c r="B245">
        <v>195.50447194840501</v>
      </c>
      <c r="C245">
        <v>6.0746314937925598</v>
      </c>
      <c r="D245">
        <v>0.52863767778272397</v>
      </c>
      <c r="E245" s="134" t="s">
        <v>998</v>
      </c>
      <c r="F245" s="134" t="s">
        <v>999</v>
      </c>
      <c r="G245" t="s">
        <v>251</v>
      </c>
      <c r="H245">
        <v>7028050</v>
      </c>
      <c r="I245">
        <v>7028143</v>
      </c>
      <c r="J245" t="s">
        <v>252</v>
      </c>
      <c r="K245">
        <v>93</v>
      </c>
      <c r="L245">
        <v>2</v>
      </c>
      <c r="M245" t="s">
        <v>293</v>
      </c>
      <c r="N245" t="s">
        <v>199</v>
      </c>
      <c r="O245">
        <v>4138</v>
      </c>
      <c r="P245">
        <v>2.2474625422909602</v>
      </c>
      <c r="Q245" t="s">
        <v>246</v>
      </c>
      <c r="R245" t="s">
        <v>199</v>
      </c>
      <c r="S245" t="s">
        <v>247</v>
      </c>
    </row>
    <row r="246">
      <c r="A246" t="s">
        <v>1000</v>
      </c>
      <c r="B246">
        <v>208.23287106415901</v>
      </c>
      <c r="C246">
        <v>-3.3017433581798499</v>
      </c>
      <c r="D246">
        <v>0.292341872262873</v>
      </c>
      <c r="E246" s="134" t="s">
        <v>1001</v>
      </c>
      <c r="F246" s="134" t="s">
        <v>1002</v>
      </c>
      <c r="G246" t="s">
        <v>273</v>
      </c>
      <c r="H246">
        <v>1267361</v>
      </c>
      <c r="I246">
        <v>1267449</v>
      </c>
      <c r="J246" t="s">
        <v>252</v>
      </c>
      <c r="K246">
        <v>88</v>
      </c>
      <c r="L246">
        <v>17.199999999999999</v>
      </c>
      <c r="M246" t="s">
        <v>265</v>
      </c>
      <c r="N246" t="s">
        <v>138</v>
      </c>
      <c r="O246">
        <v>2121</v>
      </c>
      <c r="P246">
        <v>4.1489863272041498</v>
      </c>
      <c r="Q246" t="s">
        <v>246</v>
      </c>
      <c r="R246" t="s">
        <v>138</v>
      </c>
      <c r="S246" t="s">
        <v>247</v>
      </c>
    </row>
    <row r="247">
      <c r="A247" t="s">
        <v>1003</v>
      </c>
      <c r="B247">
        <v>273.79172144393198</v>
      </c>
      <c r="C247">
        <v>2.56927310638785</v>
      </c>
      <c r="D247">
        <v>0.22553542680899299</v>
      </c>
      <c r="E247" s="134" t="s">
        <v>1004</v>
      </c>
      <c r="F247" s="134" t="s">
        <v>1005</v>
      </c>
      <c r="G247" t="s">
        <v>330</v>
      </c>
      <c r="H247">
        <v>608696</v>
      </c>
      <c r="I247">
        <v>608811</v>
      </c>
      <c r="J247" t="s">
        <v>244</v>
      </c>
      <c r="K247">
        <v>115</v>
      </c>
      <c r="L247">
        <v>9.5999999999999996</v>
      </c>
      <c r="M247" t="s">
        <v>245</v>
      </c>
      <c r="N247" t="s">
        <v>200</v>
      </c>
      <c r="O247">
        <v>3664</v>
      </c>
      <c r="P247">
        <v>3.13864628820961</v>
      </c>
      <c r="Q247" t="s">
        <v>246</v>
      </c>
      <c r="R247" t="s">
        <v>200</v>
      </c>
      <c r="S247" t="s">
        <v>247</v>
      </c>
    </row>
    <row r="248">
      <c r="A248" t="s">
        <v>1006</v>
      </c>
      <c r="B248">
        <v>10654.922020877601</v>
      </c>
      <c r="C248">
        <v>6.10488415780687</v>
      </c>
      <c r="D248">
        <v>0.53673431816013395</v>
      </c>
      <c r="E248" s="134" t="s">
        <v>1007</v>
      </c>
      <c r="F248" s="134" t="s">
        <v>1008</v>
      </c>
      <c r="G248" t="s">
        <v>317</v>
      </c>
      <c r="H248">
        <v>4696059</v>
      </c>
      <c r="I248">
        <v>4697034</v>
      </c>
      <c r="J248" t="s">
        <v>252</v>
      </c>
      <c r="K248">
        <v>975</v>
      </c>
      <c r="L248">
        <v>16.899999999999999</v>
      </c>
      <c r="M248" t="s">
        <v>265</v>
      </c>
      <c r="N248" t="s">
        <v>199</v>
      </c>
      <c r="O248">
        <v>4138</v>
      </c>
      <c r="P248">
        <v>23.5621072982117</v>
      </c>
      <c r="Q248" t="s">
        <v>246</v>
      </c>
      <c r="R248" t="s">
        <v>199</v>
      </c>
      <c r="S248" t="s">
        <v>247</v>
      </c>
    </row>
    <row r="249">
      <c r="A249" t="s">
        <v>1009</v>
      </c>
      <c r="B249">
        <v>79.1668801281821</v>
      </c>
      <c r="C249">
        <v>3.5335902248396698</v>
      </c>
      <c r="D249">
        <v>0.31248111585677701</v>
      </c>
      <c r="E249" s="134" t="s">
        <v>1010</v>
      </c>
      <c r="F249" s="134" t="s">
        <v>1011</v>
      </c>
      <c r="G249" t="s">
        <v>269</v>
      </c>
      <c r="H249">
        <v>1152123</v>
      </c>
      <c r="I249">
        <v>1152382</v>
      </c>
      <c r="J249" t="s">
        <v>244</v>
      </c>
      <c r="K249">
        <v>259</v>
      </c>
      <c r="L249">
        <v>21.800000000000001</v>
      </c>
      <c r="M249" t="s">
        <v>245</v>
      </c>
      <c r="N249" t="s">
        <v>199</v>
      </c>
      <c r="O249">
        <v>8721</v>
      </c>
      <c r="P249">
        <v>2.9698429079233999</v>
      </c>
      <c r="Q249" t="s">
        <v>246</v>
      </c>
      <c r="R249" t="s">
        <v>199</v>
      </c>
      <c r="S249" t="s">
        <v>247</v>
      </c>
    </row>
    <row r="250">
      <c r="A250" t="s">
        <v>1012</v>
      </c>
      <c r="B250">
        <v>69.539882022978304</v>
      </c>
      <c r="C250">
        <v>4.2502983668098802</v>
      </c>
      <c r="D250">
        <v>0.376564939325785</v>
      </c>
      <c r="E250" s="134" t="s">
        <v>1013</v>
      </c>
      <c r="F250" s="134" t="s">
        <v>1014</v>
      </c>
      <c r="G250" t="s">
        <v>334</v>
      </c>
      <c r="H250">
        <v>7842966</v>
      </c>
      <c r="I250">
        <v>7848433</v>
      </c>
      <c r="J250" t="s">
        <v>244</v>
      </c>
      <c r="K250">
        <v>5467</v>
      </c>
      <c r="L250">
        <v>0.20000000000000001</v>
      </c>
      <c r="M250" t="s">
        <v>274</v>
      </c>
      <c r="N250" t="s">
        <v>198</v>
      </c>
      <c r="O250">
        <v>5467</v>
      </c>
      <c r="P250">
        <v>100</v>
      </c>
      <c r="Q250" t="s">
        <v>254</v>
      </c>
      <c r="R250" t="s">
        <v>198</v>
      </c>
      <c r="S250" t="s">
        <v>247</v>
      </c>
    </row>
    <row r="251">
      <c r="A251" t="s">
        <v>1015</v>
      </c>
      <c r="B251">
        <v>126.856428987497</v>
      </c>
      <c r="C251">
        <v>2.6315885797220302</v>
      </c>
      <c r="D251">
        <v>0.23402650221898399</v>
      </c>
      <c r="E251" s="134" t="s">
        <v>1016</v>
      </c>
      <c r="F251" s="134" t="s">
        <v>1017</v>
      </c>
      <c r="G251" t="s">
        <v>681</v>
      </c>
      <c r="H251">
        <v>1890760</v>
      </c>
      <c r="I251">
        <v>1891080</v>
      </c>
      <c r="J251" t="s">
        <v>252</v>
      </c>
      <c r="K251">
        <v>320</v>
      </c>
      <c r="L251">
        <v>3.2000000000000002</v>
      </c>
      <c r="M251" t="s">
        <v>265</v>
      </c>
      <c r="N251" t="s">
        <v>200</v>
      </c>
      <c r="O251">
        <v>4637</v>
      </c>
      <c r="P251">
        <v>6.9010135863705004</v>
      </c>
      <c r="Q251" t="s">
        <v>246</v>
      </c>
      <c r="R251" t="s">
        <v>200</v>
      </c>
      <c r="S251" t="s">
        <v>247</v>
      </c>
    </row>
    <row r="252">
      <c r="A252" t="s">
        <v>1018</v>
      </c>
      <c r="B252">
        <v>279.769384432381</v>
      </c>
      <c r="C252">
        <v>2.6565131208808199</v>
      </c>
      <c r="D252">
        <v>0.23629841406176999</v>
      </c>
      <c r="E252" s="134" t="s">
        <v>1019</v>
      </c>
      <c r="F252" s="134" t="s">
        <v>1020</v>
      </c>
      <c r="G252" t="s">
        <v>297</v>
      </c>
      <c r="H252">
        <v>2469073</v>
      </c>
      <c r="I252">
        <v>2469188</v>
      </c>
      <c r="J252" t="s">
        <v>244</v>
      </c>
      <c r="K252">
        <v>115</v>
      </c>
      <c r="L252">
        <v>4.2999999999999998</v>
      </c>
      <c r="M252" t="s">
        <v>274</v>
      </c>
      <c r="N252" t="s">
        <v>200</v>
      </c>
      <c r="O252">
        <v>3664</v>
      </c>
      <c r="P252">
        <v>3.13864628820961</v>
      </c>
      <c r="Q252" t="s">
        <v>246</v>
      </c>
      <c r="R252" t="s">
        <v>200</v>
      </c>
      <c r="S252" t="s">
        <v>247</v>
      </c>
    </row>
    <row r="253">
      <c r="A253" t="s">
        <v>1021</v>
      </c>
      <c r="B253">
        <v>265.89622181984998</v>
      </c>
      <c r="C253">
        <v>2.5990265761947402</v>
      </c>
      <c r="D253">
        <v>0.23120843523489201</v>
      </c>
      <c r="E253" s="134" t="s">
        <v>1022</v>
      </c>
      <c r="F253" s="134" t="s">
        <v>1023</v>
      </c>
      <c r="G253" t="s">
        <v>269</v>
      </c>
      <c r="H253">
        <v>505522</v>
      </c>
      <c r="I253">
        <v>505729</v>
      </c>
      <c r="J253" t="s">
        <v>244</v>
      </c>
      <c r="K253">
        <v>207</v>
      </c>
      <c r="L253">
        <v>3</v>
      </c>
      <c r="M253" t="s">
        <v>265</v>
      </c>
      <c r="N253" t="s">
        <v>200</v>
      </c>
      <c r="O253">
        <v>3664</v>
      </c>
      <c r="P253">
        <v>5.6495633187772896</v>
      </c>
      <c r="Q253" t="s">
        <v>246</v>
      </c>
      <c r="R253" t="s">
        <v>200</v>
      </c>
      <c r="S253" t="s">
        <v>247</v>
      </c>
    </row>
    <row r="254">
      <c r="A254" t="s">
        <v>1024</v>
      </c>
      <c r="B254">
        <v>320.92892347960799</v>
      </c>
      <c r="C254">
        <v>-2.16739693328475</v>
      </c>
      <c r="D254">
        <v>0.19311464841006101</v>
      </c>
      <c r="E254" s="134" t="s">
        <v>1025</v>
      </c>
      <c r="F254" s="134" t="s">
        <v>1026</v>
      </c>
      <c r="G254" t="s">
        <v>553</v>
      </c>
      <c r="H254">
        <v>5391300</v>
      </c>
      <c r="I254">
        <v>5392128</v>
      </c>
      <c r="J254" t="s">
        <v>252</v>
      </c>
      <c r="K254">
        <v>828</v>
      </c>
      <c r="L254">
        <v>28.800000000000001</v>
      </c>
      <c r="M254" t="s">
        <v>153</v>
      </c>
      <c r="N254" t="s">
        <v>189</v>
      </c>
      <c r="O254">
        <v>8332</v>
      </c>
      <c r="P254">
        <v>9.9375900144023106</v>
      </c>
      <c r="Q254" t="s">
        <v>246</v>
      </c>
      <c r="R254" t="s">
        <v>189</v>
      </c>
      <c r="S254" t="s">
        <v>247</v>
      </c>
    </row>
    <row r="255">
      <c r="A255" t="s">
        <v>1027</v>
      </c>
      <c r="B255">
        <v>201.76277967791</v>
      </c>
      <c r="C255">
        <v>-3.1914548406052701</v>
      </c>
      <c r="D255">
        <v>0.28732455062353301</v>
      </c>
      <c r="E255" s="134" t="s">
        <v>1028</v>
      </c>
      <c r="F255" s="134" t="s">
        <v>1029</v>
      </c>
      <c r="G255" t="s">
        <v>681</v>
      </c>
      <c r="H255">
        <v>1975547</v>
      </c>
      <c r="I255">
        <v>1975621</v>
      </c>
      <c r="J255" t="s">
        <v>252</v>
      </c>
      <c r="K255">
        <v>74</v>
      </c>
      <c r="L255">
        <v>22.199999999999999</v>
      </c>
      <c r="M255" t="s">
        <v>245</v>
      </c>
      <c r="N255" t="s">
        <v>138</v>
      </c>
      <c r="O255">
        <v>2121</v>
      </c>
      <c r="P255">
        <v>3.4889203206034902</v>
      </c>
      <c r="Q255" t="s">
        <v>246</v>
      </c>
      <c r="R255" t="s">
        <v>138</v>
      </c>
      <c r="S255" t="s">
        <v>247</v>
      </c>
    </row>
    <row r="256">
      <c r="A256" t="s">
        <v>1030</v>
      </c>
      <c r="B256">
        <v>212.58030091883401</v>
      </c>
      <c r="C256">
        <v>-3.00871189926319</v>
      </c>
      <c r="D256">
        <v>0.268971784587066</v>
      </c>
      <c r="E256" s="134" t="s">
        <v>1031</v>
      </c>
      <c r="F256" s="134" t="s">
        <v>1032</v>
      </c>
      <c r="G256" t="s">
        <v>524</v>
      </c>
      <c r="H256">
        <v>216155</v>
      </c>
      <c r="I256">
        <v>222541</v>
      </c>
      <c r="J256" t="s">
        <v>252</v>
      </c>
      <c r="K256">
        <v>599</v>
      </c>
      <c r="L256">
        <v>15.455</v>
      </c>
      <c r="M256" t="s">
        <v>245</v>
      </c>
      <c r="N256" t="s">
        <v>199</v>
      </c>
      <c r="O256">
        <v>14394</v>
      </c>
      <c r="P256">
        <v>4.1614561622898396</v>
      </c>
      <c r="Q256" t="s">
        <v>246</v>
      </c>
      <c r="R256" t="s">
        <v>199</v>
      </c>
      <c r="S256" t="s">
        <v>247</v>
      </c>
    </row>
    <row r="257">
      <c r="A257" t="s">
        <v>1033</v>
      </c>
      <c r="B257">
        <v>1548.2320021150199</v>
      </c>
      <c r="C257">
        <v>4.4405040880722702</v>
      </c>
      <c r="D257">
        <v>0.39783303195219899</v>
      </c>
      <c r="E257" s="134" t="s">
        <v>1034</v>
      </c>
      <c r="F257" s="134" t="s">
        <v>1035</v>
      </c>
      <c r="G257" t="s">
        <v>307</v>
      </c>
      <c r="H257">
        <v>5256255</v>
      </c>
      <c r="I257">
        <v>5256827</v>
      </c>
      <c r="J257" t="s">
        <v>244</v>
      </c>
      <c r="K257">
        <v>479</v>
      </c>
      <c r="L257">
        <v>14.475</v>
      </c>
      <c r="M257" t="s">
        <v>274</v>
      </c>
      <c r="N257" t="s">
        <v>199</v>
      </c>
      <c r="O257">
        <v>8005</v>
      </c>
      <c r="P257">
        <v>5.9837601499063098</v>
      </c>
      <c r="Q257" t="s">
        <v>246</v>
      </c>
      <c r="R257" t="s">
        <v>199</v>
      </c>
      <c r="S257" t="s">
        <v>247</v>
      </c>
    </row>
    <row r="258">
      <c r="A258" t="s">
        <v>1036</v>
      </c>
      <c r="B258">
        <v>71.662857625142493</v>
      </c>
      <c r="C258">
        <v>6.35616694926457</v>
      </c>
      <c r="D258">
        <v>0.56322669655471203</v>
      </c>
      <c r="E258" s="134" t="s">
        <v>1037</v>
      </c>
      <c r="F258" s="134" t="s">
        <v>1038</v>
      </c>
      <c r="G258" t="s">
        <v>273</v>
      </c>
      <c r="H258">
        <v>1291460</v>
      </c>
      <c r="I258">
        <v>1291614</v>
      </c>
      <c r="J258" t="s">
        <v>252</v>
      </c>
      <c r="K258">
        <v>154</v>
      </c>
      <c r="L258">
        <v>24.399999999999999</v>
      </c>
      <c r="M258" t="s">
        <v>265</v>
      </c>
      <c r="N258" t="s">
        <v>350</v>
      </c>
      <c r="O258">
        <v>325</v>
      </c>
      <c r="P258">
        <v>47.384615384615401</v>
      </c>
      <c r="Q258" t="s">
        <v>246</v>
      </c>
      <c r="R258" t="s">
        <v>192</v>
      </c>
      <c r="S258" t="s">
        <v>247</v>
      </c>
    </row>
    <row r="259">
      <c r="A259" t="s">
        <v>1039</v>
      </c>
      <c r="B259">
        <v>215.190765403303</v>
      </c>
      <c r="C259">
        <v>-3.0700697637030401</v>
      </c>
      <c r="D259">
        <v>0.27743553756200701</v>
      </c>
      <c r="E259" s="134" t="s">
        <v>1040</v>
      </c>
      <c r="F259" s="134" t="s">
        <v>1041</v>
      </c>
      <c r="G259" t="s">
        <v>524</v>
      </c>
      <c r="H259">
        <v>201378</v>
      </c>
      <c r="I259">
        <v>207733</v>
      </c>
      <c r="J259" t="s">
        <v>252</v>
      </c>
      <c r="K259">
        <v>613</v>
      </c>
      <c r="L259">
        <v>14.692</v>
      </c>
      <c r="M259" t="s">
        <v>245</v>
      </c>
      <c r="N259" t="s">
        <v>199</v>
      </c>
      <c r="O259">
        <v>14394</v>
      </c>
      <c r="P259">
        <v>4.2587189106572199</v>
      </c>
      <c r="Q259" t="s">
        <v>246</v>
      </c>
      <c r="R259" t="s">
        <v>199</v>
      </c>
      <c r="S259" t="s">
        <v>247</v>
      </c>
    </row>
    <row r="260">
      <c r="A260" t="s">
        <v>1042</v>
      </c>
      <c r="B260">
        <v>68.586630253478404</v>
      </c>
      <c r="C260">
        <v>3.8078565271908902</v>
      </c>
      <c r="D260">
        <v>0.34511898656573098</v>
      </c>
      <c r="E260" s="134" t="s">
        <v>1043</v>
      </c>
      <c r="F260" s="134" t="s">
        <v>1044</v>
      </c>
      <c r="G260" t="s">
        <v>243</v>
      </c>
      <c r="H260">
        <v>7480993</v>
      </c>
      <c r="I260">
        <v>7486489</v>
      </c>
      <c r="J260" t="s">
        <v>244</v>
      </c>
      <c r="K260">
        <v>5496</v>
      </c>
      <c r="L260">
        <v>0</v>
      </c>
      <c r="M260" t="s">
        <v>274</v>
      </c>
      <c r="N260" t="s">
        <v>198</v>
      </c>
      <c r="O260">
        <v>5467</v>
      </c>
      <c r="P260">
        <v>100.530455460033</v>
      </c>
      <c r="Q260" t="s">
        <v>254</v>
      </c>
      <c r="R260" t="s">
        <v>198</v>
      </c>
      <c r="S260" t="s">
        <v>247</v>
      </c>
    </row>
    <row r="261">
      <c r="A261" t="s">
        <v>1045</v>
      </c>
      <c r="B261">
        <v>1535.95692124991</v>
      </c>
      <c r="C261">
        <v>4.4544742597066396</v>
      </c>
      <c r="D261">
        <v>0.404234825867129</v>
      </c>
      <c r="E261" s="134" t="s">
        <v>1046</v>
      </c>
      <c r="F261" s="134" t="s">
        <v>1047</v>
      </c>
      <c r="G261" t="s">
        <v>307</v>
      </c>
      <c r="H261">
        <v>5256650</v>
      </c>
      <c r="I261">
        <v>5256745</v>
      </c>
      <c r="J261" t="s">
        <v>252</v>
      </c>
      <c r="K261">
        <v>95</v>
      </c>
      <c r="L261">
        <v>28.600000000000001</v>
      </c>
      <c r="M261" t="s">
        <v>274</v>
      </c>
      <c r="N261" t="s">
        <v>199</v>
      </c>
      <c r="O261">
        <v>8005</v>
      </c>
      <c r="P261">
        <v>1.18675827607745</v>
      </c>
      <c r="Q261" t="s">
        <v>246</v>
      </c>
      <c r="R261" t="s">
        <v>199</v>
      </c>
      <c r="S261" t="s">
        <v>247</v>
      </c>
    </row>
    <row r="262">
      <c r="A262" t="s">
        <v>1048</v>
      </c>
      <c r="B262">
        <v>198.12487253904899</v>
      </c>
      <c r="C262">
        <v>-3.1768004694865399</v>
      </c>
      <c r="D262">
        <v>0.28728124994910298</v>
      </c>
      <c r="E262" s="134" t="s">
        <v>1049</v>
      </c>
      <c r="F262" s="134" t="s">
        <v>1050</v>
      </c>
      <c r="G262" t="s">
        <v>524</v>
      </c>
      <c r="H262">
        <v>216926</v>
      </c>
      <c r="I262">
        <v>217007</v>
      </c>
      <c r="J262" t="s">
        <v>244</v>
      </c>
      <c r="K262">
        <v>81</v>
      </c>
      <c r="L262">
        <v>19.100000000000001</v>
      </c>
      <c r="M262" t="s">
        <v>245</v>
      </c>
      <c r="N262" t="s">
        <v>138</v>
      </c>
      <c r="O262">
        <v>2121</v>
      </c>
      <c r="P262">
        <v>3.8189533239038198</v>
      </c>
      <c r="Q262" t="s">
        <v>246</v>
      </c>
      <c r="R262" t="s">
        <v>138</v>
      </c>
      <c r="S262" t="s">
        <v>247</v>
      </c>
    </row>
    <row r="263">
      <c r="A263" t="s">
        <v>1051</v>
      </c>
      <c r="B263">
        <v>134.94238904928699</v>
      </c>
      <c r="C263">
        <v>2.4403323647764901</v>
      </c>
      <c r="D263">
        <v>0.221876474786735</v>
      </c>
      <c r="E263" s="134" t="s">
        <v>1052</v>
      </c>
      <c r="F263" s="134" t="s">
        <v>1053</v>
      </c>
      <c r="G263" t="s">
        <v>380</v>
      </c>
      <c r="H263">
        <v>3471467</v>
      </c>
      <c r="I263">
        <v>3471537</v>
      </c>
      <c r="J263" t="s">
        <v>244</v>
      </c>
      <c r="K263">
        <v>70</v>
      </c>
      <c r="L263">
        <v>24.300000000000001</v>
      </c>
      <c r="M263" t="s">
        <v>265</v>
      </c>
      <c r="N263" t="s">
        <v>126</v>
      </c>
      <c r="O263">
        <v>310</v>
      </c>
      <c r="P263">
        <v>22.580645161290299</v>
      </c>
      <c r="Q263" t="s">
        <v>246</v>
      </c>
      <c r="R263" t="s">
        <v>191</v>
      </c>
      <c r="S263" t="s">
        <v>247</v>
      </c>
    </row>
    <row r="264">
      <c r="A264" t="s">
        <v>1054</v>
      </c>
      <c r="B264">
        <v>123.46693675876099</v>
      </c>
      <c r="C264">
        <v>2.7665315230543301</v>
      </c>
      <c r="D264">
        <v>0.25264594334645701</v>
      </c>
      <c r="E264" s="134" t="s">
        <v>1055</v>
      </c>
      <c r="F264" s="134" t="s">
        <v>1056</v>
      </c>
      <c r="G264" t="s">
        <v>303</v>
      </c>
      <c r="H264">
        <v>3455838</v>
      </c>
      <c r="I264">
        <v>3461634</v>
      </c>
      <c r="J264" t="s">
        <v>244</v>
      </c>
      <c r="K264">
        <v>247</v>
      </c>
      <c r="L264">
        <v>15.138999999999999</v>
      </c>
      <c r="M264" t="s">
        <v>245</v>
      </c>
      <c r="N264" t="s">
        <v>197</v>
      </c>
      <c r="O264">
        <v>5511</v>
      </c>
      <c r="P264">
        <v>4.48194520050808</v>
      </c>
      <c r="Q264" t="s">
        <v>246</v>
      </c>
      <c r="R264" t="s">
        <v>197</v>
      </c>
      <c r="S264" t="s">
        <v>247</v>
      </c>
    </row>
    <row r="265">
      <c r="A265" t="s">
        <v>1057</v>
      </c>
      <c r="B265">
        <v>57.7647177821976</v>
      </c>
      <c r="C265">
        <v>5.1028295929291403</v>
      </c>
      <c r="D265">
        <v>0.46286731758918997</v>
      </c>
      <c r="E265" s="134" t="s">
        <v>1058</v>
      </c>
      <c r="F265" s="134" t="s">
        <v>1059</v>
      </c>
      <c r="G265" t="s">
        <v>553</v>
      </c>
      <c r="H265">
        <v>415890</v>
      </c>
      <c r="I265">
        <v>416639</v>
      </c>
      <c r="J265" t="s">
        <v>252</v>
      </c>
      <c r="K265">
        <v>749</v>
      </c>
      <c r="L265">
        <v>3.2999999999999998</v>
      </c>
      <c r="M265" t="s">
        <v>274</v>
      </c>
      <c r="N265" t="s">
        <v>137</v>
      </c>
      <c r="O265">
        <v>723</v>
      </c>
      <c r="P265">
        <v>103.59612724758</v>
      </c>
      <c r="Q265" t="s">
        <v>254</v>
      </c>
      <c r="R265" t="s">
        <v>194</v>
      </c>
      <c r="S265" t="s">
        <v>247</v>
      </c>
    </row>
    <row r="266">
      <c r="A266" t="s">
        <v>1060</v>
      </c>
      <c r="B266">
        <v>555.569841604987</v>
      </c>
      <c r="C266">
        <v>5.3004669877952404</v>
      </c>
      <c r="D266">
        <v>0.48411182840726202</v>
      </c>
      <c r="E266" s="134" t="s">
        <v>1061</v>
      </c>
      <c r="F266" s="134" t="s">
        <v>1062</v>
      </c>
      <c r="G266" t="s">
        <v>297</v>
      </c>
      <c r="H266">
        <v>4192305</v>
      </c>
      <c r="I266">
        <v>4192427</v>
      </c>
      <c r="J266" t="s">
        <v>252</v>
      </c>
      <c r="K266">
        <v>122</v>
      </c>
      <c r="L266">
        <v>7.5999999999999996</v>
      </c>
      <c r="M266" t="s">
        <v>265</v>
      </c>
      <c r="N266" t="s">
        <v>126</v>
      </c>
      <c r="O266">
        <v>3386</v>
      </c>
      <c r="P266">
        <v>3.60307147076196</v>
      </c>
      <c r="Q266" t="s">
        <v>246</v>
      </c>
      <c r="R266" t="s">
        <v>192</v>
      </c>
      <c r="S266" t="s">
        <v>247</v>
      </c>
    </row>
    <row r="267">
      <c r="A267" t="s">
        <v>1063</v>
      </c>
      <c r="B267">
        <v>184.96764758883401</v>
      </c>
      <c r="C267">
        <v>2.1093510692995499</v>
      </c>
      <c r="D267">
        <v>0.19301647130891</v>
      </c>
      <c r="E267" s="134" t="s">
        <v>1064</v>
      </c>
      <c r="F267" s="134" t="s">
        <v>1065</v>
      </c>
      <c r="G267" t="s">
        <v>445</v>
      </c>
      <c r="H267">
        <v>1886125</v>
      </c>
      <c r="I267">
        <v>1891765</v>
      </c>
      <c r="J267" t="s">
        <v>252</v>
      </c>
      <c r="K267">
        <v>2580</v>
      </c>
      <c r="L267">
        <v>2.6739999999999999</v>
      </c>
      <c r="M267" t="s">
        <v>265</v>
      </c>
      <c r="N267" t="s">
        <v>126</v>
      </c>
      <c r="O267">
        <v>3386</v>
      </c>
      <c r="P267">
        <v>76.196101594802101</v>
      </c>
      <c r="Q267" t="s">
        <v>246</v>
      </c>
      <c r="R267" t="s">
        <v>192</v>
      </c>
      <c r="S267" t="s">
        <v>247</v>
      </c>
    </row>
    <row r="268">
      <c r="A268" t="s">
        <v>1066</v>
      </c>
      <c r="B268">
        <v>103.84630637733299</v>
      </c>
      <c r="C268">
        <v>3.0915180068532799</v>
      </c>
      <c r="D268">
        <v>0.28456288453337802</v>
      </c>
      <c r="E268" s="134" t="s">
        <v>1067</v>
      </c>
      <c r="F268" s="134" t="s">
        <v>1068</v>
      </c>
      <c r="G268" t="s">
        <v>269</v>
      </c>
      <c r="H268">
        <v>1147015</v>
      </c>
      <c r="I268">
        <v>1155882</v>
      </c>
      <c r="J268" t="s">
        <v>252</v>
      </c>
      <c r="K268">
        <v>305</v>
      </c>
      <c r="L268">
        <v>11.77</v>
      </c>
      <c r="M268" t="s">
        <v>265</v>
      </c>
      <c r="N268" t="s">
        <v>197</v>
      </c>
      <c r="O268">
        <v>5511</v>
      </c>
      <c r="P268">
        <v>5.5343857739067301</v>
      </c>
      <c r="Q268" t="s">
        <v>246</v>
      </c>
      <c r="R268" t="s">
        <v>197</v>
      </c>
      <c r="S268" t="s">
        <v>247</v>
      </c>
    </row>
    <row r="269">
      <c r="A269" t="s">
        <v>1069</v>
      </c>
      <c r="B269">
        <v>194.72653818047999</v>
      </c>
      <c r="C269">
        <v>-3.39623040427559</v>
      </c>
      <c r="D269">
        <v>0.312498589373507</v>
      </c>
      <c r="E269" s="134" t="s">
        <v>1070</v>
      </c>
      <c r="F269" s="134" t="s">
        <v>1071</v>
      </c>
      <c r="G269" t="s">
        <v>524</v>
      </c>
      <c r="H269">
        <v>202165</v>
      </c>
      <c r="I269">
        <v>202246</v>
      </c>
      <c r="J269" t="s">
        <v>244</v>
      </c>
      <c r="K269">
        <v>81</v>
      </c>
      <c r="L269">
        <v>19.100000000000001</v>
      </c>
      <c r="M269" t="s">
        <v>245</v>
      </c>
      <c r="N269" t="s">
        <v>138</v>
      </c>
      <c r="O269">
        <v>2121</v>
      </c>
      <c r="P269">
        <v>3.8189533239038198</v>
      </c>
      <c r="Q269" t="s">
        <v>246</v>
      </c>
      <c r="R269" t="s">
        <v>138</v>
      </c>
      <c r="S269" t="s">
        <v>247</v>
      </c>
    </row>
    <row r="270">
      <c r="A270" t="s">
        <v>1072</v>
      </c>
      <c r="B270">
        <v>214.12742322338201</v>
      </c>
      <c r="C270">
        <v>-2.9730040704723</v>
      </c>
      <c r="D270">
        <v>0.274128238389579</v>
      </c>
      <c r="E270" s="134" t="s">
        <v>1073</v>
      </c>
      <c r="F270" s="134" t="s">
        <v>1074</v>
      </c>
      <c r="G270" t="s">
        <v>524</v>
      </c>
      <c r="H270">
        <v>195513</v>
      </c>
      <c r="I270">
        <v>203613</v>
      </c>
      <c r="J270" t="s">
        <v>252</v>
      </c>
      <c r="K270">
        <v>93</v>
      </c>
      <c r="L270">
        <v>26.683</v>
      </c>
      <c r="M270" t="s">
        <v>245</v>
      </c>
      <c r="N270" t="s">
        <v>278</v>
      </c>
      <c r="O270">
        <v>6383</v>
      </c>
      <c r="P270">
        <v>1.4569951433495201</v>
      </c>
      <c r="Q270" t="s">
        <v>246</v>
      </c>
      <c r="R270" t="s">
        <v>191</v>
      </c>
      <c r="S270" t="s">
        <v>247</v>
      </c>
    </row>
    <row r="271">
      <c r="A271" t="s">
        <v>1075</v>
      </c>
      <c r="B271">
        <v>376.38616536497398</v>
      </c>
      <c r="C271">
        <v>-2.3957665198040301</v>
      </c>
      <c r="D271">
        <v>0.220805164614054</v>
      </c>
      <c r="E271" s="134" t="s">
        <v>1076</v>
      </c>
      <c r="F271" s="134" t="s">
        <v>1077</v>
      </c>
      <c r="G271" t="s">
        <v>282</v>
      </c>
      <c r="H271">
        <v>401759</v>
      </c>
      <c r="I271">
        <v>402170</v>
      </c>
      <c r="J271" t="s">
        <v>252</v>
      </c>
      <c r="K271">
        <v>411</v>
      </c>
      <c r="L271">
        <v>0.5</v>
      </c>
      <c r="M271" t="s">
        <v>245</v>
      </c>
      <c r="N271" t="s">
        <v>199</v>
      </c>
      <c r="O271">
        <v>8554</v>
      </c>
      <c r="P271">
        <v>4.8047696983867203</v>
      </c>
      <c r="Q271" t="s">
        <v>246</v>
      </c>
      <c r="R271" t="s">
        <v>199</v>
      </c>
      <c r="S271" t="s">
        <v>247</v>
      </c>
    </row>
    <row r="272">
      <c r="A272" t="s">
        <v>1078</v>
      </c>
      <c r="B272">
        <v>196.392593958395</v>
      </c>
      <c r="C272">
        <v>-3.0232354727211401</v>
      </c>
      <c r="D272">
        <v>0.283247240149817</v>
      </c>
      <c r="E272" s="134" t="s">
        <v>1079</v>
      </c>
      <c r="F272" s="134" t="s">
        <v>1080</v>
      </c>
      <c r="G272" t="s">
        <v>681</v>
      </c>
      <c r="H272">
        <v>1921507</v>
      </c>
      <c r="I272">
        <v>1921581</v>
      </c>
      <c r="J272" t="s">
        <v>244</v>
      </c>
      <c r="K272">
        <v>74</v>
      </c>
      <c r="L272">
        <v>22.199999999999999</v>
      </c>
      <c r="M272" t="s">
        <v>245</v>
      </c>
      <c r="N272" t="s">
        <v>138</v>
      </c>
      <c r="O272">
        <v>2121</v>
      </c>
      <c r="P272">
        <v>3.4889203206034902</v>
      </c>
      <c r="Q272" t="s">
        <v>246</v>
      </c>
      <c r="R272" t="s">
        <v>138</v>
      </c>
      <c r="S272" t="s">
        <v>247</v>
      </c>
    </row>
    <row r="273">
      <c r="A273" t="s">
        <v>1081</v>
      </c>
      <c r="B273">
        <v>184.99990849787301</v>
      </c>
      <c r="C273">
        <v>-3.5203514504903399</v>
      </c>
      <c r="D273">
        <v>0.327189879459584</v>
      </c>
      <c r="E273" s="134" t="s">
        <v>1082</v>
      </c>
      <c r="F273" s="134" t="s">
        <v>1083</v>
      </c>
      <c r="G273" t="s">
        <v>269</v>
      </c>
      <c r="H273">
        <v>5338813</v>
      </c>
      <c r="I273">
        <v>5339699</v>
      </c>
      <c r="J273" t="s">
        <v>244</v>
      </c>
      <c r="K273">
        <v>886</v>
      </c>
      <c r="L273">
        <v>11.800000000000001</v>
      </c>
      <c r="M273" t="s">
        <v>245</v>
      </c>
      <c r="N273" t="s">
        <v>197</v>
      </c>
      <c r="O273">
        <v>5867</v>
      </c>
      <c r="P273">
        <v>15.101414692346999</v>
      </c>
      <c r="Q273" t="s">
        <v>246</v>
      </c>
      <c r="R273" t="s">
        <v>197</v>
      </c>
      <c r="S273" t="s">
        <v>247</v>
      </c>
    </row>
    <row r="274">
      <c r="A274" t="s">
        <v>1084</v>
      </c>
      <c r="B274">
        <v>295.644629075529</v>
      </c>
      <c r="C274">
        <v>2.2093452640347699</v>
      </c>
      <c r="D274">
        <v>0.20614836898490599</v>
      </c>
      <c r="E274" s="134" t="s">
        <v>1085</v>
      </c>
      <c r="F274" s="134" t="s">
        <v>1086</v>
      </c>
      <c r="G274" t="s">
        <v>380</v>
      </c>
      <c r="H274">
        <v>2039017</v>
      </c>
      <c r="I274">
        <v>2039080</v>
      </c>
      <c r="J274" t="s">
        <v>244</v>
      </c>
      <c r="K274">
        <v>63</v>
      </c>
      <c r="L274">
        <v>19.100000000000001</v>
      </c>
      <c r="M274" t="s">
        <v>265</v>
      </c>
      <c r="N274" t="s">
        <v>354</v>
      </c>
      <c r="O274">
        <v>12053</v>
      </c>
      <c r="P274">
        <v>0.522691446113001</v>
      </c>
      <c r="Q274" t="s">
        <v>246</v>
      </c>
      <c r="R274" t="s">
        <v>191</v>
      </c>
      <c r="S274" t="s">
        <v>247</v>
      </c>
    </row>
    <row r="275">
      <c r="A275" t="s">
        <v>1087</v>
      </c>
      <c r="B275">
        <v>297.49367083220699</v>
      </c>
      <c r="C275">
        <v>2.2045674124430401</v>
      </c>
      <c r="D275">
        <v>0.205962195056026</v>
      </c>
      <c r="E275" s="134" t="s">
        <v>1088</v>
      </c>
      <c r="F275" s="134" t="s">
        <v>1089</v>
      </c>
      <c r="G275" t="s">
        <v>380</v>
      </c>
      <c r="H275">
        <v>2039009</v>
      </c>
      <c r="I275">
        <v>2039078</v>
      </c>
      <c r="J275" t="s">
        <v>244</v>
      </c>
      <c r="K275">
        <v>69</v>
      </c>
      <c r="L275">
        <v>17.899999999999999</v>
      </c>
      <c r="M275" t="s">
        <v>265</v>
      </c>
      <c r="N275" t="s">
        <v>432</v>
      </c>
      <c r="O275">
        <v>21549</v>
      </c>
      <c r="P275">
        <v>0.32020047333982998</v>
      </c>
      <c r="Q275" t="s">
        <v>246</v>
      </c>
      <c r="R275" t="s">
        <v>191</v>
      </c>
      <c r="S275" t="s">
        <v>247</v>
      </c>
    </row>
    <row r="276">
      <c r="A276" t="s">
        <v>1090</v>
      </c>
      <c r="B276">
        <v>105.20684335827499</v>
      </c>
      <c r="C276">
        <v>3.0307274235516801</v>
      </c>
      <c r="D276">
        <v>0.28461485859918101</v>
      </c>
      <c r="E276" s="134" t="s">
        <v>1091</v>
      </c>
      <c r="F276" s="134" t="s">
        <v>1092</v>
      </c>
      <c r="G276" t="s">
        <v>269</v>
      </c>
      <c r="H276">
        <v>1150089</v>
      </c>
      <c r="I276">
        <v>1160895</v>
      </c>
      <c r="J276" t="s">
        <v>244</v>
      </c>
      <c r="K276">
        <v>203</v>
      </c>
      <c r="L276">
        <v>25.119</v>
      </c>
      <c r="M276" t="s">
        <v>245</v>
      </c>
      <c r="N276" t="s">
        <v>354</v>
      </c>
      <c r="O276">
        <v>15164</v>
      </c>
      <c r="P276">
        <v>1.33869691374308</v>
      </c>
      <c r="Q276" t="s">
        <v>246</v>
      </c>
      <c r="R276" t="s">
        <v>191</v>
      </c>
      <c r="S276" t="s">
        <v>247</v>
      </c>
    </row>
    <row r="277">
      <c r="A277" t="s">
        <v>1093</v>
      </c>
      <c r="B277">
        <v>58.727128195372799</v>
      </c>
      <c r="C277">
        <v>4.3287467312982502</v>
      </c>
      <c r="D277">
        <v>0.40531231410657498</v>
      </c>
      <c r="E277" s="134" t="s">
        <v>1094</v>
      </c>
      <c r="F277" s="134" t="s">
        <v>1095</v>
      </c>
      <c r="G277" t="s">
        <v>342</v>
      </c>
      <c r="H277">
        <v>6358585</v>
      </c>
      <c r="I277">
        <v>6359681</v>
      </c>
      <c r="J277" t="s">
        <v>244</v>
      </c>
      <c r="K277">
        <v>1096</v>
      </c>
      <c r="L277">
        <v>18.899999999999999</v>
      </c>
      <c r="M277" t="s">
        <v>274</v>
      </c>
      <c r="N277" t="s">
        <v>199</v>
      </c>
      <c r="O277">
        <v>11528</v>
      </c>
      <c r="P277">
        <v>9.50728660652325</v>
      </c>
      <c r="Q277" t="s">
        <v>246</v>
      </c>
      <c r="R277" t="s">
        <v>199</v>
      </c>
      <c r="S277" t="s">
        <v>247</v>
      </c>
    </row>
    <row r="278">
      <c r="A278" t="s">
        <v>1096</v>
      </c>
      <c r="B278">
        <v>1057.5187022520599</v>
      </c>
      <c r="C278">
        <v>5.2814224054490602</v>
      </c>
      <c r="D278">
        <v>0.49910807242829702</v>
      </c>
      <c r="E278" s="134" t="s">
        <v>1097</v>
      </c>
      <c r="F278" s="134" t="s">
        <v>1098</v>
      </c>
      <c r="G278" t="s">
        <v>273</v>
      </c>
      <c r="H278">
        <v>4954240</v>
      </c>
      <c r="I278">
        <v>4957169</v>
      </c>
      <c r="J278" t="s">
        <v>252</v>
      </c>
      <c r="K278">
        <v>2929</v>
      </c>
      <c r="L278">
        <v>8.0999999999999996</v>
      </c>
      <c r="M278" t="s">
        <v>245</v>
      </c>
      <c r="N278" t="s">
        <v>199</v>
      </c>
      <c r="O278">
        <v>4138</v>
      </c>
      <c r="P278">
        <v>70.782986950217506</v>
      </c>
      <c r="Q278" t="s">
        <v>246</v>
      </c>
      <c r="R278" t="s">
        <v>199</v>
      </c>
      <c r="S278" t="s">
        <v>247</v>
      </c>
    </row>
    <row r="279">
      <c r="A279" t="s">
        <v>1099</v>
      </c>
      <c r="B279">
        <v>55.006556685553797</v>
      </c>
      <c r="C279">
        <v>4.7450750323414299</v>
      </c>
      <c r="D279">
        <v>0.44781614633627898</v>
      </c>
      <c r="E279" s="134" t="s">
        <v>1100</v>
      </c>
      <c r="F279" s="134" t="s">
        <v>1101</v>
      </c>
      <c r="G279" t="s">
        <v>317</v>
      </c>
      <c r="H279">
        <v>4298582</v>
      </c>
      <c r="I279">
        <v>4306733</v>
      </c>
      <c r="J279" t="s">
        <v>244</v>
      </c>
      <c r="K279">
        <v>160</v>
      </c>
      <c r="L279">
        <v>24.971</v>
      </c>
      <c r="M279" t="s">
        <v>153</v>
      </c>
      <c r="N279" t="s">
        <v>198</v>
      </c>
      <c r="O279">
        <v>6227</v>
      </c>
      <c r="P279">
        <v>2.56945559659547</v>
      </c>
      <c r="Q279" t="s">
        <v>246</v>
      </c>
      <c r="R279" t="s">
        <v>198</v>
      </c>
      <c r="S279" t="s">
        <v>247</v>
      </c>
    </row>
    <row r="280">
      <c r="A280" t="s">
        <v>1102</v>
      </c>
      <c r="B280">
        <v>54.133359764354502</v>
      </c>
      <c r="C280">
        <v>5.0995160583888497</v>
      </c>
      <c r="D280">
        <v>0.48329960694602297</v>
      </c>
      <c r="E280" s="134" t="s">
        <v>1103</v>
      </c>
      <c r="F280" s="134" t="s">
        <v>1104</v>
      </c>
      <c r="G280" t="s">
        <v>317</v>
      </c>
      <c r="H280">
        <v>4300687</v>
      </c>
      <c r="I280">
        <v>4300770</v>
      </c>
      <c r="J280" t="s">
        <v>244</v>
      </c>
      <c r="K280">
        <v>83</v>
      </c>
      <c r="L280">
        <v>20.899999999999999</v>
      </c>
      <c r="M280" t="s">
        <v>245</v>
      </c>
      <c r="N280" t="s">
        <v>138</v>
      </c>
      <c r="O280">
        <v>13346</v>
      </c>
      <c r="P280">
        <v>0.62190918627304104</v>
      </c>
      <c r="Q280" t="s">
        <v>246</v>
      </c>
      <c r="R280" t="s">
        <v>138</v>
      </c>
      <c r="S280" t="s">
        <v>247</v>
      </c>
    </row>
    <row r="281">
      <c r="A281" t="s">
        <v>1105</v>
      </c>
      <c r="B281">
        <v>54.133359764354502</v>
      </c>
      <c r="C281">
        <v>5.0995160583888497</v>
      </c>
      <c r="D281">
        <v>0.48329960694602297</v>
      </c>
      <c r="E281" s="134" t="s">
        <v>1103</v>
      </c>
      <c r="F281" s="134" t="s">
        <v>1104</v>
      </c>
      <c r="G281" t="s">
        <v>317</v>
      </c>
      <c r="H281">
        <v>4300716</v>
      </c>
      <c r="I281">
        <v>4300908</v>
      </c>
      <c r="J281" t="s">
        <v>244</v>
      </c>
      <c r="K281">
        <v>192</v>
      </c>
      <c r="L281">
        <v>17.5</v>
      </c>
      <c r="M281" t="s">
        <v>245</v>
      </c>
      <c r="N281" t="s">
        <v>350</v>
      </c>
      <c r="O281">
        <v>221</v>
      </c>
      <c r="P281">
        <v>86.877828054298604</v>
      </c>
      <c r="Q281" t="s">
        <v>254</v>
      </c>
      <c r="R281" t="s">
        <v>192</v>
      </c>
      <c r="S281" t="s">
        <v>247</v>
      </c>
    </row>
    <row r="282">
      <c r="A282" t="s">
        <v>1106</v>
      </c>
      <c r="B282">
        <v>118.13272866968499</v>
      </c>
      <c r="C282">
        <v>2.5034130765090401</v>
      </c>
      <c r="D282">
        <v>0.23860419483713799</v>
      </c>
      <c r="E282" s="134" t="s">
        <v>1107</v>
      </c>
      <c r="F282" s="134" t="s">
        <v>1108</v>
      </c>
      <c r="G282" t="s">
        <v>282</v>
      </c>
      <c r="H282">
        <v>3029181</v>
      </c>
      <c r="I282">
        <v>3029634</v>
      </c>
      <c r="J282" t="s">
        <v>244</v>
      </c>
      <c r="K282">
        <v>203</v>
      </c>
      <c r="L282">
        <v>20.198</v>
      </c>
      <c r="M282" t="s">
        <v>274</v>
      </c>
      <c r="N282" t="s">
        <v>138</v>
      </c>
      <c r="O282">
        <v>1417</v>
      </c>
      <c r="P282">
        <v>14.326040931545499</v>
      </c>
      <c r="Q282" t="s">
        <v>246</v>
      </c>
      <c r="R282" t="s">
        <v>138</v>
      </c>
      <c r="S282" t="s">
        <v>247</v>
      </c>
    </row>
    <row r="283">
      <c r="A283" t="s">
        <v>1109</v>
      </c>
      <c r="B283">
        <v>161.089169402453</v>
      </c>
      <c r="C283">
        <v>-3.2686655980055801</v>
      </c>
      <c r="D283">
        <v>0.31237910488451098</v>
      </c>
      <c r="E283" s="134" t="s">
        <v>1110</v>
      </c>
      <c r="F283" s="134" t="s">
        <v>1111</v>
      </c>
      <c r="G283" t="s">
        <v>681</v>
      </c>
      <c r="H283">
        <v>2466495</v>
      </c>
      <c r="I283">
        <v>2467021</v>
      </c>
      <c r="J283" t="s">
        <v>244</v>
      </c>
      <c r="K283">
        <v>372</v>
      </c>
      <c r="L283">
        <v>18.183</v>
      </c>
      <c r="M283" t="s">
        <v>245</v>
      </c>
      <c r="N283" t="s">
        <v>350</v>
      </c>
      <c r="O283">
        <v>1344</v>
      </c>
      <c r="P283">
        <v>27.678571428571399</v>
      </c>
      <c r="Q283" t="s">
        <v>246</v>
      </c>
      <c r="R283" t="s">
        <v>192</v>
      </c>
      <c r="S283" t="s">
        <v>247</v>
      </c>
    </row>
    <row r="284">
      <c r="A284" t="s">
        <v>1112</v>
      </c>
      <c r="B284">
        <v>57.328466680510701</v>
      </c>
      <c r="C284">
        <v>4.6014196603573998</v>
      </c>
      <c r="D284">
        <v>0.440282669905877</v>
      </c>
      <c r="E284" s="134" t="s">
        <v>1113</v>
      </c>
      <c r="F284" s="134" t="s">
        <v>1114</v>
      </c>
      <c r="G284" t="s">
        <v>553</v>
      </c>
      <c r="H284">
        <v>8731505</v>
      </c>
      <c r="I284">
        <v>8731584</v>
      </c>
      <c r="J284" t="s">
        <v>252</v>
      </c>
      <c r="K284">
        <v>79</v>
      </c>
      <c r="L284">
        <v>17.800000000000001</v>
      </c>
      <c r="M284" t="s">
        <v>245</v>
      </c>
      <c r="N284" t="s">
        <v>197</v>
      </c>
      <c r="O284">
        <v>12900</v>
      </c>
      <c r="P284">
        <v>0.612403100775194</v>
      </c>
      <c r="Q284" t="s">
        <v>246</v>
      </c>
      <c r="R284" t="s">
        <v>197</v>
      </c>
      <c r="S284" t="s">
        <v>247</v>
      </c>
    </row>
    <row r="285">
      <c r="A285" t="s">
        <v>1115</v>
      </c>
      <c r="B285">
        <v>57.328466680510701</v>
      </c>
      <c r="C285">
        <v>4.6014196603573998</v>
      </c>
      <c r="D285">
        <v>0.440282669905877</v>
      </c>
      <c r="E285" s="134" t="s">
        <v>1113</v>
      </c>
      <c r="F285" s="134" t="s">
        <v>1114</v>
      </c>
      <c r="G285" t="s">
        <v>553</v>
      </c>
      <c r="H285">
        <v>8731515</v>
      </c>
      <c r="I285">
        <v>8731750</v>
      </c>
      <c r="J285" t="s">
        <v>252</v>
      </c>
      <c r="K285">
        <v>235</v>
      </c>
      <c r="L285">
        <v>22</v>
      </c>
      <c r="M285" t="s">
        <v>245</v>
      </c>
      <c r="N285" t="s">
        <v>350</v>
      </c>
      <c r="O285">
        <v>221</v>
      </c>
      <c r="P285">
        <v>106.334841628959</v>
      </c>
      <c r="Q285" t="s">
        <v>246</v>
      </c>
      <c r="R285" t="s">
        <v>192</v>
      </c>
      <c r="S285" t="s">
        <v>247</v>
      </c>
    </row>
    <row r="286">
      <c r="A286" t="s">
        <v>1116</v>
      </c>
      <c r="B286">
        <v>326.17331458852499</v>
      </c>
      <c r="C286">
        <v>2.0261389274596802</v>
      </c>
      <c r="D286">
        <v>0.19656770702343901</v>
      </c>
      <c r="E286" s="134" t="s">
        <v>1117</v>
      </c>
      <c r="F286" s="134" t="s">
        <v>1118</v>
      </c>
      <c r="G286" t="s">
        <v>380</v>
      </c>
      <c r="H286">
        <v>2038852</v>
      </c>
      <c r="I286">
        <v>2039069</v>
      </c>
      <c r="J286" t="s">
        <v>252</v>
      </c>
      <c r="K286">
        <v>217</v>
      </c>
      <c r="L286">
        <v>1.8</v>
      </c>
      <c r="M286" t="s">
        <v>265</v>
      </c>
      <c r="N286" t="s">
        <v>350</v>
      </c>
      <c r="O286">
        <v>217</v>
      </c>
      <c r="P286">
        <v>100</v>
      </c>
      <c r="Q286" t="s">
        <v>254</v>
      </c>
      <c r="R286" t="s">
        <v>192</v>
      </c>
      <c r="S286" t="s">
        <v>247</v>
      </c>
    </row>
    <row r="287">
      <c r="A287" t="s">
        <v>1119</v>
      </c>
      <c r="B287">
        <v>134.46466527434799</v>
      </c>
      <c r="C287">
        <v>2.8039673961145599</v>
      </c>
      <c r="D287">
        <v>0.27330146984480902</v>
      </c>
      <c r="E287" s="134" t="s">
        <v>1120</v>
      </c>
      <c r="F287" s="134" t="s">
        <v>1121</v>
      </c>
      <c r="G287" t="s">
        <v>478</v>
      </c>
      <c r="H287">
        <v>5078040</v>
      </c>
      <c r="I287">
        <v>5100468</v>
      </c>
      <c r="J287" t="s">
        <v>252</v>
      </c>
      <c r="K287">
        <v>199</v>
      </c>
      <c r="L287">
        <v>23.635999999999999</v>
      </c>
      <c r="M287" t="s">
        <v>245</v>
      </c>
      <c r="N287" t="s">
        <v>354</v>
      </c>
      <c r="O287">
        <v>15164</v>
      </c>
      <c r="P287">
        <v>1.31231864943287</v>
      </c>
      <c r="Q287" t="s">
        <v>246</v>
      </c>
      <c r="R287" t="s">
        <v>191</v>
      </c>
      <c r="S287" t="s">
        <v>247</v>
      </c>
    </row>
    <row r="288">
      <c r="A288" t="s">
        <v>1122</v>
      </c>
      <c r="B288">
        <v>291.694209370301</v>
      </c>
      <c r="C288">
        <v>2.1128630561958701</v>
      </c>
      <c r="D288">
        <v>0.205324412077459</v>
      </c>
      <c r="E288" s="134" t="s">
        <v>1123</v>
      </c>
      <c r="F288" s="134" t="s">
        <v>1124</v>
      </c>
      <c r="G288" t="s">
        <v>251</v>
      </c>
      <c r="H288">
        <v>1293221</v>
      </c>
      <c r="I288">
        <v>1293448</v>
      </c>
      <c r="J288" t="s">
        <v>252</v>
      </c>
      <c r="K288">
        <v>227</v>
      </c>
      <c r="L288">
        <v>7.5</v>
      </c>
      <c r="M288" t="s">
        <v>274</v>
      </c>
      <c r="N288" t="s">
        <v>138</v>
      </c>
      <c r="O288">
        <v>13346</v>
      </c>
      <c r="P288">
        <v>1.7008841600479501</v>
      </c>
      <c r="Q288" t="s">
        <v>246</v>
      </c>
      <c r="R288" t="s">
        <v>138</v>
      </c>
      <c r="S288" t="s">
        <v>247</v>
      </c>
    </row>
    <row r="289">
      <c r="A289" t="s">
        <v>1125</v>
      </c>
      <c r="B289">
        <v>291.694209370301</v>
      </c>
      <c r="C289">
        <v>2.1128630561958701</v>
      </c>
      <c r="D289">
        <v>0.205324412077459</v>
      </c>
      <c r="E289" s="134" t="s">
        <v>1123</v>
      </c>
      <c r="F289" s="134" t="s">
        <v>1124</v>
      </c>
      <c r="G289" t="s">
        <v>251</v>
      </c>
      <c r="H289">
        <v>1293227</v>
      </c>
      <c r="I289">
        <v>1293478</v>
      </c>
      <c r="J289" t="s">
        <v>244</v>
      </c>
      <c r="K289">
        <v>251</v>
      </c>
      <c r="L289">
        <v>22.699999999999999</v>
      </c>
      <c r="M289" t="s">
        <v>274</v>
      </c>
      <c r="N289" t="s">
        <v>137</v>
      </c>
      <c r="O289">
        <v>1438</v>
      </c>
      <c r="P289">
        <v>17.454798331015301</v>
      </c>
      <c r="Q289" t="s">
        <v>246</v>
      </c>
      <c r="R289" t="s">
        <v>194</v>
      </c>
      <c r="S289" t="s">
        <v>247</v>
      </c>
    </row>
    <row r="290">
      <c r="A290" t="s">
        <v>1126</v>
      </c>
      <c r="B290">
        <v>10501.5435098498</v>
      </c>
      <c r="C290">
        <v>5.0513639415356497</v>
      </c>
      <c r="D290">
        <v>0.49418314020266901</v>
      </c>
      <c r="E290" s="134" t="s">
        <v>1127</v>
      </c>
      <c r="F290" s="134" t="s">
        <v>1128</v>
      </c>
      <c r="G290" t="s">
        <v>414</v>
      </c>
      <c r="H290">
        <v>2133743</v>
      </c>
      <c r="I290">
        <v>2164364</v>
      </c>
      <c r="J290" t="s">
        <v>244</v>
      </c>
      <c r="K290">
        <v>190</v>
      </c>
      <c r="L290">
        <v>18.375</v>
      </c>
      <c r="M290" t="s">
        <v>245</v>
      </c>
      <c r="N290" t="s">
        <v>432</v>
      </c>
      <c r="O290">
        <v>21549</v>
      </c>
      <c r="P290">
        <v>0.88171144832706805</v>
      </c>
      <c r="Q290" t="s">
        <v>246</v>
      </c>
      <c r="R290" t="s">
        <v>191</v>
      </c>
      <c r="S290" t="s">
        <v>247</v>
      </c>
    </row>
    <row r="291">
      <c r="A291" t="s">
        <v>1129</v>
      </c>
      <c r="B291">
        <v>7305.7833471844697</v>
      </c>
      <c r="C291">
        <v>5.8978036640888902</v>
      </c>
      <c r="D291">
        <v>0.57733754464950904</v>
      </c>
      <c r="E291" s="134" t="s">
        <v>1130</v>
      </c>
      <c r="F291" s="134" t="s">
        <v>1131</v>
      </c>
      <c r="G291" t="s">
        <v>317</v>
      </c>
      <c r="H291">
        <v>4694166</v>
      </c>
      <c r="I291">
        <v>4695123</v>
      </c>
      <c r="J291" t="s">
        <v>244</v>
      </c>
      <c r="K291">
        <v>957</v>
      </c>
      <c r="L291">
        <v>18.199999999999999</v>
      </c>
      <c r="M291" t="s">
        <v>274</v>
      </c>
      <c r="N291" t="s">
        <v>199</v>
      </c>
      <c r="O291">
        <v>7111</v>
      </c>
      <c r="P291">
        <v>13.458022781605999</v>
      </c>
      <c r="Q291" t="s">
        <v>246</v>
      </c>
      <c r="R291" t="s">
        <v>199</v>
      </c>
      <c r="S291" t="s">
        <v>247</v>
      </c>
    </row>
    <row r="292">
      <c r="A292" t="s">
        <v>1132</v>
      </c>
      <c r="B292">
        <v>51.296095105060203</v>
      </c>
      <c r="C292">
        <v>4.1021520791438704</v>
      </c>
      <c r="D292">
        <v>0.40264649062885199</v>
      </c>
      <c r="E292" s="134" t="s">
        <v>1133</v>
      </c>
      <c r="F292" s="134" t="s">
        <v>1134</v>
      </c>
      <c r="G292" t="s">
        <v>261</v>
      </c>
      <c r="H292">
        <v>1242735</v>
      </c>
      <c r="I292">
        <v>1247642</v>
      </c>
      <c r="J292" t="s">
        <v>252</v>
      </c>
      <c r="K292">
        <v>4916</v>
      </c>
      <c r="L292">
        <v>0.157</v>
      </c>
      <c r="M292" t="s">
        <v>274</v>
      </c>
      <c r="N292" t="s">
        <v>198</v>
      </c>
      <c r="O292">
        <v>5467</v>
      </c>
      <c r="P292">
        <v>89.921346259374403</v>
      </c>
      <c r="Q292" t="s">
        <v>254</v>
      </c>
      <c r="R292" t="s">
        <v>198</v>
      </c>
      <c r="S292" t="s">
        <v>247</v>
      </c>
    </row>
    <row r="293">
      <c r="A293" t="s">
        <v>1135</v>
      </c>
      <c r="B293">
        <v>49.491258315684597</v>
      </c>
      <c r="C293">
        <v>4.69428847305287</v>
      </c>
      <c r="D293">
        <v>0.46023824851689898</v>
      </c>
      <c r="E293" s="134" t="s">
        <v>1136</v>
      </c>
      <c r="F293" s="134" t="s">
        <v>1137</v>
      </c>
      <c r="G293" t="s">
        <v>414</v>
      </c>
      <c r="H293">
        <v>920143</v>
      </c>
      <c r="I293">
        <v>924477</v>
      </c>
      <c r="J293" t="s">
        <v>252</v>
      </c>
      <c r="K293">
        <v>4344</v>
      </c>
      <c r="L293">
        <v>1.4710000000000001</v>
      </c>
      <c r="M293" t="s">
        <v>274</v>
      </c>
      <c r="N293" t="s">
        <v>198</v>
      </c>
      <c r="O293">
        <v>5467</v>
      </c>
      <c r="P293">
        <v>79.458569599414702</v>
      </c>
      <c r="Q293" t="s">
        <v>246</v>
      </c>
      <c r="R293" t="s">
        <v>198</v>
      </c>
      <c r="S293" t="s">
        <v>247</v>
      </c>
    </row>
    <row r="294">
      <c r="A294" t="s">
        <v>1138</v>
      </c>
      <c r="B294">
        <v>59.946636017495798</v>
      </c>
      <c r="C294">
        <v>3.52867839154906</v>
      </c>
      <c r="D294">
        <v>0.35841480467643499</v>
      </c>
      <c r="E294" s="134" t="s">
        <v>1139</v>
      </c>
      <c r="F294" s="134" t="s">
        <v>1140</v>
      </c>
      <c r="G294" t="s">
        <v>681</v>
      </c>
      <c r="H294">
        <v>5274339</v>
      </c>
      <c r="I294">
        <v>5281844</v>
      </c>
      <c r="J294" t="s">
        <v>252</v>
      </c>
      <c r="K294">
        <v>385</v>
      </c>
      <c r="L294">
        <v>11.365</v>
      </c>
      <c r="M294" t="s">
        <v>245</v>
      </c>
      <c r="N294" t="s">
        <v>196</v>
      </c>
      <c r="O294">
        <v>4037</v>
      </c>
      <c r="P294">
        <v>9.5367847411444107</v>
      </c>
      <c r="Q294" t="s">
        <v>246</v>
      </c>
      <c r="R294" t="s">
        <v>196</v>
      </c>
      <c r="S294" t="s">
        <v>247</v>
      </c>
    </row>
    <row r="295">
      <c r="A295" t="s">
        <v>1141</v>
      </c>
      <c r="B295">
        <v>7751.1705040037396</v>
      </c>
      <c r="C295">
        <v>6.0880639180437699</v>
      </c>
      <c r="D295">
        <v>0.61558690899166102</v>
      </c>
      <c r="E295" s="134" t="s">
        <v>1142</v>
      </c>
      <c r="F295" s="134" t="s">
        <v>1140</v>
      </c>
      <c r="G295" t="s">
        <v>297</v>
      </c>
      <c r="H295">
        <v>3026150</v>
      </c>
      <c r="I295">
        <v>3035826</v>
      </c>
      <c r="J295" t="s">
        <v>252</v>
      </c>
      <c r="K295">
        <v>1771</v>
      </c>
      <c r="L295">
        <v>18.135000000000002</v>
      </c>
      <c r="M295" t="s">
        <v>265</v>
      </c>
      <c r="N295" t="s">
        <v>197</v>
      </c>
      <c r="O295">
        <v>5867</v>
      </c>
      <c r="P295">
        <v>30.1857848985853</v>
      </c>
      <c r="Q295" t="s">
        <v>246</v>
      </c>
      <c r="R295" t="s">
        <v>197</v>
      </c>
      <c r="S295" t="s">
        <v>247</v>
      </c>
    </row>
    <row r="296">
      <c r="A296" t="s">
        <v>1143</v>
      </c>
      <c r="B296">
        <v>208.311430897337</v>
      </c>
      <c r="C296">
        <v>2.0073517756244899</v>
      </c>
      <c r="D296">
        <v>0.20358481306710499</v>
      </c>
      <c r="E296" s="134" t="s">
        <v>1144</v>
      </c>
      <c r="F296" s="134" t="s">
        <v>1145</v>
      </c>
      <c r="G296" t="s">
        <v>286</v>
      </c>
      <c r="H296">
        <v>1877085</v>
      </c>
      <c r="I296">
        <v>1891969</v>
      </c>
      <c r="J296" t="s">
        <v>252</v>
      </c>
      <c r="K296">
        <v>253</v>
      </c>
      <c r="L296">
        <v>22.353999999999999</v>
      </c>
      <c r="M296" t="s">
        <v>293</v>
      </c>
      <c r="N296" t="s">
        <v>278</v>
      </c>
      <c r="O296">
        <v>15715</v>
      </c>
      <c r="P296">
        <v>1.60992682150811</v>
      </c>
      <c r="Q296" t="s">
        <v>246</v>
      </c>
      <c r="R296" t="s">
        <v>191</v>
      </c>
      <c r="S296" t="s">
        <v>247</v>
      </c>
    </row>
    <row r="297">
      <c r="A297" t="s">
        <v>1146</v>
      </c>
      <c r="B297">
        <v>47.165948734310703</v>
      </c>
      <c r="C297">
        <v>4.9873129968849597</v>
      </c>
      <c r="D297">
        <v>0.50803596605034596</v>
      </c>
      <c r="E297" s="134" t="s">
        <v>1147</v>
      </c>
      <c r="F297" s="134" t="s">
        <v>1148</v>
      </c>
      <c r="G297" t="s">
        <v>261</v>
      </c>
      <c r="H297">
        <v>1112396</v>
      </c>
      <c r="I297">
        <v>1112464</v>
      </c>
      <c r="J297" t="s">
        <v>252</v>
      </c>
      <c r="K297">
        <v>68</v>
      </c>
      <c r="L297">
        <v>20.600000000000001</v>
      </c>
      <c r="M297" t="s">
        <v>245</v>
      </c>
      <c r="N297" t="s">
        <v>350</v>
      </c>
      <c r="O297">
        <v>217</v>
      </c>
      <c r="P297">
        <v>31.3364055299539</v>
      </c>
      <c r="Q297" t="s">
        <v>246</v>
      </c>
      <c r="R297" t="s">
        <v>192</v>
      </c>
      <c r="S297" t="s">
        <v>247</v>
      </c>
    </row>
    <row r="298">
      <c r="A298" t="s">
        <v>1149</v>
      </c>
      <c r="B298">
        <v>57.418555629058801</v>
      </c>
      <c r="C298">
        <v>3.5284054185240201</v>
      </c>
      <c r="D298">
        <v>0.36193535569459001</v>
      </c>
      <c r="E298" s="134" t="s">
        <v>1150</v>
      </c>
      <c r="F298" s="134" t="s">
        <v>1151</v>
      </c>
      <c r="G298" t="s">
        <v>520</v>
      </c>
      <c r="H298">
        <v>3581165</v>
      </c>
      <c r="I298">
        <v>3587554</v>
      </c>
      <c r="J298" t="s">
        <v>244</v>
      </c>
      <c r="K298">
        <v>286</v>
      </c>
      <c r="L298">
        <v>18.356999999999999</v>
      </c>
      <c r="M298" t="s">
        <v>245</v>
      </c>
      <c r="N298" t="s">
        <v>200</v>
      </c>
      <c r="O298">
        <v>4637</v>
      </c>
      <c r="P298">
        <v>6.1677808928186302</v>
      </c>
      <c r="Q298" t="s">
        <v>246</v>
      </c>
      <c r="R298" t="s">
        <v>200</v>
      </c>
      <c r="S298" t="s">
        <v>247</v>
      </c>
    </row>
    <row r="299">
      <c r="A299" t="s">
        <v>1152</v>
      </c>
      <c r="B299">
        <v>54.794474396409797</v>
      </c>
      <c r="C299">
        <v>3.6670927803735398</v>
      </c>
      <c r="D299">
        <v>0.37643753751444903</v>
      </c>
      <c r="E299" s="134" t="s">
        <v>1153</v>
      </c>
      <c r="F299" s="134" t="s">
        <v>1154</v>
      </c>
      <c r="G299" t="s">
        <v>307</v>
      </c>
      <c r="H299">
        <v>7356475</v>
      </c>
      <c r="I299">
        <v>7357885</v>
      </c>
      <c r="J299" t="s">
        <v>252</v>
      </c>
      <c r="K299">
        <v>1410</v>
      </c>
      <c r="L299">
        <v>24.199999999999999</v>
      </c>
      <c r="M299" t="s">
        <v>293</v>
      </c>
      <c r="N299" t="s">
        <v>189</v>
      </c>
      <c r="O299">
        <v>4313</v>
      </c>
      <c r="P299">
        <v>32.691861813123097</v>
      </c>
      <c r="Q299" t="s">
        <v>246</v>
      </c>
      <c r="R299" t="s">
        <v>189</v>
      </c>
      <c r="S299" t="s">
        <v>247</v>
      </c>
    </row>
    <row r="300">
      <c r="A300" t="s">
        <v>1155</v>
      </c>
      <c r="B300">
        <v>67.742577181182796</v>
      </c>
      <c r="C300">
        <v>3.2177346604778201</v>
      </c>
      <c r="D300">
        <v>0.33235657278358299</v>
      </c>
      <c r="E300" s="134" t="s">
        <v>1156</v>
      </c>
      <c r="F300" s="134" t="s">
        <v>1157</v>
      </c>
      <c r="G300" t="s">
        <v>418</v>
      </c>
      <c r="H300">
        <v>1876204</v>
      </c>
      <c r="I300">
        <v>1877398</v>
      </c>
      <c r="J300" t="s">
        <v>244</v>
      </c>
      <c r="K300">
        <v>906</v>
      </c>
      <c r="L300">
        <v>4.883</v>
      </c>
      <c r="M300" t="s">
        <v>245</v>
      </c>
      <c r="N300" t="s">
        <v>126</v>
      </c>
      <c r="O300">
        <v>1569</v>
      </c>
      <c r="P300">
        <v>57.743785850860398</v>
      </c>
      <c r="Q300" t="s">
        <v>246</v>
      </c>
      <c r="R300" t="s">
        <v>191</v>
      </c>
      <c r="S300" t="s">
        <v>247</v>
      </c>
    </row>
    <row r="301">
      <c r="A301" t="s">
        <v>1158</v>
      </c>
      <c r="B301">
        <v>125.824619617238</v>
      </c>
      <c r="C301">
        <v>-3.4279121791257001</v>
      </c>
      <c r="D301">
        <v>0.35326729521845102</v>
      </c>
      <c r="E301" s="134" t="s">
        <v>1159</v>
      </c>
      <c r="F301" s="134" t="s">
        <v>1160</v>
      </c>
      <c r="G301" t="s">
        <v>418</v>
      </c>
      <c r="H301">
        <v>6586231</v>
      </c>
      <c r="I301">
        <v>6587023</v>
      </c>
      <c r="J301" t="s">
        <v>244</v>
      </c>
      <c r="K301">
        <v>792</v>
      </c>
      <c r="L301">
        <v>2.5</v>
      </c>
      <c r="M301" t="s">
        <v>274</v>
      </c>
      <c r="N301" t="s">
        <v>199</v>
      </c>
      <c r="O301">
        <v>13544</v>
      </c>
      <c r="P301">
        <v>5.8476077968103999</v>
      </c>
      <c r="Q301" t="s">
        <v>246</v>
      </c>
      <c r="R301" t="s">
        <v>199</v>
      </c>
      <c r="S301" t="s">
        <v>247</v>
      </c>
    </row>
    <row r="302">
      <c r="A302" t="s">
        <v>1161</v>
      </c>
      <c r="B302">
        <v>430.247156235631</v>
      </c>
      <c r="C302">
        <v>-2.0211719077484802</v>
      </c>
      <c r="D302">
        <v>0.20907658336403101</v>
      </c>
      <c r="E302" s="134" t="s">
        <v>1162</v>
      </c>
      <c r="F302" s="134" t="s">
        <v>1163</v>
      </c>
      <c r="G302" t="s">
        <v>681</v>
      </c>
      <c r="H302">
        <v>4500138</v>
      </c>
      <c r="I302">
        <v>4500220</v>
      </c>
      <c r="J302" t="s">
        <v>244</v>
      </c>
      <c r="K302">
        <v>82</v>
      </c>
      <c r="L302">
        <v>13.4</v>
      </c>
      <c r="M302" t="s">
        <v>245</v>
      </c>
      <c r="N302" t="s">
        <v>198</v>
      </c>
      <c r="O302">
        <v>4298</v>
      </c>
      <c r="P302">
        <v>1.9078641228478399</v>
      </c>
      <c r="Q302" t="s">
        <v>246</v>
      </c>
      <c r="R302" t="s">
        <v>198</v>
      </c>
      <c r="S302" t="s">
        <v>247</v>
      </c>
    </row>
    <row r="303">
      <c r="A303" t="s">
        <v>1164</v>
      </c>
      <c r="B303">
        <v>160.077311402058</v>
      </c>
      <c r="C303">
        <v>2.0236836619008201</v>
      </c>
      <c r="D303">
        <v>0.20890459314413501</v>
      </c>
      <c r="E303" s="134" t="s">
        <v>1165</v>
      </c>
      <c r="F303" s="134" t="s">
        <v>1166</v>
      </c>
      <c r="G303" t="s">
        <v>317</v>
      </c>
      <c r="H303">
        <v>4546153</v>
      </c>
      <c r="I303">
        <v>4581183</v>
      </c>
      <c r="J303" t="s">
        <v>252</v>
      </c>
      <c r="K303">
        <v>263</v>
      </c>
      <c r="L303">
        <v>12.526</v>
      </c>
      <c r="M303" t="s">
        <v>245</v>
      </c>
      <c r="N303" t="s">
        <v>432</v>
      </c>
      <c r="O303">
        <v>21549</v>
      </c>
      <c r="P303">
        <v>1.22047426794747</v>
      </c>
      <c r="Q303" t="s">
        <v>246</v>
      </c>
      <c r="R303" t="s">
        <v>191</v>
      </c>
      <c r="S303" t="s">
        <v>247</v>
      </c>
    </row>
    <row r="304">
      <c r="A304" t="s">
        <v>1167</v>
      </c>
      <c r="B304">
        <v>169.97271781457499</v>
      </c>
      <c r="C304">
        <v>2.0140302130149199</v>
      </c>
      <c r="D304">
        <v>0.20852608592938601</v>
      </c>
      <c r="E304" s="134" t="s">
        <v>1168</v>
      </c>
      <c r="F304" s="134" t="s">
        <v>1169</v>
      </c>
      <c r="G304" t="s">
        <v>330</v>
      </c>
      <c r="H304">
        <v>856003</v>
      </c>
      <c r="I304">
        <v>863952</v>
      </c>
      <c r="J304" t="s">
        <v>244</v>
      </c>
      <c r="K304">
        <v>7190</v>
      </c>
      <c r="L304">
        <v>3.0800000000000001</v>
      </c>
      <c r="M304" t="s">
        <v>274</v>
      </c>
      <c r="N304" t="s">
        <v>199</v>
      </c>
      <c r="O304">
        <v>6641</v>
      </c>
      <c r="P304">
        <v>108.266827285047</v>
      </c>
      <c r="Q304" t="s">
        <v>254</v>
      </c>
      <c r="R304" t="s">
        <v>199</v>
      </c>
      <c r="S304" t="s">
        <v>247</v>
      </c>
    </row>
    <row r="305">
      <c r="A305" t="s">
        <v>1170</v>
      </c>
      <c r="B305">
        <v>56.6452925411865</v>
      </c>
      <c r="C305">
        <v>3.5903224793985</v>
      </c>
      <c r="D305">
        <v>0.37352268554395002</v>
      </c>
      <c r="E305" s="134" t="s">
        <v>1171</v>
      </c>
      <c r="F305" s="134" t="s">
        <v>1172</v>
      </c>
      <c r="G305" t="s">
        <v>452</v>
      </c>
      <c r="H305">
        <v>1697141</v>
      </c>
      <c r="I305">
        <v>1697343</v>
      </c>
      <c r="J305" t="s">
        <v>244</v>
      </c>
      <c r="K305">
        <v>202</v>
      </c>
      <c r="L305">
        <v>19.300000000000001</v>
      </c>
      <c r="M305" t="s">
        <v>293</v>
      </c>
      <c r="N305" t="s">
        <v>138</v>
      </c>
      <c r="O305">
        <v>13346</v>
      </c>
      <c r="P305">
        <v>1.5135621159898101</v>
      </c>
      <c r="Q305" t="s">
        <v>246</v>
      </c>
      <c r="R305" t="s">
        <v>138</v>
      </c>
      <c r="S305" t="s">
        <v>247</v>
      </c>
    </row>
    <row r="306">
      <c r="A306" t="s">
        <v>1173</v>
      </c>
      <c r="B306">
        <v>45.545024667507597</v>
      </c>
      <c r="C306">
        <v>5.4820988294851203</v>
      </c>
      <c r="D306">
        <v>0.56520055949024395</v>
      </c>
      <c r="E306" s="134" t="s">
        <v>1174</v>
      </c>
      <c r="F306" s="134" t="s">
        <v>1175</v>
      </c>
      <c r="G306" t="s">
        <v>251</v>
      </c>
      <c r="H306">
        <v>3684550</v>
      </c>
      <c r="I306">
        <v>3687151</v>
      </c>
      <c r="J306" t="s">
        <v>252</v>
      </c>
      <c r="K306">
        <v>2615</v>
      </c>
      <c r="L306">
        <v>0.29799999999999999</v>
      </c>
      <c r="M306" t="s">
        <v>293</v>
      </c>
      <c r="N306" t="s">
        <v>198</v>
      </c>
      <c r="O306">
        <v>5467</v>
      </c>
      <c r="P306">
        <v>47.832449240899898</v>
      </c>
      <c r="Q306" t="s">
        <v>246</v>
      </c>
      <c r="R306" t="s">
        <v>198</v>
      </c>
      <c r="S306" t="s">
        <v>247</v>
      </c>
    </row>
    <row r="307">
      <c r="A307" t="s">
        <v>1176</v>
      </c>
      <c r="B307">
        <v>61.508988318430198</v>
      </c>
      <c r="C307">
        <v>3.2466393951114498</v>
      </c>
      <c r="D307">
        <v>0.34031518250495402</v>
      </c>
      <c r="E307" s="134" t="s">
        <v>1177</v>
      </c>
      <c r="F307" s="134" t="s">
        <v>1178</v>
      </c>
      <c r="G307" t="s">
        <v>269</v>
      </c>
      <c r="H307">
        <v>3749286</v>
      </c>
      <c r="I307">
        <v>3749844</v>
      </c>
      <c r="J307" t="s">
        <v>252</v>
      </c>
      <c r="K307">
        <v>558</v>
      </c>
      <c r="L307">
        <v>4.0999999999999996</v>
      </c>
      <c r="M307" t="s">
        <v>245</v>
      </c>
      <c r="N307" t="s">
        <v>197</v>
      </c>
      <c r="O307">
        <v>604</v>
      </c>
      <c r="P307">
        <v>92.384105960264904</v>
      </c>
      <c r="Q307" t="s">
        <v>254</v>
      </c>
      <c r="R307" t="s">
        <v>197</v>
      </c>
      <c r="S307" t="s">
        <v>247</v>
      </c>
    </row>
    <row r="308">
      <c r="A308" t="s">
        <v>1179</v>
      </c>
      <c r="B308">
        <v>18812.3202161687</v>
      </c>
      <c r="C308">
        <v>5.3039310576068299</v>
      </c>
      <c r="D308">
        <v>0.55648844133500197</v>
      </c>
      <c r="E308" s="134" t="s">
        <v>1180</v>
      </c>
      <c r="F308" s="134" t="s">
        <v>1181</v>
      </c>
      <c r="G308" t="s">
        <v>243</v>
      </c>
      <c r="H308">
        <v>2122804</v>
      </c>
      <c r="I308">
        <v>2135037</v>
      </c>
      <c r="J308" t="s">
        <v>252</v>
      </c>
      <c r="K308">
        <v>133</v>
      </c>
      <c r="L308">
        <v>11.426</v>
      </c>
      <c r="M308" t="s">
        <v>245</v>
      </c>
      <c r="N308" t="s">
        <v>354</v>
      </c>
      <c r="O308">
        <v>9588</v>
      </c>
      <c r="P308">
        <v>1.3871506049228199</v>
      </c>
      <c r="Q308" t="s">
        <v>246</v>
      </c>
      <c r="R308" t="s">
        <v>192</v>
      </c>
      <c r="S308" t="s">
        <v>247</v>
      </c>
    </row>
    <row r="309">
      <c r="A309" t="s">
        <v>1182</v>
      </c>
      <c r="B309">
        <v>6013.3759349255697</v>
      </c>
      <c r="C309">
        <v>5.4752939880092901</v>
      </c>
      <c r="D309">
        <v>0.57666366473762198</v>
      </c>
      <c r="E309" s="134" t="s">
        <v>1183</v>
      </c>
      <c r="F309" s="134" t="s">
        <v>1184</v>
      </c>
      <c r="G309" t="s">
        <v>411</v>
      </c>
      <c r="H309">
        <v>7884849</v>
      </c>
      <c r="I309">
        <v>7885727</v>
      </c>
      <c r="J309" t="s">
        <v>252</v>
      </c>
      <c r="K309">
        <v>878</v>
      </c>
      <c r="L309">
        <v>15.1</v>
      </c>
      <c r="M309" t="s">
        <v>245</v>
      </c>
      <c r="N309" t="s">
        <v>198</v>
      </c>
      <c r="O309">
        <v>7000</v>
      </c>
      <c r="P309">
        <v>12.5428571428571</v>
      </c>
      <c r="Q309" t="s">
        <v>246</v>
      </c>
      <c r="R309" t="s">
        <v>198</v>
      </c>
      <c r="S309" t="s">
        <v>247</v>
      </c>
    </row>
    <row r="310">
      <c r="A310" t="s">
        <v>1185</v>
      </c>
      <c r="B310">
        <v>43.413213536589197</v>
      </c>
      <c r="C310">
        <v>4.4814779666335198</v>
      </c>
      <c r="D310">
        <v>0.47238398363825501</v>
      </c>
      <c r="E310" s="134" t="s">
        <v>1186</v>
      </c>
      <c r="F310" s="134" t="s">
        <v>1187</v>
      </c>
      <c r="G310" t="s">
        <v>334</v>
      </c>
      <c r="H310">
        <v>4884205</v>
      </c>
      <c r="I310">
        <v>4887947</v>
      </c>
      <c r="J310" t="s">
        <v>252</v>
      </c>
      <c r="K310">
        <v>3541</v>
      </c>
      <c r="L310">
        <v>13.082000000000001</v>
      </c>
      <c r="M310" t="s">
        <v>274</v>
      </c>
      <c r="N310" t="s">
        <v>278</v>
      </c>
      <c r="O310">
        <v>8869</v>
      </c>
      <c r="P310">
        <v>39.925583493065702</v>
      </c>
      <c r="Q310" t="s">
        <v>246</v>
      </c>
      <c r="R310" t="s">
        <v>191</v>
      </c>
      <c r="S310" t="s">
        <v>247</v>
      </c>
    </row>
    <row r="311">
      <c r="A311" t="s">
        <v>1188</v>
      </c>
      <c r="B311">
        <v>649.77970262893302</v>
      </c>
      <c r="C311">
        <v>4.9882941833497902</v>
      </c>
      <c r="D311">
        <v>0.528695914717216</v>
      </c>
      <c r="E311" s="134" t="s">
        <v>1189</v>
      </c>
      <c r="F311" s="134" t="s">
        <v>1190</v>
      </c>
      <c r="G311" t="s">
        <v>273</v>
      </c>
      <c r="H311">
        <v>4954059</v>
      </c>
      <c r="I311">
        <v>4954243</v>
      </c>
      <c r="J311" t="s">
        <v>244</v>
      </c>
      <c r="K311">
        <v>184</v>
      </c>
      <c r="L311">
        <v>12.5</v>
      </c>
      <c r="M311" t="s">
        <v>153</v>
      </c>
      <c r="N311" t="s">
        <v>199</v>
      </c>
      <c r="O311">
        <v>4138</v>
      </c>
      <c r="P311">
        <v>4.4465925567907201</v>
      </c>
      <c r="Q311" t="s">
        <v>246</v>
      </c>
      <c r="R311" t="s">
        <v>199</v>
      </c>
      <c r="S311" t="s">
        <v>247</v>
      </c>
    </row>
    <row r="312">
      <c r="A312" t="s">
        <v>1191</v>
      </c>
      <c r="B312">
        <v>80.506248054993506</v>
      </c>
      <c r="C312">
        <v>2.6243915426887501</v>
      </c>
      <c r="D312">
        <v>0.28326561077178403</v>
      </c>
      <c r="E312" s="134" t="s">
        <v>1192</v>
      </c>
      <c r="F312" s="134" t="s">
        <v>1193</v>
      </c>
      <c r="G312" t="s">
        <v>445</v>
      </c>
      <c r="H312">
        <v>3774716</v>
      </c>
      <c r="I312">
        <v>3775171</v>
      </c>
      <c r="J312" t="s">
        <v>244</v>
      </c>
      <c r="K312">
        <v>455</v>
      </c>
      <c r="L312">
        <v>4.2000000000000002</v>
      </c>
      <c r="M312" t="s">
        <v>274</v>
      </c>
      <c r="N312" t="s">
        <v>137</v>
      </c>
      <c r="O312">
        <v>723</v>
      </c>
      <c r="P312">
        <v>62.932226832641803</v>
      </c>
      <c r="Q312" t="s">
        <v>246</v>
      </c>
      <c r="R312" t="s">
        <v>194</v>
      </c>
      <c r="S312" t="s">
        <v>247</v>
      </c>
    </row>
    <row r="313">
      <c r="A313" t="s">
        <v>1194</v>
      </c>
      <c r="B313">
        <v>42.264016517925199</v>
      </c>
      <c r="C313">
        <v>4.4116033299717898</v>
      </c>
      <c r="D313">
        <v>0.476139989734229</v>
      </c>
      <c r="E313" s="134" t="s">
        <v>1195</v>
      </c>
      <c r="F313" s="134" t="s">
        <v>1196</v>
      </c>
      <c r="G313" t="s">
        <v>334</v>
      </c>
      <c r="H313">
        <v>7274269</v>
      </c>
      <c r="I313">
        <v>7277046</v>
      </c>
      <c r="J313" t="s">
        <v>244</v>
      </c>
      <c r="K313">
        <v>2777</v>
      </c>
      <c r="L313">
        <v>0.20000000000000001</v>
      </c>
      <c r="M313" t="s">
        <v>245</v>
      </c>
      <c r="N313" t="s">
        <v>198</v>
      </c>
      <c r="O313">
        <v>5467</v>
      </c>
      <c r="P313">
        <v>50.795683190049402</v>
      </c>
      <c r="Q313" t="s">
        <v>246</v>
      </c>
      <c r="R313" t="s">
        <v>198</v>
      </c>
      <c r="S313" t="s">
        <v>247</v>
      </c>
    </row>
    <row r="314">
      <c r="A314" t="s">
        <v>1197</v>
      </c>
      <c r="B314">
        <v>57.9497250130336</v>
      </c>
      <c r="C314">
        <v>3.2772683083373799</v>
      </c>
      <c r="D314">
        <v>0.35562092377673599</v>
      </c>
      <c r="E314" s="134" t="s">
        <v>1198</v>
      </c>
      <c r="F314" s="134" t="s">
        <v>1199</v>
      </c>
      <c r="G314" t="s">
        <v>411</v>
      </c>
      <c r="H314">
        <v>2473473</v>
      </c>
      <c r="I314">
        <v>2473615</v>
      </c>
      <c r="J314" t="s">
        <v>244</v>
      </c>
      <c r="K314">
        <v>142</v>
      </c>
      <c r="L314">
        <v>16.399999999999999</v>
      </c>
      <c r="M314" t="s">
        <v>245</v>
      </c>
      <c r="N314" t="s">
        <v>199</v>
      </c>
      <c r="O314">
        <v>8412</v>
      </c>
      <c r="P314">
        <v>1.6880646695197301</v>
      </c>
      <c r="Q314" t="s">
        <v>246</v>
      </c>
      <c r="R314" t="s">
        <v>199</v>
      </c>
      <c r="S314" t="s">
        <v>247</v>
      </c>
    </row>
    <row r="315">
      <c r="A315" t="s">
        <v>1200</v>
      </c>
      <c r="B315">
        <v>47.404079029809999</v>
      </c>
      <c r="C315">
        <v>6.1173076860242102</v>
      </c>
      <c r="D315">
        <v>0.65088765257557601</v>
      </c>
      <c r="E315" s="134" t="s">
        <v>1201</v>
      </c>
      <c r="F315" s="134" t="s">
        <v>1202</v>
      </c>
      <c r="G315" t="s">
        <v>303</v>
      </c>
      <c r="H315">
        <v>1184058</v>
      </c>
      <c r="I315">
        <v>1184418</v>
      </c>
      <c r="J315" t="s">
        <v>252</v>
      </c>
      <c r="K315">
        <v>360</v>
      </c>
      <c r="L315">
        <v>5.2000000000000002</v>
      </c>
      <c r="M315" t="s">
        <v>265</v>
      </c>
      <c r="N315" t="s">
        <v>196</v>
      </c>
      <c r="O315">
        <v>4037</v>
      </c>
      <c r="P315">
        <v>8.9175130047064606</v>
      </c>
      <c r="Q315" t="s">
        <v>246</v>
      </c>
      <c r="R315" t="s">
        <v>196</v>
      </c>
      <c r="S315" t="s">
        <v>247</v>
      </c>
    </row>
    <row r="316">
      <c r="A316" t="s">
        <v>1203</v>
      </c>
      <c r="B316">
        <v>201.238857590522</v>
      </c>
      <c r="C316">
        <v>4.8968524913179596</v>
      </c>
      <c r="D316">
        <v>0.53428382315838796</v>
      </c>
      <c r="E316" s="134" t="s">
        <v>1204</v>
      </c>
      <c r="F316" s="134" t="s">
        <v>1205</v>
      </c>
      <c r="G316" t="s">
        <v>243</v>
      </c>
      <c r="H316">
        <v>1026287</v>
      </c>
      <c r="I316">
        <v>1026441</v>
      </c>
      <c r="J316" t="s">
        <v>244</v>
      </c>
      <c r="K316">
        <v>154</v>
      </c>
      <c r="L316">
        <v>25.800000000000001</v>
      </c>
      <c r="M316" t="s">
        <v>245</v>
      </c>
      <c r="N316" t="s">
        <v>198</v>
      </c>
      <c r="O316">
        <v>7000</v>
      </c>
      <c r="P316">
        <v>2.2000000000000002</v>
      </c>
      <c r="Q316" t="s">
        <v>246</v>
      </c>
      <c r="R316" t="s">
        <v>198</v>
      </c>
      <c r="S316" t="s">
        <v>247</v>
      </c>
    </row>
    <row r="317">
      <c r="A317" t="s">
        <v>1206</v>
      </c>
      <c r="B317">
        <v>107.986983549058</v>
      </c>
      <c r="C317">
        <v>-4.4103952906662798</v>
      </c>
      <c r="D317">
        <v>0.47481375018552202</v>
      </c>
      <c r="E317" s="134" t="s">
        <v>1207</v>
      </c>
      <c r="F317" s="134" t="s">
        <v>1208</v>
      </c>
      <c r="G317" t="s">
        <v>334</v>
      </c>
      <c r="H317">
        <v>703529</v>
      </c>
      <c r="I317">
        <v>703685</v>
      </c>
      <c r="J317" t="s">
        <v>252</v>
      </c>
      <c r="K317">
        <v>127</v>
      </c>
      <c r="L317">
        <v>10.6</v>
      </c>
      <c r="M317" t="s">
        <v>245</v>
      </c>
      <c r="N317" t="s">
        <v>432</v>
      </c>
      <c r="O317">
        <v>21549</v>
      </c>
      <c r="P317">
        <v>0.58935449440809295</v>
      </c>
      <c r="Q317" t="s">
        <v>246</v>
      </c>
      <c r="R317" t="s">
        <v>191</v>
      </c>
      <c r="S317" t="s">
        <v>247</v>
      </c>
    </row>
    <row r="318">
      <c r="A318" t="s">
        <v>1209</v>
      </c>
      <c r="B318">
        <v>40.9791652423946</v>
      </c>
      <c r="C318">
        <v>4.3076628076524699</v>
      </c>
      <c r="D318">
        <v>0.469292968148459</v>
      </c>
      <c r="E318" s="134" t="s">
        <v>1210</v>
      </c>
      <c r="F318" s="134" t="s">
        <v>1211</v>
      </c>
      <c r="G318" t="s">
        <v>524</v>
      </c>
      <c r="H318">
        <v>6065968</v>
      </c>
      <c r="I318">
        <v>6068350</v>
      </c>
      <c r="J318" t="s">
        <v>252</v>
      </c>
      <c r="K318">
        <v>2382</v>
      </c>
      <c r="L318">
        <v>0.10000000000000001</v>
      </c>
      <c r="M318" t="s">
        <v>274</v>
      </c>
      <c r="N318" t="s">
        <v>198</v>
      </c>
      <c r="O318">
        <v>5467</v>
      </c>
      <c r="P318">
        <v>43.570513993049197</v>
      </c>
      <c r="Q318" t="s">
        <v>246</v>
      </c>
      <c r="R318" t="s">
        <v>198</v>
      </c>
      <c r="S318" t="s">
        <v>247</v>
      </c>
    </row>
    <row r="319">
      <c r="A319" t="s">
        <v>1212</v>
      </c>
      <c r="B319">
        <v>39.873629010243697</v>
      </c>
      <c r="C319">
        <v>4.8655612316295898</v>
      </c>
      <c r="D319">
        <v>0.53031978544863601</v>
      </c>
      <c r="E319" s="134" t="s">
        <v>1213</v>
      </c>
      <c r="F319" s="134" t="s">
        <v>1214</v>
      </c>
      <c r="G319" t="s">
        <v>297</v>
      </c>
      <c r="H319">
        <v>2654445</v>
      </c>
      <c r="I319">
        <v>2662009</v>
      </c>
      <c r="J319" t="s">
        <v>244</v>
      </c>
      <c r="K319">
        <v>921</v>
      </c>
      <c r="L319">
        <v>5.4429999999999996</v>
      </c>
      <c r="M319" t="s">
        <v>274</v>
      </c>
      <c r="N319" t="s">
        <v>138</v>
      </c>
      <c r="O319">
        <v>3992</v>
      </c>
      <c r="P319">
        <v>23.071142284569099</v>
      </c>
      <c r="Q319" t="s">
        <v>246</v>
      </c>
      <c r="R319" t="s">
        <v>138</v>
      </c>
      <c r="S319" t="s">
        <v>247</v>
      </c>
    </row>
    <row r="320">
      <c r="A320" t="s">
        <v>1215</v>
      </c>
      <c r="B320">
        <v>59.916772487034599</v>
      </c>
      <c r="C320">
        <v>2.9506082467886299</v>
      </c>
      <c r="D320">
        <v>0.32534989592538199</v>
      </c>
      <c r="E320" s="134" t="s">
        <v>1216</v>
      </c>
      <c r="F320" s="134" t="s">
        <v>1217</v>
      </c>
      <c r="G320" t="s">
        <v>553</v>
      </c>
      <c r="H320">
        <v>416657</v>
      </c>
      <c r="I320">
        <v>417097</v>
      </c>
      <c r="J320" t="s">
        <v>244</v>
      </c>
      <c r="K320">
        <v>440</v>
      </c>
      <c r="L320">
        <v>2.7999999999999998</v>
      </c>
      <c r="M320" t="s">
        <v>274</v>
      </c>
      <c r="N320" t="s">
        <v>137</v>
      </c>
      <c r="O320">
        <v>723</v>
      </c>
      <c r="P320">
        <v>60.857538035961298</v>
      </c>
      <c r="Q320" t="s">
        <v>246</v>
      </c>
      <c r="R320" t="s">
        <v>194</v>
      </c>
      <c r="S320" t="s">
        <v>247</v>
      </c>
    </row>
    <row r="321">
      <c r="A321" t="s">
        <v>1218</v>
      </c>
      <c r="B321">
        <v>42.592268517241799</v>
      </c>
      <c r="C321">
        <v>4.0015238277607104</v>
      </c>
      <c r="D321">
        <v>0.44122292284046699</v>
      </c>
      <c r="E321" s="134" t="s">
        <v>1219</v>
      </c>
      <c r="F321" s="134" t="s">
        <v>1220</v>
      </c>
      <c r="G321" t="s">
        <v>452</v>
      </c>
      <c r="H321">
        <v>6081576</v>
      </c>
      <c r="I321">
        <v>6081790</v>
      </c>
      <c r="J321" t="s">
        <v>244</v>
      </c>
      <c r="K321">
        <v>214</v>
      </c>
      <c r="L321">
        <v>19.699999999999999</v>
      </c>
      <c r="M321" t="s">
        <v>245</v>
      </c>
      <c r="N321" t="s">
        <v>350</v>
      </c>
      <c r="O321">
        <v>217</v>
      </c>
      <c r="P321">
        <v>98.617511520737295</v>
      </c>
      <c r="Q321" t="s">
        <v>254</v>
      </c>
      <c r="R321" t="s">
        <v>192</v>
      </c>
      <c r="S321" t="s">
        <v>247</v>
      </c>
    </row>
    <row r="322">
      <c r="A322" t="s">
        <v>1221</v>
      </c>
      <c r="B322">
        <v>110.08574240437</v>
      </c>
      <c r="C322">
        <v>-4.7186901211836201</v>
      </c>
      <c r="D322">
        <v>0.51415257497019295</v>
      </c>
      <c r="E322" s="134" t="s">
        <v>1222</v>
      </c>
      <c r="F322" s="134" t="s">
        <v>1223</v>
      </c>
      <c r="G322" t="s">
        <v>243</v>
      </c>
      <c r="H322">
        <v>3775616</v>
      </c>
      <c r="I322">
        <v>3782346</v>
      </c>
      <c r="J322" t="s">
        <v>244</v>
      </c>
      <c r="K322">
        <v>6474</v>
      </c>
      <c r="L322">
        <v>8.7699999999999996</v>
      </c>
      <c r="M322" t="s">
        <v>274</v>
      </c>
      <c r="N322" t="s">
        <v>189</v>
      </c>
      <c r="O322">
        <v>7273</v>
      </c>
      <c r="P322">
        <v>89.014161968926203</v>
      </c>
      <c r="Q322" t="s">
        <v>254</v>
      </c>
      <c r="R322" t="s">
        <v>189</v>
      </c>
      <c r="S322" t="s">
        <v>247</v>
      </c>
    </row>
    <row r="323">
      <c r="A323" t="s">
        <v>1224</v>
      </c>
      <c r="B323">
        <v>197.06109224156299</v>
      </c>
      <c r="C323">
        <v>2.2357065282431599</v>
      </c>
      <c r="D323">
        <v>0.24840867743641001</v>
      </c>
      <c r="E323" s="134" t="s">
        <v>1225</v>
      </c>
      <c r="F323" s="134" t="s">
        <v>1226</v>
      </c>
      <c r="G323" t="s">
        <v>334</v>
      </c>
      <c r="H323">
        <v>4593833</v>
      </c>
      <c r="I323">
        <v>4593975</v>
      </c>
      <c r="J323" t="s">
        <v>244</v>
      </c>
      <c r="K323">
        <v>142</v>
      </c>
      <c r="L323">
        <v>29.600000000000001</v>
      </c>
      <c r="M323" t="s">
        <v>274</v>
      </c>
      <c r="N323" t="s">
        <v>350</v>
      </c>
      <c r="O323">
        <v>325</v>
      </c>
      <c r="P323">
        <v>43.692307692307701</v>
      </c>
      <c r="Q323" t="s">
        <v>246</v>
      </c>
      <c r="R323" t="s">
        <v>192</v>
      </c>
      <c r="S323" t="s">
        <v>247</v>
      </c>
    </row>
    <row r="324">
      <c r="A324" t="s">
        <v>1227</v>
      </c>
      <c r="B324">
        <v>38.874229936695102</v>
      </c>
      <c r="C324">
        <v>4.9485371115243701</v>
      </c>
      <c r="D324">
        <v>0.54699224161061899</v>
      </c>
      <c r="E324" s="134" t="s">
        <v>1228</v>
      </c>
      <c r="F324" s="134" t="s">
        <v>1229</v>
      </c>
      <c r="G324" t="s">
        <v>297</v>
      </c>
      <c r="H324">
        <v>2654899</v>
      </c>
      <c r="I324">
        <v>2661488</v>
      </c>
      <c r="J324" t="s">
        <v>244</v>
      </c>
      <c r="K324">
        <v>6405</v>
      </c>
      <c r="L324">
        <v>3.0670000000000002</v>
      </c>
      <c r="M324" t="s">
        <v>274</v>
      </c>
      <c r="N324" t="s">
        <v>199</v>
      </c>
      <c r="O324">
        <v>11528</v>
      </c>
      <c r="P324">
        <v>55.5603747397641</v>
      </c>
      <c r="Q324" t="s">
        <v>246</v>
      </c>
      <c r="R324" t="s">
        <v>199</v>
      </c>
      <c r="S324" t="s">
        <v>247</v>
      </c>
    </row>
    <row r="325">
      <c r="A325" t="s">
        <v>1230</v>
      </c>
      <c r="B325">
        <v>115.274020026908</v>
      </c>
      <c r="C325">
        <v>-3.1147259506926499</v>
      </c>
      <c r="D325">
        <v>0.343880641548301</v>
      </c>
      <c r="E325" s="134" t="s">
        <v>1231</v>
      </c>
      <c r="F325" s="134" t="s">
        <v>1232</v>
      </c>
      <c r="G325" t="s">
        <v>418</v>
      </c>
      <c r="H325">
        <v>6978212</v>
      </c>
      <c r="I325">
        <v>6983793</v>
      </c>
      <c r="J325" t="s">
        <v>244</v>
      </c>
      <c r="K325">
        <v>5442</v>
      </c>
      <c r="L325">
        <v>2.2599999999999998</v>
      </c>
      <c r="M325" t="s">
        <v>245</v>
      </c>
      <c r="N325" t="s">
        <v>354</v>
      </c>
      <c r="O325">
        <v>6884</v>
      </c>
      <c r="P325">
        <v>79.052876234747202</v>
      </c>
      <c r="Q325" t="s">
        <v>246</v>
      </c>
      <c r="R325" t="s">
        <v>192</v>
      </c>
      <c r="S325" t="s">
        <v>247</v>
      </c>
    </row>
    <row r="326">
      <c r="A326" t="s">
        <v>1233</v>
      </c>
      <c r="B326">
        <v>148.30732620572601</v>
      </c>
      <c r="C326">
        <v>-2.5633098407072201</v>
      </c>
      <c r="D326">
        <v>0.290493184941158</v>
      </c>
      <c r="E326" s="134" t="s">
        <v>1234</v>
      </c>
      <c r="F326" s="134" t="s">
        <v>1235</v>
      </c>
      <c r="G326" t="s">
        <v>338</v>
      </c>
      <c r="H326">
        <v>3453820</v>
      </c>
      <c r="I326">
        <v>3459186</v>
      </c>
      <c r="J326" t="s">
        <v>252</v>
      </c>
      <c r="K326">
        <v>318</v>
      </c>
      <c r="L326">
        <v>25.876000000000001</v>
      </c>
      <c r="M326" t="s">
        <v>153</v>
      </c>
      <c r="N326" t="s">
        <v>198</v>
      </c>
      <c r="O326">
        <v>22184</v>
      </c>
      <c r="P326">
        <v>1.4334655607645199</v>
      </c>
      <c r="Q326" t="s">
        <v>246</v>
      </c>
      <c r="R326" t="s">
        <v>198</v>
      </c>
      <c r="S326" t="s">
        <v>247</v>
      </c>
    </row>
    <row r="327">
      <c r="A327" t="s">
        <v>1236</v>
      </c>
      <c r="B327">
        <v>105.528971360067</v>
      </c>
      <c r="C327">
        <v>5.6983877342480698</v>
      </c>
      <c r="D327">
        <v>0.64832971823842001</v>
      </c>
      <c r="E327" s="134" t="s">
        <v>1237</v>
      </c>
      <c r="F327" s="134" t="s">
        <v>1238</v>
      </c>
      <c r="G327" t="s">
        <v>269</v>
      </c>
      <c r="H327">
        <v>3370005</v>
      </c>
      <c r="I327">
        <v>3370217</v>
      </c>
      <c r="J327" t="s">
        <v>252</v>
      </c>
      <c r="K327">
        <v>212</v>
      </c>
      <c r="L327">
        <v>16.600000000000001</v>
      </c>
      <c r="M327" t="s">
        <v>245</v>
      </c>
      <c r="N327" t="s">
        <v>350</v>
      </c>
      <c r="O327">
        <v>221</v>
      </c>
      <c r="P327">
        <v>95.927601809954794</v>
      </c>
      <c r="Q327" t="s">
        <v>254</v>
      </c>
      <c r="R327" t="s">
        <v>192</v>
      </c>
      <c r="S327" t="s">
        <v>247</v>
      </c>
    </row>
    <row r="328">
      <c r="A328" t="s">
        <v>1239</v>
      </c>
      <c r="B328">
        <v>128.166039493759</v>
      </c>
      <c r="C328">
        <v>2.1286773914190298</v>
      </c>
      <c r="D328">
        <v>0.24275844568298299</v>
      </c>
      <c r="E328" s="134" t="s">
        <v>1240</v>
      </c>
      <c r="F328" s="134" t="s">
        <v>1241</v>
      </c>
      <c r="G328" t="s">
        <v>411</v>
      </c>
      <c r="H328">
        <v>2472789</v>
      </c>
      <c r="I328">
        <v>2473477</v>
      </c>
      <c r="J328" t="s">
        <v>252</v>
      </c>
      <c r="K328">
        <v>680</v>
      </c>
      <c r="L328">
        <v>13.895</v>
      </c>
      <c r="M328" t="s">
        <v>245</v>
      </c>
      <c r="N328" t="s">
        <v>199</v>
      </c>
      <c r="O328">
        <v>8412</v>
      </c>
      <c r="P328">
        <v>8.0836899667142195</v>
      </c>
      <c r="Q328" t="s">
        <v>246</v>
      </c>
      <c r="R328" t="s">
        <v>199</v>
      </c>
      <c r="S328" t="s">
        <v>247</v>
      </c>
    </row>
    <row r="329">
      <c r="A329" t="s">
        <v>1242</v>
      </c>
      <c r="B329">
        <v>92.920082051794694</v>
      </c>
      <c r="C329">
        <v>2.3207464495829999</v>
      </c>
      <c r="D329">
        <v>0.26629010420779398</v>
      </c>
      <c r="E329" s="134" t="s">
        <v>1243</v>
      </c>
      <c r="F329" s="134" t="s">
        <v>1244</v>
      </c>
      <c r="G329" t="s">
        <v>243</v>
      </c>
      <c r="H329">
        <v>7479383</v>
      </c>
      <c r="I329">
        <v>7487235</v>
      </c>
      <c r="J329" t="s">
        <v>252</v>
      </c>
      <c r="K329">
        <v>2323</v>
      </c>
      <c r="L329">
        <v>0.032000000000000001</v>
      </c>
      <c r="M329" t="s">
        <v>274</v>
      </c>
      <c r="N329" t="s">
        <v>138</v>
      </c>
      <c r="O329">
        <v>4243</v>
      </c>
      <c r="P329">
        <v>54.7489983502239</v>
      </c>
      <c r="Q329" t="s">
        <v>246</v>
      </c>
      <c r="R329" t="s">
        <v>138</v>
      </c>
      <c r="S329" t="s">
        <v>247</v>
      </c>
    </row>
    <row r="330">
      <c r="A330" t="s">
        <v>1245</v>
      </c>
      <c r="B330">
        <v>94.9825903473468</v>
      </c>
      <c r="C330">
        <v>11.8384032729412</v>
      </c>
      <c r="D330">
        <v>3.0191472151972598</v>
      </c>
      <c r="E330" s="134" t="s">
        <v>1246</v>
      </c>
      <c r="F330" s="134" t="s">
        <v>1247</v>
      </c>
      <c r="G330" t="s">
        <v>338</v>
      </c>
      <c r="H330">
        <v>3479711</v>
      </c>
      <c r="I330">
        <v>3484939</v>
      </c>
      <c r="J330" t="s">
        <v>252</v>
      </c>
      <c r="K330">
        <v>434</v>
      </c>
      <c r="L330">
        <v>29.234999999999999</v>
      </c>
      <c r="M330" t="s">
        <v>153</v>
      </c>
      <c r="N330" t="s">
        <v>198</v>
      </c>
      <c r="O330">
        <v>22184</v>
      </c>
      <c r="P330">
        <v>1.95636494771006</v>
      </c>
      <c r="Q330" t="s">
        <v>246</v>
      </c>
      <c r="R330" t="s">
        <v>198</v>
      </c>
      <c r="S330" t="s">
        <v>247</v>
      </c>
    </row>
    <row r="331">
      <c r="A331" t="s">
        <v>1248</v>
      </c>
      <c r="B331">
        <v>106.980028561794</v>
      </c>
      <c r="C331">
        <v>-4.6660388070929404</v>
      </c>
      <c r="D331">
        <v>0.53220265407552003</v>
      </c>
      <c r="E331" s="134" t="s">
        <v>1249</v>
      </c>
      <c r="F331" s="134" t="s">
        <v>1250</v>
      </c>
      <c r="G331" t="s">
        <v>269</v>
      </c>
      <c r="H331">
        <v>8106944</v>
      </c>
      <c r="I331">
        <v>8107705</v>
      </c>
      <c r="J331" t="s">
        <v>244</v>
      </c>
      <c r="K331">
        <v>761</v>
      </c>
      <c r="L331">
        <v>24.600000000000001</v>
      </c>
      <c r="M331" t="s">
        <v>245</v>
      </c>
      <c r="N331" t="s">
        <v>278</v>
      </c>
      <c r="O331">
        <v>2159</v>
      </c>
      <c r="P331">
        <v>35.247799907364502</v>
      </c>
      <c r="Q331" t="s">
        <v>246</v>
      </c>
      <c r="R331" t="s">
        <v>192</v>
      </c>
      <c r="S331" t="s">
        <v>247</v>
      </c>
    </row>
    <row r="332">
      <c r="A332" t="s">
        <v>1251</v>
      </c>
      <c r="B332">
        <v>50.8423612564644</v>
      </c>
      <c r="C332">
        <v>6.7808468015672796</v>
      </c>
      <c r="D332">
        <v>0.75767617416695998</v>
      </c>
      <c r="E332" s="134" t="s">
        <v>1252</v>
      </c>
      <c r="F332" s="134" t="s">
        <v>1253</v>
      </c>
      <c r="G332" t="s">
        <v>478</v>
      </c>
      <c r="H332">
        <v>4371885</v>
      </c>
      <c r="I332">
        <v>4372029</v>
      </c>
      <c r="J332" t="s">
        <v>244</v>
      </c>
      <c r="K332">
        <v>144</v>
      </c>
      <c r="L332">
        <v>24.5</v>
      </c>
      <c r="M332" t="s">
        <v>245</v>
      </c>
      <c r="N332" t="s">
        <v>126</v>
      </c>
      <c r="O332">
        <v>1326</v>
      </c>
      <c r="P332">
        <v>10.859728506787301</v>
      </c>
      <c r="Q332" t="s">
        <v>246</v>
      </c>
      <c r="R332" t="s">
        <v>192</v>
      </c>
      <c r="S332" t="s">
        <v>247</v>
      </c>
    </row>
    <row r="333">
      <c r="A333" t="s">
        <v>1254</v>
      </c>
      <c r="B333">
        <v>39.794533768302898</v>
      </c>
      <c r="C333">
        <v>3.9477478522587499</v>
      </c>
      <c r="D333">
        <v>0.46296375891807701</v>
      </c>
      <c r="E333" s="134" t="s">
        <v>1255</v>
      </c>
      <c r="F333" s="134" t="s">
        <v>1256</v>
      </c>
      <c r="G333" t="s">
        <v>273</v>
      </c>
      <c r="H333">
        <v>368469</v>
      </c>
      <c r="I333">
        <v>369312</v>
      </c>
      <c r="J333" t="s">
        <v>252</v>
      </c>
      <c r="K333">
        <v>843</v>
      </c>
      <c r="L333">
        <v>21.300000000000001</v>
      </c>
      <c r="M333" t="s">
        <v>274</v>
      </c>
      <c r="N333" t="s">
        <v>189</v>
      </c>
      <c r="O333">
        <v>4313</v>
      </c>
      <c r="P333">
        <v>19.54555993508</v>
      </c>
      <c r="Q333" t="s">
        <v>246</v>
      </c>
      <c r="R333" t="s">
        <v>189</v>
      </c>
      <c r="S333" t="s">
        <v>247</v>
      </c>
    </row>
    <row r="334">
      <c r="A334" t="s">
        <v>1257</v>
      </c>
      <c r="B334">
        <v>47.997151809255598</v>
      </c>
      <c r="C334">
        <v>3.1986327167216699</v>
      </c>
      <c r="D334">
        <v>0.37775557644579499</v>
      </c>
      <c r="E334" s="134" t="s">
        <v>1258</v>
      </c>
      <c r="F334" s="134" t="s">
        <v>1259</v>
      </c>
      <c r="G334" t="s">
        <v>251</v>
      </c>
      <c r="H334">
        <v>2602775</v>
      </c>
      <c r="I334">
        <v>2603205</v>
      </c>
      <c r="J334" t="s">
        <v>244</v>
      </c>
      <c r="K334">
        <v>430</v>
      </c>
      <c r="L334">
        <v>3.7000000000000002</v>
      </c>
      <c r="M334" t="s">
        <v>274</v>
      </c>
      <c r="N334" t="s">
        <v>137</v>
      </c>
      <c r="O334">
        <v>723</v>
      </c>
      <c r="P334">
        <v>59.474412171507602</v>
      </c>
      <c r="Q334" t="s">
        <v>246</v>
      </c>
      <c r="R334" t="s">
        <v>194</v>
      </c>
      <c r="S334" t="s">
        <v>247</v>
      </c>
    </row>
    <row r="335">
      <c r="A335" t="s">
        <v>1260</v>
      </c>
      <c r="B335">
        <v>82.449719537267995</v>
      </c>
      <c r="C335">
        <v>2.6336604505869898</v>
      </c>
      <c r="D335">
        <v>0.31286992592294699</v>
      </c>
      <c r="E335" s="134" t="s">
        <v>1261</v>
      </c>
      <c r="F335" s="134" t="s">
        <v>1262</v>
      </c>
      <c r="G335" t="s">
        <v>414</v>
      </c>
      <c r="H335">
        <v>919792</v>
      </c>
      <c r="I335">
        <v>928530</v>
      </c>
      <c r="J335" t="s">
        <v>252</v>
      </c>
      <c r="K335">
        <v>4404</v>
      </c>
      <c r="L335">
        <v>3.024</v>
      </c>
      <c r="M335" t="s">
        <v>274</v>
      </c>
      <c r="N335" t="s">
        <v>199</v>
      </c>
      <c r="O335">
        <v>14254</v>
      </c>
      <c r="P335">
        <v>30.896590430756302</v>
      </c>
      <c r="Q335" t="s">
        <v>246</v>
      </c>
      <c r="R335" t="s">
        <v>199</v>
      </c>
      <c r="S335" t="s">
        <v>247</v>
      </c>
    </row>
    <row r="336">
      <c r="A336" t="s">
        <v>1263</v>
      </c>
      <c r="B336">
        <v>34.385575479426699</v>
      </c>
      <c r="C336">
        <v>4.6300865635744604</v>
      </c>
      <c r="D336">
        <v>0.54897865403901402</v>
      </c>
      <c r="E336" s="134" t="s">
        <v>1264</v>
      </c>
      <c r="F336" s="134" t="s">
        <v>1265</v>
      </c>
      <c r="G336" t="s">
        <v>330</v>
      </c>
      <c r="H336">
        <v>4443289</v>
      </c>
      <c r="I336">
        <v>4446950</v>
      </c>
      <c r="J336" t="s">
        <v>252</v>
      </c>
      <c r="K336">
        <v>3671</v>
      </c>
      <c r="L336">
        <v>2.5</v>
      </c>
      <c r="M336" t="s">
        <v>274</v>
      </c>
      <c r="N336" t="s">
        <v>198</v>
      </c>
      <c r="O336">
        <v>5467</v>
      </c>
      <c r="P336">
        <v>67.148344613133304</v>
      </c>
      <c r="Q336" t="s">
        <v>246</v>
      </c>
      <c r="R336" t="s">
        <v>198</v>
      </c>
      <c r="S336" t="s">
        <v>247</v>
      </c>
    </row>
    <row r="337">
      <c r="A337" t="s">
        <v>1266</v>
      </c>
      <c r="B337">
        <v>34.4670660152671</v>
      </c>
      <c r="C337">
        <v>4.2176997709571102</v>
      </c>
      <c r="D337">
        <v>0.50350736471137902</v>
      </c>
      <c r="E337" s="134" t="s">
        <v>1267</v>
      </c>
      <c r="F337" s="134" t="s">
        <v>1268</v>
      </c>
      <c r="G337" t="s">
        <v>478</v>
      </c>
      <c r="H337">
        <v>1343876</v>
      </c>
      <c r="I337">
        <v>1346850</v>
      </c>
      <c r="J337" t="s">
        <v>252</v>
      </c>
      <c r="K337">
        <v>2974</v>
      </c>
      <c r="L337">
        <v>0</v>
      </c>
      <c r="M337" t="s">
        <v>245</v>
      </c>
      <c r="N337" t="s">
        <v>198</v>
      </c>
      <c r="O337">
        <v>5467</v>
      </c>
      <c r="P337">
        <v>54.399122004755803</v>
      </c>
      <c r="Q337" t="s">
        <v>246</v>
      </c>
      <c r="R337" t="s">
        <v>198</v>
      </c>
      <c r="S337" t="s">
        <v>247</v>
      </c>
    </row>
    <row r="338">
      <c r="A338" t="s">
        <v>1269</v>
      </c>
      <c r="B338">
        <v>76.718463661216504</v>
      </c>
      <c r="C338">
        <v>2.4339313729218701</v>
      </c>
      <c r="D338">
        <v>0.292790950161949</v>
      </c>
      <c r="E338" s="134" t="s">
        <v>1270</v>
      </c>
      <c r="F338" s="134" t="s">
        <v>1271</v>
      </c>
      <c r="G338" t="s">
        <v>411</v>
      </c>
      <c r="H338">
        <v>7061647</v>
      </c>
      <c r="I338">
        <v>7083292</v>
      </c>
      <c r="J338" t="s">
        <v>252</v>
      </c>
      <c r="K338">
        <v>209</v>
      </c>
      <c r="L338">
        <v>26.384</v>
      </c>
      <c r="M338" t="s">
        <v>274</v>
      </c>
      <c r="N338" t="s">
        <v>138</v>
      </c>
      <c r="O338">
        <v>13346</v>
      </c>
      <c r="P338">
        <v>1.5660122883260901</v>
      </c>
      <c r="Q338" t="s">
        <v>246</v>
      </c>
      <c r="R338" t="s">
        <v>138</v>
      </c>
      <c r="S338" t="s">
        <v>247</v>
      </c>
    </row>
    <row r="339">
      <c r="A339" t="s">
        <v>1272</v>
      </c>
      <c r="B339">
        <v>127.346726527171</v>
      </c>
      <c r="C339">
        <v>-2.5896085566397402</v>
      </c>
      <c r="D339">
        <v>0.31192212031349897</v>
      </c>
      <c r="E339" s="134" t="s">
        <v>1273</v>
      </c>
      <c r="F339" s="134" t="s">
        <v>1274</v>
      </c>
      <c r="G339" t="s">
        <v>418</v>
      </c>
      <c r="H339">
        <v>2346418</v>
      </c>
      <c r="I339">
        <v>2349689</v>
      </c>
      <c r="J339" t="s">
        <v>244</v>
      </c>
      <c r="K339">
        <v>261</v>
      </c>
      <c r="L339">
        <v>29.062000000000001</v>
      </c>
      <c r="M339" t="s">
        <v>153</v>
      </c>
      <c r="N339" t="s">
        <v>138</v>
      </c>
      <c r="O339">
        <v>5724</v>
      </c>
      <c r="P339">
        <v>4.5597484276729601</v>
      </c>
      <c r="Q339" t="s">
        <v>246</v>
      </c>
      <c r="R339" t="s">
        <v>138</v>
      </c>
      <c r="S339" t="s">
        <v>247</v>
      </c>
    </row>
    <row r="340">
      <c r="A340" t="s">
        <v>1275</v>
      </c>
      <c r="B340">
        <v>54.966378946224701</v>
      </c>
      <c r="C340">
        <v>2.80993443849913</v>
      </c>
      <c r="D340">
        <v>0.34216746684774002</v>
      </c>
      <c r="E340" s="134" t="s">
        <v>1276</v>
      </c>
      <c r="F340" s="134" t="s">
        <v>1277</v>
      </c>
      <c r="G340" t="s">
        <v>330</v>
      </c>
      <c r="H340">
        <v>2721094</v>
      </c>
      <c r="I340">
        <v>2727883</v>
      </c>
      <c r="J340" t="s">
        <v>244</v>
      </c>
      <c r="K340">
        <v>120</v>
      </c>
      <c r="L340">
        <v>21.649999999999999</v>
      </c>
      <c r="M340" t="s">
        <v>293</v>
      </c>
      <c r="N340" t="s">
        <v>354</v>
      </c>
      <c r="O340">
        <v>9275</v>
      </c>
      <c r="P340">
        <v>1.2938005390835601</v>
      </c>
      <c r="Q340" t="s">
        <v>246</v>
      </c>
      <c r="R340" t="s">
        <v>192</v>
      </c>
      <c r="S340" t="s">
        <v>247</v>
      </c>
    </row>
    <row r="341">
      <c r="A341" t="s">
        <v>1278</v>
      </c>
      <c r="B341">
        <v>47575.137894738</v>
      </c>
      <c r="C341">
        <v>5.3154219918505197</v>
      </c>
      <c r="D341">
        <v>0.64666431028864002</v>
      </c>
      <c r="E341" s="134" t="s">
        <v>1279</v>
      </c>
      <c r="F341" s="134" t="s">
        <v>1280</v>
      </c>
      <c r="G341" t="s">
        <v>282</v>
      </c>
      <c r="H341">
        <v>3889844</v>
      </c>
      <c r="I341">
        <v>3893226</v>
      </c>
      <c r="J341" t="s">
        <v>244</v>
      </c>
      <c r="K341">
        <v>3264</v>
      </c>
      <c r="L341">
        <v>5.3079999999999998</v>
      </c>
      <c r="M341" t="s">
        <v>274</v>
      </c>
      <c r="N341" t="s">
        <v>198</v>
      </c>
      <c r="O341">
        <v>5467</v>
      </c>
      <c r="P341">
        <v>59.7036766050851</v>
      </c>
      <c r="Q341" t="s">
        <v>246</v>
      </c>
      <c r="R341" t="s">
        <v>198</v>
      </c>
      <c r="S341" t="s">
        <v>247</v>
      </c>
    </row>
    <row r="342">
      <c r="A342" t="s">
        <v>1281</v>
      </c>
      <c r="B342">
        <v>99.137041427577103</v>
      </c>
      <c r="C342">
        <v>-3.0399435980402201</v>
      </c>
      <c r="D342">
        <v>0.37518375507571999</v>
      </c>
      <c r="E342" s="134" t="s">
        <v>1282</v>
      </c>
      <c r="F342" s="134" t="s">
        <v>1283</v>
      </c>
      <c r="G342" t="s">
        <v>297</v>
      </c>
      <c r="H342">
        <v>712216</v>
      </c>
      <c r="I342">
        <v>712272</v>
      </c>
      <c r="J342" t="s">
        <v>244</v>
      </c>
      <c r="K342">
        <v>56</v>
      </c>
      <c r="L342">
        <v>5.4000000000000004</v>
      </c>
      <c r="M342" t="s">
        <v>245</v>
      </c>
      <c r="N342" t="s">
        <v>575</v>
      </c>
      <c r="O342">
        <v>1391</v>
      </c>
      <c r="P342">
        <v>4.0258806613946803</v>
      </c>
      <c r="Q342" t="s">
        <v>246</v>
      </c>
      <c r="R342" t="s">
        <v>192</v>
      </c>
      <c r="S342" t="s">
        <v>247</v>
      </c>
    </row>
    <row r="343">
      <c r="A343" t="s">
        <v>1284</v>
      </c>
      <c r="B343">
        <v>41.7554865309409</v>
      </c>
      <c r="C343">
        <v>3.3943677008369999</v>
      </c>
      <c r="D343">
        <v>0.416867885679782</v>
      </c>
      <c r="E343" s="134" t="s">
        <v>1285</v>
      </c>
      <c r="F343" s="134" t="s">
        <v>1286</v>
      </c>
      <c r="G343" t="s">
        <v>380</v>
      </c>
      <c r="H343">
        <v>1285350</v>
      </c>
      <c r="I343">
        <v>1286469</v>
      </c>
      <c r="J343" t="s">
        <v>244</v>
      </c>
      <c r="K343">
        <v>834</v>
      </c>
      <c r="L343">
        <v>3.798</v>
      </c>
      <c r="M343" t="s">
        <v>245</v>
      </c>
      <c r="N343" t="s">
        <v>126</v>
      </c>
      <c r="O343">
        <v>1569</v>
      </c>
      <c r="P343">
        <v>53.154875717017198</v>
      </c>
      <c r="Q343" t="s">
        <v>246</v>
      </c>
      <c r="R343" t="s">
        <v>191</v>
      </c>
      <c r="S343" t="s">
        <v>247</v>
      </c>
    </row>
    <row r="344">
      <c r="A344" t="s">
        <v>1287</v>
      </c>
      <c r="B344">
        <v>386.70671904120798</v>
      </c>
      <c r="C344">
        <v>6.01440333674842</v>
      </c>
      <c r="D344">
        <v>0.73608057989925002</v>
      </c>
      <c r="E344" s="134" t="s">
        <v>1288</v>
      </c>
      <c r="F344" s="134" t="s">
        <v>1289</v>
      </c>
      <c r="G344" t="s">
        <v>317</v>
      </c>
      <c r="H344">
        <v>4689662</v>
      </c>
      <c r="I344">
        <v>4690228</v>
      </c>
      <c r="J344" t="s">
        <v>244</v>
      </c>
      <c r="K344">
        <v>566</v>
      </c>
      <c r="L344">
        <v>19.699999999999999</v>
      </c>
      <c r="M344" t="s">
        <v>265</v>
      </c>
      <c r="N344" t="s">
        <v>199</v>
      </c>
      <c r="O344">
        <v>4138</v>
      </c>
      <c r="P344">
        <v>13.6781053649106</v>
      </c>
      <c r="Q344" t="s">
        <v>246</v>
      </c>
      <c r="R344" t="s">
        <v>199</v>
      </c>
      <c r="S344" t="s">
        <v>247</v>
      </c>
    </row>
    <row r="345">
      <c r="A345" t="s">
        <v>1290</v>
      </c>
      <c r="B345">
        <v>100.258775652491</v>
      </c>
      <c r="C345">
        <v>2.3967023586006899</v>
      </c>
      <c r="D345">
        <v>0.29417554202520502</v>
      </c>
      <c r="E345" s="134" t="s">
        <v>1291</v>
      </c>
      <c r="F345" s="134" t="s">
        <v>1292</v>
      </c>
      <c r="G345" t="s">
        <v>334</v>
      </c>
      <c r="H345">
        <v>2405346</v>
      </c>
      <c r="I345">
        <v>2405872</v>
      </c>
      <c r="J345" t="s">
        <v>252</v>
      </c>
      <c r="K345">
        <v>339</v>
      </c>
      <c r="L345">
        <v>27.100000000000001</v>
      </c>
      <c r="M345" t="s">
        <v>274</v>
      </c>
      <c r="N345" t="s">
        <v>198</v>
      </c>
      <c r="O345">
        <v>22184</v>
      </c>
      <c r="P345">
        <v>1.5281283808149999</v>
      </c>
      <c r="Q345" t="s">
        <v>246</v>
      </c>
      <c r="R345" t="s">
        <v>198</v>
      </c>
      <c r="S345" t="s">
        <v>247</v>
      </c>
    </row>
    <row r="346">
      <c r="A346" t="s">
        <v>1293</v>
      </c>
      <c r="B346">
        <v>77.629658116260103</v>
      </c>
      <c r="C346">
        <v>2.2451267622126898</v>
      </c>
      <c r="D346">
        <v>0.27632509554364998</v>
      </c>
      <c r="E346" s="134" t="s">
        <v>1294</v>
      </c>
      <c r="F346" s="134" t="s">
        <v>1295</v>
      </c>
      <c r="G346" t="s">
        <v>269</v>
      </c>
      <c r="H346">
        <v>7974152</v>
      </c>
      <c r="I346">
        <v>7974901</v>
      </c>
      <c r="J346" t="s">
        <v>244</v>
      </c>
      <c r="K346">
        <v>749</v>
      </c>
      <c r="L346">
        <v>4.7999999999999998</v>
      </c>
      <c r="M346" t="s">
        <v>245</v>
      </c>
      <c r="N346" t="s">
        <v>197</v>
      </c>
      <c r="O346">
        <v>607</v>
      </c>
      <c r="P346">
        <v>123.39373970346</v>
      </c>
      <c r="Q346" t="s">
        <v>254</v>
      </c>
      <c r="R346" t="s">
        <v>197</v>
      </c>
      <c r="S346" t="s">
        <v>247</v>
      </c>
    </row>
    <row r="347">
      <c r="A347" t="s">
        <v>1296</v>
      </c>
      <c r="B347">
        <v>103.72479066771901</v>
      </c>
      <c r="C347">
        <v>-2.7286800552980499</v>
      </c>
      <c r="D347">
        <v>0.33570059342542002</v>
      </c>
      <c r="E347" s="134" t="s">
        <v>1297</v>
      </c>
      <c r="F347" s="134" t="s">
        <v>1298</v>
      </c>
      <c r="G347" t="s">
        <v>445</v>
      </c>
      <c r="H347">
        <v>3082053</v>
      </c>
      <c r="I347">
        <v>3082322</v>
      </c>
      <c r="J347" t="s">
        <v>252</v>
      </c>
      <c r="K347">
        <v>269</v>
      </c>
      <c r="L347">
        <v>18.300000000000001</v>
      </c>
      <c r="M347" t="s">
        <v>465</v>
      </c>
      <c r="N347" t="s">
        <v>198</v>
      </c>
      <c r="O347">
        <v>6814</v>
      </c>
      <c r="P347">
        <v>3.94775462283534</v>
      </c>
      <c r="Q347" t="s">
        <v>246</v>
      </c>
      <c r="R347" t="s">
        <v>198</v>
      </c>
      <c r="S347" t="s">
        <v>247</v>
      </c>
    </row>
    <row r="348">
      <c r="A348" t="s">
        <v>1299</v>
      </c>
      <c r="B348">
        <v>110.75242242895099</v>
      </c>
      <c r="C348">
        <v>-2.6435917240930298</v>
      </c>
      <c r="D348">
        <v>0.329200188276707</v>
      </c>
      <c r="E348" s="134" t="s">
        <v>1300</v>
      </c>
      <c r="F348" s="134" t="s">
        <v>1301</v>
      </c>
      <c r="G348" t="s">
        <v>411</v>
      </c>
      <c r="H348">
        <v>4272581</v>
      </c>
      <c r="I348">
        <v>4272648</v>
      </c>
      <c r="J348" t="s">
        <v>252</v>
      </c>
      <c r="K348">
        <v>67</v>
      </c>
      <c r="L348">
        <v>22.399999999999999</v>
      </c>
      <c r="M348" t="s">
        <v>245</v>
      </c>
      <c r="N348" t="s">
        <v>350</v>
      </c>
      <c r="O348">
        <v>3307</v>
      </c>
      <c r="P348">
        <v>2.0260054429997001</v>
      </c>
      <c r="Q348" t="s">
        <v>246</v>
      </c>
      <c r="R348" t="s">
        <v>191</v>
      </c>
      <c r="S348" t="s">
        <v>247</v>
      </c>
    </row>
    <row r="349">
      <c r="A349" t="s">
        <v>1302</v>
      </c>
      <c r="B349">
        <v>62.075582892904897</v>
      </c>
      <c r="C349">
        <v>2.5552591623385901</v>
      </c>
      <c r="D349">
        <v>0.31739459461021302</v>
      </c>
      <c r="E349" s="134" t="s">
        <v>1303</v>
      </c>
      <c r="F349" s="134" t="s">
        <v>1304</v>
      </c>
      <c r="G349" t="s">
        <v>330</v>
      </c>
      <c r="H349">
        <v>857517</v>
      </c>
      <c r="I349">
        <v>858244</v>
      </c>
      <c r="J349" t="s">
        <v>252</v>
      </c>
      <c r="K349">
        <v>746</v>
      </c>
      <c r="L349">
        <v>3.3580000000000001</v>
      </c>
      <c r="M349" t="s">
        <v>274</v>
      </c>
      <c r="N349" t="s">
        <v>199</v>
      </c>
      <c r="O349">
        <v>6641</v>
      </c>
      <c r="P349">
        <v>11.2332480048186</v>
      </c>
      <c r="Q349" t="s">
        <v>246</v>
      </c>
      <c r="R349" t="s">
        <v>199</v>
      </c>
      <c r="S349" t="s">
        <v>247</v>
      </c>
    </row>
    <row r="350">
      <c r="A350" t="s">
        <v>1305</v>
      </c>
      <c r="B350">
        <v>261.580391699301</v>
      </c>
      <c r="C350">
        <v>5.9297114877037602</v>
      </c>
      <c r="D350">
        <v>0.73712648170756401</v>
      </c>
      <c r="E350" s="134" t="s">
        <v>1306</v>
      </c>
      <c r="F350" s="134" t="s">
        <v>1307</v>
      </c>
      <c r="G350" t="s">
        <v>243</v>
      </c>
      <c r="H350">
        <v>433238</v>
      </c>
      <c r="I350">
        <v>433803</v>
      </c>
      <c r="J350" t="s">
        <v>244</v>
      </c>
      <c r="K350">
        <v>565</v>
      </c>
      <c r="L350">
        <v>4.0999999999999996</v>
      </c>
      <c r="M350" t="s">
        <v>265</v>
      </c>
      <c r="N350" t="s">
        <v>199</v>
      </c>
      <c r="O350">
        <v>4138</v>
      </c>
      <c r="P350">
        <v>13.653939101015</v>
      </c>
      <c r="Q350" t="s">
        <v>246</v>
      </c>
      <c r="R350" t="s">
        <v>199</v>
      </c>
      <c r="S350" t="s">
        <v>247</v>
      </c>
    </row>
    <row r="351">
      <c r="A351" t="s">
        <v>1308</v>
      </c>
      <c r="B351">
        <v>31.635690382807802</v>
      </c>
      <c r="C351">
        <v>4.1578482207215099</v>
      </c>
      <c r="D351">
        <v>0.517452955699234</v>
      </c>
      <c r="E351" s="134" t="s">
        <v>1309</v>
      </c>
      <c r="F351" s="134" t="s">
        <v>1310</v>
      </c>
      <c r="G351" t="s">
        <v>334</v>
      </c>
      <c r="H351">
        <v>373062</v>
      </c>
      <c r="I351">
        <v>373230</v>
      </c>
      <c r="J351" t="s">
        <v>244</v>
      </c>
      <c r="K351">
        <v>168</v>
      </c>
      <c r="L351">
        <v>23.5</v>
      </c>
      <c r="M351" t="s">
        <v>245</v>
      </c>
      <c r="N351" t="s">
        <v>138</v>
      </c>
      <c r="O351">
        <v>8453</v>
      </c>
      <c r="P351">
        <v>1.98746007334674</v>
      </c>
      <c r="Q351" t="s">
        <v>246</v>
      </c>
      <c r="R351" t="s">
        <v>138</v>
      </c>
      <c r="S351" t="s">
        <v>247</v>
      </c>
    </row>
    <row r="352">
      <c r="A352" t="s">
        <v>1311</v>
      </c>
      <c r="B352">
        <v>106.18872127329399</v>
      </c>
      <c r="C352">
        <v>2.1806555906932701</v>
      </c>
      <c r="D352">
        <v>0.27384535482247402</v>
      </c>
      <c r="E352" s="134" t="s">
        <v>1312</v>
      </c>
      <c r="F352" s="134" t="s">
        <v>1313</v>
      </c>
      <c r="G352" t="s">
        <v>286</v>
      </c>
      <c r="H352">
        <v>1886643</v>
      </c>
      <c r="I352">
        <v>1887207</v>
      </c>
      <c r="J352" t="s">
        <v>252</v>
      </c>
      <c r="K352">
        <v>564</v>
      </c>
      <c r="L352">
        <v>20.300000000000001</v>
      </c>
      <c r="M352" t="s">
        <v>245</v>
      </c>
      <c r="N352" t="s">
        <v>197</v>
      </c>
      <c r="O352">
        <v>5867</v>
      </c>
      <c r="P352">
        <v>9.6130901653315206</v>
      </c>
      <c r="Q352" t="s">
        <v>246</v>
      </c>
      <c r="R352" t="s">
        <v>197</v>
      </c>
      <c r="S352" t="s">
        <v>247</v>
      </c>
    </row>
    <row r="353">
      <c r="A353" t="s">
        <v>1314</v>
      </c>
      <c r="B353">
        <v>49.466183042984298</v>
      </c>
      <c r="C353">
        <v>3.5712048948890098</v>
      </c>
      <c r="D353">
        <v>0.44827625019009498</v>
      </c>
      <c r="E353" s="134" t="s">
        <v>1315</v>
      </c>
      <c r="F353" s="134" t="s">
        <v>1316</v>
      </c>
      <c r="G353" t="s">
        <v>342</v>
      </c>
      <c r="H353">
        <v>6356822</v>
      </c>
      <c r="I353">
        <v>6357392</v>
      </c>
      <c r="J353" t="s">
        <v>252</v>
      </c>
      <c r="K353">
        <v>570</v>
      </c>
      <c r="L353">
        <v>17.600000000000001</v>
      </c>
      <c r="M353" t="s">
        <v>274</v>
      </c>
      <c r="N353" t="s">
        <v>199</v>
      </c>
      <c r="O353">
        <v>11528</v>
      </c>
      <c r="P353">
        <v>4.9444829979181097</v>
      </c>
      <c r="Q353" t="s">
        <v>246</v>
      </c>
      <c r="R353" t="s">
        <v>199</v>
      </c>
      <c r="S353" t="s">
        <v>247</v>
      </c>
    </row>
    <row r="354">
      <c r="A354" t="s">
        <v>1317</v>
      </c>
      <c r="B354">
        <v>15897.2174911209</v>
      </c>
      <c r="C354">
        <v>5.10079075234313</v>
      </c>
      <c r="D354">
        <v>0.64369748424139706</v>
      </c>
      <c r="E354" s="134" t="s">
        <v>1318</v>
      </c>
      <c r="F354" s="134" t="s">
        <v>1319</v>
      </c>
      <c r="G354" t="s">
        <v>411</v>
      </c>
      <c r="H354">
        <v>7885710</v>
      </c>
      <c r="I354">
        <v>7887800</v>
      </c>
      <c r="J354" t="s">
        <v>244</v>
      </c>
      <c r="K354">
        <v>1062</v>
      </c>
      <c r="L354">
        <v>12.689</v>
      </c>
      <c r="M354" t="s">
        <v>245</v>
      </c>
      <c r="N354" t="s">
        <v>198</v>
      </c>
      <c r="O354">
        <v>7000</v>
      </c>
      <c r="P354">
        <v>15.171428571428599</v>
      </c>
      <c r="Q354" t="s">
        <v>246</v>
      </c>
      <c r="R354" t="s">
        <v>198</v>
      </c>
      <c r="S354" t="s">
        <v>247</v>
      </c>
    </row>
    <row r="355">
      <c r="A355" t="s">
        <v>1320</v>
      </c>
      <c r="B355">
        <v>69.705686285804205</v>
      </c>
      <c r="C355">
        <v>2.3262425600869698</v>
      </c>
      <c r="D355">
        <v>0.29386035670194899</v>
      </c>
      <c r="E355" s="134" t="s">
        <v>1321</v>
      </c>
      <c r="F355" s="134" t="s">
        <v>1322</v>
      </c>
      <c r="G355" t="s">
        <v>478</v>
      </c>
      <c r="H355">
        <v>2814257</v>
      </c>
      <c r="I355">
        <v>2816742</v>
      </c>
      <c r="J355" t="s">
        <v>244</v>
      </c>
      <c r="K355">
        <v>2497</v>
      </c>
      <c r="L355">
        <v>2.1539999999999999</v>
      </c>
      <c r="M355" t="s">
        <v>274</v>
      </c>
      <c r="N355" t="s">
        <v>198</v>
      </c>
      <c r="O355">
        <v>5467</v>
      </c>
      <c r="P355">
        <v>45.674044265593601</v>
      </c>
      <c r="Q355" t="s">
        <v>246</v>
      </c>
      <c r="R355" t="s">
        <v>198</v>
      </c>
      <c r="S355" t="s">
        <v>247</v>
      </c>
    </row>
    <row r="356">
      <c r="A356" t="s">
        <v>1323</v>
      </c>
      <c r="B356">
        <v>78.756256738625694</v>
      </c>
      <c r="C356">
        <v>8.3493415124334298</v>
      </c>
      <c r="D356">
        <v>0.98783928446579095</v>
      </c>
      <c r="E356" s="134" t="s">
        <v>1324</v>
      </c>
      <c r="F356" s="134" t="s">
        <v>1325</v>
      </c>
      <c r="G356" t="s">
        <v>445</v>
      </c>
      <c r="H356">
        <v>4936967</v>
      </c>
      <c r="I356">
        <v>4937406</v>
      </c>
      <c r="J356" t="s">
        <v>252</v>
      </c>
      <c r="K356">
        <v>439</v>
      </c>
      <c r="L356">
        <v>25.199999999999999</v>
      </c>
      <c r="M356" t="s">
        <v>245</v>
      </c>
      <c r="N356" t="s">
        <v>195</v>
      </c>
      <c r="O356">
        <v>4363</v>
      </c>
      <c r="P356">
        <v>10.061884024753599</v>
      </c>
      <c r="Q356" t="s">
        <v>246</v>
      </c>
      <c r="R356" t="s">
        <v>195</v>
      </c>
      <c r="S356" t="s">
        <v>247</v>
      </c>
    </row>
    <row r="357">
      <c r="A357" t="s">
        <v>1326</v>
      </c>
      <c r="B357">
        <v>152.98602231663199</v>
      </c>
      <c r="C357">
        <v>-2.0916087399732302</v>
      </c>
      <c r="D357">
        <v>0.26705596041011498</v>
      </c>
      <c r="E357" s="134" t="s">
        <v>1327</v>
      </c>
      <c r="F357" s="134" t="s">
        <v>1328</v>
      </c>
      <c r="G357" t="s">
        <v>261</v>
      </c>
      <c r="H357">
        <v>1068456</v>
      </c>
      <c r="I357">
        <v>1068528</v>
      </c>
      <c r="J357" t="s">
        <v>244</v>
      </c>
      <c r="K357">
        <v>72</v>
      </c>
      <c r="L357">
        <v>12.5</v>
      </c>
      <c r="M357" t="s">
        <v>245</v>
      </c>
      <c r="N357" t="s">
        <v>575</v>
      </c>
      <c r="O357">
        <v>1391</v>
      </c>
      <c r="P357">
        <v>5.17613227893602</v>
      </c>
      <c r="Q357" t="s">
        <v>246</v>
      </c>
      <c r="R357" t="s">
        <v>192</v>
      </c>
      <c r="S357" t="s">
        <v>247</v>
      </c>
    </row>
    <row r="358">
      <c r="A358" t="s">
        <v>1329</v>
      </c>
      <c r="B358">
        <v>107.900163513477</v>
      </c>
      <c r="C358">
        <v>2.0255950529640798</v>
      </c>
      <c r="D358">
        <v>0.25705611592101102</v>
      </c>
      <c r="E358" s="134" t="s">
        <v>1330</v>
      </c>
      <c r="F358" s="134" t="s">
        <v>1331</v>
      </c>
      <c r="G358" t="s">
        <v>269</v>
      </c>
      <c r="H358">
        <v>1252126</v>
      </c>
      <c r="I358">
        <v>1270220</v>
      </c>
      <c r="J358" t="s">
        <v>244</v>
      </c>
      <c r="K358">
        <v>314</v>
      </c>
      <c r="L358">
        <v>4.6580000000000004</v>
      </c>
      <c r="M358" t="s">
        <v>274</v>
      </c>
      <c r="N358" t="s">
        <v>197</v>
      </c>
      <c r="O358">
        <v>12900</v>
      </c>
      <c r="P358">
        <v>2.4341085271317802</v>
      </c>
      <c r="Q358" t="s">
        <v>246</v>
      </c>
      <c r="R358" t="s">
        <v>197</v>
      </c>
      <c r="S358" t="s">
        <v>247</v>
      </c>
    </row>
    <row r="359">
      <c r="A359" t="s">
        <v>1332</v>
      </c>
      <c r="B359">
        <v>73.803763051497498</v>
      </c>
      <c r="C359">
        <v>2.2805124583560601</v>
      </c>
      <c r="D359">
        <v>0.29001510983453799</v>
      </c>
      <c r="E359" s="134" t="s">
        <v>1333</v>
      </c>
      <c r="F359" s="134" t="s">
        <v>1334</v>
      </c>
      <c r="G359" t="s">
        <v>251</v>
      </c>
      <c r="H359">
        <v>2267192</v>
      </c>
      <c r="I359">
        <v>2271972</v>
      </c>
      <c r="J359" t="s">
        <v>244</v>
      </c>
      <c r="K359">
        <v>3984</v>
      </c>
      <c r="L359">
        <v>9.6449999999999996</v>
      </c>
      <c r="M359" t="s">
        <v>274</v>
      </c>
      <c r="N359" t="s">
        <v>198</v>
      </c>
      <c r="O359">
        <v>5467</v>
      </c>
      <c r="P359">
        <v>72.873605267971499</v>
      </c>
      <c r="Q359" t="s">
        <v>246</v>
      </c>
      <c r="R359" t="s">
        <v>198</v>
      </c>
      <c r="S359" t="s">
        <v>247</v>
      </c>
    </row>
    <row r="360">
      <c r="A360" t="s">
        <v>1335</v>
      </c>
      <c r="B360">
        <v>32268.296246603499</v>
      </c>
      <c r="C360">
        <v>-2.2865628835620502</v>
      </c>
      <c r="D360">
        <v>0.29454918554318399</v>
      </c>
      <c r="E360" s="134" t="s">
        <v>1336</v>
      </c>
      <c r="F360" s="134" t="s">
        <v>1337</v>
      </c>
      <c r="G360" t="s">
        <v>418</v>
      </c>
      <c r="H360">
        <v>221830</v>
      </c>
      <c r="I360">
        <v>236146</v>
      </c>
      <c r="J360" t="s">
        <v>244</v>
      </c>
      <c r="K360">
        <v>13887</v>
      </c>
      <c r="L360">
        <v>5.2320000000000002</v>
      </c>
      <c r="M360" t="s">
        <v>274</v>
      </c>
      <c r="N360" t="s">
        <v>199</v>
      </c>
      <c r="O360">
        <v>13989</v>
      </c>
      <c r="P360">
        <v>99.270855672313999</v>
      </c>
      <c r="Q360" t="s">
        <v>254</v>
      </c>
      <c r="R360" t="s">
        <v>199</v>
      </c>
      <c r="S360" t="s">
        <v>247</v>
      </c>
    </row>
    <row r="361">
      <c r="A361" t="s">
        <v>1338</v>
      </c>
      <c r="B361">
        <v>34.852814515897101</v>
      </c>
      <c r="C361">
        <v>3.4520454482835099</v>
      </c>
      <c r="D361">
        <v>0.44317274271956197</v>
      </c>
      <c r="E361" s="134" t="s">
        <v>1339</v>
      </c>
      <c r="F361" s="134" t="s">
        <v>1340</v>
      </c>
      <c r="G361" t="s">
        <v>418</v>
      </c>
      <c r="H361">
        <v>1879457</v>
      </c>
      <c r="I361">
        <v>1880737</v>
      </c>
      <c r="J361" t="s">
        <v>252</v>
      </c>
      <c r="K361">
        <v>964</v>
      </c>
      <c r="L361">
        <v>2.7610000000000001</v>
      </c>
      <c r="M361" t="s">
        <v>245</v>
      </c>
      <c r="N361" t="s">
        <v>126</v>
      </c>
      <c r="O361">
        <v>1569</v>
      </c>
      <c r="P361">
        <v>61.440407903123003</v>
      </c>
      <c r="Q361" t="s">
        <v>246</v>
      </c>
      <c r="R361" t="s">
        <v>191</v>
      </c>
      <c r="S361" t="s">
        <v>247</v>
      </c>
    </row>
    <row r="362">
      <c r="A362" t="s">
        <v>1341</v>
      </c>
      <c r="B362">
        <v>86.973837246917697</v>
      </c>
      <c r="C362">
        <v>-2.8959933506822999</v>
      </c>
      <c r="D362">
        <v>0.37131798627325902</v>
      </c>
      <c r="E362" s="134" t="s">
        <v>1342</v>
      </c>
      <c r="F362" s="134" t="s">
        <v>1343</v>
      </c>
      <c r="G362" t="s">
        <v>307</v>
      </c>
      <c r="H362">
        <v>6815</v>
      </c>
      <c r="I362">
        <v>7063</v>
      </c>
      <c r="J362" t="s">
        <v>244</v>
      </c>
      <c r="K362">
        <v>248</v>
      </c>
      <c r="L362">
        <v>2.7999999999999998</v>
      </c>
      <c r="M362" t="s">
        <v>274</v>
      </c>
      <c r="N362" t="s">
        <v>199</v>
      </c>
      <c r="O362">
        <v>13544</v>
      </c>
      <c r="P362">
        <v>1.83106910809214</v>
      </c>
      <c r="Q362" t="s">
        <v>246</v>
      </c>
      <c r="R362" t="s">
        <v>199</v>
      </c>
      <c r="S362" t="s">
        <v>247</v>
      </c>
    </row>
    <row r="363">
      <c r="A363" t="s">
        <v>1344</v>
      </c>
      <c r="B363">
        <v>49.223357215418702</v>
      </c>
      <c r="C363">
        <v>2.8124514980314999</v>
      </c>
      <c r="D363">
        <v>0.364679456291225</v>
      </c>
      <c r="E363" s="134" t="s">
        <v>1345</v>
      </c>
      <c r="F363" s="134" t="s">
        <v>1346</v>
      </c>
      <c r="G363" t="s">
        <v>330</v>
      </c>
      <c r="H363">
        <v>4434195</v>
      </c>
      <c r="I363">
        <v>4447975</v>
      </c>
      <c r="J363" t="s">
        <v>252</v>
      </c>
      <c r="K363">
        <v>2130</v>
      </c>
      <c r="L363">
        <v>22.925999999999998</v>
      </c>
      <c r="M363" t="s">
        <v>274</v>
      </c>
      <c r="N363" t="s">
        <v>278</v>
      </c>
      <c r="O363">
        <v>8869</v>
      </c>
      <c r="P363">
        <v>24.016236328785698</v>
      </c>
      <c r="Q363" t="s">
        <v>246</v>
      </c>
      <c r="R363" t="s">
        <v>191</v>
      </c>
      <c r="S363" t="s">
        <v>247</v>
      </c>
    </row>
    <row r="364">
      <c r="A364" t="s">
        <v>1347</v>
      </c>
      <c r="B364">
        <v>34.891570764941299</v>
      </c>
      <c r="C364">
        <v>5.6125691391151902</v>
      </c>
      <c r="D364">
        <v>0.71295298673289698</v>
      </c>
      <c r="E364" s="134" t="s">
        <v>1348</v>
      </c>
      <c r="F364" s="134" t="s">
        <v>1349</v>
      </c>
      <c r="G364" t="s">
        <v>317</v>
      </c>
      <c r="H364">
        <v>1907941</v>
      </c>
      <c r="I364">
        <v>1908169</v>
      </c>
      <c r="J364" t="s">
        <v>244</v>
      </c>
      <c r="K364">
        <v>228</v>
      </c>
      <c r="L364">
        <v>19</v>
      </c>
      <c r="M364" t="s">
        <v>245</v>
      </c>
      <c r="N364" t="s">
        <v>198</v>
      </c>
      <c r="O364">
        <v>5409</v>
      </c>
      <c r="P364">
        <v>4.2151968940654498</v>
      </c>
      <c r="Q364" t="s">
        <v>246</v>
      </c>
      <c r="R364" t="s">
        <v>198</v>
      </c>
      <c r="S364" t="s">
        <v>247</v>
      </c>
    </row>
    <row r="365">
      <c r="A365" t="s">
        <v>1350</v>
      </c>
      <c r="B365">
        <v>43.083779701141601</v>
      </c>
      <c r="C365">
        <v>6.92971149168282</v>
      </c>
      <c r="D365">
        <v>0.857105628792177</v>
      </c>
      <c r="E365" s="134" t="s">
        <v>1351</v>
      </c>
      <c r="F365" s="134" t="s">
        <v>1352</v>
      </c>
      <c r="G365" t="s">
        <v>243</v>
      </c>
      <c r="H365">
        <v>2597670</v>
      </c>
      <c r="I365">
        <v>2601344</v>
      </c>
      <c r="J365" t="s">
        <v>252</v>
      </c>
      <c r="K365">
        <v>3501</v>
      </c>
      <c r="L365">
        <v>2.7639999999999998</v>
      </c>
      <c r="M365" t="s">
        <v>265</v>
      </c>
      <c r="N365" t="s">
        <v>138</v>
      </c>
      <c r="O365">
        <v>8453</v>
      </c>
      <c r="P365">
        <v>41.417248314208003</v>
      </c>
      <c r="Q365" t="s">
        <v>246</v>
      </c>
      <c r="R365" t="s">
        <v>138</v>
      </c>
      <c r="S365" t="s">
        <v>247</v>
      </c>
    </row>
    <row r="366">
      <c r="A366" t="s">
        <v>1353</v>
      </c>
      <c r="B366">
        <v>38.549080086459199</v>
      </c>
      <c r="C366">
        <v>3.1678233174719499</v>
      </c>
      <c r="D366">
        <v>0.41312132463215101</v>
      </c>
      <c r="E366" s="134" t="s">
        <v>1354</v>
      </c>
      <c r="F366" s="134" t="s">
        <v>1355</v>
      </c>
      <c r="G366" t="s">
        <v>342</v>
      </c>
      <c r="H366">
        <v>7787860</v>
      </c>
      <c r="I366">
        <v>7788573</v>
      </c>
      <c r="J366" t="s">
        <v>252</v>
      </c>
      <c r="K366">
        <v>713</v>
      </c>
      <c r="L366">
        <v>4</v>
      </c>
      <c r="M366" t="s">
        <v>245</v>
      </c>
      <c r="N366" t="s">
        <v>137</v>
      </c>
      <c r="O366">
        <v>723</v>
      </c>
      <c r="P366">
        <v>98.616874135546297</v>
      </c>
      <c r="Q366" t="s">
        <v>254</v>
      </c>
      <c r="R366" t="s">
        <v>194</v>
      </c>
      <c r="S366" t="s">
        <v>247</v>
      </c>
    </row>
    <row r="367">
      <c r="A367" t="s">
        <v>1356</v>
      </c>
      <c r="B367">
        <v>33.683296016387303</v>
      </c>
      <c r="C367">
        <v>3.6864273451382799</v>
      </c>
      <c r="D367">
        <v>0.47787627501902802</v>
      </c>
      <c r="E367" s="134" t="s">
        <v>1357</v>
      </c>
      <c r="F367" s="134" t="s">
        <v>1358</v>
      </c>
      <c r="G367" t="s">
        <v>251</v>
      </c>
      <c r="H367">
        <v>6580598</v>
      </c>
      <c r="I367">
        <v>6581548</v>
      </c>
      <c r="J367" t="s">
        <v>244</v>
      </c>
      <c r="K367">
        <v>825</v>
      </c>
      <c r="L367">
        <v>29.245999999999999</v>
      </c>
      <c r="M367" t="s">
        <v>274</v>
      </c>
      <c r="N367" t="s">
        <v>199</v>
      </c>
      <c r="O367">
        <v>13468</v>
      </c>
      <c r="P367">
        <v>6.1256311256311298</v>
      </c>
      <c r="Q367" t="s">
        <v>246</v>
      </c>
      <c r="R367" t="s">
        <v>199</v>
      </c>
      <c r="S367" t="s">
        <v>247</v>
      </c>
    </row>
    <row r="368">
      <c r="A368" t="s">
        <v>1359</v>
      </c>
      <c r="B368">
        <v>633.10924568543305</v>
      </c>
      <c r="C368">
        <v>4.8167248104135298</v>
      </c>
      <c r="D368">
        <v>0.62747497744240699</v>
      </c>
      <c r="E368" s="134" t="s">
        <v>1360</v>
      </c>
      <c r="F368" s="134" t="s">
        <v>1361</v>
      </c>
      <c r="G368" t="s">
        <v>297</v>
      </c>
      <c r="H368">
        <v>4191930</v>
      </c>
      <c r="I368">
        <v>4192044</v>
      </c>
      <c r="J368" t="s">
        <v>244</v>
      </c>
      <c r="K368">
        <v>114</v>
      </c>
      <c r="L368">
        <v>15.199999999999999</v>
      </c>
      <c r="M368" t="s">
        <v>274</v>
      </c>
      <c r="N368" t="s">
        <v>126</v>
      </c>
      <c r="O368">
        <v>3386</v>
      </c>
      <c r="P368">
        <v>3.3668044890726501</v>
      </c>
      <c r="Q368" t="s">
        <v>246</v>
      </c>
      <c r="R368" t="s">
        <v>192</v>
      </c>
      <c r="S368" t="s">
        <v>247</v>
      </c>
    </row>
    <row r="369">
      <c r="A369" t="s">
        <v>1362</v>
      </c>
      <c r="B369">
        <v>66.784100119601703</v>
      </c>
      <c r="C369">
        <v>2.2752806220233999</v>
      </c>
      <c r="D369">
        <v>0.29663808504287598</v>
      </c>
      <c r="E369" s="134" t="s">
        <v>1363</v>
      </c>
      <c r="F369" s="134" t="s">
        <v>1364</v>
      </c>
      <c r="G369" t="s">
        <v>414</v>
      </c>
      <c r="H369">
        <v>5642476</v>
      </c>
      <c r="I369">
        <v>5647833</v>
      </c>
      <c r="J369" t="s">
        <v>252</v>
      </c>
      <c r="K369">
        <v>5357</v>
      </c>
      <c r="L369">
        <v>2.6000000000000001</v>
      </c>
      <c r="M369" t="s">
        <v>274</v>
      </c>
      <c r="N369" t="s">
        <v>199</v>
      </c>
      <c r="O369">
        <v>12490</v>
      </c>
      <c r="P369">
        <v>42.890312249799798</v>
      </c>
      <c r="Q369" t="s">
        <v>246</v>
      </c>
      <c r="R369" t="s">
        <v>199</v>
      </c>
      <c r="S369" t="s">
        <v>247</v>
      </c>
    </row>
    <row r="370">
      <c r="A370" t="s">
        <v>1365</v>
      </c>
      <c r="B370">
        <v>46.482925132022302</v>
      </c>
      <c r="C370">
        <v>3.0001318912744699</v>
      </c>
      <c r="D370">
        <v>0.39282549926827598</v>
      </c>
      <c r="E370" s="134" t="s">
        <v>1366</v>
      </c>
      <c r="F370" s="134" t="s">
        <v>1367</v>
      </c>
      <c r="G370" t="s">
        <v>297</v>
      </c>
      <c r="H370">
        <v>4345885</v>
      </c>
      <c r="I370">
        <v>4348149</v>
      </c>
      <c r="J370" t="s">
        <v>244</v>
      </c>
      <c r="K370">
        <v>2264</v>
      </c>
      <c r="L370">
        <v>27.5</v>
      </c>
      <c r="M370" t="s">
        <v>465</v>
      </c>
      <c r="N370" t="s">
        <v>189</v>
      </c>
      <c r="O370">
        <v>4313</v>
      </c>
      <c r="P370">
        <v>52.4924646417807</v>
      </c>
      <c r="Q370" t="s">
        <v>246</v>
      </c>
      <c r="R370" t="s">
        <v>189</v>
      </c>
      <c r="S370" t="s">
        <v>247</v>
      </c>
    </row>
    <row r="371">
      <c r="A371" t="s">
        <v>1368</v>
      </c>
      <c r="B371">
        <v>79.680437129991304</v>
      </c>
      <c r="C371">
        <v>2.20162916067892</v>
      </c>
      <c r="D371">
        <v>0.28992761710138198</v>
      </c>
      <c r="E371" s="134" t="s">
        <v>1369</v>
      </c>
      <c r="F371" s="134" t="s">
        <v>1370</v>
      </c>
      <c r="G371" t="s">
        <v>418</v>
      </c>
      <c r="H371">
        <v>1612713</v>
      </c>
      <c r="I371">
        <v>1613857</v>
      </c>
      <c r="J371" t="s">
        <v>252</v>
      </c>
      <c r="K371">
        <v>931</v>
      </c>
      <c r="L371">
        <v>22.606000000000002</v>
      </c>
      <c r="M371" t="s">
        <v>245</v>
      </c>
      <c r="N371" t="s">
        <v>196</v>
      </c>
      <c r="O371">
        <v>4037</v>
      </c>
      <c r="P371">
        <v>23.061679464949201</v>
      </c>
      <c r="Q371" t="s">
        <v>246</v>
      </c>
      <c r="R371" t="s">
        <v>196</v>
      </c>
      <c r="S371" t="s">
        <v>247</v>
      </c>
    </row>
    <row r="372">
      <c r="A372" t="s">
        <v>1371</v>
      </c>
      <c r="B372">
        <v>42.528328748797399</v>
      </c>
      <c r="C372">
        <v>10.516939979983499</v>
      </c>
      <c r="D372">
        <v>2.8989797037682701</v>
      </c>
      <c r="E372" s="134" t="s">
        <v>1372</v>
      </c>
      <c r="F372" s="134" t="s">
        <v>1373</v>
      </c>
      <c r="G372" t="s">
        <v>338</v>
      </c>
      <c r="H372">
        <v>3481009</v>
      </c>
      <c r="I372">
        <v>3481297</v>
      </c>
      <c r="J372" t="s">
        <v>252</v>
      </c>
      <c r="K372">
        <v>288</v>
      </c>
      <c r="L372">
        <v>22.800000000000001</v>
      </c>
      <c r="M372" t="s">
        <v>153</v>
      </c>
      <c r="N372" t="s">
        <v>198</v>
      </c>
      <c r="O372">
        <v>22184</v>
      </c>
      <c r="P372">
        <v>1.2982329606923899</v>
      </c>
      <c r="Q372" t="s">
        <v>246</v>
      </c>
      <c r="R372" t="s">
        <v>198</v>
      </c>
      <c r="S372" t="s">
        <v>247</v>
      </c>
    </row>
    <row r="373">
      <c r="A373" t="s">
        <v>1374</v>
      </c>
      <c r="B373">
        <v>586.55338847958603</v>
      </c>
      <c r="C373">
        <v>-3.99038854997506</v>
      </c>
      <c r="D373">
        <v>0.54183500136726104</v>
      </c>
      <c r="E373" s="134" t="s">
        <v>1375</v>
      </c>
      <c r="F373" s="134" t="s">
        <v>1376</v>
      </c>
      <c r="G373" t="s">
        <v>524</v>
      </c>
      <c r="H373">
        <v>4516117</v>
      </c>
      <c r="I373">
        <v>4516214</v>
      </c>
      <c r="J373" t="s">
        <v>252</v>
      </c>
      <c r="K373">
        <v>97</v>
      </c>
      <c r="L373">
        <v>23.699999999999999</v>
      </c>
      <c r="M373" t="s">
        <v>274</v>
      </c>
      <c r="N373" t="s">
        <v>199</v>
      </c>
      <c r="O373">
        <v>10511</v>
      </c>
      <c r="P373">
        <v>0.92284273618114399</v>
      </c>
      <c r="Q373" t="s">
        <v>246</v>
      </c>
      <c r="R373" t="s">
        <v>199</v>
      </c>
      <c r="S373" t="s">
        <v>247</v>
      </c>
    </row>
    <row r="374">
      <c r="A374" t="s">
        <v>1377</v>
      </c>
      <c r="B374">
        <v>69.500239039662901</v>
      </c>
      <c r="C374">
        <v>2.2036988055546001</v>
      </c>
      <c r="D374">
        <v>0.292539321908869</v>
      </c>
      <c r="E374" s="134" t="s">
        <v>1378</v>
      </c>
      <c r="F374" s="134" t="s">
        <v>1379</v>
      </c>
      <c r="G374" t="s">
        <v>478</v>
      </c>
      <c r="H374">
        <v>2616199</v>
      </c>
      <c r="I374">
        <v>2618659</v>
      </c>
      <c r="J374" t="s">
        <v>244</v>
      </c>
      <c r="K374">
        <v>2477</v>
      </c>
      <c r="L374">
        <v>2.2999999999999998</v>
      </c>
      <c r="M374" t="s">
        <v>274</v>
      </c>
      <c r="N374" t="s">
        <v>198</v>
      </c>
      <c r="O374">
        <v>5467</v>
      </c>
      <c r="P374">
        <v>45.308212913846702</v>
      </c>
      <c r="Q374" t="s">
        <v>246</v>
      </c>
      <c r="R374" t="s">
        <v>198</v>
      </c>
      <c r="S374" t="s">
        <v>247</v>
      </c>
    </row>
    <row r="375">
      <c r="A375" t="s">
        <v>1380</v>
      </c>
      <c r="B375">
        <v>125.72301475171</v>
      </c>
      <c r="C375">
        <v>-2.1395489168020401</v>
      </c>
      <c r="D375">
        <v>0.283539877524358</v>
      </c>
      <c r="E375" s="134" t="s">
        <v>1381</v>
      </c>
      <c r="F375" s="134" t="s">
        <v>1382</v>
      </c>
      <c r="G375" t="s">
        <v>338</v>
      </c>
      <c r="H375">
        <v>3455290</v>
      </c>
      <c r="I375">
        <v>3470994</v>
      </c>
      <c r="J375" t="s">
        <v>252</v>
      </c>
      <c r="K375">
        <v>389</v>
      </c>
      <c r="L375">
        <v>24.007000000000001</v>
      </c>
      <c r="M375" t="s">
        <v>153</v>
      </c>
      <c r="N375" t="s">
        <v>198</v>
      </c>
      <c r="O375">
        <v>22184</v>
      </c>
      <c r="P375">
        <v>1.7535160476018801</v>
      </c>
      <c r="Q375" t="s">
        <v>246</v>
      </c>
      <c r="R375" t="s">
        <v>198</v>
      </c>
      <c r="S375" t="s">
        <v>247</v>
      </c>
    </row>
    <row r="376">
      <c r="A376" t="s">
        <v>1383</v>
      </c>
      <c r="B376">
        <v>121.736519495151</v>
      </c>
      <c r="C376">
        <v>-2.0901894090492599</v>
      </c>
      <c r="D376">
        <v>0.278543132034133</v>
      </c>
      <c r="E376" s="134" t="s">
        <v>1384</v>
      </c>
      <c r="F376" s="134" t="s">
        <v>1385</v>
      </c>
      <c r="G376" t="s">
        <v>681</v>
      </c>
      <c r="H376">
        <v>3309330</v>
      </c>
      <c r="I376">
        <v>3309629</v>
      </c>
      <c r="J376" t="s">
        <v>244</v>
      </c>
      <c r="K376">
        <v>299</v>
      </c>
      <c r="L376">
        <v>1.7</v>
      </c>
      <c r="M376" t="s">
        <v>274</v>
      </c>
      <c r="N376" t="s">
        <v>199</v>
      </c>
      <c r="O376">
        <v>13544</v>
      </c>
      <c r="P376">
        <v>2.2076196101594801</v>
      </c>
      <c r="Q376" t="s">
        <v>246</v>
      </c>
      <c r="R376" t="s">
        <v>199</v>
      </c>
      <c r="S376" t="s">
        <v>247</v>
      </c>
    </row>
    <row r="377">
      <c r="A377" t="s">
        <v>1386</v>
      </c>
      <c r="B377">
        <v>107.187647749622</v>
      </c>
      <c r="C377">
        <v>-2.2401318468888398</v>
      </c>
      <c r="D377">
        <v>0.30115015828796299</v>
      </c>
      <c r="E377" s="134" t="s">
        <v>1387</v>
      </c>
      <c r="F377" s="134" t="s">
        <v>1388</v>
      </c>
      <c r="G377" t="s">
        <v>243</v>
      </c>
      <c r="H377">
        <v>7274614</v>
      </c>
      <c r="I377">
        <v>7274702</v>
      </c>
      <c r="J377" t="s">
        <v>252</v>
      </c>
      <c r="K377">
        <v>88</v>
      </c>
      <c r="L377">
        <v>26.100000000000001</v>
      </c>
      <c r="M377" t="s">
        <v>245</v>
      </c>
      <c r="N377" t="s">
        <v>350</v>
      </c>
      <c r="O377">
        <v>3307</v>
      </c>
      <c r="P377">
        <v>2.66102207438766</v>
      </c>
      <c r="Q377" t="s">
        <v>246</v>
      </c>
      <c r="R377" t="s">
        <v>191</v>
      </c>
      <c r="S377" t="s">
        <v>247</v>
      </c>
    </row>
    <row r="378">
      <c r="A378" t="s">
        <v>1389</v>
      </c>
      <c r="B378">
        <v>50.884191210134396</v>
      </c>
      <c r="C378">
        <v>2.5373931498374902</v>
      </c>
      <c r="D378">
        <v>0.34219286850967601</v>
      </c>
      <c r="E378" s="134" t="s">
        <v>1390</v>
      </c>
      <c r="F378" s="134" t="s">
        <v>1391</v>
      </c>
      <c r="G378" t="s">
        <v>411</v>
      </c>
      <c r="H378">
        <v>7055699</v>
      </c>
      <c r="I378">
        <v>7056724</v>
      </c>
      <c r="J378" t="s">
        <v>244</v>
      </c>
      <c r="K378">
        <v>950</v>
      </c>
      <c r="L378">
        <v>5.1589999999999998</v>
      </c>
      <c r="M378" t="s">
        <v>265</v>
      </c>
      <c r="N378" t="s">
        <v>278</v>
      </c>
      <c r="O378">
        <v>30266</v>
      </c>
      <c r="P378">
        <v>3.13883565717307</v>
      </c>
      <c r="Q378" t="s">
        <v>246</v>
      </c>
      <c r="R378" t="s">
        <v>191</v>
      </c>
      <c r="S378" t="s">
        <v>247</v>
      </c>
    </row>
    <row r="379">
      <c r="A379" t="s">
        <v>1392</v>
      </c>
      <c r="B379">
        <v>32.125203346830503</v>
      </c>
      <c r="C379">
        <v>3.38063035612246</v>
      </c>
      <c r="D379">
        <v>0.45746285759567401</v>
      </c>
      <c r="E379" s="134" t="s">
        <v>1393</v>
      </c>
      <c r="F379" s="134" t="s">
        <v>1394</v>
      </c>
      <c r="G379" t="s">
        <v>681</v>
      </c>
      <c r="H379">
        <v>4245752</v>
      </c>
      <c r="I379">
        <v>4247063</v>
      </c>
      <c r="J379" t="s">
        <v>244</v>
      </c>
      <c r="K379">
        <v>1019</v>
      </c>
      <c r="L379">
        <v>3.2799999999999998</v>
      </c>
      <c r="M379" t="s">
        <v>245</v>
      </c>
      <c r="N379" t="s">
        <v>126</v>
      </c>
      <c r="O379">
        <v>1569</v>
      </c>
      <c r="P379">
        <v>64.945825366475503</v>
      </c>
      <c r="Q379" t="s">
        <v>246</v>
      </c>
      <c r="R379" t="s">
        <v>191</v>
      </c>
      <c r="S379" t="s">
        <v>247</v>
      </c>
    </row>
    <row r="380">
      <c r="A380" t="s">
        <v>1395</v>
      </c>
      <c r="B380">
        <v>124.529559482279</v>
      </c>
      <c r="C380">
        <v>-2.0198410417129802</v>
      </c>
      <c r="D380">
        <v>0.27482436106071001</v>
      </c>
      <c r="E380" s="134" t="s">
        <v>1396</v>
      </c>
      <c r="F380" s="134" t="s">
        <v>1397</v>
      </c>
      <c r="G380" t="s">
        <v>286</v>
      </c>
      <c r="H380">
        <v>4036181</v>
      </c>
      <c r="I380">
        <v>4036313</v>
      </c>
      <c r="J380" t="s">
        <v>252</v>
      </c>
      <c r="K380">
        <v>132</v>
      </c>
      <c r="L380">
        <v>3</v>
      </c>
      <c r="M380" t="s">
        <v>265</v>
      </c>
      <c r="N380" t="s">
        <v>575</v>
      </c>
      <c r="O380">
        <v>797</v>
      </c>
      <c r="P380">
        <v>16.562107904642399</v>
      </c>
      <c r="Q380" t="s">
        <v>246</v>
      </c>
      <c r="R380" t="s">
        <v>192</v>
      </c>
      <c r="S380" t="s">
        <v>247</v>
      </c>
    </row>
    <row r="381">
      <c r="A381" t="s">
        <v>1398</v>
      </c>
      <c r="B381">
        <v>44.765564590457501</v>
      </c>
      <c r="C381">
        <v>2.7481777213205398</v>
      </c>
      <c r="D381">
        <v>0.37556733566898098</v>
      </c>
      <c r="E381" s="134" t="s">
        <v>1399</v>
      </c>
      <c r="F381" s="134" t="s">
        <v>1400</v>
      </c>
      <c r="G381" t="s">
        <v>553</v>
      </c>
      <c r="H381">
        <v>3369044</v>
      </c>
      <c r="I381">
        <v>3369094</v>
      </c>
      <c r="J381" t="s">
        <v>252</v>
      </c>
      <c r="K381">
        <v>50</v>
      </c>
      <c r="L381">
        <v>10</v>
      </c>
      <c r="M381" t="s">
        <v>245</v>
      </c>
      <c r="N381" t="s">
        <v>200</v>
      </c>
      <c r="O381">
        <v>3664</v>
      </c>
      <c r="P381">
        <v>1.3646288209607</v>
      </c>
      <c r="Q381" t="s">
        <v>246</v>
      </c>
      <c r="R381" t="s">
        <v>200</v>
      </c>
      <c r="S381" t="s">
        <v>247</v>
      </c>
    </row>
    <row r="382">
      <c r="A382" t="s">
        <v>1401</v>
      </c>
      <c r="B382">
        <v>129.956250360475</v>
      </c>
      <c r="C382">
        <v>-2.0565358191921002</v>
      </c>
      <c r="D382">
        <v>0.277945486258872</v>
      </c>
      <c r="E382" s="134" t="s">
        <v>1402</v>
      </c>
      <c r="F382" s="134" t="s">
        <v>1403</v>
      </c>
      <c r="G382" t="s">
        <v>307</v>
      </c>
      <c r="H382">
        <v>2065160</v>
      </c>
      <c r="I382">
        <v>2067613</v>
      </c>
      <c r="J382" t="s">
        <v>244</v>
      </c>
      <c r="K382">
        <v>2453</v>
      </c>
      <c r="L382">
        <v>7.5</v>
      </c>
      <c r="M382" t="s">
        <v>465</v>
      </c>
      <c r="N382" t="s">
        <v>138</v>
      </c>
      <c r="O382">
        <v>4243</v>
      </c>
      <c r="P382">
        <v>57.812868253594203</v>
      </c>
      <c r="Q382" t="s">
        <v>246</v>
      </c>
      <c r="R382" t="s">
        <v>138</v>
      </c>
      <c r="S382" t="s">
        <v>247</v>
      </c>
    </row>
    <row r="383">
      <c r="A383" t="s">
        <v>1404</v>
      </c>
      <c r="B383">
        <v>74.320873984640002</v>
      </c>
      <c r="C383">
        <v>-3.2785512533702401</v>
      </c>
      <c r="D383">
        <v>0.45161378642572902</v>
      </c>
      <c r="E383" s="134" t="s">
        <v>1405</v>
      </c>
      <c r="F383" s="134" t="s">
        <v>1406</v>
      </c>
      <c r="G383" t="s">
        <v>418</v>
      </c>
      <c r="H383">
        <v>3823329</v>
      </c>
      <c r="I383">
        <v>3833546</v>
      </c>
      <c r="J383" t="s">
        <v>244</v>
      </c>
      <c r="K383">
        <v>239</v>
      </c>
      <c r="L383">
        <v>24.972999999999999</v>
      </c>
      <c r="M383" t="s">
        <v>245</v>
      </c>
      <c r="N383" t="s">
        <v>189</v>
      </c>
      <c r="O383">
        <v>7938</v>
      </c>
      <c r="P383">
        <v>3.0108339632149201</v>
      </c>
      <c r="Q383" t="s">
        <v>246</v>
      </c>
      <c r="R383" t="s">
        <v>189</v>
      </c>
      <c r="S383" t="s">
        <v>247</v>
      </c>
    </row>
    <row r="384">
      <c r="A384" t="s">
        <v>1407</v>
      </c>
      <c r="B384">
        <v>48.2176521874065</v>
      </c>
      <c r="C384">
        <v>2.53070913439432</v>
      </c>
      <c r="D384">
        <v>0.34655234400470503</v>
      </c>
      <c r="E384" s="134" t="s">
        <v>1408</v>
      </c>
      <c r="F384" s="134" t="s">
        <v>1409</v>
      </c>
      <c r="G384" t="s">
        <v>297</v>
      </c>
      <c r="H384">
        <v>4620912</v>
      </c>
      <c r="I384">
        <v>4621061</v>
      </c>
      <c r="J384" t="s">
        <v>252</v>
      </c>
      <c r="K384">
        <v>149</v>
      </c>
      <c r="L384">
        <v>7</v>
      </c>
      <c r="M384" t="s">
        <v>245</v>
      </c>
      <c r="N384" t="s">
        <v>197</v>
      </c>
      <c r="O384">
        <v>12900</v>
      </c>
      <c r="P384">
        <v>1.1550387596899201</v>
      </c>
      <c r="Q384" t="s">
        <v>246</v>
      </c>
      <c r="R384" t="s">
        <v>197</v>
      </c>
      <c r="S384" t="s">
        <v>247</v>
      </c>
    </row>
    <row r="385">
      <c r="A385" t="s">
        <v>1410</v>
      </c>
      <c r="B385">
        <v>27.6897962845043</v>
      </c>
      <c r="C385">
        <v>4.0451538483029399</v>
      </c>
      <c r="D385">
        <v>0.55248985782996096</v>
      </c>
      <c r="E385" s="134" t="s">
        <v>1411</v>
      </c>
      <c r="F385" s="134" t="s">
        <v>1412</v>
      </c>
      <c r="G385" t="s">
        <v>297</v>
      </c>
      <c r="H385">
        <v>4345657</v>
      </c>
      <c r="I385">
        <v>4345903</v>
      </c>
      <c r="J385" t="s">
        <v>252</v>
      </c>
      <c r="K385">
        <v>246</v>
      </c>
      <c r="L385">
        <v>10.199999999999999</v>
      </c>
      <c r="M385" t="s">
        <v>245</v>
      </c>
      <c r="N385" t="s">
        <v>189</v>
      </c>
      <c r="O385">
        <v>4313</v>
      </c>
      <c r="P385">
        <v>5.7036865290980696</v>
      </c>
      <c r="Q385" t="s">
        <v>246</v>
      </c>
      <c r="R385" t="s">
        <v>189</v>
      </c>
      <c r="S385" t="s">
        <v>247</v>
      </c>
    </row>
    <row r="386">
      <c r="A386" t="s">
        <v>1413</v>
      </c>
      <c r="B386">
        <v>76.614352372596102</v>
      </c>
      <c r="C386">
        <v>-2.90344386088378</v>
      </c>
      <c r="D386">
        <v>0.39693324598438201</v>
      </c>
      <c r="E386" s="134" t="s">
        <v>1414</v>
      </c>
      <c r="F386" s="134" t="s">
        <v>1415</v>
      </c>
      <c r="G386" t="s">
        <v>520</v>
      </c>
      <c r="H386">
        <v>1671600</v>
      </c>
      <c r="I386">
        <v>1671674</v>
      </c>
      <c r="J386" t="s">
        <v>252</v>
      </c>
      <c r="K386">
        <v>74</v>
      </c>
      <c r="L386">
        <v>5.4000000000000004</v>
      </c>
      <c r="M386" t="s">
        <v>245</v>
      </c>
      <c r="N386" t="s">
        <v>575</v>
      </c>
      <c r="O386">
        <v>1391</v>
      </c>
      <c r="P386">
        <v>5.3199137311286799</v>
      </c>
      <c r="Q386" t="s">
        <v>246</v>
      </c>
      <c r="R386" t="s">
        <v>192</v>
      </c>
      <c r="S386" t="s">
        <v>247</v>
      </c>
    </row>
    <row r="387">
      <c r="A387" t="s">
        <v>1416</v>
      </c>
      <c r="B387">
        <v>79.8503491494006</v>
      </c>
      <c r="C387">
        <v>-2.6662322674844399</v>
      </c>
      <c r="D387">
        <v>0.36405098957554699</v>
      </c>
      <c r="E387" s="134" t="s">
        <v>1417</v>
      </c>
      <c r="F387" s="134" t="s">
        <v>1418</v>
      </c>
      <c r="G387" t="s">
        <v>261</v>
      </c>
      <c r="H387">
        <v>5545133</v>
      </c>
      <c r="I387">
        <v>5546413</v>
      </c>
      <c r="J387" t="s">
        <v>252</v>
      </c>
      <c r="K387">
        <v>806</v>
      </c>
      <c r="L387">
        <v>3.9689999999999999</v>
      </c>
      <c r="M387" t="s">
        <v>274</v>
      </c>
      <c r="N387" t="s">
        <v>138</v>
      </c>
      <c r="O387">
        <v>1417</v>
      </c>
      <c r="P387">
        <v>56.880733944954102</v>
      </c>
      <c r="Q387" t="s">
        <v>246</v>
      </c>
      <c r="R387" t="s">
        <v>138</v>
      </c>
      <c r="S387" t="s">
        <v>247</v>
      </c>
    </row>
    <row r="388">
      <c r="A388" t="s">
        <v>1419</v>
      </c>
      <c r="B388">
        <v>90.7578902382173</v>
      </c>
      <c r="C388">
        <v>-2.4030104114788502</v>
      </c>
      <c r="D388">
        <v>0.32932166698121101</v>
      </c>
      <c r="E388" s="134" t="s">
        <v>1420</v>
      </c>
      <c r="F388" s="134" t="s">
        <v>1421</v>
      </c>
      <c r="G388" t="s">
        <v>269</v>
      </c>
      <c r="H388">
        <v>9623671</v>
      </c>
      <c r="I388">
        <v>9624303</v>
      </c>
      <c r="J388" t="s">
        <v>244</v>
      </c>
      <c r="K388">
        <v>632</v>
      </c>
      <c r="L388">
        <v>10</v>
      </c>
      <c r="M388" t="s">
        <v>245</v>
      </c>
      <c r="N388" t="s">
        <v>196</v>
      </c>
      <c r="O388">
        <v>4584</v>
      </c>
      <c r="P388">
        <v>13.7870855148342</v>
      </c>
      <c r="Q388" t="s">
        <v>246</v>
      </c>
      <c r="R388" t="s">
        <v>196</v>
      </c>
      <c r="S388" t="s">
        <v>247</v>
      </c>
    </row>
    <row r="389">
      <c r="A389" t="s">
        <v>1422</v>
      </c>
      <c r="B389">
        <v>25.9138224860463</v>
      </c>
      <c r="C389">
        <v>4.4228731291820704</v>
      </c>
      <c r="D389">
        <v>0.60742757749838705</v>
      </c>
      <c r="E389" s="134" t="s">
        <v>1423</v>
      </c>
      <c r="F389" s="134" t="s">
        <v>1424</v>
      </c>
      <c r="G389" t="s">
        <v>411</v>
      </c>
      <c r="H389">
        <v>2957179</v>
      </c>
      <c r="I389">
        <v>2957357</v>
      </c>
      <c r="J389" t="s">
        <v>252</v>
      </c>
      <c r="K389">
        <v>178</v>
      </c>
      <c r="L389">
        <v>1.7</v>
      </c>
      <c r="M389" t="s">
        <v>274</v>
      </c>
      <c r="N389" t="s">
        <v>198</v>
      </c>
      <c r="O389">
        <v>5467</v>
      </c>
      <c r="P389">
        <v>3.25589903054692</v>
      </c>
      <c r="Q389" t="s">
        <v>246</v>
      </c>
      <c r="R389" t="s">
        <v>198</v>
      </c>
      <c r="S389" t="s">
        <v>247</v>
      </c>
    </row>
    <row r="390">
      <c r="A390" t="s">
        <v>1425</v>
      </c>
      <c r="B390">
        <v>85.001680398064494</v>
      </c>
      <c r="C390">
        <v>-2.5555589258203</v>
      </c>
      <c r="D390">
        <v>0.35133698520980799</v>
      </c>
      <c r="E390" s="134" t="s">
        <v>1426</v>
      </c>
      <c r="F390" s="134" t="s">
        <v>1427</v>
      </c>
      <c r="G390" t="s">
        <v>478</v>
      </c>
      <c r="H390">
        <v>21293</v>
      </c>
      <c r="I390">
        <v>21629</v>
      </c>
      <c r="J390" t="s">
        <v>244</v>
      </c>
      <c r="K390">
        <v>336</v>
      </c>
      <c r="L390">
        <v>1.8</v>
      </c>
      <c r="M390" t="s">
        <v>265</v>
      </c>
      <c r="N390" t="s">
        <v>199</v>
      </c>
      <c r="O390">
        <v>13544</v>
      </c>
      <c r="P390">
        <v>2.48080330773774</v>
      </c>
      <c r="Q390" t="s">
        <v>246</v>
      </c>
      <c r="R390" t="s">
        <v>199</v>
      </c>
      <c r="S390" t="s">
        <v>247</v>
      </c>
    </row>
    <row r="391">
      <c r="A391" t="s">
        <v>1428</v>
      </c>
      <c r="B391">
        <v>79.175957244261397</v>
      </c>
      <c r="C391">
        <v>-2.6521439834213201</v>
      </c>
      <c r="D391">
        <v>0.36536592306136401</v>
      </c>
      <c r="E391" s="134" t="s">
        <v>1429</v>
      </c>
      <c r="F391" s="134" t="s">
        <v>1430</v>
      </c>
      <c r="G391" t="s">
        <v>261</v>
      </c>
      <c r="H391">
        <v>5545915</v>
      </c>
      <c r="I391">
        <v>5546343</v>
      </c>
      <c r="J391" t="s">
        <v>244</v>
      </c>
      <c r="K391">
        <v>428</v>
      </c>
      <c r="L391">
        <v>1.6000000000000001</v>
      </c>
      <c r="M391" t="s">
        <v>274</v>
      </c>
      <c r="N391" t="s">
        <v>199</v>
      </c>
      <c r="O391">
        <v>13544</v>
      </c>
      <c r="P391">
        <v>3.1600708800945099</v>
      </c>
      <c r="Q391" t="s">
        <v>246</v>
      </c>
      <c r="R391" t="s">
        <v>199</v>
      </c>
      <c r="S391" t="s">
        <v>247</v>
      </c>
    </row>
    <row r="392">
      <c r="A392" t="s">
        <v>1431</v>
      </c>
      <c r="B392">
        <v>25.110630212267601</v>
      </c>
      <c r="C392">
        <v>4.5661523653773903</v>
      </c>
      <c r="D392">
        <v>0.62726114957662105</v>
      </c>
      <c r="E392" s="134" t="s">
        <v>1432</v>
      </c>
      <c r="F392" s="134" t="s">
        <v>1433</v>
      </c>
      <c r="G392" t="s">
        <v>445</v>
      </c>
      <c r="H392">
        <v>3774252</v>
      </c>
      <c r="I392">
        <v>3774704</v>
      </c>
      <c r="J392" t="s">
        <v>252</v>
      </c>
      <c r="K392">
        <v>452</v>
      </c>
      <c r="L392">
        <v>4.2999999999999998</v>
      </c>
      <c r="M392" t="s">
        <v>274</v>
      </c>
      <c r="N392" t="s">
        <v>137</v>
      </c>
      <c r="O392">
        <v>723</v>
      </c>
      <c r="P392">
        <v>62.517289073305697</v>
      </c>
      <c r="Q392" t="s">
        <v>246</v>
      </c>
      <c r="R392" t="s">
        <v>194</v>
      </c>
      <c r="S392" t="s">
        <v>247</v>
      </c>
    </row>
    <row r="393">
      <c r="A393" t="s">
        <v>1434</v>
      </c>
      <c r="B393">
        <v>27.287704852899299</v>
      </c>
      <c r="C393">
        <v>3.7247167317034098</v>
      </c>
      <c r="D393">
        <v>0.52122677842401399</v>
      </c>
      <c r="E393" s="134" t="s">
        <v>1435</v>
      </c>
      <c r="F393" s="134" t="s">
        <v>1436</v>
      </c>
      <c r="G393" t="s">
        <v>334</v>
      </c>
      <c r="H393">
        <v>4344892</v>
      </c>
      <c r="I393">
        <v>4345103</v>
      </c>
      <c r="J393" t="s">
        <v>252</v>
      </c>
      <c r="K393">
        <v>211</v>
      </c>
      <c r="L393">
        <v>19.399999999999999</v>
      </c>
      <c r="M393" t="s">
        <v>245</v>
      </c>
      <c r="N393" t="s">
        <v>350</v>
      </c>
      <c r="O393">
        <v>221</v>
      </c>
      <c r="P393">
        <v>95.475113122171905</v>
      </c>
      <c r="Q393" t="s">
        <v>254</v>
      </c>
      <c r="R393" t="s">
        <v>192</v>
      </c>
      <c r="S393" t="s">
        <v>247</v>
      </c>
    </row>
    <row r="394">
      <c r="A394" t="s">
        <v>1437</v>
      </c>
      <c r="B394">
        <v>91.479144877368299</v>
      </c>
      <c r="C394">
        <v>2.1318329284079698</v>
      </c>
      <c r="D394">
        <v>0.29947886976204302</v>
      </c>
      <c r="E394" s="134" t="s">
        <v>1438</v>
      </c>
      <c r="F394" s="134" t="s">
        <v>1439</v>
      </c>
      <c r="G394" t="s">
        <v>411</v>
      </c>
      <c r="H394">
        <v>2902766</v>
      </c>
      <c r="I394">
        <v>2903358</v>
      </c>
      <c r="J394" t="s">
        <v>244</v>
      </c>
      <c r="K394">
        <v>293</v>
      </c>
      <c r="L394">
        <v>16.184999999999999</v>
      </c>
      <c r="M394" t="s">
        <v>245</v>
      </c>
      <c r="N394" t="s">
        <v>278</v>
      </c>
      <c r="O394">
        <v>9871</v>
      </c>
      <c r="P394">
        <v>2.9682909532975401</v>
      </c>
      <c r="Q394" t="s">
        <v>246</v>
      </c>
      <c r="R394" t="s">
        <v>191</v>
      </c>
      <c r="S394" t="s">
        <v>247</v>
      </c>
    </row>
    <row r="395">
      <c r="A395" t="s">
        <v>1440</v>
      </c>
      <c r="B395">
        <v>89.701425673883705</v>
      </c>
      <c r="C395">
        <v>2.1713720375804901</v>
      </c>
      <c r="D395">
        <v>0.30539925620276098</v>
      </c>
      <c r="E395" s="134" t="s">
        <v>1441</v>
      </c>
      <c r="F395" s="134" t="s">
        <v>1442</v>
      </c>
      <c r="G395" t="s">
        <v>411</v>
      </c>
      <c r="H395">
        <v>2902753</v>
      </c>
      <c r="I395">
        <v>2903294</v>
      </c>
      <c r="J395" t="s">
        <v>252</v>
      </c>
      <c r="K395">
        <v>352</v>
      </c>
      <c r="L395">
        <v>14.913</v>
      </c>
      <c r="M395" t="s">
        <v>245</v>
      </c>
      <c r="N395" t="s">
        <v>278</v>
      </c>
      <c r="O395">
        <v>9871</v>
      </c>
      <c r="P395">
        <v>3.56600141829602</v>
      </c>
      <c r="Q395" t="s">
        <v>246</v>
      </c>
      <c r="R395" t="s">
        <v>191</v>
      </c>
      <c r="S395" t="s">
        <v>247</v>
      </c>
    </row>
    <row r="396">
      <c r="A396" t="s">
        <v>1443</v>
      </c>
      <c r="B396">
        <v>34.223098134069602</v>
      </c>
      <c r="C396">
        <v>3.0293706683302899</v>
      </c>
      <c r="D396">
        <v>0.42683802778489599</v>
      </c>
      <c r="E396" s="134" t="s">
        <v>1444</v>
      </c>
      <c r="F396" s="134" t="s">
        <v>1445</v>
      </c>
      <c r="G396" t="s">
        <v>349</v>
      </c>
      <c r="H396">
        <v>7177554</v>
      </c>
      <c r="I396">
        <v>7177770</v>
      </c>
      <c r="J396" t="s">
        <v>252</v>
      </c>
      <c r="K396">
        <v>216</v>
      </c>
      <c r="L396">
        <v>11.1</v>
      </c>
      <c r="M396" t="s">
        <v>245</v>
      </c>
      <c r="N396" t="s">
        <v>350</v>
      </c>
      <c r="O396">
        <v>221</v>
      </c>
      <c r="P396">
        <v>97.737556561085995</v>
      </c>
      <c r="Q396" t="s">
        <v>254</v>
      </c>
      <c r="R396" t="s">
        <v>192</v>
      </c>
      <c r="S396" t="s">
        <v>247</v>
      </c>
    </row>
    <row r="397">
      <c r="A397" t="s">
        <v>1446</v>
      </c>
      <c r="B397">
        <v>26.344772068581999</v>
      </c>
      <c r="C397">
        <v>3.9575783713208099</v>
      </c>
      <c r="D397">
        <v>0.55591550531974598</v>
      </c>
      <c r="E397" s="134" t="s">
        <v>1447</v>
      </c>
      <c r="F397" s="134" t="s">
        <v>1448</v>
      </c>
      <c r="G397" t="s">
        <v>520</v>
      </c>
      <c r="H397">
        <v>1532230</v>
      </c>
      <c r="I397">
        <v>1533155</v>
      </c>
      <c r="J397" t="s">
        <v>252</v>
      </c>
      <c r="K397">
        <v>925</v>
      </c>
      <c r="L397">
        <v>17.100000000000001</v>
      </c>
      <c r="M397" t="s">
        <v>274</v>
      </c>
      <c r="N397" t="s">
        <v>189</v>
      </c>
      <c r="O397">
        <v>4313</v>
      </c>
      <c r="P397">
        <v>21.446788778112701</v>
      </c>
      <c r="Q397" t="s">
        <v>246</v>
      </c>
      <c r="R397" t="s">
        <v>189</v>
      </c>
      <c r="S397" t="s">
        <v>247</v>
      </c>
    </row>
    <row r="398">
      <c r="A398" t="s">
        <v>1449</v>
      </c>
      <c r="B398">
        <v>25.1870995291026</v>
      </c>
      <c r="C398">
        <v>5.3987147253581602</v>
      </c>
      <c r="D398">
        <v>0.743045698028996</v>
      </c>
      <c r="E398" s="134" t="s">
        <v>1450</v>
      </c>
      <c r="F398" s="134" t="s">
        <v>1451</v>
      </c>
      <c r="G398" t="s">
        <v>411</v>
      </c>
      <c r="H398">
        <v>1747564</v>
      </c>
      <c r="I398">
        <v>1748145</v>
      </c>
      <c r="J398" t="s">
        <v>252</v>
      </c>
      <c r="K398">
        <v>581</v>
      </c>
      <c r="L398">
        <v>22.300000000000001</v>
      </c>
      <c r="M398" t="s">
        <v>245</v>
      </c>
      <c r="N398" t="s">
        <v>199</v>
      </c>
      <c r="O398">
        <v>4138</v>
      </c>
      <c r="P398">
        <v>14.040599323344599</v>
      </c>
      <c r="Q398" t="s">
        <v>246</v>
      </c>
      <c r="R398" t="s">
        <v>199</v>
      </c>
      <c r="S398" t="s">
        <v>247</v>
      </c>
    </row>
    <row r="399">
      <c r="A399" t="s">
        <v>1452</v>
      </c>
      <c r="B399">
        <v>27.161032144541402</v>
      </c>
      <c r="C399">
        <v>5.8223748040116696</v>
      </c>
      <c r="D399">
        <v>0.79714598283527704</v>
      </c>
      <c r="E399" s="134" t="s">
        <v>1453</v>
      </c>
      <c r="F399" s="134" t="s">
        <v>1454</v>
      </c>
      <c r="G399" t="s">
        <v>273</v>
      </c>
      <c r="H399">
        <v>3631975</v>
      </c>
      <c r="I399">
        <v>3632223</v>
      </c>
      <c r="J399" t="s">
        <v>252</v>
      </c>
      <c r="K399">
        <v>248</v>
      </c>
      <c r="L399">
        <v>17.600000000000001</v>
      </c>
      <c r="M399" t="s">
        <v>245</v>
      </c>
      <c r="N399" t="s">
        <v>198</v>
      </c>
      <c r="O399">
        <v>8756</v>
      </c>
      <c r="P399">
        <v>2.8323435358611202</v>
      </c>
      <c r="Q399" t="s">
        <v>246</v>
      </c>
      <c r="R399" t="s">
        <v>198</v>
      </c>
      <c r="S399" t="s">
        <v>247</v>
      </c>
    </row>
    <row r="400">
      <c r="A400" t="s">
        <v>1455</v>
      </c>
      <c r="B400">
        <v>34.1845067971147</v>
      </c>
      <c r="C400">
        <v>3.2723697619846299</v>
      </c>
      <c r="D400">
        <v>0.467091430137131</v>
      </c>
      <c r="E400" s="134" t="s">
        <v>1456</v>
      </c>
      <c r="F400" s="134" t="s">
        <v>1457</v>
      </c>
      <c r="G400" t="s">
        <v>478</v>
      </c>
      <c r="H400">
        <v>5524992</v>
      </c>
      <c r="I400">
        <v>5525728</v>
      </c>
      <c r="J400" t="s">
        <v>244</v>
      </c>
      <c r="K400">
        <v>736</v>
      </c>
      <c r="L400">
        <v>16.100000000000001</v>
      </c>
      <c r="M400" t="s">
        <v>265</v>
      </c>
      <c r="N400" t="s">
        <v>126</v>
      </c>
      <c r="O400">
        <v>826</v>
      </c>
      <c r="P400">
        <v>89.104116222760297</v>
      </c>
      <c r="Q400" t="s">
        <v>254</v>
      </c>
      <c r="R400" t="s">
        <v>192</v>
      </c>
      <c r="S400" t="s">
        <v>247</v>
      </c>
    </row>
    <row r="401">
      <c r="A401" t="s">
        <v>1458</v>
      </c>
      <c r="B401">
        <v>71.780041366039399</v>
      </c>
      <c r="C401">
        <v>2.01238794488741</v>
      </c>
      <c r="D401">
        <v>0.28666786806238198</v>
      </c>
      <c r="E401" s="134" t="s">
        <v>1459</v>
      </c>
      <c r="F401" s="134" t="s">
        <v>1460</v>
      </c>
      <c r="G401" t="s">
        <v>243</v>
      </c>
      <c r="H401">
        <v>2167119</v>
      </c>
      <c r="I401">
        <v>2175123</v>
      </c>
      <c r="J401" t="s">
        <v>244</v>
      </c>
      <c r="K401">
        <v>8004</v>
      </c>
      <c r="L401">
        <v>0.40000000000000002</v>
      </c>
      <c r="M401" t="s">
        <v>245</v>
      </c>
      <c r="N401" t="s">
        <v>199</v>
      </c>
      <c r="O401">
        <v>8005</v>
      </c>
      <c r="P401">
        <v>99.987507807620204</v>
      </c>
      <c r="Q401" t="s">
        <v>254</v>
      </c>
      <c r="R401" t="s">
        <v>199</v>
      </c>
      <c r="S401" t="s">
        <v>247</v>
      </c>
    </row>
    <row r="402">
      <c r="A402" t="s">
        <v>1461</v>
      </c>
      <c r="B402">
        <v>24.212922720895101</v>
      </c>
      <c r="C402">
        <v>4.17615178324069</v>
      </c>
      <c r="D402">
        <v>0.59491528622829404</v>
      </c>
      <c r="E402" s="134" t="s">
        <v>1462</v>
      </c>
      <c r="F402" s="134" t="s">
        <v>1463</v>
      </c>
      <c r="G402" t="s">
        <v>251</v>
      </c>
      <c r="H402">
        <v>2351833</v>
      </c>
      <c r="I402">
        <v>2351918</v>
      </c>
      <c r="J402" t="s">
        <v>244</v>
      </c>
      <c r="K402">
        <v>85</v>
      </c>
      <c r="L402">
        <v>23.800000000000001</v>
      </c>
      <c r="M402" t="s">
        <v>245</v>
      </c>
      <c r="N402" t="s">
        <v>138</v>
      </c>
      <c r="O402">
        <v>2121</v>
      </c>
      <c r="P402">
        <v>4.0075436115040102</v>
      </c>
      <c r="Q402" t="s">
        <v>246</v>
      </c>
      <c r="R402" t="s">
        <v>138</v>
      </c>
      <c r="S402" t="s">
        <v>247</v>
      </c>
    </row>
    <row r="403">
      <c r="A403" t="s">
        <v>1464</v>
      </c>
      <c r="B403">
        <v>63.046338031679298</v>
      </c>
      <c r="C403">
        <v>-3.4329460784350201</v>
      </c>
      <c r="D403">
        <v>0.488599274481193</v>
      </c>
      <c r="E403" s="134" t="s">
        <v>1465</v>
      </c>
      <c r="F403" s="134" t="s">
        <v>1466</v>
      </c>
      <c r="G403" t="s">
        <v>303</v>
      </c>
      <c r="H403">
        <v>859974</v>
      </c>
      <c r="I403">
        <v>860066</v>
      </c>
      <c r="J403" t="s">
        <v>252</v>
      </c>
      <c r="K403">
        <v>92</v>
      </c>
      <c r="L403">
        <v>19.699999999999999</v>
      </c>
      <c r="M403" t="s">
        <v>245</v>
      </c>
      <c r="N403" t="s">
        <v>138</v>
      </c>
      <c r="O403">
        <v>2121</v>
      </c>
      <c r="P403">
        <v>4.3375766148043402</v>
      </c>
      <c r="Q403" t="s">
        <v>246</v>
      </c>
      <c r="R403" t="s">
        <v>138</v>
      </c>
      <c r="S403" t="s">
        <v>247</v>
      </c>
    </row>
    <row r="404">
      <c r="A404" t="s">
        <v>1467</v>
      </c>
      <c r="B404">
        <v>24.303312587502599</v>
      </c>
      <c r="C404">
        <v>4.8344047331851403</v>
      </c>
      <c r="D404">
        <v>0.68753376790339804</v>
      </c>
      <c r="E404" s="134" t="s">
        <v>1468</v>
      </c>
      <c r="F404" s="134" t="s">
        <v>1469</v>
      </c>
      <c r="G404" t="s">
        <v>553</v>
      </c>
      <c r="H404">
        <v>8841119</v>
      </c>
      <c r="I404">
        <v>8841451</v>
      </c>
      <c r="J404" t="s">
        <v>252</v>
      </c>
      <c r="K404">
        <v>332</v>
      </c>
      <c r="L404">
        <v>10.1</v>
      </c>
      <c r="M404" t="s">
        <v>245</v>
      </c>
      <c r="N404" t="s">
        <v>189</v>
      </c>
      <c r="O404">
        <v>4313</v>
      </c>
      <c r="P404">
        <v>7.6976582425226097</v>
      </c>
      <c r="Q404" t="s">
        <v>246</v>
      </c>
      <c r="R404" t="s">
        <v>189</v>
      </c>
      <c r="S404" t="s">
        <v>247</v>
      </c>
    </row>
    <row r="405">
      <c r="A405" t="s">
        <v>1470</v>
      </c>
      <c r="B405">
        <v>32.663602947287998</v>
      </c>
      <c r="C405">
        <v>3.05755657204889</v>
      </c>
      <c r="D405">
        <v>0.44068380561623799</v>
      </c>
      <c r="E405" s="134" t="s">
        <v>1471</v>
      </c>
      <c r="F405" s="134" t="s">
        <v>1472</v>
      </c>
      <c r="G405" t="s">
        <v>342</v>
      </c>
      <c r="H405">
        <v>8739897</v>
      </c>
      <c r="I405">
        <v>8740047</v>
      </c>
      <c r="J405" t="s">
        <v>244</v>
      </c>
      <c r="K405">
        <v>150</v>
      </c>
      <c r="L405">
        <v>6</v>
      </c>
      <c r="M405" t="s">
        <v>274</v>
      </c>
      <c r="N405" t="s">
        <v>200</v>
      </c>
      <c r="O405">
        <v>3664</v>
      </c>
      <c r="P405">
        <v>4.0938864628821001</v>
      </c>
      <c r="Q405" t="s">
        <v>246</v>
      </c>
      <c r="R405" t="s">
        <v>200</v>
      </c>
      <c r="S405" t="s">
        <v>247</v>
      </c>
    </row>
    <row r="406">
      <c r="A406" t="s">
        <v>1473</v>
      </c>
      <c r="B406">
        <v>75.285369461880805</v>
      </c>
      <c r="C406">
        <v>4.8559822532022601</v>
      </c>
      <c r="D406">
        <v>0.70116690967869999</v>
      </c>
      <c r="E406" s="134" t="s">
        <v>1474</v>
      </c>
      <c r="F406" s="134" t="s">
        <v>1475</v>
      </c>
      <c r="G406" t="s">
        <v>681</v>
      </c>
      <c r="H406">
        <v>966627</v>
      </c>
      <c r="I406">
        <v>972094</v>
      </c>
      <c r="J406" t="s">
        <v>244</v>
      </c>
      <c r="K406">
        <v>5467</v>
      </c>
      <c r="L406">
        <v>0</v>
      </c>
      <c r="M406" t="s">
        <v>274</v>
      </c>
      <c r="N406" t="s">
        <v>198</v>
      </c>
      <c r="O406">
        <v>5467</v>
      </c>
      <c r="P406">
        <v>100</v>
      </c>
      <c r="Q406" t="s">
        <v>254</v>
      </c>
      <c r="R406" t="s">
        <v>198</v>
      </c>
      <c r="S406" t="s">
        <v>247</v>
      </c>
    </row>
    <row r="407">
      <c r="A407" t="s">
        <v>1476</v>
      </c>
      <c r="B407">
        <v>43.045803310547299</v>
      </c>
      <c r="C407">
        <v>7.4337905590173099</v>
      </c>
      <c r="D407">
        <v>1.0005407715286601</v>
      </c>
      <c r="E407" s="134" t="s">
        <v>1477</v>
      </c>
      <c r="F407" s="134" t="s">
        <v>1478</v>
      </c>
      <c r="G407" t="s">
        <v>330</v>
      </c>
      <c r="H407">
        <v>4189202</v>
      </c>
      <c r="I407">
        <v>4189480</v>
      </c>
      <c r="J407" t="s">
        <v>252</v>
      </c>
      <c r="K407">
        <v>278</v>
      </c>
      <c r="L407">
        <v>28.5</v>
      </c>
      <c r="M407" t="s">
        <v>274</v>
      </c>
      <c r="N407" t="s">
        <v>354</v>
      </c>
      <c r="O407">
        <v>4794</v>
      </c>
      <c r="P407">
        <v>5.7989153108051701</v>
      </c>
      <c r="Q407" t="s">
        <v>246</v>
      </c>
      <c r="R407" t="s">
        <v>191</v>
      </c>
      <c r="S407" t="s">
        <v>247</v>
      </c>
    </row>
    <row r="408">
      <c r="A408" t="s">
        <v>1479</v>
      </c>
      <c r="B408">
        <v>99.623141560242701</v>
      </c>
      <c r="C408">
        <v>-2.3978937679264298</v>
      </c>
      <c r="D408">
        <v>0.348533380036259</v>
      </c>
      <c r="E408" s="134" t="s">
        <v>1480</v>
      </c>
      <c r="F408" s="134" t="s">
        <v>1481</v>
      </c>
      <c r="G408" t="s">
        <v>297</v>
      </c>
      <c r="H408">
        <v>6070291</v>
      </c>
      <c r="I408">
        <v>6070374</v>
      </c>
      <c r="J408" t="s">
        <v>252</v>
      </c>
      <c r="K408">
        <v>83</v>
      </c>
      <c r="L408">
        <v>21.300000000000001</v>
      </c>
      <c r="M408" t="s">
        <v>245</v>
      </c>
      <c r="N408" t="s">
        <v>138</v>
      </c>
      <c r="O408">
        <v>2121</v>
      </c>
      <c r="P408">
        <v>3.9132484677039101</v>
      </c>
      <c r="Q408" t="s">
        <v>246</v>
      </c>
      <c r="R408" t="s">
        <v>138</v>
      </c>
      <c r="S408" t="s">
        <v>247</v>
      </c>
    </row>
    <row r="409">
      <c r="A409" t="s">
        <v>1482</v>
      </c>
      <c r="B409">
        <v>50.720236622540902</v>
      </c>
      <c r="C409">
        <v>2.45513002319441</v>
      </c>
      <c r="D409">
        <v>0.35644363520182798</v>
      </c>
      <c r="E409" s="134" t="s">
        <v>1483</v>
      </c>
      <c r="F409" s="134" t="s">
        <v>1484</v>
      </c>
      <c r="G409" t="s">
        <v>414</v>
      </c>
      <c r="H409">
        <v>1853111</v>
      </c>
      <c r="I409">
        <v>1853277</v>
      </c>
      <c r="J409" t="s">
        <v>252</v>
      </c>
      <c r="K409">
        <v>166</v>
      </c>
      <c r="L409">
        <v>12.300000000000001</v>
      </c>
      <c r="M409" t="s">
        <v>245</v>
      </c>
      <c r="N409" t="s">
        <v>198</v>
      </c>
      <c r="O409">
        <v>22184</v>
      </c>
      <c r="P409">
        <v>0.74828705373241999</v>
      </c>
      <c r="Q409" t="s">
        <v>246</v>
      </c>
      <c r="R409" t="s">
        <v>198</v>
      </c>
      <c r="S409" t="s">
        <v>247</v>
      </c>
    </row>
    <row r="410">
      <c r="A410" t="s">
        <v>1485</v>
      </c>
      <c r="B410">
        <v>50.720236622540902</v>
      </c>
      <c r="C410">
        <v>2.45513002319441</v>
      </c>
      <c r="D410">
        <v>0.35644363520182798</v>
      </c>
      <c r="E410" s="134" t="s">
        <v>1483</v>
      </c>
      <c r="F410" s="134" t="s">
        <v>1484</v>
      </c>
      <c r="G410" t="s">
        <v>414</v>
      </c>
      <c r="H410">
        <v>1853131</v>
      </c>
      <c r="I410">
        <v>1853291</v>
      </c>
      <c r="J410" t="s">
        <v>252</v>
      </c>
      <c r="K410">
        <v>160</v>
      </c>
      <c r="L410">
        <v>7.5</v>
      </c>
      <c r="M410" t="s">
        <v>245</v>
      </c>
      <c r="N410" t="s">
        <v>138</v>
      </c>
      <c r="O410">
        <v>321</v>
      </c>
      <c r="P410">
        <v>49.844236760124602</v>
      </c>
      <c r="Q410" t="s">
        <v>246</v>
      </c>
      <c r="R410" t="s">
        <v>138</v>
      </c>
      <c r="S410" t="s">
        <v>247</v>
      </c>
    </row>
    <row r="411">
      <c r="A411" t="s">
        <v>1486</v>
      </c>
      <c r="B411">
        <v>106.265220036754</v>
      </c>
      <c r="C411">
        <v>-2.0691652727829402</v>
      </c>
      <c r="D411">
        <v>0.30092268484109902</v>
      </c>
      <c r="E411" s="134" t="s">
        <v>1487</v>
      </c>
      <c r="F411" s="134" t="s">
        <v>1488</v>
      </c>
      <c r="G411" t="s">
        <v>342</v>
      </c>
      <c r="H411">
        <v>7279268</v>
      </c>
      <c r="I411">
        <v>7279559</v>
      </c>
      <c r="J411" t="s">
        <v>252</v>
      </c>
      <c r="K411">
        <v>291</v>
      </c>
      <c r="L411">
        <v>27.600000000000001</v>
      </c>
      <c r="M411" t="s">
        <v>153</v>
      </c>
      <c r="N411" t="s">
        <v>199</v>
      </c>
      <c r="O411">
        <v>13468</v>
      </c>
      <c r="P411">
        <v>2.1606771606771602</v>
      </c>
      <c r="Q411" t="s">
        <v>246</v>
      </c>
      <c r="R411" t="s">
        <v>199</v>
      </c>
      <c r="S411" t="s">
        <v>247</v>
      </c>
    </row>
    <row r="412">
      <c r="A412" t="s">
        <v>1489</v>
      </c>
      <c r="B412">
        <v>32.469013820665602</v>
      </c>
      <c r="C412">
        <v>3.22569042066548</v>
      </c>
      <c r="D412">
        <v>0.47459844484735902</v>
      </c>
      <c r="E412" s="134" t="s">
        <v>1490</v>
      </c>
      <c r="F412" s="134" t="s">
        <v>1491</v>
      </c>
      <c r="G412" t="s">
        <v>452</v>
      </c>
      <c r="H412">
        <v>4113221</v>
      </c>
      <c r="I412">
        <v>4114534</v>
      </c>
      <c r="J412" t="s">
        <v>244</v>
      </c>
      <c r="K412">
        <v>1021</v>
      </c>
      <c r="L412">
        <v>2.9199999999999999</v>
      </c>
      <c r="M412" t="s">
        <v>245</v>
      </c>
      <c r="N412" t="s">
        <v>126</v>
      </c>
      <c r="O412">
        <v>1569</v>
      </c>
      <c r="P412">
        <v>65.073295092415506</v>
      </c>
      <c r="Q412" t="s">
        <v>246</v>
      </c>
      <c r="R412" t="s">
        <v>191</v>
      </c>
      <c r="S412" t="s">
        <v>247</v>
      </c>
    </row>
    <row r="413">
      <c r="A413" t="s">
        <v>1492</v>
      </c>
      <c r="B413">
        <v>1582108.4744558199</v>
      </c>
      <c r="C413">
        <v>2.20564680936769</v>
      </c>
      <c r="D413">
        <v>0.32237462370943998</v>
      </c>
      <c r="E413" s="134" t="s">
        <v>1493</v>
      </c>
      <c r="F413" s="134" t="s">
        <v>1494</v>
      </c>
      <c r="G413" t="s">
        <v>303</v>
      </c>
      <c r="H413">
        <v>3139861</v>
      </c>
      <c r="I413">
        <v>3456918</v>
      </c>
      <c r="J413" t="s">
        <v>244</v>
      </c>
      <c r="K413">
        <v>115</v>
      </c>
      <c r="L413">
        <v>19.16</v>
      </c>
      <c r="M413" t="s">
        <v>274</v>
      </c>
      <c r="N413" t="s">
        <v>138</v>
      </c>
      <c r="O413">
        <v>335593</v>
      </c>
      <c r="P413">
        <v>0.034267699266671198</v>
      </c>
      <c r="Q413" t="s">
        <v>246</v>
      </c>
      <c r="R413" t="s">
        <v>138</v>
      </c>
      <c r="S413" t="s">
        <v>247</v>
      </c>
    </row>
    <row r="414">
      <c r="A414" t="s">
        <v>1495</v>
      </c>
      <c r="B414">
        <v>24.3436150721563</v>
      </c>
      <c r="C414">
        <v>3.80963172562626</v>
      </c>
      <c r="D414">
        <v>0.56479393132405298</v>
      </c>
      <c r="E414" s="134" t="s">
        <v>1496</v>
      </c>
      <c r="F414" s="134" t="s">
        <v>1497</v>
      </c>
      <c r="G414" t="s">
        <v>445</v>
      </c>
      <c r="H414">
        <v>6737031</v>
      </c>
      <c r="I414">
        <v>6737268</v>
      </c>
      <c r="J414" t="s">
        <v>244</v>
      </c>
      <c r="K414">
        <v>237</v>
      </c>
      <c r="L414">
        <v>22.300000000000001</v>
      </c>
      <c r="M414" t="s">
        <v>245</v>
      </c>
      <c r="N414" t="s">
        <v>198</v>
      </c>
      <c r="O414">
        <v>3793</v>
      </c>
      <c r="P414">
        <v>6.2483522277880299</v>
      </c>
      <c r="Q414" t="s">
        <v>246</v>
      </c>
      <c r="R414" t="s">
        <v>198</v>
      </c>
      <c r="S414" t="s">
        <v>247</v>
      </c>
    </row>
    <row r="415">
      <c r="A415" t="s">
        <v>1498</v>
      </c>
      <c r="B415">
        <v>30.4924487316087</v>
      </c>
      <c r="C415">
        <v>3.1053175347155801</v>
      </c>
      <c r="D415">
        <v>0.46148818044551498</v>
      </c>
      <c r="E415" s="134" t="s">
        <v>1499</v>
      </c>
      <c r="F415" s="134" t="s">
        <v>1500</v>
      </c>
      <c r="G415" t="s">
        <v>317</v>
      </c>
      <c r="H415">
        <v>5829511</v>
      </c>
      <c r="I415">
        <v>5832731</v>
      </c>
      <c r="J415" t="s">
        <v>244</v>
      </c>
      <c r="K415">
        <v>3220</v>
      </c>
      <c r="L415">
        <v>2.1000000000000001</v>
      </c>
      <c r="M415" t="s">
        <v>245</v>
      </c>
      <c r="N415" t="s">
        <v>200</v>
      </c>
      <c r="O415">
        <v>3664</v>
      </c>
      <c r="P415">
        <v>87.882096069868993</v>
      </c>
      <c r="Q415" t="s">
        <v>254</v>
      </c>
      <c r="R415" t="s">
        <v>200</v>
      </c>
      <c r="S415" t="s">
        <v>247</v>
      </c>
    </row>
    <row r="416">
      <c r="A416" t="s">
        <v>1501</v>
      </c>
      <c r="B416">
        <v>61.498675541295199</v>
      </c>
      <c r="C416">
        <v>-3.8151651475489001</v>
      </c>
      <c r="D416">
        <v>0.55881789928245695</v>
      </c>
      <c r="E416" s="134" t="s">
        <v>1502</v>
      </c>
      <c r="F416" s="134" t="s">
        <v>1503</v>
      </c>
      <c r="G416" t="s">
        <v>338</v>
      </c>
      <c r="H416">
        <v>3450940</v>
      </c>
      <c r="I416">
        <v>3452637</v>
      </c>
      <c r="J416" t="s">
        <v>252</v>
      </c>
      <c r="K416">
        <v>489</v>
      </c>
      <c r="L416">
        <v>22.068999999999999</v>
      </c>
      <c r="M416" t="s">
        <v>153</v>
      </c>
      <c r="N416" t="s">
        <v>198</v>
      </c>
      <c r="O416">
        <v>22184</v>
      </c>
      <c r="P416">
        <v>2.20429138117562</v>
      </c>
      <c r="Q416" t="s">
        <v>246</v>
      </c>
      <c r="R416" t="s">
        <v>198</v>
      </c>
      <c r="S416" t="s">
        <v>247</v>
      </c>
    </row>
    <row r="417">
      <c r="A417" t="s">
        <v>1504</v>
      </c>
      <c r="B417">
        <v>26.9919347527475</v>
      </c>
      <c r="C417">
        <v>3.5251750283857701</v>
      </c>
      <c r="D417">
        <v>0.52596719564685002</v>
      </c>
      <c r="E417" s="134" t="s">
        <v>1505</v>
      </c>
      <c r="F417" s="134" t="s">
        <v>1506</v>
      </c>
      <c r="G417" t="s">
        <v>330</v>
      </c>
      <c r="H417">
        <v>4211864</v>
      </c>
      <c r="I417">
        <v>4213088</v>
      </c>
      <c r="J417" t="s">
        <v>252</v>
      </c>
      <c r="K417">
        <v>932</v>
      </c>
      <c r="L417">
        <v>4.7999999999999998</v>
      </c>
      <c r="M417" t="s">
        <v>265</v>
      </c>
      <c r="N417" t="s">
        <v>126</v>
      </c>
      <c r="O417">
        <v>1569</v>
      </c>
      <c r="P417">
        <v>59.4008922880816</v>
      </c>
      <c r="Q417" t="s">
        <v>246</v>
      </c>
      <c r="R417" t="s">
        <v>191</v>
      </c>
      <c r="S417" t="s">
        <v>247</v>
      </c>
    </row>
    <row r="418">
      <c r="A418" t="s">
        <v>1507</v>
      </c>
      <c r="B418">
        <v>73.040077133551605</v>
      </c>
      <c r="C418">
        <v>5.4560475349419901</v>
      </c>
      <c r="D418">
        <v>0.81536477236048299</v>
      </c>
      <c r="E418" s="134" t="s">
        <v>1508</v>
      </c>
      <c r="F418" s="134" t="s">
        <v>1509</v>
      </c>
      <c r="G418" t="s">
        <v>317</v>
      </c>
      <c r="H418">
        <v>1895683</v>
      </c>
      <c r="I418">
        <v>1895884</v>
      </c>
      <c r="J418" t="s">
        <v>244</v>
      </c>
      <c r="K418">
        <v>201</v>
      </c>
      <c r="L418">
        <v>18</v>
      </c>
      <c r="M418" t="s">
        <v>245</v>
      </c>
      <c r="N418" t="s">
        <v>198</v>
      </c>
      <c r="O418">
        <v>5409</v>
      </c>
      <c r="P418">
        <v>3.7160288408208499</v>
      </c>
      <c r="Q418" t="s">
        <v>246</v>
      </c>
      <c r="R418" t="s">
        <v>198</v>
      </c>
      <c r="S418" t="s">
        <v>247</v>
      </c>
    </row>
    <row r="419">
      <c r="A419" t="s">
        <v>1510</v>
      </c>
      <c r="B419">
        <v>22.656740943348101</v>
      </c>
      <c r="C419">
        <v>5.2575960808477502</v>
      </c>
      <c r="D419">
        <v>0.76629640978604296</v>
      </c>
      <c r="E419" s="134" t="s">
        <v>1511</v>
      </c>
      <c r="F419" s="134" t="s">
        <v>1512</v>
      </c>
      <c r="G419" t="s">
        <v>317</v>
      </c>
      <c r="H419">
        <v>1569338</v>
      </c>
      <c r="I419">
        <v>1578046</v>
      </c>
      <c r="J419" t="s">
        <v>252</v>
      </c>
      <c r="K419">
        <v>6006</v>
      </c>
      <c r="L419">
        <v>1.458</v>
      </c>
      <c r="M419" t="s">
        <v>245</v>
      </c>
      <c r="N419" t="s">
        <v>575</v>
      </c>
      <c r="O419">
        <v>6032</v>
      </c>
      <c r="P419">
        <v>99.568965517241395</v>
      </c>
      <c r="Q419" t="s">
        <v>254</v>
      </c>
      <c r="R419" t="s">
        <v>191</v>
      </c>
      <c r="S419" t="s">
        <v>247</v>
      </c>
    </row>
    <row r="420">
      <c r="A420" t="s">
        <v>1513</v>
      </c>
      <c r="B420">
        <v>23.872047825980701</v>
      </c>
      <c r="C420">
        <v>9.5277687866867904</v>
      </c>
      <c r="D420">
        <v>2.8124245265999601</v>
      </c>
      <c r="E420" s="134" t="s">
        <v>1514</v>
      </c>
      <c r="F420" s="134" t="s">
        <v>1515</v>
      </c>
      <c r="G420" t="s">
        <v>338</v>
      </c>
      <c r="H420">
        <v>3483203</v>
      </c>
      <c r="I420">
        <v>3483455</v>
      </c>
      <c r="J420" t="s">
        <v>252</v>
      </c>
      <c r="K420">
        <v>252</v>
      </c>
      <c r="L420">
        <v>25</v>
      </c>
      <c r="M420" t="s">
        <v>153</v>
      </c>
      <c r="N420" t="s">
        <v>198</v>
      </c>
      <c r="O420">
        <v>22184</v>
      </c>
      <c r="P420">
        <v>1.13595384060584</v>
      </c>
      <c r="Q420" t="s">
        <v>246</v>
      </c>
      <c r="R420" t="s">
        <v>198</v>
      </c>
      <c r="S420" t="s">
        <v>247</v>
      </c>
    </row>
    <row r="421">
      <c r="A421" t="s">
        <v>1516</v>
      </c>
      <c r="B421">
        <v>87.055391842679199</v>
      </c>
      <c r="C421">
        <v>4.7468290961822204</v>
      </c>
      <c r="D421">
        <v>0.71678437455768695</v>
      </c>
      <c r="E421" s="134" t="s">
        <v>1517</v>
      </c>
      <c r="F421" s="134" t="s">
        <v>1518</v>
      </c>
      <c r="G421" t="s">
        <v>445</v>
      </c>
      <c r="H421">
        <v>4662404</v>
      </c>
      <c r="I421">
        <v>4663091</v>
      </c>
      <c r="J421" t="s">
        <v>252</v>
      </c>
      <c r="K421">
        <v>687</v>
      </c>
      <c r="L421">
        <v>27.100000000000001</v>
      </c>
      <c r="M421" t="s">
        <v>274</v>
      </c>
      <c r="N421" t="s">
        <v>278</v>
      </c>
      <c r="O421">
        <v>2159</v>
      </c>
      <c r="P421">
        <v>31.820287169986099</v>
      </c>
      <c r="Q421" t="s">
        <v>246</v>
      </c>
      <c r="R421" t="s">
        <v>192</v>
      </c>
      <c r="S421" t="s">
        <v>247</v>
      </c>
    </row>
    <row r="422">
      <c r="A422" t="s">
        <v>1519</v>
      </c>
      <c r="B422">
        <v>33.452051277371403</v>
      </c>
      <c r="C422">
        <v>2.85695957897051</v>
      </c>
      <c r="D422">
        <v>0.42833792735618698</v>
      </c>
      <c r="E422" s="134" t="s">
        <v>1520</v>
      </c>
      <c r="F422" s="134" t="s">
        <v>1521</v>
      </c>
      <c r="G422" t="s">
        <v>452</v>
      </c>
      <c r="H422">
        <v>1365428</v>
      </c>
      <c r="I422">
        <v>1365560</v>
      </c>
      <c r="J422" t="s">
        <v>244</v>
      </c>
      <c r="K422">
        <v>132</v>
      </c>
      <c r="L422">
        <v>6.0999999999999996</v>
      </c>
      <c r="M422" t="s">
        <v>274</v>
      </c>
      <c r="N422" t="s">
        <v>200</v>
      </c>
      <c r="O422">
        <v>3664</v>
      </c>
      <c r="P422">
        <v>3.60262008733624</v>
      </c>
      <c r="Q422" t="s">
        <v>246</v>
      </c>
      <c r="R422" t="s">
        <v>200</v>
      </c>
      <c r="S422" t="s">
        <v>247</v>
      </c>
    </row>
    <row r="423">
      <c r="A423" t="s">
        <v>1522</v>
      </c>
      <c r="B423">
        <v>174.40769888303299</v>
      </c>
      <c r="C423">
        <v>3.0290945665869602</v>
      </c>
      <c r="D423">
        <v>0.45624551035392003</v>
      </c>
      <c r="E423" s="134" t="s">
        <v>1523</v>
      </c>
      <c r="F423" s="134" t="s">
        <v>1524</v>
      </c>
      <c r="G423" t="s">
        <v>297</v>
      </c>
      <c r="H423">
        <v>3891254</v>
      </c>
      <c r="I423">
        <v>3895208</v>
      </c>
      <c r="J423" t="s">
        <v>244</v>
      </c>
      <c r="K423">
        <v>176</v>
      </c>
      <c r="L423">
        <v>7.4219999999999997</v>
      </c>
      <c r="M423" t="s">
        <v>265</v>
      </c>
      <c r="N423" t="s">
        <v>198</v>
      </c>
      <c r="O423">
        <v>3684</v>
      </c>
      <c r="P423">
        <v>4.7774158523344203</v>
      </c>
      <c r="Q423" t="s">
        <v>246</v>
      </c>
      <c r="R423" t="s">
        <v>198</v>
      </c>
      <c r="S423" t="s">
        <v>247</v>
      </c>
    </row>
    <row r="424">
      <c r="A424" t="s">
        <v>1525</v>
      </c>
      <c r="B424">
        <v>31.2895706649117</v>
      </c>
      <c r="C424">
        <v>2.99515773150639</v>
      </c>
      <c r="D424">
        <v>0.454221038689055</v>
      </c>
      <c r="E424" s="134" t="s">
        <v>1526</v>
      </c>
      <c r="F424" s="134" t="s">
        <v>1527</v>
      </c>
      <c r="G424" t="s">
        <v>334</v>
      </c>
      <c r="H424">
        <v>2973872</v>
      </c>
      <c r="I424">
        <v>2974187</v>
      </c>
      <c r="J424" t="s">
        <v>252</v>
      </c>
      <c r="K424">
        <v>315</v>
      </c>
      <c r="L424">
        <v>12.6</v>
      </c>
      <c r="M424" t="s">
        <v>245</v>
      </c>
      <c r="N424" t="s">
        <v>126</v>
      </c>
      <c r="O424">
        <v>823</v>
      </c>
      <c r="P424">
        <v>38.274605103280699</v>
      </c>
      <c r="Q424" t="s">
        <v>246</v>
      </c>
      <c r="R424" t="s">
        <v>192</v>
      </c>
      <c r="S424" t="s">
        <v>247</v>
      </c>
    </row>
    <row r="425">
      <c r="A425" t="s">
        <v>1528</v>
      </c>
      <c r="B425">
        <v>53012.496681067198</v>
      </c>
      <c r="C425">
        <v>-2.0116990091411302</v>
      </c>
      <c r="D425">
        <v>0.30505923844115901</v>
      </c>
      <c r="E425" s="134" t="s">
        <v>1529</v>
      </c>
      <c r="F425" s="134" t="s">
        <v>1530</v>
      </c>
      <c r="G425" t="s">
        <v>411</v>
      </c>
      <c r="H425">
        <v>831803</v>
      </c>
      <c r="I425">
        <v>832362</v>
      </c>
      <c r="J425" t="s">
        <v>244</v>
      </c>
      <c r="K425">
        <v>559</v>
      </c>
      <c r="L425">
        <v>6.5</v>
      </c>
      <c r="M425" t="s">
        <v>274</v>
      </c>
      <c r="N425" t="s">
        <v>198</v>
      </c>
      <c r="O425">
        <v>7282</v>
      </c>
      <c r="P425">
        <v>7.6764625102993698</v>
      </c>
      <c r="Q425" t="s">
        <v>246</v>
      </c>
      <c r="R425" t="s">
        <v>198</v>
      </c>
      <c r="S425" t="s">
        <v>247</v>
      </c>
    </row>
    <row r="426">
      <c r="A426" t="s">
        <v>1531</v>
      </c>
      <c r="B426">
        <v>22.958288371580199</v>
      </c>
      <c r="C426">
        <v>4.7304120787961796</v>
      </c>
      <c r="D426">
        <v>0.70902856728548203</v>
      </c>
      <c r="E426" s="134" t="s">
        <v>1532</v>
      </c>
      <c r="F426" s="134" t="s">
        <v>1533</v>
      </c>
      <c r="G426" t="s">
        <v>338</v>
      </c>
      <c r="H426">
        <v>3299686</v>
      </c>
      <c r="I426">
        <v>3299977</v>
      </c>
      <c r="J426" t="s">
        <v>252</v>
      </c>
      <c r="K426">
        <v>291</v>
      </c>
      <c r="L426">
        <v>24.100000000000001</v>
      </c>
      <c r="M426" t="s">
        <v>245</v>
      </c>
      <c r="N426" t="s">
        <v>350</v>
      </c>
      <c r="O426">
        <v>221</v>
      </c>
      <c r="P426">
        <v>131.67420814479601</v>
      </c>
      <c r="Q426" t="s">
        <v>246</v>
      </c>
      <c r="R426" t="s">
        <v>192</v>
      </c>
      <c r="S426" t="s">
        <v>247</v>
      </c>
    </row>
    <row r="427">
      <c r="A427" t="s">
        <v>1534</v>
      </c>
      <c r="B427">
        <v>23.8286215664426</v>
      </c>
      <c r="C427">
        <v>4.2546443166233701</v>
      </c>
      <c r="D427">
        <v>0.64386757712099996</v>
      </c>
      <c r="E427" s="134" t="s">
        <v>1535</v>
      </c>
      <c r="F427" s="134" t="s">
        <v>1536</v>
      </c>
      <c r="G427" t="s">
        <v>338</v>
      </c>
      <c r="H427">
        <v>3299664</v>
      </c>
      <c r="I427">
        <v>3299892</v>
      </c>
      <c r="J427" t="s">
        <v>252</v>
      </c>
      <c r="K427">
        <v>228</v>
      </c>
      <c r="L427">
        <v>11.9</v>
      </c>
      <c r="M427" t="s">
        <v>245</v>
      </c>
      <c r="N427" t="s">
        <v>138</v>
      </c>
      <c r="O427">
        <v>13346</v>
      </c>
      <c r="P427">
        <v>1.7083770418102799</v>
      </c>
      <c r="Q427" t="s">
        <v>246</v>
      </c>
      <c r="R427" t="s">
        <v>138</v>
      </c>
      <c r="S427" t="s">
        <v>247</v>
      </c>
    </row>
    <row r="428">
      <c r="A428" t="s">
        <v>1537</v>
      </c>
      <c r="B428">
        <v>84.405590638830503</v>
      </c>
      <c r="C428">
        <v>-2.1818139819609299</v>
      </c>
      <c r="D428">
        <v>0.33192545943027801</v>
      </c>
      <c r="E428" s="134" t="s">
        <v>1538</v>
      </c>
      <c r="F428" s="134" t="s">
        <v>1539</v>
      </c>
      <c r="G428" t="s">
        <v>414</v>
      </c>
      <c r="H428">
        <v>907748</v>
      </c>
      <c r="I428">
        <v>918751</v>
      </c>
      <c r="J428" t="s">
        <v>244</v>
      </c>
      <c r="K428">
        <v>11003</v>
      </c>
      <c r="L428">
        <v>0</v>
      </c>
      <c r="M428" t="s">
        <v>274</v>
      </c>
      <c r="N428" t="s">
        <v>199</v>
      </c>
      <c r="O428">
        <v>10858</v>
      </c>
      <c r="P428">
        <v>101.33542088782499</v>
      </c>
      <c r="Q428" t="s">
        <v>254</v>
      </c>
      <c r="R428" t="s">
        <v>199</v>
      </c>
      <c r="S428" t="s">
        <v>247</v>
      </c>
    </row>
    <row r="429">
      <c r="A429" t="s">
        <v>1540</v>
      </c>
      <c r="B429">
        <v>30.122538746609401</v>
      </c>
      <c r="C429">
        <v>2.95190694984371</v>
      </c>
      <c r="D429">
        <v>0.450312506891349</v>
      </c>
      <c r="E429" s="134" t="s">
        <v>1541</v>
      </c>
      <c r="F429" s="134" t="s">
        <v>1542</v>
      </c>
      <c r="G429" t="s">
        <v>297</v>
      </c>
      <c r="H429">
        <v>1245718</v>
      </c>
      <c r="I429">
        <v>1247020</v>
      </c>
      <c r="J429" t="s">
        <v>244</v>
      </c>
      <c r="K429">
        <v>1016</v>
      </c>
      <c r="L429">
        <v>4.2599999999999998</v>
      </c>
      <c r="M429" t="s">
        <v>465</v>
      </c>
      <c r="N429" t="s">
        <v>126</v>
      </c>
      <c r="O429">
        <v>1569</v>
      </c>
      <c r="P429">
        <v>64.754620777565293</v>
      </c>
      <c r="Q429" t="s">
        <v>246</v>
      </c>
      <c r="R429" t="s">
        <v>191</v>
      </c>
      <c r="S429" t="s">
        <v>247</v>
      </c>
    </row>
    <row r="430">
      <c r="A430" t="s">
        <v>1543</v>
      </c>
      <c r="B430">
        <v>36.057099453934498</v>
      </c>
      <c r="C430">
        <v>2.65509475640498</v>
      </c>
      <c r="D430">
        <v>0.40571117451744299</v>
      </c>
      <c r="E430" s="134" t="s">
        <v>1544</v>
      </c>
      <c r="F430" s="134" t="s">
        <v>1545</v>
      </c>
      <c r="G430" t="s">
        <v>273</v>
      </c>
      <c r="H430">
        <v>4163219</v>
      </c>
      <c r="I430">
        <v>4163312</v>
      </c>
      <c r="J430" t="s">
        <v>244</v>
      </c>
      <c r="K430">
        <v>93</v>
      </c>
      <c r="L430">
        <v>8.5999999999999996</v>
      </c>
      <c r="M430" t="s">
        <v>274</v>
      </c>
      <c r="N430" t="s">
        <v>200</v>
      </c>
      <c r="O430">
        <v>3664</v>
      </c>
      <c r="P430">
        <v>2.5382096069869</v>
      </c>
      <c r="Q430" t="s">
        <v>246</v>
      </c>
      <c r="R430" t="s">
        <v>200</v>
      </c>
      <c r="S430" t="s">
        <v>247</v>
      </c>
    </row>
    <row r="431">
      <c r="A431" t="s">
        <v>1546</v>
      </c>
      <c r="B431">
        <v>28.519829181956201</v>
      </c>
      <c r="C431">
        <v>3.1249491952177699</v>
      </c>
      <c r="D431">
        <v>0.47682622352356302</v>
      </c>
      <c r="E431" s="134" t="s">
        <v>1547</v>
      </c>
      <c r="F431" s="134" t="s">
        <v>1548</v>
      </c>
      <c r="G431" t="s">
        <v>251</v>
      </c>
      <c r="H431">
        <v>5284419</v>
      </c>
      <c r="I431">
        <v>5284748</v>
      </c>
      <c r="J431" t="s">
        <v>244</v>
      </c>
      <c r="K431">
        <v>288</v>
      </c>
      <c r="L431">
        <v>6.8810000000000002</v>
      </c>
      <c r="M431" t="s">
        <v>245</v>
      </c>
      <c r="N431" t="s">
        <v>200</v>
      </c>
      <c r="O431">
        <v>3664</v>
      </c>
      <c r="P431">
        <v>7.8602620087336303</v>
      </c>
      <c r="Q431" t="s">
        <v>246</v>
      </c>
      <c r="R431" t="s">
        <v>200</v>
      </c>
      <c r="S431" t="s">
        <v>247</v>
      </c>
    </row>
    <row r="432">
      <c r="A432" t="s">
        <v>1549</v>
      </c>
      <c r="B432">
        <v>28.519829181956201</v>
      </c>
      <c r="C432">
        <v>3.1249491952177699</v>
      </c>
      <c r="D432">
        <v>0.47682622352356302</v>
      </c>
      <c r="E432" s="134" t="s">
        <v>1547</v>
      </c>
      <c r="F432" s="134" t="s">
        <v>1548</v>
      </c>
      <c r="G432" t="s">
        <v>251</v>
      </c>
      <c r="H432">
        <v>5284376</v>
      </c>
      <c r="I432">
        <v>5285222</v>
      </c>
      <c r="J432" t="s">
        <v>252</v>
      </c>
      <c r="K432">
        <v>520</v>
      </c>
      <c r="L432">
        <v>20.518000000000001</v>
      </c>
      <c r="M432" t="s">
        <v>245</v>
      </c>
      <c r="N432" t="s">
        <v>138</v>
      </c>
      <c r="O432">
        <v>7662</v>
      </c>
      <c r="P432">
        <v>6.78673975463325</v>
      </c>
      <c r="Q432" t="s">
        <v>246</v>
      </c>
      <c r="R432" t="s">
        <v>138</v>
      </c>
      <c r="S432" t="s">
        <v>247</v>
      </c>
    </row>
    <row r="433">
      <c r="A433" t="s">
        <v>1550</v>
      </c>
      <c r="B433">
        <v>69.706837913570695</v>
      </c>
      <c r="C433">
        <v>-2.52453259911842</v>
      </c>
      <c r="D433">
        <v>0.38562301946426197</v>
      </c>
      <c r="E433" s="134" t="s">
        <v>1551</v>
      </c>
      <c r="F433" s="134" t="s">
        <v>1552</v>
      </c>
      <c r="G433" t="s">
        <v>524</v>
      </c>
      <c r="H433">
        <v>4818687</v>
      </c>
      <c r="I433">
        <v>4818739</v>
      </c>
      <c r="J433" t="s">
        <v>252</v>
      </c>
      <c r="K433">
        <v>52</v>
      </c>
      <c r="L433">
        <v>5.7999999999999998</v>
      </c>
      <c r="M433" t="s">
        <v>245</v>
      </c>
      <c r="N433" t="s">
        <v>575</v>
      </c>
      <c r="O433">
        <v>1391</v>
      </c>
      <c r="P433">
        <v>3.7383177570093502</v>
      </c>
      <c r="Q433" t="s">
        <v>246</v>
      </c>
      <c r="R433" t="s">
        <v>192</v>
      </c>
      <c r="S433" t="s">
        <v>247</v>
      </c>
    </row>
    <row r="434">
      <c r="A434" t="s">
        <v>1553</v>
      </c>
      <c r="B434">
        <v>67.957587642203805</v>
      </c>
      <c r="C434">
        <v>-2.5135044071175501</v>
      </c>
      <c r="D434">
        <v>0.38306824683969698</v>
      </c>
      <c r="E434" s="134" t="s">
        <v>1554</v>
      </c>
      <c r="F434" s="134" t="s">
        <v>1555</v>
      </c>
      <c r="G434" t="s">
        <v>282</v>
      </c>
      <c r="H434">
        <v>4391092</v>
      </c>
      <c r="I434">
        <v>4391887</v>
      </c>
      <c r="J434" t="s">
        <v>244</v>
      </c>
      <c r="K434">
        <v>795</v>
      </c>
      <c r="L434">
        <v>3.7000000000000002</v>
      </c>
      <c r="M434" t="s">
        <v>274</v>
      </c>
      <c r="N434" t="s">
        <v>199</v>
      </c>
      <c r="O434">
        <v>13544</v>
      </c>
      <c r="P434">
        <v>5.8697578263437702</v>
      </c>
      <c r="Q434" t="s">
        <v>246</v>
      </c>
      <c r="R434" t="s">
        <v>199</v>
      </c>
      <c r="S434" t="s">
        <v>247</v>
      </c>
    </row>
    <row r="435">
      <c r="A435" t="s">
        <v>1556</v>
      </c>
      <c r="B435">
        <v>51.713257203857701</v>
      </c>
      <c r="C435">
        <v>2.1896370185518399</v>
      </c>
      <c r="D435">
        <v>0.33544486980945099</v>
      </c>
      <c r="E435" s="134" t="s">
        <v>1557</v>
      </c>
      <c r="F435" s="134" t="s">
        <v>1558</v>
      </c>
      <c r="G435" t="s">
        <v>414</v>
      </c>
      <c r="H435">
        <v>677816</v>
      </c>
      <c r="I435">
        <v>678017</v>
      </c>
      <c r="J435" t="s">
        <v>244</v>
      </c>
      <c r="K435">
        <v>201</v>
      </c>
      <c r="L435">
        <v>9.6999999999999993</v>
      </c>
      <c r="M435" t="s">
        <v>245</v>
      </c>
      <c r="N435" t="s">
        <v>200</v>
      </c>
      <c r="O435">
        <v>3664</v>
      </c>
      <c r="P435">
        <v>5.4858078602620104</v>
      </c>
      <c r="Q435" t="s">
        <v>246</v>
      </c>
      <c r="R435" t="s">
        <v>200</v>
      </c>
      <c r="S435" t="s">
        <v>247</v>
      </c>
    </row>
    <row r="436">
      <c r="A436" t="s">
        <v>1559</v>
      </c>
      <c r="B436">
        <v>78.001027875820995</v>
      </c>
      <c r="C436">
        <v>4.4296354438652097</v>
      </c>
      <c r="D436">
        <v>0.68367291041226097</v>
      </c>
      <c r="E436" s="134" t="s">
        <v>1560</v>
      </c>
      <c r="F436" s="134" t="s">
        <v>1561</v>
      </c>
      <c r="G436" t="s">
        <v>681</v>
      </c>
      <c r="H436">
        <v>966441</v>
      </c>
      <c r="I436">
        <v>972136</v>
      </c>
      <c r="J436" t="s">
        <v>244</v>
      </c>
      <c r="K436">
        <v>228</v>
      </c>
      <c r="L436">
        <v>7.6239999999999997</v>
      </c>
      <c r="M436" t="s">
        <v>274</v>
      </c>
      <c r="N436" t="s">
        <v>200</v>
      </c>
      <c r="O436">
        <v>3664</v>
      </c>
      <c r="P436">
        <v>6.2227074235807898</v>
      </c>
      <c r="Q436" t="s">
        <v>246</v>
      </c>
      <c r="R436" t="s">
        <v>200</v>
      </c>
      <c r="S436" t="s">
        <v>247</v>
      </c>
    </row>
    <row r="437">
      <c r="A437" t="s">
        <v>1562</v>
      </c>
      <c r="B437">
        <v>31.938041368409898</v>
      </c>
      <c r="C437">
        <v>2.86893297787771</v>
      </c>
      <c r="D437">
        <v>0.44235641915374802</v>
      </c>
      <c r="E437" s="134" t="s">
        <v>1563</v>
      </c>
      <c r="F437" s="134" t="s">
        <v>1564</v>
      </c>
      <c r="G437" t="s">
        <v>553</v>
      </c>
      <c r="H437">
        <v>5188392</v>
      </c>
      <c r="I437">
        <v>5188583</v>
      </c>
      <c r="J437" t="s">
        <v>244</v>
      </c>
      <c r="K437">
        <v>191</v>
      </c>
      <c r="L437">
        <v>12.6</v>
      </c>
      <c r="M437" t="s">
        <v>245</v>
      </c>
      <c r="N437" t="s">
        <v>200</v>
      </c>
      <c r="O437">
        <v>3664</v>
      </c>
      <c r="P437">
        <v>5.2128820960698699</v>
      </c>
      <c r="Q437" t="s">
        <v>246</v>
      </c>
      <c r="R437" t="s">
        <v>200</v>
      </c>
      <c r="S437" t="s">
        <v>247</v>
      </c>
    </row>
    <row r="438">
      <c r="A438" t="s">
        <v>1565</v>
      </c>
      <c r="B438">
        <v>44.905005269949598</v>
      </c>
      <c r="C438">
        <v>2.3202951035506598</v>
      </c>
      <c r="D438">
        <v>0.35843759431190197</v>
      </c>
      <c r="E438" s="134" t="s">
        <v>1566</v>
      </c>
      <c r="F438" s="134" t="s">
        <v>1567</v>
      </c>
      <c r="G438" t="s">
        <v>273</v>
      </c>
      <c r="H438">
        <v>970398</v>
      </c>
      <c r="I438">
        <v>973315</v>
      </c>
      <c r="J438" t="s">
        <v>244</v>
      </c>
      <c r="K438">
        <v>165</v>
      </c>
      <c r="L438">
        <v>6.6669999999999998</v>
      </c>
      <c r="M438" t="s">
        <v>265</v>
      </c>
      <c r="N438" t="s">
        <v>432</v>
      </c>
      <c r="O438">
        <v>21549</v>
      </c>
      <c r="P438">
        <v>0.76569678407350705</v>
      </c>
      <c r="Q438" t="s">
        <v>246</v>
      </c>
      <c r="R438" t="s">
        <v>191</v>
      </c>
      <c r="S438" t="s">
        <v>247</v>
      </c>
    </row>
    <row r="439">
      <c r="A439" t="s">
        <v>1568</v>
      </c>
      <c r="B439">
        <v>24.411801776782202</v>
      </c>
      <c r="C439">
        <v>3.51840633965067</v>
      </c>
      <c r="D439">
        <v>0.54450734508941401</v>
      </c>
      <c r="E439" s="134" t="s">
        <v>1569</v>
      </c>
      <c r="F439" s="134" t="s">
        <v>1570</v>
      </c>
      <c r="G439" t="s">
        <v>478</v>
      </c>
      <c r="H439">
        <v>1254798</v>
      </c>
      <c r="I439">
        <v>1255095</v>
      </c>
      <c r="J439" t="s">
        <v>252</v>
      </c>
      <c r="K439">
        <v>251</v>
      </c>
      <c r="L439">
        <v>11.300000000000001</v>
      </c>
      <c r="M439" t="s">
        <v>274</v>
      </c>
      <c r="N439" t="s">
        <v>199</v>
      </c>
      <c r="O439">
        <v>6641</v>
      </c>
      <c r="P439">
        <v>3.7795512723987401</v>
      </c>
      <c r="Q439" t="s">
        <v>246</v>
      </c>
      <c r="R439" t="s">
        <v>199</v>
      </c>
      <c r="S439" t="s">
        <v>247</v>
      </c>
    </row>
    <row r="440">
      <c r="A440" t="s">
        <v>1571</v>
      </c>
      <c r="B440">
        <v>73.780143513808497</v>
      </c>
      <c r="C440">
        <v>-2.3203452332814201</v>
      </c>
      <c r="D440">
        <v>0.36005940378800999</v>
      </c>
      <c r="E440" s="134" t="s">
        <v>1572</v>
      </c>
      <c r="F440" s="134" t="s">
        <v>1573</v>
      </c>
      <c r="G440" t="s">
        <v>681</v>
      </c>
      <c r="H440">
        <v>846257</v>
      </c>
      <c r="I440">
        <v>846375</v>
      </c>
      <c r="J440" t="s">
        <v>252</v>
      </c>
      <c r="K440">
        <v>118</v>
      </c>
      <c r="L440">
        <v>10.1</v>
      </c>
      <c r="M440" t="s">
        <v>274</v>
      </c>
      <c r="N440" t="s">
        <v>575</v>
      </c>
      <c r="O440">
        <v>797</v>
      </c>
      <c r="P440">
        <v>14.805520702634899</v>
      </c>
      <c r="Q440" t="s">
        <v>246</v>
      </c>
      <c r="R440" t="s">
        <v>192</v>
      </c>
      <c r="S440" t="s">
        <v>247</v>
      </c>
    </row>
    <row r="441">
      <c r="A441" t="s">
        <v>1574</v>
      </c>
      <c r="B441">
        <v>19.984596674654</v>
      </c>
      <c r="C441">
        <v>9.2480476693469704</v>
      </c>
      <c r="D441">
        <v>2.7919680183682298</v>
      </c>
      <c r="E441" s="134" t="s">
        <v>1575</v>
      </c>
      <c r="F441" s="134" t="s">
        <v>1576</v>
      </c>
      <c r="G441" t="s">
        <v>349</v>
      </c>
      <c r="H441">
        <v>541790</v>
      </c>
      <c r="I441">
        <v>542579</v>
      </c>
      <c r="J441" t="s">
        <v>244</v>
      </c>
      <c r="K441">
        <v>789</v>
      </c>
      <c r="L441">
        <v>16.699999999999999</v>
      </c>
      <c r="M441" t="s">
        <v>274</v>
      </c>
      <c r="N441" t="s">
        <v>138</v>
      </c>
      <c r="O441">
        <v>853</v>
      </c>
      <c r="P441">
        <v>92.497069167643602</v>
      </c>
      <c r="Q441" t="s">
        <v>254</v>
      </c>
      <c r="R441" t="s">
        <v>138</v>
      </c>
      <c r="S441" t="s">
        <v>247</v>
      </c>
    </row>
    <row r="442">
      <c r="A442" t="s">
        <v>1577</v>
      </c>
      <c r="B442">
        <v>69.797805194954904</v>
      </c>
      <c r="C442">
        <v>-2.3961557812791701</v>
      </c>
      <c r="D442">
        <v>0.376270129456862</v>
      </c>
      <c r="E442" s="134" t="s">
        <v>1578</v>
      </c>
      <c r="F442" s="134" t="s">
        <v>1579</v>
      </c>
      <c r="G442" t="s">
        <v>520</v>
      </c>
      <c r="H442">
        <v>4741119</v>
      </c>
      <c r="I442">
        <v>4741188</v>
      </c>
      <c r="J442" t="s">
        <v>252</v>
      </c>
      <c r="K442">
        <v>69</v>
      </c>
      <c r="L442">
        <v>5.9000000000000004</v>
      </c>
      <c r="M442" t="s">
        <v>274</v>
      </c>
      <c r="N442" t="s">
        <v>575</v>
      </c>
      <c r="O442">
        <v>1391</v>
      </c>
      <c r="P442">
        <v>4.9604601006470199</v>
      </c>
      <c r="Q442" t="s">
        <v>246</v>
      </c>
      <c r="R442" t="s">
        <v>192</v>
      </c>
      <c r="S442" t="s">
        <v>247</v>
      </c>
    </row>
    <row r="443">
      <c r="A443" t="s">
        <v>1580</v>
      </c>
      <c r="B443">
        <v>52.737678074921099</v>
      </c>
      <c r="C443">
        <v>-3.4343967927091401</v>
      </c>
      <c r="D443">
        <v>0.531316543981182</v>
      </c>
      <c r="E443" s="134" t="s">
        <v>1581</v>
      </c>
      <c r="F443" s="134" t="s">
        <v>1582</v>
      </c>
      <c r="G443" t="s">
        <v>452</v>
      </c>
      <c r="H443">
        <v>458489</v>
      </c>
      <c r="I443">
        <v>459987</v>
      </c>
      <c r="J443" t="s">
        <v>244</v>
      </c>
      <c r="K443">
        <v>601</v>
      </c>
      <c r="L443">
        <v>22.699000000000002</v>
      </c>
      <c r="M443" t="s">
        <v>153</v>
      </c>
      <c r="N443" t="s">
        <v>138</v>
      </c>
      <c r="O443">
        <v>8453</v>
      </c>
      <c r="P443">
        <v>7.1099018100082798</v>
      </c>
      <c r="Q443" t="s">
        <v>246</v>
      </c>
      <c r="R443" t="s">
        <v>138</v>
      </c>
      <c r="S443" t="s">
        <v>247</v>
      </c>
    </row>
    <row r="444">
      <c r="A444" t="s">
        <v>1583</v>
      </c>
      <c r="B444">
        <v>32.487962886812198</v>
      </c>
      <c r="C444">
        <v>2.7928153498521602</v>
      </c>
      <c r="D444">
        <v>0.441825532856709</v>
      </c>
      <c r="E444" s="134" t="s">
        <v>1584</v>
      </c>
      <c r="F444" s="134" t="s">
        <v>1585</v>
      </c>
      <c r="G444" t="s">
        <v>303</v>
      </c>
      <c r="H444">
        <v>3337826</v>
      </c>
      <c r="I444">
        <v>3338594</v>
      </c>
      <c r="J444" t="s">
        <v>252</v>
      </c>
      <c r="K444">
        <v>768</v>
      </c>
      <c r="L444">
        <v>14.300000000000001</v>
      </c>
      <c r="M444" t="s">
        <v>245</v>
      </c>
      <c r="N444" t="s">
        <v>126</v>
      </c>
      <c r="O444">
        <v>3386</v>
      </c>
      <c r="P444">
        <v>22.6816302421737</v>
      </c>
      <c r="Q444" t="s">
        <v>246</v>
      </c>
      <c r="R444" t="s">
        <v>192</v>
      </c>
      <c r="S444" t="s">
        <v>247</v>
      </c>
    </row>
    <row r="445">
      <c r="A445" t="s">
        <v>1586</v>
      </c>
      <c r="B445">
        <v>21.2455132290576</v>
      </c>
      <c r="C445">
        <v>3.9298378207935301</v>
      </c>
      <c r="D445">
        <v>0.62508451602481696</v>
      </c>
      <c r="E445" s="134" t="s">
        <v>1587</v>
      </c>
      <c r="F445" s="134" t="s">
        <v>1588</v>
      </c>
      <c r="G445" t="s">
        <v>524</v>
      </c>
      <c r="H445">
        <v>1810556</v>
      </c>
      <c r="I445">
        <v>1810909</v>
      </c>
      <c r="J445" t="s">
        <v>244</v>
      </c>
      <c r="K445">
        <v>351</v>
      </c>
      <c r="L445">
        <v>11.849</v>
      </c>
      <c r="M445" t="s">
        <v>274</v>
      </c>
      <c r="N445" t="s">
        <v>199</v>
      </c>
      <c r="O445">
        <v>8005</v>
      </c>
      <c r="P445">
        <v>4.3847595252966904</v>
      </c>
      <c r="Q445" t="s">
        <v>246</v>
      </c>
      <c r="R445" t="s">
        <v>199</v>
      </c>
      <c r="S445" t="s">
        <v>247</v>
      </c>
    </row>
    <row r="446">
      <c r="A446" t="s">
        <v>1589</v>
      </c>
      <c r="B446">
        <v>25.313933811621599</v>
      </c>
      <c r="C446">
        <v>6.0520440512300997</v>
      </c>
      <c r="D446">
        <v>0.92388186456212995</v>
      </c>
      <c r="E446" s="134" t="s">
        <v>1590</v>
      </c>
      <c r="F446" s="134" t="s">
        <v>1591</v>
      </c>
      <c r="G446" t="s">
        <v>330</v>
      </c>
      <c r="H446">
        <v>3851333</v>
      </c>
      <c r="I446">
        <v>3854534</v>
      </c>
      <c r="J446" t="s">
        <v>244</v>
      </c>
      <c r="K446">
        <v>2043</v>
      </c>
      <c r="L446">
        <v>25.991</v>
      </c>
      <c r="M446" t="s">
        <v>274</v>
      </c>
      <c r="N446" t="s">
        <v>189</v>
      </c>
      <c r="O446">
        <v>7938</v>
      </c>
      <c r="P446">
        <v>25.7369614512472</v>
      </c>
      <c r="Q446" t="s">
        <v>246</v>
      </c>
      <c r="R446" t="s">
        <v>189</v>
      </c>
      <c r="S446" t="s">
        <v>247</v>
      </c>
    </row>
    <row r="447">
      <c r="A447" t="s">
        <v>1592</v>
      </c>
      <c r="B447">
        <v>58.4818361033131</v>
      </c>
      <c r="C447">
        <v>-3.0637556183489099</v>
      </c>
      <c r="D447">
        <v>0.487643551884962</v>
      </c>
      <c r="E447" s="134" t="s">
        <v>1593</v>
      </c>
      <c r="F447" s="134" t="s">
        <v>1594</v>
      </c>
      <c r="G447" t="s">
        <v>282</v>
      </c>
      <c r="H447">
        <v>5643832</v>
      </c>
      <c r="I447">
        <v>5643911</v>
      </c>
      <c r="J447" t="s">
        <v>252</v>
      </c>
      <c r="K447">
        <v>79</v>
      </c>
      <c r="L447">
        <v>18.399999999999999</v>
      </c>
      <c r="M447" t="s">
        <v>245</v>
      </c>
      <c r="N447" t="s">
        <v>138</v>
      </c>
      <c r="O447">
        <v>2121</v>
      </c>
      <c r="P447">
        <v>3.7246581801037202</v>
      </c>
      <c r="Q447" t="s">
        <v>246</v>
      </c>
      <c r="R447" t="s">
        <v>138</v>
      </c>
      <c r="S447" t="s">
        <v>247</v>
      </c>
    </row>
    <row r="448">
      <c r="A448" t="s">
        <v>1595</v>
      </c>
      <c r="B448">
        <v>20.333445551303502</v>
      </c>
      <c r="C448">
        <v>4.5066615435796198</v>
      </c>
      <c r="D448">
        <v>0.718197859188342</v>
      </c>
      <c r="E448" s="134" t="s">
        <v>1596</v>
      </c>
      <c r="F448" s="134" t="s">
        <v>1597</v>
      </c>
      <c r="G448" t="s">
        <v>520</v>
      </c>
      <c r="H448">
        <v>3079744</v>
      </c>
      <c r="I448">
        <v>3080037</v>
      </c>
      <c r="J448" t="s">
        <v>244</v>
      </c>
      <c r="K448">
        <v>293</v>
      </c>
      <c r="L448">
        <v>24.199999999999999</v>
      </c>
      <c r="M448" t="s">
        <v>245</v>
      </c>
      <c r="N448" t="s">
        <v>198</v>
      </c>
      <c r="O448">
        <v>7366</v>
      </c>
      <c r="P448">
        <v>3.9777355416779798</v>
      </c>
      <c r="Q448" t="s">
        <v>246</v>
      </c>
      <c r="R448" t="s">
        <v>198</v>
      </c>
      <c r="S448" t="s">
        <v>247</v>
      </c>
    </row>
    <row r="449">
      <c r="A449" t="s">
        <v>1598</v>
      </c>
      <c r="B449">
        <v>45.6071574161558</v>
      </c>
      <c r="C449">
        <v>2.2277976763451401</v>
      </c>
      <c r="D449">
        <v>0.355956138438494</v>
      </c>
      <c r="E449" s="134" t="s">
        <v>1599</v>
      </c>
      <c r="F449" s="134" t="s">
        <v>1600</v>
      </c>
      <c r="G449" t="s">
        <v>282</v>
      </c>
      <c r="H449">
        <v>3088375</v>
      </c>
      <c r="I449">
        <v>3088910</v>
      </c>
      <c r="J449" t="s">
        <v>252</v>
      </c>
      <c r="K449">
        <v>535</v>
      </c>
      <c r="L449">
        <v>6</v>
      </c>
      <c r="M449" t="s">
        <v>245</v>
      </c>
      <c r="N449" t="s">
        <v>197</v>
      </c>
      <c r="O449">
        <v>604</v>
      </c>
      <c r="P449">
        <v>88.576158940397306</v>
      </c>
      <c r="Q449" t="s">
        <v>254</v>
      </c>
      <c r="R449" t="s">
        <v>197</v>
      </c>
      <c r="S449" t="s">
        <v>247</v>
      </c>
    </row>
    <row r="450">
      <c r="A450" t="s">
        <v>1601</v>
      </c>
      <c r="B450">
        <v>36.056439614949198</v>
      </c>
      <c r="C450">
        <v>2.4759357558833002</v>
      </c>
      <c r="D450">
        <v>0.39666972367079001</v>
      </c>
      <c r="E450" s="134" t="s">
        <v>1602</v>
      </c>
      <c r="F450" s="134" t="s">
        <v>1603</v>
      </c>
      <c r="G450" t="s">
        <v>251</v>
      </c>
      <c r="H450">
        <v>5681129</v>
      </c>
      <c r="I450">
        <v>5681185</v>
      </c>
      <c r="J450" t="s">
        <v>252</v>
      </c>
      <c r="K450">
        <v>56</v>
      </c>
      <c r="L450">
        <v>12.5</v>
      </c>
      <c r="M450" t="s">
        <v>245</v>
      </c>
      <c r="N450" t="s">
        <v>200</v>
      </c>
      <c r="O450">
        <v>3664</v>
      </c>
      <c r="P450">
        <v>1.5283842794759801</v>
      </c>
      <c r="Q450" t="s">
        <v>246</v>
      </c>
      <c r="R450" t="s">
        <v>200</v>
      </c>
      <c r="S450" t="s">
        <v>247</v>
      </c>
    </row>
    <row r="451">
      <c r="A451" t="s">
        <v>1604</v>
      </c>
      <c r="B451">
        <v>32.7698572661442</v>
      </c>
      <c r="C451">
        <v>2.7004302415819099</v>
      </c>
      <c r="D451">
        <v>0.43375878676539298</v>
      </c>
      <c r="E451" s="134" t="s">
        <v>1605</v>
      </c>
      <c r="F451" s="134" t="s">
        <v>1606</v>
      </c>
      <c r="G451" t="s">
        <v>273</v>
      </c>
      <c r="H451">
        <v>3619757</v>
      </c>
      <c r="I451">
        <v>3620017</v>
      </c>
      <c r="J451" t="s">
        <v>244</v>
      </c>
      <c r="K451">
        <v>260</v>
      </c>
      <c r="L451">
        <v>3.1000000000000001</v>
      </c>
      <c r="M451" t="s">
        <v>274</v>
      </c>
      <c r="N451" t="s">
        <v>200</v>
      </c>
      <c r="O451">
        <v>3664</v>
      </c>
      <c r="P451">
        <v>7.0960698689956301</v>
      </c>
      <c r="Q451" t="s">
        <v>246</v>
      </c>
      <c r="R451" t="s">
        <v>200</v>
      </c>
      <c r="S451" t="s">
        <v>247</v>
      </c>
    </row>
    <row r="452">
      <c r="A452" t="s">
        <v>1607</v>
      </c>
      <c r="B452">
        <v>31.325739684336099</v>
      </c>
      <c r="C452">
        <v>2.74204219190992</v>
      </c>
      <c r="D452">
        <v>0.441779495780452</v>
      </c>
      <c r="E452" s="134" t="s">
        <v>1608</v>
      </c>
      <c r="F452" s="134" t="s">
        <v>1609</v>
      </c>
      <c r="G452" t="s">
        <v>303</v>
      </c>
      <c r="H452">
        <v>3641636</v>
      </c>
      <c r="I452">
        <v>3641849</v>
      </c>
      <c r="J452" t="s">
        <v>244</v>
      </c>
      <c r="K452">
        <v>213</v>
      </c>
      <c r="L452">
        <v>1.3999999999999999</v>
      </c>
      <c r="M452" t="s">
        <v>245</v>
      </c>
      <c r="N452" t="s">
        <v>200</v>
      </c>
      <c r="O452">
        <v>3664</v>
      </c>
      <c r="P452">
        <v>5.8133187772925803</v>
      </c>
      <c r="Q452" t="s">
        <v>246</v>
      </c>
      <c r="R452" t="s">
        <v>200</v>
      </c>
      <c r="S452" t="s">
        <v>247</v>
      </c>
    </row>
    <row r="453">
      <c r="A453" t="s">
        <v>1610</v>
      </c>
      <c r="B453">
        <v>31.0305779820327</v>
      </c>
      <c r="C453">
        <v>2.7661495836197001</v>
      </c>
      <c r="D453">
        <v>0.44572463387998701</v>
      </c>
      <c r="E453" s="134" t="s">
        <v>1611</v>
      </c>
      <c r="F453" s="134" t="s">
        <v>1612</v>
      </c>
      <c r="G453" t="s">
        <v>342</v>
      </c>
      <c r="H453">
        <v>8429629</v>
      </c>
      <c r="I453">
        <v>8429734</v>
      </c>
      <c r="J453" t="s">
        <v>244</v>
      </c>
      <c r="K453">
        <v>105</v>
      </c>
      <c r="L453">
        <v>1</v>
      </c>
      <c r="M453" t="s">
        <v>245</v>
      </c>
      <c r="N453" t="s">
        <v>200</v>
      </c>
      <c r="O453">
        <v>3664</v>
      </c>
      <c r="P453">
        <v>2.8657205240174699</v>
      </c>
      <c r="Q453" t="s">
        <v>246</v>
      </c>
      <c r="R453" t="s">
        <v>200</v>
      </c>
      <c r="S453" t="s">
        <v>247</v>
      </c>
    </row>
    <row r="454">
      <c r="A454" t="s">
        <v>1613</v>
      </c>
      <c r="B454">
        <v>38.5672193980974</v>
      </c>
      <c r="C454">
        <v>2.4008463534439901</v>
      </c>
      <c r="D454">
        <v>0.38700446697990398</v>
      </c>
      <c r="E454" s="134" t="s">
        <v>1614</v>
      </c>
      <c r="F454" s="134" t="s">
        <v>1615</v>
      </c>
      <c r="G454" t="s">
        <v>452</v>
      </c>
      <c r="H454">
        <v>1362386</v>
      </c>
      <c r="I454">
        <v>1367822</v>
      </c>
      <c r="J454" t="s">
        <v>252</v>
      </c>
      <c r="K454">
        <v>2505</v>
      </c>
      <c r="L454">
        <v>10.269</v>
      </c>
      <c r="M454" t="s">
        <v>274</v>
      </c>
      <c r="N454" t="s">
        <v>197</v>
      </c>
      <c r="O454">
        <v>5867</v>
      </c>
      <c r="P454">
        <v>42.696437702403301</v>
      </c>
      <c r="Q454" t="s">
        <v>246</v>
      </c>
      <c r="R454" t="s">
        <v>197</v>
      </c>
      <c r="S454" t="s">
        <v>247</v>
      </c>
    </row>
    <row r="455">
      <c r="A455" t="s">
        <v>1616</v>
      </c>
      <c r="B455">
        <v>24.662472750137599</v>
      </c>
      <c r="C455">
        <v>3.2127899905627602</v>
      </c>
      <c r="D455">
        <v>0.51981519512247698</v>
      </c>
      <c r="E455" s="134" t="s">
        <v>1617</v>
      </c>
      <c r="F455" s="134" t="s">
        <v>1618</v>
      </c>
      <c r="G455" t="s">
        <v>445</v>
      </c>
      <c r="H455">
        <v>2266542</v>
      </c>
      <c r="I455">
        <v>2272749</v>
      </c>
      <c r="J455" t="s">
        <v>252</v>
      </c>
      <c r="K455">
        <v>3777</v>
      </c>
      <c r="L455">
        <v>1.6679999999999999</v>
      </c>
      <c r="M455" t="s">
        <v>465</v>
      </c>
      <c r="N455" t="s">
        <v>198</v>
      </c>
      <c r="O455">
        <v>5689</v>
      </c>
      <c r="P455">
        <v>66.391281420284798</v>
      </c>
      <c r="Q455" t="s">
        <v>246</v>
      </c>
      <c r="R455" t="s">
        <v>198</v>
      </c>
      <c r="S455" t="s">
        <v>247</v>
      </c>
    </row>
    <row r="456">
      <c r="A456" t="s">
        <v>1619</v>
      </c>
      <c r="B456">
        <v>57.560043444674797</v>
      </c>
      <c r="C456">
        <v>2.0507314063551401</v>
      </c>
      <c r="D456">
        <v>0.33226283743457902</v>
      </c>
      <c r="E456" s="134" t="s">
        <v>1620</v>
      </c>
      <c r="F456" s="134" t="s">
        <v>1621</v>
      </c>
      <c r="G456" t="s">
        <v>317</v>
      </c>
      <c r="H456">
        <v>749229</v>
      </c>
      <c r="I456">
        <v>750014</v>
      </c>
      <c r="J456" t="s">
        <v>252</v>
      </c>
      <c r="K456">
        <v>282</v>
      </c>
      <c r="L456">
        <v>18.771000000000001</v>
      </c>
      <c r="M456" t="s">
        <v>245</v>
      </c>
      <c r="N456" t="s">
        <v>138</v>
      </c>
      <c r="O456">
        <v>2166</v>
      </c>
      <c r="P456">
        <v>13.0193905817175</v>
      </c>
      <c r="Q456" t="s">
        <v>246</v>
      </c>
      <c r="R456" t="s">
        <v>138</v>
      </c>
      <c r="S456" t="s">
        <v>247</v>
      </c>
    </row>
    <row r="457">
      <c r="A457" t="s">
        <v>1622</v>
      </c>
      <c r="B457">
        <v>25.035797939632499</v>
      </c>
      <c r="C457">
        <v>3.1493148312497801</v>
      </c>
      <c r="D457">
        <v>0.51263120235100701</v>
      </c>
      <c r="E457" s="134" t="s">
        <v>1623</v>
      </c>
      <c r="F457" s="134" t="s">
        <v>1624</v>
      </c>
      <c r="G457" t="s">
        <v>478</v>
      </c>
      <c r="H457">
        <v>1206686</v>
      </c>
      <c r="I457">
        <v>1207989</v>
      </c>
      <c r="J457" t="s">
        <v>244</v>
      </c>
      <c r="K457">
        <v>1018</v>
      </c>
      <c r="L457">
        <v>3.6589999999999998</v>
      </c>
      <c r="M457" t="s">
        <v>274</v>
      </c>
      <c r="N457" t="s">
        <v>126</v>
      </c>
      <c r="O457">
        <v>1569</v>
      </c>
      <c r="P457">
        <v>64.882090503505395</v>
      </c>
      <c r="Q457" t="s">
        <v>246</v>
      </c>
      <c r="R457" t="s">
        <v>191</v>
      </c>
      <c r="S457" t="s">
        <v>247</v>
      </c>
    </row>
    <row r="458">
      <c r="A458" t="s">
        <v>1625</v>
      </c>
      <c r="B458">
        <v>30.337080483039401</v>
      </c>
      <c r="C458">
        <v>2.7147536701066799</v>
      </c>
      <c r="D458">
        <v>0.442295369137644</v>
      </c>
      <c r="E458" s="134" t="s">
        <v>1626</v>
      </c>
      <c r="F458" s="134" t="s">
        <v>1627</v>
      </c>
      <c r="G458" t="s">
        <v>243</v>
      </c>
      <c r="H458">
        <v>3517912</v>
      </c>
      <c r="I458">
        <v>3518325</v>
      </c>
      <c r="J458" t="s">
        <v>244</v>
      </c>
      <c r="K458">
        <v>413</v>
      </c>
      <c r="L458">
        <v>10.699999999999999</v>
      </c>
      <c r="M458" t="s">
        <v>274</v>
      </c>
      <c r="N458" t="s">
        <v>200</v>
      </c>
      <c r="O458">
        <v>3664</v>
      </c>
      <c r="P458">
        <v>11.271834061135401</v>
      </c>
      <c r="Q458" t="s">
        <v>246</v>
      </c>
      <c r="R458" t="s">
        <v>200</v>
      </c>
      <c r="S458" t="s">
        <v>247</v>
      </c>
    </row>
    <row r="459">
      <c r="A459" t="s">
        <v>1628</v>
      </c>
      <c r="B459">
        <v>52.294446957189301</v>
      </c>
      <c r="C459">
        <v>2.0796644995353701</v>
      </c>
      <c r="D459">
        <v>0.33880403960342298</v>
      </c>
      <c r="E459" s="134" t="s">
        <v>1629</v>
      </c>
      <c r="F459" s="134" t="s">
        <v>1630</v>
      </c>
      <c r="G459" t="s">
        <v>452</v>
      </c>
      <c r="H459">
        <v>7151463</v>
      </c>
      <c r="I459">
        <v>7151990</v>
      </c>
      <c r="J459" t="s">
        <v>244</v>
      </c>
      <c r="K459">
        <v>527</v>
      </c>
      <c r="L459">
        <v>4.4000000000000004</v>
      </c>
      <c r="M459" t="s">
        <v>274</v>
      </c>
      <c r="N459" t="s">
        <v>198</v>
      </c>
      <c r="O459">
        <v>5467</v>
      </c>
      <c r="P459">
        <v>9.6396561185293592</v>
      </c>
      <c r="Q459" t="s">
        <v>246</v>
      </c>
      <c r="R459" t="s">
        <v>198</v>
      </c>
      <c r="S459" t="s">
        <v>247</v>
      </c>
    </row>
    <row r="460">
      <c r="A460" t="s">
        <v>1631</v>
      </c>
      <c r="B460">
        <v>23.910539601536399</v>
      </c>
      <c r="C460">
        <v>3.1447840082473699</v>
      </c>
      <c r="D460">
        <v>0.51488421043979304</v>
      </c>
      <c r="E460" s="134" t="s">
        <v>1632</v>
      </c>
      <c r="F460" s="134" t="s">
        <v>1633</v>
      </c>
      <c r="G460" t="s">
        <v>297</v>
      </c>
      <c r="H460">
        <v>4348716</v>
      </c>
      <c r="I460">
        <v>4349043</v>
      </c>
      <c r="J460" t="s">
        <v>252</v>
      </c>
      <c r="K460">
        <v>327</v>
      </c>
      <c r="L460">
        <v>9.4000000000000004</v>
      </c>
      <c r="M460" t="s">
        <v>274</v>
      </c>
      <c r="N460" t="s">
        <v>189</v>
      </c>
      <c r="O460">
        <v>4313</v>
      </c>
      <c r="P460">
        <v>7.5817296545328103</v>
      </c>
      <c r="Q460" t="s">
        <v>246</v>
      </c>
      <c r="R460" t="s">
        <v>189</v>
      </c>
      <c r="S460" t="s">
        <v>247</v>
      </c>
    </row>
    <row r="461">
      <c r="A461" t="s">
        <v>1634</v>
      </c>
      <c r="B461">
        <v>29.405916280997602</v>
      </c>
      <c r="C461">
        <v>2.82853279420861</v>
      </c>
      <c r="D461">
        <v>0.46502180532586701</v>
      </c>
      <c r="E461" s="134" t="s">
        <v>1635</v>
      </c>
      <c r="F461" s="134" t="s">
        <v>1636</v>
      </c>
      <c r="G461" t="s">
        <v>520</v>
      </c>
      <c r="H461">
        <v>3990920</v>
      </c>
      <c r="I461">
        <v>3994326</v>
      </c>
      <c r="J461" t="s">
        <v>252</v>
      </c>
      <c r="K461">
        <v>2094</v>
      </c>
      <c r="L461">
        <v>7.9770000000000003</v>
      </c>
      <c r="M461" t="s">
        <v>245</v>
      </c>
      <c r="N461" t="s">
        <v>198</v>
      </c>
      <c r="O461">
        <v>7353</v>
      </c>
      <c r="P461">
        <v>28.4781721746226</v>
      </c>
      <c r="Q461" t="s">
        <v>246</v>
      </c>
      <c r="R461" t="s">
        <v>198</v>
      </c>
      <c r="S461" t="s">
        <v>247</v>
      </c>
    </row>
    <row r="462">
      <c r="A462" t="s">
        <v>1637</v>
      </c>
      <c r="B462">
        <v>23.332678669051099</v>
      </c>
      <c r="C462">
        <v>3.6620767798433</v>
      </c>
      <c r="D462">
        <v>0.59764607460947605</v>
      </c>
      <c r="E462" s="134" t="s">
        <v>1638</v>
      </c>
      <c r="F462" s="134" t="s">
        <v>1639</v>
      </c>
      <c r="G462" t="s">
        <v>330</v>
      </c>
      <c r="H462">
        <v>4345812</v>
      </c>
      <c r="I462">
        <v>4346384</v>
      </c>
      <c r="J462" t="s">
        <v>252</v>
      </c>
      <c r="K462">
        <v>572</v>
      </c>
      <c r="L462">
        <v>17</v>
      </c>
      <c r="M462" t="s">
        <v>274</v>
      </c>
      <c r="N462" t="s">
        <v>199</v>
      </c>
      <c r="O462">
        <v>11528</v>
      </c>
      <c r="P462">
        <v>4.9618320610686997</v>
      </c>
      <c r="Q462" t="s">
        <v>246</v>
      </c>
      <c r="R462" t="s">
        <v>199</v>
      </c>
      <c r="S462" t="s">
        <v>247</v>
      </c>
    </row>
    <row r="463">
      <c r="A463" t="s">
        <v>1640</v>
      </c>
      <c r="B463">
        <v>22.270553267773298</v>
      </c>
      <c r="C463">
        <v>3.3598471984883802</v>
      </c>
      <c r="D463">
        <v>0.55110912131498602</v>
      </c>
      <c r="E463" s="134" t="s">
        <v>1641</v>
      </c>
      <c r="F463" s="134" t="s">
        <v>1642</v>
      </c>
      <c r="G463" t="s">
        <v>478</v>
      </c>
      <c r="H463">
        <v>1254454</v>
      </c>
      <c r="I463">
        <v>1254798</v>
      </c>
      <c r="J463" t="s">
        <v>244</v>
      </c>
      <c r="K463">
        <v>344</v>
      </c>
      <c r="L463">
        <v>11.800000000000001</v>
      </c>
      <c r="M463" t="s">
        <v>274</v>
      </c>
      <c r="N463" t="s">
        <v>199</v>
      </c>
      <c r="O463">
        <v>6641</v>
      </c>
      <c r="P463">
        <v>5.1799427797018502</v>
      </c>
      <c r="Q463" t="s">
        <v>246</v>
      </c>
      <c r="R463" t="s">
        <v>199</v>
      </c>
      <c r="S463" t="s">
        <v>247</v>
      </c>
    </row>
    <row r="464">
      <c r="A464" t="s">
        <v>1643</v>
      </c>
      <c r="B464">
        <v>31.685743858807498</v>
      </c>
      <c r="C464">
        <v>2.6448994315153498</v>
      </c>
      <c r="D464">
        <v>0.43443402609598802</v>
      </c>
      <c r="E464" s="134" t="s">
        <v>1644</v>
      </c>
      <c r="F464" s="134" t="s">
        <v>1645</v>
      </c>
      <c r="G464" t="s">
        <v>418</v>
      </c>
      <c r="H464">
        <v>3930498</v>
      </c>
      <c r="I464">
        <v>3930604</v>
      </c>
      <c r="J464" t="s">
        <v>244</v>
      </c>
      <c r="K464">
        <v>106</v>
      </c>
      <c r="L464">
        <v>0</v>
      </c>
      <c r="M464" t="s">
        <v>245</v>
      </c>
      <c r="N464" t="s">
        <v>200</v>
      </c>
      <c r="O464">
        <v>3664</v>
      </c>
      <c r="P464">
        <v>2.8930131004366801</v>
      </c>
      <c r="Q464" t="s">
        <v>246</v>
      </c>
      <c r="R464" t="s">
        <v>200</v>
      </c>
      <c r="S464" t="s">
        <v>247</v>
      </c>
    </row>
    <row r="465">
      <c r="A465" t="s">
        <v>1646</v>
      </c>
      <c r="B465">
        <v>81.856037888329396</v>
      </c>
      <c r="C465">
        <v>-2.0379017512410198</v>
      </c>
      <c r="D465">
        <v>0.33105511461220299</v>
      </c>
      <c r="E465" s="134" t="s">
        <v>1647</v>
      </c>
      <c r="F465" s="134" t="s">
        <v>1648</v>
      </c>
      <c r="G465" t="s">
        <v>261</v>
      </c>
      <c r="H465">
        <v>309842</v>
      </c>
      <c r="I465">
        <v>310282</v>
      </c>
      <c r="J465" t="s">
        <v>244</v>
      </c>
      <c r="K465">
        <v>278</v>
      </c>
      <c r="L465">
        <v>16.199999999999999</v>
      </c>
      <c r="M465" t="s">
        <v>245</v>
      </c>
      <c r="N465" t="s">
        <v>196</v>
      </c>
      <c r="O465">
        <v>4584</v>
      </c>
      <c r="P465">
        <v>6.0645724258289704</v>
      </c>
      <c r="Q465" t="s">
        <v>246</v>
      </c>
      <c r="R465" t="s">
        <v>196</v>
      </c>
      <c r="S465" t="s">
        <v>247</v>
      </c>
    </row>
    <row r="466">
      <c r="A466" t="s">
        <v>1649</v>
      </c>
      <c r="B466">
        <v>26.2833625596129</v>
      </c>
      <c r="C466">
        <v>3.0144838546772998</v>
      </c>
      <c r="D466">
        <v>0.498031251299555</v>
      </c>
      <c r="E466" s="134" t="s">
        <v>1650</v>
      </c>
      <c r="F466" s="134" t="s">
        <v>1651</v>
      </c>
      <c r="G466" t="s">
        <v>338</v>
      </c>
      <c r="H466">
        <v>3509596</v>
      </c>
      <c r="I466">
        <v>3511343</v>
      </c>
      <c r="J466" t="s">
        <v>252</v>
      </c>
      <c r="K466">
        <v>1747</v>
      </c>
      <c r="L466">
        <v>15.4</v>
      </c>
      <c r="M466" t="s">
        <v>274</v>
      </c>
      <c r="N466" t="s">
        <v>126</v>
      </c>
      <c r="O466">
        <v>3386</v>
      </c>
      <c r="P466">
        <v>51.594802126402797</v>
      </c>
      <c r="Q466" t="s">
        <v>246</v>
      </c>
      <c r="R466" t="s">
        <v>192</v>
      </c>
      <c r="S466" t="s">
        <v>247</v>
      </c>
    </row>
    <row r="467">
      <c r="A467" t="s">
        <v>1652</v>
      </c>
      <c r="B467">
        <v>69.491213678888599</v>
      </c>
      <c r="C467">
        <v>-2.2887423789389101</v>
      </c>
      <c r="D467">
        <v>0.37586845448230299</v>
      </c>
      <c r="E467" s="134" t="s">
        <v>1653</v>
      </c>
      <c r="F467" s="134" t="s">
        <v>1654</v>
      </c>
      <c r="G467" t="s">
        <v>445</v>
      </c>
      <c r="H467">
        <v>961299</v>
      </c>
      <c r="I467">
        <v>961368</v>
      </c>
      <c r="J467" t="s">
        <v>252</v>
      </c>
      <c r="K467">
        <v>69</v>
      </c>
      <c r="L467">
        <v>5.7999999999999998</v>
      </c>
      <c r="M467" t="s">
        <v>245</v>
      </c>
      <c r="N467" t="s">
        <v>575</v>
      </c>
      <c r="O467">
        <v>1391</v>
      </c>
      <c r="P467">
        <v>4.9604601006470199</v>
      </c>
      <c r="Q467" t="s">
        <v>246</v>
      </c>
      <c r="R467" t="s">
        <v>192</v>
      </c>
      <c r="S467" t="s">
        <v>247</v>
      </c>
    </row>
    <row r="468">
      <c r="A468" t="s">
        <v>1655</v>
      </c>
      <c r="B468">
        <v>67.473184898066194</v>
      </c>
      <c r="C468">
        <v>-2.3278626650838699</v>
      </c>
      <c r="D468">
        <v>0.38114525496704099</v>
      </c>
      <c r="E468" s="134" t="s">
        <v>1656</v>
      </c>
      <c r="F468" s="134" t="s">
        <v>1657</v>
      </c>
      <c r="G468" t="s">
        <v>478</v>
      </c>
      <c r="H468">
        <v>3358320</v>
      </c>
      <c r="I468">
        <v>3358516</v>
      </c>
      <c r="J468" t="s">
        <v>252</v>
      </c>
      <c r="K468">
        <v>196</v>
      </c>
      <c r="L468">
        <v>16.300000000000001</v>
      </c>
      <c r="M468" t="s">
        <v>245</v>
      </c>
      <c r="N468" t="s">
        <v>190</v>
      </c>
      <c r="O468">
        <v>4023</v>
      </c>
      <c r="P468">
        <v>4.8719860800397701</v>
      </c>
      <c r="Q468" t="s">
        <v>246</v>
      </c>
      <c r="R468" t="s">
        <v>190</v>
      </c>
      <c r="S468" t="s">
        <v>247</v>
      </c>
    </row>
    <row r="469">
      <c r="A469" t="s">
        <v>1658</v>
      </c>
      <c r="B469">
        <v>30.736435920186501</v>
      </c>
      <c r="C469">
        <v>2.6343550297941398</v>
      </c>
      <c r="D469">
        <v>0.43575151257668998</v>
      </c>
      <c r="E469" s="134" t="s">
        <v>1659</v>
      </c>
      <c r="F469" s="134" t="s">
        <v>1660</v>
      </c>
      <c r="G469" t="s">
        <v>317</v>
      </c>
      <c r="H469">
        <v>4554808</v>
      </c>
      <c r="I469">
        <v>4554967</v>
      </c>
      <c r="J469" t="s">
        <v>244</v>
      </c>
      <c r="K469">
        <v>159</v>
      </c>
      <c r="L469">
        <v>1.8999999999999999</v>
      </c>
      <c r="M469" t="s">
        <v>245</v>
      </c>
      <c r="N469" t="s">
        <v>200</v>
      </c>
      <c r="O469">
        <v>3664</v>
      </c>
      <c r="P469">
        <v>4.3395196506550198</v>
      </c>
      <c r="Q469" t="s">
        <v>246</v>
      </c>
      <c r="R469" t="s">
        <v>200</v>
      </c>
      <c r="S469" t="s">
        <v>247</v>
      </c>
    </row>
    <row r="470">
      <c r="A470" t="s">
        <v>1661</v>
      </c>
      <c r="B470">
        <v>40.395094976909</v>
      </c>
      <c r="C470">
        <v>2.38905196131785</v>
      </c>
      <c r="D470">
        <v>0.39493898781662801</v>
      </c>
      <c r="E470" s="134" t="s">
        <v>1662</v>
      </c>
      <c r="F470" s="134" t="s">
        <v>1663</v>
      </c>
      <c r="G470" t="s">
        <v>282</v>
      </c>
      <c r="H470">
        <v>3386023</v>
      </c>
      <c r="I470">
        <v>3386106</v>
      </c>
      <c r="J470" t="s">
        <v>244</v>
      </c>
      <c r="K470">
        <v>83</v>
      </c>
      <c r="L470">
        <v>8.4000000000000004</v>
      </c>
      <c r="M470" t="s">
        <v>265</v>
      </c>
      <c r="N470" t="s">
        <v>200</v>
      </c>
      <c r="O470">
        <v>3664</v>
      </c>
      <c r="P470">
        <v>2.2652838427947599</v>
      </c>
      <c r="Q470" t="s">
        <v>246</v>
      </c>
      <c r="R470" t="s">
        <v>200</v>
      </c>
      <c r="S470" t="s">
        <v>247</v>
      </c>
    </row>
    <row r="471">
      <c r="A471" t="s">
        <v>1664</v>
      </c>
      <c r="B471">
        <v>28.110773043915199</v>
      </c>
      <c r="C471">
        <v>2.7988922004480399</v>
      </c>
      <c r="D471">
        <v>0.46503812252120302</v>
      </c>
      <c r="E471" s="134" t="s">
        <v>1665</v>
      </c>
      <c r="F471" s="134" t="s">
        <v>1666</v>
      </c>
      <c r="G471" t="s">
        <v>342</v>
      </c>
      <c r="H471">
        <v>7579839</v>
      </c>
      <c r="I471">
        <v>7580046</v>
      </c>
      <c r="J471" t="s">
        <v>244</v>
      </c>
      <c r="K471">
        <v>207</v>
      </c>
      <c r="L471">
        <v>0.5</v>
      </c>
      <c r="M471" t="s">
        <v>245</v>
      </c>
      <c r="N471" t="s">
        <v>200</v>
      </c>
      <c r="O471">
        <v>3664</v>
      </c>
      <c r="P471">
        <v>5.6495633187772896</v>
      </c>
      <c r="Q471" t="s">
        <v>246</v>
      </c>
      <c r="R471" t="s">
        <v>200</v>
      </c>
      <c r="S471" t="s">
        <v>247</v>
      </c>
    </row>
    <row r="472">
      <c r="A472" t="s">
        <v>1667</v>
      </c>
      <c r="B472">
        <v>76.922876942917497</v>
      </c>
      <c r="C472">
        <v>-2.1188469693893901</v>
      </c>
      <c r="D472">
        <v>0.34785092563627101</v>
      </c>
      <c r="E472" s="134" t="s">
        <v>1668</v>
      </c>
      <c r="F472" s="134" t="s">
        <v>1669</v>
      </c>
      <c r="G472" t="s">
        <v>286</v>
      </c>
      <c r="H472">
        <v>1957841</v>
      </c>
      <c r="I472">
        <v>1958131</v>
      </c>
      <c r="J472" t="s">
        <v>252</v>
      </c>
      <c r="K472">
        <v>290</v>
      </c>
      <c r="L472">
        <v>10.9</v>
      </c>
      <c r="M472" t="s">
        <v>274</v>
      </c>
      <c r="N472" t="s">
        <v>199</v>
      </c>
      <c r="O472">
        <v>13544</v>
      </c>
      <c r="P472">
        <v>2.1411695215593598</v>
      </c>
      <c r="Q472" t="s">
        <v>246</v>
      </c>
      <c r="R472" t="s">
        <v>199</v>
      </c>
      <c r="S472" t="s">
        <v>247</v>
      </c>
    </row>
    <row r="473">
      <c r="A473" t="s">
        <v>1670</v>
      </c>
      <c r="B473">
        <v>65.117551886918093</v>
      </c>
      <c r="C473">
        <v>-2.4796626309524799</v>
      </c>
      <c r="D473">
        <v>0.41205493777053998</v>
      </c>
      <c r="E473" s="134" t="s">
        <v>1671</v>
      </c>
      <c r="F473" s="134" t="s">
        <v>1672</v>
      </c>
      <c r="G473" t="s">
        <v>411</v>
      </c>
      <c r="H473">
        <v>7912089</v>
      </c>
      <c r="I473">
        <v>7912194</v>
      </c>
      <c r="J473" t="s">
        <v>244</v>
      </c>
      <c r="K473">
        <v>63</v>
      </c>
      <c r="L473">
        <v>27.5</v>
      </c>
      <c r="M473" t="s">
        <v>245</v>
      </c>
      <c r="N473" t="s">
        <v>138</v>
      </c>
      <c r="O473">
        <v>2121</v>
      </c>
      <c r="P473">
        <v>2.9702970297029698</v>
      </c>
      <c r="Q473" t="s">
        <v>246</v>
      </c>
      <c r="R473" t="s">
        <v>138</v>
      </c>
      <c r="S473" t="s">
        <v>247</v>
      </c>
    </row>
    <row r="474">
      <c r="A474" t="s">
        <v>1673</v>
      </c>
      <c r="B474">
        <v>28.031563773181499</v>
      </c>
      <c r="C474">
        <v>2.8797096169711698</v>
      </c>
      <c r="D474">
        <v>0.48008805605274502</v>
      </c>
      <c r="E474" s="134" t="s">
        <v>1674</v>
      </c>
      <c r="F474" s="134" t="s">
        <v>1675</v>
      </c>
      <c r="G474" t="s">
        <v>553</v>
      </c>
      <c r="H474">
        <v>4933161</v>
      </c>
      <c r="I474">
        <v>4933330</v>
      </c>
      <c r="J474" t="s">
        <v>244</v>
      </c>
      <c r="K474">
        <v>169</v>
      </c>
      <c r="L474">
        <v>2.5</v>
      </c>
      <c r="M474" t="s">
        <v>265</v>
      </c>
      <c r="N474" t="s">
        <v>200</v>
      </c>
      <c r="O474">
        <v>3664</v>
      </c>
      <c r="P474">
        <v>4.6124454148471603</v>
      </c>
      <c r="Q474" t="s">
        <v>246</v>
      </c>
      <c r="R474" t="s">
        <v>200</v>
      </c>
      <c r="S474" t="s">
        <v>247</v>
      </c>
    </row>
    <row r="475">
      <c r="A475" t="s">
        <v>1676</v>
      </c>
      <c r="B475">
        <v>263.23176775202199</v>
      </c>
      <c r="C475">
        <v>2.4641685477049702</v>
      </c>
      <c r="D475">
        <v>0.410035344910123</v>
      </c>
      <c r="E475" s="134" t="s">
        <v>1677</v>
      </c>
      <c r="F475" s="134" t="s">
        <v>1678</v>
      </c>
      <c r="G475" t="s">
        <v>243</v>
      </c>
      <c r="H475">
        <v>5475617</v>
      </c>
      <c r="I475">
        <v>5475869</v>
      </c>
      <c r="J475" t="s">
        <v>244</v>
      </c>
      <c r="K475">
        <v>252</v>
      </c>
      <c r="L475">
        <v>6.2999999999999998</v>
      </c>
      <c r="M475" t="s">
        <v>265</v>
      </c>
      <c r="N475" t="s">
        <v>200</v>
      </c>
      <c r="O475">
        <v>3664</v>
      </c>
      <c r="P475">
        <v>6.8777292576419198</v>
      </c>
      <c r="Q475" t="s">
        <v>246</v>
      </c>
      <c r="R475" t="s">
        <v>200</v>
      </c>
      <c r="S475" t="s">
        <v>247</v>
      </c>
    </row>
    <row r="476">
      <c r="A476" t="s">
        <v>1679</v>
      </c>
      <c r="B476">
        <v>28.9397977530808</v>
      </c>
      <c r="C476">
        <v>2.7991178326258601</v>
      </c>
      <c r="D476">
        <v>0.46669520802547199</v>
      </c>
      <c r="E476" s="134" t="s">
        <v>1680</v>
      </c>
      <c r="F476" s="134" t="s">
        <v>1681</v>
      </c>
      <c r="G476" t="s">
        <v>524</v>
      </c>
      <c r="H476">
        <v>4159102</v>
      </c>
      <c r="I476">
        <v>4159214</v>
      </c>
      <c r="J476" t="s">
        <v>252</v>
      </c>
      <c r="K476">
        <v>112</v>
      </c>
      <c r="L476">
        <v>5.5</v>
      </c>
      <c r="M476" t="s">
        <v>245</v>
      </c>
      <c r="N476" t="s">
        <v>197</v>
      </c>
      <c r="O476">
        <v>12900</v>
      </c>
      <c r="P476">
        <v>0.86821705426356599</v>
      </c>
      <c r="Q476" t="s">
        <v>246</v>
      </c>
      <c r="R476" t="s">
        <v>197</v>
      </c>
      <c r="S476" t="s">
        <v>247</v>
      </c>
    </row>
    <row r="477">
      <c r="A477" t="s">
        <v>1682</v>
      </c>
      <c r="B477">
        <v>28.168908926148699</v>
      </c>
      <c r="C477">
        <v>2.8349224854169699</v>
      </c>
      <c r="D477">
        <v>0.47499989933872</v>
      </c>
      <c r="E477" s="134" t="s">
        <v>1683</v>
      </c>
      <c r="F477" s="134" t="s">
        <v>1684</v>
      </c>
      <c r="G477" t="s">
        <v>553</v>
      </c>
      <c r="H477">
        <v>4933074</v>
      </c>
      <c r="I477">
        <v>4933562</v>
      </c>
      <c r="J477" t="s">
        <v>244</v>
      </c>
      <c r="K477">
        <v>239</v>
      </c>
      <c r="L477">
        <v>17.163</v>
      </c>
      <c r="M477" t="s">
        <v>265</v>
      </c>
      <c r="N477" t="s">
        <v>138</v>
      </c>
      <c r="O477">
        <v>853</v>
      </c>
      <c r="P477">
        <v>28.018757327080898</v>
      </c>
      <c r="Q477" t="s">
        <v>246</v>
      </c>
      <c r="R477" t="s">
        <v>138</v>
      </c>
      <c r="S477" t="s">
        <v>247</v>
      </c>
    </row>
    <row r="478">
      <c r="A478" t="s">
        <v>1685</v>
      </c>
      <c r="B478">
        <v>66.347445368664395</v>
      </c>
      <c r="C478">
        <v>-2.3625790562167501</v>
      </c>
      <c r="D478">
        <v>0.39593543013524501</v>
      </c>
      <c r="E478" s="134" t="s">
        <v>1686</v>
      </c>
      <c r="F478" s="134" t="s">
        <v>1687</v>
      </c>
      <c r="G478" t="s">
        <v>282</v>
      </c>
      <c r="H478">
        <v>5894929</v>
      </c>
      <c r="I478">
        <v>5894987</v>
      </c>
      <c r="J478" t="s">
        <v>252</v>
      </c>
      <c r="K478">
        <v>58</v>
      </c>
      <c r="L478">
        <v>17.899999999999999</v>
      </c>
      <c r="M478" t="s">
        <v>245</v>
      </c>
      <c r="N478" t="s">
        <v>432</v>
      </c>
      <c r="O478">
        <v>21549</v>
      </c>
      <c r="P478">
        <v>0.26915402106826303</v>
      </c>
      <c r="Q478" t="s">
        <v>246</v>
      </c>
      <c r="R478" t="s">
        <v>191</v>
      </c>
      <c r="S478" t="s">
        <v>247</v>
      </c>
    </row>
    <row r="479">
      <c r="A479" t="s">
        <v>1688</v>
      </c>
      <c r="B479">
        <v>219.22621757121701</v>
      </c>
      <c r="C479">
        <v>-3.2282885857007102</v>
      </c>
      <c r="D479">
        <v>0.56068948775015104</v>
      </c>
      <c r="E479" s="134" t="s">
        <v>1689</v>
      </c>
      <c r="F479" s="134" t="s">
        <v>1690</v>
      </c>
      <c r="G479" t="s">
        <v>307</v>
      </c>
      <c r="H479">
        <v>7355284</v>
      </c>
      <c r="I479">
        <v>7355984</v>
      </c>
      <c r="J479" t="s">
        <v>244</v>
      </c>
      <c r="K479">
        <v>700</v>
      </c>
      <c r="L479">
        <v>20.100000000000001</v>
      </c>
      <c r="M479" t="s">
        <v>253</v>
      </c>
      <c r="N479" t="s">
        <v>199</v>
      </c>
      <c r="O479">
        <v>13468</v>
      </c>
      <c r="P479">
        <v>5.1975051975052002</v>
      </c>
      <c r="Q479" t="s">
        <v>246</v>
      </c>
      <c r="R479" t="s">
        <v>199</v>
      </c>
      <c r="S479" t="s">
        <v>247</v>
      </c>
    </row>
    <row r="480">
      <c r="A480" t="s">
        <v>1691</v>
      </c>
      <c r="B480">
        <v>27.157171152916799</v>
      </c>
      <c r="C480">
        <v>2.7795562999260999</v>
      </c>
      <c r="D480">
        <v>0.46718142918649003</v>
      </c>
      <c r="E480" s="134" t="s">
        <v>1692</v>
      </c>
      <c r="F480" s="134" t="s">
        <v>1693</v>
      </c>
      <c r="G480" t="s">
        <v>286</v>
      </c>
      <c r="H480">
        <v>2546950</v>
      </c>
      <c r="I480">
        <v>2547144</v>
      </c>
      <c r="J480" t="s">
        <v>244</v>
      </c>
      <c r="K480">
        <v>194</v>
      </c>
      <c r="L480">
        <v>3.1000000000000001</v>
      </c>
      <c r="M480" t="s">
        <v>245</v>
      </c>
      <c r="N480" t="s">
        <v>200</v>
      </c>
      <c r="O480">
        <v>3664</v>
      </c>
      <c r="P480">
        <v>5.2947598253275103</v>
      </c>
      <c r="Q480" t="s">
        <v>246</v>
      </c>
      <c r="R480" t="s">
        <v>200</v>
      </c>
      <c r="S480" t="s">
        <v>247</v>
      </c>
    </row>
    <row r="481">
      <c r="A481" t="s">
        <v>1694</v>
      </c>
      <c r="B481">
        <v>72.315527017215899</v>
      </c>
      <c r="C481">
        <v>4.2318298007647197</v>
      </c>
      <c r="D481">
        <v>0.71503882613844005</v>
      </c>
      <c r="E481" s="134" t="s">
        <v>1695</v>
      </c>
      <c r="F481" s="134" t="s">
        <v>1696</v>
      </c>
      <c r="G481" t="s">
        <v>452</v>
      </c>
      <c r="H481">
        <v>3629089</v>
      </c>
      <c r="I481">
        <v>3637745</v>
      </c>
      <c r="J481" t="s">
        <v>252</v>
      </c>
      <c r="K481">
        <v>3508</v>
      </c>
      <c r="L481">
        <v>2.456</v>
      </c>
      <c r="M481" t="s">
        <v>274</v>
      </c>
      <c r="N481" t="s">
        <v>278</v>
      </c>
      <c r="O481">
        <v>11907</v>
      </c>
      <c r="P481">
        <v>29.461661207692998</v>
      </c>
      <c r="Q481" t="s">
        <v>246</v>
      </c>
      <c r="R481" t="s">
        <v>191</v>
      </c>
      <c r="S481" t="s">
        <v>247</v>
      </c>
    </row>
    <row r="482">
      <c r="A482" t="s">
        <v>1697</v>
      </c>
      <c r="B482">
        <v>71.299698073154801</v>
      </c>
      <c r="C482">
        <v>-2.24709389598836</v>
      </c>
      <c r="D482">
        <v>0.375163894203001</v>
      </c>
      <c r="E482" s="134" t="s">
        <v>1698</v>
      </c>
      <c r="F482" s="134" t="s">
        <v>1699</v>
      </c>
      <c r="G482" t="s">
        <v>269</v>
      </c>
      <c r="H482">
        <v>10273962</v>
      </c>
      <c r="I482">
        <v>10274004</v>
      </c>
      <c r="J482" t="s">
        <v>244</v>
      </c>
      <c r="K482">
        <v>42</v>
      </c>
      <c r="L482">
        <v>20.100000000000001</v>
      </c>
      <c r="M482" t="s">
        <v>245</v>
      </c>
      <c r="N482" t="s">
        <v>138</v>
      </c>
      <c r="O482">
        <v>2121</v>
      </c>
      <c r="P482">
        <v>1.98019801980198</v>
      </c>
      <c r="Q482" t="s">
        <v>246</v>
      </c>
      <c r="R482" t="s">
        <v>138</v>
      </c>
      <c r="S482" t="s">
        <v>247</v>
      </c>
    </row>
    <row r="483">
      <c r="A483" t="s">
        <v>1700</v>
      </c>
      <c r="B483">
        <v>54.288538137102698</v>
      </c>
      <c r="C483">
        <v>2.1443142311017498</v>
      </c>
      <c r="D483">
        <v>0.358572928106552</v>
      </c>
      <c r="E483" s="134" t="s">
        <v>1701</v>
      </c>
      <c r="F483" s="134" t="s">
        <v>1702</v>
      </c>
      <c r="G483" t="s">
        <v>269</v>
      </c>
      <c r="H483">
        <v>4911858</v>
      </c>
      <c r="I483">
        <v>4912005</v>
      </c>
      <c r="J483" t="s">
        <v>244</v>
      </c>
      <c r="K483">
        <v>147</v>
      </c>
      <c r="L483">
        <v>6.9000000000000004</v>
      </c>
      <c r="M483" t="s">
        <v>245</v>
      </c>
      <c r="N483" t="s">
        <v>200</v>
      </c>
      <c r="O483">
        <v>3664</v>
      </c>
      <c r="P483">
        <v>4.0120087336244499</v>
      </c>
      <c r="Q483" t="s">
        <v>246</v>
      </c>
      <c r="R483" t="s">
        <v>200</v>
      </c>
      <c r="S483" t="s">
        <v>247</v>
      </c>
    </row>
    <row r="484">
      <c r="A484" t="s">
        <v>1703</v>
      </c>
      <c r="B484">
        <v>29.688334383054102</v>
      </c>
      <c r="C484">
        <v>2.7092907528138701</v>
      </c>
      <c r="D484">
        <v>0.45775451898452602</v>
      </c>
      <c r="E484" s="134" t="s">
        <v>1704</v>
      </c>
      <c r="F484" s="134" t="s">
        <v>1705</v>
      </c>
      <c r="G484" t="s">
        <v>307</v>
      </c>
      <c r="H484">
        <v>6421581</v>
      </c>
      <c r="I484">
        <v>6421815</v>
      </c>
      <c r="J484" t="s">
        <v>244</v>
      </c>
      <c r="K484">
        <v>234</v>
      </c>
      <c r="L484">
        <v>9.6999999999999993</v>
      </c>
      <c r="M484" t="s">
        <v>245</v>
      </c>
      <c r="N484" t="s">
        <v>200</v>
      </c>
      <c r="O484">
        <v>3664</v>
      </c>
      <c r="P484">
        <v>6.3864628820960698</v>
      </c>
      <c r="Q484" t="s">
        <v>246</v>
      </c>
      <c r="R484" t="s">
        <v>200</v>
      </c>
      <c r="S484" t="s">
        <v>247</v>
      </c>
    </row>
    <row r="485">
      <c r="A485" t="s">
        <v>1706</v>
      </c>
      <c r="B485">
        <v>23.8875970355713</v>
      </c>
      <c r="C485">
        <v>3.1514135661873901</v>
      </c>
      <c r="D485">
        <v>0.53205058586018805</v>
      </c>
      <c r="E485" s="134" t="s">
        <v>1707</v>
      </c>
      <c r="F485" s="134" t="s">
        <v>1708</v>
      </c>
      <c r="G485" t="s">
        <v>338</v>
      </c>
      <c r="H485">
        <v>3529702</v>
      </c>
      <c r="I485">
        <v>3531432</v>
      </c>
      <c r="J485" t="s">
        <v>252</v>
      </c>
      <c r="K485">
        <v>1730</v>
      </c>
      <c r="L485">
        <v>16.399999999999999</v>
      </c>
      <c r="M485" t="s">
        <v>274</v>
      </c>
      <c r="N485" t="s">
        <v>126</v>
      </c>
      <c r="O485">
        <v>3386</v>
      </c>
      <c r="P485">
        <v>51.092734790313102</v>
      </c>
      <c r="Q485" t="s">
        <v>246</v>
      </c>
      <c r="R485" t="s">
        <v>192</v>
      </c>
      <c r="S485" t="s">
        <v>247</v>
      </c>
    </row>
    <row r="486">
      <c r="A486" t="s">
        <v>1709</v>
      </c>
      <c r="B486">
        <v>30.9507846843381</v>
      </c>
      <c r="C486">
        <v>2.56716964074774</v>
      </c>
      <c r="D486">
        <v>0.43346986358400702</v>
      </c>
      <c r="E486" s="134" t="s">
        <v>1710</v>
      </c>
      <c r="F486" s="134" t="s">
        <v>1711</v>
      </c>
      <c r="G486" t="s">
        <v>478</v>
      </c>
      <c r="H486">
        <v>508816</v>
      </c>
      <c r="I486">
        <v>508920</v>
      </c>
      <c r="J486" t="s">
        <v>244</v>
      </c>
      <c r="K486">
        <v>104</v>
      </c>
      <c r="L486">
        <v>9.1999999999999993</v>
      </c>
      <c r="M486" t="s">
        <v>245</v>
      </c>
      <c r="N486" t="s">
        <v>200</v>
      </c>
      <c r="O486">
        <v>3664</v>
      </c>
      <c r="P486">
        <v>2.8384279475982499</v>
      </c>
      <c r="Q486" t="s">
        <v>246</v>
      </c>
      <c r="R486" t="s">
        <v>200</v>
      </c>
      <c r="S486" t="s">
        <v>247</v>
      </c>
    </row>
    <row r="487">
      <c r="A487" t="s">
        <v>1712</v>
      </c>
      <c r="B487">
        <v>73.084768552153704</v>
      </c>
      <c r="C487">
        <v>-2.1440229856525699</v>
      </c>
      <c r="D487">
        <v>0.35904844209151998</v>
      </c>
      <c r="E487" s="134" t="s">
        <v>1713</v>
      </c>
      <c r="F487" s="134" t="s">
        <v>1714</v>
      </c>
      <c r="G487" t="s">
        <v>418</v>
      </c>
      <c r="H487">
        <v>4151120</v>
      </c>
      <c r="I487">
        <v>4151185</v>
      </c>
      <c r="J487" t="s">
        <v>252</v>
      </c>
      <c r="K487">
        <v>65</v>
      </c>
      <c r="L487">
        <v>6.2000000000000002</v>
      </c>
      <c r="M487" t="s">
        <v>274</v>
      </c>
      <c r="N487" t="s">
        <v>575</v>
      </c>
      <c r="O487">
        <v>1391</v>
      </c>
      <c r="P487">
        <v>4.6728971962616797</v>
      </c>
      <c r="Q487" t="s">
        <v>246</v>
      </c>
      <c r="R487" t="s">
        <v>192</v>
      </c>
      <c r="S487" t="s">
        <v>247</v>
      </c>
    </row>
    <row r="488">
      <c r="A488" t="s">
        <v>1715</v>
      </c>
      <c r="B488">
        <v>24.737015763351099</v>
      </c>
      <c r="C488">
        <v>2.9538294881021101</v>
      </c>
      <c r="D488">
        <v>0.50414083961084599</v>
      </c>
      <c r="E488" s="134" t="s">
        <v>1716</v>
      </c>
      <c r="F488" s="134" t="s">
        <v>1717</v>
      </c>
      <c r="G488" t="s">
        <v>520</v>
      </c>
      <c r="H488">
        <v>3992140</v>
      </c>
      <c r="I488">
        <v>3993452</v>
      </c>
      <c r="J488" t="s">
        <v>252</v>
      </c>
      <c r="K488">
        <v>1020</v>
      </c>
      <c r="L488">
        <v>3.1600000000000001</v>
      </c>
      <c r="M488" t="s">
        <v>245</v>
      </c>
      <c r="N488" t="s">
        <v>126</v>
      </c>
      <c r="O488">
        <v>1569</v>
      </c>
      <c r="P488">
        <v>65.009560229445498</v>
      </c>
      <c r="Q488" t="s">
        <v>246</v>
      </c>
      <c r="R488" t="s">
        <v>191</v>
      </c>
      <c r="S488" t="s">
        <v>247</v>
      </c>
    </row>
    <row r="489">
      <c r="A489" t="s">
        <v>1718</v>
      </c>
      <c r="B489">
        <v>28.9960847094478</v>
      </c>
      <c r="C489">
        <v>2.6538812758220001</v>
      </c>
      <c r="D489">
        <v>0.452430565115303</v>
      </c>
      <c r="E489" s="134" t="s">
        <v>1719</v>
      </c>
      <c r="F489" s="134" t="s">
        <v>1720</v>
      </c>
      <c r="G489" t="s">
        <v>243</v>
      </c>
      <c r="H489">
        <v>3674021</v>
      </c>
      <c r="I489">
        <v>3674143</v>
      </c>
      <c r="J489" t="s">
        <v>244</v>
      </c>
      <c r="K489">
        <v>122</v>
      </c>
      <c r="L489">
        <v>0.80000000000000004</v>
      </c>
      <c r="M489" t="s">
        <v>274</v>
      </c>
      <c r="N489" t="s">
        <v>200</v>
      </c>
      <c r="O489">
        <v>3664</v>
      </c>
      <c r="P489">
        <v>3.3296943231440999</v>
      </c>
      <c r="Q489" t="s">
        <v>246</v>
      </c>
      <c r="R489" t="s">
        <v>200</v>
      </c>
      <c r="S489" t="s">
        <v>247</v>
      </c>
    </row>
    <row r="490">
      <c r="A490" t="s">
        <v>1721</v>
      </c>
      <c r="B490">
        <v>28.658142740710499</v>
      </c>
      <c r="C490">
        <v>2.76983702489941</v>
      </c>
      <c r="D490">
        <v>0.47171208919598101</v>
      </c>
      <c r="E490" s="134" t="s">
        <v>1722</v>
      </c>
      <c r="F490" s="134" t="s">
        <v>1723</v>
      </c>
      <c r="G490" t="s">
        <v>334</v>
      </c>
      <c r="H490">
        <v>2244353</v>
      </c>
      <c r="I490">
        <v>2244530</v>
      </c>
      <c r="J490" t="s">
        <v>244</v>
      </c>
      <c r="K490">
        <v>177</v>
      </c>
      <c r="L490">
        <v>2.2999999999999998</v>
      </c>
      <c r="M490" t="s">
        <v>274</v>
      </c>
      <c r="N490" t="s">
        <v>200</v>
      </c>
      <c r="O490">
        <v>3664</v>
      </c>
      <c r="P490">
        <v>4.8307860262008697</v>
      </c>
      <c r="Q490" t="s">
        <v>246</v>
      </c>
      <c r="R490" t="s">
        <v>200</v>
      </c>
      <c r="S490" t="s">
        <v>247</v>
      </c>
    </row>
    <row r="491">
      <c r="A491" t="s">
        <v>1724</v>
      </c>
      <c r="B491">
        <v>25.511605509805399</v>
      </c>
      <c r="C491">
        <v>3.12435147577744</v>
      </c>
      <c r="D491">
        <v>0.53214924453323198</v>
      </c>
      <c r="E491" s="134" t="s">
        <v>1725</v>
      </c>
      <c r="F491" s="134" t="s">
        <v>1726</v>
      </c>
      <c r="G491" t="s">
        <v>286</v>
      </c>
      <c r="H491">
        <v>4476503</v>
      </c>
      <c r="I491">
        <v>4476651</v>
      </c>
      <c r="J491" t="s">
        <v>244</v>
      </c>
      <c r="K491">
        <v>148</v>
      </c>
      <c r="L491">
        <v>5.7000000000000002</v>
      </c>
      <c r="M491" t="s">
        <v>245</v>
      </c>
      <c r="N491" t="s">
        <v>200</v>
      </c>
      <c r="O491">
        <v>3664</v>
      </c>
      <c r="P491">
        <v>4.0393013100436699</v>
      </c>
      <c r="Q491" t="s">
        <v>246</v>
      </c>
      <c r="R491" t="s">
        <v>200</v>
      </c>
      <c r="S491" t="s">
        <v>247</v>
      </c>
    </row>
    <row r="492">
      <c r="A492" t="s">
        <v>1727</v>
      </c>
      <c r="B492">
        <v>43.9282302454518</v>
      </c>
      <c r="C492">
        <v>2.1202740528528499</v>
      </c>
      <c r="D492">
        <v>0.361461859781393</v>
      </c>
      <c r="E492" s="134" t="s">
        <v>1728</v>
      </c>
      <c r="F492" s="134" t="s">
        <v>1729</v>
      </c>
      <c r="G492" t="s">
        <v>243</v>
      </c>
      <c r="H492">
        <v>3757083</v>
      </c>
      <c r="I492">
        <v>3757619</v>
      </c>
      <c r="J492" t="s">
        <v>244</v>
      </c>
      <c r="K492">
        <v>536</v>
      </c>
      <c r="L492">
        <v>11</v>
      </c>
      <c r="M492" t="s">
        <v>245</v>
      </c>
      <c r="N492" t="s">
        <v>197</v>
      </c>
      <c r="O492">
        <v>604</v>
      </c>
      <c r="P492">
        <v>88.7417218543046</v>
      </c>
      <c r="Q492" t="s">
        <v>254</v>
      </c>
      <c r="R492" t="s">
        <v>197</v>
      </c>
      <c r="S492" t="s">
        <v>247</v>
      </c>
    </row>
    <row r="493">
      <c r="A493" t="s">
        <v>1730</v>
      </c>
      <c r="B493">
        <v>31.6063350036112</v>
      </c>
      <c r="C493">
        <v>2.5649821750121098</v>
      </c>
      <c r="D493">
        <v>0.43747599309882701</v>
      </c>
      <c r="E493" s="134" t="s">
        <v>1731</v>
      </c>
      <c r="F493" s="134" t="s">
        <v>1732</v>
      </c>
      <c r="G493" t="s">
        <v>286</v>
      </c>
      <c r="H493">
        <v>1629627</v>
      </c>
      <c r="I493">
        <v>1629834</v>
      </c>
      <c r="J493" t="s">
        <v>244</v>
      </c>
      <c r="K493">
        <v>207</v>
      </c>
      <c r="L493">
        <v>1.3999999999999999</v>
      </c>
      <c r="M493" t="s">
        <v>245</v>
      </c>
      <c r="N493" t="s">
        <v>200</v>
      </c>
      <c r="O493">
        <v>3664</v>
      </c>
      <c r="P493">
        <v>5.6495633187772896</v>
      </c>
      <c r="Q493" t="s">
        <v>246</v>
      </c>
      <c r="R493" t="s">
        <v>200</v>
      </c>
      <c r="S493" t="s">
        <v>247</v>
      </c>
    </row>
    <row r="494">
      <c r="A494" t="s">
        <v>1733</v>
      </c>
      <c r="B494">
        <v>53.694816720097201</v>
      </c>
      <c r="C494">
        <v>-2.6340964667754099</v>
      </c>
      <c r="D494">
        <v>0.44963415854234301</v>
      </c>
      <c r="E494" s="134" t="s">
        <v>1734</v>
      </c>
      <c r="F494" s="134" t="s">
        <v>1735</v>
      </c>
      <c r="G494" t="s">
        <v>411</v>
      </c>
      <c r="H494">
        <v>4272341</v>
      </c>
      <c r="I494">
        <v>4272429</v>
      </c>
      <c r="J494" t="s">
        <v>244</v>
      </c>
      <c r="K494">
        <v>88</v>
      </c>
      <c r="L494">
        <v>26.100000000000001</v>
      </c>
      <c r="M494" t="s">
        <v>245</v>
      </c>
      <c r="N494" t="s">
        <v>350</v>
      </c>
      <c r="O494">
        <v>3307</v>
      </c>
      <c r="P494">
        <v>2.66102207438766</v>
      </c>
      <c r="Q494" t="s">
        <v>246</v>
      </c>
      <c r="R494" t="s">
        <v>191</v>
      </c>
      <c r="S494" t="s">
        <v>247</v>
      </c>
    </row>
    <row r="495">
      <c r="A495" t="s">
        <v>1736</v>
      </c>
      <c r="B495">
        <v>30.9038691804775</v>
      </c>
      <c r="C495">
        <v>2.51476741012715</v>
      </c>
      <c r="D495">
        <v>0.43166665563568102</v>
      </c>
      <c r="E495" s="134" t="s">
        <v>1737</v>
      </c>
      <c r="F495" s="134" t="s">
        <v>1738</v>
      </c>
      <c r="G495" t="s">
        <v>553</v>
      </c>
      <c r="H495">
        <v>4866344</v>
      </c>
      <c r="I495">
        <v>4866447</v>
      </c>
      <c r="J495" t="s">
        <v>244</v>
      </c>
      <c r="K495">
        <v>103</v>
      </c>
      <c r="L495">
        <v>1</v>
      </c>
      <c r="M495" t="s">
        <v>245</v>
      </c>
      <c r="N495" t="s">
        <v>200</v>
      </c>
      <c r="O495">
        <v>3664</v>
      </c>
      <c r="P495">
        <v>2.8111353711790401</v>
      </c>
      <c r="Q495" t="s">
        <v>246</v>
      </c>
      <c r="R495" t="s">
        <v>200</v>
      </c>
      <c r="S495" t="s">
        <v>247</v>
      </c>
    </row>
    <row r="496">
      <c r="A496" t="s">
        <v>1739</v>
      </c>
      <c r="B496">
        <v>75.2573337301028</v>
      </c>
      <c r="C496">
        <v>-2.1281995405394798</v>
      </c>
      <c r="D496">
        <v>0.36835769868240997</v>
      </c>
      <c r="E496" s="134" t="s">
        <v>1740</v>
      </c>
      <c r="F496" s="134" t="s">
        <v>1741</v>
      </c>
      <c r="G496" t="s">
        <v>317</v>
      </c>
      <c r="H496">
        <v>469092</v>
      </c>
      <c r="I496">
        <v>469167</v>
      </c>
      <c r="J496" t="s">
        <v>244</v>
      </c>
      <c r="K496">
        <v>75</v>
      </c>
      <c r="L496">
        <v>13.699999999999999</v>
      </c>
      <c r="M496" t="s">
        <v>274</v>
      </c>
      <c r="N496" t="s">
        <v>138</v>
      </c>
      <c r="O496">
        <v>2121</v>
      </c>
      <c r="P496">
        <v>3.53606789250354</v>
      </c>
      <c r="Q496" t="s">
        <v>246</v>
      </c>
      <c r="R496" t="s">
        <v>138</v>
      </c>
      <c r="S496" t="s">
        <v>247</v>
      </c>
    </row>
    <row r="497">
      <c r="A497" t="s">
        <v>1742</v>
      </c>
      <c r="B497">
        <v>68.8956858377489</v>
      </c>
      <c r="C497">
        <v>-2.1203835413583398</v>
      </c>
      <c r="D497">
        <v>0.36509731666907902</v>
      </c>
      <c r="E497" s="134" t="s">
        <v>1743</v>
      </c>
      <c r="F497" s="134" t="s">
        <v>1744</v>
      </c>
      <c r="G497" t="s">
        <v>478</v>
      </c>
      <c r="H497">
        <v>3950714</v>
      </c>
      <c r="I497">
        <v>3951054</v>
      </c>
      <c r="J497" t="s">
        <v>244</v>
      </c>
      <c r="K497">
        <v>340</v>
      </c>
      <c r="L497">
        <v>3</v>
      </c>
      <c r="M497" t="s">
        <v>274</v>
      </c>
      <c r="N497" t="s">
        <v>199</v>
      </c>
      <c r="O497">
        <v>13544</v>
      </c>
      <c r="P497">
        <v>2.5103366804489098</v>
      </c>
      <c r="Q497" t="s">
        <v>246</v>
      </c>
      <c r="R497" t="s">
        <v>199</v>
      </c>
      <c r="S497" t="s">
        <v>247</v>
      </c>
    </row>
    <row r="498">
      <c r="A498" t="s">
        <v>1745</v>
      </c>
      <c r="B498">
        <v>62.769680519491502</v>
      </c>
      <c r="C498">
        <v>4.4620669336504699</v>
      </c>
      <c r="D498">
        <v>0.77304800908312699</v>
      </c>
      <c r="E498" s="134" t="s">
        <v>1746</v>
      </c>
      <c r="F498" s="134" t="s">
        <v>1747</v>
      </c>
      <c r="G498" t="s">
        <v>452</v>
      </c>
      <c r="H498">
        <v>3632158</v>
      </c>
      <c r="I498">
        <v>3637044</v>
      </c>
      <c r="J498" t="s">
        <v>244</v>
      </c>
      <c r="K498">
        <v>4886</v>
      </c>
      <c r="L498">
        <v>0.10000000000000001</v>
      </c>
      <c r="M498" t="s">
        <v>274</v>
      </c>
      <c r="N498" t="s">
        <v>198</v>
      </c>
      <c r="O498">
        <v>5467</v>
      </c>
      <c r="P498">
        <v>89.372599231754194</v>
      </c>
      <c r="Q498" t="s">
        <v>254</v>
      </c>
      <c r="R498" t="s">
        <v>198</v>
      </c>
      <c r="S498" t="s">
        <v>247</v>
      </c>
    </row>
    <row r="499">
      <c r="A499" t="s">
        <v>1748</v>
      </c>
      <c r="B499">
        <v>61.2659508867279</v>
      </c>
      <c r="C499">
        <v>-2.48695365267923</v>
      </c>
      <c r="D499">
        <v>0.430677289590499</v>
      </c>
      <c r="E499" s="134" t="s">
        <v>1749</v>
      </c>
      <c r="F499" s="134" t="s">
        <v>1750</v>
      </c>
      <c r="G499" t="s">
        <v>553</v>
      </c>
      <c r="H499">
        <v>5239663</v>
      </c>
      <c r="I499">
        <v>5239763</v>
      </c>
      <c r="J499" t="s">
        <v>252</v>
      </c>
      <c r="K499">
        <v>58</v>
      </c>
      <c r="L499">
        <v>17.600000000000001</v>
      </c>
      <c r="M499" t="s">
        <v>245</v>
      </c>
      <c r="N499" t="s">
        <v>138</v>
      </c>
      <c r="O499">
        <v>2121</v>
      </c>
      <c r="P499">
        <v>2.7345591702027301</v>
      </c>
      <c r="Q499" t="s">
        <v>246</v>
      </c>
      <c r="R499" t="s">
        <v>138</v>
      </c>
      <c r="S499" t="s">
        <v>247</v>
      </c>
    </row>
    <row r="500">
      <c r="A500" t="s">
        <v>1751</v>
      </c>
      <c r="B500">
        <v>69.202284651184002</v>
      </c>
      <c r="C500">
        <v>-2.1541776125401801</v>
      </c>
      <c r="D500">
        <v>0.37083268492645599</v>
      </c>
      <c r="E500" s="134" t="s">
        <v>1752</v>
      </c>
      <c r="F500" s="134" t="s">
        <v>1753</v>
      </c>
      <c r="G500" t="s">
        <v>273</v>
      </c>
      <c r="H500">
        <v>2505676</v>
      </c>
      <c r="I500">
        <v>2512082</v>
      </c>
      <c r="J500" t="s">
        <v>244</v>
      </c>
      <c r="K500">
        <v>6406</v>
      </c>
      <c r="L500">
        <v>1.3999999999999999</v>
      </c>
      <c r="M500" t="s">
        <v>274</v>
      </c>
      <c r="N500" t="s">
        <v>199</v>
      </c>
      <c r="O500">
        <v>13544</v>
      </c>
      <c r="P500">
        <v>47.297696396928501</v>
      </c>
      <c r="Q500" t="s">
        <v>246</v>
      </c>
      <c r="R500" t="s">
        <v>199</v>
      </c>
      <c r="S500" t="s">
        <v>247</v>
      </c>
    </row>
    <row r="501">
      <c r="A501" t="s">
        <v>1754</v>
      </c>
      <c r="B501">
        <v>23.943103718442899</v>
      </c>
      <c r="C501">
        <v>2.9981085209664702</v>
      </c>
      <c r="D501">
        <v>0.51833437735906296</v>
      </c>
      <c r="E501" s="134" t="s">
        <v>1755</v>
      </c>
      <c r="F501" s="134" t="s">
        <v>1756</v>
      </c>
      <c r="G501" t="s">
        <v>307</v>
      </c>
      <c r="H501">
        <v>4361017</v>
      </c>
      <c r="I501">
        <v>4361115</v>
      </c>
      <c r="J501" t="s">
        <v>244</v>
      </c>
      <c r="K501">
        <v>98</v>
      </c>
      <c r="L501">
        <v>3.1000000000000001</v>
      </c>
      <c r="M501" t="s">
        <v>245</v>
      </c>
      <c r="N501" t="s">
        <v>200</v>
      </c>
      <c r="O501">
        <v>3664</v>
      </c>
      <c r="P501">
        <v>2.6746724890829698</v>
      </c>
      <c r="Q501" t="s">
        <v>246</v>
      </c>
      <c r="R501" t="s">
        <v>200</v>
      </c>
      <c r="S501" t="s">
        <v>247</v>
      </c>
    </row>
    <row r="502">
      <c r="A502" t="s">
        <v>1757</v>
      </c>
      <c r="B502">
        <v>23.943103718442899</v>
      </c>
      <c r="C502">
        <v>2.9981085209664702</v>
      </c>
      <c r="D502">
        <v>0.51833437735906296</v>
      </c>
      <c r="E502" s="134" t="s">
        <v>1755</v>
      </c>
      <c r="F502" s="134" t="s">
        <v>1756</v>
      </c>
      <c r="G502" t="s">
        <v>307</v>
      </c>
      <c r="H502">
        <v>4361018</v>
      </c>
      <c r="I502">
        <v>4361151</v>
      </c>
      <c r="J502" t="s">
        <v>252</v>
      </c>
      <c r="K502">
        <v>133</v>
      </c>
      <c r="L502">
        <v>14.6</v>
      </c>
      <c r="M502" t="s">
        <v>245</v>
      </c>
      <c r="N502" t="s">
        <v>197</v>
      </c>
      <c r="O502">
        <v>12900</v>
      </c>
      <c r="P502">
        <v>1.0310077519379801</v>
      </c>
      <c r="Q502" t="s">
        <v>246</v>
      </c>
      <c r="R502" t="s">
        <v>197</v>
      </c>
      <c r="S502" t="s">
        <v>247</v>
      </c>
    </row>
    <row r="503">
      <c r="A503" t="s">
        <v>1758</v>
      </c>
      <c r="B503">
        <v>17.204039443750201</v>
      </c>
      <c r="C503">
        <v>4.3115914645804096</v>
      </c>
      <c r="D503">
        <v>0.737417469782497</v>
      </c>
      <c r="E503" s="134" t="s">
        <v>1759</v>
      </c>
      <c r="F503" s="134" t="s">
        <v>1760</v>
      </c>
      <c r="G503" t="s">
        <v>520</v>
      </c>
      <c r="H503">
        <v>1564577</v>
      </c>
      <c r="I503">
        <v>1565501</v>
      </c>
      <c r="J503" t="s">
        <v>252</v>
      </c>
      <c r="K503">
        <v>924</v>
      </c>
      <c r="L503">
        <v>17.199999999999999</v>
      </c>
      <c r="M503" t="s">
        <v>274</v>
      </c>
      <c r="N503" t="s">
        <v>189</v>
      </c>
      <c r="O503">
        <v>4313</v>
      </c>
      <c r="P503">
        <v>21.423603060514701</v>
      </c>
      <c r="Q503" t="s">
        <v>246</v>
      </c>
      <c r="R503" t="s">
        <v>189</v>
      </c>
      <c r="S503" t="s">
        <v>247</v>
      </c>
    </row>
    <row r="504">
      <c r="A504" t="s">
        <v>1761</v>
      </c>
      <c r="B504">
        <v>18.5399862895209</v>
      </c>
      <c r="C504">
        <v>4.5683336977184199</v>
      </c>
      <c r="D504">
        <v>0.78485527247594</v>
      </c>
      <c r="E504" s="134" t="s">
        <v>1762</v>
      </c>
      <c r="F504" s="134" t="s">
        <v>1763</v>
      </c>
      <c r="G504" t="s">
        <v>269</v>
      </c>
      <c r="H504">
        <v>883124</v>
      </c>
      <c r="I504">
        <v>885165</v>
      </c>
      <c r="J504" t="s">
        <v>244</v>
      </c>
      <c r="K504">
        <v>2041</v>
      </c>
      <c r="L504">
        <v>1.2</v>
      </c>
      <c r="M504" t="s">
        <v>274</v>
      </c>
      <c r="N504" t="s">
        <v>198</v>
      </c>
      <c r="O504">
        <v>5467</v>
      </c>
      <c r="P504">
        <v>37.333089445765502</v>
      </c>
      <c r="Q504" t="s">
        <v>246</v>
      </c>
      <c r="R504" t="s">
        <v>198</v>
      </c>
      <c r="S504" t="s">
        <v>247</v>
      </c>
    </row>
    <row r="505">
      <c r="A505" t="s">
        <v>1764</v>
      </c>
      <c r="B505">
        <v>24.3749061122424</v>
      </c>
      <c r="C505">
        <v>2.8880230936323401</v>
      </c>
      <c r="D505">
        <v>0.50155275143584899</v>
      </c>
      <c r="E505" s="134" t="s">
        <v>1765</v>
      </c>
      <c r="F505" s="134" t="s">
        <v>1766</v>
      </c>
      <c r="G505" t="s">
        <v>478</v>
      </c>
      <c r="H505">
        <v>5058138</v>
      </c>
      <c r="I505">
        <v>5058276</v>
      </c>
      <c r="J505" t="s">
        <v>244</v>
      </c>
      <c r="K505">
        <v>138</v>
      </c>
      <c r="L505">
        <v>13.1</v>
      </c>
      <c r="M505" t="s">
        <v>245</v>
      </c>
      <c r="N505" t="s">
        <v>200</v>
      </c>
      <c r="O505">
        <v>438</v>
      </c>
      <c r="P505">
        <v>31.5068493150685</v>
      </c>
      <c r="Q505" t="s">
        <v>246</v>
      </c>
      <c r="R505" t="s">
        <v>200</v>
      </c>
      <c r="S505" t="s">
        <v>247</v>
      </c>
    </row>
    <row r="506">
      <c r="A506" t="s">
        <v>1767</v>
      </c>
      <c r="B506">
        <v>28.226655525897201</v>
      </c>
      <c r="C506">
        <v>2.6662829267318799</v>
      </c>
      <c r="D506">
        <v>0.46308723784587003</v>
      </c>
      <c r="E506" s="134" t="s">
        <v>1768</v>
      </c>
      <c r="F506" s="134" t="s">
        <v>1769</v>
      </c>
      <c r="G506" t="s">
        <v>261</v>
      </c>
      <c r="H506">
        <v>2553839</v>
      </c>
      <c r="I506">
        <v>2553946</v>
      </c>
      <c r="J506" t="s">
        <v>252</v>
      </c>
      <c r="K506">
        <v>107</v>
      </c>
      <c r="L506">
        <v>2.1000000000000001</v>
      </c>
      <c r="M506" t="s">
        <v>274</v>
      </c>
      <c r="N506" t="s">
        <v>197</v>
      </c>
      <c r="O506">
        <v>12900</v>
      </c>
      <c r="P506">
        <v>0.82945736434108497</v>
      </c>
      <c r="Q506" t="s">
        <v>246</v>
      </c>
      <c r="R506" t="s">
        <v>197</v>
      </c>
      <c r="S506" t="s">
        <v>247</v>
      </c>
    </row>
    <row r="507">
      <c r="A507" t="s">
        <v>1770</v>
      </c>
      <c r="B507">
        <v>27.596477387488399</v>
      </c>
      <c r="C507">
        <v>2.63345169327124</v>
      </c>
      <c r="D507">
        <v>0.457589528085314</v>
      </c>
      <c r="E507" s="134" t="s">
        <v>1771</v>
      </c>
      <c r="F507" s="134" t="s">
        <v>1772</v>
      </c>
      <c r="G507" t="s">
        <v>297</v>
      </c>
      <c r="H507">
        <v>1175155</v>
      </c>
      <c r="I507">
        <v>1175396</v>
      </c>
      <c r="J507" t="s">
        <v>244</v>
      </c>
      <c r="K507">
        <v>241</v>
      </c>
      <c r="L507">
        <v>2.5</v>
      </c>
      <c r="M507" t="s">
        <v>253</v>
      </c>
      <c r="N507" t="s">
        <v>200</v>
      </c>
      <c r="O507">
        <v>3664</v>
      </c>
      <c r="P507">
        <v>6.5775109170305699</v>
      </c>
      <c r="Q507" t="s">
        <v>246</v>
      </c>
      <c r="R507" t="s">
        <v>200</v>
      </c>
      <c r="S507" t="s">
        <v>247</v>
      </c>
    </row>
    <row r="508">
      <c r="A508" t="s">
        <v>1773</v>
      </c>
      <c r="B508">
        <v>30.489204522214099</v>
      </c>
      <c r="C508">
        <v>2.4938103327761501</v>
      </c>
      <c r="D508">
        <v>0.433522369500002</v>
      </c>
      <c r="E508" s="134" t="s">
        <v>1774</v>
      </c>
      <c r="F508" s="134" t="s">
        <v>1775</v>
      </c>
      <c r="G508" t="s">
        <v>334</v>
      </c>
      <c r="H508">
        <v>2722482</v>
      </c>
      <c r="I508">
        <v>2722583</v>
      </c>
      <c r="J508" t="s">
        <v>244</v>
      </c>
      <c r="K508">
        <v>101</v>
      </c>
      <c r="L508">
        <v>1</v>
      </c>
      <c r="M508" t="s">
        <v>253</v>
      </c>
      <c r="N508" t="s">
        <v>200</v>
      </c>
      <c r="O508">
        <v>3664</v>
      </c>
      <c r="P508">
        <v>2.7565502183406099</v>
      </c>
      <c r="Q508" t="s">
        <v>246</v>
      </c>
      <c r="R508" t="s">
        <v>200</v>
      </c>
      <c r="S508" t="s">
        <v>247</v>
      </c>
    </row>
    <row r="509">
      <c r="A509" t="s">
        <v>1776</v>
      </c>
      <c r="B509">
        <v>24.613358884096701</v>
      </c>
      <c r="C509">
        <v>3.1170433295159401</v>
      </c>
      <c r="D509">
        <v>0.54327198198719495</v>
      </c>
      <c r="E509" s="134" t="s">
        <v>1777</v>
      </c>
      <c r="F509" s="134" t="s">
        <v>1778</v>
      </c>
      <c r="G509" t="s">
        <v>243</v>
      </c>
      <c r="H509">
        <v>1665592</v>
      </c>
      <c r="I509">
        <v>1665755</v>
      </c>
      <c r="J509" t="s">
        <v>244</v>
      </c>
      <c r="K509">
        <v>163</v>
      </c>
      <c r="L509">
        <v>15.9</v>
      </c>
      <c r="M509" t="s">
        <v>245</v>
      </c>
      <c r="N509" t="s">
        <v>200</v>
      </c>
      <c r="O509">
        <v>438</v>
      </c>
      <c r="P509">
        <v>37.214611872146101</v>
      </c>
      <c r="Q509" t="s">
        <v>246</v>
      </c>
      <c r="R509" t="s">
        <v>200</v>
      </c>
      <c r="S509" t="s">
        <v>247</v>
      </c>
    </row>
    <row r="510">
      <c r="A510" t="s">
        <v>1779</v>
      </c>
      <c r="B510">
        <v>26.2660285138703</v>
      </c>
      <c r="C510">
        <v>2.7171646334457602</v>
      </c>
      <c r="D510">
        <v>0.47386674089097303</v>
      </c>
      <c r="E510" s="134" t="s">
        <v>1780</v>
      </c>
      <c r="F510" s="134" t="s">
        <v>1781</v>
      </c>
      <c r="G510" t="s">
        <v>303</v>
      </c>
      <c r="H510">
        <v>2237234</v>
      </c>
      <c r="I510">
        <v>2237320</v>
      </c>
      <c r="J510" t="s">
        <v>252</v>
      </c>
      <c r="K510">
        <v>86</v>
      </c>
      <c r="L510">
        <v>4.7000000000000002</v>
      </c>
      <c r="M510" t="s">
        <v>245</v>
      </c>
      <c r="N510" t="s">
        <v>197</v>
      </c>
      <c r="O510">
        <v>12900</v>
      </c>
      <c r="P510">
        <v>0.66666666666666696</v>
      </c>
      <c r="Q510" t="s">
        <v>246</v>
      </c>
      <c r="R510" t="s">
        <v>197</v>
      </c>
      <c r="S510" t="s">
        <v>247</v>
      </c>
    </row>
    <row r="511">
      <c r="A511" t="s">
        <v>1782</v>
      </c>
      <c r="B511">
        <v>26.5462533002001</v>
      </c>
      <c r="C511">
        <v>2.6755775759832301</v>
      </c>
      <c r="D511">
        <v>0.467433784188857</v>
      </c>
      <c r="E511" s="134" t="s">
        <v>1783</v>
      </c>
      <c r="F511" s="134" t="s">
        <v>1784</v>
      </c>
      <c r="G511" t="s">
        <v>282</v>
      </c>
      <c r="H511">
        <v>1495164</v>
      </c>
      <c r="I511">
        <v>1495467</v>
      </c>
      <c r="J511" t="s">
        <v>244</v>
      </c>
      <c r="K511">
        <v>303</v>
      </c>
      <c r="L511">
        <v>3.2000000000000002</v>
      </c>
      <c r="M511" t="s">
        <v>245</v>
      </c>
      <c r="N511" t="s">
        <v>200</v>
      </c>
      <c r="O511">
        <v>3664</v>
      </c>
      <c r="P511">
        <v>8.2696506550218292</v>
      </c>
      <c r="Q511" t="s">
        <v>246</v>
      </c>
      <c r="R511" t="s">
        <v>200</v>
      </c>
      <c r="S511" t="s">
        <v>247</v>
      </c>
    </row>
    <row r="512">
      <c r="A512" t="s">
        <v>1785</v>
      </c>
      <c r="B512">
        <v>24.141065809679699</v>
      </c>
      <c r="C512">
        <v>3.0894878082041202</v>
      </c>
      <c r="D512">
        <v>0.544378413434356</v>
      </c>
      <c r="E512" s="134" t="s">
        <v>1786</v>
      </c>
      <c r="F512" s="134" t="s">
        <v>1787</v>
      </c>
      <c r="G512" t="s">
        <v>414</v>
      </c>
      <c r="H512">
        <v>499916</v>
      </c>
      <c r="I512">
        <v>508633</v>
      </c>
      <c r="J512" t="s">
        <v>252</v>
      </c>
      <c r="K512">
        <v>159</v>
      </c>
      <c r="L512">
        <v>5.6429999999999998</v>
      </c>
      <c r="M512" t="s">
        <v>245</v>
      </c>
      <c r="N512" t="s">
        <v>197</v>
      </c>
      <c r="O512">
        <v>5511</v>
      </c>
      <c r="P512">
        <v>2.8851388132825302</v>
      </c>
      <c r="Q512" t="s">
        <v>246</v>
      </c>
      <c r="R512" t="s">
        <v>197</v>
      </c>
      <c r="S512" t="s">
        <v>247</v>
      </c>
    </row>
    <row r="513">
      <c r="A513" t="s">
        <v>1788</v>
      </c>
      <c r="B513">
        <v>27.621926946107699</v>
      </c>
      <c r="C513">
        <v>2.7886226806113101</v>
      </c>
      <c r="D513">
        <v>0.48879289957512101</v>
      </c>
      <c r="E513" s="134" t="s">
        <v>1789</v>
      </c>
      <c r="F513" s="134" t="s">
        <v>1790</v>
      </c>
      <c r="G513" t="s">
        <v>411</v>
      </c>
      <c r="H513">
        <v>3735173</v>
      </c>
      <c r="I513">
        <v>3735248</v>
      </c>
      <c r="J513" t="s">
        <v>244</v>
      </c>
      <c r="K513">
        <v>75</v>
      </c>
      <c r="L513">
        <v>0</v>
      </c>
      <c r="M513" t="s">
        <v>265</v>
      </c>
      <c r="N513" t="s">
        <v>200</v>
      </c>
      <c r="O513">
        <v>3664</v>
      </c>
      <c r="P513">
        <v>2.0469432314410501</v>
      </c>
      <c r="Q513" t="s">
        <v>246</v>
      </c>
      <c r="R513" t="s">
        <v>200</v>
      </c>
      <c r="S513" t="s">
        <v>247</v>
      </c>
    </row>
    <row r="514">
      <c r="A514" t="s">
        <v>1791</v>
      </c>
      <c r="B514">
        <v>39.751165096585702</v>
      </c>
      <c r="C514">
        <v>2.3422119321810899</v>
      </c>
      <c r="D514">
        <v>0.41188999070061999</v>
      </c>
      <c r="E514" s="134" t="s">
        <v>1792</v>
      </c>
      <c r="F514" s="134" t="s">
        <v>1793</v>
      </c>
      <c r="G514" t="s">
        <v>297</v>
      </c>
      <c r="H514">
        <v>2364641</v>
      </c>
      <c r="I514">
        <v>2365365</v>
      </c>
      <c r="J514" t="s">
        <v>244</v>
      </c>
      <c r="K514">
        <v>724</v>
      </c>
      <c r="L514">
        <v>3.5</v>
      </c>
      <c r="M514" t="s">
        <v>245</v>
      </c>
      <c r="N514" t="s">
        <v>137</v>
      </c>
      <c r="O514">
        <v>723</v>
      </c>
      <c r="P514">
        <v>100.138312586445</v>
      </c>
      <c r="Q514" t="s">
        <v>254</v>
      </c>
      <c r="R514" t="s">
        <v>194</v>
      </c>
      <c r="S514" t="s">
        <v>247</v>
      </c>
    </row>
    <row r="515">
      <c r="A515" t="s">
        <v>1794</v>
      </c>
      <c r="B515">
        <v>31.489337474574899</v>
      </c>
      <c r="C515">
        <v>2.4561079330459599</v>
      </c>
      <c r="D515">
        <v>0.43074064580865501</v>
      </c>
      <c r="E515" s="134" t="s">
        <v>1795</v>
      </c>
      <c r="F515" s="134" t="s">
        <v>1796</v>
      </c>
      <c r="G515" t="s">
        <v>261</v>
      </c>
      <c r="H515">
        <v>145364</v>
      </c>
      <c r="I515">
        <v>145489</v>
      </c>
      <c r="J515" t="s">
        <v>244</v>
      </c>
      <c r="K515">
        <v>125</v>
      </c>
      <c r="L515">
        <v>0.80000000000000004</v>
      </c>
      <c r="M515" t="s">
        <v>245</v>
      </c>
      <c r="N515" t="s">
        <v>200</v>
      </c>
      <c r="O515">
        <v>3664</v>
      </c>
      <c r="P515">
        <v>3.4115720524017501</v>
      </c>
      <c r="Q515" t="s">
        <v>246</v>
      </c>
      <c r="R515" t="s">
        <v>200</v>
      </c>
      <c r="S515" t="s">
        <v>247</v>
      </c>
    </row>
    <row r="516">
      <c r="A516" t="s">
        <v>1797</v>
      </c>
      <c r="B516">
        <v>28.9359671230152</v>
      </c>
      <c r="C516">
        <v>2.6732333094765202</v>
      </c>
      <c r="D516">
        <v>0.468691661599626</v>
      </c>
      <c r="E516" s="134" t="s">
        <v>1798</v>
      </c>
      <c r="F516" s="134" t="s">
        <v>1799</v>
      </c>
      <c r="G516" t="s">
        <v>251</v>
      </c>
      <c r="H516">
        <v>1555299</v>
      </c>
      <c r="I516">
        <v>1555682</v>
      </c>
      <c r="J516" t="s">
        <v>244</v>
      </c>
      <c r="K516">
        <v>383</v>
      </c>
      <c r="L516">
        <v>2.3999999999999999</v>
      </c>
      <c r="M516" t="s">
        <v>274</v>
      </c>
      <c r="N516" t="s">
        <v>200</v>
      </c>
      <c r="O516">
        <v>3664</v>
      </c>
      <c r="P516">
        <v>10.453056768559</v>
      </c>
      <c r="Q516" t="s">
        <v>246</v>
      </c>
      <c r="R516" t="s">
        <v>200</v>
      </c>
      <c r="S516" t="s">
        <v>247</v>
      </c>
    </row>
    <row r="517">
      <c r="A517" t="s">
        <v>1800</v>
      </c>
      <c r="B517">
        <v>35.864749157176199</v>
      </c>
      <c r="C517">
        <v>2.2774205777258998</v>
      </c>
      <c r="D517">
        <v>0.399297218572777</v>
      </c>
      <c r="E517" s="134" t="s">
        <v>1801</v>
      </c>
      <c r="F517" s="134" t="s">
        <v>1802</v>
      </c>
      <c r="G517" t="s">
        <v>418</v>
      </c>
      <c r="H517">
        <v>125474</v>
      </c>
      <c r="I517">
        <v>126786</v>
      </c>
      <c r="J517" t="s">
        <v>244</v>
      </c>
      <c r="K517">
        <v>1312</v>
      </c>
      <c r="L517">
        <v>1.3999999999999999</v>
      </c>
      <c r="M517" t="s">
        <v>293</v>
      </c>
      <c r="N517" t="s">
        <v>199</v>
      </c>
      <c r="O517">
        <v>12223</v>
      </c>
      <c r="P517">
        <v>10.7338623905751</v>
      </c>
      <c r="Q517" t="s">
        <v>246</v>
      </c>
      <c r="R517" t="s">
        <v>199</v>
      </c>
      <c r="S517" t="s">
        <v>247</v>
      </c>
    </row>
    <row r="518">
      <c r="A518" t="s">
        <v>1803</v>
      </c>
      <c r="B518">
        <v>29.190442583351299</v>
      </c>
      <c r="C518">
        <v>2.5232865534233802</v>
      </c>
      <c r="D518">
        <v>0.44405816802873099</v>
      </c>
      <c r="E518" s="134" t="s">
        <v>1804</v>
      </c>
      <c r="F518" s="134" t="s">
        <v>1805</v>
      </c>
      <c r="G518" t="s">
        <v>338</v>
      </c>
      <c r="H518">
        <v>3499535</v>
      </c>
      <c r="I518">
        <v>3519115</v>
      </c>
      <c r="J518" t="s">
        <v>244</v>
      </c>
      <c r="K518">
        <v>342</v>
      </c>
      <c r="L518">
        <v>24.957999999999998</v>
      </c>
      <c r="M518" t="s">
        <v>253</v>
      </c>
      <c r="N518" t="s">
        <v>198</v>
      </c>
      <c r="O518">
        <v>22184</v>
      </c>
      <c r="P518">
        <v>1.5416516408222101</v>
      </c>
      <c r="Q518" t="s">
        <v>246</v>
      </c>
      <c r="R518" t="s">
        <v>198</v>
      </c>
      <c r="S518" t="s">
        <v>247</v>
      </c>
    </row>
    <row r="519">
      <c r="A519" t="s">
        <v>1806</v>
      </c>
      <c r="B519">
        <v>27.706164048030999</v>
      </c>
      <c r="C519">
        <v>2.6579841824017301</v>
      </c>
      <c r="D519">
        <v>0.46645924340808798</v>
      </c>
      <c r="E519" s="134" t="s">
        <v>1807</v>
      </c>
      <c r="F519" s="134" t="s">
        <v>1808</v>
      </c>
      <c r="G519" t="s">
        <v>330</v>
      </c>
      <c r="H519">
        <v>2211735</v>
      </c>
      <c r="I519">
        <v>2211866</v>
      </c>
      <c r="J519" t="s">
        <v>244</v>
      </c>
      <c r="K519">
        <v>131</v>
      </c>
      <c r="L519">
        <v>7.5999999999999996</v>
      </c>
      <c r="M519" t="s">
        <v>245</v>
      </c>
      <c r="N519" t="s">
        <v>200</v>
      </c>
      <c r="O519">
        <v>438</v>
      </c>
      <c r="P519">
        <v>29.908675799086801</v>
      </c>
      <c r="Q519" t="s">
        <v>246</v>
      </c>
      <c r="R519" t="s">
        <v>200</v>
      </c>
      <c r="S519" t="s">
        <v>247</v>
      </c>
    </row>
    <row r="520">
      <c r="A520" t="s">
        <v>1809</v>
      </c>
      <c r="B520">
        <v>68.449833692743596</v>
      </c>
      <c r="C520">
        <v>-2.1846030183812002</v>
      </c>
      <c r="D520">
        <v>0.38652130864331502</v>
      </c>
      <c r="E520" s="134" t="s">
        <v>1810</v>
      </c>
      <c r="F520" s="134" t="s">
        <v>1811</v>
      </c>
      <c r="G520" t="s">
        <v>681</v>
      </c>
      <c r="H520">
        <v>4934247</v>
      </c>
      <c r="I520">
        <v>4934708</v>
      </c>
      <c r="J520" t="s">
        <v>244</v>
      </c>
      <c r="K520">
        <v>461</v>
      </c>
      <c r="L520">
        <v>0.90000000000000002</v>
      </c>
      <c r="M520" t="s">
        <v>293</v>
      </c>
      <c r="N520" t="s">
        <v>199</v>
      </c>
      <c r="O520">
        <v>8554</v>
      </c>
      <c r="P520">
        <v>5.38929155950433</v>
      </c>
      <c r="Q520" t="s">
        <v>246</v>
      </c>
      <c r="R520" t="s">
        <v>199</v>
      </c>
      <c r="S520" t="s">
        <v>247</v>
      </c>
    </row>
    <row r="521">
      <c r="A521" t="s">
        <v>1812</v>
      </c>
      <c r="B521">
        <v>39.506142425951701</v>
      </c>
      <c r="C521">
        <v>2.1231536943406502</v>
      </c>
      <c r="D521">
        <v>0.37353244528301399</v>
      </c>
      <c r="E521" s="134" t="s">
        <v>1813</v>
      </c>
      <c r="F521" s="134" t="s">
        <v>1814</v>
      </c>
      <c r="G521" t="s">
        <v>681</v>
      </c>
      <c r="H521">
        <v>3120469</v>
      </c>
      <c r="I521">
        <v>3121702</v>
      </c>
      <c r="J521" t="s">
        <v>252</v>
      </c>
      <c r="K521">
        <v>1233</v>
      </c>
      <c r="L521">
        <v>9.5999999999999996</v>
      </c>
      <c r="M521" t="s">
        <v>274</v>
      </c>
      <c r="N521" t="s">
        <v>137</v>
      </c>
      <c r="O521">
        <v>1865</v>
      </c>
      <c r="P521">
        <v>66.112600536193</v>
      </c>
      <c r="Q521" t="s">
        <v>246</v>
      </c>
      <c r="R521" t="s">
        <v>194</v>
      </c>
      <c r="S521" t="s">
        <v>247</v>
      </c>
    </row>
    <row r="522">
      <c r="A522" t="s">
        <v>1815</v>
      </c>
      <c r="B522">
        <v>32.492734007382602</v>
      </c>
      <c r="C522">
        <v>2.3655052790818201</v>
      </c>
      <c r="D522">
        <v>0.41772205001447199</v>
      </c>
      <c r="E522" s="134" t="s">
        <v>1816</v>
      </c>
      <c r="F522" s="134" t="s">
        <v>1817</v>
      </c>
      <c r="G522" t="s">
        <v>342</v>
      </c>
      <c r="H522">
        <v>7821177</v>
      </c>
      <c r="I522">
        <v>7822123</v>
      </c>
      <c r="J522" t="s">
        <v>244</v>
      </c>
      <c r="K522">
        <v>946</v>
      </c>
      <c r="L522">
        <v>3.1000000000000001</v>
      </c>
      <c r="M522" t="s">
        <v>274</v>
      </c>
      <c r="N522" t="s">
        <v>200</v>
      </c>
      <c r="O522">
        <v>3664</v>
      </c>
      <c r="P522">
        <v>25.818777292576399</v>
      </c>
      <c r="Q522" t="s">
        <v>246</v>
      </c>
      <c r="R522" t="s">
        <v>200</v>
      </c>
      <c r="S522" t="s">
        <v>247</v>
      </c>
    </row>
    <row r="523">
      <c r="A523" t="s">
        <v>1818</v>
      </c>
      <c r="B523">
        <v>44.826884839513397</v>
      </c>
      <c r="C523">
        <v>2.0609558748429899</v>
      </c>
      <c r="D523">
        <v>0.36448536665397502</v>
      </c>
      <c r="E523" s="134" t="s">
        <v>1819</v>
      </c>
      <c r="F523" s="134" t="s">
        <v>1820</v>
      </c>
      <c r="G523" t="s">
        <v>478</v>
      </c>
      <c r="H523">
        <v>2642003</v>
      </c>
      <c r="I523">
        <v>2644574</v>
      </c>
      <c r="J523" t="s">
        <v>244</v>
      </c>
      <c r="K523">
        <v>2074</v>
      </c>
      <c r="L523">
        <v>1.76</v>
      </c>
      <c r="M523" t="s">
        <v>274</v>
      </c>
      <c r="N523" t="s">
        <v>198</v>
      </c>
      <c r="O523">
        <v>5467</v>
      </c>
      <c r="P523">
        <v>37.936711176147803</v>
      </c>
      <c r="Q523" t="s">
        <v>246</v>
      </c>
      <c r="R523" t="s">
        <v>198</v>
      </c>
      <c r="S523" t="s">
        <v>247</v>
      </c>
    </row>
    <row r="524">
      <c r="A524" t="s">
        <v>1821</v>
      </c>
      <c r="B524">
        <v>13.593766266578299</v>
      </c>
      <c r="C524">
        <v>8.4849293430403296</v>
      </c>
      <c r="D524">
        <v>2.7427302896823802</v>
      </c>
      <c r="E524" s="134" t="s">
        <v>1822</v>
      </c>
      <c r="F524" s="134" t="s">
        <v>1823</v>
      </c>
      <c r="G524" t="s">
        <v>445</v>
      </c>
      <c r="H524">
        <v>2160916</v>
      </c>
      <c r="I524">
        <v>2162168</v>
      </c>
      <c r="J524" t="s">
        <v>252</v>
      </c>
      <c r="K524">
        <v>1252</v>
      </c>
      <c r="L524">
        <v>23</v>
      </c>
      <c r="M524" t="s">
        <v>274</v>
      </c>
      <c r="N524" t="s">
        <v>199</v>
      </c>
      <c r="O524">
        <v>13468</v>
      </c>
      <c r="P524">
        <v>9.2961092961093001</v>
      </c>
      <c r="Q524" t="s">
        <v>246</v>
      </c>
      <c r="R524" t="s">
        <v>199</v>
      </c>
      <c r="S524" t="s">
        <v>247</v>
      </c>
    </row>
    <row r="525">
      <c r="A525" t="s">
        <v>1824</v>
      </c>
      <c r="B525">
        <v>45.4568447075916</v>
      </c>
      <c r="C525">
        <v>2.17832023471209</v>
      </c>
      <c r="D525">
        <v>0.38335355167302998</v>
      </c>
      <c r="E525" s="134" t="s">
        <v>1825</v>
      </c>
      <c r="F525" s="134" t="s">
        <v>1826</v>
      </c>
      <c r="G525" t="s">
        <v>342</v>
      </c>
      <c r="H525">
        <v>5504197</v>
      </c>
      <c r="I525">
        <v>5504302</v>
      </c>
      <c r="J525" t="s">
        <v>244</v>
      </c>
      <c r="K525">
        <v>105</v>
      </c>
      <c r="L525">
        <v>22.800000000000001</v>
      </c>
      <c r="M525" t="s">
        <v>274</v>
      </c>
      <c r="N525" t="s">
        <v>137</v>
      </c>
      <c r="O525">
        <v>6363</v>
      </c>
      <c r="P525">
        <v>1.6501650165016499</v>
      </c>
      <c r="Q525" t="s">
        <v>246</v>
      </c>
      <c r="R525" t="s">
        <v>193</v>
      </c>
      <c r="S525" t="s">
        <v>247</v>
      </c>
    </row>
    <row r="526">
      <c r="A526" t="s">
        <v>1827</v>
      </c>
      <c r="B526">
        <v>16.074681897752601</v>
      </c>
      <c r="C526">
        <v>4.9905645659382101</v>
      </c>
      <c r="D526">
        <v>0.85842424150766095</v>
      </c>
      <c r="E526" s="134" t="s">
        <v>1828</v>
      </c>
      <c r="F526" s="134" t="s">
        <v>1829</v>
      </c>
      <c r="G526" t="s">
        <v>524</v>
      </c>
      <c r="H526">
        <v>5445259</v>
      </c>
      <c r="I526">
        <v>5445875</v>
      </c>
      <c r="J526" t="s">
        <v>244</v>
      </c>
      <c r="K526">
        <v>616</v>
      </c>
      <c r="L526">
        <v>23.100000000000001</v>
      </c>
      <c r="M526" t="s">
        <v>274</v>
      </c>
      <c r="N526" t="s">
        <v>198</v>
      </c>
      <c r="O526">
        <v>7000</v>
      </c>
      <c r="P526">
        <v>8.8000000000000007</v>
      </c>
      <c r="Q526" t="s">
        <v>246</v>
      </c>
      <c r="R526" t="s">
        <v>198</v>
      </c>
      <c r="S526" t="s">
        <v>247</v>
      </c>
    </row>
    <row r="527">
      <c r="A527" t="s">
        <v>1830</v>
      </c>
      <c r="B527">
        <v>30.159588222441101</v>
      </c>
      <c r="C527">
        <v>2.4693190343229801</v>
      </c>
      <c r="D527">
        <v>0.43796222854689398</v>
      </c>
      <c r="E527" s="134" t="s">
        <v>1831</v>
      </c>
      <c r="F527" s="134" t="s">
        <v>1832</v>
      </c>
      <c r="G527" t="s">
        <v>273</v>
      </c>
      <c r="H527">
        <v>4226000</v>
      </c>
      <c r="I527">
        <v>4226199</v>
      </c>
      <c r="J527" t="s">
        <v>244</v>
      </c>
      <c r="K527">
        <v>199</v>
      </c>
      <c r="L527">
        <v>3</v>
      </c>
      <c r="M527" t="s">
        <v>265</v>
      </c>
      <c r="N527" t="s">
        <v>200</v>
      </c>
      <c r="O527">
        <v>3664</v>
      </c>
      <c r="P527">
        <v>5.4312227074235802</v>
      </c>
      <c r="Q527" t="s">
        <v>246</v>
      </c>
      <c r="R527" t="s">
        <v>200</v>
      </c>
      <c r="S527" t="s">
        <v>247</v>
      </c>
    </row>
    <row r="528">
      <c r="A528" t="s">
        <v>1833</v>
      </c>
      <c r="B528">
        <v>31.041602050199</v>
      </c>
      <c r="C528">
        <v>2.4295382832379802</v>
      </c>
      <c r="D528">
        <v>0.43138367394308202</v>
      </c>
      <c r="E528" s="134" t="s">
        <v>1834</v>
      </c>
      <c r="F528" s="134" t="s">
        <v>1835</v>
      </c>
      <c r="G528" t="s">
        <v>282</v>
      </c>
      <c r="H528">
        <v>1880124</v>
      </c>
      <c r="I528">
        <v>1880390</v>
      </c>
      <c r="J528" t="s">
        <v>244</v>
      </c>
      <c r="K528">
        <v>266</v>
      </c>
      <c r="L528">
        <v>5.0999999999999996</v>
      </c>
      <c r="M528" t="s">
        <v>245</v>
      </c>
      <c r="N528" t="s">
        <v>200</v>
      </c>
      <c r="O528">
        <v>3664</v>
      </c>
      <c r="P528">
        <v>7.2598253275109199</v>
      </c>
      <c r="Q528" t="s">
        <v>246</v>
      </c>
      <c r="R528" t="s">
        <v>200</v>
      </c>
      <c r="S528" t="s">
        <v>247</v>
      </c>
    </row>
    <row r="529">
      <c r="A529" t="s">
        <v>1836</v>
      </c>
      <c r="B529">
        <v>25.048564138569301</v>
      </c>
      <c r="C529">
        <v>2.7440021830493202</v>
      </c>
      <c r="D529">
        <v>0.487914991896091</v>
      </c>
      <c r="E529" s="134" t="s">
        <v>1837</v>
      </c>
      <c r="F529" s="134" t="s">
        <v>1838</v>
      </c>
      <c r="G529" t="s">
        <v>251</v>
      </c>
      <c r="H529">
        <v>5797637</v>
      </c>
      <c r="I529">
        <v>5797868</v>
      </c>
      <c r="J529" t="s">
        <v>244</v>
      </c>
      <c r="K529">
        <v>231</v>
      </c>
      <c r="L529">
        <v>10.6</v>
      </c>
      <c r="M529" t="s">
        <v>274</v>
      </c>
      <c r="N529" t="s">
        <v>200</v>
      </c>
      <c r="O529">
        <v>3664</v>
      </c>
      <c r="P529">
        <v>6.3045851528384302</v>
      </c>
      <c r="Q529" t="s">
        <v>246</v>
      </c>
      <c r="R529" t="s">
        <v>200</v>
      </c>
      <c r="S529" t="s">
        <v>247</v>
      </c>
    </row>
    <row r="530">
      <c r="A530" t="s">
        <v>1839</v>
      </c>
      <c r="B530">
        <v>26.2852545422346</v>
      </c>
      <c r="C530">
        <v>2.6641781005621898</v>
      </c>
      <c r="D530">
        <v>0.47361175670218703</v>
      </c>
      <c r="E530" s="134" t="s">
        <v>1840</v>
      </c>
      <c r="F530" s="134" t="s">
        <v>1841</v>
      </c>
      <c r="G530" t="s">
        <v>380</v>
      </c>
      <c r="H530">
        <v>4543542</v>
      </c>
      <c r="I530">
        <v>4544187</v>
      </c>
      <c r="J530" t="s">
        <v>244</v>
      </c>
      <c r="K530">
        <v>645</v>
      </c>
      <c r="L530">
        <v>3.1000000000000001</v>
      </c>
      <c r="M530" t="s">
        <v>274</v>
      </c>
      <c r="N530" t="s">
        <v>200</v>
      </c>
      <c r="O530">
        <v>3664</v>
      </c>
      <c r="P530">
        <v>17.603711790393</v>
      </c>
      <c r="Q530" t="s">
        <v>246</v>
      </c>
      <c r="R530" t="s">
        <v>200</v>
      </c>
      <c r="S530" t="s">
        <v>247</v>
      </c>
    </row>
    <row r="531">
      <c r="A531" t="s">
        <v>1842</v>
      </c>
      <c r="B531">
        <v>45.836469300220401</v>
      </c>
      <c r="C531">
        <v>-3.0641511603415301</v>
      </c>
      <c r="D531">
        <v>0.53728779640381497</v>
      </c>
      <c r="E531" s="134" t="s">
        <v>1843</v>
      </c>
      <c r="F531" s="134" t="s">
        <v>1844</v>
      </c>
      <c r="G531" t="s">
        <v>243</v>
      </c>
      <c r="H531">
        <v>3547689</v>
      </c>
      <c r="I531">
        <v>3547971</v>
      </c>
      <c r="J531" t="s">
        <v>244</v>
      </c>
      <c r="K531">
        <v>282</v>
      </c>
      <c r="L531">
        <v>4</v>
      </c>
      <c r="M531" t="s">
        <v>245</v>
      </c>
      <c r="N531" t="s">
        <v>138</v>
      </c>
      <c r="O531">
        <v>321</v>
      </c>
      <c r="P531">
        <v>87.850467289719603</v>
      </c>
      <c r="Q531" t="s">
        <v>254</v>
      </c>
      <c r="R531" t="s">
        <v>138</v>
      </c>
      <c r="S531" t="s">
        <v>247</v>
      </c>
    </row>
    <row r="532">
      <c r="A532" t="s">
        <v>1845</v>
      </c>
      <c r="B532">
        <v>1589.160168502</v>
      </c>
      <c r="C532">
        <v>2.6994340454488199</v>
      </c>
      <c r="D532">
        <v>0.48125961538187301</v>
      </c>
      <c r="E532" s="134" t="s">
        <v>1846</v>
      </c>
      <c r="F532" s="134" t="s">
        <v>1847</v>
      </c>
      <c r="G532" t="s">
        <v>282</v>
      </c>
      <c r="H532">
        <v>3887288</v>
      </c>
      <c r="I532">
        <v>3889857</v>
      </c>
      <c r="J532" t="s">
        <v>252</v>
      </c>
      <c r="K532">
        <v>2569</v>
      </c>
      <c r="L532">
        <v>6.2000000000000002</v>
      </c>
      <c r="M532" t="s">
        <v>274</v>
      </c>
      <c r="N532" t="s">
        <v>198</v>
      </c>
      <c r="O532">
        <v>5362</v>
      </c>
      <c r="P532">
        <v>47.911227154046998</v>
      </c>
      <c r="Q532" t="s">
        <v>246</v>
      </c>
      <c r="R532" t="s">
        <v>198</v>
      </c>
      <c r="S532" t="s">
        <v>247</v>
      </c>
    </row>
    <row r="533">
      <c r="A533" t="s">
        <v>1848</v>
      </c>
      <c r="B533">
        <v>27.844331029190201</v>
      </c>
      <c r="C533">
        <v>2.53244244039875</v>
      </c>
      <c r="D533">
        <v>0.45238878875511701</v>
      </c>
      <c r="E533" s="134" t="s">
        <v>1849</v>
      </c>
      <c r="F533" s="134" t="s">
        <v>1850</v>
      </c>
      <c r="G533" t="s">
        <v>297</v>
      </c>
      <c r="H533">
        <v>5501699</v>
      </c>
      <c r="I533">
        <v>5501802</v>
      </c>
      <c r="J533" t="s">
        <v>244</v>
      </c>
      <c r="K533">
        <v>103</v>
      </c>
      <c r="L533">
        <v>1.8999999999999999</v>
      </c>
      <c r="M533" t="s">
        <v>274</v>
      </c>
      <c r="N533" t="s">
        <v>200</v>
      </c>
      <c r="O533">
        <v>3664</v>
      </c>
      <c r="P533">
        <v>2.8111353711790401</v>
      </c>
      <c r="Q533" t="s">
        <v>246</v>
      </c>
      <c r="R533" t="s">
        <v>200</v>
      </c>
      <c r="S533" t="s">
        <v>247</v>
      </c>
    </row>
    <row r="534">
      <c r="A534" t="s">
        <v>1851</v>
      </c>
      <c r="B534">
        <v>70.637960927231106</v>
      </c>
      <c r="C534">
        <v>-2.0749742631597798</v>
      </c>
      <c r="D534">
        <v>0.36949047041499899</v>
      </c>
      <c r="E534" s="134" t="s">
        <v>1852</v>
      </c>
      <c r="F534" s="134" t="s">
        <v>1853</v>
      </c>
      <c r="G534" t="s">
        <v>307</v>
      </c>
      <c r="H534">
        <v>2041694</v>
      </c>
      <c r="I534">
        <v>2041893</v>
      </c>
      <c r="J534" t="s">
        <v>244</v>
      </c>
      <c r="K534">
        <v>199</v>
      </c>
      <c r="L534">
        <v>2.2000000000000002</v>
      </c>
      <c r="M534" t="s">
        <v>274</v>
      </c>
      <c r="N534" t="s">
        <v>138</v>
      </c>
      <c r="O534">
        <v>359</v>
      </c>
      <c r="P534">
        <v>55.431754874651801</v>
      </c>
      <c r="Q534" t="s">
        <v>246</v>
      </c>
      <c r="R534" t="s">
        <v>138</v>
      </c>
      <c r="S534" t="s">
        <v>247</v>
      </c>
    </row>
    <row r="535">
      <c r="A535" t="s">
        <v>1854</v>
      </c>
      <c r="B535">
        <v>32.925459978016498</v>
      </c>
      <c r="C535">
        <v>2.28849368018279</v>
      </c>
      <c r="D535">
        <v>0.408296935160746</v>
      </c>
      <c r="E535" s="134" t="s">
        <v>1855</v>
      </c>
      <c r="F535" s="134" t="s">
        <v>1856</v>
      </c>
      <c r="G535" t="s">
        <v>297</v>
      </c>
      <c r="H535">
        <v>3883580</v>
      </c>
      <c r="I535">
        <v>3886164</v>
      </c>
      <c r="J535" t="s">
        <v>252</v>
      </c>
      <c r="K535">
        <v>1159</v>
      </c>
      <c r="L535">
        <v>23.373000000000001</v>
      </c>
      <c r="M535" t="s">
        <v>274</v>
      </c>
      <c r="N535" t="s">
        <v>196</v>
      </c>
      <c r="O535">
        <v>4037</v>
      </c>
      <c r="P535">
        <v>28.709437701263301</v>
      </c>
      <c r="Q535" t="s">
        <v>246</v>
      </c>
      <c r="R535" t="s">
        <v>196</v>
      </c>
      <c r="S535" t="s">
        <v>247</v>
      </c>
    </row>
    <row r="536">
      <c r="A536" t="s">
        <v>1857</v>
      </c>
      <c r="B536">
        <v>32.925459978016498</v>
      </c>
      <c r="C536">
        <v>2.28849368018279</v>
      </c>
      <c r="D536">
        <v>0.408296935160746</v>
      </c>
      <c r="E536" s="134" t="s">
        <v>1855</v>
      </c>
      <c r="F536" s="134" t="s">
        <v>1856</v>
      </c>
      <c r="G536" t="s">
        <v>297</v>
      </c>
      <c r="H536">
        <v>3884933</v>
      </c>
      <c r="I536">
        <v>3885060</v>
      </c>
      <c r="J536" t="s">
        <v>252</v>
      </c>
      <c r="K536">
        <v>127</v>
      </c>
      <c r="L536">
        <v>17.600000000000001</v>
      </c>
      <c r="M536" t="s">
        <v>274</v>
      </c>
      <c r="N536" t="s">
        <v>350</v>
      </c>
      <c r="O536">
        <v>221</v>
      </c>
      <c r="P536">
        <v>57.466063348416299</v>
      </c>
      <c r="Q536" t="s">
        <v>246</v>
      </c>
      <c r="R536" t="s">
        <v>192</v>
      </c>
      <c r="S536" t="s">
        <v>247</v>
      </c>
    </row>
    <row r="537">
      <c r="A537" t="s">
        <v>1858</v>
      </c>
      <c r="B537">
        <v>33.892865052066497</v>
      </c>
      <c r="C537">
        <v>2.3792625413030901</v>
      </c>
      <c r="D537">
        <v>0.42494395038169303</v>
      </c>
      <c r="E537" s="134" t="s">
        <v>1859</v>
      </c>
      <c r="F537" s="134" t="s">
        <v>1860</v>
      </c>
      <c r="G537" t="s">
        <v>243</v>
      </c>
      <c r="H537">
        <v>1396913</v>
      </c>
      <c r="I537">
        <v>1398609</v>
      </c>
      <c r="J537" t="s">
        <v>244</v>
      </c>
      <c r="K537">
        <v>1697</v>
      </c>
      <c r="L537">
        <v>1.1799999999999999</v>
      </c>
      <c r="M537" t="s">
        <v>245</v>
      </c>
      <c r="N537" t="s">
        <v>200</v>
      </c>
      <c r="O537">
        <v>3664</v>
      </c>
      <c r="P537">
        <v>46.315502183406103</v>
      </c>
      <c r="Q537" t="s">
        <v>246</v>
      </c>
      <c r="R537" t="s">
        <v>200</v>
      </c>
      <c r="S537" t="s">
        <v>247</v>
      </c>
    </row>
    <row r="538">
      <c r="A538" t="s">
        <v>1861</v>
      </c>
      <c r="B538">
        <v>26.458341215372698</v>
      </c>
      <c r="C538">
        <v>2.72650369050249</v>
      </c>
      <c r="D538">
        <v>0.487782675871546</v>
      </c>
      <c r="E538" s="134" t="s">
        <v>1862</v>
      </c>
      <c r="F538" s="134" t="s">
        <v>1863</v>
      </c>
      <c r="G538" t="s">
        <v>418</v>
      </c>
      <c r="H538">
        <v>4804781</v>
      </c>
      <c r="I538">
        <v>4804897</v>
      </c>
      <c r="J538" t="s">
        <v>244</v>
      </c>
      <c r="K538">
        <v>116</v>
      </c>
      <c r="L538">
        <v>0.90000000000000002</v>
      </c>
      <c r="M538" t="s">
        <v>274</v>
      </c>
      <c r="N538" t="s">
        <v>200</v>
      </c>
      <c r="O538">
        <v>3664</v>
      </c>
      <c r="P538">
        <v>3.1659388646288198</v>
      </c>
      <c r="Q538" t="s">
        <v>246</v>
      </c>
      <c r="R538" t="s">
        <v>200</v>
      </c>
      <c r="S538" t="s">
        <v>247</v>
      </c>
    </row>
    <row r="539">
      <c r="A539" t="s">
        <v>1864</v>
      </c>
      <c r="B539">
        <v>27.9711138705722</v>
      </c>
      <c r="C539">
        <v>2.5069245511444902</v>
      </c>
      <c r="D539">
        <v>0.44875194762496701</v>
      </c>
      <c r="E539" s="134" t="s">
        <v>1865</v>
      </c>
      <c r="F539" s="134" t="s">
        <v>1866</v>
      </c>
      <c r="G539" t="s">
        <v>307</v>
      </c>
      <c r="H539">
        <v>2642979</v>
      </c>
      <c r="I539">
        <v>2643074</v>
      </c>
      <c r="J539" t="s">
        <v>244</v>
      </c>
      <c r="K539">
        <v>95</v>
      </c>
      <c r="L539">
        <v>4.5</v>
      </c>
      <c r="M539" t="s">
        <v>265</v>
      </c>
      <c r="N539" t="s">
        <v>200</v>
      </c>
      <c r="O539">
        <v>3664</v>
      </c>
      <c r="P539">
        <v>2.5927947598253298</v>
      </c>
      <c r="Q539" t="s">
        <v>246</v>
      </c>
      <c r="R539" t="s">
        <v>200</v>
      </c>
      <c r="S539" t="s">
        <v>247</v>
      </c>
    </row>
    <row r="540">
      <c r="A540" t="s">
        <v>1867</v>
      </c>
      <c r="B540">
        <v>30.5597468019125</v>
      </c>
      <c r="C540">
        <v>2.6048432307554998</v>
      </c>
      <c r="D540">
        <v>0.46537831976401001</v>
      </c>
      <c r="E540" s="134" t="s">
        <v>1868</v>
      </c>
      <c r="F540" s="134" t="s">
        <v>1869</v>
      </c>
      <c r="G540" t="s">
        <v>282</v>
      </c>
      <c r="H540">
        <v>648019</v>
      </c>
      <c r="I540">
        <v>648144</v>
      </c>
      <c r="J540" t="s">
        <v>244</v>
      </c>
      <c r="K540">
        <v>125</v>
      </c>
      <c r="L540">
        <v>4.7999999999999998</v>
      </c>
      <c r="M540" t="s">
        <v>274</v>
      </c>
      <c r="N540" t="s">
        <v>200</v>
      </c>
      <c r="O540">
        <v>3664</v>
      </c>
      <c r="P540">
        <v>3.4115720524017501</v>
      </c>
      <c r="Q540" t="s">
        <v>246</v>
      </c>
      <c r="R540" t="s">
        <v>200</v>
      </c>
      <c r="S540" t="s">
        <v>247</v>
      </c>
    </row>
    <row r="541">
      <c r="A541" t="s">
        <v>1870</v>
      </c>
      <c r="B541">
        <v>34.173871884089301</v>
      </c>
      <c r="C541">
        <v>2.4919369124542099</v>
      </c>
      <c r="D541">
        <v>0.45208804241195599</v>
      </c>
      <c r="E541" s="134" t="s">
        <v>1871</v>
      </c>
      <c r="F541" s="134" t="s">
        <v>1872</v>
      </c>
      <c r="G541" t="s">
        <v>297</v>
      </c>
      <c r="H541">
        <v>4681237</v>
      </c>
      <c r="I541">
        <v>4682406</v>
      </c>
      <c r="J541" t="s">
        <v>244</v>
      </c>
      <c r="K541">
        <v>878</v>
      </c>
      <c r="L541">
        <v>3.3149999999999999</v>
      </c>
      <c r="M541" t="s">
        <v>245</v>
      </c>
      <c r="N541" t="s">
        <v>126</v>
      </c>
      <c r="O541">
        <v>1569</v>
      </c>
      <c r="P541">
        <v>55.9592096876992</v>
      </c>
      <c r="Q541" t="s">
        <v>246</v>
      </c>
      <c r="R541" t="s">
        <v>191</v>
      </c>
      <c r="S541" t="s">
        <v>247</v>
      </c>
    </row>
    <row r="542">
      <c r="A542" t="s">
        <v>1873</v>
      </c>
      <c r="B542">
        <v>16.751591367170899</v>
      </c>
      <c r="C542">
        <v>3.85479069630476</v>
      </c>
      <c r="D542">
        <v>0.69088442365642999</v>
      </c>
      <c r="E542" s="134" t="s">
        <v>1874</v>
      </c>
      <c r="F542" s="134" t="s">
        <v>1875</v>
      </c>
      <c r="G542" t="s">
        <v>553</v>
      </c>
      <c r="H542">
        <v>6337952</v>
      </c>
      <c r="I542">
        <v>6338735</v>
      </c>
      <c r="J542" t="s">
        <v>244</v>
      </c>
      <c r="K542">
        <v>783</v>
      </c>
      <c r="L542">
        <v>16.300000000000001</v>
      </c>
      <c r="M542" t="s">
        <v>274</v>
      </c>
      <c r="N542" t="s">
        <v>126</v>
      </c>
      <c r="O542">
        <v>3386</v>
      </c>
      <c r="P542">
        <v>23.124630832841099</v>
      </c>
      <c r="Q542" t="s">
        <v>246</v>
      </c>
      <c r="R542" t="s">
        <v>192</v>
      </c>
      <c r="S542" t="s">
        <v>247</v>
      </c>
    </row>
    <row r="543">
      <c r="A543" t="s">
        <v>1876</v>
      </c>
      <c r="B543">
        <v>32.583852706348601</v>
      </c>
      <c r="C543">
        <v>2.4111541932655101</v>
      </c>
      <c r="D543">
        <v>0.43314954123590399</v>
      </c>
      <c r="E543" s="134" t="s">
        <v>1877</v>
      </c>
      <c r="F543" s="134" t="s">
        <v>1878</v>
      </c>
      <c r="G543" t="s">
        <v>445</v>
      </c>
      <c r="H543">
        <v>5628573</v>
      </c>
      <c r="I543">
        <v>5628775</v>
      </c>
      <c r="J543" t="s">
        <v>244</v>
      </c>
      <c r="K543">
        <v>202</v>
      </c>
      <c r="L543">
        <v>0.5</v>
      </c>
      <c r="M543" t="s">
        <v>245</v>
      </c>
      <c r="N543" t="s">
        <v>200</v>
      </c>
      <c r="O543">
        <v>3664</v>
      </c>
      <c r="P543">
        <v>5.5131004366812197</v>
      </c>
      <c r="Q543" t="s">
        <v>246</v>
      </c>
      <c r="R543" t="s">
        <v>200</v>
      </c>
      <c r="S543" t="s">
        <v>247</v>
      </c>
    </row>
    <row r="544">
      <c r="A544" t="s">
        <v>1879</v>
      </c>
      <c r="B544">
        <v>31.366383491060901</v>
      </c>
      <c r="C544">
        <v>2.3738978149276102</v>
      </c>
      <c r="D544">
        <v>0.42562753720832303</v>
      </c>
      <c r="E544" s="134" t="s">
        <v>1880</v>
      </c>
      <c r="F544" s="134" t="s">
        <v>1881</v>
      </c>
      <c r="G544" t="s">
        <v>342</v>
      </c>
      <c r="H544">
        <v>3646694</v>
      </c>
      <c r="I544">
        <v>3647515</v>
      </c>
      <c r="J544" t="s">
        <v>244</v>
      </c>
      <c r="K544">
        <v>821</v>
      </c>
      <c r="L544">
        <v>2.7000000000000002</v>
      </c>
      <c r="M544" t="s">
        <v>274</v>
      </c>
      <c r="N544" t="s">
        <v>200</v>
      </c>
      <c r="O544">
        <v>3664</v>
      </c>
      <c r="P544">
        <v>22.407205240174701</v>
      </c>
      <c r="Q544" t="s">
        <v>246</v>
      </c>
      <c r="R544" t="s">
        <v>200</v>
      </c>
      <c r="S544" t="s">
        <v>247</v>
      </c>
    </row>
    <row r="545">
      <c r="A545" t="s">
        <v>1882</v>
      </c>
      <c r="B545">
        <v>16.396409914255202</v>
      </c>
      <c r="C545">
        <v>4.6652319493434904</v>
      </c>
      <c r="D545">
        <v>0.825726841315649</v>
      </c>
      <c r="E545" s="134" t="s">
        <v>1883</v>
      </c>
      <c r="F545" s="134" t="s">
        <v>1884</v>
      </c>
      <c r="G545" t="s">
        <v>414</v>
      </c>
      <c r="H545">
        <v>3117563</v>
      </c>
      <c r="I545">
        <v>3117746</v>
      </c>
      <c r="J545" t="s">
        <v>244</v>
      </c>
      <c r="K545">
        <v>183</v>
      </c>
      <c r="L545">
        <v>27.899999999999999</v>
      </c>
      <c r="M545" t="s">
        <v>245</v>
      </c>
      <c r="N545" t="s">
        <v>138</v>
      </c>
      <c r="O545">
        <v>506</v>
      </c>
      <c r="P545">
        <v>36.166007905138301</v>
      </c>
      <c r="Q545" t="s">
        <v>246</v>
      </c>
      <c r="R545" t="s">
        <v>138</v>
      </c>
      <c r="S545" t="s">
        <v>247</v>
      </c>
    </row>
    <row r="546">
      <c r="A546" t="s">
        <v>1885</v>
      </c>
      <c r="B546">
        <v>35.7656166939759</v>
      </c>
      <c r="C546">
        <v>2.32321050818287</v>
      </c>
      <c r="D546">
        <v>0.41734903524371503</v>
      </c>
      <c r="E546" s="134" t="s">
        <v>1886</v>
      </c>
      <c r="F546" s="134" t="s">
        <v>1887</v>
      </c>
      <c r="G546" t="s">
        <v>452</v>
      </c>
      <c r="H546">
        <v>6022394</v>
      </c>
      <c r="I546">
        <v>6022876</v>
      </c>
      <c r="J546" t="s">
        <v>244</v>
      </c>
      <c r="K546">
        <v>168</v>
      </c>
      <c r="L546">
        <v>1.786</v>
      </c>
      <c r="M546" t="s">
        <v>245</v>
      </c>
      <c r="N546" t="s">
        <v>200</v>
      </c>
      <c r="O546">
        <v>3664</v>
      </c>
      <c r="P546">
        <v>4.5851528384279501</v>
      </c>
      <c r="Q546" t="s">
        <v>246</v>
      </c>
      <c r="R546" t="s">
        <v>200</v>
      </c>
      <c r="S546" t="s">
        <v>247</v>
      </c>
    </row>
    <row r="547">
      <c r="A547" t="s">
        <v>1888</v>
      </c>
      <c r="B547">
        <v>29.730680538050301</v>
      </c>
      <c r="C547">
        <v>2.6333853666870302</v>
      </c>
      <c r="D547">
        <v>0.47427191578082301</v>
      </c>
      <c r="E547" s="134" t="s">
        <v>1889</v>
      </c>
      <c r="F547" s="134" t="s">
        <v>1890</v>
      </c>
      <c r="G547" t="s">
        <v>269</v>
      </c>
      <c r="H547">
        <v>7068502</v>
      </c>
      <c r="I547">
        <v>7068603</v>
      </c>
      <c r="J547" t="s">
        <v>244</v>
      </c>
      <c r="K547">
        <v>101</v>
      </c>
      <c r="L547">
        <v>0</v>
      </c>
      <c r="M547" t="s">
        <v>245</v>
      </c>
      <c r="N547" t="s">
        <v>200</v>
      </c>
      <c r="O547">
        <v>3664</v>
      </c>
      <c r="P547">
        <v>2.7565502183406099</v>
      </c>
      <c r="Q547" t="s">
        <v>246</v>
      </c>
      <c r="R547" t="s">
        <v>200</v>
      </c>
      <c r="S547" t="s">
        <v>247</v>
      </c>
    </row>
    <row r="548">
      <c r="A548" t="s">
        <v>1891</v>
      </c>
      <c r="B548">
        <v>31.235756380199099</v>
      </c>
      <c r="C548">
        <v>2.61953877308521</v>
      </c>
      <c r="D548">
        <v>0.47313501298706301</v>
      </c>
      <c r="E548" s="134" t="s">
        <v>1892</v>
      </c>
      <c r="F548" s="134" t="s">
        <v>1893</v>
      </c>
      <c r="G548" t="s">
        <v>273</v>
      </c>
      <c r="H548">
        <v>455169</v>
      </c>
      <c r="I548">
        <v>455393</v>
      </c>
      <c r="J548" t="s">
        <v>252</v>
      </c>
      <c r="K548">
        <v>224</v>
      </c>
      <c r="L548">
        <v>23.899999999999999</v>
      </c>
      <c r="M548" t="s">
        <v>245</v>
      </c>
      <c r="N548" t="s">
        <v>350</v>
      </c>
      <c r="O548">
        <v>325</v>
      </c>
      <c r="P548">
        <v>68.923076923076906</v>
      </c>
      <c r="Q548" t="s">
        <v>246</v>
      </c>
      <c r="R548" t="s">
        <v>192</v>
      </c>
      <c r="S548" t="s">
        <v>247</v>
      </c>
    </row>
    <row r="549">
      <c r="A549" t="s">
        <v>1894</v>
      </c>
      <c r="B549">
        <v>46.551124937615199</v>
      </c>
      <c r="C549">
        <v>-2.8367060780426798</v>
      </c>
      <c r="D549">
        <v>0.50748473346976097</v>
      </c>
      <c r="E549" s="134" t="s">
        <v>1895</v>
      </c>
      <c r="F549" s="134" t="s">
        <v>1896</v>
      </c>
      <c r="G549" t="s">
        <v>524</v>
      </c>
      <c r="H549">
        <v>5443275</v>
      </c>
      <c r="I549">
        <v>5445198</v>
      </c>
      <c r="J549" t="s">
        <v>252</v>
      </c>
      <c r="K549">
        <v>1090</v>
      </c>
      <c r="L549">
        <v>21.859000000000002</v>
      </c>
      <c r="M549" t="s">
        <v>274</v>
      </c>
      <c r="N549" t="s">
        <v>198</v>
      </c>
      <c r="O549">
        <v>7000</v>
      </c>
      <c r="P549">
        <v>15.5714285714286</v>
      </c>
      <c r="Q549" t="s">
        <v>246</v>
      </c>
      <c r="R549" t="s">
        <v>198</v>
      </c>
      <c r="S549" t="s">
        <v>247</v>
      </c>
    </row>
    <row r="550">
      <c r="A550" t="s">
        <v>1897</v>
      </c>
      <c r="B550">
        <v>54.8851257432976</v>
      </c>
      <c r="C550">
        <v>-2.4056910640889702</v>
      </c>
      <c r="D550">
        <v>0.43448582646464801</v>
      </c>
      <c r="E550" s="134" t="s">
        <v>1898</v>
      </c>
      <c r="F550" s="134" t="s">
        <v>1899</v>
      </c>
      <c r="G550" t="s">
        <v>243</v>
      </c>
      <c r="H550">
        <v>3547528</v>
      </c>
      <c r="I550">
        <v>3548362</v>
      </c>
      <c r="J550" t="s">
        <v>252</v>
      </c>
      <c r="K550">
        <v>547</v>
      </c>
      <c r="L550">
        <v>5.0099999999999998</v>
      </c>
      <c r="M550" t="s">
        <v>245</v>
      </c>
      <c r="N550" t="s">
        <v>197</v>
      </c>
      <c r="O550">
        <v>604</v>
      </c>
      <c r="P550">
        <v>90.562913907284795</v>
      </c>
      <c r="Q550" t="s">
        <v>254</v>
      </c>
      <c r="R550" t="s">
        <v>197</v>
      </c>
      <c r="S550" t="s">
        <v>247</v>
      </c>
    </row>
    <row r="551">
      <c r="A551" t="s">
        <v>1900</v>
      </c>
      <c r="B551">
        <v>27.5763985478604</v>
      </c>
      <c r="C551">
        <v>2.5829988009448899</v>
      </c>
      <c r="D551">
        <v>0.46882700638383501</v>
      </c>
      <c r="E551" s="134" t="s">
        <v>1901</v>
      </c>
      <c r="F551" s="134" t="s">
        <v>1902</v>
      </c>
      <c r="G551" t="s">
        <v>342</v>
      </c>
      <c r="H551">
        <v>10161496</v>
      </c>
      <c r="I551">
        <v>10161611</v>
      </c>
      <c r="J551" t="s">
        <v>244</v>
      </c>
      <c r="K551">
        <v>115</v>
      </c>
      <c r="L551">
        <v>0</v>
      </c>
      <c r="M551" t="s">
        <v>253</v>
      </c>
      <c r="N551" t="s">
        <v>200</v>
      </c>
      <c r="O551">
        <v>3664</v>
      </c>
      <c r="P551">
        <v>3.13864628820961</v>
      </c>
      <c r="Q551" t="s">
        <v>246</v>
      </c>
      <c r="R551" t="s">
        <v>200</v>
      </c>
      <c r="S551" t="s">
        <v>247</v>
      </c>
    </row>
    <row r="552">
      <c r="A552" t="s">
        <v>1903</v>
      </c>
      <c r="B552">
        <v>19.698114037069399</v>
      </c>
      <c r="C552">
        <v>3.2600336579042501</v>
      </c>
      <c r="D552">
        <v>0.59160689852257298</v>
      </c>
      <c r="E552" s="134" t="s">
        <v>1904</v>
      </c>
      <c r="F552" s="134" t="s">
        <v>1905</v>
      </c>
      <c r="G552" t="s">
        <v>349</v>
      </c>
      <c r="H552">
        <v>3058039</v>
      </c>
      <c r="I552">
        <v>3058141</v>
      </c>
      <c r="J552" t="s">
        <v>244</v>
      </c>
      <c r="K552">
        <v>102</v>
      </c>
      <c r="L552">
        <v>12.5</v>
      </c>
      <c r="M552" t="s">
        <v>274</v>
      </c>
      <c r="N552" t="s">
        <v>200</v>
      </c>
      <c r="O552">
        <v>3664</v>
      </c>
      <c r="P552">
        <v>2.7838427947598299</v>
      </c>
      <c r="Q552" t="s">
        <v>246</v>
      </c>
      <c r="R552" t="s">
        <v>200</v>
      </c>
      <c r="S552" t="s">
        <v>247</v>
      </c>
    </row>
    <row r="553">
      <c r="A553" t="s">
        <v>1906</v>
      </c>
      <c r="B553">
        <v>27.783167659215401</v>
      </c>
      <c r="C553">
        <v>2.6172012059867802</v>
      </c>
      <c r="D553">
        <v>0.47456122550787799</v>
      </c>
      <c r="E553" s="134" t="s">
        <v>1907</v>
      </c>
      <c r="F553" s="134" t="s">
        <v>1908</v>
      </c>
      <c r="G553" t="s">
        <v>553</v>
      </c>
      <c r="H553">
        <v>3290856</v>
      </c>
      <c r="I553">
        <v>3291138</v>
      </c>
      <c r="J553" t="s">
        <v>244</v>
      </c>
      <c r="K553">
        <v>282</v>
      </c>
      <c r="L553">
        <v>6.2000000000000002</v>
      </c>
      <c r="M553" t="s">
        <v>274</v>
      </c>
      <c r="N553" t="s">
        <v>200</v>
      </c>
      <c r="O553">
        <v>3664</v>
      </c>
      <c r="P553">
        <v>7.6965065502183396</v>
      </c>
      <c r="Q553" t="s">
        <v>246</v>
      </c>
      <c r="R553" t="s">
        <v>200</v>
      </c>
      <c r="S553" t="s">
        <v>247</v>
      </c>
    </row>
    <row r="554">
      <c r="A554" t="s">
        <v>1909</v>
      </c>
      <c r="B554">
        <v>19.713667735273098</v>
      </c>
      <c r="C554">
        <v>7.0099353901015702</v>
      </c>
      <c r="D554">
        <v>1.34683933094641</v>
      </c>
      <c r="E554" s="134" t="s">
        <v>1910</v>
      </c>
      <c r="F554" s="134" t="s">
        <v>1911</v>
      </c>
      <c r="G554" t="s">
        <v>297</v>
      </c>
      <c r="H554">
        <v>1405081</v>
      </c>
      <c r="I554">
        <v>1409351</v>
      </c>
      <c r="J554" t="s">
        <v>252</v>
      </c>
      <c r="K554">
        <v>224</v>
      </c>
      <c r="L554">
        <v>17.879000000000001</v>
      </c>
      <c r="M554" t="s">
        <v>274</v>
      </c>
      <c r="N554" t="s">
        <v>196</v>
      </c>
      <c r="O554">
        <v>4037</v>
      </c>
      <c r="P554">
        <v>5.5486747584840197</v>
      </c>
      <c r="Q554" t="s">
        <v>246</v>
      </c>
      <c r="R554" t="s">
        <v>196</v>
      </c>
      <c r="S554" t="s">
        <v>247</v>
      </c>
    </row>
    <row r="555">
      <c r="A555" t="s">
        <v>1912</v>
      </c>
      <c r="B555">
        <v>30.7042113531535</v>
      </c>
      <c r="C555">
        <v>2.4187604310320499</v>
      </c>
      <c r="D555">
        <v>0.4394665001684</v>
      </c>
      <c r="E555" s="134" t="s">
        <v>1913</v>
      </c>
      <c r="F555" s="134" t="s">
        <v>1914</v>
      </c>
      <c r="G555" t="s">
        <v>330</v>
      </c>
      <c r="H555">
        <v>1219250</v>
      </c>
      <c r="I555">
        <v>1220559</v>
      </c>
      <c r="J555" t="s">
        <v>244</v>
      </c>
      <c r="K555">
        <v>1309</v>
      </c>
      <c r="L555">
        <v>1.3</v>
      </c>
      <c r="M555" t="s">
        <v>274</v>
      </c>
      <c r="N555" t="s">
        <v>200</v>
      </c>
      <c r="O555">
        <v>3664</v>
      </c>
      <c r="P555">
        <v>35.725982532751097</v>
      </c>
      <c r="Q555" t="s">
        <v>246</v>
      </c>
      <c r="R555" t="s">
        <v>200</v>
      </c>
      <c r="S555" t="s">
        <v>247</v>
      </c>
    </row>
    <row r="556">
      <c r="A556" t="s">
        <v>1915</v>
      </c>
      <c r="B556">
        <v>50.072093107531103</v>
      </c>
      <c r="C556">
        <v>5.0565803024174896</v>
      </c>
      <c r="D556">
        <v>0.92473002097588497</v>
      </c>
      <c r="E556" s="134" t="s">
        <v>1916</v>
      </c>
      <c r="F556" s="134" t="s">
        <v>1917</v>
      </c>
      <c r="G556" t="s">
        <v>273</v>
      </c>
      <c r="H556">
        <v>5276856</v>
      </c>
      <c r="I556">
        <v>5277077</v>
      </c>
      <c r="J556" t="s">
        <v>252</v>
      </c>
      <c r="K556">
        <v>221</v>
      </c>
      <c r="L556">
        <v>18.100000000000001</v>
      </c>
      <c r="M556" t="s">
        <v>245</v>
      </c>
      <c r="N556" t="s">
        <v>350</v>
      </c>
      <c r="O556">
        <v>221</v>
      </c>
      <c r="P556">
        <v>100</v>
      </c>
      <c r="Q556" t="s">
        <v>254</v>
      </c>
      <c r="R556" t="s">
        <v>192</v>
      </c>
      <c r="S556" t="s">
        <v>247</v>
      </c>
    </row>
    <row r="557">
      <c r="A557" t="s">
        <v>1918</v>
      </c>
      <c r="B557">
        <v>33.947294968324201</v>
      </c>
      <c r="C557">
        <v>2.22998793079402</v>
      </c>
      <c r="D557">
        <v>0.40676707601659801</v>
      </c>
      <c r="E557" s="134" t="s">
        <v>1919</v>
      </c>
      <c r="F557" s="134" t="s">
        <v>1920</v>
      </c>
      <c r="G557" t="s">
        <v>520</v>
      </c>
      <c r="H557">
        <v>2859263</v>
      </c>
      <c r="I557">
        <v>2859620</v>
      </c>
      <c r="J557" t="s">
        <v>244</v>
      </c>
      <c r="K557">
        <v>357</v>
      </c>
      <c r="L557">
        <v>1.3999999999999999</v>
      </c>
      <c r="M557" t="s">
        <v>245</v>
      </c>
      <c r="N557" t="s">
        <v>200</v>
      </c>
      <c r="O557">
        <v>3664</v>
      </c>
      <c r="P557">
        <v>9.7434497816593897</v>
      </c>
      <c r="Q557" t="s">
        <v>246</v>
      </c>
      <c r="R557" t="s">
        <v>200</v>
      </c>
      <c r="S557" t="s">
        <v>247</v>
      </c>
    </row>
    <row r="558">
      <c r="A558" t="s">
        <v>1921</v>
      </c>
      <c r="B558">
        <v>28.234854148166999</v>
      </c>
      <c r="C558">
        <v>2.4923465173958901</v>
      </c>
      <c r="D558">
        <v>0.45517439712312202</v>
      </c>
      <c r="E558" s="134" t="s">
        <v>1922</v>
      </c>
      <c r="F558" s="134" t="s">
        <v>1923</v>
      </c>
      <c r="G558" t="s">
        <v>452</v>
      </c>
      <c r="H558">
        <v>820861</v>
      </c>
      <c r="I558">
        <v>821039</v>
      </c>
      <c r="J558" t="s">
        <v>244</v>
      </c>
      <c r="K558">
        <v>178</v>
      </c>
      <c r="L558">
        <v>4</v>
      </c>
      <c r="M558" t="s">
        <v>245</v>
      </c>
      <c r="N558" t="s">
        <v>200</v>
      </c>
      <c r="O558">
        <v>3664</v>
      </c>
      <c r="P558">
        <v>4.8580786026200897</v>
      </c>
      <c r="Q558" t="s">
        <v>246</v>
      </c>
      <c r="R558" t="s">
        <v>200</v>
      </c>
      <c r="S558" t="s">
        <v>247</v>
      </c>
    </row>
    <row r="559">
      <c r="A559" t="s">
        <v>1924</v>
      </c>
      <c r="B559">
        <v>28.680893836455699</v>
      </c>
      <c r="C559">
        <v>2.4748879720347401</v>
      </c>
      <c r="D559">
        <v>0.45442660540798502</v>
      </c>
      <c r="E559" s="134" t="s">
        <v>1925</v>
      </c>
      <c r="F559" s="134" t="s">
        <v>1926</v>
      </c>
      <c r="G559" t="s">
        <v>273</v>
      </c>
      <c r="H559">
        <v>3605697</v>
      </c>
      <c r="I559">
        <v>3606613</v>
      </c>
      <c r="J559" t="s">
        <v>244</v>
      </c>
      <c r="K559">
        <v>916</v>
      </c>
      <c r="L559">
        <v>2.2999999999999998</v>
      </c>
      <c r="M559" t="s">
        <v>245</v>
      </c>
      <c r="N559" t="s">
        <v>200</v>
      </c>
      <c r="O559">
        <v>3664</v>
      </c>
      <c r="P559">
        <v>25</v>
      </c>
      <c r="Q559" t="s">
        <v>246</v>
      </c>
      <c r="R559" t="s">
        <v>200</v>
      </c>
      <c r="S559" t="s">
        <v>247</v>
      </c>
    </row>
    <row r="560">
      <c r="A560" t="s">
        <v>1927</v>
      </c>
      <c r="B560">
        <v>29.805489061310499</v>
      </c>
      <c r="C560">
        <v>2.4571524788820298</v>
      </c>
      <c r="D560">
        <v>0.44965184441906703</v>
      </c>
      <c r="E560" s="134" t="s">
        <v>1928</v>
      </c>
      <c r="F560" s="134" t="s">
        <v>1929</v>
      </c>
      <c r="G560" t="s">
        <v>342</v>
      </c>
      <c r="H560">
        <v>2428097</v>
      </c>
      <c r="I560">
        <v>2428371</v>
      </c>
      <c r="J560" t="s">
        <v>244</v>
      </c>
      <c r="K560">
        <v>274</v>
      </c>
      <c r="L560">
        <v>16.800000000000001</v>
      </c>
      <c r="M560" t="s">
        <v>245</v>
      </c>
      <c r="N560" t="s">
        <v>200</v>
      </c>
      <c r="O560">
        <v>438</v>
      </c>
      <c r="P560">
        <v>62.557077625570798</v>
      </c>
      <c r="Q560" t="s">
        <v>246</v>
      </c>
      <c r="R560" t="s">
        <v>200</v>
      </c>
      <c r="S560" t="s">
        <v>247</v>
      </c>
    </row>
    <row r="561">
      <c r="A561" t="s">
        <v>1930</v>
      </c>
      <c r="B561">
        <v>25.447516447350299</v>
      </c>
      <c r="C561">
        <v>2.8583738332531099</v>
      </c>
      <c r="D561">
        <v>0.52341133959899999</v>
      </c>
      <c r="E561" s="134" t="s">
        <v>1931</v>
      </c>
      <c r="F561" s="134" t="s">
        <v>1932</v>
      </c>
      <c r="G561" t="s">
        <v>338</v>
      </c>
      <c r="H561">
        <v>3243493</v>
      </c>
      <c r="I561">
        <v>3243612</v>
      </c>
      <c r="J561" t="s">
        <v>244</v>
      </c>
      <c r="K561">
        <v>119</v>
      </c>
      <c r="L561">
        <v>5.9000000000000004</v>
      </c>
      <c r="M561" t="s">
        <v>245</v>
      </c>
      <c r="N561" t="s">
        <v>200</v>
      </c>
      <c r="O561">
        <v>3664</v>
      </c>
      <c r="P561">
        <v>3.2478165938864598</v>
      </c>
      <c r="Q561" t="s">
        <v>246</v>
      </c>
      <c r="R561" t="s">
        <v>200</v>
      </c>
      <c r="S561" t="s">
        <v>247</v>
      </c>
    </row>
    <row r="562">
      <c r="A562" t="s">
        <v>1933</v>
      </c>
      <c r="B562">
        <v>27.977420510220401</v>
      </c>
      <c r="C562">
        <v>2.6073784013648198</v>
      </c>
      <c r="D562">
        <v>0.48140661151881298</v>
      </c>
      <c r="E562" s="134" t="s">
        <v>1934</v>
      </c>
      <c r="F562" s="134" t="s">
        <v>1935</v>
      </c>
      <c r="G562" t="s">
        <v>553</v>
      </c>
      <c r="H562">
        <v>4584662</v>
      </c>
      <c r="I562">
        <v>4584758</v>
      </c>
      <c r="J562" t="s">
        <v>244</v>
      </c>
      <c r="K562">
        <v>96</v>
      </c>
      <c r="L562">
        <v>2.1000000000000001</v>
      </c>
      <c r="M562" t="s">
        <v>245</v>
      </c>
      <c r="N562" t="s">
        <v>200</v>
      </c>
      <c r="O562">
        <v>3664</v>
      </c>
      <c r="P562">
        <v>2.62008733624454</v>
      </c>
      <c r="Q562" t="s">
        <v>246</v>
      </c>
      <c r="R562" t="s">
        <v>200</v>
      </c>
      <c r="S562" t="s">
        <v>247</v>
      </c>
    </row>
    <row r="563">
      <c r="A563" t="s">
        <v>1936</v>
      </c>
      <c r="B563">
        <v>20.166508990106099</v>
      </c>
      <c r="C563">
        <v>3.0033739430247302</v>
      </c>
      <c r="D563">
        <v>0.55545537192524397</v>
      </c>
      <c r="E563" s="134" t="s">
        <v>1937</v>
      </c>
      <c r="F563" s="134" t="s">
        <v>1938</v>
      </c>
      <c r="G563" t="s">
        <v>297</v>
      </c>
      <c r="H563">
        <v>1146349</v>
      </c>
      <c r="I563">
        <v>1146410</v>
      </c>
      <c r="J563" t="s">
        <v>244</v>
      </c>
      <c r="K563">
        <v>61</v>
      </c>
      <c r="L563">
        <v>10.199999999999999</v>
      </c>
      <c r="M563" t="s">
        <v>245</v>
      </c>
      <c r="N563" t="s">
        <v>138</v>
      </c>
      <c r="O563">
        <v>7662</v>
      </c>
      <c r="P563">
        <v>0.796136778908901</v>
      </c>
      <c r="Q563" t="s">
        <v>246</v>
      </c>
      <c r="R563" t="s">
        <v>138</v>
      </c>
      <c r="S563" t="s">
        <v>247</v>
      </c>
    </row>
    <row r="564">
      <c r="A564" t="s">
        <v>1939</v>
      </c>
      <c r="B564">
        <v>26.597731540740899</v>
      </c>
      <c r="C564">
        <v>2.5250064575537898</v>
      </c>
      <c r="D564">
        <v>0.46673104494490197</v>
      </c>
      <c r="E564" s="134" t="s">
        <v>1940</v>
      </c>
      <c r="F564" s="134" t="s">
        <v>1941</v>
      </c>
      <c r="G564" t="s">
        <v>251</v>
      </c>
      <c r="H564">
        <v>3093857</v>
      </c>
      <c r="I564">
        <v>3093953</v>
      </c>
      <c r="J564" t="s">
        <v>244</v>
      </c>
      <c r="K564">
        <v>96</v>
      </c>
      <c r="L564">
        <v>9.5999999999999996</v>
      </c>
      <c r="M564" t="s">
        <v>274</v>
      </c>
      <c r="N564" t="s">
        <v>200</v>
      </c>
      <c r="O564">
        <v>3664</v>
      </c>
      <c r="P564">
        <v>2.62008733624454</v>
      </c>
      <c r="Q564" t="s">
        <v>246</v>
      </c>
      <c r="R564" t="s">
        <v>200</v>
      </c>
      <c r="S564" t="s">
        <v>247</v>
      </c>
    </row>
    <row r="565">
      <c r="A565" t="s">
        <v>1942</v>
      </c>
      <c r="B565">
        <v>26.7634706306754</v>
      </c>
      <c r="C565">
        <v>2.5995932500510799</v>
      </c>
      <c r="D565">
        <v>0.482124663761204</v>
      </c>
      <c r="E565" s="134" t="s">
        <v>1943</v>
      </c>
      <c r="F565" s="134" t="s">
        <v>1944</v>
      </c>
      <c r="G565" t="s">
        <v>681</v>
      </c>
      <c r="H565">
        <v>2706135</v>
      </c>
      <c r="I565">
        <v>2706212</v>
      </c>
      <c r="J565" t="s">
        <v>244</v>
      </c>
      <c r="K565">
        <v>77</v>
      </c>
      <c r="L565">
        <v>5.2000000000000002</v>
      </c>
      <c r="M565" t="s">
        <v>245</v>
      </c>
      <c r="N565" t="s">
        <v>200</v>
      </c>
      <c r="O565">
        <v>3664</v>
      </c>
      <c r="P565">
        <v>2.1015283842794799</v>
      </c>
      <c r="Q565" t="s">
        <v>246</v>
      </c>
      <c r="R565" t="s">
        <v>200</v>
      </c>
      <c r="S565" t="s">
        <v>247</v>
      </c>
    </row>
    <row r="566">
      <c r="A566" t="s">
        <v>1945</v>
      </c>
      <c r="B566">
        <v>23.2867763999304</v>
      </c>
      <c r="C566">
        <v>2.8052453975645499</v>
      </c>
      <c r="D566">
        <v>0.52034907672903397</v>
      </c>
      <c r="E566" s="134" t="s">
        <v>1946</v>
      </c>
      <c r="F566" s="134" t="s">
        <v>1947</v>
      </c>
      <c r="G566" t="s">
        <v>681</v>
      </c>
      <c r="H566">
        <v>5389421</v>
      </c>
      <c r="I566">
        <v>5390732</v>
      </c>
      <c r="J566" t="s">
        <v>252</v>
      </c>
      <c r="K566">
        <v>1019</v>
      </c>
      <c r="L566">
        <v>2.9710000000000001</v>
      </c>
      <c r="M566" t="s">
        <v>245</v>
      </c>
      <c r="N566" t="s">
        <v>126</v>
      </c>
      <c r="O566">
        <v>1569</v>
      </c>
      <c r="P566">
        <v>64.945825366475503</v>
      </c>
      <c r="Q566" t="s">
        <v>246</v>
      </c>
      <c r="R566" t="s">
        <v>191</v>
      </c>
      <c r="S566" t="s">
        <v>247</v>
      </c>
    </row>
    <row r="567">
      <c r="A567" t="s">
        <v>1948</v>
      </c>
      <c r="B567">
        <v>26.9698968542288</v>
      </c>
      <c r="C567">
        <v>2.4670600584129998</v>
      </c>
      <c r="D567">
        <v>0.45795637362590502</v>
      </c>
      <c r="E567" s="134" t="s">
        <v>1949</v>
      </c>
      <c r="F567" s="134" t="s">
        <v>1950</v>
      </c>
      <c r="G567" t="s">
        <v>286</v>
      </c>
      <c r="H567">
        <v>4343558</v>
      </c>
      <c r="I567">
        <v>4343762</v>
      </c>
      <c r="J567" t="s">
        <v>244</v>
      </c>
      <c r="K567">
        <v>204</v>
      </c>
      <c r="L567">
        <v>7.5999999999999996</v>
      </c>
      <c r="M567" t="s">
        <v>245</v>
      </c>
      <c r="N567" t="s">
        <v>200</v>
      </c>
      <c r="O567">
        <v>3664</v>
      </c>
      <c r="P567">
        <v>5.56768558951965</v>
      </c>
      <c r="Q567" t="s">
        <v>246</v>
      </c>
      <c r="R567" t="s">
        <v>200</v>
      </c>
      <c r="S567" t="s">
        <v>247</v>
      </c>
    </row>
    <row r="568">
      <c r="A568" t="s">
        <v>1951</v>
      </c>
      <c r="B568">
        <v>99.288019841378201</v>
      </c>
      <c r="C568">
        <v>-7.3901608366228002</v>
      </c>
      <c r="D568">
        <v>1.28740838391509</v>
      </c>
      <c r="E568" s="134" t="s">
        <v>1952</v>
      </c>
      <c r="F568" s="134" t="s">
        <v>1953</v>
      </c>
      <c r="G568" t="s">
        <v>418</v>
      </c>
      <c r="H568">
        <v>2348332</v>
      </c>
      <c r="I568">
        <v>2350150</v>
      </c>
      <c r="J568" t="s">
        <v>244</v>
      </c>
      <c r="K568">
        <v>195</v>
      </c>
      <c r="L568">
        <v>27.745000000000001</v>
      </c>
      <c r="M568" t="s">
        <v>153</v>
      </c>
      <c r="N568" t="s">
        <v>138</v>
      </c>
      <c r="O568">
        <v>5724</v>
      </c>
      <c r="P568">
        <v>3.40670859538784</v>
      </c>
      <c r="Q568" t="s">
        <v>246</v>
      </c>
      <c r="R568" t="s">
        <v>138</v>
      </c>
      <c r="S568" t="s">
        <v>247</v>
      </c>
    </row>
    <row r="569">
      <c r="A569" t="s">
        <v>1954</v>
      </c>
      <c r="B569">
        <v>29.218202824418299</v>
      </c>
      <c r="C569">
        <v>2.4989847366614399</v>
      </c>
      <c r="D569">
        <v>0.462702326516788</v>
      </c>
      <c r="E569" s="134" t="s">
        <v>1955</v>
      </c>
      <c r="F569" s="134" t="s">
        <v>1956</v>
      </c>
      <c r="G569" t="s">
        <v>411</v>
      </c>
      <c r="H569">
        <v>6839749</v>
      </c>
      <c r="I569">
        <v>6839847</v>
      </c>
      <c r="J569" t="s">
        <v>244</v>
      </c>
      <c r="K569">
        <v>98</v>
      </c>
      <c r="L569">
        <v>1</v>
      </c>
      <c r="M569" t="s">
        <v>245</v>
      </c>
      <c r="N569" t="s">
        <v>200</v>
      </c>
      <c r="O569">
        <v>3664</v>
      </c>
      <c r="P569">
        <v>2.6746724890829698</v>
      </c>
      <c r="Q569" t="s">
        <v>246</v>
      </c>
      <c r="R569" t="s">
        <v>200</v>
      </c>
      <c r="S569" t="s">
        <v>247</v>
      </c>
    </row>
    <row r="570">
      <c r="A570" t="s">
        <v>1957</v>
      </c>
      <c r="B570">
        <v>16.922007286250501</v>
      </c>
      <c r="C570">
        <v>3.70890642014081</v>
      </c>
      <c r="D570">
        <v>0.68918816718204101</v>
      </c>
      <c r="E570" s="134" t="s">
        <v>1958</v>
      </c>
      <c r="F570" s="134" t="s">
        <v>1959</v>
      </c>
      <c r="G570" t="s">
        <v>681</v>
      </c>
      <c r="H570">
        <v>3395255</v>
      </c>
      <c r="I570">
        <v>3402090</v>
      </c>
      <c r="J570" t="s">
        <v>252</v>
      </c>
      <c r="K570">
        <v>82</v>
      </c>
      <c r="L570">
        <v>18.594999999999999</v>
      </c>
      <c r="M570" t="s">
        <v>293</v>
      </c>
      <c r="N570" t="s">
        <v>195</v>
      </c>
      <c r="O570">
        <v>4363</v>
      </c>
      <c r="P570">
        <v>1.8794407517763001</v>
      </c>
      <c r="Q570" t="s">
        <v>246</v>
      </c>
      <c r="R570" t="s">
        <v>195</v>
      </c>
      <c r="S570" t="s">
        <v>247</v>
      </c>
    </row>
    <row r="571">
      <c r="A571" t="s">
        <v>1960</v>
      </c>
      <c r="B571">
        <v>39.207150093582698</v>
      </c>
      <c r="C571">
        <v>2.0686436257475398</v>
      </c>
      <c r="D571">
        <v>0.38224763586410399</v>
      </c>
      <c r="E571" s="134" t="s">
        <v>1961</v>
      </c>
      <c r="F571" s="134" t="s">
        <v>1962</v>
      </c>
      <c r="G571" t="s">
        <v>297</v>
      </c>
      <c r="H571">
        <v>3673063</v>
      </c>
      <c r="I571">
        <v>3674644</v>
      </c>
      <c r="J571" t="s">
        <v>244</v>
      </c>
      <c r="K571">
        <v>348</v>
      </c>
      <c r="L571">
        <v>6.8230000000000004</v>
      </c>
      <c r="M571" t="s">
        <v>274</v>
      </c>
      <c r="N571" t="s">
        <v>200</v>
      </c>
      <c r="O571">
        <v>3664</v>
      </c>
      <c r="P571">
        <v>9.4978165938864603</v>
      </c>
      <c r="Q571" t="s">
        <v>246</v>
      </c>
      <c r="R571" t="s">
        <v>200</v>
      </c>
      <c r="S571" t="s">
        <v>247</v>
      </c>
    </row>
    <row r="572">
      <c r="A572" t="s">
        <v>1963</v>
      </c>
      <c r="B572">
        <v>25.421379404602199</v>
      </c>
      <c r="C572">
        <v>2.7744776592204898</v>
      </c>
      <c r="D572">
        <v>0.51601914412235605</v>
      </c>
      <c r="E572" s="134" t="s">
        <v>1964</v>
      </c>
      <c r="F572" s="134" t="s">
        <v>1965</v>
      </c>
      <c r="G572" t="s">
        <v>338</v>
      </c>
      <c r="H572">
        <v>2927961</v>
      </c>
      <c r="I572">
        <v>2928574</v>
      </c>
      <c r="J572" t="s">
        <v>244</v>
      </c>
      <c r="K572">
        <v>613</v>
      </c>
      <c r="L572">
        <v>8.1999999999999993</v>
      </c>
      <c r="M572" t="s">
        <v>245</v>
      </c>
      <c r="N572" t="s">
        <v>200</v>
      </c>
      <c r="O572">
        <v>3664</v>
      </c>
      <c r="P572">
        <v>16.730349344978201</v>
      </c>
      <c r="Q572" t="s">
        <v>246</v>
      </c>
      <c r="R572" t="s">
        <v>200</v>
      </c>
      <c r="S572" t="s">
        <v>247</v>
      </c>
    </row>
    <row r="573">
      <c r="A573" t="s">
        <v>1966</v>
      </c>
      <c r="B573">
        <v>27.102872242794199</v>
      </c>
      <c r="C573">
        <v>2.4717003190759899</v>
      </c>
      <c r="D573">
        <v>0.46159569113069099</v>
      </c>
      <c r="E573" s="134" t="s">
        <v>1967</v>
      </c>
      <c r="F573" s="134" t="s">
        <v>1968</v>
      </c>
      <c r="G573" t="s">
        <v>261</v>
      </c>
      <c r="H573">
        <v>2520856</v>
      </c>
      <c r="I573">
        <v>2520963</v>
      </c>
      <c r="J573" t="s">
        <v>252</v>
      </c>
      <c r="K573">
        <v>107</v>
      </c>
      <c r="L573">
        <v>2.1000000000000001</v>
      </c>
      <c r="M573" t="s">
        <v>274</v>
      </c>
      <c r="N573" t="s">
        <v>197</v>
      </c>
      <c r="O573">
        <v>12900</v>
      </c>
      <c r="P573">
        <v>0.82945736434108497</v>
      </c>
      <c r="Q573" t="s">
        <v>246</v>
      </c>
      <c r="R573" t="s">
        <v>197</v>
      </c>
      <c r="S573" t="s">
        <v>247</v>
      </c>
    </row>
    <row r="574">
      <c r="A574" t="s">
        <v>1969</v>
      </c>
      <c r="B574">
        <v>30.308460818524399</v>
      </c>
      <c r="C574">
        <v>2.3580159527825102</v>
      </c>
      <c r="D574">
        <v>0.43916328249193098</v>
      </c>
      <c r="E574" s="134" t="s">
        <v>1970</v>
      </c>
      <c r="F574" s="134" t="s">
        <v>1971</v>
      </c>
      <c r="G574" t="s">
        <v>520</v>
      </c>
      <c r="H574">
        <v>4176685</v>
      </c>
      <c r="I574">
        <v>4176777</v>
      </c>
      <c r="J574" t="s">
        <v>244</v>
      </c>
      <c r="K574">
        <v>92</v>
      </c>
      <c r="L574">
        <v>7.5999999999999996</v>
      </c>
      <c r="M574" t="s">
        <v>274</v>
      </c>
      <c r="N574" t="s">
        <v>200</v>
      </c>
      <c r="O574">
        <v>3664</v>
      </c>
      <c r="P574">
        <v>2.5109170305676898</v>
      </c>
      <c r="Q574" t="s">
        <v>246</v>
      </c>
      <c r="R574" t="s">
        <v>200</v>
      </c>
      <c r="S574" t="s">
        <v>247</v>
      </c>
    </row>
    <row r="575">
      <c r="A575" t="s">
        <v>1972</v>
      </c>
      <c r="B575">
        <v>15.7049648850317</v>
      </c>
      <c r="C575">
        <v>3.7284104601453198</v>
      </c>
      <c r="D575">
        <v>0.69730163291395997</v>
      </c>
      <c r="E575" s="134" t="s">
        <v>1973</v>
      </c>
      <c r="F575" s="134" t="s">
        <v>1974</v>
      </c>
      <c r="G575" t="s">
        <v>418</v>
      </c>
      <c r="H575">
        <v>1422142</v>
      </c>
      <c r="I575">
        <v>1422903</v>
      </c>
      <c r="J575" t="s">
        <v>244</v>
      </c>
      <c r="K575">
        <v>278</v>
      </c>
      <c r="L575">
        <v>18.422000000000001</v>
      </c>
      <c r="M575" t="s">
        <v>293</v>
      </c>
      <c r="N575" t="s">
        <v>126</v>
      </c>
      <c r="O575">
        <v>3386</v>
      </c>
      <c r="P575">
        <v>8.2102776137034805</v>
      </c>
      <c r="Q575" t="s">
        <v>246</v>
      </c>
      <c r="R575" t="s">
        <v>192</v>
      </c>
      <c r="S575" t="s">
        <v>247</v>
      </c>
    </row>
    <row r="576">
      <c r="A576" t="s">
        <v>1975</v>
      </c>
      <c r="B576">
        <v>42.533789612699699</v>
      </c>
      <c r="C576">
        <v>-2.6906636479652701</v>
      </c>
      <c r="D576">
        <v>0.49783572371442197</v>
      </c>
      <c r="E576" s="134" t="s">
        <v>1976</v>
      </c>
      <c r="F576" s="134" t="s">
        <v>1977</v>
      </c>
      <c r="G576" t="s">
        <v>418</v>
      </c>
      <c r="H576">
        <v>2709341</v>
      </c>
      <c r="I576">
        <v>2709700</v>
      </c>
      <c r="J576" t="s">
        <v>252</v>
      </c>
      <c r="K576">
        <v>359</v>
      </c>
      <c r="L576">
        <v>7.2999999999999998</v>
      </c>
      <c r="M576" t="s">
        <v>274</v>
      </c>
      <c r="N576" t="s">
        <v>199</v>
      </c>
      <c r="O576">
        <v>13544</v>
      </c>
      <c r="P576">
        <v>2.6506202008269302</v>
      </c>
      <c r="Q576" t="s">
        <v>246</v>
      </c>
      <c r="R576" t="s">
        <v>199</v>
      </c>
      <c r="S576" t="s">
        <v>247</v>
      </c>
    </row>
    <row r="577">
      <c r="A577" t="s">
        <v>1978</v>
      </c>
      <c r="B577">
        <v>27.7231380221628</v>
      </c>
      <c r="C577">
        <v>2.6140678067413599</v>
      </c>
      <c r="D577">
        <v>0.48887118727080903</v>
      </c>
      <c r="E577" s="134" t="s">
        <v>1979</v>
      </c>
      <c r="F577" s="134" t="s">
        <v>1980</v>
      </c>
      <c r="G577" t="s">
        <v>282</v>
      </c>
      <c r="H577">
        <v>6020476</v>
      </c>
      <c r="I577">
        <v>6020646</v>
      </c>
      <c r="J577" t="s">
        <v>244</v>
      </c>
      <c r="K577">
        <v>170</v>
      </c>
      <c r="L577">
        <v>0</v>
      </c>
      <c r="M577" t="s">
        <v>245</v>
      </c>
      <c r="N577" t="s">
        <v>200</v>
      </c>
      <c r="O577">
        <v>3664</v>
      </c>
      <c r="P577">
        <v>4.6397379912663697</v>
      </c>
      <c r="Q577" t="s">
        <v>246</v>
      </c>
      <c r="R577" t="s">
        <v>200</v>
      </c>
      <c r="S577" t="s">
        <v>247</v>
      </c>
    </row>
    <row r="578">
      <c r="A578" t="s">
        <v>1981</v>
      </c>
      <c r="B578">
        <v>23.6185258214844</v>
      </c>
      <c r="C578">
        <v>2.6177383995095398</v>
      </c>
      <c r="D578">
        <v>0.49297104778204398</v>
      </c>
      <c r="E578" s="134" t="s">
        <v>1982</v>
      </c>
      <c r="F578" s="134" t="s">
        <v>1983</v>
      </c>
      <c r="G578" t="s">
        <v>297</v>
      </c>
      <c r="H578">
        <v>1146369</v>
      </c>
      <c r="I578">
        <v>1146602</v>
      </c>
      <c r="J578" t="s">
        <v>252</v>
      </c>
      <c r="K578">
        <v>233</v>
      </c>
      <c r="L578">
        <v>12.4</v>
      </c>
      <c r="M578" t="s">
        <v>245</v>
      </c>
      <c r="N578" t="s">
        <v>350</v>
      </c>
      <c r="O578">
        <v>221</v>
      </c>
      <c r="P578">
        <v>105.429864253394</v>
      </c>
      <c r="Q578" t="s">
        <v>254</v>
      </c>
      <c r="R578" t="s">
        <v>192</v>
      </c>
      <c r="S578" t="s">
        <v>247</v>
      </c>
    </row>
    <row r="579">
      <c r="A579" t="s">
        <v>1984</v>
      </c>
      <c r="B579">
        <v>28.174216113265999</v>
      </c>
      <c r="C579">
        <v>2.3560619203489899</v>
      </c>
      <c r="D579">
        <v>0.443217907101085</v>
      </c>
      <c r="E579" s="134" t="s">
        <v>1985</v>
      </c>
      <c r="F579" s="134" t="s">
        <v>1986</v>
      </c>
      <c r="G579" t="s">
        <v>330</v>
      </c>
      <c r="H579">
        <v>402257</v>
      </c>
      <c r="I579">
        <v>402561</v>
      </c>
      <c r="J579" t="s">
        <v>244</v>
      </c>
      <c r="K579">
        <v>304</v>
      </c>
      <c r="L579">
        <v>1.6000000000000001</v>
      </c>
      <c r="M579" t="s">
        <v>265</v>
      </c>
      <c r="N579" t="s">
        <v>200</v>
      </c>
      <c r="O579">
        <v>3664</v>
      </c>
      <c r="P579">
        <v>8.2969432314410501</v>
      </c>
      <c r="Q579" t="s">
        <v>246</v>
      </c>
      <c r="R579" t="s">
        <v>200</v>
      </c>
      <c r="S579" t="s">
        <v>247</v>
      </c>
    </row>
    <row r="580">
      <c r="A580" t="s">
        <v>1987</v>
      </c>
      <c r="B580">
        <v>30.926227719481599</v>
      </c>
      <c r="C580">
        <v>2.2562503852664402</v>
      </c>
      <c r="D580">
        <v>0.42377893875881201</v>
      </c>
      <c r="E580" s="134" t="s">
        <v>1988</v>
      </c>
      <c r="F580" s="134" t="s">
        <v>1989</v>
      </c>
      <c r="G580" t="s">
        <v>681</v>
      </c>
      <c r="H580">
        <v>4756525</v>
      </c>
      <c r="I580">
        <v>4756873</v>
      </c>
      <c r="J580" t="s">
        <v>244</v>
      </c>
      <c r="K580">
        <v>348</v>
      </c>
      <c r="L580">
        <v>9.0999999999999996</v>
      </c>
      <c r="M580" t="s">
        <v>245</v>
      </c>
      <c r="N580" t="s">
        <v>195</v>
      </c>
      <c r="O580">
        <v>4363</v>
      </c>
      <c r="P580">
        <v>7.9761631904652797</v>
      </c>
      <c r="Q580" t="s">
        <v>246</v>
      </c>
      <c r="R580" t="s">
        <v>195</v>
      </c>
      <c r="S580" t="s">
        <v>247</v>
      </c>
    </row>
    <row r="581">
      <c r="A581" t="s">
        <v>1990</v>
      </c>
      <c r="B581">
        <v>44.7723970410796</v>
      </c>
      <c r="C581">
        <v>-4.7926202902539403</v>
      </c>
      <c r="D581">
        <v>0.86122224812400905</v>
      </c>
      <c r="E581" s="134" t="s">
        <v>1991</v>
      </c>
      <c r="F581" s="134" t="s">
        <v>1992</v>
      </c>
      <c r="G581" t="s">
        <v>338</v>
      </c>
      <c r="H581">
        <v>3453428</v>
      </c>
      <c r="I581">
        <v>3454102</v>
      </c>
      <c r="J581" t="s">
        <v>252</v>
      </c>
      <c r="K581">
        <v>254</v>
      </c>
      <c r="L581">
        <v>22.587</v>
      </c>
      <c r="M581" t="s">
        <v>153</v>
      </c>
      <c r="N581" t="s">
        <v>198</v>
      </c>
      <c r="O581">
        <v>22184</v>
      </c>
      <c r="P581">
        <v>1.1449693472773199</v>
      </c>
      <c r="Q581" t="s">
        <v>246</v>
      </c>
      <c r="R581" t="s">
        <v>198</v>
      </c>
      <c r="S581" t="s">
        <v>247</v>
      </c>
    </row>
    <row r="582">
      <c r="A582" t="s">
        <v>1993</v>
      </c>
      <c r="B582">
        <v>25.2189336629656</v>
      </c>
      <c r="C582">
        <v>2.66225714642577</v>
      </c>
      <c r="D582">
        <v>0.50149359663765103</v>
      </c>
      <c r="E582" s="134" t="s">
        <v>1994</v>
      </c>
      <c r="F582" s="134" t="s">
        <v>1995</v>
      </c>
      <c r="G582" t="s">
        <v>286</v>
      </c>
      <c r="H582">
        <v>2439239</v>
      </c>
      <c r="I582">
        <v>2439392</v>
      </c>
      <c r="J582" t="s">
        <v>244</v>
      </c>
      <c r="K582">
        <v>153</v>
      </c>
      <c r="L582">
        <v>1.3</v>
      </c>
      <c r="M582" t="s">
        <v>245</v>
      </c>
      <c r="N582" t="s">
        <v>200</v>
      </c>
      <c r="O582">
        <v>3664</v>
      </c>
      <c r="P582">
        <v>4.1757641921397397</v>
      </c>
      <c r="Q582" t="s">
        <v>246</v>
      </c>
      <c r="R582" t="s">
        <v>200</v>
      </c>
      <c r="S582" t="s">
        <v>247</v>
      </c>
    </row>
    <row r="583">
      <c r="A583" t="s">
        <v>1996</v>
      </c>
      <c r="B583">
        <v>27.906912487849802</v>
      </c>
      <c r="C583">
        <v>2.4555686405652302</v>
      </c>
      <c r="D583">
        <v>0.46675160107436497</v>
      </c>
      <c r="E583" s="134" t="s">
        <v>1997</v>
      </c>
      <c r="F583" s="134" t="s">
        <v>1998</v>
      </c>
      <c r="G583" t="s">
        <v>243</v>
      </c>
      <c r="H583">
        <v>848534</v>
      </c>
      <c r="I583">
        <v>849809</v>
      </c>
      <c r="J583" t="s">
        <v>252</v>
      </c>
      <c r="K583">
        <v>1275</v>
      </c>
      <c r="L583">
        <v>2.3999999999999999</v>
      </c>
      <c r="M583" t="s">
        <v>274</v>
      </c>
      <c r="N583" t="s">
        <v>189</v>
      </c>
      <c r="O583">
        <v>4313</v>
      </c>
      <c r="P583">
        <v>29.561789937398601</v>
      </c>
      <c r="Q583" t="s">
        <v>246</v>
      </c>
      <c r="R583" t="s">
        <v>189</v>
      </c>
      <c r="S583" t="s">
        <v>247</v>
      </c>
    </row>
    <row r="584">
      <c r="A584" t="s">
        <v>1999</v>
      </c>
      <c r="B584">
        <v>27.9492170881494</v>
      </c>
      <c r="C584">
        <v>2.4477841769159001</v>
      </c>
      <c r="D584">
        <v>0.46289212713196198</v>
      </c>
      <c r="E584" s="134" t="s">
        <v>2000</v>
      </c>
      <c r="F584" s="134" t="s">
        <v>2001</v>
      </c>
      <c r="G584" t="s">
        <v>338</v>
      </c>
      <c r="H584">
        <v>3621578</v>
      </c>
      <c r="I584">
        <v>3623311</v>
      </c>
      <c r="J584" t="s">
        <v>252</v>
      </c>
      <c r="K584">
        <v>1733</v>
      </c>
      <c r="L584">
        <v>16.300000000000001</v>
      </c>
      <c r="M584" t="s">
        <v>274</v>
      </c>
      <c r="N584" t="s">
        <v>126</v>
      </c>
      <c r="O584">
        <v>3386</v>
      </c>
      <c r="P584">
        <v>51.181334908446502</v>
      </c>
      <c r="Q584" t="s">
        <v>246</v>
      </c>
      <c r="R584" t="s">
        <v>192</v>
      </c>
      <c r="S584" t="s">
        <v>247</v>
      </c>
    </row>
    <row r="585">
      <c r="A585" t="s">
        <v>2002</v>
      </c>
      <c r="B585">
        <v>28.0785638884939</v>
      </c>
      <c r="C585">
        <v>2.40671852154051</v>
      </c>
      <c r="D585">
        <v>0.454931261570446</v>
      </c>
      <c r="E585" s="134" t="s">
        <v>2003</v>
      </c>
      <c r="F585" s="134" t="s">
        <v>2004</v>
      </c>
      <c r="G585" t="s">
        <v>261</v>
      </c>
      <c r="H585">
        <v>3611479</v>
      </c>
      <c r="I585">
        <v>3611614</v>
      </c>
      <c r="J585" t="s">
        <v>244</v>
      </c>
      <c r="K585">
        <v>135</v>
      </c>
      <c r="L585">
        <v>2.2000000000000002</v>
      </c>
      <c r="M585" t="s">
        <v>245</v>
      </c>
      <c r="N585" t="s">
        <v>200</v>
      </c>
      <c r="O585">
        <v>3664</v>
      </c>
      <c r="P585">
        <v>3.6844978165938902</v>
      </c>
      <c r="Q585" t="s">
        <v>246</v>
      </c>
      <c r="R585" t="s">
        <v>200</v>
      </c>
      <c r="S585" t="s">
        <v>247</v>
      </c>
    </row>
    <row r="586">
      <c r="A586" t="s">
        <v>2005</v>
      </c>
      <c r="B586">
        <v>10.462664422937801</v>
      </c>
      <c r="C586">
        <v>8.0445498471111403</v>
      </c>
      <c r="D586">
        <v>2.7058198652093401</v>
      </c>
      <c r="E586" s="134" t="s">
        <v>2006</v>
      </c>
      <c r="F586" s="134" t="s">
        <v>2007</v>
      </c>
      <c r="G586" t="s">
        <v>251</v>
      </c>
      <c r="H586">
        <v>6724388</v>
      </c>
      <c r="I586">
        <v>6724600</v>
      </c>
      <c r="J586" t="s">
        <v>252</v>
      </c>
      <c r="K586">
        <v>212</v>
      </c>
      <c r="L586">
        <v>14.6</v>
      </c>
      <c r="M586" t="s">
        <v>245</v>
      </c>
      <c r="N586" t="s">
        <v>350</v>
      </c>
      <c r="O586">
        <v>217</v>
      </c>
      <c r="P586">
        <v>97.695852534562206</v>
      </c>
      <c r="Q586" t="s">
        <v>254</v>
      </c>
      <c r="R586" t="s">
        <v>192</v>
      </c>
      <c r="S586" t="s">
        <v>247</v>
      </c>
    </row>
    <row r="587">
      <c r="A587" t="s">
        <v>2008</v>
      </c>
      <c r="B587">
        <v>21.947822524483701</v>
      </c>
      <c r="C587">
        <v>2.7783314435331898</v>
      </c>
      <c r="D587">
        <v>0.525973462122311</v>
      </c>
      <c r="E587" s="134" t="s">
        <v>2009</v>
      </c>
      <c r="F587" s="134" t="s">
        <v>2010</v>
      </c>
      <c r="G587" t="s">
        <v>380</v>
      </c>
      <c r="H587">
        <v>1937514</v>
      </c>
      <c r="I587">
        <v>1937732</v>
      </c>
      <c r="J587" t="s">
        <v>244</v>
      </c>
      <c r="K587">
        <v>218</v>
      </c>
      <c r="L587">
        <v>8.9000000000000004</v>
      </c>
      <c r="M587" t="s">
        <v>265</v>
      </c>
      <c r="N587" t="s">
        <v>200</v>
      </c>
      <c r="O587">
        <v>3664</v>
      </c>
      <c r="P587">
        <v>5.9497816593886501</v>
      </c>
      <c r="Q587" t="s">
        <v>246</v>
      </c>
      <c r="R587" t="s">
        <v>200</v>
      </c>
      <c r="S587" t="s">
        <v>247</v>
      </c>
    </row>
    <row r="588">
      <c r="A588" t="s">
        <v>2011</v>
      </c>
      <c r="B588">
        <v>23.018442402583801</v>
      </c>
      <c r="C588">
        <v>2.8538609367415102</v>
      </c>
      <c r="D588">
        <v>0.54616424322586998</v>
      </c>
      <c r="E588" s="134" t="s">
        <v>2012</v>
      </c>
      <c r="F588" s="134" t="s">
        <v>2013</v>
      </c>
      <c r="G588" t="s">
        <v>445</v>
      </c>
      <c r="H588">
        <v>567779</v>
      </c>
      <c r="I588">
        <v>568193</v>
      </c>
      <c r="J588" t="s">
        <v>252</v>
      </c>
      <c r="K588">
        <v>414</v>
      </c>
      <c r="L588">
        <v>21.800000000000001</v>
      </c>
      <c r="M588" t="s">
        <v>245</v>
      </c>
      <c r="N588" t="s">
        <v>198</v>
      </c>
      <c r="O588">
        <v>7108</v>
      </c>
      <c r="P588">
        <v>5.8244231851435</v>
      </c>
      <c r="Q588" t="s">
        <v>246</v>
      </c>
      <c r="R588" t="s">
        <v>198</v>
      </c>
      <c r="S588" t="s">
        <v>247</v>
      </c>
    </row>
    <row r="589">
      <c r="A589" t="s">
        <v>2014</v>
      </c>
      <c r="B589">
        <v>38.560609653146599</v>
      </c>
      <c r="C589">
        <v>2.0332573424854599</v>
      </c>
      <c r="D589">
        <v>0.38279474984376399</v>
      </c>
      <c r="E589" s="134" t="s">
        <v>2015</v>
      </c>
      <c r="F589" s="134" t="s">
        <v>2016</v>
      </c>
      <c r="G589" t="s">
        <v>297</v>
      </c>
      <c r="H589">
        <v>3673362</v>
      </c>
      <c r="I589">
        <v>3674666</v>
      </c>
      <c r="J589" t="s">
        <v>252</v>
      </c>
      <c r="K589">
        <v>104</v>
      </c>
      <c r="L589">
        <v>8.4499999999999993</v>
      </c>
      <c r="M589" t="s">
        <v>274</v>
      </c>
      <c r="N589" t="s">
        <v>197</v>
      </c>
      <c r="O589">
        <v>12900</v>
      </c>
      <c r="P589">
        <v>0.806201550387597</v>
      </c>
      <c r="Q589" t="s">
        <v>246</v>
      </c>
      <c r="R589" t="s">
        <v>197</v>
      </c>
      <c r="S589" t="s">
        <v>247</v>
      </c>
    </row>
    <row r="590">
      <c r="A590" t="s">
        <v>2017</v>
      </c>
      <c r="B590">
        <v>29.139691609438401</v>
      </c>
      <c r="C590">
        <v>2.3048779037423399</v>
      </c>
      <c r="D590">
        <v>0.436403624957928</v>
      </c>
      <c r="E590" s="134" t="s">
        <v>2018</v>
      </c>
      <c r="F590" s="134" t="s">
        <v>2019</v>
      </c>
      <c r="G590" t="s">
        <v>520</v>
      </c>
      <c r="H590">
        <v>1978173</v>
      </c>
      <c r="I590">
        <v>1978666</v>
      </c>
      <c r="J590" t="s">
        <v>244</v>
      </c>
      <c r="K590">
        <v>493</v>
      </c>
      <c r="L590">
        <v>3.2999999999999998</v>
      </c>
      <c r="M590" t="s">
        <v>274</v>
      </c>
      <c r="N590" t="s">
        <v>200</v>
      </c>
      <c r="O590">
        <v>3664</v>
      </c>
      <c r="P590">
        <v>13.4552401746725</v>
      </c>
      <c r="Q590" t="s">
        <v>246</v>
      </c>
      <c r="R590" t="s">
        <v>200</v>
      </c>
      <c r="S590" t="s">
        <v>247</v>
      </c>
    </row>
    <row r="591">
      <c r="A591" t="s">
        <v>2020</v>
      </c>
      <c r="B591">
        <v>27.0788529102153</v>
      </c>
      <c r="C591">
        <v>2.3797200296629102</v>
      </c>
      <c r="D591">
        <v>0.45279433565504401</v>
      </c>
      <c r="E591" s="134" t="s">
        <v>2021</v>
      </c>
      <c r="F591" s="134" t="s">
        <v>2022</v>
      </c>
      <c r="G591" t="s">
        <v>282</v>
      </c>
      <c r="H591">
        <v>6949596</v>
      </c>
      <c r="I591">
        <v>6950907</v>
      </c>
      <c r="J591" t="s">
        <v>244</v>
      </c>
      <c r="K591">
        <v>1019</v>
      </c>
      <c r="L591">
        <v>3.3410000000000002</v>
      </c>
      <c r="M591" t="s">
        <v>245</v>
      </c>
      <c r="N591" t="s">
        <v>126</v>
      </c>
      <c r="O591">
        <v>1569</v>
      </c>
      <c r="P591">
        <v>64.945825366475503</v>
      </c>
      <c r="Q591" t="s">
        <v>246</v>
      </c>
      <c r="R591" t="s">
        <v>191</v>
      </c>
      <c r="S591" t="s">
        <v>247</v>
      </c>
    </row>
    <row r="592">
      <c r="A592" t="s">
        <v>2023</v>
      </c>
      <c r="B592">
        <v>14.124079565033201</v>
      </c>
      <c r="C592">
        <v>4.1629190447767499</v>
      </c>
      <c r="D592">
        <v>0.78482176951513805</v>
      </c>
      <c r="E592" s="134" t="s">
        <v>2024</v>
      </c>
      <c r="F592" s="134" t="s">
        <v>2025</v>
      </c>
      <c r="G592" t="s">
        <v>273</v>
      </c>
      <c r="H592">
        <v>970440</v>
      </c>
      <c r="I592">
        <v>970476</v>
      </c>
      <c r="J592" t="s">
        <v>244</v>
      </c>
      <c r="K592">
        <v>36</v>
      </c>
      <c r="L592">
        <v>22.800000000000001</v>
      </c>
      <c r="M592" t="s">
        <v>245</v>
      </c>
      <c r="N592" t="s">
        <v>138</v>
      </c>
      <c r="O592">
        <v>2121</v>
      </c>
      <c r="P592">
        <v>1.6973125884017</v>
      </c>
      <c r="Q592" t="s">
        <v>246</v>
      </c>
      <c r="R592" t="s">
        <v>138</v>
      </c>
      <c r="S592" t="s">
        <v>247</v>
      </c>
    </row>
    <row r="593">
      <c r="A593" t="s">
        <v>2026</v>
      </c>
      <c r="B593">
        <v>14.2193440730509</v>
      </c>
      <c r="C593">
        <v>4.1589195513102002</v>
      </c>
      <c r="D593">
        <v>0.78726322596690301</v>
      </c>
      <c r="E593" s="134" t="s">
        <v>2027</v>
      </c>
      <c r="F593" s="134" t="s">
        <v>2028</v>
      </c>
      <c r="G593" t="s">
        <v>418</v>
      </c>
      <c r="H593">
        <v>1762513</v>
      </c>
      <c r="I593">
        <v>1762640</v>
      </c>
      <c r="J593" t="s">
        <v>252</v>
      </c>
      <c r="K593">
        <v>127</v>
      </c>
      <c r="L593">
        <v>17.899999999999999</v>
      </c>
      <c r="M593" t="s">
        <v>245</v>
      </c>
      <c r="N593" t="s">
        <v>354</v>
      </c>
      <c r="O593">
        <v>12053</v>
      </c>
      <c r="P593">
        <v>1.0536795818468401</v>
      </c>
      <c r="Q593" t="s">
        <v>246</v>
      </c>
      <c r="R593" t="s">
        <v>191</v>
      </c>
      <c r="S593" t="s">
        <v>247</v>
      </c>
    </row>
    <row r="594">
      <c r="A594" t="s">
        <v>2029</v>
      </c>
      <c r="B594">
        <v>64.4945235831198</v>
      </c>
      <c r="C594">
        <v>-2.07215485950212</v>
      </c>
      <c r="D594">
        <v>0.39485276092396498</v>
      </c>
      <c r="E594" s="134" t="s">
        <v>2030</v>
      </c>
      <c r="F594" s="134" t="s">
        <v>2031</v>
      </c>
      <c r="G594" t="s">
        <v>411</v>
      </c>
      <c r="H594">
        <v>983413</v>
      </c>
      <c r="I594">
        <v>984009</v>
      </c>
      <c r="J594" t="s">
        <v>244</v>
      </c>
      <c r="K594">
        <v>181</v>
      </c>
      <c r="L594">
        <v>9.8770000000000007</v>
      </c>
      <c r="M594" t="s">
        <v>245</v>
      </c>
      <c r="N594" t="s">
        <v>138</v>
      </c>
      <c r="O594">
        <v>2121</v>
      </c>
      <c r="P594">
        <v>8.5337105139085292</v>
      </c>
      <c r="Q594" t="s">
        <v>246</v>
      </c>
      <c r="R594" t="s">
        <v>138</v>
      </c>
      <c r="S594" t="s">
        <v>247</v>
      </c>
    </row>
    <row r="595">
      <c r="A595" t="s">
        <v>2032</v>
      </c>
      <c r="B595">
        <v>29.186919018028998</v>
      </c>
      <c r="C595">
        <v>2.3526569374861799</v>
      </c>
      <c r="D595">
        <v>0.44793812251628901</v>
      </c>
      <c r="E595" s="134" t="s">
        <v>2033</v>
      </c>
      <c r="F595" s="134" t="s">
        <v>2034</v>
      </c>
      <c r="G595" t="s">
        <v>269</v>
      </c>
      <c r="H595">
        <v>4598790</v>
      </c>
      <c r="I595">
        <v>4599084</v>
      </c>
      <c r="J595" t="s">
        <v>244</v>
      </c>
      <c r="K595">
        <v>294</v>
      </c>
      <c r="L595">
        <v>2.3999999999999999</v>
      </c>
      <c r="M595" t="s">
        <v>245</v>
      </c>
      <c r="N595" t="s">
        <v>200</v>
      </c>
      <c r="O595">
        <v>3664</v>
      </c>
      <c r="P595">
        <v>8.0240174672489104</v>
      </c>
      <c r="Q595" t="s">
        <v>246</v>
      </c>
      <c r="R595" t="s">
        <v>200</v>
      </c>
      <c r="S595" t="s">
        <v>247</v>
      </c>
    </row>
    <row r="596">
      <c r="A596" t="s">
        <v>2035</v>
      </c>
      <c r="B596">
        <v>28.858808756320801</v>
      </c>
      <c r="C596">
        <v>2.3457040092947001</v>
      </c>
      <c r="D596">
        <v>0.44610323886534498</v>
      </c>
      <c r="E596" s="134" t="s">
        <v>2036</v>
      </c>
      <c r="F596" s="134" t="s">
        <v>2037</v>
      </c>
      <c r="G596" t="s">
        <v>478</v>
      </c>
      <c r="H596">
        <v>1031899</v>
      </c>
      <c r="I596">
        <v>1032412</v>
      </c>
      <c r="J596" t="s">
        <v>244</v>
      </c>
      <c r="K596">
        <v>513</v>
      </c>
      <c r="L596">
        <v>2.7999999999999998</v>
      </c>
      <c r="M596" t="s">
        <v>245</v>
      </c>
      <c r="N596" t="s">
        <v>200</v>
      </c>
      <c r="O596">
        <v>3664</v>
      </c>
      <c r="P596">
        <v>14.001091703056799</v>
      </c>
      <c r="Q596" t="s">
        <v>246</v>
      </c>
      <c r="R596" t="s">
        <v>200</v>
      </c>
      <c r="S596" t="s">
        <v>247</v>
      </c>
    </row>
    <row r="597">
      <c r="A597" t="s">
        <v>2038</v>
      </c>
      <c r="B597">
        <v>13.870467487585801</v>
      </c>
      <c r="C597">
        <v>4.3970988798392003</v>
      </c>
      <c r="D597">
        <v>0.82752994854988304</v>
      </c>
      <c r="E597" s="134" t="s">
        <v>2039</v>
      </c>
      <c r="F597" s="134" t="s">
        <v>2040</v>
      </c>
      <c r="G597" t="s">
        <v>286</v>
      </c>
      <c r="H597">
        <v>1856446</v>
      </c>
      <c r="I597">
        <v>1856731</v>
      </c>
      <c r="J597" t="s">
        <v>252</v>
      </c>
      <c r="K597">
        <v>285</v>
      </c>
      <c r="L597">
        <v>18.300000000000001</v>
      </c>
      <c r="M597" t="s">
        <v>245</v>
      </c>
      <c r="N597" t="s">
        <v>199</v>
      </c>
      <c r="O597">
        <v>3210</v>
      </c>
      <c r="P597">
        <v>8.8785046728972006</v>
      </c>
      <c r="Q597" t="s">
        <v>246</v>
      </c>
      <c r="R597" t="s">
        <v>199</v>
      </c>
      <c r="S597" t="s">
        <v>247</v>
      </c>
    </row>
    <row r="598">
      <c r="A598" t="s">
        <v>2041</v>
      </c>
      <c r="B598">
        <v>31.0453583702988</v>
      </c>
      <c r="C598">
        <v>2.22437560165702</v>
      </c>
      <c r="D598">
        <v>0.42403140428715302</v>
      </c>
      <c r="E598" s="134" t="s">
        <v>2042</v>
      </c>
      <c r="F598" s="134" t="s">
        <v>2043</v>
      </c>
      <c r="G598" t="s">
        <v>297</v>
      </c>
      <c r="H598">
        <v>2089242</v>
      </c>
      <c r="I598">
        <v>2090160</v>
      </c>
      <c r="J598" t="s">
        <v>252</v>
      </c>
      <c r="K598">
        <v>234</v>
      </c>
      <c r="L598">
        <v>12.872</v>
      </c>
      <c r="M598" t="s">
        <v>245</v>
      </c>
      <c r="N598" t="s">
        <v>199</v>
      </c>
      <c r="O598">
        <v>9470</v>
      </c>
      <c r="P598">
        <v>2.4709609292502601</v>
      </c>
      <c r="Q598" t="s">
        <v>246</v>
      </c>
      <c r="R598" t="s">
        <v>199</v>
      </c>
      <c r="S598" t="s">
        <v>247</v>
      </c>
    </row>
    <row r="599">
      <c r="A599" t="s">
        <v>2044</v>
      </c>
      <c r="B599">
        <v>18.343619687787399</v>
      </c>
      <c r="C599">
        <v>3.0761523774435302</v>
      </c>
      <c r="D599">
        <v>0.59407104292320401</v>
      </c>
      <c r="E599" s="134" t="s">
        <v>2045</v>
      </c>
      <c r="F599" s="134" t="s">
        <v>2046</v>
      </c>
      <c r="G599" t="s">
        <v>303</v>
      </c>
      <c r="H599">
        <v>4007598</v>
      </c>
      <c r="I599">
        <v>4007987</v>
      </c>
      <c r="J599" t="s">
        <v>244</v>
      </c>
      <c r="K599">
        <v>389</v>
      </c>
      <c r="L599">
        <v>6.7000000000000002</v>
      </c>
      <c r="M599" t="s">
        <v>245</v>
      </c>
      <c r="N599" t="s">
        <v>197</v>
      </c>
      <c r="O599">
        <v>604</v>
      </c>
      <c r="P599">
        <v>64.403973509933806</v>
      </c>
      <c r="Q599" t="s">
        <v>246</v>
      </c>
      <c r="R599" t="s">
        <v>197</v>
      </c>
      <c r="S599" t="s">
        <v>247</v>
      </c>
    </row>
    <row r="600">
      <c r="A600" t="s">
        <v>2047</v>
      </c>
      <c r="B600">
        <v>25.866207982213801</v>
      </c>
      <c r="C600">
        <v>2.6331758340184201</v>
      </c>
      <c r="D600">
        <v>0.50638673718732896</v>
      </c>
      <c r="E600" s="134" t="s">
        <v>2048</v>
      </c>
      <c r="F600" s="134" t="s">
        <v>2049</v>
      </c>
      <c r="G600" t="s">
        <v>418</v>
      </c>
      <c r="H600">
        <v>2017400</v>
      </c>
      <c r="I600">
        <v>2018472</v>
      </c>
      <c r="J600" t="s">
        <v>252</v>
      </c>
      <c r="K600">
        <v>1072</v>
      </c>
      <c r="L600">
        <v>23.699999999999999</v>
      </c>
      <c r="M600" t="s">
        <v>245</v>
      </c>
      <c r="N600" t="s">
        <v>189</v>
      </c>
      <c r="O600">
        <v>4313</v>
      </c>
      <c r="P600">
        <v>24.855089265012801</v>
      </c>
      <c r="Q600" t="s">
        <v>246</v>
      </c>
      <c r="R600" t="s">
        <v>189</v>
      </c>
      <c r="S600" t="s">
        <v>247</v>
      </c>
    </row>
    <row r="601">
      <c r="A601" t="s">
        <v>2050</v>
      </c>
      <c r="B601">
        <v>33.610409354753997</v>
      </c>
      <c r="C601">
        <v>2.10446173899438</v>
      </c>
      <c r="D601">
        <v>0.40511884573141799</v>
      </c>
      <c r="E601" s="134" t="s">
        <v>2051</v>
      </c>
      <c r="F601" s="134" t="s">
        <v>2052</v>
      </c>
      <c r="G601" t="s">
        <v>286</v>
      </c>
      <c r="H601">
        <v>1638955</v>
      </c>
      <c r="I601">
        <v>1640481</v>
      </c>
      <c r="J601" t="s">
        <v>244</v>
      </c>
      <c r="K601">
        <v>1281</v>
      </c>
      <c r="L601">
        <v>9.0860000000000003</v>
      </c>
      <c r="M601" t="s">
        <v>245</v>
      </c>
      <c r="N601" t="s">
        <v>200</v>
      </c>
      <c r="O601">
        <v>3664</v>
      </c>
      <c r="P601">
        <v>34.961790393013104</v>
      </c>
      <c r="Q601" t="s">
        <v>246</v>
      </c>
      <c r="R601" t="s">
        <v>200</v>
      </c>
      <c r="S601" t="s">
        <v>247</v>
      </c>
    </row>
    <row r="602">
      <c r="A602" t="s">
        <v>2053</v>
      </c>
      <c r="B602">
        <v>14.001890443402999</v>
      </c>
      <c r="C602">
        <v>4.1676228036149796</v>
      </c>
      <c r="D602">
        <v>0.79611939588263803</v>
      </c>
      <c r="E602" s="134" t="s">
        <v>2054</v>
      </c>
      <c r="F602" s="134" t="s">
        <v>2055</v>
      </c>
      <c r="G602" t="s">
        <v>478</v>
      </c>
      <c r="H602">
        <v>6033220</v>
      </c>
      <c r="I602">
        <v>6034825</v>
      </c>
      <c r="J602" t="s">
        <v>252</v>
      </c>
      <c r="K602">
        <v>1605</v>
      </c>
      <c r="L602">
        <v>1.3</v>
      </c>
      <c r="M602" t="s">
        <v>274</v>
      </c>
      <c r="N602" t="s">
        <v>198</v>
      </c>
      <c r="O602">
        <v>5467</v>
      </c>
      <c r="P602">
        <v>29.357965977684302</v>
      </c>
      <c r="Q602" t="s">
        <v>246</v>
      </c>
      <c r="R602" t="s">
        <v>198</v>
      </c>
      <c r="S602" t="s">
        <v>247</v>
      </c>
    </row>
    <row r="603">
      <c r="A603" t="s">
        <v>2056</v>
      </c>
      <c r="B603">
        <v>34.4015904050393</v>
      </c>
      <c r="C603">
        <v>2.2836951682129798</v>
      </c>
      <c r="D603">
        <v>0.43943268393705098</v>
      </c>
      <c r="E603" s="134" t="s">
        <v>2057</v>
      </c>
      <c r="F603" s="134" t="s">
        <v>2058</v>
      </c>
      <c r="G603" t="s">
        <v>307</v>
      </c>
      <c r="H603">
        <v>5491613</v>
      </c>
      <c r="I603">
        <v>5491831</v>
      </c>
      <c r="J603" t="s">
        <v>252</v>
      </c>
      <c r="K603">
        <v>218</v>
      </c>
      <c r="L603">
        <v>24.399999999999999</v>
      </c>
      <c r="M603" t="s">
        <v>265</v>
      </c>
      <c r="N603" t="s">
        <v>350</v>
      </c>
      <c r="O603">
        <v>325</v>
      </c>
      <c r="P603">
        <v>67.076923076923094</v>
      </c>
      <c r="Q603" t="s">
        <v>246</v>
      </c>
      <c r="R603" t="s">
        <v>192</v>
      </c>
      <c r="S603" t="s">
        <v>247</v>
      </c>
    </row>
    <row r="604">
      <c r="A604" t="s">
        <v>2059</v>
      </c>
      <c r="B604">
        <v>26.628162535866402</v>
      </c>
      <c r="C604">
        <v>2.5917604848821099</v>
      </c>
      <c r="D604">
        <v>0.50024456617082902</v>
      </c>
      <c r="E604" s="134" t="s">
        <v>2060</v>
      </c>
      <c r="F604" s="134" t="s">
        <v>2061</v>
      </c>
      <c r="G604" t="s">
        <v>414</v>
      </c>
      <c r="H604">
        <v>1054053</v>
      </c>
      <c r="I604">
        <v>1054179</v>
      </c>
      <c r="J604" t="s">
        <v>244</v>
      </c>
      <c r="K604">
        <v>126</v>
      </c>
      <c r="L604">
        <v>2.3999999999999999</v>
      </c>
      <c r="M604" t="s">
        <v>265</v>
      </c>
      <c r="N604" t="s">
        <v>200</v>
      </c>
      <c r="O604">
        <v>3664</v>
      </c>
      <c r="P604">
        <v>3.4388646288209599</v>
      </c>
      <c r="Q604" t="s">
        <v>246</v>
      </c>
      <c r="R604" t="s">
        <v>200</v>
      </c>
      <c r="S604" t="s">
        <v>247</v>
      </c>
    </row>
    <row r="605">
      <c r="A605" t="s">
        <v>2062</v>
      </c>
      <c r="B605">
        <v>25.504885901969399</v>
      </c>
      <c r="C605">
        <v>2.5053398583470199</v>
      </c>
      <c r="D605">
        <v>0.48516168324440001</v>
      </c>
      <c r="E605" s="134" t="s">
        <v>2063</v>
      </c>
      <c r="F605" s="134" t="s">
        <v>2064</v>
      </c>
      <c r="G605" t="s">
        <v>452</v>
      </c>
      <c r="H605">
        <v>6553057</v>
      </c>
      <c r="I605">
        <v>6553404</v>
      </c>
      <c r="J605" t="s">
        <v>252</v>
      </c>
      <c r="K605">
        <v>250</v>
      </c>
      <c r="L605">
        <v>11.339</v>
      </c>
      <c r="M605" t="s">
        <v>265</v>
      </c>
      <c r="N605" t="s">
        <v>350</v>
      </c>
      <c r="O605">
        <v>871</v>
      </c>
      <c r="P605">
        <v>28.702640642939102</v>
      </c>
      <c r="Q605" t="s">
        <v>246</v>
      </c>
      <c r="R605" t="s">
        <v>192</v>
      </c>
      <c r="S605" t="s">
        <v>247</v>
      </c>
    </row>
    <row r="606">
      <c r="A606" t="s">
        <v>2065</v>
      </c>
      <c r="B606">
        <v>50.060332792693103</v>
      </c>
      <c r="C606">
        <v>-2.37267741150806</v>
      </c>
      <c r="D606">
        <v>0.46214193517990998</v>
      </c>
      <c r="E606" s="134" t="s">
        <v>2066</v>
      </c>
      <c r="F606" s="134" t="s">
        <v>2067</v>
      </c>
      <c r="G606" t="s">
        <v>524</v>
      </c>
      <c r="H606">
        <v>5392630</v>
      </c>
      <c r="I606">
        <v>5413536</v>
      </c>
      <c r="J606" t="s">
        <v>252</v>
      </c>
      <c r="K606">
        <v>193</v>
      </c>
      <c r="L606">
        <v>18.417000000000002</v>
      </c>
      <c r="M606" t="s">
        <v>274</v>
      </c>
      <c r="N606" t="s">
        <v>354</v>
      </c>
      <c r="O606">
        <v>15164</v>
      </c>
      <c r="P606">
        <v>1.27275125296755</v>
      </c>
      <c r="Q606" t="s">
        <v>246</v>
      </c>
      <c r="R606" t="s">
        <v>191</v>
      </c>
      <c r="S606" t="s">
        <v>247</v>
      </c>
    </row>
    <row r="607">
      <c r="A607" t="s">
        <v>2068</v>
      </c>
      <c r="B607">
        <v>17.719587701878702</v>
      </c>
      <c r="C607">
        <v>3.0387974944532599</v>
      </c>
      <c r="D607">
        <v>0.593396522531489</v>
      </c>
      <c r="E607" s="134" t="s">
        <v>2069</v>
      </c>
      <c r="F607" s="134" t="s">
        <v>2070</v>
      </c>
      <c r="G607" t="s">
        <v>553</v>
      </c>
      <c r="H607">
        <v>6318981</v>
      </c>
      <c r="I607">
        <v>6319386</v>
      </c>
      <c r="J607" t="s">
        <v>244</v>
      </c>
      <c r="K607">
        <v>405</v>
      </c>
      <c r="L607">
        <v>13.199999999999999</v>
      </c>
      <c r="M607" t="s">
        <v>274</v>
      </c>
      <c r="N607" t="s">
        <v>126</v>
      </c>
      <c r="O607">
        <v>3386</v>
      </c>
      <c r="P607">
        <v>11.9610159480213</v>
      </c>
      <c r="Q607" t="s">
        <v>246</v>
      </c>
      <c r="R607" t="s">
        <v>192</v>
      </c>
      <c r="S607" t="s">
        <v>247</v>
      </c>
    </row>
    <row r="608">
      <c r="A608" t="s">
        <v>2071</v>
      </c>
      <c r="B608">
        <v>37.5592258076097</v>
      </c>
      <c r="C608">
        <v>2.14331298205486</v>
      </c>
      <c r="D608">
        <v>0.41544690502882498</v>
      </c>
      <c r="E608" s="134" t="s">
        <v>2072</v>
      </c>
      <c r="F608" s="134" t="s">
        <v>2073</v>
      </c>
      <c r="G608" t="s">
        <v>261</v>
      </c>
      <c r="H608">
        <v>786317</v>
      </c>
      <c r="I608">
        <v>786490</v>
      </c>
      <c r="J608" t="s">
        <v>244</v>
      </c>
      <c r="K608">
        <v>173</v>
      </c>
      <c r="L608">
        <v>20.5</v>
      </c>
      <c r="M608" t="s">
        <v>274</v>
      </c>
      <c r="N608" t="s">
        <v>138</v>
      </c>
      <c r="O608">
        <v>967</v>
      </c>
      <c r="P608">
        <v>17.890382626680498</v>
      </c>
      <c r="Q608" t="s">
        <v>246</v>
      </c>
      <c r="R608" t="s">
        <v>138</v>
      </c>
      <c r="S608" t="s">
        <v>247</v>
      </c>
    </row>
    <row r="609">
      <c r="A609" t="s">
        <v>2074</v>
      </c>
      <c r="B609">
        <v>49.5414900458236</v>
      </c>
      <c r="C609">
        <v>-2.2396088411470001</v>
      </c>
      <c r="D609">
        <v>0.43475595523636601</v>
      </c>
      <c r="E609" s="134" t="s">
        <v>2075</v>
      </c>
      <c r="F609" s="134" t="s">
        <v>2076</v>
      </c>
      <c r="G609" t="s">
        <v>452</v>
      </c>
      <c r="H609">
        <v>5289328</v>
      </c>
      <c r="I609">
        <v>5289424</v>
      </c>
      <c r="J609" t="s">
        <v>252</v>
      </c>
      <c r="K609">
        <v>96</v>
      </c>
      <c r="L609">
        <v>12.6</v>
      </c>
      <c r="M609" t="s">
        <v>274</v>
      </c>
      <c r="N609" t="s">
        <v>122</v>
      </c>
      <c r="O609">
        <v>421</v>
      </c>
      <c r="P609">
        <v>22.802850356294499</v>
      </c>
      <c r="Q609" t="s">
        <v>246</v>
      </c>
      <c r="R609" t="s">
        <v>122</v>
      </c>
      <c r="S609" t="s">
        <v>247</v>
      </c>
    </row>
    <row r="610">
      <c r="A610" t="s">
        <v>2077</v>
      </c>
      <c r="B610">
        <v>14.146741209339901</v>
      </c>
      <c r="C610">
        <v>5.15529865115876</v>
      </c>
      <c r="D610">
        <v>0.96502201944902899</v>
      </c>
      <c r="E610" s="134" t="s">
        <v>2078</v>
      </c>
      <c r="F610" s="134" t="s">
        <v>2079</v>
      </c>
      <c r="G610" t="s">
        <v>342</v>
      </c>
      <c r="H610">
        <v>3603023</v>
      </c>
      <c r="I610">
        <v>3603210</v>
      </c>
      <c r="J610" t="s">
        <v>244</v>
      </c>
      <c r="K610">
        <v>187</v>
      </c>
      <c r="L610">
        <v>22.600000000000001</v>
      </c>
      <c r="M610" t="s">
        <v>274</v>
      </c>
      <c r="N610" t="s">
        <v>138</v>
      </c>
      <c r="O610">
        <v>355</v>
      </c>
      <c r="P610">
        <v>52.676056338028197</v>
      </c>
      <c r="Q610" t="s">
        <v>246</v>
      </c>
      <c r="R610" t="s">
        <v>138</v>
      </c>
      <c r="S610" t="s">
        <v>247</v>
      </c>
    </row>
    <row r="611">
      <c r="A611" t="s">
        <v>2080</v>
      </c>
      <c r="B611">
        <v>34.207251217003602</v>
      </c>
      <c r="C611">
        <v>2.1341434021550101</v>
      </c>
      <c r="D611">
        <v>0.41896756510220901</v>
      </c>
      <c r="E611" s="134" t="s">
        <v>2081</v>
      </c>
      <c r="F611" s="134" t="s">
        <v>2082</v>
      </c>
      <c r="G611" t="s">
        <v>380</v>
      </c>
      <c r="H611">
        <v>3319491</v>
      </c>
      <c r="I611">
        <v>3331278</v>
      </c>
      <c r="J611" t="s">
        <v>252</v>
      </c>
      <c r="K611">
        <v>156</v>
      </c>
      <c r="L611">
        <v>19.896999999999998</v>
      </c>
      <c r="M611" t="s">
        <v>245</v>
      </c>
      <c r="N611" t="s">
        <v>432</v>
      </c>
      <c r="O611">
        <v>21549</v>
      </c>
      <c r="P611">
        <v>0.72393150494222502</v>
      </c>
      <c r="Q611" t="s">
        <v>246</v>
      </c>
      <c r="R611" t="s">
        <v>191</v>
      </c>
      <c r="S611" t="s">
        <v>247</v>
      </c>
    </row>
    <row r="612">
      <c r="A612" t="s">
        <v>2083</v>
      </c>
      <c r="B612">
        <v>13.562584208831399</v>
      </c>
      <c r="C612">
        <v>5.1120167686668703</v>
      </c>
      <c r="D612">
        <v>0.96561829117116904</v>
      </c>
      <c r="E612" s="134" t="s">
        <v>2084</v>
      </c>
      <c r="F612" s="134" t="s">
        <v>2085</v>
      </c>
      <c r="G612" t="s">
        <v>418</v>
      </c>
      <c r="H612">
        <v>1548848</v>
      </c>
      <c r="I612">
        <v>1550406</v>
      </c>
      <c r="J612" t="s">
        <v>244</v>
      </c>
      <c r="K612">
        <v>465</v>
      </c>
      <c r="L612">
        <v>16.594999999999999</v>
      </c>
      <c r="M612" t="s">
        <v>245</v>
      </c>
      <c r="N612" t="s">
        <v>198</v>
      </c>
      <c r="O612">
        <v>5467</v>
      </c>
      <c r="P612">
        <v>8.5055789281141401</v>
      </c>
      <c r="Q612" t="s">
        <v>246</v>
      </c>
      <c r="R612" t="s">
        <v>198</v>
      </c>
      <c r="S612" t="s">
        <v>247</v>
      </c>
    </row>
    <row r="613">
      <c r="A613" t="s">
        <v>2086</v>
      </c>
      <c r="B613">
        <v>28.861630927961201</v>
      </c>
      <c r="C613">
        <v>2.32360139546961</v>
      </c>
      <c r="D613">
        <v>0.45645179332142799</v>
      </c>
      <c r="E613" s="134" t="s">
        <v>2087</v>
      </c>
      <c r="F613" s="134" t="s">
        <v>2088</v>
      </c>
      <c r="G613" t="s">
        <v>303</v>
      </c>
      <c r="H613">
        <v>4875973</v>
      </c>
      <c r="I613">
        <v>4876065</v>
      </c>
      <c r="J613" t="s">
        <v>244</v>
      </c>
      <c r="K613">
        <v>92</v>
      </c>
      <c r="L613">
        <v>6.5999999999999996</v>
      </c>
      <c r="M613" t="s">
        <v>245</v>
      </c>
      <c r="N613" t="s">
        <v>200</v>
      </c>
      <c r="O613">
        <v>3664</v>
      </c>
      <c r="P613">
        <v>2.5109170305676898</v>
      </c>
      <c r="Q613" t="s">
        <v>246</v>
      </c>
      <c r="R613" t="s">
        <v>200</v>
      </c>
      <c r="S613" t="s">
        <v>247</v>
      </c>
    </row>
    <row r="614">
      <c r="A614" t="s">
        <v>2089</v>
      </c>
      <c r="B614">
        <v>9.4514625097860208</v>
      </c>
      <c r="C614">
        <v>7.9089918884156498</v>
      </c>
      <c r="D614">
        <v>2.71120679904138</v>
      </c>
      <c r="E614" s="134" t="s">
        <v>2090</v>
      </c>
      <c r="F614" s="134" t="s">
        <v>2091</v>
      </c>
      <c r="G614" t="s">
        <v>553</v>
      </c>
      <c r="H614">
        <v>319240</v>
      </c>
      <c r="I614">
        <v>319456</v>
      </c>
      <c r="J614" t="s">
        <v>244</v>
      </c>
      <c r="K614">
        <v>216</v>
      </c>
      <c r="L614">
        <v>22.899999999999999</v>
      </c>
      <c r="M614" t="s">
        <v>274</v>
      </c>
      <c r="N614" t="s">
        <v>198</v>
      </c>
      <c r="O614">
        <v>4401</v>
      </c>
      <c r="P614">
        <v>4.9079754601227004</v>
      </c>
      <c r="Q614" t="s">
        <v>246</v>
      </c>
      <c r="R614" t="s">
        <v>198</v>
      </c>
      <c r="S614" t="s">
        <v>247</v>
      </c>
    </row>
    <row r="615">
      <c r="A615" t="s">
        <v>2092</v>
      </c>
      <c r="B615">
        <v>33.780365019310999</v>
      </c>
      <c r="C615">
        <v>2.0372652919282102</v>
      </c>
      <c r="D615">
        <v>0.39980130488750099</v>
      </c>
      <c r="E615" s="134" t="s">
        <v>2093</v>
      </c>
      <c r="F615" s="134" t="s">
        <v>2094</v>
      </c>
      <c r="G615" t="s">
        <v>553</v>
      </c>
      <c r="H615">
        <v>919874</v>
      </c>
      <c r="I615">
        <v>923306</v>
      </c>
      <c r="J615" t="s">
        <v>252</v>
      </c>
      <c r="K615">
        <v>1184</v>
      </c>
      <c r="L615">
        <v>28.318999999999999</v>
      </c>
      <c r="M615" t="s">
        <v>245</v>
      </c>
      <c r="N615" t="s">
        <v>198</v>
      </c>
      <c r="O615">
        <v>7244</v>
      </c>
      <c r="P615">
        <v>16.344561016013301</v>
      </c>
      <c r="Q615" t="s">
        <v>246</v>
      </c>
      <c r="R615" t="s">
        <v>198</v>
      </c>
      <c r="S615" t="s">
        <v>247</v>
      </c>
    </row>
    <row r="616">
      <c r="A616" t="s">
        <v>2095</v>
      </c>
      <c r="B616">
        <v>30.116429038680302</v>
      </c>
      <c r="C616">
        <v>2.19990566412929</v>
      </c>
      <c r="D616">
        <v>0.43329661100976302</v>
      </c>
      <c r="E616" s="134" t="s">
        <v>2096</v>
      </c>
      <c r="F616" s="134" t="s">
        <v>2097</v>
      </c>
      <c r="G616" t="s">
        <v>297</v>
      </c>
      <c r="H616">
        <v>2089367</v>
      </c>
      <c r="I616">
        <v>2090070</v>
      </c>
      <c r="J616" t="s">
        <v>244</v>
      </c>
      <c r="K616">
        <v>703</v>
      </c>
      <c r="L616">
        <v>8.1999999999999993</v>
      </c>
      <c r="M616" t="s">
        <v>245</v>
      </c>
      <c r="N616" t="s">
        <v>200</v>
      </c>
      <c r="O616">
        <v>3664</v>
      </c>
      <c r="P616">
        <v>19.186681222707399</v>
      </c>
      <c r="Q616" t="s">
        <v>246</v>
      </c>
      <c r="R616" t="s">
        <v>200</v>
      </c>
      <c r="S616" t="s">
        <v>247</v>
      </c>
    </row>
    <row r="617">
      <c r="A617" t="s">
        <v>2098</v>
      </c>
      <c r="B617">
        <v>24.552017889783102</v>
      </c>
      <c r="C617">
        <v>2.4041095418818901</v>
      </c>
      <c r="D617">
        <v>0.47700193348610598</v>
      </c>
      <c r="E617" s="134" t="s">
        <v>2099</v>
      </c>
      <c r="F617" s="134" t="s">
        <v>2100</v>
      </c>
      <c r="G617" t="s">
        <v>317</v>
      </c>
      <c r="H617">
        <v>1369821</v>
      </c>
      <c r="I617">
        <v>1370006</v>
      </c>
      <c r="J617" t="s">
        <v>244</v>
      </c>
      <c r="K617">
        <v>185</v>
      </c>
      <c r="L617">
        <v>4.7000000000000002</v>
      </c>
      <c r="M617" t="s">
        <v>245</v>
      </c>
      <c r="N617" t="s">
        <v>200</v>
      </c>
      <c r="O617">
        <v>3664</v>
      </c>
      <c r="P617">
        <v>5.0491266375545898</v>
      </c>
      <c r="Q617" t="s">
        <v>246</v>
      </c>
      <c r="R617" t="s">
        <v>200</v>
      </c>
      <c r="S617" t="s">
        <v>247</v>
      </c>
    </row>
    <row r="618">
      <c r="A618" t="s">
        <v>2101</v>
      </c>
      <c r="B618">
        <v>31.2605289626425</v>
      </c>
      <c r="C618">
        <v>2.0962325597092399</v>
      </c>
      <c r="D618">
        <v>0.41491685033629999</v>
      </c>
      <c r="E618" s="134" t="s">
        <v>2102</v>
      </c>
      <c r="F618" s="134" t="s">
        <v>2103</v>
      </c>
      <c r="G618" t="s">
        <v>273</v>
      </c>
      <c r="H618">
        <v>1546465</v>
      </c>
      <c r="I618">
        <v>1547126</v>
      </c>
      <c r="J618" t="s">
        <v>244</v>
      </c>
      <c r="K618">
        <v>661</v>
      </c>
      <c r="L618">
        <v>3.6000000000000001</v>
      </c>
      <c r="M618" t="s">
        <v>245</v>
      </c>
      <c r="N618" t="s">
        <v>200</v>
      </c>
      <c r="O618">
        <v>3664</v>
      </c>
      <c r="P618">
        <v>18.040393013100399</v>
      </c>
      <c r="Q618" t="s">
        <v>246</v>
      </c>
      <c r="R618" t="s">
        <v>200</v>
      </c>
      <c r="S618" t="s">
        <v>247</v>
      </c>
    </row>
    <row r="619">
      <c r="A619" t="s">
        <v>2104</v>
      </c>
      <c r="B619">
        <v>25.1090938126437</v>
      </c>
      <c r="C619">
        <v>2.4758060040398</v>
      </c>
      <c r="D619">
        <v>0.48984357495341302</v>
      </c>
      <c r="E619" s="134" t="s">
        <v>2105</v>
      </c>
      <c r="F619" s="134" t="s">
        <v>2103</v>
      </c>
      <c r="G619" t="s">
        <v>452</v>
      </c>
      <c r="H619">
        <v>6553168</v>
      </c>
      <c r="I619">
        <v>6553271</v>
      </c>
      <c r="J619" t="s">
        <v>244</v>
      </c>
      <c r="K619">
        <v>103</v>
      </c>
      <c r="L619">
        <v>2.8999999999999999</v>
      </c>
      <c r="M619" t="s">
        <v>253</v>
      </c>
      <c r="N619" t="s">
        <v>200</v>
      </c>
      <c r="O619">
        <v>3664</v>
      </c>
      <c r="P619">
        <v>2.8111353711790401</v>
      </c>
      <c r="Q619" t="s">
        <v>246</v>
      </c>
      <c r="R619" t="s">
        <v>200</v>
      </c>
      <c r="S619" t="s">
        <v>247</v>
      </c>
    </row>
    <row r="620">
      <c r="A620" t="s">
        <v>2106</v>
      </c>
      <c r="B620">
        <v>39.1671069762344</v>
      </c>
      <c r="C620">
        <v>-4.6555956349054401</v>
      </c>
      <c r="D620">
        <v>0.86399376110685799</v>
      </c>
      <c r="E620" s="134" t="s">
        <v>2107</v>
      </c>
      <c r="F620" s="134" t="s">
        <v>2108</v>
      </c>
      <c r="G620" t="s">
        <v>414</v>
      </c>
      <c r="H620">
        <v>919230</v>
      </c>
      <c r="I620">
        <v>919289</v>
      </c>
      <c r="J620" t="s">
        <v>244</v>
      </c>
      <c r="K620">
        <v>59</v>
      </c>
      <c r="L620">
        <v>1.7</v>
      </c>
      <c r="M620" t="s">
        <v>274</v>
      </c>
      <c r="N620" t="s">
        <v>199</v>
      </c>
      <c r="O620">
        <v>13544</v>
      </c>
      <c r="P620">
        <v>0.43561724748966302</v>
      </c>
      <c r="Q620" t="s">
        <v>246</v>
      </c>
      <c r="R620" t="s">
        <v>199</v>
      </c>
      <c r="S620" t="s">
        <v>247</v>
      </c>
    </row>
    <row r="621">
      <c r="A621" t="s">
        <v>2109</v>
      </c>
      <c r="B621">
        <v>27.684319391929598</v>
      </c>
      <c r="C621">
        <v>2.34073863013659</v>
      </c>
      <c r="D621">
        <v>0.464333276184486</v>
      </c>
      <c r="E621" s="134" t="s">
        <v>2110</v>
      </c>
      <c r="F621" s="134" t="s">
        <v>2111</v>
      </c>
      <c r="G621" t="s">
        <v>334</v>
      </c>
      <c r="H621">
        <v>1118950</v>
      </c>
      <c r="I621">
        <v>1119304</v>
      </c>
      <c r="J621" t="s">
        <v>244</v>
      </c>
      <c r="K621">
        <v>354</v>
      </c>
      <c r="L621">
        <v>3.3999999999999999</v>
      </c>
      <c r="M621" t="s">
        <v>265</v>
      </c>
      <c r="N621" t="s">
        <v>200</v>
      </c>
      <c r="O621">
        <v>3664</v>
      </c>
      <c r="P621">
        <v>9.6615720524017501</v>
      </c>
      <c r="Q621" t="s">
        <v>246</v>
      </c>
      <c r="R621" t="s">
        <v>200</v>
      </c>
      <c r="S621" t="s">
        <v>247</v>
      </c>
    </row>
    <row r="622">
      <c r="A622" t="s">
        <v>2112</v>
      </c>
      <c r="B622">
        <v>22.8744688187981</v>
      </c>
      <c r="C622">
        <v>2.5815705772467998</v>
      </c>
      <c r="D622">
        <v>0.51276888832515299</v>
      </c>
      <c r="E622" s="134" t="s">
        <v>2113</v>
      </c>
      <c r="F622" s="134" t="s">
        <v>2114</v>
      </c>
      <c r="G622" t="s">
        <v>414</v>
      </c>
      <c r="H622">
        <v>1859982</v>
      </c>
      <c r="I622">
        <v>1860157</v>
      </c>
      <c r="J622" t="s">
        <v>244</v>
      </c>
      <c r="K622">
        <v>175</v>
      </c>
      <c r="L622">
        <v>7.0999999999999996</v>
      </c>
      <c r="M622" t="s">
        <v>245</v>
      </c>
      <c r="N622" t="s">
        <v>200</v>
      </c>
      <c r="O622">
        <v>3664</v>
      </c>
      <c r="P622">
        <v>4.7762008733624501</v>
      </c>
      <c r="Q622" t="s">
        <v>246</v>
      </c>
      <c r="R622" t="s">
        <v>200</v>
      </c>
      <c r="S622" t="s">
        <v>247</v>
      </c>
    </row>
    <row r="623">
      <c r="A623" t="s">
        <v>2115</v>
      </c>
      <c r="B623">
        <v>26.264372560282201</v>
      </c>
      <c r="C623">
        <v>2.35501172778672</v>
      </c>
      <c r="D623">
        <v>0.46861905124217901</v>
      </c>
      <c r="E623" s="134" t="s">
        <v>2116</v>
      </c>
      <c r="F623" s="134" t="s">
        <v>2117</v>
      </c>
      <c r="G623" t="s">
        <v>553</v>
      </c>
      <c r="H623">
        <v>4114407</v>
      </c>
      <c r="I623">
        <v>4114574</v>
      </c>
      <c r="J623" t="s">
        <v>244</v>
      </c>
      <c r="K623">
        <v>167</v>
      </c>
      <c r="L623">
        <v>2.5</v>
      </c>
      <c r="M623" t="s">
        <v>245</v>
      </c>
      <c r="N623" t="s">
        <v>200</v>
      </c>
      <c r="O623">
        <v>3664</v>
      </c>
      <c r="P623">
        <v>4.5578602620087301</v>
      </c>
      <c r="Q623" t="s">
        <v>246</v>
      </c>
      <c r="R623" t="s">
        <v>200</v>
      </c>
      <c r="S623" t="s">
        <v>247</v>
      </c>
    </row>
    <row r="624">
      <c r="A624" t="s">
        <v>2118</v>
      </c>
      <c r="B624">
        <v>26.8105432837561</v>
      </c>
      <c r="C624">
        <v>2.2817388725273799</v>
      </c>
      <c r="D624">
        <v>0.45206006839054103</v>
      </c>
      <c r="E624" s="134" t="s">
        <v>2119</v>
      </c>
      <c r="F624" s="134" t="s">
        <v>2120</v>
      </c>
      <c r="G624" t="s">
        <v>342</v>
      </c>
      <c r="H624">
        <v>2867047</v>
      </c>
      <c r="I624">
        <v>2867369</v>
      </c>
      <c r="J624" t="s">
        <v>244</v>
      </c>
      <c r="K624">
        <v>322</v>
      </c>
      <c r="L624">
        <v>3.2000000000000002</v>
      </c>
      <c r="M624" t="s">
        <v>245</v>
      </c>
      <c r="N624" t="s">
        <v>200</v>
      </c>
      <c r="O624">
        <v>3664</v>
      </c>
      <c r="P624">
        <v>8.7882096069869</v>
      </c>
      <c r="Q624" t="s">
        <v>246</v>
      </c>
      <c r="R624" t="s">
        <v>200</v>
      </c>
      <c r="S624" t="s">
        <v>247</v>
      </c>
    </row>
    <row r="625">
      <c r="A625" t="s">
        <v>2121</v>
      </c>
      <c r="B625">
        <v>26.5292311591875</v>
      </c>
      <c r="C625">
        <v>2.4051041113011502</v>
      </c>
      <c r="D625">
        <v>0.47789672660733601</v>
      </c>
      <c r="E625" s="134" t="s">
        <v>2122</v>
      </c>
      <c r="F625" s="134" t="s">
        <v>2123</v>
      </c>
      <c r="G625" t="s">
        <v>445</v>
      </c>
      <c r="H625">
        <v>1514796</v>
      </c>
      <c r="I625">
        <v>1514920</v>
      </c>
      <c r="J625" t="s">
        <v>252</v>
      </c>
      <c r="K625">
        <v>124</v>
      </c>
      <c r="L625">
        <v>7.4000000000000004</v>
      </c>
      <c r="M625" t="s">
        <v>265</v>
      </c>
      <c r="N625" t="s">
        <v>197</v>
      </c>
      <c r="O625">
        <v>12900</v>
      </c>
      <c r="P625">
        <v>0.96124031007751898</v>
      </c>
      <c r="Q625" t="s">
        <v>246</v>
      </c>
      <c r="R625" t="s">
        <v>197</v>
      </c>
      <c r="S625" t="s">
        <v>247</v>
      </c>
    </row>
    <row r="626">
      <c r="A626" t="s">
        <v>2124</v>
      </c>
      <c r="B626">
        <v>33.581560003250701</v>
      </c>
      <c r="C626">
        <v>2.0212093777895599</v>
      </c>
      <c r="D626">
        <v>0.40094285071333902</v>
      </c>
      <c r="E626" s="134" t="s">
        <v>2125</v>
      </c>
      <c r="F626" s="134" t="s">
        <v>2126</v>
      </c>
      <c r="G626" t="s">
        <v>414</v>
      </c>
      <c r="H626">
        <v>5562835</v>
      </c>
      <c r="I626">
        <v>5563046</v>
      </c>
      <c r="J626" t="s">
        <v>252</v>
      </c>
      <c r="K626">
        <v>211</v>
      </c>
      <c r="L626">
        <v>22.100000000000001</v>
      </c>
      <c r="M626" t="s">
        <v>274</v>
      </c>
      <c r="N626" t="s">
        <v>350</v>
      </c>
      <c r="O626">
        <v>217</v>
      </c>
      <c r="P626">
        <v>97.235023041474705</v>
      </c>
      <c r="Q626" t="s">
        <v>246</v>
      </c>
      <c r="R626" t="s">
        <v>192</v>
      </c>
      <c r="S626" t="s">
        <v>247</v>
      </c>
    </row>
    <row r="627">
      <c r="A627" t="s">
        <v>2127</v>
      </c>
      <c r="B627">
        <v>23.7176191873702</v>
      </c>
      <c r="C627">
        <v>2.4580432182799599</v>
      </c>
      <c r="D627">
        <v>0.49100152116200102</v>
      </c>
      <c r="E627" s="134" t="s">
        <v>2128</v>
      </c>
      <c r="F627" s="134" t="s">
        <v>2129</v>
      </c>
      <c r="G627" t="s">
        <v>418</v>
      </c>
      <c r="H627">
        <v>600497</v>
      </c>
      <c r="I627">
        <v>601237</v>
      </c>
      <c r="J627" t="s">
        <v>244</v>
      </c>
      <c r="K627">
        <v>755</v>
      </c>
      <c r="L627">
        <v>15.868</v>
      </c>
      <c r="M627" t="s">
        <v>274</v>
      </c>
      <c r="N627" t="s">
        <v>126</v>
      </c>
      <c r="O627">
        <v>3386</v>
      </c>
      <c r="P627">
        <v>22.297696396928501</v>
      </c>
      <c r="Q627" t="s">
        <v>246</v>
      </c>
      <c r="R627" t="s">
        <v>192</v>
      </c>
      <c r="S627" t="s">
        <v>247</v>
      </c>
    </row>
    <row r="628">
      <c r="A628" t="s">
        <v>2130</v>
      </c>
      <c r="B628">
        <v>26.194168328398799</v>
      </c>
      <c r="C628">
        <v>2.3247685557800102</v>
      </c>
      <c r="D628">
        <v>0.464583381011133</v>
      </c>
      <c r="E628" s="134" t="s">
        <v>2131</v>
      </c>
      <c r="F628" s="134" t="s">
        <v>2132</v>
      </c>
      <c r="G628" t="s">
        <v>307</v>
      </c>
      <c r="H628">
        <v>6104156</v>
      </c>
      <c r="I628">
        <v>6104249</v>
      </c>
      <c r="J628" t="s">
        <v>244</v>
      </c>
      <c r="K628">
        <v>93</v>
      </c>
      <c r="L628">
        <v>2.1000000000000001</v>
      </c>
      <c r="M628" t="s">
        <v>274</v>
      </c>
      <c r="N628" t="s">
        <v>200</v>
      </c>
      <c r="O628">
        <v>3664</v>
      </c>
      <c r="P628">
        <v>2.5382096069869</v>
      </c>
      <c r="Q628" t="s">
        <v>246</v>
      </c>
      <c r="R628" t="s">
        <v>200</v>
      </c>
      <c r="S628" t="s">
        <v>247</v>
      </c>
    </row>
    <row r="629">
      <c r="A629" t="s">
        <v>2133</v>
      </c>
      <c r="B629">
        <v>26.565675575099</v>
      </c>
      <c r="C629">
        <v>2.2762505011677998</v>
      </c>
      <c r="D629">
        <v>0.45723896894020999</v>
      </c>
      <c r="E629" s="134" t="s">
        <v>2134</v>
      </c>
      <c r="F629" s="134" t="s">
        <v>2135</v>
      </c>
      <c r="G629" t="s">
        <v>520</v>
      </c>
      <c r="H629">
        <v>1693082</v>
      </c>
      <c r="I629">
        <v>1693247</v>
      </c>
      <c r="J629" t="s">
        <v>252</v>
      </c>
      <c r="K629">
        <v>165</v>
      </c>
      <c r="L629">
        <v>5.5</v>
      </c>
      <c r="M629" t="s">
        <v>274</v>
      </c>
      <c r="N629" t="s">
        <v>197</v>
      </c>
      <c r="O629">
        <v>12900</v>
      </c>
      <c r="P629">
        <v>1.2790697674418601</v>
      </c>
      <c r="Q629" t="s">
        <v>246</v>
      </c>
      <c r="R629" t="s">
        <v>197</v>
      </c>
      <c r="S629" t="s">
        <v>247</v>
      </c>
    </row>
    <row r="630">
      <c r="A630" t="s">
        <v>2136</v>
      </c>
      <c r="B630">
        <v>26.158667947387102</v>
      </c>
      <c r="C630">
        <v>2.3314168161238702</v>
      </c>
      <c r="D630">
        <v>0.469278616894443</v>
      </c>
      <c r="E630" s="134" t="s">
        <v>2137</v>
      </c>
      <c r="F630" s="134" t="s">
        <v>2138</v>
      </c>
      <c r="G630" t="s">
        <v>297</v>
      </c>
      <c r="H630">
        <v>2311568</v>
      </c>
      <c r="I630">
        <v>2312836</v>
      </c>
      <c r="J630" t="s">
        <v>244</v>
      </c>
      <c r="K630">
        <v>1051</v>
      </c>
      <c r="L630">
        <v>6.3360000000000003</v>
      </c>
      <c r="M630" t="s">
        <v>245</v>
      </c>
      <c r="N630" t="s">
        <v>278</v>
      </c>
      <c r="O630">
        <v>30266</v>
      </c>
      <c r="P630">
        <v>3.4725434480935702</v>
      </c>
      <c r="Q630" t="s">
        <v>246</v>
      </c>
      <c r="R630" t="s">
        <v>191</v>
      </c>
      <c r="S630" t="s">
        <v>247</v>
      </c>
    </row>
    <row r="631">
      <c r="A631" t="s">
        <v>2139</v>
      </c>
      <c r="B631">
        <v>24.625351358050199</v>
      </c>
      <c r="C631">
        <v>2.3634998649944499</v>
      </c>
      <c r="D631">
        <v>0.47433381969021798</v>
      </c>
      <c r="E631" s="134" t="s">
        <v>2140</v>
      </c>
      <c r="F631" s="134" t="s">
        <v>2141</v>
      </c>
      <c r="G631" t="s">
        <v>553</v>
      </c>
      <c r="H631">
        <v>336158</v>
      </c>
      <c r="I631">
        <v>336975</v>
      </c>
      <c r="J631" t="s">
        <v>244</v>
      </c>
      <c r="K631">
        <v>817</v>
      </c>
      <c r="L631">
        <v>1.1000000000000001</v>
      </c>
      <c r="M631" t="s">
        <v>245</v>
      </c>
      <c r="N631" t="s">
        <v>200</v>
      </c>
      <c r="O631">
        <v>3664</v>
      </c>
      <c r="P631">
        <v>22.298034934497799</v>
      </c>
      <c r="Q631" t="s">
        <v>246</v>
      </c>
      <c r="R631" t="s">
        <v>200</v>
      </c>
      <c r="S631" t="s">
        <v>247</v>
      </c>
    </row>
    <row r="632">
      <c r="A632" t="s">
        <v>2142</v>
      </c>
      <c r="B632">
        <v>13.2496453900718</v>
      </c>
      <c r="C632">
        <v>4.0416920519713697</v>
      </c>
      <c r="D632">
        <v>0.80738754024054404</v>
      </c>
      <c r="E632" s="134" t="s">
        <v>2143</v>
      </c>
      <c r="F632" s="134" t="s">
        <v>2144</v>
      </c>
      <c r="G632" t="s">
        <v>282</v>
      </c>
      <c r="H632">
        <v>2422703</v>
      </c>
      <c r="I632">
        <v>2424206</v>
      </c>
      <c r="J632" t="s">
        <v>244</v>
      </c>
      <c r="K632">
        <v>1503</v>
      </c>
      <c r="L632">
        <v>1.5</v>
      </c>
      <c r="M632" t="s">
        <v>245</v>
      </c>
      <c r="N632" t="s">
        <v>126</v>
      </c>
      <c r="O632">
        <v>1569</v>
      </c>
      <c r="P632">
        <v>95.793499043977107</v>
      </c>
      <c r="Q632" t="s">
        <v>254</v>
      </c>
      <c r="R632" t="s">
        <v>191</v>
      </c>
      <c r="S632" t="s">
        <v>247</v>
      </c>
    </row>
    <row r="633">
      <c r="A633" t="s">
        <v>2145</v>
      </c>
      <c r="B633">
        <v>33.910944262608297</v>
      </c>
      <c r="C633">
        <v>-3.47760142904957</v>
      </c>
      <c r="D633">
        <v>0.67755621808080002</v>
      </c>
      <c r="E633" s="134" t="s">
        <v>2146</v>
      </c>
      <c r="F633" s="134" t="s">
        <v>2147</v>
      </c>
      <c r="G633" t="s">
        <v>338</v>
      </c>
      <c r="H633">
        <v>4334207</v>
      </c>
      <c r="I633">
        <v>4334561</v>
      </c>
      <c r="J633" t="s">
        <v>252</v>
      </c>
      <c r="K633">
        <v>354</v>
      </c>
      <c r="L633">
        <v>5.2000000000000002</v>
      </c>
      <c r="M633" t="s">
        <v>245</v>
      </c>
      <c r="N633" t="s">
        <v>138</v>
      </c>
      <c r="O633">
        <v>359</v>
      </c>
      <c r="P633">
        <v>98.607242339832894</v>
      </c>
      <c r="Q633" t="s">
        <v>254</v>
      </c>
      <c r="R633" t="s">
        <v>138</v>
      </c>
      <c r="S633" t="s">
        <v>247</v>
      </c>
    </row>
    <row r="634">
      <c r="A634" t="s">
        <v>2148</v>
      </c>
      <c r="B634">
        <v>33.013187889992899</v>
      </c>
      <c r="C634">
        <v>2.01576744794284</v>
      </c>
      <c r="D634">
        <v>0.40522267144265101</v>
      </c>
      <c r="E634" s="134" t="s">
        <v>2149</v>
      </c>
      <c r="F634" s="134" t="s">
        <v>2150</v>
      </c>
      <c r="G634" t="s">
        <v>414</v>
      </c>
      <c r="H634">
        <v>5562987</v>
      </c>
      <c r="I634">
        <v>5563057</v>
      </c>
      <c r="J634" t="s">
        <v>252</v>
      </c>
      <c r="K634">
        <v>70</v>
      </c>
      <c r="L634">
        <v>27.100000000000001</v>
      </c>
      <c r="M634" t="s">
        <v>274</v>
      </c>
      <c r="N634" t="s">
        <v>138</v>
      </c>
      <c r="O634">
        <v>7662</v>
      </c>
      <c r="P634">
        <v>0.91359958235447702</v>
      </c>
      <c r="Q634" t="s">
        <v>246</v>
      </c>
      <c r="R634" t="s">
        <v>138</v>
      </c>
      <c r="S634" t="s">
        <v>247</v>
      </c>
    </row>
    <row r="635">
      <c r="A635" t="s">
        <v>2151</v>
      </c>
      <c r="B635">
        <v>30.053738534009501</v>
      </c>
      <c r="C635">
        <v>2.2123718040268501</v>
      </c>
      <c r="D635">
        <v>0.44814373064351498</v>
      </c>
      <c r="E635" s="134" t="s">
        <v>2152</v>
      </c>
      <c r="F635" s="134" t="s">
        <v>2153</v>
      </c>
      <c r="G635" t="s">
        <v>414</v>
      </c>
      <c r="H635">
        <v>1035542</v>
      </c>
      <c r="I635">
        <v>1035674</v>
      </c>
      <c r="J635" t="s">
        <v>252</v>
      </c>
      <c r="K635">
        <v>132</v>
      </c>
      <c r="L635">
        <v>22.100000000000001</v>
      </c>
      <c r="M635" t="s">
        <v>245</v>
      </c>
      <c r="N635" t="s">
        <v>197</v>
      </c>
      <c r="O635">
        <v>12900</v>
      </c>
      <c r="P635">
        <v>1.02325581395349</v>
      </c>
      <c r="Q635" t="s">
        <v>246</v>
      </c>
      <c r="R635" t="s">
        <v>197</v>
      </c>
      <c r="S635" t="s">
        <v>247</v>
      </c>
    </row>
    <row r="636">
      <c r="A636" t="s">
        <v>2154</v>
      </c>
      <c r="B636">
        <v>32.836891328459998</v>
      </c>
      <c r="C636">
        <v>2.0175520915278402</v>
      </c>
      <c r="D636">
        <v>0.405420371610483</v>
      </c>
      <c r="E636" s="134" t="s">
        <v>2155</v>
      </c>
      <c r="F636" s="134" t="s">
        <v>2156</v>
      </c>
      <c r="G636" t="s">
        <v>553</v>
      </c>
      <c r="H636">
        <v>920495</v>
      </c>
      <c r="I636">
        <v>920764</v>
      </c>
      <c r="J636" t="s">
        <v>252</v>
      </c>
      <c r="K636">
        <v>207</v>
      </c>
      <c r="L636">
        <v>25.199999999999999</v>
      </c>
      <c r="M636" t="s">
        <v>245</v>
      </c>
      <c r="N636" t="s">
        <v>126</v>
      </c>
      <c r="O636">
        <v>5526</v>
      </c>
      <c r="P636">
        <v>3.7459283387622202</v>
      </c>
      <c r="Q636" t="s">
        <v>246</v>
      </c>
      <c r="R636" t="s">
        <v>191</v>
      </c>
      <c r="S636" t="s">
        <v>247</v>
      </c>
    </row>
    <row r="637">
      <c r="A637" t="s">
        <v>2157</v>
      </c>
      <c r="B637">
        <v>32.836891328459998</v>
      </c>
      <c r="C637">
        <v>2.0175520915278402</v>
      </c>
      <c r="D637">
        <v>0.405420371610483</v>
      </c>
      <c r="E637" s="134" t="s">
        <v>2155</v>
      </c>
      <c r="F637" s="134" t="s">
        <v>2156</v>
      </c>
      <c r="G637" t="s">
        <v>553</v>
      </c>
      <c r="H637">
        <v>920509</v>
      </c>
      <c r="I637">
        <v>920762</v>
      </c>
      <c r="J637" t="s">
        <v>244</v>
      </c>
      <c r="K637">
        <v>233</v>
      </c>
      <c r="L637">
        <v>19.164999999999999</v>
      </c>
      <c r="M637" t="s">
        <v>245</v>
      </c>
      <c r="N637" t="s">
        <v>350</v>
      </c>
      <c r="O637">
        <v>217</v>
      </c>
      <c r="P637">
        <v>107.373271889401</v>
      </c>
      <c r="Q637" t="s">
        <v>254</v>
      </c>
      <c r="R637" t="s">
        <v>192</v>
      </c>
      <c r="S637" t="s">
        <v>247</v>
      </c>
    </row>
    <row r="638">
      <c r="A638" t="s">
        <v>2158</v>
      </c>
      <c r="B638">
        <v>15.699277214856901</v>
      </c>
      <c r="C638">
        <v>3.1824276281457302</v>
      </c>
      <c r="D638">
        <v>0.64385348827269195</v>
      </c>
      <c r="E638" s="134" t="s">
        <v>2159</v>
      </c>
      <c r="F638" s="134" t="s">
        <v>2160</v>
      </c>
      <c r="G638" t="s">
        <v>251</v>
      </c>
      <c r="H638">
        <v>299107</v>
      </c>
      <c r="I638">
        <v>299418</v>
      </c>
      <c r="J638" t="s">
        <v>252</v>
      </c>
      <c r="K638">
        <v>311</v>
      </c>
      <c r="L638">
        <v>4.5999999999999996</v>
      </c>
      <c r="M638" t="s">
        <v>245</v>
      </c>
      <c r="N638" t="s">
        <v>138</v>
      </c>
      <c r="O638">
        <v>321</v>
      </c>
      <c r="P638">
        <v>96.884735202492195</v>
      </c>
      <c r="Q638" t="s">
        <v>254</v>
      </c>
      <c r="R638" t="s">
        <v>138</v>
      </c>
      <c r="S638" t="s">
        <v>247</v>
      </c>
    </row>
    <row r="639">
      <c r="A639" t="s">
        <v>2161</v>
      </c>
      <c r="B639">
        <v>451.17411453947801</v>
      </c>
      <c r="C639">
        <v>2.3068619557500698</v>
      </c>
      <c r="D639">
        <v>0.46480146105326298</v>
      </c>
      <c r="E639" s="134" t="s">
        <v>2162</v>
      </c>
      <c r="F639" s="134" t="s">
        <v>2163</v>
      </c>
      <c r="G639" t="s">
        <v>307</v>
      </c>
      <c r="H639">
        <v>491130</v>
      </c>
      <c r="I639">
        <v>491708</v>
      </c>
      <c r="J639" t="s">
        <v>244</v>
      </c>
      <c r="K639">
        <v>578</v>
      </c>
      <c r="L639">
        <v>6.5</v>
      </c>
      <c r="M639" t="s">
        <v>245</v>
      </c>
      <c r="N639" t="s">
        <v>200</v>
      </c>
      <c r="O639">
        <v>3664</v>
      </c>
      <c r="P639">
        <v>15.775109170305701</v>
      </c>
      <c r="Q639" t="s">
        <v>246</v>
      </c>
      <c r="R639" t="s">
        <v>200</v>
      </c>
      <c r="S639" t="s">
        <v>247</v>
      </c>
    </row>
    <row r="640">
      <c r="A640" t="s">
        <v>2164</v>
      </c>
      <c r="B640">
        <v>31.032559416092901</v>
      </c>
      <c r="C640">
        <v>2.12443599264479</v>
      </c>
      <c r="D640">
        <v>0.42830936264131902</v>
      </c>
      <c r="E640" s="134" t="s">
        <v>2165</v>
      </c>
      <c r="F640" s="134" t="s">
        <v>2166</v>
      </c>
      <c r="G640" t="s">
        <v>334</v>
      </c>
      <c r="H640">
        <v>2924912</v>
      </c>
      <c r="I640">
        <v>2926077</v>
      </c>
      <c r="J640" t="s">
        <v>244</v>
      </c>
      <c r="K640">
        <v>1165</v>
      </c>
      <c r="L640">
        <v>2.7000000000000002</v>
      </c>
      <c r="M640" t="s">
        <v>265</v>
      </c>
      <c r="N640" t="s">
        <v>200</v>
      </c>
      <c r="O640">
        <v>3664</v>
      </c>
      <c r="P640">
        <v>31.795851528384301</v>
      </c>
      <c r="Q640" t="s">
        <v>246</v>
      </c>
      <c r="R640" t="s">
        <v>200</v>
      </c>
      <c r="S640" t="s">
        <v>247</v>
      </c>
    </row>
    <row r="641">
      <c r="A641" t="s">
        <v>2167</v>
      </c>
      <c r="B641">
        <v>51.832497338961304</v>
      </c>
      <c r="C641">
        <v>-2.12567732891711</v>
      </c>
      <c r="D641">
        <v>0.42677070659486299</v>
      </c>
      <c r="E641" s="134" t="s">
        <v>2168</v>
      </c>
      <c r="F641" s="134" t="s">
        <v>2169</v>
      </c>
      <c r="G641" t="s">
        <v>338</v>
      </c>
      <c r="H641">
        <v>2686935</v>
      </c>
      <c r="I641">
        <v>2687756</v>
      </c>
      <c r="J641" t="s">
        <v>244</v>
      </c>
      <c r="K641">
        <v>821</v>
      </c>
      <c r="L641">
        <v>5.7000000000000002</v>
      </c>
      <c r="M641" t="s">
        <v>265</v>
      </c>
      <c r="N641" t="s">
        <v>775</v>
      </c>
      <c r="O641">
        <v>2636</v>
      </c>
      <c r="P641">
        <v>31.145675265553901</v>
      </c>
      <c r="Q641" t="s">
        <v>246</v>
      </c>
      <c r="R641" t="s">
        <v>192</v>
      </c>
      <c r="S641" t="s">
        <v>247</v>
      </c>
    </row>
    <row r="642">
      <c r="A642" t="s">
        <v>2170</v>
      </c>
      <c r="B642">
        <v>28.6013733461767</v>
      </c>
      <c r="C642">
        <v>2.2321319283181098</v>
      </c>
      <c r="D642">
        <v>0.45070797788600298</v>
      </c>
      <c r="E642" s="134" t="s">
        <v>2171</v>
      </c>
      <c r="F642" s="134" t="s">
        <v>2172</v>
      </c>
      <c r="G642" t="s">
        <v>297</v>
      </c>
      <c r="H642">
        <v>1076989</v>
      </c>
      <c r="I642">
        <v>1077113</v>
      </c>
      <c r="J642" t="s">
        <v>244</v>
      </c>
      <c r="K642">
        <v>124</v>
      </c>
      <c r="L642">
        <v>0</v>
      </c>
      <c r="M642" t="s">
        <v>245</v>
      </c>
      <c r="N642" t="s">
        <v>200</v>
      </c>
      <c r="O642">
        <v>3664</v>
      </c>
      <c r="P642">
        <v>3.3842794759825301</v>
      </c>
      <c r="Q642" t="s">
        <v>246</v>
      </c>
      <c r="R642" t="s">
        <v>200</v>
      </c>
      <c r="S642" t="s">
        <v>247</v>
      </c>
    </row>
    <row r="643">
      <c r="A643" t="s">
        <v>2173</v>
      </c>
      <c r="B643">
        <v>25.864252261251401</v>
      </c>
      <c r="C643">
        <v>2.3260571178520801</v>
      </c>
      <c r="D643">
        <v>0.47225676442042602</v>
      </c>
      <c r="E643" s="134" t="s">
        <v>2174</v>
      </c>
      <c r="F643" s="134" t="s">
        <v>2175</v>
      </c>
      <c r="G643" t="s">
        <v>317</v>
      </c>
      <c r="H643">
        <v>3008460</v>
      </c>
      <c r="I643">
        <v>3008569</v>
      </c>
      <c r="J643" t="s">
        <v>244</v>
      </c>
      <c r="K643">
        <v>109</v>
      </c>
      <c r="L643">
        <v>2.7999999999999998</v>
      </c>
      <c r="M643" t="s">
        <v>245</v>
      </c>
      <c r="N643" t="s">
        <v>200</v>
      </c>
      <c r="O643">
        <v>3664</v>
      </c>
      <c r="P643">
        <v>2.9748908296943202</v>
      </c>
      <c r="Q643" t="s">
        <v>246</v>
      </c>
      <c r="R643" t="s">
        <v>200</v>
      </c>
      <c r="S643" t="s">
        <v>247</v>
      </c>
    </row>
    <row r="644">
      <c r="A644" t="s">
        <v>2176</v>
      </c>
      <c r="B644">
        <v>25.864252261251401</v>
      </c>
      <c r="C644">
        <v>2.3260571178520801</v>
      </c>
      <c r="D644">
        <v>0.47225676442042602</v>
      </c>
      <c r="E644" s="134" t="s">
        <v>2174</v>
      </c>
      <c r="F644" s="134" t="s">
        <v>2175</v>
      </c>
      <c r="G644" t="s">
        <v>317</v>
      </c>
      <c r="H644">
        <v>3008449</v>
      </c>
      <c r="I644">
        <v>3008535</v>
      </c>
      <c r="J644" t="s">
        <v>244</v>
      </c>
      <c r="K644">
        <v>86</v>
      </c>
      <c r="L644">
        <v>24.399999999999999</v>
      </c>
      <c r="M644" t="s">
        <v>245</v>
      </c>
      <c r="N644" t="s">
        <v>126</v>
      </c>
      <c r="O644">
        <v>5590</v>
      </c>
      <c r="P644">
        <v>1.5384615384615401</v>
      </c>
      <c r="Q644" t="s">
        <v>246</v>
      </c>
      <c r="R644" t="s">
        <v>191</v>
      </c>
      <c r="S644" t="s">
        <v>247</v>
      </c>
    </row>
    <row r="645">
      <c r="A645" t="s">
        <v>2177</v>
      </c>
      <c r="B645">
        <v>51.955298132695901</v>
      </c>
      <c r="C645">
        <v>-2.1291734684248702</v>
      </c>
      <c r="D645">
        <v>0.42809549873441499</v>
      </c>
      <c r="E645" s="134" t="s">
        <v>2178</v>
      </c>
      <c r="F645" s="134" t="s">
        <v>2179</v>
      </c>
      <c r="G645" t="s">
        <v>338</v>
      </c>
      <c r="H645">
        <v>2687557</v>
      </c>
      <c r="I645">
        <v>2687878</v>
      </c>
      <c r="J645" t="s">
        <v>244</v>
      </c>
      <c r="K645">
        <v>321</v>
      </c>
      <c r="L645">
        <v>22</v>
      </c>
      <c r="M645" t="s">
        <v>265</v>
      </c>
      <c r="N645" t="s">
        <v>278</v>
      </c>
      <c r="O645">
        <v>2159</v>
      </c>
      <c r="P645">
        <v>14.8679944418712</v>
      </c>
      <c r="Q645" t="s">
        <v>246</v>
      </c>
      <c r="R645" t="s">
        <v>192</v>
      </c>
      <c r="S645" t="s">
        <v>247</v>
      </c>
    </row>
    <row r="646">
      <c r="A646" t="s">
        <v>2180</v>
      </c>
      <c r="B646">
        <v>51.955298132695901</v>
      </c>
      <c r="C646">
        <v>-2.1291734684248702</v>
      </c>
      <c r="D646">
        <v>0.42809549873441499</v>
      </c>
      <c r="E646" s="134" t="s">
        <v>2178</v>
      </c>
      <c r="F646" s="134" t="s">
        <v>2179</v>
      </c>
      <c r="G646" t="s">
        <v>338</v>
      </c>
      <c r="H646">
        <v>2687600</v>
      </c>
      <c r="I646">
        <v>2688086</v>
      </c>
      <c r="J646" t="s">
        <v>252</v>
      </c>
      <c r="K646">
        <v>486</v>
      </c>
      <c r="L646">
        <v>9.5999999999999996</v>
      </c>
      <c r="M646" t="s">
        <v>265</v>
      </c>
      <c r="N646" t="s">
        <v>278</v>
      </c>
      <c r="O646">
        <v>2159</v>
      </c>
      <c r="P646">
        <v>22.510421491431199</v>
      </c>
      <c r="Q646" t="s">
        <v>246</v>
      </c>
      <c r="R646" t="s">
        <v>192</v>
      </c>
      <c r="S646" t="s">
        <v>247</v>
      </c>
    </row>
    <row r="647">
      <c r="A647" t="s">
        <v>2181</v>
      </c>
      <c r="B647">
        <v>21.941169722777801</v>
      </c>
      <c r="C647">
        <v>2.62127105246367</v>
      </c>
      <c r="D647">
        <v>0.53308820246310895</v>
      </c>
      <c r="E647" s="134" t="s">
        <v>2182</v>
      </c>
      <c r="F647" s="134" t="s">
        <v>2183</v>
      </c>
      <c r="G647" t="s">
        <v>349</v>
      </c>
      <c r="H647">
        <v>2493369</v>
      </c>
      <c r="I647">
        <v>2493576</v>
      </c>
      <c r="J647" t="s">
        <v>244</v>
      </c>
      <c r="K647">
        <v>207</v>
      </c>
      <c r="L647">
        <v>1.8999999999999999</v>
      </c>
      <c r="M647" t="s">
        <v>245</v>
      </c>
      <c r="N647" t="s">
        <v>200</v>
      </c>
      <c r="O647">
        <v>3664</v>
      </c>
      <c r="P647">
        <v>5.6495633187772896</v>
      </c>
      <c r="Q647" t="s">
        <v>246</v>
      </c>
      <c r="R647" t="s">
        <v>200</v>
      </c>
      <c r="S647" t="s">
        <v>247</v>
      </c>
    </row>
    <row r="648">
      <c r="A648" t="s">
        <v>2184</v>
      </c>
      <c r="B648">
        <v>24.523930125907501</v>
      </c>
      <c r="C648">
        <v>2.5650553453011602</v>
      </c>
      <c r="D648">
        <v>0.52308749379859598</v>
      </c>
      <c r="E648" s="134" t="s">
        <v>2185</v>
      </c>
      <c r="F648" s="134" t="s">
        <v>2186</v>
      </c>
      <c r="G648" t="s">
        <v>297</v>
      </c>
      <c r="H648">
        <v>3012937</v>
      </c>
      <c r="I648">
        <v>3013075</v>
      </c>
      <c r="J648" t="s">
        <v>244</v>
      </c>
      <c r="K648">
        <v>138</v>
      </c>
      <c r="L648">
        <v>2.2000000000000002</v>
      </c>
      <c r="M648" t="s">
        <v>265</v>
      </c>
      <c r="N648" t="s">
        <v>200</v>
      </c>
      <c r="O648">
        <v>3664</v>
      </c>
      <c r="P648">
        <v>3.7663755458515298</v>
      </c>
      <c r="Q648" t="s">
        <v>246</v>
      </c>
      <c r="R648" t="s">
        <v>200</v>
      </c>
      <c r="S648" t="s">
        <v>247</v>
      </c>
    </row>
    <row r="649">
      <c r="A649" t="s">
        <v>2187</v>
      </c>
      <c r="B649">
        <v>12.7231609494849</v>
      </c>
      <c r="C649">
        <v>4.9698577820435803</v>
      </c>
      <c r="D649">
        <v>0.975451129474874</v>
      </c>
      <c r="E649" s="134" t="s">
        <v>2188</v>
      </c>
      <c r="F649" s="134" t="s">
        <v>2189</v>
      </c>
      <c r="G649" t="s">
        <v>338</v>
      </c>
      <c r="H649">
        <v>3862950</v>
      </c>
      <c r="I649">
        <v>3864618</v>
      </c>
      <c r="J649" t="s">
        <v>252</v>
      </c>
      <c r="K649">
        <v>1668</v>
      </c>
      <c r="L649">
        <v>0.20000000000000001</v>
      </c>
      <c r="M649" t="s">
        <v>265</v>
      </c>
      <c r="N649" t="s">
        <v>198</v>
      </c>
      <c r="O649">
        <v>5467</v>
      </c>
      <c r="P649">
        <v>30.5103347356869</v>
      </c>
      <c r="Q649" t="s">
        <v>246</v>
      </c>
      <c r="R649" t="s">
        <v>198</v>
      </c>
      <c r="S649" t="s">
        <v>247</v>
      </c>
    </row>
    <row r="650">
      <c r="A650" t="s">
        <v>2190</v>
      </c>
      <c r="B650">
        <v>35.692136377974798</v>
      </c>
      <c r="C650">
        <v>2.01037966004409</v>
      </c>
      <c r="D650">
        <v>0.40791408800557999</v>
      </c>
      <c r="E650" s="134" t="s">
        <v>2191</v>
      </c>
      <c r="F650" s="134" t="s">
        <v>2192</v>
      </c>
      <c r="G650" t="s">
        <v>282</v>
      </c>
      <c r="H650">
        <v>566589</v>
      </c>
      <c r="I650">
        <v>566803</v>
      </c>
      <c r="J650" t="s">
        <v>252</v>
      </c>
      <c r="K650">
        <v>214</v>
      </c>
      <c r="L650">
        <v>14.9</v>
      </c>
      <c r="M650" t="s">
        <v>245</v>
      </c>
      <c r="N650" t="s">
        <v>350</v>
      </c>
      <c r="O650">
        <v>221</v>
      </c>
      <c r="P650">
        <v>96.832579185520402</v>
      </c>
      <c r="Q650" t="s">
        <v>254</v>
      </c>
      <c r="R650" t="s">
        <v>192</v>
      </c>
      <c r="S650" t="s">
        <v>247</v>
      </c>
    </row>
    <row r="651">
      <c r="A651" t="s">
        <v>2193</v>
      </c>
      <c r="B651">
        <v>28.235403854128201</v>
      </c>
      <c r="C651">
        <v>2.1522740769021</v>
      </c>
      <c r="D651">
        <v>0.43838622197175803</v>
      </c>
      <c r="E651" s="134" t="s">
        <v>2194</v>
      </c>
      <c r="F651" s="134" t="s">
        <v>2195</v>
      </c>
      <c r="G651" t="s">
        <v>303</v>
      </c>
      <c r="H651">
        <v>2007353</v>
      </c>
      <c r="I651">
        <v>2007611</v>
      </c>
      <c r="J651" t="s">
        <v>244</v>
      </c>
      <c r="K651">
        <v>258</v>
      </c>
      <c r="L651">
        <v>7.2000000000000002</v>
      </c>
      <c r="M651" t="s">
        <v>274</v>
      </c>
      <c r="N651" t="s">
        <v>200</v>
      </c>
      <c r="O651">
        <v>3664</v>
      </c>
      <c r="P651">
        <v>7.0414847161572096</v>
      </c>
      <c r="Q651" t="s">
        <v>246</v>
      </c>
      <c r="R651" t="s">
        <v>200</v>
      </c>
      <c r="S651" t="s">
        <v>247</v>
      </c>
    </row>
    <row r="652">
      <c r="A652" t="s">
        <v>2196</v>
      </c>
      <c r="B652">
        <v>8.4132342343793507</v>
      </c>
      <c r="C652">
        <v>7.6303444225254902</v>
      </c>
      <c r="D652">
        <v>2.68490219778124</v>
      </c>
      <c r="E652" s="134" t="s">
        <v>2197</v>
      </c>
      <c r="F652" s="134" t="s">
        <v>2198</v>
      </c>
      <c r="G652" t="s">
        <v>330</v>
      </c>
      <c r="H652">
        <v>4330987</v>
      </c>
      <c r="I652">
        <v>4331209</v>
      </c>
      <c r="J652" t="s">
        <v>252</v>
      </c>
      <c r="K652">
        <v>222</v>
      </c>
      <c r="L652">
        <v>14</v>
      </c>
      <c r="M652" t="s">
        <v>245</v>
      </c>
      <c r="N652" t="s">
        <v>138</v>
      </c>
      <c r="O652">
        <v>13346</v>
      </c>
      <c r="P652">
        <v>1.66341975123633</v>
      </c>
      <c r="Q652" t="s">
        <v>246</v>
      </c>
      <c r="R652" t="s">
        <v>138</v>
      </c>
      <c r="S652" t="s">
        <v>247</v>
      </c>
    </row>
    <row r="653">
      <c r="A653" t="s">
        <v>2199</v>
      </c>
      <c r="B653">
        <v>8.4132342343793507</v>
      </c>
      <c r="C653">
        <v>7.6303444225254902</v>
      </c>
      <c r="D653">
        <v>2.68490219778124</v>
      </c>
      <c r="E653" s="134" t="s">
        <v>2197</v>
      </c>
      <c r="F653" s="134" t="s">
        <v>2198</v>
      </c>
      <c r="G653" t="s">
        <v>330</v>
      </c>
      <c r="H653">
        <v>4330972</v>
      </c>
      <c r="I653">
        <v>4331047</v>
      </c>
      <c r="J653" t="s">
        <v>252</v>
      </c>
      <c r="K653">
        <v>75</v>
      </c>
      <c r="L653">
        <v>20.600000000000001</v>
      </c>
      <c r="M653" t="s">
        <v>245</v>
      </c>
      <c r="N653" t="s">
        <v>137</v>
      </c>
      <c r="O653">
        <v>1438</v>
      </c>
      <c r="P653">
        <v>5.2155771905424197</v>
      </c>
      <c r="Q653" t="s">
        <v>246</v>
      </c>
      <c r="R653" t="s">
        <v>194</v>
      </c>
      <c r="S653" t="s">
        <v>247</v>
      </c>
    </row>
    <row r="654">
      <c r="A654" t="s">
        <v>2200</v>
      </c>
      <c r="B654">
        <v>20.250285837506699</v>
      </c>
      <c r="C654">
        <v>2.6661340960088298</v>
      </c>
      <c r="D654">
        <v>0.54789996072708402</v>
      </c>
      <c r="E654" s="134" t="s">
        <v>2201</v>
      </c>
      <c r="F654" s="134" t="s">
        <v>2202</v>
      </c>
      <c r="G654" t="s">
        <v>282</v>
      </c>
      <c r="H654">
        <v>5544142</v>
      </c>
      <c r="I654">
        <v>5544889</v>
      </c>
      <c r="J654" t="s">
        <v>244</v>
      </c>
      <c r="K654">
        <v>747</v>
      </c>
      <c r="L654">
        <v>16.699999999999999</v>
      </c>
      <c r="M654" t="s">
        <v>274</v>
      </c>
      <c r="N654" t="s">
        <v>126</v>
      </c>
      <c r="O654">
        <v>3386</v>
      </c>
      <c r="P654">
        <v>22.0614294152392</v>
      </c>
      <c r="Q654" t="s">
        <v>246</v>
      </c>
      <c r="R654" t="s">
        <v>192</v>
      </c>
      <c r="S654" t="s">
        <v>247</v>
      </c>
    </row>
    <row r="655">
      <c r="A655" t="s">
        <v>2203</v>
      </c>
      <c r="B655">
        <v>26.586719546258099</v>
      </c>
      <c r="C655">
        <v>2.2507285050300299</v>
      </c>
      <c r="D655">
        <v>0.45958853092274699</v>
      </c>
      <c r="E655" s="134" t="s">
        <v>2204</v>
      </c>
      <c r="F655" s="134" t="s">
        <v>2205</v>
      </c>
      <c r="G655" t="s">
        <v>261</v>
      </c>
      <c r="H655">
        <v>1065613</v>
      </c>
      <c r="I655">
        <v>1065733</v>
      </c>
      <c r="J655" t="s">
        <v>244</v>
      </c>
      <c r="K655">
        <v>120</v>
      </c>
      <c r="L655">
        <v>10</v>
      </c>
      <c r="M655" t="s">
        <v>245</v>
      </c>
      <c r="N655" t="s">
        <v>200</v>
      </c>
      <c r="O655">
        <v>3664</v>
      </c>
      <c r="P655">
        <v>3.2751091703056798</v>
      </c>
      <c r="Q655" t="s">
        <v>246</v>
      </c>
      <c r="R655" t="s">
        <v>200</v>
      </c>
      <c r="S655" t="s">
        <v>247</v>
      </c>
    </row>
    <row r="656">
      <c r="A656" t="s">
        <v>2206</v>
      </c>
      <c r="B656">
        <v>28.9970774861224</v>
      </c>
      <c r="C656">
        <v>2.2671325229736001</v>
      </c>
      <c r="D656">
        <v>0.46422834569246502</v>
      </c>
      <c r="E656" s="134" t="s">
        <v>2207</v>
      </c>
      <c r="F656" s="134" t="s">
        <v>2208</v>
      </c>
      <c r="G656" t="s">
        <v>411</v>
      </c>
      <c r="H656">
        <v>7044587</v>
      </c>
      <c r="I656">
        <v>7044822</v>
      </c>
      <c r="J656" t="s">
        <v>244</v>
      </c>
      <c r="K656">
        <v>235</v>
      </c>
      <c r="L656">
        <v>3.1000000000000001</v>
      </c>
      <c r="M656" t="s">
        <v>245</v>
      </c>
      <c r="N656" t="s">
        <v>200</v>
      </c>
      <c r="O656">
        <v>3664</v>
      </c>
      <c r="P656">
        <v>6.4137554585152801</v>
      </c>
      <c r="Q656" t="s">
        <v>246</v>
      </c>
      <c r="R656" t="s">
        <v>200</v>
      </c>
      <c r="S656" t="s">
        <v>247</v>
      </c>
    </row>
    <row r="657">
      <c r="A657" t="s">
        <v>2209</v>
      </c>
      <c r="B657">
        <v>22.7631954681796</v>
      </c>
      <c r="C657">
        <v>2.5151527680818599</v>
      </c>
      <c r="D657">
        <v>0.51684578295412897</v>
      </c>
      <c r="E657" s="134" t="s">
        <v>2210</v>
      </c>
      <c r="F657" s="134" t="s">
        <v>2211</v>
      </c>
      <c r="G657" t="s">
        <v>251</v>
      </c>
      <c r="H657">
        <v>3128508</v>
      </c>
      <c r="I657">
        <v>3128712</v>
      </c>
      <c r="J657" t="s">
        <v>244</v>
      </c>
      <c r="K657">
        <v>204</v>
      </c>
      <c r="L657">
        <v>4.5999999999999996</v>
      </c>
      <c r="M657" t="s">
        <v>274</v>
      </c>
      <c r="N657" t="s">
        <v>200</v>
      </c>
      <c r="O657">
        <v>3664</v>
      </c>
      <c r="P657">
        <v>5.56768558951965</v>
      </c>
      <c r="Q657" t="s">
        <v>246</v>
      </c>
      <c r="R657" t="s">
        <v>200</v>
      </c>
      <c r="S657" t="s">
        <v>247</v>
      </c>
    </row>
    <row r="658">
      <c r="A658" t="s">
        <v>2212</v>
      </c>
      <c r="B658">
        <v>22.683331404914298</v>
      </c>
      <c r="C658">
        <v>2.4032863276285599</v>
      </c>
      <c r="D658">
        <v>0.49700033452967901</v>
      </c>
      <c r="E658" s="134" t="s">
        <v>2213</v>
      </c>
      <c r="F658" s="134" t="s">
        <v>2214</v>
      </c>
      <c r="G658" t="s">
        <v>414</v>
      </c>
      <c r="H658">
        <v>4432468</v>
      </c>
      <c r="I658">
        <v>4432616</v>
      </c>
      <c r="J658" t="s">
        <v>244</v>
      </c>
      <c r="K658">
        <v>148</v>
      </c>
      <c r="L658">
        <v>1.3999999999999999</v>
      </c>
      <c r="M658" t="s">
        <v>245</v>
      </c>
      <c r="N658" t="s">
        <v>200</v>
      </c>
      <c r="O658">
        <v>3664</v>
      </c>
      <c r="P658">
        <v>4.0393013100436699</v>
      </c>
      <c r="Q658" t="s">
        <v>246</v>
      </c>
      <c r="R658" t="s">
        <v>200</v>
      </c>
      <c r="S658" t="s">
        <v>247</v>
      </c>
    </row>
    <row r="659">
      <c r="A659" t="s">
        <v>2215</v>
      </c>
      <c r="B659">
        <v>22.783574075182099</v>
      </c>
      <c r="C659">
        <v>2.5219470375561399</v>
      </c>
      <c r="D659">
        <v>0.52043025881237603</v>
      </c>
      <c r="E659" s="134" t="s">
        <v>2216</v>
      </c>
      <c r="F659" s="134" t="s">
        <v>2217</v>
      </c>
      <c r="G659" t="s">
        <v>273</v>
      </c>
      <c r="H659">
        <v>590063</v>
      </c>
      <c r="I659">
        <v>590316</v>
      </c>
      <c r="J659" t="s">
        <v>244</v>
      </c>
      <c r="K659">
        <v>253</v>
      </c>
      <c r="L659">
        <v>7.5999999999999996</v>
      </c>
      <c r="M659" t="s">
        <v>245</v>
      </c>
      <c r="N659" t="s">
        <v>200</v>
      </c>
      <c r="O659">
        <v>3664</v>
      </c>
      <c r="P659">
        <v>6.9050218340611398</v>
      </c>
      <c r="Q659" t="s">
        <v>246</v>
      </c>
      <c r="R659" t="s">
        <v>200</v>
      </c>
      <c r="S659" t="s">
        <v>247</v>
      </c>
    </row>
    <row r="660">
      <c r="A660" t="s">
        <v>2218</v>
      </c>
      <c r="B660">
        <v>22.783574075182099</v>
      </c>
      <c r="C660">
        <v>2.5219470375561399</v>
      </c>
      <c r="D660">
        <v>0.52043025881237603</v>
      </c>
      <c r="E660" s="134" t="s">
        <v>2216</v>
      </c>
      <c r="F660" s="134" t="s">
        <v>2217</v>
      </c>
      <c r="G660" t="s">
        <v>273</v>
      </c>
      <c r="H660">
        <v>590149</v>
      </c>
      <c r="I660">
        <v>590338</v>
      </c>
      <c r="J660" t="s">
        <v>252</v>
      </c>
      <c r="K660">
        <v>189</v>
      </c>
      <c r="L660">
        <v>11.199999999999999</v>
      </c>
      <c r="M660" t="s">
        <v>245</v>
      </c>
      <c r="N660" t="s">
        <v>197</v>
      </c>
      <c r="O660">
        <v>12900</v>
      </c>
      <c r="P660">
        <v>1.46511627906977</v>
      </c>
      <c r="Q660" t="s">
        <v>246</v>
      </c>
      <c r="R660" t="s">
        <v>197</v>
      </c>
      <c r="S660" t="s">
        <v>247</v>
      </c>
    </row>
    <row r="661">
      <c r="A661" t="s">
        <v>2219</v>
      </c>
      <c r="B661">
        <v>27.0042063761619</v>
      </c>
      <c r="C661">
        <v>2.25574743209163</v>
      </c>
      <c r="D661">
        <v>0.466310263009999</v>
      </c>
      <c r="E661" s="134" t="s">
        <v>2220</v>
      </c>
      <c r="F661" s="134" t="s">
        <v>2221</v>
      </c>
      <c r="G661" t="s">
        <v>411</v>
      </c>
      <c r="H661">
        <v>1579833</v>
      </c>
      <c r="I661">
        <v>1585168</v>
      </c>
      <c r="J661" t="s">
        <v>244</v>
      </c>
      <c r="K661">
        <v>247</v>
      </c>
      <c r="L661">
        <v>5.0579999999999998</v>
      </c>
      <c r="M661" t="s">
        <v>265</v>
      </c>
      <c r="N661" t="s">
        <v>200</v>
      </c>
      <c r="O661">
        <v>3664</v>
      </c>
      <c r="P661">
        <v>6.74126637554585</v>
      </c>
      <c r="Q661" t="s">
        <v>246</v>
      </c>
      <c r="R661" t="s">
        <v>200</v>
      </c>
      <c r="S661" t="s">
        <v>247</v>
      </c>
    </row>
    <row r="662">
      <c r="A662" t="s">
        <v>2222</v>
      </c>
      <c r="B662">
        <v>24.436328380079601</v>
      </c>
      <c r="C662">
        <v>2.3687180878564602</v>
      </c>
      <c r="D662">
        <v>0.49002144550282301</v>
      </c>
      <c r="E662" s="134" t="s">
        <v>2223</v>
      </c>
      <c r="F662" s="134" t="s">
        <v>2224</v>
      </c>
      <c r="G662" t="s">
        <v>524</v>
      </c>
      <c r="H662">
        <v>2240351</v>
      </c>
      <c r="I662">
        <v>2240452</v>
      </c>
      <c r="J662" t="s">
        <v>244</v>
      </c>
      <c r="K662">
        <v>101</v>
      </c>
      <c r="L662">
        <v>8.9000000000000004</v>
      </c>
      <c r="M662" t="s">
        <v>274</v>
      </c>
      <c r="N662" t="s">
        <v>200</v>
      </c>
      <c r="O662">
        <v>3664</v>
      </c>
      <c r="P662">
        <v>2.7565502183406099</v>
      </c>
      <c r="Q662" t="s">
        <v>246</v>
      </c>
      <c r="R662" t="s">
        <v>200</v>
      </c>
      <c r="S662" t="s">
        <v>247</v>
      </c>
    </row>
    <row r="663">
      <c r="A663" t="s">
        <v>2225</v>
      </c>
      <c r="B663">
        <v>26.3823800498023</v>
      </c>
      <c r="C663">
        <v>2.19183134176577</v>
      </c>
      <c r="D663">
        <v>0.45388918154851698</v>
      </c>
      <c r="E663" s="134" t="s">
        <v>2226</v>
      </c>
      <c r="F663" s="134" t="s">
        <v>2227</v>
      </c>
      <c r="G663" t="s">
        <v>282</v>
      </c>
      <c r="H663">
        <v>1688043</v>
      </c>
      <c r="I663">
        <v>1689353</v>
      </c>
      <c r="J663" t="s">
        <v>244</v>
      </c>
      <c r="K663">
        <v>591</v>
      </c>
      <c r="L663">
        <v>4.7750000000000004</v>
      </c>
      <c r="M663" t="s">
        <v>245</v>
      </c>
      <c r="N663" t="s">
        <v>200</v>
      </c>
      <c r="O663">
        <v>3664</v>
      </c>
      <c r="P663">
        <v>16.129912663755501</v>
      </c>
      <c r="Q663" t="s">
        <v>246</v>
      </c>
      <c r="R663" t="s">
        <v>200</v>
      </c>
      <c r="S663" t="s">
        <v>247</v>
      </c>
    </row>
    <row r="664">
      <c r="A664" t="s">
        <v>2228</v>
      </c>
      <c r="B664">
        <v>46.764380042881498</v>
      </c>
      <c r="C664">
        <v>-2.2978149311484799</v>
      </c>
      <c r="D664">
        <v>0.47620392197494799</v>
      </c>
      <c r="E664" s="134" t="s">
        <v>2229</v>
      </c>
      <c r="F664" s="134" t="s">
        <v>2230</v>
      </c>
      <c r="G664" t="s">
        <v>251</v>
      </c>
      <c r="H664">
        <v>1015734</v>
      </c>
      <c r="I664">
        <v>1015965</v>
      </c>
      <c r="J664" t="s">
        <v>252</v>
      </c>
      <c r="K664">
        <v>231</v>
      </c>
      <c r="L664">
        <v>6.5</v>
      </c>
      <c r="M664" t="s">
        <v>245</v>
      </c>
      <c r="N664" t="s">
        <v>126</v>
      </c>
      <c r="O664">
        <v>4553</v>
      </c>
      <c r="P664">
        <v>5.0735778607511497</v>
      </c>
      <c r="Q664" t="s">
        <v>246</v>
      </c>
      <c r="R664" t="s">
        <v>191</v>
      </c>
      <c r="S664" t="s">
        <v>247</v>
      </c>
    </row>
    <row r="665">
      <c r="A665" t="s">
        <v>2231</v>
      </c>
      <c r="B665">
        <v>27.617025281066599</v>
      </c>
      <c r="C665">
        <v>2.2714885908013001</v>
      </c>
      <c r="D665">
        <v>0.47335915621797398</v>
      </c>
      <c r="E665" s="134" t="s">
        <v>2232</v>
      </c>
      <c r="F665" s="134" t="s">
        <v>2233</v>
      </c>
      <c r="G665" t="s">
        <v>452</v>
      </c>
      <c r="H665">
        <v>4741842</v>
      </c>
      <c r="I665">
        <v>4741939</v>
      </c>
      <c r="J665" t="s">
        <v>244</v>
      </c>
      <c r="K665">
        <v>97</v>
      </c>
      <c r="L665">
        <v>8.1999999999999993</v>
      </c>
      <c r="M665" t="s">
        <v>245</v>
      </c>
      <c r="N665" t="s">
        <v>200</v>
      </c>
      <c r="O665">
        <v>3664</v>
      </c>
      <c r="P665">
        <v>2.64737991266376</v>
      </c>
      <c r="Q665" t="s">
        <v>246</v>
      </c>
      <c r="R665" t="s">
        <v>200</v>
      </c>
      <c r="S665" t="s">
        <v>247</v>
      </c>
    </row>
    <row r="666">
      <c r="A666" t="s">
        <v>2234</v>
      </c>
      <c r="B666">
        <v>27.598967242952099</v>
      </c>
      <c r="C666">
        <v>2.2182658083236202</v>
      </c>
      <c r="D666">
        <v>0.46531867354984902</v>
      </c>
      <c r="E666" s="134" t="s">
        <v>2235</v>
      </c>
      <c r="F666" s="134" t="s">
        <v>2236</v>
      </c>
      <c r="G666" t="s">
        <v>478</v>
      </c>
      <c r="H666">
        <v>2696519</v>
      </c>
      <c r="I666">
        <v>2699076</v>
      </c>
      <c r="J666" t="s">
        <v>244</v>
      </c>
      <c r="K666">
        <v>2557</v>
      </c>
      <c r="L666">
        <v>2.5</v>
      </c>
      <c r="M666" t="s">
        <v>274</v>
      </c>
      <c r="N666" t="s">
        <v>198</v>
      </c>
      <c r="O666">
        <v>5467</v>
      </c>
      <c r="P666">
        <v>46.771538320834097</v>
      </c>
      <c r="Q666" t="s">
        <v>246</v>
      </c>
      <c r="R666" t="s">
        <v>198</v>
      </c>
      <c r="S666" t="s">
        <v>247</v>
      </c>
    </row>
    <row r="667">
      <c r="A667" t="s">
        <v>2237</v>
      </c>
      <c r="B667">
        <v>26.062938344860001</v>
      </c>
      <c r="C667">
        <v>2.20326290689232</v>
      </c>
      <c r="D667">
        <v>0.45932335675276897</v>
      </c>
      <c r="E667" s="134" t="s">
        <v>2238</v>
      </c>
      <c r="F667" s="134" t="s">
        <v>2239</v>
      </c>
      <c r="G667" t="s">
        <v>307</v>
      </c>
      <c r="H667">
        <v>5012434</v>
      </c>
      <c r="I667">
        <v>5012544</v>
      </c>
      <c r="J667" t="s">
        <v>244</v>
      </c>
      <c r="K667">
        <v>110</v>
      </c>
      <c r="L667">
        <v>8.1999999999999993</v>
      </c>
      <c r="M667" t="s">
        <v>245</v>
      </c>
      <c r="N667" t="s">
        <v>200</v>
      </c>
      <c r="O667">
        <v>3664</v>
      </c>
      <c r="P667">
        <v>3.0021834061135402</v>
      </c>
      <c r="Q667" t="s">
        <v>246</v>
      </c>
      <c r="R667" t="s">
        <v>200</v>
      </c>
      <c r="S667" t="s">
        <v>247</v>
      </c>
    </row>
    <row r="668">
      <c r="A668" t="s">
        <v>2240</v>
      </c>
      <c r="B668">
        <v>27.608854303940198</v>
      </c>
      <c r="C668">
        <v>2.1526908706574499</v>
      </c>
      <c r="D668">
        <v>0.44813522211513401</v>
      </c>
      <c r="E668" s="134" t="s">
        <v>2241</v>
      </c>
      <c r="F668" s="134" t="s">
        <v>2242</v>
      </c>
      <c r="G668" t="s">
        <v>478</v>
      </c>
      <c r="H668">
        <v>3830151</v>
      </c>
      <c r="I668">
        <v>3830256</v>
      </c>
      <c r="J668" t="s">
        <v>252</v>
      </c>
      <c r="K668">
        <v>105</v>
      </c>
      <c r="L668">
        <v>13.5</v>
      </c>
      <c r="M668" t="s">
        <v>245</v>
      </c>
      <c r="N668" t="s">
        <v>197</v>
      </c>
      <c r="O668">
        <v>12900</v>
      </c>
      <c r="P668">
        <v>0.81395348837209303</v>
      </c>
      <c r="Q668" t="s">
        <v>246</v>
      </c>
      <c r="R668" t="s">
        <v>197</v>
      </c>
      <c r="S668" t="s">
        <v>247</v>
      </c>
    </row>
    <row r="669">
      <c r="A669" t="s">
        <v>2243</v>
      </c>
      <c r="B669">
        <v>30.286848232015998</v>
      </c>
      <c r="C669">
        <v>2.0266526548468899</v>
      </c>
      <c r="D669">
        <v>0.42205910296624899</v>
      </c>
      <c r="E669" s="134" t="s">
        <v>2244</v>
      </c>
      <c r="F669" s="134" t="s">
        <v>2245</v>
      </c>
      <c r="G669" t="s">
        <v>452</v>
      </c>
      <c r="H669">
        <v>4889921</v>
      </c>
      <c r="I669">
        <v>4890035</v>
      </c>
      <c r="J669" t="s">
        <v>244</v>
      </c>
      <c r="K669">
        <v>114</v>
      </c>
      <c r="L669">
        <v>0</v>
      </c>
      <c r="M669" t="s">
        <v>245</v>
      </c>
      <c r="N669" t="s">
        <v>200</v>
      </c>
      <c r="O669">
        <v>3664</v>
      </c>
      <c r="P669">
        <v>3.11135371179039</v>
      </c>
      <c r="Q669" t="s">
        <v>246</v>
      </c>
      <c r="R669" t="s">
        <v>200</v>
      </c>
      <c r="S669" t="s">
        <v>247</v>
      </c>
    </row>
    <row r="670">
      <c r="A670" t="s">
        <v>2246</v>
      </c>
      <c r="B670">
        <v>24.831736026906999</v>
      </c>
      <c r="C670">
        <v>2.2644870693755501</v>
      </c>
      <c r="D670">
        <v>0.47372090340603601</v>
      </c>
      <c r="E670" s="134" t="s">
        <v>2247</v>
      </c>
      <c r="F670" s="134" t="s">
        <v>2248</v>
      </c>
      <c r="G670" t="s">
        <v>418</v>
      </c>
      <c r="H670">
        <v>2018473</v>
      </c>
      <c r="I670">
        <v>2018727</v>
      </c>
      <c r="J670" t="s">
        <v>244</v>
      </c>
      <c r="K670">
        <v>254</v>
      </c>
      <c r="L670">
        <v>1.6000000000000001</v>
      </c>
      <c r="M670" t="s">
        <v>245</v>
      </c>
      <c r="N670" t="s">
        <v>200</v>
      </c>
      <c r="O670">
        <v>3664</v>
      </c>
      <c r="P670">
        <v>6.93231441048035</v>
      </c>
      <c r="Q670" t="s">
        <v>246</v>
      </c>
      <c r="R670" t="s">
        <v>200</v>
      </c>
      <c r="S670" t="s">
        <v>247</v>
      </c>
    </row>
    <row r="671">
      <c r="A671" t="s">
        <v>2249</v>
      </c>
      <c r="B671">
        <v>15.068521661671401</v>
      </c>
      <c r="C671">
        <v>3.1803677714146699</v>
      </c>
      <c r="D671">
        <v>0.67317239816743701</v>
      </c>
      <c r="E671" s="134" t="s">
        <v>2250</v>
      </c>
      <c r="F671" s="134" t="s">
        <v>2251</v>
      </c>
      <c r="G671" t="s">
        <v>282</v>
      </c>
      <c r="H671">
        <v>6154223</v>
      </c>
      <c r="I671">
        <v>6155498</v>
      </c>
      <c r="J671" t="s">
        <v>252</v>
      </c>
      <c r="K671">
        <v>1275</v>
      </c>
      <c r="L671">
        <v>3.2000000000000002</v>
      </c>
      <c r="M671" t="s">
        <v>245</v>
      </c>
      <c r="N671" t="s">
        <v>126</v>
      </c>
      <c r="O671">
        <v>2687</v>
      </c>
      <c r="P671">
        <v>47.450688500186097</v>
      </c>
      <c r="Q671" t="s">
        <v>246</v>
      </c>
      <c r="R671" t="s">
        <v>191</v>
      </c>
      <c r="S671" t="s">
        <v>247</v>
      </c>
    </row>
    <row r="672">
      <c r="A672" t="s">
        <v>2252</v>
      </c>
      <c r="B672">
        <v>13.821968567905399</v>
      </c>
      <c r="C672">
        <v>3.32076606861472</v>
      </c>
      <c r="D672">
        <v>0.706763201757311</v>
      </c>
      <c r="E672" s="134" t="s">
        <v>2253</v>
      </c>
      <c r="F672" s="134" t="s">
        <v>2254</v>
      </c>
      <c r="G672" t="s">
        <v>330</v>
      </c>
      <c r="H672">
        <v>4281114</v>
      </c>
      <c r="I672">
        <v>4281574</v>
      </c>
      <c r="J672" t="s">
        <v>244</v>
      </c>
      <c r="K672">
        <v>460</v>
      </c>
      <c r="L672">
        <v>15.800000000000001</v>
      </c>
      <c r="M672" t="s">
        <v>274</v>
      </c>
      <c r="N672" t="s">
        <v>197</v>
      </c>
      <c r="O672">
        <v>604</v>
      </c>
      <c r="P672">
        <v>76.158940397351003</v>
      </c>
      <c r="Q672" t="s">
        <v>246</v>
      </c>
      <c r="R672" t="s">
        <v>197</v>
      </c>
      <c r="S672" t="s">
        <v>247</v>
      </c>
    </row>
    <row r="673">
      <c r="A673" t="s">
        <v>2255</v>
      </c>
      <c r="B673">
        <v>22.206819166803399</v>
      </c>
      <c r="C673">
        <v>2.3719451342366402</v>
      </c>
      <c r="D673">
        <v>0.502750978069743</v>
      </c>
      <c r="E673" s="134" t="s">
        <v>2256</v>
      </c>
      <c r="F673" s="134" t="s">
        <v>2257</v>
      </c>
      <c r="G673" t="s">
        <v>334</v>
      </c>
      <c r="H673">
        <v>1639959</v>
      </c>
      <c r="I673">
        <v>1640224</v>
      </c>
      <c r="J673" t="s">
        <v>244</v>
      </c>
      <c r="K673">
        <v>265</v>
      </c>
      <c r="L673">
        <v>4.2999999999999998</v>
      </c>
      <c r="M673" t="s">
        <v>245</v>
      </c>
      <c r="N673" t="s">
        <v>200</v>
      </c>
      <c r="O673">
        <v>3664</v>
      </c>
      <c r="P673">
        <v>7.2325327510916999</v>
      </c>
      <c r="Q673" t="s">
        <v>246</v>
      </c>
      <c r="R673" t="s">
        <v>200</v>
      </c>
      <c r="S673" t="s">
        <v>247</v>
      </c>
    </row>
    <row r="674">
      <c r="A674" t="s">
        <v>2258</v>
      </c>
      <c r="B674">
        <v>25.440458791699399</v>
      </c>
      <c r="C674">
        <v>2.1944344213198099</v>
      </c>
      <c r="D674">
        <v>0.46581070911177402</v>
      </c>
      <c r="E674" s="134" t="s">
        <v>2259</v>
      </c>
      <c r="F674" s="134" t="s">
        <v>2260</v>
      </c>
      <c r="G674" t="s">
        <v>243</v>
      </c>
      <c r="H674">
        <v>7308960</v>
      </c>
      <c r="I674">
        <v>7309227</v>
      </c>
      <c r="J674" t="s">
        <v>244</v>
      </c>
      <c r="K674">
        <v>267</v>
      </c>
      <c r="L674">
        <v>2.2000000000000002</v>
      </c>
      <c r="M674" t="s">
        <v>245</v>
      </c>
      <c r="N674" t="s">
        <v>200</v>
      </c>
      <c r="O674">
        <v>3664</v>
      </c>
      <c r="P674">
        <v>7.2871179039301301</v>
      </c>
      <c r="Q674" t="s">
        <v>246</v>
      </c>
      <c r="R674" t="s">
        <v>200</v>
      </c>
      <c r="S674" t="s">
        <v>247</v>
      </c>
    </row>
    <row r="675">
      <c r="A675" t="s">
        <v>2261</v>
      </c>
      <c r="B675">
        <v>23.741785097544099</v>
      </c>
      <c r="C675">
        <v>2.3636789791282302</v>
      </c>
      <c r="D675">
        <v>0.50067161853734699</v>
      </c>
      <c r="E675" s="134" t="s">
        <v>2262</v>
      </c>
      <c r="F675" s="134" t="s">
        <v>2263</v>
      </c>
      <c r="G675" t="s">
        <v>330</v>
      </c>
      <c r="H675">
        <v>468498</v>
      </c>
      <c r="I675">
        <v>468686</v>
      </c>
      <c r="J675" t="s">
        <v>244</v>
      </c>
      <c r="K675">
        <v>188</v>
      </c>
      <c r="L675">
        <v>2.7000000000000002</v>
      </c>
      <c r="M675" t="s">
        <v>274</v>
      </c>
      <c r="N675" t="s">
        <v>200</v>
      </c>
      <c r="O675">
        <v>3664</v>
      </c>
      <c r="P675">
        <v>5.1310043668122303</v>
      </c>
      <c r="Q675" t="s">
        <v>246</v>
      </c>
      <c r="R675" t="s">
        <v>200</v>
      </c>
      <c r="S675" t="s">
        <v>247</v>
      </c>
    </row>
    <row r="676">
      <c r="A676" t="s">
        <v>2264</v>
      </c>
      <c r="B676">
        <v>25.5813982755596</v>
      </c>
      <c r="C676">
        <v>2.2218907096729898</v>
      </c>
      <c r="D676">
        <v>0.47195320841020599</v>
      </c>
      <c r="E676" s="134" t="s">
        <v>2265</v>
      </c>
      <c r="F676" s="134" t="s">
        <v>2266</v>
      </c>
      <c r="G676" t="s">
        <v>349</v>
      </c>
      <c r="H676">
        <v>4052734</v>
      </c>
      <c r="I676">
        <v>4052865</v>
      </c>
      <c r="J676" t="s">
        <v>244</v>
      </c>
      <c r="K676">
        <v>131</v>
      </c>
      <c r="L676">
        <v>5.2999999999999998</v>
      </c>
      <c r="M676" t="s">
        <v>245</v>
      </c>
      <c r="N676" t="s">
        <v>200</v>
      </c>
      <c r="O676">
        <v>3664</v>
      </c>
      <c r="P676">
        <v>3.5753275109170302</v>
      </c>
      <c r="Q676" t="s">
        <v>246</v>
      </c>
      <c r="R676" t="s">
        <v>200</v>
      </c>
      <c r="S676" t="s">
        <v>247</v>
      </c>
    </row>
    <row r="677">
      <c r="A677" t="s">
        <v>2267</v>
      </c>
      <c r="B677">
        <v>28.4777230154344</v>
      </c>
      <c r="C677">
        <v>2.03976515530201</v>
      </c>
      <c r="D677">
        <v>0.43360468439135502</v>
      </c>
      <c r="E677" s="134" t="s">
        <v>2268</v>
      </c>
      <c r="F677" s="134" t="s">
        <v>2269</v>
      </c>
      <c r="G677" t="s">
        <v>243</v>
      </c>
      <c r="H677">
        <v>1052222</v>
      </c>
      <c r="I677">
        <v>1052314</v>
      </c>
      <c r="J677" t="s">
        <v>244</v>
      </c>
      <c r="K677">
        <v>92</v>
      </c>
      <c r="L677">
        <v>0</v>
      </c>
      <c r="M677" t="s">
        <v>245</v>
      </c>
      <c r="N677" t="s">
        <v>200</v>
      </c>
      <c r="O677">
        <v>3664</v>
      </c>
      <c r="P677">
        <v>2.5109170305676898</v>
      </c>
      <c r="Q677" t="s">
        <v>246</v>
      </c>
      <c r="R677" t="s">
        <v>200</v>
      </c>
      <c r="S677" t="s">
        <v>247</v>
      </c>
    </row>
    <row r="678">
      <c r="A678" t="s">
        <v>2270</v>
      </c>
      <c r="B678">
        <v>11.1987817012168</v>
      </c>
      <c r="C678">
        <v>4.3825958473968996</v>
      </c>
      <c r="D678">
        <v>0.91783363755659397</v>
      </c>
      <c r="E678" s="134" t="s">
        <v>2271</v>
      </c>
      <c r="F678" s="134" t="s">
        <v>2272</v>
      </c>
      <c r="G678" t="s">
        <v>342</v>
      </c>
      <c r="H678">
        <v>6407511</v>
      </c>
      <c r="I678">
        <v>6408275</v>
      </c>
      <c r="J678" t="s">
        <v>244</v>
      </c>
      <c r="K678">
        <v>780</v>
      </c>
      <c r="L678">
        <v>14.279</v>
      </c>
      <c r="M678" t="s">
        <v>274</v>
      </c>
      <c r="N678" t="s">
        <v>138</v>
      </c>
      <c r="O678">
        <v>1867</v>
      </c>
      <c r="P678">
        <v>41.778253883235102</v>
      </c>
      <c r="Q678" t="s">
        <v>246</v>
      </c>
      <c r="R678" t="s">
        <v>138</v>
      </c>
      <c r="S678" t="s">
        <v>247</v>
      </c>
    </row>
    <row r="679">
      <c r="A679" t="s">
        <v>2273</v>
      </c>
      <c r="B679">
        <v>28.555545180554901</v>
      </c>
      <c r="C679">
        <v>2.0888998758984898</v>
      </c>
      <c r="D679">
        <v>0.44525860649499799</v>
      </c>
      <c r="E679" s="134" t="s">
        <v>2274</v>
      </c>
      <c r="F679" s="134" t="s">
        <v>2275</v>
      </c>
      <c r="G679" t="s">
        <v>452</v>
      </c>
      <c r="H679">
        <v>1029407</v>
      </c>
      <c r="I679">
        <v>1029625</v>
      </c>
      <c r="J679" t="s">
        <v>244</v>
      </c>
      <c r="K679">
        <v>218</v>
      </c>
      <c r="L679">
        <v>8.6999999999999993</v>
      </c>
      <c r="M679" t="s">
        <v>245</v>
      </c>
      <c r="N679" t="s">
        <v>200</v>
      </c>
      <c r="O679">
        <v>3664</v>
      </c>
      <c r="P679">
        <v>5.9497816593886501</v>
      </c>
      <c r="Q679" t="s">
        <v>246</v>
      </c>
      <c r="R679" t="s">
        <v>200</v>
      </c>
      <c r="S679" t="s">
        <v>247</v>
      </c>
    </row>
    <row r="680">
      <c r="A680" t="s">
        <v>2276</v>
      </c>
      <c r="B680">
        <v>26.0556274763663</v>
      </c>
      <c r="C680">
        <v>2.1126576476558201</v>
      </c>
      <c r="D680">
        <v>0.454365980276072</v>
      </c>
      <c r="E680" s="134" t="s">
        <v>2277</v>
      </c>
      <c r="F680" s="134" t="s">
        <v>2278</v>
      </c>
      <c r="G680" t="s">
        <v>251</v>
      </c>
      <c r="H680">
        <v>1871500</v>
      </c>
      <c r="I680">
        <v>1871593</v>
      </c>
      <c r="J680" t="s">
        <v>244</v>
      </c>
      <c r="K680">
        <v>93</v>
      </c>
      <c r="L680">
        <v>4.2999999999999998</v>
      </c>
      <c r="M680" t="s">
        <v>245</v>
      </c>
      <c r="N680" t="s">
        <v>200</v>
      </c>
      <c r="O680">
        <v>3664</v>
      </c>
      <c r="P680">
        <v>2.5382096069869</v>
      </c>
      <c r="Q680" t="s">
        <v>246</v>
      </c>
      <c r="R680" t="s">
        <v>200</v>
      </c>
      <c r="S680" t="s">
        <v>247</v>
      </c>
    </row>
    <row r="681">
      <c r="A681" t="s">
        <v>2279</v>
      </c>
      <c r="B681">
        <v>20.403140481237401</v>
      </c>
      <c r="C681">
        <v>2.4982130091489201</v>
      </c>
      <c r="D681">
        <v>0.53882586952420597</v>
      </c>
      <c r="E681" s="134" t="s">
        <v>2280</v>
      </c>
      <c r="F681" s="134" t="s">
        <v>2281</v>
      </c>
      <c r="G681" t="s">
        <v>553</v>
      </c>
      <c r="H681">
        <v>6715881</v>
      </c>
      <c r="I681">
        <v>6716083</v>
      </c>
      <c r="J681" t="s">
        <v>244</v>
      </c>
      <c r="K681">
        <v>202</v>
      </c>
      <c r="L681">
        <v>2</v>
      </c>
      <c r="M681" t="s">
        <v>274</v>
      </c>
      <c r="N681" t="s">
        <v>200</v>
      </c>
      <c r="O681">
        <v>3664</v>
      </c>
      <c r="P681">
        <v>5.5131004366812197</v>
      </c>
      <c r="Q681" t="s">
        <v>246</v>
      </c>
      <c r="R681" t="s">
        <v>200</v>
      </c>
      <c r="S681" t="s">
        <v>247</v>
      </c>
    </row>
    <row r="682">
      <c r="A682" t="s">
        <v>2282</v>
      </c>
      <c r="B682">
        <v>24.438419947163901</v>
      </c>
      <c r="C682">
        <v>2.2304771375169898</v>
      </c>
      <c r="D682">
        <v>0.48164291693790101</v>
      </c>
      <c r="E682" s="134" t="s">
        <v>2283</v>
      </c>
      <c r="F682" s="134" t="s">
        <v>2284</v>
      </c>
      <c r="G682" t="s">
        <v>553</v>
      </c>
      <c r="H682">
        <v>6659797</v>
      </c>
      <c r="I682">
        <v>6659999</v>
      </c>
      <c r="J682" t="s">
        <v>244</v>
      </c>
      <c r="K682">
        <v>202</v>
      </c>
      <c r="L682">
        <v>0</v>
      </c>
      <c r="M682" t="s">
        <v>245</v>
      </c>
      <c r="N682" t="s">
        <v>200</v>
      </c>
      <c r="O682">
        <v>3664</v>
      </c>
      <c r="P682">
        <v>5.5131004366812197</v>
      </c>
      <c r="Q682" t="s">
        <v>246</v>
      </c>
      <c r="R682" t="s">
        <v>200</v>
      </c>
      <c r="S682" t="s">
        <v>247</v>
      </c>
    </row>
    <row r="683">
      <c r="A683" t="s">
        <v>2285</v>
      </c>
      <c r="B683">
        <v>40.315019650162903</v>
      </c>
      <c r="C683">
        <v>-2.2203765046147299</v>
      </c>
      <c r="D683">
        <v>0.47797877881099399</v>
      </c>
      <c r="E683" s="134" t="s">
        <v>2286</v>
      </c>
      <c r="F683" s="134" t="s">
        <v>2287</v>
      </c>
      <c r="G683" t="s">
        <v>418</v>
      </c>
      <c r="H683">
        <v>4305752</v>
      </c>
      <c r="I683">
        <v>4306558</v>
      </c>
      <c r="J683" t="s">
        <v>252</v>
      </c>
      <c r="K683">
        <v>806</v>
      </c>
      <c r="L683">
        <v>8.9000000000000004</v>
      </c>
      <c r="M683" t="s">
        <v>245</v>
      </c>
      <c r="N683" t="s">
        <v>575</v>
      </c>
      <c r="O683">
        <v>797</v>
      </c>
      <c r="P683">
        <v>101.129234629862</v>
      </c>
      <c r="Q683" t="s">
        <v>254</v>
      </c>
      <c r="R683" t="s">
        <v>192</v>
      </c>
      <c r="S683" t="s">
        <v>247</v>
      </c>
    </row>
    <row r="684">
      <c r="A684" t="s">
        <v>2288</v>
      </c>
      <c r="B684">
        <v>24.891224757425899</v>
      </c>
      <c r="C684">
        <v>2.1763156377916499</v>
      </c>
      <c r="D684">
        <v>0.47001090882061403</v>
      </c>
      <c r="E684" s="134" t="s">
        <v>2289</v>
      </c>
      <c r="F684" s="134" t="s">
        <v>2290</v>
      </c>
      <c r="G684" t="s">
        <v>307</v>
      </c>
      <c r="H684">
        <v>2930375</v>
      </c>
      <c r="I684">
        <v>2930526</v>
      </c>
      <c r="J684" t="s">
        <v>244</v>
      </c>
      <c r="K684">
        <v>151</v>
      </c>
      <c r="L684">
        <v>4.5999999999999996</v>
      </c>
      <c r="M684" t="s">
        <v>274</v>
      </c>
      <c r="N684" t="s">
        <v>200</v>
      </c>
      <c r="O684">
        <v>3664</v>
      </c>
      <c r="P684">
        <v>4.1211790393013104</v>
      </c>
      <c r="Q684" t="s">
        <v>246</v>
      </c>
      <c r="R684" t="s">
        <v>200</v>
      </c>
      <c r="S684" t="s">
        <v>247</v>
      </c>
    </row>
    <row r="685">
      <c r="A685" t="s">
        <v>2291</v>
      </c>
      <c r="B685">
        <v>29.421508611015501</v>
      </c>
      <c r="C685">
        <v>2.05360366970638</v>
      </c>
      <c r="D685">
        <v>0.44359456295475302</v>
      </c>
      <c r="E685" s="134" t="s">
        <v>2292</v>
      </c>
      <c r="F685" s="134" t="s">
        <v>2293</v>
      </c>
      <c r="G685" t="s">
        <v>342</v>
      </c>
      <c r="H685">
        <v>1428655</v>
      </c>
      <c r="I685">
        <v>1428827</v>
      </c>
      <c r="J685" t="s">
        <v>244</v>
      </c>
      <c r="K685">
        <v>172</v>
      </c>
      <c r="L685">
        <v>2.2999999999999998</v>
      </c>
      <c r="M685" t="s">
        <v>245</v>
      </c>
      <c r="N685" t="s">
        <v>200</v>
      </c>
      <c r="O685">
        <v>3664</v>
      </c>
      <c r="P685">
        <v>4.6943231441047999</v>
      </c>
      <c r="Q685" t="s">
        <v>246</v>
      </c>
      <c r="R685" t="s">
        <v>200</v>
      </c>
      <c r="S685" t="s">
        <v>247</v>
      </c>
    </row>
    <row r="686">
      <c r="A686" t="s">
        <v>2294</v>
      </c>
      <c r="B686">
        <v>25.573163830231401</v>
      </c>
      <c r="C686">
        <v>2.14858606152898</v>
      </c>
      <c r="D686">
        <v>0.46951845372019801</v>
      </c>
      <c r="E686" s="134" t="s">
        <v>2295</v>
      </c>
      <c r="F686" s="134" t="s">
        <v>2296</v>
      </c>
      <c r="G686" t="s">
        <v>307</v>
      </c>
      <c r="H686">
        <v>5729819</v>
      </c>
      <c r="I686">
        <v>5730630</v>
      </c>
      <c r="J686" t="s">
        <v>244</v>
      </c>
      <c r="K686">
        <v>261</v>
      </c>
      <c r="L686">
        <v>17.928999999999998</v>
      </c>
      <c r="M686" t="s">
        <v>245</v>
      </c>
      <c r="N686" t="s">
        <v>775</v>
      </c>
      <c r="O686">
        <v>5446</v>
      </c>
      <c r="P686">
        <v>4.7925082629452804</v>
      </c>
      <c r="Q686" t="s">
        <v>246</v>
      </c>
      <c r="R686" t="s">
        <v>191</v>
      </c>
      <c r="S686" t="s">
        <v>247</v>
      </c>
    </row>
    <row r="687">
      <c r="A687" t="s">
        <v>2297</v>
      </c>
      <c r="B687">
        <v>10.976422447087</v>
      </c>
      <c r="C687">
        <v>4.7309596225323602</v>
      </c>
      <c r="D687">
        <v>0.99821867260379504</v>
      </c>
      <c r="E687" s="134" t="s">
        <v>2298</v>
      </c>
      <c r="F687" s="134" t="s">
        <v>2299</v>
      </c>
      <c r="G687" t="s">
        <v>520</v>
      </c>
      <c r="H687">
        <v>2963088</v>
      </c>
      <c r="I687">
        <v>2963825</v>
      </c>
      <c r="J687" t="s">
        <v>252</v>
      </c>
      <c r="K687">
        <v>737</v>
      </c>
      <c r="L687">
        <v>12.9</v>
      </c>
      <c r="M687" t="s">
        <v>245</v>
      </c>
      <c r="N687" t="s">
        <v>126</v>
      </c>
      <c r="O687">
        <v>806</v>
      </c>
      <c r="P687">
        <v>91.439205955334998</v>
      </c>
      <c r="Q687" t="s">
        <v>254</v>
      </c>
      <c r="R687" t="s">
        <v>191</v>
      </c>
      <c r="S687" t="s">
        <v>247</v>
      </c>
    </row>
    <row r="688">
      <c r="A688" t="s">
        <v>2300</v>
      </c>
      <c r="B688">
        <v>23.557570835399702</v>
      </c>
      <c r="C688">
        <v>2.3528444718790902</v>
      </c>
      <c r="D688">
        <v>0.51447022210884397</v>
      </c>
      <c r="E688" s="134" t="s">
        <v>2301</v>
      </c>
      <c r="F688" s="134" t="s">
        <v>2302</v>
      </c>
      <c r="G688" t="s">
        <v>681</v>
      </c>
      <c r="H688">
        <v>813407</v>
      </c>
      <c r="I688">
        <v>813744</v>
      </c>
      <c r="J688" t="s">
        <v>244</v>
      </c>
      <c r="K688">
        <v>337</v>
      </c>
      <c r="L688">
        <v>1.8</v>
      </c>
      <c r="M688" t="s">
        <v>245</v>
      </c>
      <c r="N688" t="s">
        <v>200</v>
      </c>
      <c r="O688">
        <v>3664</v>
      </c>
      <c r="P688">
        <v>9.1975982532751104</v>
      </c>
      <c r="Q688" t="s">
        <v>246</v>
      </c>
      <c r="R688" t="s">
        <v>200</v>
      </c>
      <c r="S688" t="s">
        <v>247</v>
      </c>
    </row>
    <row r="689">
      <c r="A689" t="s">
        <v>2303</v>
      </c>
      <c r="B689">
        <v>43.020970065840203</v>
      </c>
      <c r="C689">
        <v>-2.1002830625789102</v>
      </c>
      <c r="D689">
        <v>0.45490605572790399</v>
      </c>
      <c r="E689" s="134" t="s">
        <v>2304</v>
      </c>
      <c r="F689" s="134" t="s">
        <v>2305</v>
      </c>
      <c r="G689" t="s">
        <v>681</v>
      </c>
      <c r="H689">
        <v>2472716</v>
      </c>
      <c r="I689">
        <v>2478072</v>
      </c>
      <c r="J689" t="s">
        <v>244</v>
      </c>
      <c r="K689">
        <v>233</v>
      </c>
      <c r="L689">
        <v>17.257000000000001</v>
      </c>
      <c r="M689" t="s">
        <v>274</v>
      </c>
      <c r="N689" t="s">
        <v>199</v>
      </c>
      <c r="O689">
        <v>13468</v>
      </c>
      <c r="P689">
        <v>1.73002673002673</v>
      </c>
      <c r="Q689" t="s">
        <v>246</v>
      </c>
      <c r="R689" t="s">
        <v>199</v>
      </c>
      <c r="S689" t="s">
        <v>247</v>
      </c>
    </row>
    <row r="690">
      <c r="A690" t="s">
        <v>2306</v>
      </c>
      <c r="B690">
        <v>13.968323599709599</v>
      </c>
      <c r="C690">
        <v>3.0650933610502</v>
      </c>
      <c r="D690">
        <v>0.67630646067927402</v>
      </c>
      <c r="E690" s="134" t="s">
        <v>2307</v>
      </c>
      <c r="F690" s="134" t="s">
        <v>2308</v>
      </c>
      <c r="G690" t="s">
        <v>411</v>
      </c>
      <c r="H690">
        <v>7055225</v>
      </c>
      <c r="I690">
        <v>7055322</v>
      </c>
      <c r="J690" t="s">
        <v>244</v>
      </c>
      <c r="K690">
        <v>97</v>
      </c>
      <c r="L690">
        <v>14.6</v>
      </c>
      <c r="M690" t="s">
        <v>274</v>
      </c>
      <c r="N690" t="s">
        <v>138</v>
      </c>
      <c r="O690">
        <v>4275</v>
      </c>
      <c r="P690">
        <v>2.26900584795322</v>
      </c>
      <c r="Q690" t="s">
        <v>246</v>
      </c>
      <c r="R690" t="s">
        <v>138</v>
      </c>
      <c r="S690" t="s">
        <v>247</v>
      </c>
    </row>
    <row r="691">
      <c r="A691" t="s">
        <v>2309</v>
      </c>
      <c r="B691">
        <v>77.025296511294201</v>
      </c>
      <c r="C691">
        <v>6.0807289566961096</v>
      </c>
      <c r="D691">
        <v>1.3480013477050099</v>
      </c>
      <c r="E691" s="134" t="s">
        <v>2310</v>
      </c>
      <c r="F691" s="134" t="s">
        <v>2311</v>
      </c>
      <c r="G691" t="s">
        <v>297</v>
      </c>
      <c r="H691">
        <v>2025812</v>
      </c>
      <c r="I691">
        <v>2026371</v>
      </c>
      <c r="J691" t="s">
        <v>252</v>
      </c>
      <c r="K691">
        <v>559</v>
      </c>
      <c r="L691">
        <v>3.7999999999999998</v>
      </c>
      <c r="M691" t="s">
        <v>245</v>
      </c>
      <c r="N691" t="s">
        <v>199</v>
      </c>
      <c r="O691">
        <v>4138</v>
      </c>
      <c r="P691">
        <v>13.5089415176414</v>
      </c>
      <c r="Q691" t="s">
        <v>246</v>
      </c>
      <c r="R691" t="s">
        <v>199</v>
      </c>
      <c r="S691" t="s">
        <v>247</v>
      </c>
    </row>
    <row r="692">
      <c r="A692" t="s">
        <v>2312</v>
      </c>
      <c r="B692">
        <v>28.269274691448899</v>
      </c>
      <c r="C692">
        <v>-3.4298291213054801</v>
      </c>
      <c r="D692">
        <v>0.72493017036254703</v>
      </c>
      <c r="E692" s="134" t="s">
        <v>2313</v>
      </c>
      <c r="F692" s="134" t="s">
        <v>2314</v>
      </c>
      <c r="G692" t="s">
        <v>317</v>
      </c>
      <c r="H692">
        <v>1370295</v>
      </c>
      <c r="I692">
        <v>1370567</v>
      </c>
      <c r="J692" t="s">
        <v>252</v>
      </c>
      <c r="K692">
        <v>272</v>
      </c>
      <c r="L692">
        <v>4.2999999999999998</v>
      </c>
      <c r="M692" t="s">
        <v>245</v>
      </c>
      <c r="N692" t="s">
        <v>199</v>
      </c>
      <c r="O692">
        <v>13544</v>
      </c>
      <c r="P692">
        <v>2.00826934435913</v>
      </c>
      <c r="Q692" t="s">
        <v>246</v>
      </c>
      <c r="R692" t="s">
        <v>199</v>
      </c>
      <c r="S692" t="s">
        <v>247</v>
      </c>
    </row>
    <row r="693">
      <c r="A693" t="s">
        <v>2315</v>
      </c>
      <c r="B693">
        <v>23.992502465582898</v>
      </c>
      <c r="C693">
        <v>2.2070508035882899</v>
      </c>
      <c r="D693">
        <v>0.48424652011427299</v>
      </c>
      <c r="E693" s="134" t="s">
        <v>2316</v>
      </c>
      <c r="F693" s="134" t="s">
        <v>2317</v>
      </c>
      <c r="G693" t="s">
        <v>553</v>
      </c>
      <c r="H693">
        <v>8493027</v>
      </c>
      <c r="I693">
        <v>8493200</v>
      </c>
      <c r="J693" t="s">
        <v>244</v>
      </c>
      <c r="K693">
        <v>173</v>
      </c>
      <c r="L693">
        <v>2.2999999999999998</v>
      </c>
      <c r="M693" t="s">
        <v>274</v>
      </c>
      <c r="N693" t="s">
        <v>200</v>
      </c>
      <c r="O693">
        <v>3664</v>
      </c>
      <c r="P693">
        <v>4.7216157205240199</v>
      </c>
      <c r="Q693" t="s">
        <v>246</v>
      </c>
      <c r="R693" t="s">
        <v>200</v>
      </c>
      <c r="S693" t="s">
        <v>247</v>
      </c>
    </row>
    <row r="694">
      <c r="A694" t="s">
        <v>2318</v>
      </c>
      <c r="B694">
        <v>23.992502465582898</v>
      </c>
      <c r="C694">
        <v>2.2070508035882899</v>
      </c>
      <c r="D694">
        <v>0.48424652011427299</v>
      </c>
      <c r="E694" s="134" t="s">
        <v>2316</v>
      </c>
      <c r="F694" s="134" t="s">
        <v>2317</v>
      </c>
      <c r="G694" t="s">
        <v>553</v>
      </c>
      <c r="H694">
        <v>8492900</v>
      </c>
      <c r="I694">
        <v>8493353</v>
      </c>
      <c r="J694" t="s">
        <v>244</v>
      </c>
      <c r="K694">
        <v>268</v>
      </c>
      <c r="L694">
        <v>11.19</v>
      </c>
      <c r="M694" t="s">
        <v>265</v>
      </c>
      <c r="N694" t="s">
        <v>137</v>
      </c>
      <c r="O694">
        <v>1438</v>
      </c>
      <c r="P694">
        <v>18.6369958275382</v>
      </c>
      <c r="Q694" t="s">
        <v>246</v>
      </c>
      <c r="R694" t="s">
        <v>194</v>
      </c>
      <c r="S694" t="s">
        <v>247</v>
      </c>
    </row>
    <row r="695">
      <c r="A695" t="s">
        <v>2319</v>
      </c>
      <c r="B695">
        <v>26.555618140522299</v>
      </c>
      <c r="C695">
        <v>2.1435019278343499</v>
      </c>
      <c r="D695">
        <v>0.46999355367360501</v>
      </c>
      <c r="E695" s="134" t="s">
        <v>2320</v>
      </c>
      <c r="F695" s="134" t="s">
        <v>2321</v>
      </c>
      <c r="G695" t="s">
        <v>418</v>
      </c>
      <c r="H695">
        <v>4353316</v>
      </c>
      <c r="I695">
        <v>4353659</v>
      </c>
      <c r="J695" t="s">
        <v>244</v>
      </c>
      <c r="K695">
        <v>343</v>
      </c>
      <c r="L695">
        <v>4.2000000000000002</v>
      </c>
      <c r="M695" t="s">
        <v>274</v>
      </c>
      <c r="N695" t="s">
        <v>200</v>
      </c>
      <c r="O695">
        <v>3664</v>
      </c>
      <c r="P695">
        <v>9.3613537117903896</v>
      </c>
      <c r="Q695" t="s">
        <v>246</v>
      </c>
      <c r="R695" t="s">
        <v>200</v>
      </c>
      <c r="S695" t="s">
        <v>247</v>
      </c>
    </row>
    <row r="696">
      <c r="A696" t="s">
        <v>2322</v>
      </c>
      <c r="B696">
        <v>24.7147042405429</v>
      </c>
      <c r="C696">
        <v>2.1445811412420799</v>
      </c>
      <c r="D696">
        <v>0.47229634450920699</v>
      </c>
      <c r="E696" s="134" t="s">
        <v>2323</v>
      </c>
      <c r="F696" s="134" t="s">
        <v>2324</v>
      </c>
      <c r="G696" t="s">
        <v>273</v>
      </c>
      <c r="H696">
        <v>866691</v>
      </c>
      <c r="I696">
        <v>866757</v>
      </c>
      <c r="J696" t="s">
        <v>244</v>
      </c>
      <c r="K696">
        <v>66</v>
      </c>
      <c r="L696">
        <v>9.0999999999999996</v>
      </c>
      <c r="M696" t="s">
        <v>274</v>
      </c>
      <c r="N696" t="s">
        <v>278</v>
      </c>
      <c r="O696">
        <v>9871</v>
      </c>
      <c r="P696">
        <v>0.66862526593050398</v>
      </c>
      <c r="Q696" t="s">
        <v>246</v>
      </c>
      <c r="R696" t="s">
        <v>191</v>
      </c>
      <c r="S696" t="s">
        <v>247</v>
      </c>
    </row>
    <row r="697">
      <c r="A697" t="s">
        <v>2325</v>
      </c>
      <c r="B697">
        <v>25.008773764620901</v>
      </c>
      <c r="C697">
        <v>2.1573939400953299</v>
      </c>
      <c r="D697">
        <v>0.47621910015068603</v>
      </c>
      <c r="E697" s="134" t="s">
        <v>2326</v>
      </c>
      <c r="F697" s="134" t="s">
        <v>2327</v>
      </c>
      <c r="G697" t="s">
        <v>307</v>
      </c>
      <c r="H697">
        <v>5730097</v>
      </c>
      <c r="I697">
        <v>5730403</v>
      </c>
      <c r="J697" t="s">
        <v>244</v>
      </c>
      <c r="K697">
        <v>306</v>
      </c>
      <c r="L697">
        <v>1</v>
      </c>
      <c r="M697" t="s">
        <v>245</v>
      </c>
      <c r="N697" t="s">
        <v>198</v>
      </c>
      <c r="O697">
        <v>5467</v>
      </c>
      <c r="P697">
        <v>5.5972196817267204</v>
      </c>
      <c r="Q697" t="s">
        <v>246</v>
      </c>
      <c r="R697" t="s">
        <v>198</v>
      </c>
      <c r="S697" t="s">
        <v>247</v>
      </c>
    </row>
    <row r="698">
      <c r="A698" t="s">
        <v>2328</v>
      </c>
      <c r="B698">
        <v>24.376613922013</v>
      </c>
      <c r="C698">
        <v>2.1948215582264399</v>
      </c>
      <c r="D698">
        <v>0.48061465605643999</v>
      </c>
      <c r="E698" s="134" t="s">
        <v>2329</v>
      </c>
      <c r="F698" s="134" t="s">
        <v>2330</v>
      </c>
      <c r="G698" t="s">
        <v>342</v>
      </c>
      <c r="H698">
        <v>8850117</v>
      </c>
      <c r="I698">
        <v>8850239</v>
      </c>
      <c r="J698" t="s">
        <v>244</v>
      </c>
      <c r="K698">
        <v>122</v>
      </c>
      <c r="L698">
        <v>1.6000000000000001</v>
      </c>
      <c r="M698" t="s">
        <v>245</v>
      </c>
      <c r="N698" t="s">
        <v>200</v>
      </c>
      <c r="O698">
        <v>3664</v>
      </c>
      <c r="P698">
        <v>3.3296943231440999</v>
      </c>
      <c r="Q698" t="s">
        <v>246</v>
      </c>
      <c r="R698" t="s">
        <v>200</v>
      </c>
      <c r="S698" t="s">
        <v>247</v>
      </c>
    </row>
    <row r="699">
      <c r="A699" t="s">
        <v>2331</v>
      </c>
      <c r="B699">
        <v>26.384079060145499</v>
      </c>
      <c r="C699">
        <v>2.06320159560864</v>
      </c>
      <c r="D699">
        <v>0.45293529114119302</v>
      </c>
      <c r="E699" s="134" t="s">
        <v>2332</v>
      </c>
      <c r="F699" s="134" t="s">
        <v>2333</v>
      </c>
      <c r="G699" t="s">
        <v>553</v>
      </c>
      <c r="H699">
        <v>1707512</v>
      </c>
      <c r="I699">
        <v>1707626</v>
      </c>
      <c r="J699" t="s">
        <v>244</v>
      </c>
      <c r="K699">
        <v>114</v>
      </c>
      <c r="L699">
        <v>1.8</v>
      </c>
      <c r="M699" t="s">
        <v>245</v>
      </c>
      <c r="N699" t="s">
        <v>200</v>
      </c>
      <c r="O699">
        <v>3664</v>
      </c>
      <c r="P699">
        <v>3.11135371179039</v>
      </c>
      <c r="Q699" t="s">
        <v>246</v>
      </c>
      <c r="R699" t="s">
        <v>200</v>
      </c>
      <c r="S699" t="s">
        <v>247</v>
      </c>
    </row>
    <row r="700">
      <c r="A700" t="s">
        <v>2334</v>
      </c>
      <c r="B700">
        <v>24.970438868146299</v>
      </c>
      <c r="C700">
        <v>2.1613826137140801</v>
      </c>
      <c r="D700">
        <v>0.47608673448926903</v>
      </c>
      <c r="E700" s="134" t="s">
        <v>2335</v>
      </c>
      <c r="F700" s="134" t="s">
        <v>2336</v>
      </c>
      <c r="G700" t="s">
        <v>334</v>
      </c>
      <c r="H700">
        <v>7264117</v>
      </c>
      <c r="I700">
        <v>7264519</v>
      </c>
      <c r="J700" t="s">
        <v>244</v>
      </c>
      <c r="K700">
        <v>402</v>
      </c>
      <c r="L700">
        <v>6</v>
      </c>
      <c r="M700" t="s">
        <v>253</v>
      </c>
      <c r="N700" t="s">
        <v>200</v>
      </c>
      <c r="O700">
        <v>3664</v>
      </c>
      <c r="P700">
        <v>10.971615720523999</v>
      </c>
      <c r="Q700" t="s">
        <v>246</v>
      </c>
      <c r="R700" t="s">
        <v>200</v>
      </c>
      <c r="S700" t="s">
        <v>247</v>
      </c>
    </row>
    <row r="701">
      <c r="A701" t="s">
        <v>2337</v>
      </c>
      <c r="B701">
        <v>10.9156622054783</v>
      </c>
      <c r="C701">
        <v>3.9803540166559102</v>
      </c>
      <c r="D701">
        <v>0.87209968766759605</v>
      </c>
      <c r="E701" s="134" t="s">
        <v>2338</v>
      </c>
      <c r="F701" s="134" t="s">
        <v>2339</v>
      </c>
      <c r="G701" t="s">
        <v>297</v>
      </c>
      <c r="H701">
        <v>5686330</v>
      </c>
      <c r="I701">
        <v>5686566</v>
      </c>
      <c r="J701" t="s">
        <v>244</v>
      </c>
      <c r="K701">
        <v>236</v>
      </c>
      <c r="L701">
        <v>19</v>
      </c>
      <c r="M701" t="s">
        <v>245</v>
      </c>
      <c r="N701" t="s">
        <v>350</v>
      </c>
      <c r="O701">
        <v>221</v>
      </c>
      <c r="P701">
        <v>106.787330316742</v>
      </c>
      <c r="Q701" t="s">
        <v>254</v>
      </c>
      <c r="R701" t="s">
        <v>192</v>
      </c>
      <c r="S701" t="s">
        <v>247</v>
      </c>
    </row>
    <row r="702">
      <c r="A702" t="s">
        <v>2340</v>
      </c>
      <c r="B702">
        <v>26.959758767641102</v>
      </c>
      <c r="C702">
        <v>2.2937765315206802</v>
      </c>
      <c r="D702">
        <v>0.50253779531777398</v>
      </c>
      <c r="E702" s="134" t="s">
        <v>2341</v>
      </c>
      <c r="F702" s="134" t="s">
        <v>2342</v>
      </c>
      <c r="G702" t="s">
        <v>273</v>
      </c>
      <c r="H702">
        <v>1847802</v>
      </c>
      <c r="I702">
        <v>1847914</v>
      </c>
      <c r="J702" t="s">
        <v>244</v>
      </c>
      <c r="K702">
        <v>112</v>
      </c>
      <c r="L702">
        <v>6.2000000000000002</v>
      </c>
      <c r="M702" t="s">
        <v>245</v>
      </c>
      <c r="N702" t="s">
        <v>200</v>
      </c>
      <c r="O702">
        <v>3664</v>
      </c>
      <c r="P702">
        <v>3.05676855895197</v>
      </c>
      <c r="Q702" t="s">
        <v>246</v>
      </c>
      <c r="R702" t="s">
        <v>200</v>
      </c>
      <c r="S702" t="s">
        <v>247</v>
      </c>
    </row>
    <row r="703">
      <c r="A703" t="s">
        <v>2343</v>
      </c>
      <c r="B703">
        <v>28.311524551523298</v>
      </c>
      <c r="C703">
        <v>2.3607197944413301</v>
      </c>
      <c r="D703">
        <v>0.52447046535707997</v>
      </c>
      <c r="E703" s="134" t="s">
        <v>2344</v>
      </c>
      <c r="F703" s="134" t="s">
        <v>2345</v>
      </c>
      <c r="G703" t="s">
        <v>282</v>
      </c>
      <c r="H703">
        <v>1881988</v>
      </c>
      <c r="I703">
        <v>1904771</v>
      </c>
      <c r="J703" t="s">
        <v>244</v>
      </c>
      <c r="K703">
        <v>147</v>
      </c>
      <c r="L703">
        <v>21.648</v>
      </c>
      <c r="M703" t="s">
        <v>245</v>
      </c>
      <c r="N703" t="s">
        <v>138</v>
      </c>
      <c r="O703">
        <v>13346</v>
      </c>
      <c r="P703">
        <v>1.10145361906189</v>
      </c>
      <c r="Q703" t="s">
        <v>246</v>
      </c>
      <c r="R703" t="s">
        <v>138</v>
      </c>
      <c r="S703" t="s">
        <v>247</v>
      </c>
    </row>
    <row r="704">
      <c r="A704" t="s">
        <v>2346</v>
      </c>
      <c r="B704">
        <v>18.377617304990402</v>
      </c>
      <c r="C704">
        <v>2.66936129276489</v>
      </c>
      <c r="D704">
        <v>0.59634518508919099</v>
      </c>
      <c r="E704" s="134" t="s">
        <v>2347</v>
      </c>
      <c r="F704" s="134" t="s">
        <v>2348</v>
      </c>
      <c r="G704" t="s">
        <v>307</v>
      </c>
      <c r="H704">
        <v>460910</v>
      </c>
      <c r="I704">
        <v>461220</v>
      </c>
      <c r="J704" t="s">
        <v>252</v>
      </c>
      <c r="K704">
        <v>310</v>
      </c>
      <c r="L704">
        <v>4.9000000000000004</v>
      </c>
      <c r="M704" t="s">
        <v>245</v>
      </c>
      <c r="N704" t="s">
        <v>138</v>
      </c>
      <c r="O704">
        <v>321</v>
      </c>
      <c r="P704">
        <v>96.573208722741398</v>
      </c>
      <c r="Q704" t="s">
        <v>254</v>
      </c>
      <c r="R704" t="s">
        <v>138</v>
      </c>
      <c r="S704" t="s">
        <v>247</v>
      </c>
    </row>
    <row r="705">
      <c r="A705" t="s">
        <v>2349</v>
      </c>
      <c r="B705">
        <v>40.937148201279001</v>
      </c>
      <c r="C705">
        <v>-2.08006379323739</v>
      </c>
      <c r="D705">
        <v>0.456076571097568</v>
      </c>
      <c r="E705" s="134" t="s">
        <v>2350</v>
      </c>
      <c r="F705" s="134" t="s">
        <v>2351</v>
      </c>
      <c r="G705" t="s">
        <v>414</v>
      </c>
      <c r="H705">
        <v>1311409</v>
      </c>
      <c r="I705">
        <v>1311575</v>
      </c>
      <c r="J705" t="s">
        <v>244</v>
      </c>
      <c r="K705">
        <v>166</v>
      </c>
      <c r="L705">
        <v>12.699999999999999</v>
      </c>
      <c r="M705" t="s">
        <v>274</v>
      </c>
      <c r="N705" t="s">
        <v>199</v>
      </c>
      <c r="O705">
        <v>13544</v>
      </c>
      <c r="P705">
        <v>1.22563496751329</v>
      </c>
      <c r="Q705" t="s">
        <v>246</v>
      </c>
      <c r="R705" t="s">
        <v>199</v>
      </c>
      <c r="S705" t="s">
        <v>247</v>
      </c>
    </row>
    <row r="706">
      <c r="A706" t="s">
        <v>2352</v>
      </c>
      <c r="B706">
        <v>14.896012403309999</v>
      </c>
      <c r="C706">
        <v>2.95656424628958</v>
      </c>
      <c r="D706">
        <v>0.657636250507594</v>
      </c>
      <c r="E706" s="134" t="s">
        <v>2353</v>
      </c>
      <c r="F706" s="134" t="s">
        <v>2354</v>
      </c>
      <c r="G706" t="s">
        <v>251</v>
      </c>
      <c r="H706">
        <v>3479576</v>
      </c>
      <c r="I706">
        <v>3480266</v>
      </c>
      <c r="J706" t="s">
        <v>244</v>
      </c>
      <c r="K706">
        <v>690</v>
      </c>
      <c r="L706">
        <v>13.5</v>
      </c>
      <c r="M706" t="s">
        <v>245</v>
      </c>
      <c r="N706" t="s">
        <v>126</v>
      </c>
      <c r="O706">
        <v>3386</v>
      </c>
      <c r="P706">
        <v>20.3780271707029</v>
      </c>
      <c r="Q706" t="s">
        <v>246</v>
      </c>
      <c r="R706" t="s">
        <v>192</v>
      </c>
      <c r="S706" t="s">
        <v>247</v>
      </c>
    </row>
    <row r="707">
      <c r="A707" t="s">
        <v>2355</v>
      </c>
      <c r="B707">
        <v>22.527291243676199</v>
      </c>
      <c r="C707">
        <v>2.42973969697137</v>
      </c>
      <c r="D707">
        <v>0.53817383385822104</v>
      </c>
      <c r="E707" s="134" t="s">
        <v>2356</v>
      </c>
      <c r="F707" s="134" t="s">
        <v>2357</v>
      </c>
      <c r="G707" t="s">
        <v>478</v>
      </c>
      <c r="H707">
        <v>1031120</v>
      </c>
      <c r="I707">
        <v>1031258</v>
      </c>
      <c r="J707" t="s">
        <v>252</v>
      </c>
      <c r="K707">
        <v>138</v>
      </c>
      <c r="L707">
        <v>5.0999999999999996</v>
      </c>
      <c r="M707" t="s">
        <v>245</v>
      </c>
      <c r="N707" t="s">
        <v>197</v>
      </c>
      <c r="O707">
        <v>12900</v>
      </c>
      <c r="P707">
        <v>1.0697674418604699</v>
      </c>
      <c r="Q707" t="s">
        <v>246</v>
      </c>
      <c r="R707" t="s">
        <v>197</v>
      </c>
      <c r="S707" t="s">
        <v>247</v>
      </c>
    </row>
    <row r="708">
      <c r="A708" t="s">
        <v>2358</v>
      </c>
      <c r="B708">
        <v>23.365728960044802</v>
      </c>
      <c r="C708">
        <v>2.1876644581773799</v>
      </c>
      <c r="D708">
        <v>0.48555771794166203</v>
      </c>
      <c r="E708" s="134" t="s">
        <v>2359</v>
      </c>
      <c r="F708" s="134" t="s">
        <v>2360</v>
      </c>
      <c r="G708" t="s">
        <v>681</v>
      </c>
      <c r="H708">
        <v>3591719</v>
      </c>
      <c r="I708">
        <v>3592006</v>
      </c>
      <c r="J708" t="s">
        <v>244</v>
      </c>
      <c r="K708">
        <v>287</v>
      </c>
      <c r="L708">
        <v>2.1000000000000001</v>
      </c>
      <c r="M708" t="s">
        <v>245</v>
      </c>
      <c r="N708" t="s">
        <v>200</v>
      </c>
      <c r="O708">
        <v>3664</v>
      </c>
      <c r="P708">
        <v>7.8329694323144103</v>
      </c>
      <c r="Q708" t="s">
        <v>246</v>
      </c>
      <c r="R708" t="s">
        <v>200</v>
      </c>
      <c r="S708" t="s">
        <v>247</v>
      </c>
    </row>
    <row r="709">
      <c r="A709" t="s">
        <v>2361</v>
      </c>
      <c r="B709">
        <v>14.432809042867101</v>
      </c>
      <c r="C709">
        <v>2.9926848840651301</v>
      </c>
      <c r="D709">
        <v>0.66962139053895997</v>
      </c>
      <c r="E709" s="134" t="s">
        <v>2362</v>
      </c>
      <c r="F709" s="134" t="s">
        <v>2363</v>
      </c>
      <c r="G709" t="s">
        <v>282</v>
      </c>
      <c r="H709">
        <v>2944522</v>
      </c>
      <c r="I709">
        <v>2944658</v>
      </c>
      <c r="J709" t="s">
        <v>244</v>
      </c>
      <c r="K709">
        <v>136</v>
      </c>
      <c r="L709">
        <v>19.100000000000001</v>
      </c>
      <c r="M709" t="s">
        <v>274</v>
      </c>
      <c r="N709" t="s">
        <v>126</v>
      </c>
      <c r="O709">
        <v>3386</v>
      </c>
      <c r="P709">
        <v>4.0165386887182501</v>
      </c>
      <c r="Q709" t="s">
        <v>246</v>
      </c>
      <c r="R709" t="s">
        <v>192</v>
      </c>
      <c r="S709" t="s">
        <v>247</v>
      </c>
    </row>
    <row r="710">
      <c r="A710" t="s">
        <v>2364</v>
      </c>
      <c r="B710">
        <v>21.986400062176202</v>
      </c>
      <c r="C710">
        <v>2.3525674072239502</v>
      </c>
      <c r="D710">
        <v>0.52765563127604298</v>
      </c>
      <c r="E710" s="134" t="s">
        <v>2365</v>
      </c>
      <c r="F710" s="134" t="s">
        <v>2366</v>
      </c>
      <c r="G710" t="s">
        <v>297</v>
      </c>
      <c r="H710">
        <v>2894505</v>
      </c>
      <c r="I710">
        <v>2894614</v>
      </c>
      <c r="J710" t="s">
        <v>252</v>
      </c>
      <c r="K710">
        <v>109</v>
      </c>
      <c r="L710">
        <v>21.300000000000001</v>
      </c>
      <c r="M710" t="s">
        <v>245</v>
      </c>
      <c r="N710" t="s">
        <v>278</v>
      </c>
      <c r="O710">
        <v>9871</v>
      </c>
      <c r="P710">
        <v>1.10424475737007</v>
      </c>
      <c r="Q710" t="s">
        <v>246</v>
      </c>
      <c r="R710" t="s">
        <v>191</v>
      </c>
      <c r="S710" t="s">
        <v>247</v>
      </c>
    </row>
    <row r="711">
      <c r="A711" t="s">
        <v>2367</v>
      </c>
      <c r="B711">
        <v>25.3128492821386</v>
      </c>
      <c r="C711">
        <v>2.2259278308088701</v>
      </c>
      <c r="D711">
        <v>0.493767404674189</v>
      </c>
      <c r="E711" s="134" t="s">
        <v>2368</v>
      </c>
      <c r="F711" s="134" t="s">
        <v>2369</v>
      </c>
      <c r="G711" t="s">
        <v>342</v>
      </c>
      <c r="H711">
        <v>5777975</v>
      </c>
      <c r="I711">
        <v>5778122</v>
      </c>
      <c r="J711" t="s">
        <v>244</v>
      </c>
      <c r="K711">
        <v>147</v>
      </c>
      <c r="L711">
        <v>3.6000000000000001</v>
      </c>
      <c r="M711" t="s">
        <v>274</v>
      </c>
      <c r="N711" t="s">
        <v>200</v>
      </c>
      <c r="O711">
        <v>3664</v>
      </c>
      <c r="P711">
        <v>4.0120087336244499</v>
      </c>
      <c r="Q711" t="s">
        <v>246</v>
      </c>
      <c r="R711" t="s">
        <v>200</v>
      </c>
      <c r="S711" t="s">
        <v>247</v>
      </c>
    </row>
    <row r="712">
      <c r="A712" t="s">
        <v>2370</v>
      </c>
      <c r="B712">
        <v>11.599408649453601</v>
      </c>
      <c r="C712">
        <v>5.36076309551287</v>
      </c>
      <c r="D712">
        <v>1.11685338698735</v>
      </c>
      <c r="E712" s="134" t="s">
        <v>2371</v>
      </c>
      <c r="F712" s="134" t="s">
        <v>2372</v>
      </c>
      <c r="G712" t="s">
        <v>269</v>
      </c>
      <c r="H712">
        <v>9979700</v>
      </c>
      <c r="I712">
        <v>9979913</v>
      </c>
      <c r="J712" t="s">
        <v>252</v>
      </c>
      <c r="K712">
        <v>213</v>
      </c>
      <c r="L712">
        <v>13.6</v>
      </c>
      <c r="M712" t="s">
        <v>245</v>
      </c>
      <c r="N712" t="s">
        <v>350</v>
      </c>
      <c r="O712">
        <v>217</v>
      </c>
      <c r="P712">
        <v>98.156682027649794</v>
      </c>
      <c r="Q712" t="s">
        <v>254</v>
      </c>
      <c r="R712" t="s">
        <v>192</v>
      </c>
      <c r="S712" t="s">
        <v>247</v>
      </c>
    </row>
    <row r="713">
      <c r="A713" t="s">
        <v>2373</v>
      </c>
      <c r="B713">
        <v>34.689726149125597</v>
      </c>
      <c r="C713">
        <v>-4.9684914435640399</v>
      </c>
      <c r="D713">
        <v>1.0061769319946701</v>
      </c>
      <c r="E713" s="134" t="s">
        <v>2374</v>
      </c>
      <c r="F713" s="134" t="s">
        <v>2375</v>
      </c>
      <c r="G713" t="s">
        <v>303</v>
      </c>
      <c r="H713">
        <v>3691064</v>
      </c>
      <c r="I713">
        <v>3691457</v>
      </c>
      <c r="J713" t="s">
        <v>244</v>
      </c>
      <c r="K713">
        <v>393</v>
      </c>
      <c r="L713">
        <v>21.199999999999999</v>
      </c>
      <c r="M713" t="s">
        <v>245</v>
      </c>
      <c r="N713" t="s">
        <v>199</v>
      </c>
      <c r="O713">
        <v>12223</v>
      </c>
      <c r="P713">
        <v>3.21524993864027</v>
      </c>
      <c r="Q713" t="s">
        <v>246</v>
      </c>
      <c r="R713" t="s">
        <v>199</v>
      </c>
      <c r="S713" t="s">
        <v>247</v>
      </c>
    </row>
    <row r="714">
      <c r="A714" t="s">
        <v>2376</v>
      </c>
      <c r="B714">
        <v>28.202370679944799</v>
      </c>
      <c r="C714">
        <v>-3.4518363468455</v>
      </c>
      <c r="D714">
        <v>0.73776868369177795</v>
      </c>
      <c r="E714" s="134" t="s">
        <v>2377</v>
      </c>
      <c r="F714" s="134" t="s">
        <v>2378</v>
      </c>
      <c r="G714" t="s">
        <v>307</v>
      </c>
      <c r="H714">
        <v>2063904</v>
      </c>
      <c r="I714">
        <v>2065159</v>
      </c>
      <c r="J714" t="s">
        <v>244</v>
      </c>
      <c r="K714">
        <v>1255</v>
      </c>
      <c r="L714">
        <v>9.0999999999999996</v>
      </c>
      <c r="M714" t="s">
        <v>465</v>
      </c>
      <c r="N714" t="s">
        <v>138</v>
      </c>
      <c r="O714">
        <v>4935</v>
      </c>
      <c r="P714">
        <v>25.430597771023301</v>
      </c>
      <c r="Q714" t="s">
        <v>246</v>
      </c>
      <c r="R714" t="s">
        <v>138</v>
      </c>
      <c r="S714" t="s">
        <v>247</v>
      </c>
    </row>
    <row r="715">
      <c r="A715" t="s">
        <v>2379</v>
      </c>
      <c r="B715">
        <v>24.786903975887899</v>
      </c>
      <c r="C715">
        <v>2.1952454666973198</v>
      </c>
      <c r="D715">
        <v>0.48687167022181499</v>
      </c>
      <c r="E715" s="134" t="s">
        <v>2380</v>
      </c>
      <c r="F715" s="134" t="s">
        <v>2381</v>
      </c>
      <c r="G715" t="s">
        <v>338</v>
      </c>
      <c r="H715">
        <v>2034740</v>
      </c>
      <c r="I715">
        <v>2034910</v>
      </c>
      <c r="J715" t="s">
        <v>252</v>
      </c>
      <c r="K715">
        <v>170</v>
      </c>
      <c r="L715">
        <v>2.3999999999999999</v>
      </c>
      <c r="M715" t="s">
        <v>274</v>
      </c>
      <c r="N715" t="s">
        <v>575</v>
      </c>
      <c r="O715">
        <v>576</v>
      </c>
      <c r="P715">
        <v>29.5138888888889</v>
      </c>
      <c r="Q715" t="s">
        <v>246</v>
      </c>
      <c r="R715" t="s">
        <v>192</v>
      </c>
      <c r="S715" t="s">
        <v>247</v>
      </c>
    </row>
    <row r="716">
      <c r="A716" t="s">
        <v>2382</v>
      </c>
      <c r="B716">
        <v>22.211454441251899</v>
      </c>
      <c r="C716">
        <v>2.2882584898068501</v>
      </c>
      <c r="D716">
        <v>0.51110666917992997</v>
      </c>
      <c r="E716" s="134" t="s">
        <v>2383</v>
      </c>
      <c r="F716" s="134" t="s">
        <v>2384</v>
      </c>
      <c r="G716" t="s">
        <v>243</v>
      </c>
      <c r="H716">
        <v>7309802</v>
      </c>
      <c r="I716">
        <v>7310025</v>
      </c>
      <c r="J716" t="s">
        <v>244</v>
      </c>
      <c r="K716">
        <v>223</v>
      </c>
      <c r="L716">
        <v>2.7000000000000002</v>
      </c>
      <c r="M716" t="s">
        <v>245</v>
      </c>
      <c r="N716" t="s">
        <v>200</v>
      </c>
      <c r="O716">
        <v>3664</v>
      </c>
      <c r="P716">
        <v>6.0862445414847199</v>
      </c>
      <c r="Q716" t="s">
        <v>246</v>
      </c>
      <c r="R716" t="s">
        <v>200</v>
      </c>
      <c r="S716" t="s">
        <v>247</v>
      </c>
    </row>
    <row r="717">
      <c r="A717" t="s">
        <v>2385</v>
      </c>
      <c r="B717">
        <v>25.182277365387598</v>
      </c>
      <c r="C717">
        <v>2.11157593266319</v>
      </c>
      <c r="D717">
        <v>0.47078696783423202</v>
      </c>
      <c r="E717" s="134" t="s">
        <v>2386</v>
      </c>
      <c r="F717" s="134" t="s">
        <v>2387</v>
      </c>
      <c r="G717" t="s">
        <v>334</v>
      </c>
      <c r="H717">
        <v>911992</v>
      </c>
      <c r="I717">
        <v>912348</v>
      </c>
      <c r="J717" t="s">
        <v>244</v>
      </c>
      <c r="K717">
        <v>356</v>
      </c>
      <c r="L717">
        <v>5.4000000000000004</v>
      </c>
      <c r="M717" t="s">
        <v>245</v>
      </c>
      <c r="N717" t="s">
        <v>200</v>
      </c>
      <c r="O717">
        <v>3664</v>
      </c>
      <c r="P717">
        <v>9.7161572052401795</v>
      </c>
      <c r="Q717" t="s">
        <v>246</v>
      </c>
      <c r="R717" t="s">
        <v>200</v>
      </c>
      <c r="S717" t="s">
        <v>247</v>
      </c>
    </row>
    <row r="718">
      <c r="A718" t="s">
        <v>2388</v>
      </c>
      <c r="B718">
        <v>31.3907286457015</v>
      </c>
      <c r="C718">
        <v>-3.1614422480036102</v>
      </c>
      <c r="D718">
        <v>0.68800779661328204</v>
      </c>
      <c r="E718" s="134" t="s">
        <v>2389</v>
      </c>
      <c r="F718" s="134" t="s">
        <v>2390</v>
      </c>
      <c r="G718" t="s">
        <v>282</v>
      </c>
      <c r="H718">
        <v>5953643</v>
      </c>
      <c r="I718">
        <v>5954086</v>
      </c>
      <c r="J718" t="s">
        <v>244</v>
      </c>
      <c r="K718">
        <v>443</v>
      </c>
      <c r="L718">
        <v>1.3999999999999999</v>
      </c>
      <c r="M718" t="s">
        <v>274</v>
      </c>
      <c r="N718" t="s">
        <v>575</v>
      </c>
      <c r="O718">
        <v>1221</v>
      </c>
      <c r="P718">
        <v>36.2817362817363</v>
      </c>
      <c r="Q718" t="s">
        <v>246</v>
      </c>
      <c r="R718" t="s">
        <v>192</v>
      </c>
      <c r="S718" t="s">
        <v>247</v>
      </c>
    </row>
    <row r="719">
      <c r="A719" t="s">
        <v>2391</v>
      </c>
      <c r="B719">
        <v>25.3323489347924</v>
      </c>
      <c r="C719">
        <v>2.0681008175377702</v>
      </c>
      <c r="D719">
        <v>0.46297548361573398</v>
      </c>
      <c r="E719" s="134" t="s">
        <v>2392</v>
      </c>
      <c r="F719" s="134" t="s">
        <v>2393</v>
      </c>
      <c r="G719" t="s">
        <v>307</v>
      </c>
      <c r="H719">
        <v>2930330</v>
      </c>
      <c r="I719">
        <v>2931970</v>
      </c>
      <c r="J719" t="s">
        <v>252</v>
      </c>
      <c r="K719">
        <v>787</v>
      </c>
      <c r="L719">
        <v>2.4510000000000001</v>
      </c>
      <c r="M719" t="s">
        <v>274</v>
      </c>
      <c r="N719" t="s">
        <v>575</v>
      </c>
      <c r="O719">
        <v>6032</v>
      </c>
      <c r="P719">
        <v>13.0470822281167</v>
      </c>
      <c r="Q719" t="s">
        <v>246</v>
      </c>
      <c r="R719" t="s">
        <v>191</v>
      </c>
      <c r="S719" t="s">
        <v>247</v>
      </c>
    </row>
    <row r="720">
      <c r="A720" t="s">
        <v>2394</v>
      </c>
      <c r="B720">
        <v>25.093627378635301</v>
      </c>
      <c r="C720">
        <v>2.0750853794688102</v>
      </c>
      <c r="D720">
        <v>0.46661528294536397</v>
      </c>
      <c r="E720" s="134" t="s">
        <v>2395</v>
      </c>
      <c r="F720" s="134" t="s">
        <v>2396</v>
      </c>
      <c r="G720" t="s">
        <v>303</v>
      </c>
      <c r="H720">
        <v>2806532</v>
      </c>
      <c r="I720">
        <v>2806643</v>
      </c>
      <c r="J720" t="s">
        <v>244</v>
      </c>
      <c r="K720">
        <v>111</v>
      </c>
      <c r="L720">
        <v>2.7999999999999998</v>
      </c>
      <c r="M720" t="s">
        <v>265</v>
      </c>
      <c r="N720" t="s">
        <v>200</v>
      </c>
      <c r="O720">
        <v>3664</v>
      </c>
      <c r="P720">
        <v>3.02947598253275</v>
      </c>
      <c r="Q720" t="s">
        <v>246</v>
      </c>
      <c r="R720" t="s">
        <v>200</v>
      </c>
      <c r="S720" t="s">
        <v>247</v>
      </c>
    </row>
    <row r="721">
      <c r="A721" t="s">
        <v>2397</v>
      </c>
      <c r="B721">
        <v>10.911680157830901</v>
      </c>
      <c r="C721">
        <v>3.93924912587021</v>
      </c>
      <c r="D721">
        <v>0.886148072924271</v>
      </c>
      <c r="E721" s="134" t="s">
        <v>2398</v>
      </c>
      <c r="F721" s="134" t="s">
        <v>2399</v>
      </c>
      <c r="G721" t="s">
        <v>681</v>
      </c>
      <c r="H721">
        <v>701030</v>
      </c>
      <c r="I721">
        <v>701247</v>
      </c>
      <c r="J721" t="s">
        <v>252</v>
      </c>
      <c r="K721">
        <v>217</v>
      </c>
      <c r="L721">
        <v>10.6</v>
      </c>
      <c r="M721" t="s">
        <v>245</v>
      </c>
      <c r="N721" t="s">
        <v>350</v>
      </c>
      <c r="O721">
        <v>217</v>
      </c>
      <c r="P721">
        <v>100</v>
      </c>
      <c r="Q721" t="s">
        <v>254</v>
      </c>
      <c r="R721" t="s">
        <v>192</v>
      </c>
      <c r="S721" t="s">
        <v>247</v>
      </c>
    </row>
    <row r="722">
      <c r="A722" t="s">
        <v>2400</v>
      </c>
      <c r="B722">
        <v>27.861379309960999</v>
      </c>
      <c r="C722">
        <v>-3.0822949241284001</v>
      </c>
      <c r="D722">
        <v>0.68315207974513004</v>
      </c>
      <c r="E722" s="134" t="s">
        <v>2401</v>
      </c>
      <c r="F722" s="134" t="s">
        <v>2402</v>
      </c>
      <c r="G722" t="s">
        <v>282</v>
      </c>
      <c r="H722">
        <v>1137273</v>
      </c>
      <c r="I722">
        <v>1141266</v>
      </c>
      <c r="J722" t="s">
        <v>252</v>
      </c>
      <c r="K722">
        <v>967</v>
      </c>
      <c r="L722">
        <v>5.3099999999999996</v>
      </c>
      <c r="M722" t="s">
        <v>274</v>
      </c>
      <c r="N722" t="s">
        <v>199</v>
      </c>
      <c r="O722">
        <v>13544</v>
      </c>
      <c r="P722">
        <v>7.1396928529238002</v>
      </c>
      <c r="Q722" t="s">
        <v>246</v>
      </c>
      <c r="R722" t="s">
        <v>199</v>
      </c>
      <c r="S722" t="s">
        <v>247</v>
      </c>
    </row>
    <row r="723">
      <c r="A723" t="s">
        <v>2403</v>
      </c>
      <c r="B723">
        <v>24.449978373351801</v>
      </c>
      <c r="C723">
        <v>2.2986201114418399</v>
      </c>
      <c r="D723">
        <v>0.51764600640575698</v>
      </c>
      <c r="E723" s="134" t="s">
        <v>2404</v>
      </c>
      <c r="F723" s="134" t="s">
        <v>2405</v>
      </c>
      <c r="G723" t="s">
        <v>411</v>
      </c>
      <c r="H723">
        <v>233677</v>
      </c>
      <c r="I723">
        <v>234049</v>
      </c>
      <c r="J723" t="s">
        <v>244</v>
      </c>
      <c r="K723">
        <v>372</v>
      </c>
      <c r="L723">
        <v>1.3999999999999999</v>
      </c>
      <c r="M723" t="s">
        <v>274</v>
      </c>
      <c r="N723" t="s">
        <v>200</v>
      </c>
      <c r="O723">
        <v>3664</v>
      </c>
      <c r="P723">
        <v>10.1528384279476</v>
      </c>
      <c r="Q723" t="s">
        <v>246</v>
      </c>
      <c r="R723" t="s">
        <v>200</v>
      </c>
      <c r="S723" t="s">
        <v>247</v>
      </c>
    </row>
    <row r="724">
      <c r="A724" t="s">
        <v>2406</v>
      </c>
      <c r="B724">
        <v>6.4342737877509402</v>
      </c>
      <c r="C724">
        <v>7.1400579167498304</v>
      </c>
      <c r="D724">
        <v>2.6743804954245398</v>
      </c>
      <c r="E724" s="134" t="s">
        <v>2407</v>
      </c>
      <c r="F724" s="134" t="s">
        <v>2408</v>
      </c>
      <c r="G724" t="s">
        <v>261</v>
      </c>
      <c r="H724">
        <v>3799155</v>
      </c>
      <c r="I724">
        <v>3799310</v>
      </c>
      <c r="J724" t="s">
        <v>252</v>
      </c>
      <c r="K724">
        <v>155</v>
      </c>
      <c r="L724">
        <v>28.399999999999999</v>
      </c>
      <c r="M724" t="s">
        <v>245</v>
      </c>
      <c r="N724" t="s">
        <v>200</v>
      </c>
      <c r="O724">
        <v>4637</v>
      </c>
      <c r="P724">
        <v>3.3426784558982101</v>
      </c>
      <c r="Q724" t="s">
        <v>246</v>
      </c>
      <c r="R724" t="s">
        <v>200</v>
      </c>
      <c r="S724" t="s">
        <v>247</v>
      </c>
    </row>
    <row r="725">
      <c r="A725" t="s">
        <v>2409</v>
      </c>
      <c r="B725">
        <v>13.004159397125999</v>
      </c>
      <c r="C725">
        <v>3.0647061096380002</v>
      </c>
      <c r="D725">
        <v>0.70287563579697498</v>
      </c>
      <c r="E725" s="134" t="s">
        <v>2410</v>
      </c>
      <c r="F725" s="134" t="s">
        <v>2411</v>
      </c>
      <c r="G725" t="s">
        <v>282</v>
      </c>
      <c r="H725">
        <v>530103</v>
      </c>
      <c r="I725">
        <v>530320</v>
      </c>
      <c r="J725" t="s">
        <v>252</v>
      </c>
      <c r="K725">
        <v>217</v>
      </c>
      <c r="L725">
        <v>10.1</v>
      </c>
      <c r="M725" t="s">
        <v>245</v>
      </c>
      <c r="N725" t="s">
        <v>350</v>
      </c>
      <c r="O725">
        <v>217</v>
      </c>
      <c r="P725">
        <v>100</v>
      </c>
      <c r="Q725" t="s">
        <v>254</v>
      </c>
      <c r="R725" t="s">
        <v>192</v>
      </c>
      <c r="S725" t="s">
        <v>247</v>
      </c>
    </row>
    <row r="726">
      <c r="A726" t="s">
        <v>2412</v>
      </c>
      <c r="B726">
        <v>14.582880612272</v>
      </c>
      <c r="C726">
        <v>2.86467186203445</v>
      </c>
      <c r="D726">
        <v>0.65883301919860304</v>
      </c>
      <c r="E726" s="134" t="s">
        <v>2413</v>
      </c>
      <c r="F726" s="134" t="s">
        <v>2414</v>
      </c>
      <c r="G726" t="s">
        <v>282</v>
      </c>
      <c r="H726">
        <v>4014389</v>
      </c>
      <c r="I726">
        <v>4014603</v>
      </c>
      <c r="J726" t="s">
        <v>252</v>
      </c>
      <c r="K726">
        <v>214</v>
      </c>
      <c r="L726">
        <v>11</v>
      </c>
      <c r="M726" t="s">
        <v>245</v>
      </c>
      <c r="N726" t="s">
        <v>350</v>
      </c>
      <c r="O726">
        <v>217</v>
      </c>
      <c r="P726">
        <v>98.617511520737295</v>
      </c>
      <c r="Q726" t="s">
        <v>254</v>
      </c>
      <c r="R726" t="s">
        <v>192</v>
      </c>
      <c r="S726" t="s">
        <v>247</v>
      </c>
    </row>
    <row r="727">
      <c r="A727" t="s">
        <v>2415</v>
      </c>
      <c r="B727">
        <v>24.679651770231398</v>
      </c>
      <c r="C727">
        <v>2.1976399540595901</v>
      </c>
      <c r="D727">
        <v>0.49755801192015198</v>
      </c>
      <c r="E727" s="134" t="s">
        <v>2416</v>
      </c>
      <c r="F727" s="134" t="s">
        <v>2417</v>
      </c>
      <c r="G727" t="s">
        <v>269</v>
      </c>
      <c r="H727">
        <v>5904490</v>
      </c>
      <c r="I727">
        <v>5904790</v>
      </c>
      <c r="J727" t="s">
        <v>244</v>
      </c>
      <c r="K727">
        <v>300</v>
      </c>
      <c r="L727">
        <v>3</v>
      </c>
      <c r="M727" t="s">
        <v>265</v>
      </c>
      <c r="N727" t="s">
        <v>200</v>
      </c>
      <c r="O727">
        <v>3664</v>
      </c>
      <c r="P727">
        <v>8.1877729257641896</v>
      </c>
      <c r="Q727" t="s">
        <v>246</v>
      </c>
      <c r="R727" t="s">
        <v>200</v>
      </c>
      <c r="S727" t="s">
        <v>247</v>
      </c>
    </row>
    <row r="728">
      <c r="A728" t="s">
        <v>2418</v>
      </c>
      <c r="B728">
        <v>9.9534691354689109</v>
      </c>
      <c r="C728">
        <v>5.8902978635435099</v>
      </c>
      <c r="D728">
        <v>1.40867741628637</v>
      </c>
      <c r="E728" s="134" t="s">
        <v>2419</v>
      </c>
      <c r="F728" s="134" t="s">
        <v>2420</v>
      </c>
      <c r="G728" t="s">
        <v>273</v>
      </c>
      <c r="H728">
        <v>439314</v>
      </c>
      <c r="I728">
        <v>441170</v>
      </c>
      <c r="J728" t="s">
        <v>244</v>
      </c>
      <c r="K728">
        <v>1856</v>
      </c>
      <c r="L728">
        <v>1.3</v>
      </c>
      <c r="M728" t="s">
        <v>245</v>
      </c>
      <c r="N728" t="s">
        <v>198</v>
      </c>
      <c r="O728">
        <v>5467</v>
      </c>
      <c r="P728">
        <v>33.949149442107199</v>
      </c>
      <c r="Q728" t="s">
        <v>246</v>
      </c>
      <c r="R728" t="s">
        <v>198</v>
      </c>
      <c r="S728" t="s">
        <v>247</v>
      </c>
    </row>
    <row r="729">
      <c r="A729" t="s">
        <v>2421</v>
      </c>
      <c r="B729">
        <v>24.267538933575</v>
      </c>
      <c r="C729">
        <v>2.1213502004818299</v>
      </c>
      <c r="D729">
        <v>0.48259961323988498</v>
      </c>
      <c r="E729" s="134" t="s">
        <v>2422</v>
      </c>
      <c r="F729" s="134" t="s">
        <v>2423</v>
      </c>
      <c r="G729" t="s">
        <v>307</v>
      </c>
      <c r="H729">
        <v>882635</v>
      </c>
      <c r="I729">
        <v>882790</v>
      </c>
      <c r="J729" t="s">
        <v>244</v>
      </c>
      <c r="K729">
        <v>155</v>
      </c>
      <c r="L729">
        <v>0.69999999999999996</v>
      </c>
      <c r="M729" t="s">
        <v>245</v>
      </c>
      <c r="N729" t="s">
        <v>200</v>
      </c>
      <c r="O729">
        <v>3664</v>
      </c>
      <c r="P729">
        <v>4.2303493449781699</v>
      </c>
      <c r="Q729" t="s">
        <v>246</v>
      </c>
      <c r="R729" t="s">
        <v>200</v>
      </c>
      <c r="S729" t="s">
        <v>247</v>
      </c>
    </row>
    <row r="730">
      <c r="A730" t="s">
        <v>2424</v>
      </c>
      <c r="B730">
        <v>10.129765697001799</v>
      </c>
      <c r="C730">
        <v>5.8722198327410497</v>
      </c>
      <c r="D730">
        <v>1.4163294420789201</v>
      </c>
      <c r="E730" s="134" t="s">
        <v>2425</v>
      </c>
      <c r="F730" s="134" t="s">
        <v>2426</v>
      </c>
      <c r="G730" t="s">
        <v>418</v>
      </c>
      <c r="H730">
        <v>606110</v>
      </c>
      <c r="I730">
        <v>606336</v>
      </c>
      <c r="J730" t="s">
        <v>244</v>
      </c>
      <c r="K730">
        <v>226</v>
      </c>
      <c r="L730">
        <v>16.5</v>
      </c>
      <c r="M730" t="s">
        <v>274</v>
      </c>
      <c r="N730" t="s">
        <v>138</v>
      </c>
      <c r="O730">
        <v>13346</v>
      </c>
      <c r="P730">
        <v>1.69339127828563</v>
      </c>
      <c r="Q730" t="s">
        <v>246</v>
      </c>
      <c r="R730" t="s">
        <v>138</v>
      </c>
      <c r="S730" t="s">
        <v>247</v>
      </c>
    </row>
    <row r="731">
      <c r="A731" t="s">
        <v>2427</v>
      </c>
      <c r="B731">
        <v>10.7288033323603</v>
      </c>
      <c r="C731">
        <v>4.0005049483105699</v>
      </c>
      <c r="D731">
        <v>0.90206828238884795</v>
      </c>
      <c r="E731" s="134" t="s">
        <v>2428</v>
      </c>
      <c r="F731" s="134" t="s">
        <v>2429</v>
      </c>
      <c r="G731" t="s">
        <v>411</v>
      </c>
      <c r="H731">
        <v>128142</v>
      </c>
      <c r="I731">
        <v>130732</v>
      </c>
      <c r="J731" t="s">
        <v>244</v>
      </c>
      <c r="K731">
        <v>2088</v>
      </c>
      <c r="L731">
        <v>5.694</v>
      </c>
      <c r="M731" t="s">
        <v>274</v>
      </c>
      <c r="N731" t="s">
        <v>198</v>
      </c>
      <c r="O731">
        <v>8756</v>
      </c>
      <c r="P731">
        <v>23.8465052535404</v>
      </c>
      <c r="Q731" t="s">
        <v>246</v>
      </c>
      <c r="R731" t="s">
        <v>198</v>
      </c>
      <c r="S731" t="s">
        <v>247</v>
      </c>
    </row>
    <row r="732">
      <c r="A732" t="s">
        <v>2430</v>
      </c>
      <c r="B732">
        <v>34.796268946042503</v>
      </c>
      <c r="C732">
        <v>-2.3596766792973201</v>
      </c>
      <c r="D732">
        <v>0.53206279614979402</v>
      </c>
      <c r="E732" s="134" t="s">
        <v>2431</v>
      </c>
      <c r="F732" s="134" t="s">
        <v>2432</v>
      </c>
      <c r="G732" t="s">
        <v>681</v>
      </c>
      <c r="H732">
        <v>2472864</v>
      </c>
      <c r="I732">
        <v>2477884</v>
      </c>
      <c r="J732" t="s">
        <v>244</v>
      </c>
      <c r="K732">
        <v>3005</v>
      </c>
      <c r="L732">
        <v>21.407</v>
      </c>
      <c r="M732" t="s">
        <v>274</v>
      </c>
      <c r="N732" t="s">
        <v>199</v>
      </c>
      <c r="O732">
        <v>13468</v>
      </c>
      <c r="P732">
        <v>22.3121473121473</v>
      </c>
      <c r="Q732" t="s">
        <v>246</v>
      </c>
      <c r="R732" t="s">
        <v>199</v>
      </c>
      <c r="S732" t="s">
        <v>247</v>
      </c>
    </row>
    <row r="733">
      <c r="A733" t="s">
        <v>2433</v>
      </c>
      <c r="B733">
        <v>23.8784412006518</v>
      </c>
      <c r="C733">
        <v>2.1468064511017899</v>
      </c>
      <c r="D733">
        <v>0.49061164358568299</v>
      </c>
      <c r="E733" s="134" t="s">
        <v>2434</v>
      </c>
      <c r="F733" s="134" t="s">
        <v>2435</v>
      </c>
      <c r="G733" t="s">
        <v>286</v>
      </c>
      <c r="H733">
        <v>3363363</v>
      </c>
      <c r="I733">
        <v>3363554</v>
      </c>
      <c r="J733" t="s">
        <v>244</v>
      </c>
      <c r="K733">
        <v>191</v>
      </c>
      <c r="L733">
        <v>2.1000000000000001</v>
      </c>
      <c r="M733" t="s">
        <v>265</v>
      </c>
      <c r="N733" t="s">
        <v>200</v>
      </c>
      <c r="O733">
        <v>3664</v>
      </c>
      <c r="P733">
        <v>5.2128820960698699</v>
      </c>
      <c r="Q733" t="s">
        <v>246</v>
      </c>
      <c r="R733" t="s">
        <v>200</v>
      </c>
      <c r="S733" t="s">
        <v>247</v>
      </c>
    </row>
    <row r="734">
      <c r="A734" t="s">
        <v>2436</v>
      </c>
      <c r="B734">
        <v>10.988683769015401</v>
      </c>
      <c r="C734">
        <v>3.7222348676704899</v>
      </c>
      <c r="D734">
        <v>0.85075845345807999</v>
      </c>
      <c r="E734" s="134" t="s">
        <v>2437</v>
      </c>
      <c r="F734" s="134" t="s">
        <v>2438</v>
      </c>
      <c r="G734" t="s">
        <v>297</v>
      </c>
      <c r="H734">
        <v>3481284</v>
      </c>
      <c r="I734">
        <v>3481509</v>
      </c>
      <c r="J734" t="s">
        <v>252</v>
      </c>
      <c r="K734">
        <v>225</v>
      </c>
      <c r="L734">
        <v>9.8000000000000007</v>
      </c>
      <c r="M734" t="s">
        <v>245</v>
      </c>
      <c r="N734" t="s">
        <v>138</v>
      </c>
      <c r="O734">
        <v>13346</v>
      </c>
      <c r="P734">
        <v>1.6858983965233001</v>
      </c>
      <c r="Q734" t="s">
        <v>246</v>
      </c>
      <c r="R734" t="s">
        <v>138</v>
      </c>
      <c r="S734" t="s">
        <v>247</v>
      </c>
    </row>
    <row r="735">
      <c r="A735" t="s">
        <v>2439</v>
      </c>
      <c r="B735">
        <v>10.3250471477398</v>
      </c>
      <c r="C735">
        <v>3.8982125046785501</v>
      </c>
      <c r="D735">
        <v>0.88636772134291397</v>
      </c>
      <c r="E735" s="134" t="s">
        <v>2440</v>
      </c>
      <c r="F735" s="134" t="s">
        <v>2441</v>
      </c>
      <c r="G735" t="s">
        <v>282</v>
      </c>
      <c r="H735">
        <v>2889174</v>
      </c>
      <c r="I735">
        <v>2889923</v>
      </c>
      <c r="J735" t="s">
        <v>252</v>
      </c>
      <c r="K735">
        <v>749</v>
      </c>
      <c r="L735">
        <v>4.2999999999999998</v>
      </c>
      <c r="M735" t="s">
        <v>245</v>
      </c>
      <c r="N735" t="s">
        <v>126</v>
      </c>
      <c r="O735">
        <v>806</v>
      </c>
      <c r="P735">
        <v>92.928039702233207</v>
      </c>
      <c r="Q735" t="s">
        <v>254</v>
      </c>
      <c r="R735" t="s">
        <v>191</v>
      </c>
      <c r="S735" t="s">
        <v>247</v>
      </c>
    </row>
    <row r="736">
      <c r="A736" t="s">
        <v>2442</v>
      </c>
      <c r="B736">
        <v>12.8036089760392</v>
      </c>
      <c r="C736">
        <v>3.36573682971685</v>
      </c>
      <c r="D736">
        <v>0.775460949653068</v>
      </c>
      <c r="E736" s="134" t="s">
        <v>2443</v>
      </c>
      <c r="F736" s="134" t="s">
        <v>2444</v>
      </c>
      <c r="G736" t="s">
        <v>553</v>
      </c>
      <c r="H736">
        <v>7699384</v>
      </c>
      <c r="I736">
        <v>7699469</v>
      </c>
      <c r="J736" t="s">
        <v>252</v>
      </c>
      <c r="K736">
        <v>85</v>
      </c>
      <c r="L736">
        <v>21</v>
      </c>
      <c r="M736" t="s">
        <v>274</v>
      </c>
      <c r="N736" t="s">
        <v>189</v>
      </c>
      <c r="O736">
        <v>9726</v>
      </c>
      <c r="P736">
        <v>0.87394612379189796</v>
      </c>
      <c r="Q736" t="s">
        <v>246</v>
      </c>
      <c r="R736" t="s">
        <v>189</v>
      </c>
      <c r="S736" t="s">
        <v>247</v>
      </c>
    </row>
    <row r="737">
      <c r="A737" t="s">
        <v>2445</v>
      </c>
      <c r="B737">
        <v>10.779047657067199</v>
      </c>
      <c r="C737">
        <v>5.23857547084208</v>
      </c>
      <c r="D737">
        <v>1.13483568272875</v>
      </c>
      <c r="E737" s="134" t="s">
        <v>2446</v>
      </c>
      <c r="F737" s="134" t="s">
        <v>2447</v>
      </c>
      <c r="G737" t="s">
        <v>478</v>
      </c>
      <c r="H737">
        <v>1342393</v>
      </c>
      <c r="I737">
        <v>1343876</v>
      </c>
      <c r="J737" t="s">
        <v>244</v>
      </c>
      <c r="K737">
        <v>1483</v>
      </c>
      <c r="L737">
        <v>0.10000000000000001</v>
      </c>
      <c r="M737" t="s">
        <v>245</v>
      </c>
      <c r="N737" t="s">
        <v>198</v>
      </c>
      <c r="O737">
        <v>5467</v>
      </c>
      <c r="P737">
        <v>27.126394732028501</v>
      </c>
      <c r="Q737" t="s">
        <v>246</v>
      </c>
      <c r="R737" t="s">
        <v>198</v>
      </c>
      <c r="S737" t="s">
        <v>247</v>
      </c>
    </row>
    <row r="738">
      <c r="A738" t="s">
        <v>2448</v>
      </c>
      <c r="B738">
        <v>23.392105369754699</v>
      </c>
      <c r="C738">
        <v>2.1352269732674301</v>
      </c>
      <c r="D738">
        <v>0.488815253028343</v>
      </c>
      <c r="E738" s="134" t="s">
        <v>2449</v>
      </c>
      <c r="F738" s="134" t="s">
        <v>2450</v>
      </c>
      <c r="G738" t="s">
        <v>349</v>
      </c>
      <c r="H738">
        <v>2503265</v>
      </c>
      <c r="I738">
        <v>2503347</v>
      </c>
      <c r="J738" t="s">
        <v>244</v>
      </c>
      <c r="K738">
        <v>82</v>
      </c>
      <c r="L738">
        <v>2.3999999999999999</v>
      </c>
      <c r="M738" t="s">
        <v>274</v>
      </c>
      <c r="N738" t="s">
        <v>200</v>
      </c>
      <c r="O738">
        <v>3664</v>
      </c>
      <c r="P738">
        <v>2.2379912663755501</v>
      </c>
      <c r="Q738" t="s">
        <v>246</v>
      </c>
      <c r="R738" t="s">
        <v>200</v>
      </c>
      <c r="S738" t="s">
        <v>247</v>
      </c>
    </row>
    <row r="739">
      <c r="A739" t="s">
        <v>2451</v>
      </c>
      <c r="B739">
        <v>24.025185514941001</v>
      </c>
      <c r="C739">
        <v>2.2514045933917002</v>
      </c>
      <c r="D739">
        <v>0.51566389049656203</v>
      </c>
      <c r="E739" s="134" t="s">
        <v>2452</v>
      </c>
      <c r="F739" s="134" t="s">
        <v>2453</v>
      </c>
      <c r="G739" t="s">
        <v>317</v>
      </c>
      <c r="H739">
        <v>896853</v>
      </c>
      <c r="I739">
        <v>897090</v>
      </c>
      <c r="J739" t="s">
        <v>244</v>
      </c>
      <c r="K739">
        <v>237</v>
      </c>
      <c r="L739">
        <v>3</v>
      </c>
      <c r="M739" t="s">
        <v>245</v>
      </c>
      <c r="N739" t="s">
        <v>200</v>
      </c>
      <c r="O739">
        <v>3664</v>
      </c>
      <c r="P739">
        <v>6.4683406113537103</v>
      </c>
      <c r="Q739" t="s">
        <v>246</v>
      </c>
      <c r="R739" t="s">
        <v>200</v>
      </c>
      <c r="S739" t="s">
        <v>247</v>
      </c>
    </row>
    <row r="740">
      <c r="A740" t="s">
        <v>2454</v>
      </c>
      <c r="B740">
        <v>32.173349340199202</v>
      </c>
      <c r="C740">
        <v>-2.8572055690057301</v>
      </c>
      <c r="D740">
        <v>0.65872943247007698</v>
      </c>
      <c r="E740" s="134" t="s">
        <v>2455</v>
      </c>
      <c r="F740" s="134" t="s">
        <v>2456</v>
      </c>
      <c r="G740" t="s">
        <v>282</v>
      </c>
      <c r="H740">
        <v>1093749</v>
      </c>
      <c r="I740">
        <v>1094121</v>
      </c>
      <c r="J740" t="s">
        <v>244</v>
      </c>
      <c r="K740">
        <v>372</v>
      </c>
      <c r="L740">
        <v>6.5</v>
      </c>
      <c r="M740" t="s">
        <v>274</v>
      </c>
      <c r="N740" t="s">
        <v>575</v>
      </c>
      <c r="O740">
        <v>1260</v>
      </c>
      <c r="P740">
        <v>29.523809523809501</v>
      </c>
      <c r="Q740" t="s">
        <v>246</v>
      </c>
      <c r="R740" t="s">
        <v>192</v>
      </c>
      <c r="S740" t="s">
        <v>247</v>
      </c>
    </row>
    <row r="741">
      <c r="A741" t="s">
        <v>2457</v>
      </c>
      <c r="B741">
        <v>35.868216970547103</v>
      </c>
      <c r="C741">
        <v>5.1743343279237699</v>
      </c>
      <c r="D741">
        <v>1.20715702355916</v>
      </c>
      <c r="E741" s="134" t="s">
        <v>2458</v>
      </c>
      <c r="F741" s="134" t="s">
        <v>2459</v>
      </c>
      <c r="G741" t="s">
        <v>478</v>
      </c>
      <c r="H741">
        <v>3333217</v>
      </c>
      <c r="I741">
        <v>3333435</v>
      </c>
      <c r="J741" t="s">
        <v>252</v>
      </c>
      <c r="K741">
        <v>218</v>
      </c>
      <c r="L741">
        <v>20.100000000000001</v>
      </c>
      <c r="M741" t="s">
        <v>245</v>
      </c>
      <c r="N741" t="s">
        <v>350</v>
      </c>
      <c r="O741">
        <v>221</v>
      </c>
      <c r="P741">
        <v>98.642533936651603</v>
      </c>
      <c r="Q741" t="s">
        <v>246</v>
      </c>
      <c r="R741" t="s">
        <v>192</v>
      </c>
      <c r="S741" t="s">
        <v>247</v>
      </c>
    </row>
    <row r="742">
      <c r="A742" t="s">
        <v>2460</v>
      </c>
      <c r="B742">
        <v>15.1166759213526</v>
      </c>
      <c r="C742">
        <v>2.79370490120013</v>
      </c>
      <c r="D742">
        <v>0.65272143294251705</v>
      </c>
      <c r="E742" s="134" t="s">
        <v>2461</v>
      </c>
      <c r="F742" s="134" t="s">
        <v>2462</v>
      </c>
      <c r="G742" t="s">
        <v>303</v>
      </c>
      <c r="H742">
        <v>4528217</v>
      </c>
      <c r="I742">
        <v>4530876</v>
      </c>
      <c r="J742" t="s">
        <v>252</v>
      </c>
      <c r="K742">
        <v>2659</v>
      </c>
      <c r="L742">
        <v>0.20000000000000001</v>
      </c>
      <c r="M742" t="s">
        <v>465</v>
      </c>
      <c r="N742" t="s">
        <v>126</v>
      </c>
      <c r="O742">
        <v>2687</v>
      </c>
      <c r="P742">
        <v>98.957945664309605</v>
      </c>
      <c r="Q742" t="s">
        <v>254</v>
      </c>
      <c r="R742" t="s">
        <v>191</v>
      </c>
      <c r="S742" t="s">
        <v>247</v>
      </c>
    </row>
    <row r="743">
      <c r="A743" t="s">
        <v>2463</v>
      </c>
      <c r="B743">
        <v>9.90570082034459</v>
      </c>
      <c r="C743">
        <v>4.1495993768671902</v>
      </c>
      <c r="D743">
        <v>0.94164351688065295</v>
      </c>
      <c r="E743" s="134" t="s">
        <v>2464</v>
      </c>
      <c r="F743" s="134" t="s">
        <v>2465</v>
      </c>
      <c r="G743" t="s">
        <v>303</v>
      </c>
      <c r="H743">
        <v>4313950</v>
      </c>
      <c r="I743">
        <v>4314709</v>
      </c>
      <c r="J743" t="s">
        <v>252</v>
      </c>
      <c r="K743">
        <v>759</v>
      </c>
      <c r="L743">
        <v>3.7000000000000002</v>
      </c>
      <c r="M743" t="s">
        <v>245</v>
      </c>
      <c r="N743" t="s">
        <v>126</v>
      </c>
      <c r="O743">
        <v>806</v>
      </c>
      <c r="P743">
        <v>94.168734491315107</v>
      </c>
      <c r="Q743" t="s">
        <v>254</v>
      </c>
      <c r="R743" t="s">
        <v>191</v>
      </c>
      <c r="S743" t="s">
        <v>247</v>
      </c>
    </row>
    <row r="744">
      <c r="A744" t="s">
        <v>2466</v>
      </c>
      <c r="B744">
        <v>24.308396234315499</v>
      </c>
      <c r="C744">
        <v>2.1347682294517099</v>
      </c>
      <c r="D744">
        <v>0.49342425883369201</v>
      </c>
      <c r="E744" s="134" t="s">
        <v>2467</v>
      </c>
      <c r="F744" s="134" t="s">
        <v>2468</v>
      </c>
      <c r="G744" t="s">
        <v>334</v>
      </c>
      <c r="H744">
        <v>3610253</v>
      </c>
      <c r="I744">
        <v>3610364</v>
      </c>
      <c r="J744" t="s">
        <v>244</v>
      </c>
      <c r="K744">
        <v>111</v>
      </c>
      <c r="L744">
        <v>2.7000000000000002</v>
      </c>
      <c r="M744" t="s">
        <v>274</v>
      </c>
      <c r="N744" t="s">
        <v>200</v>
      </c>
      <c r="O744">
        <v>3664</v>
      </c>
      <c r="P744">
        <v>3.02947598253275</v>
      </c>
      <c r="Q744" t="s">
        <v>246</v>
      </c>
      <c r="R744" t="s">
        <v>200</v>
      </c>
      <c r="S744" t="s">
        <v>247</v>
      </c>
    </row>
    <row r="745">
      <c r="A745" t="s">
        <v>2469</v>
      </c>
      <c r="B745">
        <v>25.396630969525901</v>
      </c>
      <c r="C745">
        <v>2.0972317823950299</v>
      </c>
      <c r="D745">
        <v>0.48458657291972801</v>
      </c>
      <c r="E745" s="134" t="s">
        <v>2470</v>
      </c>
      <c r="F745" s="134" t="s">
        <v>2471</v>
      </c>
      <c r="G745" t="s">
        <v>330</v>
      </c>
      <c r="H745">
        <v>1148296</v>
      </c>
      <c r="I745">
        <v>1148401</v>
      </c>
      <c r="J745" t="s">
        <v>244</v>
      </c>
      <c r="K745">
        <v>105</v>
      </c>
      <c r="L745">
        <v>4.0999999999999996</v>
      </c>
      <c r="M745" t="s">
        <v>245</v>
      </c>
      <c r="N745" t="s">
        <v>200</v>
      </c>
      <c r="O745">
        <v>3664</v>
      </c>
      <c r="P745">
        <v>2.8657205240174699</v>
      </c>
      <c r="Q745" t="s">
        <v>246</v>
      </c>
      <c r="R745" t="s">
        <v>200</v>
      </c>
      <c r="S745" t="s">
        <v>247</v>
      </c>
    </row>
    <row r="746">
      <c r="A746" t="s">
        <v>2472</v>
      </c>
      <c r="B746">
        <v>11.4934319143275</v>
      </c>
      <c r="C746">
        <v>3.3698674564745801</v>
      </c>
      <c r="D746">
        <v>0.78655065280951697</v>
      </c>
      <c r="E746" s="134" t="s">
        <v>2473</v>
      </c>
      <c r="F746" s="134" t="s">
        <v>2474</v>
      </c>
      <c r="G746" t="s">
        <v>445</v>
      </c>
      <c r="H746">
        <v>1132493</v>
      </c>
      <c r="I746">
        <v>1140884</v>
      </c>
      <c r="J746" t="s">
        <v>244</v>
      </c>
      <c r="K746">
        <v>8298</v>
      </c>
      <c r="L746">
        <v>1.0049999999999999</v>
      </c>
      <c r="M746" t="s">
        <v>274</v>
      </c>
      <c r="N746" t="s">
        <v>198</v>
      </c>
      <c r="O746">
        <v>8756</v>
      </c>
      <c r="P746">
        <v>94.769301050708094</v>
      </c>
      <c r="Q746" t="s">
        <v>254</v>
      </c>
      <c r="R746" t="s">
        <v>198</v>
      </c>
      <c r="S746" t="s">
        <v>247</v>
      </c>
    </row>
    <row r="747">
      <c r="A747" t="s">
        <v>2475</v>
      </c>
      <c r="B747">
        <v>24.564825643416501</v>
      </c>
      <c r="C747">
        <v>2.04765101394104</v>
      </c>
      <c r="D747">
        <v>0.47710215084054203</v>
      </c>
      <c r="E747" s="134" t="s">
        <v>2476</v>
      </c>
      <c r="F747" s="134" t="s">
        <v>2477</v>
      </c>
      <c r="G747" t="s">
        <v>411</v>
      </c>
      <c r="H747">
        <v>772529</v>
      </c>
      <c r="I747">
        <v>772622</v>
      </c>
      <c r="J747" t="s">
        <v>244</v>
      </c>
      <c r="K747">
        <v>93</v>
      </c>
      <c r="L747">
        <v>1.1000000000000001</v>
      </c>
      <c r="M747" t="s">
        <v>265</v>
      </c>
      <c r="N747" t="s">
        <v>200</v>
      </c>
      <c r="O747">
        <v>3664</v>
      </c>
      <c r="P747">
        <v>2.5382096069869</v>
      </c>
      <c r="Q747" t="s">
        <v>246</v>
      </c>
      <c r="R747" t="s">
        <v>200</v>
      </c>
      <c r="S747" t="s">
        <v>247</v>
      </c>
    </row>
    <row r="748">
      <c r="A748" t="s">
        <v>2478</v>
      </c>
      <c r="B748">
        <v>6.1130556947104502</v>
      </c>
      <c r="C748">
        <v>6.96659583361025</v>
      </c>
      <c r="D748">
        <v>2.6755950028357902</v>
      </c>
      <c r="E748" s="134" t="s">
        <v>2479</v>
      </c>
      <c r="F748" s="134" t="s">
        <v>2480</v>
      </c>
      <c r="G748" t="s">
        <v>452</v>
      </c>
      <c r="H748">
        <v>3637072</v>
      </c>
      <c r="I748">
        <v>3637174</v>
      </c>
      <c r="J748" t="s">
        <v>244</v>
      </c>
      <c r="K748">
        <v>102</v>
      </c>
      <c r="L748">
        <v>1</v>
      </c>
      <c r="M748" t="s">
        <v>274</v>
      </c>
      <c r="N748" t="s">
        <v>198</v>
      </c>
      <c r="O748">
        <v>5467</v>
      </c>
      <c r="P748">
        <v>1.86573989390891</v>
      </c>
      <c r="Q748" t="s">
        <v>246</v>
      </c>
      <c r="R748" t="s">
        <v>198</v>
      </c>
      <c r="S748" t="s">
        <v>247</v>
      </c>
    </row>
    <row r="749">
      <c r="A749" t="s">
        <v>2481</v>
      </c>
      <c r="B749">
        <v>12.4150967721356</v>
      </c>
      <c r="C749">
        <v>3.09332707566882</v>
      </c>
      <c r="D749">
        <v>0.73804784326853301</v>
      </c>
      <c r="E749" s="134" t="s">
        <v>2482</v>
      </c>
      <c r="F749" s="134" t="s">
        <v>2483</v>
      </c>
      <c r="G749" t="s">
        <v>553</v>
      </c>
      <c r="H749">
        <v>2150360</v>
      </c>
      <c r="I749">
        <v>2150577</v>
      </c>
      <c r="J749" t="s">
        <v>244</v>
      </c>
      <c r="K749">
        <v>217</v>
      </c>
      <c r="L749">
        <v>5.5</v>
      </c>
      <c r="M749" t="s">
        <v>245</v>
      </c>
      <c r="N749" t="s">
        <v>350</v>
      </c>
      <c r="O749">
        <v>217</v>
      </c>
      <c r="P749">
        <v>100</v>
      </c>
      <c r="Q749" t="s">
        <v>254</v>
      </c>
      <c r="R749" t="s">
        <v>192</v>
      </c>
      <c r="S749" t="s">
        <v>247</v>
      </c>
    </row>
    <row r="750">
      <c r="A750" t="s">
        <v>2484</v>
      </c>
      <c r="B750">
        <v>9.8519395424996095</v>
      </c>
      <c r="C750">
        <v>4.0979404665790904</v>
      </c>
      <c r="D750">
        <v>0.95449025079271799</v>
      </c>
      <c r="E750" s="134" t="s">
        <v>2485</v>
      </c>
      <c r="F750" s="134" t="s">
        <v>2486</v>
      </c>
      <c r="G750" t="s">
        <v>282</v>
      </c>
      <c r="H750">
        <v>3741149</v>
      </c>
      <c r="I750">
        <v>3741408</v>
      </c>
      <c r="J750" t="s">
        <v>244</v>
      </c>
      <c r="K750">
        <v>259</v>
      </c>
      <c r="L750">
        <v>28.600000000000001</v>
      </c>
      <c r="M750" t="s">
        <v>245</v>
      </c>
      <c r="N750" t="s">
        <v>138</v>
      </c>
      <c r="O750">
        <v>13346</v>
      </c>
      <c r="P750">
        <v>1.9406563764423801</v>
      </c>
      <c r="Q750" t="s">
        <v>246</v>
      </c>
      <c r="R750" t="s">
        <v>138</v>
      </c>
      <c r="S750" t="s">
        <v>247</v>
      </c>
    </row>
    <row r="751">
      <c r="A751" t="s">
        <v>2487</v>
      </c>
      <c r="B751">
        <v>24.830030404379499</v>
      </c>
      <c r="C751">
        <v>2.0881541712746898</v>
      </c>
      <c r="D751">
        <v>0.48871060063635102</v>
      </c>
      <c r="E751" s="134" t="s">
        <v>2488</v>
      </c>
      <c r="F751" s="134" t="s">
        <v>2489</v>
      </c>
      <c r="G751" t="s">
        <v>520</v>
      </c>
      <c r="H751">
        <v>1694394</v>
      </c>
      <c r="I751">
        <v>1694717</v>
      </c>
      <c r="J751" t="s">
        <v>244</v>
      </c>
      <c r="K751">
        <v>323</v>
      </c>
      <c r="L751">
        <v>1.6000000000000001</v>
      </c>
      <c r="M751" t="s">
        <v>274</v>
      </c>
      <c r="N751" t="s">
        <v>200</v>
      </c>
      <c r="O751">
        <v>3664</v>
      </c>
      <c r="P751">
        <v>8.8155021834061102</v>
      </c>
      <c r="Q751" t="s">
        <v>246</v>
      </c>
      <c r="R751" t="s">
        <v>200</v>
      </c>
      <c r="S751" t="s">
        <v>247</v>
      </c>
    </row>
    <row r="752">
      <c r="A752" t="s">
        <v>2490</v>
      </c>
      <c r="B752">
        <v>14.2282040363646</v>
      </c>
      <c r="C752">
        <v>2.89717891180856</v>
      </c>
      <c r="D752">
        <v>0.69460606160884597</v>
      </c>
      <c r="E752" s="134" t="s">
        <v>2491</v>
      </c>
      <c r="F752" s="134" t="s">
        <v>2492</v>
      </c>
      <c r="G752" t="s">
        <v>553</v>
      </c>
      <c r="H752">
        <v>7336025</v>
      </c>
      <c r="I752">
        <v>7336493</v>
      </c>
      <c r="J752" t="s">
        <v>244</v>
      </c>
      <c r="K752">
        <v>468</v>
      </c>
      <c r="L752">
        <v>2.7999999999999998</v>
      </c>
      <c r="M752" t="s">
        <v>265</v>
      </c>
      <c r="N752" t="s">
        <v>278</v>
      </c>
      <c r="O752">
        <v>30266</v>
      </c>
      <c r="P752">
        <v>1.54628956584947</v>
      </c>
      <c r="Q752" t="s">
        <v>246</v>
      </c>
      <c r="R752" t="s">
        <v>191</v>
      </c>
      <c r="S752" t="s">
        <v>247</v>
      </c>
    </row>
    <row r="753">
      <c r="A753" t="s">
        <v>2493</v>
      </c>
      <c r="B753">
        <v>13.8069175594669</v>
      </c>
      <c r="C753">
        <v>3.0101978035313399</v>
      </c>
      <c r="D753">
        <v>0.71920851574004896</v>
      </c>
      <c r="E753" s="134" t="s">
        <v>2494</v>
      </c>
      <c r="F753" s="134" t="s">
        <v>2495</v>
      </c>
      <c r="G753" t="s">
        <v>330</v>
      </c>
      <c r="H753">
        <v>4615068</v>
      </c>
      <c r="I753">
        <v>4615625</v>
      </c>
      <c r="J753" t="s">
        <v>252</v>
      </c>
      <c r="K753">
        <v>557</v>
      </c>
      <c r="L753">
        <v>26.100000000000001</v>
      </c>
      <c r="M753" t="s">
        <v>293</v>
      </c>
      <c r="N753" t="s">
        <v>199</v>
      </c>
      <c r="O753">
        <v>13989</v>
      </c>
      <c r="P753">
        <v>3.98169990706984</v>
      </c>
      <c r="Q753" t="s">
        <v>246</v>
      </c>
      <c r="R753" t="s">
        <v>199</v>
      </c>
      <c r="S753" t="s">
        <v>247</v>
      </c>
    </row>
    <row r="754">
      <c r="A754" t="s">
        <v>2496</v>
      </c>
      <c r="B754">
        <v>9.6626510544823105</v>
      </c>
      <c r="C754">
        <v>4.4613291143577403</v>
      </c>
      <c r="D754">
        <v>1.0274353593646399</v>
      </c>
      <c r="E754" s="134" t="s">
        <v>2497</v>
      </c>
      <c r="F754" s="134" t="s">
        <v>2498</v>
      </c>
      <c r="G754" t="s">
        <v>478</v>
      </c>
      <c r="H754">
        <v>2259321</v>
      </c>
      <c r="I754">
        <v>2265369</v>
      </c>
      <c r="J754" t="s">
        <v>252</v>
      </c>
      <c r="K754">
        <v>6048</v>
      </c>
      <c r="L754">
        <v>0</v>
      </c>
      <c r="M754" t="s">
        <v>274</v>
      </c>
      <c r="N754" t="s">
        <v>2499</v>
      </c>
      <c r="O754">
        <v>6049</v>
      </c>
      <c r="P754">
        <v>99.983468341874698</v>
      </c>
      <c r="Q754" t="s">
        <v>254</v>
      </c>
      <c r="R754" t="s">
        <v>191</v>
      </c>
      <c r="S754" t="s">
        <v>247</v>
      </c>
    </row>
    <row r="755">
      <c r="A755" t="s">
        <v>2500</v>
      </c>
      <c r="B755">
        <v>10.140593518633599</v>
      </c>
      <c r="C755">
        <v>5.1101593909840304</v>
      </c>
      <c r="D755">
        <v>1.13782064061224</v>
      </c>
      <c r="E755" s="134" t="s">
        <v>2501</v>
      </c>
      <c r="F755" s="134" t="s">
        <v>2502</v>
      </c>
      <c r="G755" t="s">
        <v>418</v>
      </c>
      <c r="H755">
        <v>3895568</v>
      </c>
      <c r="I755">
        <v>3895777</v>
      </c>
      <c r="J755" t="s">
        <v>252</v>
      </c>
      <c r="K755">
        <v>209</v>
      </c>
      <c r="L755">
        <v>17.800000000000001</v>
      </c>
      <c r="M755" t="s">
        <v>245</v>
      </c>
      <c r="N755" t="s">
        <v>350</v>
      </c>
      <c r="O755">
        <v>217</v>
      </c>
      <c r="P755">
        <v>96.313364055299502</v>
      </c>
      <c r="Q755" t="s">
        <v>254</v>
      </c>
      <c r="R755" t="s">
        <v>192</v>
      </c>
      <c r="S755" t="s">
        <v>247</v>
      </c>
    </row>
    <row r="756">
      <c r="A756" t="s">
        <v>2503</v>
      </c>
      <c r="B756">
        <v>16.017869382791499</v>
      </c>
      <c r="C756">
        <v>2.5525759004436899</v>
      </c>
      <c r="D756">
        <v>0.60969103837597904</v>
      </c>
      <c r="E756" s="134" t="s">
        <v>2504</v>
      </c>
      <c r="F756" s="134" t="s">
        <v>2505</v>
      </c>
      <c r="G756" t="s">
        <v>273</v>
      </c>
      <c r="H756">
        <v>822841</v>
      </c>
      <c r="I756">
        <v>822926</v>
      </c>
      <c r="J756" t="s">
        <v>252</v>
      </c>
      <c r="K756">
        <v>85</v>
      </c>
      <c r="L756">
        <v>14.1</v>
      </c>
      <c r="M756" t="s">
        <v>265</v>
      </c>
      <c r="N756" t="s">
        <v>278</v>
      </c>
      <c r="O756">
        <v>9871</v>
      </c>
      <c r="P756">
        <v>0.86110829703170899</v>
      </c>
      <c r="Q756" t="s">
        <v>246</v>
      </c>
      <c r="R756" t="s">
        <v>191</v>
      </c>
      <c r="S756" t="s">
        <v>247</v>
      </c>
    </row>
    <row r="757">
      <c r="A757" t="s">
        <v>2506</v>
      </c>
      <c r="B757">
        <v>24.5104062987837</v>
      </c>
      <c r="C757">
        <v>2.0323341821023799</v>
      </c>
      <c r="D757">
        <v>0.48091613159028102</v>
      </c>
      <c r="E757" s="134" t="s">
        <v>2507</v>
      </c>
      <c r="F757" s="134" t="s">
        <v>2508</v>
      </c>
      <c r="G757" t="s">
        <v>334</v>
      </c>
      <c r="H757">
        <v>2059419</v>
      </c>
      <c r="I757">
        <v>2059587</v>
      </c>
      <c r="J757" t="s">
        <v>244</v>
      </c>
      <c r="K757">
        <v>168</v>
      </c>
      <c r="L757">
        <v>0</v>
      </c>
      <c r="M757" t="s">
        <v>245</v>
      </c>
      <c r="N757" t="s">
        <v>200</v>
      </c>
      <c r="O757">
        <v>3664</v>
      </c>
      <c r="P757">
        <v>4.5851528384279501</v>
      </c>
      <c r="Q757" t="s">
        <v>246</v>
      </c>
      <c r="R757" t="s">
        <v>200</v>
      </c>
      <c r="S757" t="s">
        <v>247</v>
      </c>
    </row>
    <row r="758">
      <c r="A758" t="s">
        <v>2509</v>
      </c>
      <c r="B758">
        <v>18.794987659824699</v>
      </c>
      <c r="C758">
        <v>2.3191148921523999</v>
      </c>
      <c r="D758">
        <v>0.55171525762989504</v>
      </c>
      <c r="E758" s="134" t="s">
        <v>2510</v>
      </c>
      <c r="F758" s="134" t="s">
        <v>2511</v>
      </c>
      <c r="G758" t="s">
        <v>330</v>
      </c>
      <c r="H758">
        <v>1481987</v>
      </c>
      <c r="I758">
        <v>1492359</v>
      </c>
      <c r="J758" t="s">
        <v>252</v>
      </c>
      <c r="K758">
        <v>122</v>
      </c>
      <c r="L758">
        <v>16.460999999999999</v>
      </c>
      <c r="M758" t="s">
        <v>245</v>
      </c>
      <c r="N758" t="s">
        <v>197</v>
      </c>
      <c r="O758">
        <v>12900</v>
      </c>
      <c r="P758">
        <v>0.94573643410852704</v>
      </c>
      <c r="Q758" t="s">
        <v>246</v>
      </c>
      <c r="R758" t="s">
        <v>197</v>
      </c>
      <c r="S758" t="s">
        <v>247</v>
      </c>
    </row>
    <row r="759">
      <c r="A759" t="s">
        <v>2512</v>
      </c>
      <c r="B759">
        <v>22.943620654955101</v>
      </c>
      <c r="C759">
        <v>2.2964465779862402</v>
      </c>
      <c r="D759">
        <v>0.54406411517678099</v>
      </c>
      <c r="E759" s="134" t="s">
        <v>2513</v>
      </c>
      <c r="F759" s="134" t="s">
        <v>2514</v>
      </c>
      <c r="G759" t="s">
        <v>478</v>
      </c>
      <c r="H759">
        <v>5215771</v>
      </c>
      <c r="I759">
        <v>5215914</v>
      </c>
      <c r="J759" t="s">
        <v>244</v>
      </c>
      <c r="K759">
        <v>143</v>
      </c>
      <c r="L759">
        <v>3.6000000000000001</v>
      </c>
      <c r="M759" t="s">
        <v>274</v>
      </c>
      <c r="N759" t="s">
        <v>200</v>
      </c>
      <c r="O759">
        <v>3664</v>
      </c>
      <c r="P759">
        <v>3.9028384279476001</v>
      </c>
      <c r="Q759" t="s">
        <v>246</v>
      </c>
      <c r="R759" t="s">
        <v>200</v>
      </c>
      <c r="S759" t="s">
        <v>247</v>
      </c>
    </row>
    <row r="760">
      <c r="A760" t="s">
        <v>2515</v>
      </c>
      <c r="B760">
        <v>20.581447957843601</v>
      </c>
      <c r="C760">
        <v>2.3000946948135201</v>
      </c>
      <c r="D760">
        <v>0.54680816907576901</v>
      </c>
      <c r="E760" s="134" t="s">
        <v>2516</v>
      </c>
      <c r="F760" s="134" t="s">
        <v>2517</v>
      </c>
      <c r="G760" t="s">
        <v>553</v>
      </c>
      <c r="H760">
        <v>175455</v>
      </c>
      <c r="I760">
        <v>175571</v>
      </c>
      <c r="J760" t="s">
        <v>244</v>
      </c>
      <c r="K760">
        <v>116</v>
      </c>
      <c r="L760">
        <v>6</v>
      </c>
      <c r="M760" t="s">
        <v>245</v>
      </c>
      <c r="N760" t="s">
        <v>200</v>
      </c>
      <c r="O760">
        <v>3664</v>
      </c>
      <c r="P760">
        <v>3.1659388646288198</v>
      </c>
      <c r="Q760" t="s">
        <v>246</v>
      </c>
      <c r="R760" t="s">
        <v>200</v>
      </c>
      <c r="S760" t="s">
        <v>247</v>
      </c>
    </row>
    <row r="761">
      <c r="A761" t="s">
        <v>2518</v>
      </c>
      <c r="B761">
        <v>20.581447957843601</v>
      </c>
      <c r="C761">
        <v>2.3000946948135201</v>
      </c>
      <c r="D761">
        <v>0.54680816907576901</v>
      </c>
      <c r="E761" s="134" t="s">
        <v>2516</v>
      </c>
      <c r="F761" s="134" t="s">
        <v>2517</v>
      </c>
      <c r="G761" t="s">
        <v>553</v>
      </c>
      <c r="H761">
        <v>174664</v>
      </c>
      <c r="I761">
        <v>175734</v>
      </c>
      <c r="J761" t="s">
        <v>252</v>
      </c>
      <c r="K761">
        <v>573</v>
      </c>
      <c r="L761">
        <v>29.204999999999998</v>
      </c>
      <c r="M761" t="s">
        <v>245</v>
      </c>
      <c r="N761" t="s">
        <v>575</v>
      </c>
      <c r="O761">
        <v>1054</v>
      </c>
      <c r="P761">
        <v>54.364326375711599</v>
      </c>
      <c r="Q761" t="s">
        <v>246</v>
      </c>
      <c r="R761" t="s">
        <v>192</v>
      </c>
      <c r="S761" t="s">
        <v>247</v>
      </c>
    </row>
    <row r="762">
      <c r="A762" t="s">
        <v>2519</v>
      </c>
      <c r="B762">
        <v>11.1894289345781</v>
      </c>
      <c r="C762">
        <v>3.6884885894151802</v>
      </c>
      <c r="D762">
        <v>0.88496425026180603</v>
      </c>
      <c r="E762" s="134" t="s">
        <v>2520</v>
      </c>
      <c r="F762" s="134" t="s">
        <v>2521</v>
      </c>
      <c r="G762" t="s">
        <v>338</v>
      </c>
      <c r="H762">
        <v>2940521</v>
      </c>
      <c r="I762">
        <v>2940684</v>
      </c>
      <c r="J762" t="s">
        <v>244</v>
      </c>
      <c r="K762">
        <v>163</v>
      </c>
      <c r="L762">
        <v>10.6</v>
      </c>
      <c r="M762" t="s">
        <v>245</v>
      </c>
      <c r="N762" t="s">
        <v>126</v>
      </c>
      <c r="O762">
        <v>823</v>
      </c>
      <c r="P762">
        <v>19.8055893074119</v>
      </c>
      <c r="Q762" t="s">
        <v>246</v>
      </c>
      <c r="R762" t="s">
        <v>192</v>
      </c>
      <c r="S762" t="s">
        <v>247</v>
      </c>
    </row>
    <row r="763">
      <c r="A763" t="s">
        <v>2522</v>
      </c>
      <c r="B763">
        <v>15.159144283056399</v>
      </c>
      <c r="C763">
        <v>2.60386630102116</v>
      </c>
      <c r="D763">
        <v>0.62798761292523497</v>
      </c>
      <c r="E763" s="134" t="s">
        <v>2523</v>
      </c>
      <c r="F763" s="134" t="s">
        <v>2524</v>
      </c>
      <c r="G763" t="s">
        <v>338</v>
      </c>
      <c r="H763">
        <v>250464</v>
      </c>
      <c r="I763">
        <v>250703</v>
      </c>
      <c r="J763" t="s">
        <v>244</v>
      </c>
      <c r="K763">
        <v>239</v>
      </c>
      <c r="L763">
        <v>5.9000000000000004</v>
      </c>
      <c r="M763" t="s">
        <v>245</v>
      </c>
      <c r="N763" t="s">
        <v>138</v>
      </c>
      <c r="O763">
        <v>13346</v>
      </c>
      <c r="P763">
        <v>1.7907987411958599</v>
      </c>
      <c r="Q763" t="s">
        <v>246</v>
      </c>
      <c r="R763" t="s">
        <v>138</v>
      </c>
      <c r="S763" t="s">
        <v>247</v>
      </c>
    </row>
    <row r="764">
      <c r="A764" t="s">
        <v>2525</v>
      </c>
      <c r="B764">
        <v>13.9879373448283</v>
      </c>
      <c r="C764">
        <v>2.7946191168149901</v>
      </c>
      <c r="D764">
        <v>0.67420017837138801</v>
      </c>
      <c r="E764" s="134" t="s">
        <v>2526</v>
      </c>
      <c r="F764" s="134" t="s">
        <v>2527</v>
      </c>
      <c r="G764" t="s">
        <v>380</v>
      </c>
      <c r="H764">
        <v>825176</v>
      </c>
      <c r="I764">
        <v>827561</v>
      </c>
      <c r="J764" t="s">
        <v>244</v>
      </c>
      <c r="K764">
        <v>45</v>
      </c>
      <c r="L764">
        <v>25.922000000000001</v>
      </c>
      <c r="M764" t="s">
        <v>245</v>
      </c>
      <c r="N764" t="s">
        <v>138</v>
      </c>
      <c r="O764">
        <v>3703</v>
      </c>
      <c r="P764">
        <v>1.21523089386984</v>
      </c>
      <c r="Q764" t="s">
        <v>246</v>
      </c>
      <c r="R764" t="s">
        <v>138</v>
      </c>
      <c r="S764" t="s">
        <v>247</v>
      </c>
    </row>
    <row r="765">
      <c r="A765" t="s">
        <v>2528</v>
      </c>
      <c r="B765">
        <v>10.4580225363051</v>
      </c>
      <c r="C765">
        <v>3.8606604451639099</v>
      </c>
      <c r="D765">
        <v>0.92388154489229601</v>
      </c>
      <c r="E765" s="134" t="s">
        <v>2529</v>
      </c>
      <c r="F765" s="134" t="s">
        <v>2530</v>
      </c>
      <c r="G765" t="s">
        <v>269</v>
      </c>
      <c r="H765">
        <v>6127090</v>
      </c>
      <c r="I765">
        <v>6127395</v>
      </c>
      <c r="J765" t="s">
        <v>252</v>
      </c>
      <c r="K765">
        <v>305</v>
      </c>
      <c r="L765">
        <v>10.199999999999999</v>
      </c>
      <c r="M765" t="s">
        <v>245</v>
      </c>
      <c r="N765" t="s">
        <v>189</v>
      </c>
      <c r="O765">
        <v>4313</v>
      </c>
      <c r="P765">
        <v>7.0716438673777002</v>
      </c>
      <c r="Q765" t="s">
        <v>246</v>
      </c>
      <c r="R765" t="s">
        <v>189</v>
      </c>
      <c r="S765" t="s">
        <v>247</v>
      </c>
    </row>
    <row r="766">
      <c r="A766" t="s">
        <v>2531</v>
      </c>
      <c r="B766">
        <v>8.9423894290247699</v>
      </c>
      <c r="C766">
        <v>5.66453119497816</v>
      </c>
      <c r="D766">
        <v>1.42859029948385</v>
      </c>
      <c r="E766" s="134" t="s">
        <v>2532</v>
      </c>
      <c r="F766" s="134" t="s">
        <v>2533</v>
      </c>
      <c r="G766" t="s">
        <v>418</v>
      </c>
      <c r="H766">
        <v>4744347</v>
      </c>
      <c r="I766">
        <v>4749759</v>
      </c>
      <c r="J766" t="s">
        <v>252</v>
      </c>
      <c r="K766">
        <v>5412</v>
      </c>
      <c r="L766">
        <v>0.80000000000000004</v>
      </c>
      <c r="M766" t="s">
        <v>274</v>
      </c>
      <c r="N766" t="s">
        <v>198</v>
      </c>
      <c r="O766">
        <v>5409</v>
      </c>
      <c r="P766">
        <v>100.055463117027</v>
      </c>
      <c r="Q766" t="s">
        <v>254</v>
      </c>
      <c r="R766" t="s">
        <v>198</v>
      </c>
      <c r="S766" t="s">
        <v>247</v>
      </c>
    </row>
    <row r="767">
      <c r="A767" t="s">
        <v>2534</v>
      </c>
      <c r="B767">
        <v>25.507439225635</v>
      </c>
      <c r="C767">
        <v>2.0153071966618401</v>
      </c>
      <c r="D767">
        <v>0.47960010327983399</v>
      </c>
      <c r="E767" s="134" t="s">
        <v>2535</v>
      </c>
      <c r="F767" s="134" t="s">
        <v>2536</v>
      </c>
      <c r="G767" t="s">
        <v>418</v>
      </c>
      <c r="H767">
        <v>5284339</v>
      </c>
      <c r="I767">
        <v>5284606</v>
      </c>
      <c r="J767" t="s">
        <v>244</v>
      </c>
      <c r="K767">
        <v>267</v>
      </c>
      <c r="L767">
        <v>3.7999999999999998</v>
      </c>
      <c r="M767" t="s">
        <v>245</v>
      </c>
      <c r="N767" t="s">
        <v>198</v>
      </c>
      <c r="O767">
        <v>5254</v>
      </c>
      <c r="P767">
        <v>5.0818424057860696</v>
      </c>
      <c r="Q767" t="s">
        <v>246</v>
      </c>
      <c r="R767" t="s">
        <v>198</v>
      </c>
      <c r="S767" t="s">
        <v>247</v>
      </c>
    </row>
    <row r="768">
      <c r="A768" t="s">
        <v>2537</v>
      </c>
      <c r="B768">
        <v>33.389628673130503</v>
      </c>
      <c r="C768">
        <v>-2.1822567934211801</v>
      </c>
      <c r="D768">
        <v>0.52652567758539004</v>
      </c>
      <c r="E768" s="134" t="s">
        <v>2538</v>
      </c>
      <c r="F768" s="134" t="s">
        <v>2539</v>
      </c>
      <c r="G768" t="s">
        <v>282</v>
      </c>
      <c r="H768">
        <v>6935386</v>
      </c>
      <c r="I768">
        <v>6936077</v>
      </c>
      <c r="J768" t="s">
        <v>244</v>
      </c>
      <c r="K768">
        <v>691</v>
      </c>
      <c r="L768">
        <v>14.4</v>
      </c>
      <c r="M768" t="s">
        <v>245</v>
      </c>
      <c r="N768" t="s">
        <v>122</v>
      </c>
      <c r="O768">
        <v>1773</v>
      </c>
      <c r="P768">
        <v>38.9734912577552</v>
      </c>
      <c r="Q768" t="s">
        <v>246</v>
      </c>
      <c r="R768" t="s">
        <v>122</v>
      </c>
      <c r="S768" t="s">
        <v>247</v>
      </c>
    </row>
    <row r="769">
      <c r="A769" t="s">
        <v>2540</v>
      </c>
      <c r="B769">
        <v>24.357261994312399</v>
      </c>
      <c r="C769">
        <v>-3.8503024941681501</v>
      </c>
      <c r="D769">
        <v>0.87798877669171804</v>
      </c>
      <c r="E769" s="134" t="s">
        <v>2541</v>
      </c>
      <c r="F769" s="134" t="s">
        <v>2542</v>
      </c>
      <c r="G769" t="s">
        <v>681</v>
      </c>
      <c r="H769">
        <v>2466691</v>
      </c>
      <c r="I769">
        <v>2466822</v>
      </c>
      <c r="J769" t="s">
        <v>252</v>
      </c>
      <c r="K769">
        <v>131</v>
      </c>
      <c r="L769">
        <v>9.0999999999999996</v>
      </c>
      <c r="M769" t="s">
        <v>245</v>
      </c>
      <c r="N769" t="s">
        <v>138</v>
      </c>
      <c r="O769">
        <v>3703</v>
      </c>
      <c r="P769">
        <v>3.5376721577099599</v>
      </c>
      <c r="Q769" t="s">
        <v>246</v>
      </c>
      <c r="R769" t="s">
        <v>138</v>
      </c>
      <c r="S769" t="s">
        <v>247</v>
      </c>
    </row>
    <row r="770">
      <c r="A770" t="s">
        <v>2543</v>
      </c>
      <c r="B770">
        <v>23.6315111357845</v>
      </c>
      <c r="C770">
        <v>2.1919911945464001</v>
      </c>
      <c r="D770">
        <v>0.52743093280071396</v>
      </c>
      <c r="E770" s="134" t="s">
        <v>2544</v>
      </c>
      <c r="F770" s="134" t="s">
        <v>2545</v>
      </c>
      <c r="G770" t="s">
        <v>478</v>
      </c>
      <c r="H770">
        <v>5214930</v>
      </c>
      <c r="I770">
        <v>5216384</v>
      </c>
      <c r="J770" t="s">
        <v>244</v>
      </c>
      <c r="K770">
        <v>1313</v>
      </c>
      <c r="L770">
        <v>4.2149999999999999</v>
      </c>
      <c r="M770" t="s">
        <v>274</v>
      </c>
      <c r="N770" t="s">
        <v>138</v>
      </c>
      <c r="O770">
        <v>1417</v>
      </c>
      <c r="P770">
        <v>92.660550458715605</v>
      </c>
      <c r="Q770" t="s">
        <v>254</v>
      </c>
      <c r="R770" t="s">
        <v>138</v>
      </c>
      <c r="S770" t="s">
        <v>247</v>
      </c>
    </row>
    <row r="771">
      <c r="A771" t="s">
        <v>2546</v>
      </c>
      <c r="B771">
        <v>12.7395663082675</v>
      </c>
      <c r="C771">
        <v>2.8603249381764702</v>
      </c>
      <c r="D771">
        <v>0.70249291523539903</v>
      </c>
      <c r="E771" s="134" t="s">
        <v>2547</v>
      </c>
      <c r="F771" s="134" t="s">
        <v>2548</v>
      </c>
      <c r="G771" t="s">
        <v>520</v>
      </c>
      <c r="H771">
        <v>3079443</v>
      </c>
      <c r="I771">
        <v>3079801</v>
      </c>
      <c r="J771" t="s">
        <v>252</v>
      </c>
      <c r="K771">
        <v>358</v>
      </c>
      <c r="L771">
        <v>24.699999999999999</v>
      </c>
      <c r="M771" t="s">
        <v>245</v>
      </c>
      <c r="N771" t="s">
        <v>198</v>
      </c>
      <c r="O771">
        <v>7366</v>
      </c>
      <c r="P771">
        <v>4.8601683410263403</v>
      </c>
      <c r="Q771" t="s">
        <v>246</v>
      </c>
      <c r="R771" t="s">
        <v>198</v>
      </c>
      <c r="S771" t="s">
        <v>247</v>
      </c>
    </row>
    <row r="772">
      <c r="A772" t="s">
        <v>2549</v>
      </c>
      <c r="B772">
        <v>24.162411735456502</v>
      </c>
      <c r="C772">
        <v>2.0702892208387</v>
      </c>
      <c r="D772">
        <v>0.499530558762254</v>
      </c>
      <c r="E772" s="134" t="s">
        <v>2550</v>
      </c>
      <c r="F772" s="134" t="s">
        <v>2551</v>
      </c>
      <c r="G772" t="s">
        <v>553</v>
      </c>
      <c r="H772">
        <v>4096580</v>
      </c>
      <c r="I772">
        <v>4096952</v>
      </c>
      <c r="J772" t="s">
        <v>244</v>
      </c>
      <c r="K772">
        <v>372</v>
      </c>
      <c r="L772">
        <v>0.5</v>
      </c>
      <c r="M772" t="s">
        <v>265</v>
      </c>
      <c r="N772" t="s">
        <v>200</v>
      </c>
      <c r="O772">
        <v>3664</v>
      </c>
      <c r="P772">
        <v>10.1528384279476</v>
      </c>
      <c r="Q772" t="s">
        <v>246</v>
      </c>
      <c r="R772" t="s">
        <v>200</v>
      </c>
      <c r="S772" t="s">
        <v>247</v>
      </c>
    </row>
    <row r="773">
      <c r="A773" t="s">
        <v>2552</v>
      </c>
      <c r="B773">
        <v>22.844730832972701</v>
      </c>
      <c r="C773">
        <v>2.0685460949321799</v>
      </c>
      <c r="D773">
        <v>0.50092788140400002</v>
      </c>
      <c r="E773" s="134" t="s">
        <v>2553</v>
      </c>
      <c r="F773" s="134" t="s">
        <v>2554</v>
      </c>
      <c r="G773" t="s">
        <v>349</v>
      </c>
      <c r="H773">
        <v>5191506</v>
      </c>
      <c r="I773">
        <v>5191688</v>
      </c>
      <c r="J773" t="s">
        <v>244</v>
      </c>
      <c r="K773">
        <v>182</v>
      </c>
      <c r="L773">
        <v>3.3999999999999999</v>
      </c>
      <c r="M773" t="s">
        <v>265</v>
      </c>
      <c r="N773" t="s">
        <v>200</v>
      </c>
      <c r="O773">
        <v>3664</v>
      </c>
      <c r="P773">
        <v>4.9672489082969404</v>
      </c>
      <c r="Q773" t="s">
        <v>246</v>
      </c>
      <c r="R773" t="s">
        <v>200</v>
      </c>
      <c r="S773" t="s">
        <v>247</v>
      </c>
    </row>
    <row r="774">
      <c r="A774" t="s">
        <v>2555</v>
      </c>
      <c r="B774">
        <v>23.017744968342601</v>
      </c>
      <c r="C774">
        <v>2.00642519055293</v>
      </c>
      <c r="D774">
        <v>0.48972845182915298</v>
      </c>
      <c r="E774" s="134" t="s">
        <v>2556</v>
      </c>
      <c r="F774" s="134" t="s">
        <v>2557</v>
      </c>
      <c r="G774" t="s">
        <v>445</v>
      </c>
      <c r="H774">
        <v>3949025</v>
      </c>
      <c r="I774">
        <v>3949293</v>
      </c>
      <c r="J774" t="s">
        <v>244</v>
      </c>
      <c r="K774">
        <v>268</v>
      </c>
      <c r="L774">
        <v>1.1000000000000001</v>
      </c>
      <c r="M774" t="s">
        <v>265</v>
      </c>
      <c r="N774" t="s">
        <v>200</v>
      </c>
      <c r="O774">
        <v>3664</v>
      </c>
      <c r="P774">
        <v>7.3144104803493502</v>
      </c>
      <c r="Q774" t="s">
        <v>246</v>
      </c>
      <c r="R774" t="s">
        <v>200</v>
      </c>
      <c r="S774" t="s">
        <v>247</v>
      </c>
    </row>
    <row r="775">
      <c r="A775" t="s">
        <v>2558</v>
      </c>
      <c r="B775">
        <v>9.4423027154258001</v>
      </c>
      <c r="C775">
        <v>3.6979229178494801</v>
      </c>
      <c r="D775">
        <v>0.90791243746883499</v>
      </c>
      <c r="E775" s="134" t="s">
        <v>2559</v>
      </c>
      <c r="F775" s="134" t="s">
        <v>2560</v>
      </c>
      <c r="G775" t="s">
        <v>251</v>
      </c>
      <c r="H775">
        <v>421820</v>
      </c>
      <c r="I775">
        <v>422037</v>
      </c>
      <c r="J775" t="s">
        <v>252</v>
      </c>
      <c r="K775">
        <v>217</v>
      </c>
      <c r="L775">
        <v>10.1</v>
      </c>
      <c r="M775" t="s">
        <v>245</v>
      </c>
      <c r="N775" t="s">
        <v>350</v>
      </c>
      <c r="O775">
        <v>217</v>
      </c>
      <c r="P775">
        <v>100</v>
      </c>
      <c r="Q775" t="s">
        <v>254</v>
      </c>
      <c r="R775" t="s">
        <v>192</v>
      </c>
      <c r="S775" t="s">
        <v>247</v>
      </c>
    </row>
    <row r="776">
      <c r="A776" t="s">
        <v>2561</v>
      </c>
      <c r="B776">
        <v>21.961679335915399</v>
      </c>
      <c r="C776">
        <v>2.0447347589835898</v>
      </c>
      <c r="D776">
        <v>0.50075471658938997</v>
      </c>
      <c r="E776" s="134" t="s">
        <v>2562</v>
      </c>
      <c r="F776" s="134" t="s">
        <v>2563</v>
      </c>
      <c r="G776" t="s">
        <v>411</v>
      </c>
      <c r="H776">
        <v>7054842</v>
      </c>
      <c r="I776">
        <v>7055614</v>
      </c>
      <c r="J776" t="s">
        <v>252</v>
      </c>
      <c r="K776">
        <v>510</v>
      </c>
      <c r="L776">
        <v>3.3519999999999999</v>
      </c>
      <c r="M776" t="s">
        <v>274</v>
      </c>
      <c r="N776" t="s">
        <v>138</v>
      </c>
      <c r="O776">
        <v>853</v>
      </c>
      <c r="P776">
        <v>59.788980070340003</v>
      </c>
      <c r="Q776" t="s">
        <v>246</v>
      </c>
      <c r="R776" t="s">
        <v>138</v>
      </c>
      <c r="S776" t="s">
        <v>247</v>
      </c>
    </row>
    <row r="777">
      <c r="A777" t="s">
        <v>2564</v>
      </c>
      <c r="B777">
        <v>8.9102837944433997</v>
      </c>
      <c r="C777">
        <v>4.3714301790924299</v>
      </c>
      <c r="D777">
        <v>1.0431279506167801</v>
      </c>
      <c r="E777" s="134" t="s">
        <v>2565</v>
      </c>
      <c r="F777" s="134" t="s">
        <v>2566</v>
      </c>
      <c r="G777" t="s">
        <v>524</v>
      </c>
      <c r="H777">
        <v>3886635</v>
      </c>
      <c r="I777">
        <v>3886853</v>
      </c>
      <c r="J777" t="s">
        <v>252</v>
      </c>
      <c r="K777">
        <v>218</v>
      </c>
      <c r="L777">
        <v>6</v>
      </c>
      <c r="M777" t="s">
        <v>245</v>
      </c>
      <c r="N777" t="s">
        <v>350</v>
      </c>
      <c r="O777">
        <v>221</v>
      </c>
      <c r="P777">
        <v>98.642533936651603</v>
      </c>
      <c r="Q777" t="s">
        <v>254</v>
      </c>
      <c r="R777" t="s">
        <v>192</v>
      </c>
      <c r="S777" t="s">
        <v>247</v>
      </c>
    </row>
    <row r="778">
      <c r="A778" t="s">
        <v>2567</v>
      </c>
      <c r="B778">
        <v>29.5799216876567</v>
      </c>
      <c r="C778">
        <v>-2.3272044017738098</v>
      </c>
      <c r="D778">
        <v>0.56336307457302504</v>
      </c>
      <c r="E778" s="134" t="s">
        <v>2568</v>
      </c>
      <c r="F778" s="134" t="s">
        <v>2569</v>
      </c>
      <c r="G778" t="s">
        <v>297</v>
      </c>
      <c r="H778">
        <v>5085976</v>
      </c>
      <c r="I778">
        <v>5086924</v>
      </c>
      <c r="J778" t="s">
        <v>252</v>
      </c>
      <c r="K778">
        <v>873</v>
      </c>
      <c r="L778">
        <v>16.273</v>
      </c>
      <c r="M778" t="s">
        <v>245</v>
      </c>
      <c r="N778" t="s">
        <v>575</v>
      </c>
      <c r="O778">
        <v>797</v>
      </c>
      <c r="P778">
        <v>109.535759096612</v>
      </c>
      <c r="Q778" t="s">
        <v>254</v>
      </c>
      <c r="R778" t="s">
        <v>192</v>
      </c>
      <c r="S778" t="s">
        <v>247</v>
      </c>
    </row>
    <row r="779">
      <c r="A779" t="s">
        <v>2570</v>
      </c>
      <c r="B779">
        <v>16.760766509470798</v>
      </c>
      <c r="C779">
        <v>2.5320067131211901</v>
      </c>
      <c r="D779">
        <v>0.63413069761477903</v>
      </c>
      <c r="E779" s="134" t="s">
        <v>2571</v>
      </c>
      <c r="F779" s="134" t="s">
        <v>2572</v>
      </c>
      <c r="G779" t="s">
        <v>342</v>
      </c>
      <c r="H779">
        <v>3764189</v>
      </c>
      <c r="I779">
        <v>3764816</v>
      </c>
      <c r="J779" t="s">
        <v>244</v>
      </c>
      <c r="K779">
        <v>635</v>
      </c>
      <c r="L779">
        <v>22.175999999999998</v>
      </c>
      <c r="M779" t="s">
        <v>245</v>
      </c>
      <c r="N779" t="s">
        <v>189</v>
      </c>
      <c r="O779">
        <v>6500</v>
      </c>
      <c r="P779">
        <v>9.7692307692307701</v>
      </c>
      <c r="Q779" t="s">
        <v>246</v>
      </c>
      <c r="R779" t="s">
        <v>189</v>
      </c>
      <c r="S779" t="s">
        <v>247</v>
      </c>
    </row>
    <row r="780">
      <c r="A780" t="s">
        <v>2573</v>
      </c>
      <c r="B780">
        <v>25.510458929617599</v>
      </c>
      <c r="C780">
        <v>-2.99173957371565</v>
      </c>
      <c r="D780">
        <v>0.71973341895987497</v>
      </c>
      <c r="E780" s="134" t="s">
        <v>2574</v>
      </c>
      <c r="F780" s="134" t="s">
        <v>2575</v>
      </c>
      <c r="G780" t="s">
        <v>282</v>
      </c>
      <c r="H780">
        <v>1715942</v>
      </c>
      <c r="I780">
        <v>1716314</v>
      </c>
      <c r="J780" t="s">
        <v>244</v>
      </c>
      <c r="K780">
        <v>372</v>
      </c>
      <c r="L780">
        <v>7.2000000000000002</v>
      </c>
      <c r="M780" t="s">
        <v>245</v>
      </c>
      <c r="N780" t="s">
        <v>199</v>
      </c>
      <c r="O780">
        <v>13544</v>
      </c>
      <c r="P780">
        <v>2.7466036621382202</v>
      </c>
      <c r="Q780" t="s">
        <v>246</v>
      </c>
      <c r="R780" t="s">
        <v>199</v>
      </c>
      <c r="S780" t="s">
        <v>247</v>
      </c>
    </row>
    <row r="781">
      <c r="A781" t="s">
        <v>2576</v>
      </c>
      <c r="B781">
        <v>13.145364391032899</v>
      </c>
      <c r="C781">
        <v>2.99337354480752</v>
      </c>
      <c r="D781">
        <v>0.74215612570477196</v>
      </c>
      <c r="E781" s="134" t="s">
        <v>2577</v>
      </c>
      <c r="F781" s="134" t="s">
        <v>2578</v>
      </c>
      <c r="G781" t="s">
        <v>418</v>
      </c>
      <c r="H781">
        <v>1663477</v>
      </c>
      <c r="I781">
        <v>1663925</v>
      </c>
      <c r="J781" t="s">
        <v>252</v>
      </c>
      <c r="K781">
        <v>448</v>
      </c>
      <c r="L781">
        <v>20.100000000000001</v>
      </c>
      <c r="M781" t="s">
        <v>245</v>
      </c>
      <c r="N781" t="s">
        <v>126</v>
      </c>
      <c r="O781">
        <v>502</v>
      </c>
      <c r="P781">
        <v>89.243027888446207</v>
      </c>
      <c r="Q781" t="s">
        <v>246</v>
      </c>
      <c r="R781" t="s">
        <v>192</v>
      </c>
      <c r="S781" t="s">
        <v>247</v>
      </c>
    </row>
    <row r="782">
      <c r="A782" t="s">
        <v>2579</v>
      </c>
      <c r="B782">
        <v>27.1212303150952</v>
      </c>
      <c r="C782">
        <v>-2.53373064328304</v>
      </c>
      <c r="D782">
        <v>0.61078820634584796</v>
      </c>
      <c r="E782" s="134" t="s">
        <v>2580</v>
      </c>
      <c r="F782" s="134" t="s">
        <v>2581</v>
      </c>
      <c r="G782" t="s">
        <v>681</v>
      </c>
      <c r="H782">
        <v>2469766</v>
      </c>
      <c r="I782">
        <v>2470057</v>
      </c>
      <c r="J782" t="s">
        <v>252</v>
      </c>
      <c r="K782">
        <v>291</v>
      </c>
      <c r="L782">
        <v>4.2000000000000002</v>
      </c>
      <c r="M782" t="s">
        <v>245</v>
      </c>
      <c r="N782" t="s">
        <v>138</v>
      </c>
      <c r="O782">
        <v>321</v>
      </c>
      <c r="P782">
        <v>90.654205607476598</v>
      </c>
      <c r="Q782" t="s">
        <v>254</v>
      </c>
      <c r="R782" t="s">
        <v>138</v>
      </c>
      <c r="S782" t="s">
        <v>247</v>
      </c>
    </row>
    <row r="783">
      <c r="A783" t="s">
        <v>2582</v>
      </c>
      <c r="B783">
        <v>23.551524865811501</v>
      </c>
      <c r="C783">
        <v>2.1293537807646201</v>
      </c>
      <c r="D783">
        <v>0.52249411092622899</v>
      </c>
      <c r="E783" s="134" t="s">
        <v>2583</v>
      </c>
      <c r="F783" s="134" t="s">
        <v>2584</v>
      </c>
      <c r="G783" t="s">
        <v>349</v>
      </c>
      <c r="H783">
        <v>2504488</v>
      </c>
      <c r="I783">
        <v>2504582</v>
      </c>
      <c r="J783" t="s">
        <v>244</v>
      </c>
      <c r="K783">
        <v>94</v>
      </c>
      <c r="L783">
        <v>2.1000000000000001</v>
      </c>
      <c r="M783" t="s">
        <v>274</v>
      </c>
      <c r="N783" t="s">
        <v>200</v>
      </c>
      <c r="O783">
        <v>3664</v>
      </c>
      <c r="P783">
        <v>2.5655021834061098</v>
      </c>
      <c r="Q783" t="s">
        <v>246</v>
      </c>
      <c r="R783" t="s">
        <v>200</v>
      </c>
      <c r="S783" t="s">
        <v>247</v>
      </c>
    </row>
    <row r="784">
      <c r="A784" t="s">
        <v>2585</v>
      </c>
      <c r="B784">
        <v>11.393067037352001</v>
      </c>
      <c r="C784">
        <v>3.1095352615418501</v>
      </c>
      <c r="D784">
        <v>0.78124593570115397</v>
      </c>
      <c r="E784" s="134" t="s">
        <v>2586</v>
      </c>
      <c r="F784" s="134" t="s">
        <v>2587</v>
      </c>
      <c r="G784" t="s">
        <v>269</v>
      </c>
      <c r="H784">
        <v>3457745</v>
      </c>
      <c r="I784">
        <v>3457962</v>
      </c>
      <c r="J784" t="s">
        <v>244</v>
      </c>
      <c r="K784">
        <v>217</v>
      </c>
      <c r="L784">
        <v>5.5</v>
      </c>
      <c r="M784" t="s">
        <v>265</v>
      </c>
      <c r="N784" t="s">
        <v>350</v>
      </c>
      <c r="O784">
        <v>217</v>
      </c>
      <c r="P784">
        <v>100</v>
      </c>
      <c r="Q784" t="s">
        <v>254</v>
      </c>
      <c r="R784" t="s">
        <v>192</v>
      </c>
      <c r="S784" t="s">
        <v>247</v>
      </c>
    </row>
    <row r="785">
      <c r="A785" t="s">
        <v>2588</v>
      </c>
      <c r="B785">
        <v>18.463589045463099</v>
      </c>
      <c r="C785">
        <v>-6.6268728065910896</v>
      </c>
      <c r="D785">
        <v>2.5559441952362798</v>
      </c>
      <c r="E785" s="134" t="s">
        <v>2589</v>
      </c>
      <c r="F785" s="134" t="s">
        <v>2590</v>
      </c>
      <c r="G785" t="s">
        <v>411</v>
      </c>
      <c r="H785">
        <v>8448419</v>
      </c>
      <c r="I785">
        <v>8448739</v>
      </c>
      <c r="J785" t="s">
        <v>252</v>
      </c>
      <c r="K785">
        <v>320</v>
      </c>
      <c r="L785">
        <v>26.600000000000001</v>
      </c>
      <c r="M785" t="s">
        <v>265</v>
      </c>
      <c r="N785" t="s">
        <v>199</v>
      </c>
      <c r="O785">
        <v>13544</v>
      </c>
      <c r="P785">
        <v>2.36266981689309</v>
      </c>
      <c r="Q785" t="s">
        <v>246</v>
      </c>
      <c r="R785" t="s">
        <v>199</v>
      </c>
      <c r="S785" t="s">
        <v>247</v>
      </c>
    </row>
    <row r="786">
      <c r="A786" t="s">
        <v>2591</v>
      </c>
      <c r="B786">
        <v>17.169085430771499</v>
      </c>
      <c r="C786">
        <v>2.3117868718365302</v>
      </c>
      <c r="D786">
        <v>0.58035973497275894</v>
      </c>
      <c r="E786" s="134" t="s">
        <v>2592</v>
      </c>
      <c r="F786" s="134" t="s">
        <v>2593</v>
      </c>
      <c r="G786" t="s">
        <v>330</v>
      </c>
      <c r="H786">
        <v>2219975</v>
      </c>
      <c r="I786">
        <v>2220189</v>
      </c>
      <c r="J786" t="s">
        <v>252</v>
      </c>
      <c r="K786">
        <v>214</v>
      </c>
      <c r="L786">
        <v>8.4000000000000004</v>
      </c>
      <c r="M786" t="s">
        <v>245</v>
      </c>
      <c r="N786" t="s">
        <v>350</v>
      </c>
      <c r="O786">
        <v>221</v>
      </c>
      <c r="P786">
        <v>96.832579185520402</v>
      </c>
      <c r="Q786" t="s">
        <v>254</v>
      </c>
      <c r="R786" t="s">
        <v>192</v>
      </c>
      <c r="S786" t="s">
        <v>247</v>
      </c>
    </row>
    <row r="787">
      <c r="A787" t="s">
        <v>2594</v>
      </c>
      <c r="B787">
        <v>72.790779558887095</v>
      </c>
      <c r="C787">
        <v>2.6653779175581001</v>
      </c>
      <c r="D787">
        <v>0.67227391464519304</v>
      </c>
      <c r="E787" s="134" t="s">
        <v>2595</v>
      </c>
      <c r="F787" s="134" t="s">
        <v>2596</v>
      </c>
      <c r="G787" t="s">
        <v>334</v>
      </c>
      <c r="H787">
        <v>2405297</v>
      </c>
      <c r="I787">
        <v>2405525</v>
      </c>
      <c r="J787" t="s">
        <v>244</v>
      </c>
      <c r="K787">
        <v>228</v>
      </c>
      <c r="L787">
        <v>28.5</v>
      </c>
      <c r="M787" t="s">
        <v>274</v>
      </c>
      <c r="N787" t="s">
        <v>198</v>
      </c>
      <c r="O787">
        <v>22184</v>
      </c>
      <c r="P787">
        <v>1.0277677605481399</v>
      </c>
      <c r="Q787" t="s">
        <v>246</v>
      </c>
      <c r="R787" t="s">
        <v>198</v>
      </c>
      <c r="S787" t="s">
        <v>247</v>
      </c>
    </row>
    <row r="788">
      <c r="A788" t="s">
        <v>2597</v>
      </c>
      <c r="B788">
        <v>23.8811827202811</v>
      </c>
      <c r="C788">
        <v>2.10791588716461</v>
      </c>
      <c r="D788">
        <v>0.52209528723629295</v>
      </c>
      <c r="E788" s="134" t="s">
        <v>2598</v>
      </c>
      <c r="F788" s="134" t="s">
        <v>2599</v>
      </c>
      <c r="G788" t="s">
        <v>251</v>
      </c>
      <c r="H788">
        <v>4639843</v>
      </c>
      <c r="I788">
        <v>4640150</v>
      </c>
      <c r="J788" t="s">
        <v>244</v>
      </c>
      <c r="K788">
        <v>307</v>
      </c>
      <c r="L788">
        <v>6.7000000000000002</v>
      </c>
      <c r="M788" t="s">
        <v>245</v>
      </c>
      <c r="N788" t="s">
        <v>200</v>
      </c>
      <c r="O788">
        <v>3664</v>
      </c>
      <c r="P788">
        <v>8.3788209606986896</v>
      </c>
      <c r="Q788" t="s">
        <v>246</v>
      </c>
      <c r="R788" t="s">
        <v>200</v>
      </c>
      <c r="S788" t="s">
        <v>247</v>
      </c>
    </row>
    <row r="789">
      <c r="A789" t="s">
        <v>2600</v>
      </c>
      <c r="B789">
        <v>9.57964786839295</v>
      </c>
      <c r="C789">
        <v>3.4575574780837899</v>
      </c>
      <c r="D789">
        <v>0.866871317784076</v>
      </c>
      <c r="E789" s="134" t="s">
        <v>2601</v>
      </c>
      <c r="F789" s="134" t="s">
        <v>2602</v>
      </c>
      <c r="G789" t="s">
        <v>286</v>
      </c>
      <c r="H789">
        <v>1482737</v>
      </c>
      <c r="I789">
        <v>1483108</v>
      </c>
      <c r="J789" t="s">
        <v>252</v>
      </c>
      <c r="K789">
        <v>371</v>
      </c>
      <c r="L789">
        <v>12.4</v>
      </c>
      <c r="M789" t="s">
        <v>293</v>
      </c>
      <c r="N789" t="s">
        <v>138</v>
      </c>
      <c r="O789">
        <v>585</v>
      </c>
      <c r="P789">
        <v>63.4188034188034</v>
      </c>
      <c r="Q789" t="s">
        <v>246</v>
      </c>
      <c r="R789" t="s">
        <v>138</v>
      </c>
      <c r="S789" t="s">
        <v>247</v>
      </c>
    </row>
    <row r="790">
      <c r="A790" t="s">
        <v>2603</v>
      </c>
      <c r="B790">
        <v>10.0382111144006</v>
      </c>
      <c r="C790">
        <v>3.3433827112495198</v>
      </c>
      <c r="D790">
        <v>0.83776389571772503</v>
      </c>
      <c r="E790" s="134" t="s">
        <v>2604</v>
      </c>
      <c r="F790" s="134" t="s">
        <v>2605</v>
      </c>
      <c r="G790" t="s">
        <v>282</v>
      </c>
      <c r="H790">
        <v>3201366</v>
      </c>
      <c r="I790">
        <v>3201595</v>
      </c>
      <c r="J790" t="s">
        <v>252</v>
      </c>
      <c r="K790">
        <v>229</v>
      </c>
      <c r="L790">
        <v>11</v>
      </c>
      <c r="M790" t="s">
        <v>245</v>
      </c>
      <c r="N790" t="s">
        <v>138</v>
      </c>
      <c r="O790">
        <v>13346</v>
      </c>
      <c r="P790">
        <v>1.71586992357261</v>
      </c>
      <c r="Q790" t="s">
        <v>246</v>
      </c>
      <c r="R790" t="s">
        <v>138</v>
      </c>
      <c r="S790" t="s">
        <v>247</v>
      </c>
    </row>
    <row r="791">
      <c r="A791" t="s">
        <v>2606</v>
      </c>
      <c r="B791">
        <v>21.242413825060598</v>
      </c>
      <c r="C791">
        <v>2.1759257112422699</v>
      </c>
      <c r="D791">
        <v>0.54145821330113597</v>
      </c>
      <c r="E791" s="134" t="s">
        <v>2607</v>
      </c>
      <c r="F791" s="134" t="s">
        <v>2608</v>
      </c>
      <c r="G791" t="s">
        <v>452</v>
      </c>
      <c r="H791">
        <v>6852417</v>
      </c>
      <c r="I791">
        <v>6852527</v>
      </c>
      <c r="J791" t="s">
        <v>244</v>
      </c>
      <c r="K791">
        <v>110</v>
      </c>
      <c r="L791">
        <v>13.1</v>
      </c>
      <c r="M791" t="s">
        <v>274</v>
      </c>
      <c r="N791" t="s">
        <v>200</v>
      </c>
      <c r="O791">
        <v>3664</v>
      </c>
      <c r="P791">
        <v>3.0021834061135402</v>
      </c>
      <c r="Q791" t="s">
        <v>246</v>
      </c>
      <c r="R791" t="s">
        <v>200</v>
      </c>
      <c r="S791" t="s">
        <v>247</v>
      </c>
    </row>
    <row r="792">
      <c r="A792" t="s">
        <v>2609</v>
      </c>
      <c r="B792">
        <v>103.640473111348</v>
      </c>
      <c r="C792">
        <v>5.6594207555726497</v>
      </c>
      <c r="D792">
        <v>1.46452646753561</v>
      </c>
      <c r="E792" s="134" t="s">
        <v>2610</v>
      </c>
      <c r="F792" s="134" t="s">
        <v>2611</v>
      </c>
      <c r="G792" t="s">
        <v>418</v>
      </c>
      <c r="H792">
        <v>3535068</v>
      </c>
      <c r="I792">
        <v>3535743</v>
      </c>
      <c r="J792" t="s">
        <v>252</v>
      </c>
      <c r="K792">
        <v>675</v>
      </c>
      <c r="L792">
        <v>9.4000000000000004</v>
      </c>
      <c r="M792" t="s">
        <v>274</v>
      </c>
      <c r="N792" t="s">
        <v>126</v>
      </c>
      <c r="O792">
        <v>703</v>
      </c>
      <c r="P792">
        <v>96.017069701280207</v>
      </c>
      <c r="Q792" t="s">
        <v>254</v>
      </c>
      <c r="R792" t="s">
        <v>191</v>
      </c>
      <c r="S792" t="s">
        <v>247</v>
      </c>
    </row>
    <row r="793">
      <c r="A793" t="s">
        <v>2612</v>
      </c>
      <c r="B793">
        <v>14.775610241402999</v>
      </c>
      <c r="C793">
        <v>2.5984543516934502</v>
      </c>
      <c r="D793">
        <v>0.65487126181988697</v>
      </c>
      <c r="E793" s="134" t="s">
        <v>2613</v>
      </c>
      <c r="F793" s="134" t="s">
        <v>2614</v>
      </c>
      <c r="G793" t="s">
        <v>334</v>
      </c>
      <c r="H793">
        <v>1379025</v>
      </c>
      <c r="I793">
        <v>1379230</v>
      </c>
      <c r="J793" t="s">
        <v>244</v>
      </c>
      <c r="K793">
        <v>205</v>
      </c>
      <c r="L793">
        <v>2.5</v>
      </c>
      <c r="M793" t="s">
        <v>274</v>
      </c>
      <c r="N793" t="s">
        <v>200</v>
      </c>
      <c r="O793">
        <v>3664</v>
      </c>
      <c r="P793">
        <v>5.5949781659388602</v>
      </c>
      <c r="Q793" t="s">
        <v>246</v>
      </c>
      <c r="R793" t="s">
        <v>200</v>
      </c>
      <c r="S793" t="s">
        <v>247</v>
      </c>
    </row>
    <row r="794">
      <c r="A794" t="s">
        <v>2615</v>
      </c>
      <c r="B794">
        <v>8.6762439074180993</v>
      </c>
      <c r="C794">
        <v>4.2925960803951098</v>
      </c>
      <c r="D794">
        <v>1.05218456476288</v>
      </c>
      <c r="E794" s="134" t="s">
        <v>2616</v>
      </c>
      <c r="F794" s="134" t="s">
        <v>2617</v>
      </c>
      <c r="G794" t="s">
        <v>297</v>
      </c>
      <c r="H794">
        <v>3481272</v>
      </c>
      <c r="I794">
        <v>3481340</v>
      </c>
      <c r="J794" t="s">
        <v>252</v>
      </c>
      <c r="K794">
        <v>68</v>
      </c>
      <c r="L794">
        <v>19.100000000000001</v>
      </c>
      <c r="M794" t="s">
        <v>245</v>
      </c>
      <c r="N794" t="s">
        <v>278</v>
      </c>
      <c r="O794">
        <v>16118</v>
      </c>
      <c r="P794">
        <v>0.42188857178310002</v>
      </c>
      <c r="Q794" t="s">
        <v>246</v>
      </c>
      <c r="R794" t="s">
        <v>191</v>
      </c>
      <c r="S794" t="s">
        <v>247</v>
      </c>
    </row>
    <row r="795">
      <c r="A795" t="s">
        <v>2618</v>
      </c>
      <c r="B795">
        <v>15.905165806132599</v>
      </c>
      <c r="C795">
        <v>2.3491574609988501</v>
      </c>
      <c r="D795">
        <v>0.59564215828552003</v>
      </c>
      <c r="E795" s="134" t="s">
        <v>2619</v>
      </c>
      <c r="F795" s="134" t="s">
        <v>2620</v>
      </c>
      <c r="G795" t="s">
        <v>303</v>
      </c>
      <c r="H795">
        <v>4492395</v>
      </c>
      <c r="I795">
        <v>4493117</v>
      </c>
      <c r="J795" t="s">
        <v>252</v>
      </c>
      <c r="K795">
        <v>722</v>
      </c>
      <c r="L795">
        <v>2.5</v>
      </c>
      <c r="M795" t="s">
        <v>245</v>
      </c>
      <c r="N795" t="s">
        <v>137</v>
      </c>
      <c r="O795">
        <v>723</v>
      </c>
      <c r="P795">
        <v>99.861687413554606</v>
      </c>
      <c r="Q795" t="s">
        <v>254</v>
      </c>
      <c r="R795" t="s">
        <v>194</v>
      </c>
      <c r="S795" t="s">
        <v>247</v>
      </c>
    </row>
    <row r="796">
      <c r="A796" t="s">
        <v>2621</v>
      </c>
      <c r="B796">
        <v>16.283983921326499</v>
      </c>
      <c r="C796">
        <v>2.4150295300290399</v>
      </c>
      <c r="D796">
        <v>0.61793515738433502</v>
      </c>
      <c r="E796" s="134" t="s">
        <v>2622</v>
      </c>
      <c r="F796" s="134" t="s">
        <v>2623</v>
      </c>
      <c r="G796" t="s">
        <v>553</v>
      </c>
      <c r="H796">
        <v>3830642</v>
      </c>
      <c r="I796">
        <v>3830947</v>
      </c>
      <c r="J796" t="s">
        <v>252</v>
      </c>
      <c r="K796">
        <v>305</v>
      </c>
      <c r="L796">
        <v>4.2999999999999998</v>
      </c>
      <c r="M796" t="s">
        <v>245</v>
      </c>
      <c r="N796" t="s">
        <v>138</v>
      </c>
      <c r="O796">
        <v>321</v>
      </c>
      <c r="P796">
        <v>95.015576323987503</v>
      </c>
      <c r="Q796" t="s">
        <v>254</v>
      </c>
      <c r="R796" t="s">
        <v>138</v>
      </c>
      <c r="S796" t="s">
        <v>247</v>
      </c>
    </row>
    <row r="797">
      <c r="A797" t="s">
        <v>2624</v>
      </c>
      <c r="B797">
        <v>24.986859443688399</v>
      </c>
      <c r="C797">
        <v>-2.6730738285368898</v>
      </c>
      <c r="D797">
        <v>0.66351006284540404</v>
      </c>
      <c r="E797" s="134" t="s">
        <v>2625</v>
      </c>
      <c r="F797" s="134" t="s">
        <v>2626</v>
      </c>
      <c r="G797" t="s">
        <v>317</v>
      </c>
      <c r="H797">
        <v>29098</v>
      </c>
      <c r="I797">
        <v>30533</v>
      </c>
      <c r="J797" t="s">
        <v>244</v>
      </c>
      <c r="K797">
        <v>1039</v>
      </c>
      <c r="L797">
        <v>5.1079999999999997</v>
      </c>
      <c r="M797" t="s">
        <v>274</v>
      </c>
      <c r="N797" t="s">
        <v>138</v>
      </c>
      <c r="O797">
        <v>1417</v>
      </c>
      <c r="P797">
        <v>73.323923782639397</v>
      </c>
      <c r="Q797" t="s">
        <v>246</v>
      </c>
      <c r="R797" t="s">
        <v>138</v>
      </c>
      <c r="S797" t="s">
        <v>247</v>
      </c>
    </row>
    <row r="798">
      <c r="A798" t="s">
        <v>2627</v>
      </c>
      <c r="B798">
        <v>19.933911402804799</v>
      </c>
      <c r="C798">
        <v>2.1105284300699498</v>
      </c>
      <c r="D798">
        <v>0.53345692025719105</v>
      </c>
      <c r="E798" s="134" t="s">
        <v>2628</v>
      </c>
      <c r="F798" s="134" t="s">
        <v>2629</v>
      </c>
      <c r="G798" t="s">
        <v>282</v>
      </c>
      <c r="H798">
        <v>1695170</v>
      </c>
      <c r="I798">
        <v>1695239</v>
      </c>
      <c r="J798" t="s">
        <v>252</v>
      </c>
      <c r="K798">
        <v>69</v>
      </c>
      <c r="L798">
        <v>7.4000000000000004</v>
      </c>
      <c r="M798" t="s">
        <v>265</v>
      </c>
      <c r="N798" t="s">
        <v>278</v>
      </c>
      <c r="O798">
        <v>9871</v>
      </c>
      <c r="P798">
        <v>0.69901732347279899</v>
      </c>
      <c r="Q798" t="s">
        <v>246</v>
      </c>
      <c r="R798" t="s">
        <v>191</v>
      </c>
      <c r="S798" t="s">
        <v>247</v>
      </c>
    </row>
    <row r="799">
      <c r="A799" t="s">
        <v>2630</v>
      </c>
      <c r="B799">
        <v>24.897989879399201</v>
      </c>
      <c r="C799">
        <v>2.0856103761213198</v>
      </c>
      <c r="D799">
        <v>0.52132671292438104</v>
      </c>
      <c r="E799" s="134" t="s">
        <v>2631</v>
      </c>
      <c r="F799" s="134" t="s">
        <v>2632</v>
      </c>
      <c r="G799" t="s">
        <v>251</v>
      </c>
      <c r="H799">
        <v>5655916</v>
      </c>
      <c r="I799">
        <v>5656050</v>
      </c>
      <c r="J799" t="s">
        <v>252</v>
      </c>
      <c r="K799">
        <v>134</v>
      </c>
      <c r="L799">
        <v>3.8999999999999999</v>
      </c>
      <c r="M799" t="s">
        <v>265</v>
      </c>
      <c r="N799" t="s">
        <v>197</v>
      </c>
      <c r="O799">
        <v>12900</v>
      </c>
      <c r="P799">
        <v>1.03875968992248</v>
      </c>
      <c r="Q799" t="s">
        <v>246</v>
      </c>
      <c r="R799" t="s">
        <v>197</v>
      </c>
      <c r="S799" t="s">
        <v>247</v>
      </c>
    </row>
    <row r="800">
      <c r="A800" t="s">
        <v>2633</v>
      </c>
      <c r="B800">
        <v>26765.656616681801</v>
      </c>
      <c r="C800">
        <v>2.1270579412505901</v>
      </c>
      <c r="D800">
        <v>0.53393954325298298</v>
      </c>
      <c r="E800" s="134" t="s">
        <v>2634</v>
      </c>
      <c r="F800" s="134" t="s">
        <v>2635</v>
      </c>
      <c r="G800" t="s">
        <v>445</v>
      </c>
      <c r="H800">
        <v>5852522</v>
      </c>
      <c r="I800">
        <v>5992165</v>
      </c>
      <c r="J800" t="s">
        <v>244</v>
      </c>
      <c r="K800">
        <v>283</v>
      </c>
      <c r="L800">
        <v>27.98</v>
      </c>
      <c r="M800" t="s">
        <v>245</v>
      </c>
      <c r="N800" t="s">
        <v>138</v>
      </c>
      <c r="O800">
        <v>335593</v>
      </c>
      <c r="P800">
        <v>0.084328338195373595</v>
      </c>
      <c r="Q800" t="s">
        <v>246</v>
      </c>
      <c r="R800" t="s">
        <v>138</v>
      </c>
      <c r="S800" t="s">
        <v>247</v>
      </c>
    </row>
    <row r="801">
      <c r="A801" t="s">
        <v>2636</v>
      </c>
      <c r="B801">
        <v>13.096753151085201</v>
      </c>
      <c r="C801">
        <v>2.76923000026822</v>
      </c>
      <c r="D801">
        <v>0.70878220094314104</v>
      </c>
      <c r="E801" s="134" t="s">
        <v>2637</v>
      </c>
      <c r="F801" s="134" t="s">
        <v>2638</v>
      </c>
      <c r="G801" t="s">
        <v>273</v>
      </c>
      <c r="H801">
        <v>4031815</v>
      </c>
      <c r="I801">
        <v>4032032</v>
      </c>
      <c r="J801" t="s">
        <v>252</v>
      </c>
      <c r="K801">
        <v>217</v>
      </c>
      <c r="L801">
        <v>12.4</v>
      </c>
      <c r="M801" t="s">
        <v>245</v>
      </c>
      <c r="N801" t="s">
        <v>350</v>
      </c>
      <c r="O801">
        <v>217</v>
      </c>
      <c r="P801">
        <v>100</v>
      </c>
      <c r="Q801" t="s">
        <v>254</v>
      </c>
      <c r="R801" t="s">
        <v>192</v>
      </c>
      <c r="S801" t="s">
        <v>247</v>
      </c>
    </row>
    <row r="802">
      <c r="A802" t="s">
        <v>2639</v>
      </c>
      <c r="B802">
        <v>8.6976340406350197</v>
      </c>
      <c r="C802">
        <v>3.90003895005538</v>
      </c>
      <c r="D802">
        <v>0.97559376436380896</v>
      </c>
      <c r="E802" s="134" t="s">
        <v>2640</v>
      </c>
      <c r="F802" s="134" t="s">
        <v>2641</v>
      </c>
      <c r="G802" t="s">
        <v>261</v>
      </c>
      <c r="H802">
        <v>4919437</v>
      </c>
      <c r="I802">
        <v>4920132</v>
      </c>
      <c r="J802" t="s">
        <v>252</v>
      </c>
      <c r="K802">
        <v>695</v>
      </c>
      <c r="L802">
        <v>7.2000000000000002</v>
      </c>
      <c r="M802" t="s">
        <v>265</v>
      </c>
      <c r="N802" t="s">
        <v>126</v>
      </c>
      <c r="O802">
        <v>806</v>
      </c>
      <c r="P802">
        <v>86.228287841191104</v>
      </c>
      <c r="Q802" t="s">
        <v>254</v>
      </c>
      <c r="R802" t="s">
        <v>191</v>
      </c>
      <c r="S802" t="s">
        <v>247</v>
      </c>
    </row>
    <row r="803">
      <c r="A803" t="s">
        <v>2642</v>
      </c>
      <c r="B803">
        <v>29.903545120885301</v>
      </c>
      <c r="C803">
        <v>-2.3661170063227699</v>
      </c>
      <c r="D803">
        <v>0.60206627476760999</v>
      </c>
      <c r="E803" s="134" t="s">
        <v>2643</v>
      </c>
      <c r="F803" s="134" t="s">
        <v>2644</v>
      </c>
      <c r="G803" t="s">
        <v>342</v>
      </c>
      <c r="H803">
        <v>970879</v>
      </c>
      <c r="I803">
        <v>971362</v>
      </c>
      <c r="J803" t="s">
        <v>252</v>
      </c>
      <c r="K803">
        <v>483</v>
      </c>
      <c r="L803">
        <v>23.800000000000001</v>
      </c>
      <c r="M803" t="s">
        <v>293</v>
      </c>
      <c r="N803" t="s">
        <v>198</v>
      </c>
      <c r="O803">
        <v>5467</v>
      </c>
      <c r="P803">
        <v>8.8348271446862991</v>
      </c>
      <c r="Q803" t="s">
        <v>246</v>
      </c>
      <c r="R803" t="s">
        <v>198</v>
      </c>
      <c r="S803" t="s">
        <v>247</v>
      </c>
    </row>
    <row r="804">
      <c r="A804" t="s">
        <v>2645</v>
      </c>
      <c r="B804">
        <v>24.680916314436399</v>
      </c>
      <c r="C804">
        <v>-2.6506945829396602</v>
      </c>
      <c r="D804">
        <v>0.66516457453619904</v>
      </c>
      <c r="E804" s="134" t="s">
        <v>2646</v>
      </c>
      <c r="F804" s="134" t="s">
        <v>2647</v>
      </c>
      <c r="G804" t="s">
        <v>317</v>
      </c>
      <c r="H804">
        <v>29166</v>
      </c>
      <c r="I804">
        <v>29443</v>
      </c>
      <c r="J804" t="s">
        <v>252</v>
      </c>
      <c r="K804">
        <v>251</v>
      </c>
      <c r="L804">
        <v>2.7999999999999998</v>
      </c>
      <c r="M804" t="s">
        <v>274</v>
      </c>
      <c r="N804" t="s">
        <v>199</v>
      </c>
      <c r="O804">
        <v>13544</v>
      </c>
      <c r="P804">
        <v>1.85321913762552</v>
      </c>
      <c r="Q804" t="s">
        <v>246</v>
      </c>
      <c r="R804" t="s">
        <v>199</v>
      </c>
      <c r="S804" t="s">
        <v>247</v>
      </c>
    </row>
    <row r="805">
      <c r="A805" t="s">
        <v>2648</v>
      </c>
      <c r="B805">
        <v>19.8259204783493</v>
      </c>
      <c r="C805">
        <v>2.1271837027746598</v>
      </c>
      <c r="D805">
        <v>0.54167950068986004</v>
      </c>
      <c r="E805" s="134" t="s">
        <v>2649</v>
      </c>
      <c r="F805" s="134" t="s">
        <v>2650</v>
      </c>
      <c r="G805" t="s">
        <v>411</v>
      </c>
      <c r="H805">
        <v>8572063</v>
      </c>
      <c r="I805">
        <v>8572285</v>
      </c>
      <c r="J805" t="s">
        <v>244</v>
      </c>
      <c r="K805">
        <v>222</v>
      </c>
      <c r="L805">
        <v>5.9000000000000004</v>
      </c>
      <c r="M805" t="s">
        <v>245</v>
      </c>
      <c r="N805" t="s">
        <v>200</v>
      </c>
      <c r="O805">
        <v>3664</v>
      </c>
      <c r="P805">
        <v>6.0589519650654999</v>
      </c>
      <c r="Q805" t="s">
        <v>246</v>
      </c>
      <c r="R805" t="s">
        <v>200</v>
      </c>
      <c r="S805" t="s">
        <v>247</v>
      </c>
    </row>
    <row r="806">
      <c r="A806" t="s">
        <v>2651</v>
      </c>
      <c r="B806">
        <v>27.5163444762483</v>
      </c>
      <c r="C806">
        <v>2.02075707541329</v>
      </c>
      <c r="D806">
        <v>0.51935975844845805</v>
      </c>
      <c r="E806" s="134" t="s">
        <v>2652</v>
      </c>
      <c r="F806" s="134" t="s">
        <v>2653</v>
      </c>
      <c r="G806" t="s">
        <v>681</v>
      </c>
      <c r="H806">
        <v>239970</v>
      </c>
      <c r="I806">
        <v>240042</v>
      </c>
      <c r="J806" t="s">
        <v>252</v>
      </c>
      <c r="K806">
        <v>72</v>
      </c>
      <c r="L806">
        <v>7.4000000000000004</v>
      </c>
      <c r="M806" t="s">
        <v>245</v>
      </c>
      <c r="N806" t="s">
        <v>197</v>
      </c>
      <c r="O806">
        <v>12900</v>
      </c>
      <c r="P806">
        <v>0.55813953488372103</v>
      </c>
      <c r="Q806" t="s">
        <v>246</v>
      </c>
      <c r="R806" t="s">
        <v>197</v>
      </c>
      <c r="S806" t="s">
        <v>247</v>
      </c>
    </row>
    <row r="807">
      <c r="A807" t="s">
        <v>2654</v>
      </c>
      <c r="B807">
        <v>5.0313840396285299</v>
      </c>
      <c r="C807">
        <v>6.6428106362921504</v>
      </c>
      <c r="D807">
        <v>2.6831949018208401</v>
      </c>
      <c r="E807" s="134" t="s">
        <v>2655</v>
      </c>
      <c r="F807" s="134" t="s">
        <v>2656</v>
      </c>
      <c r="G807" t="s">
        <v>282</v>
      </c>
      <c r="H807">
        <v>1202390</v>
      </c>
      <c r="I807">
        <v>1202445</v>
      </c>
      <c r="J807" t="s">
        <v>252</v>
      </c>
      <c r="K807">
        <v>55</v>
      </c>
      <c r="L807">
        <v>16.699999999999999</v>
      </c>
      <c r="M807" t="s">
        <v>245</v>
      </c>
      <c r="N807" t="s">
        <v>350</v>
      </c>
      <c r="O807">
        <v>217</v>
      </c>
      <c r="P807">
        <v>25.345622119815701</v>
      </c>
      <c r="Q807" t="s">
        <v>246</v>
      </c>
      <c r="R807" t="s">
        <v>192</v>
      </c>
      <c r="S807" t="s">
        <v>247</v>
      </c>
    </row>
    <row r="808">
      <c r="A808" t="s">
        <v>2657</v>
      </c>
      <c r="B808">
        <v>8.5741336254159997</v>
      </c>
      <c r="C808">
        <v>4.8199146041876997</v>
      </c>
      <c r="D808">
        <v>1.1688568466426701</v>
      </c>
      <c r="E808" s="134" t="s">
        <v>2658</v>
      </c>
      <c r="F808" s="134" t="s">
        <v>2659</v>
      </c>
      <c r="G808" t="s">
        <v>269</v>
      </c>
      <c r="H808">
        <v>3370167</v>
      </c>
      <c r="I808">
        <v>3370260</v>
      </c>
      <c r="J808" t="s">
        <v>244</v>
      </c>
      <c r="K808">
        <v>93</v>
      </c>
      <c r="L808">
        <v>21.600000000000001</v>
      </c>
      <c r="M808" t="s">
        <v>245</v>
      </c>
      <c r="N808" t="s">
        <v>354</v>
      </c>
      <c r="O808">
        <v>12053</v>
      </c>
      <c r="P808">
        <v>0.77159213473823896</v>
      </c>
      <c r="Q808" t="s">
        <v>246</v>
      </c>
      <c r="R808" t="s">
        <v>191</v>
      </c>
      <c r="S808" t="s">
        <v>247</v>
      </c>
    </row>
    <row r="809">
      <c r="A809" t="s">
        <v>2660</v>
      </c>
      <c r="B809">
        <v>9.0211384452358008</v>
      </c>
      <c r="C809">
        <v>3.87886172797797</v>
      </c>
      <c r="D809">
        <v>0.99459240529194304</v>
      </c>
      <c r="E809" s="134" t="s">
        <v>2661</v>
      </c>
      <c r="F809" s="134" t="s">
        <v>2662</v>
      </c>
      <c r="G809" t="s">
        <v>282</v>
      </c>
      <c r="H809">
        <v>3832492</v>
      </c>
      <c r="I809">
        <v>3839558</v>
      </c>
      <c r="J809" t="s">
        <v>252</v>
      </c>
      <c r="K809">
        <v>540</v>
      </c>
      <c r="L809">
        <v>22.545000000000002</v>
      </c>
      <c r="M809" t="s">
        <v>245</v>
      </c>
      <c r="N809" t="s">
        <v>138</v>
      </c>
      <c r="O809">
        <v>13346</v>
      </c>
      <c r="P809">
        <v>4.0461561516559303</v>
      </c>
      <c r="Q809" t="s">
        <v>246</v>
      </c>
      <c r="R809" t="s">
        <v>138</v>
      </c>
      <c r="S809" t="s">
        <v>247</v>
      </c>
    </row>
    <row r="810">
      <c r="A810" t="s">
        <v>2663</v>
      </c>
      <c r="B810">
        <v>15.017005825874699</v>
      </c>
      <c r="C810">
        <v>2.4014557327365398</v>
      </c>
      <c r="D810">
        <v>0.623030921677584</v>
      </c>
      <c r="E810" s="134" t="s">
        <v>2664</v>
      </c>
      <c r="F810" s="134" t="s">
        <v>2665</v>
      </c>
      <c r="G810" t="s">
        <v>243</v>
      </c>
      <c r="H810">
        <v>4207555</v>
      </c>
      <c r="I810">
        <v>4207636</v>
      </c>
      <c r="J810" t="s">
        <v>244</v>
      </c>
      <c r="K810">
        <v>81</v>
      </c>
      <c r="L810">
        <v>11.1</v>
      </c>
      <c r="M810" t="s">
        <v>265</v>
      </c>
      <c r="N810" t="s">
        <v>200</v>
      </c>
      <c r="O810">
        <v>3664</v>
      </c>
      <c r="P810">
        <v>2.2106986899563301</v>
      </c>
      <c r="Q810" t="s">
        <v>246</v>
      </c>
      <c r="R810" t="s">
        <v>200</v>
      </c>
      <c r="S810" t="s">
        <v>247</v>
      </c>
    </row>
    <row r="811">
      <c r="A811" t="s">
        <v>2666</v>
      </c>
      <c r="B811">
        <v>22.394992607766401</v>
      </c>
      <c r="C811">
        <v>2.0123394342439198</v>
      </c>
      <c r="D811">
        <v>0.52104758244536198</v>
      </c>
      <c r="E811" s="134" t="s">
        <v>2667</v>
      </c>
      <c r="F811" s="134" t="s">
        <v>2668</v>
      </c>
      <c r="G811" t="s">
        <v>286</v>
      </c>
      <c r="H811">
        <v>4635849</v>
      </c>
      <c r="I811">
        <v>4636030</v>
      </c>
      <c r="J811" t="s">
        <v>244</v>
      </c>
      <c r="K811">
        <v>181</v>
      </c>
      <c r="L811">
        <v>8.0999999999999996</v>
      </c>
      <c r="M811" t="s">
        <v>245</v>
      </c>
      <c r="N811" t="s">
        <v>200</v>
      </c>
      <c r="O811">
        <v>3664</v>
      </c>
      <c r="P811">
        <v>4.9399563318777302</v>
      </c>
      <c r="Q811" t="s">
        <v>246</v>
      </c>
      <c r="R811" t="s">
        <v>200</v>
      </c>
      <c r="S811" t="s">
        <v>247</v>
      </c>
    </row>
    <row r="812">
      <c r="A812" t="s">
        <v>2669</v>
      </c>
      <c r="B812">
        <v>23.6163823948906</v>
      </c>
      <c r="C812">
        <v>-4.2544490945089803</v>
      </c>
      <c r="D812">
        <v>1.0174019897181501</v>
      </c>
      <c r="E812" s="134" t="s">
        <v>2670</v>
      </c>
      <c r="F812" s="134" t="s">
        <v>2671</v>
      </c>
      <c r="G812" t="s">
        <v>286</v>
      </c>
      <c r="H812">
        <v>1531539</v>
      </c>
      <c r="I812">
        <v>1531845</v>
      </c>
      <c r="J812" t="s">
        <v>252</v>
      </c>
      <c r="K812">
        <v>306</v>
      </c>
      <c r="L812">
        <v>19.300000000000001</v>
      </c>
      <c r="M812" t="s">
        <v>274</v>
      </c>
      <c r="N812" t="s">
        <v>199</v>
      </c>
      <c r="O812">
        <v>13544</v>
      </c>
      <c r="P812">
        <v>2.2593030124040201</v>
      </c>
      <c r="Q812" t="s">
        <v>246</v>
      </c>
      <c r="R812" t="s">
        <v>199</v>
      </c>
      <c r="S812" t="s">
        <v>247</v>
      </c>
    </row>
    <row r="813">
      <c r="A813" t="s">
        <v>2672</v>
      </c>
      <c r="B813">
        <v>13.671312971539599</v>
      </c>
      <c r="C813">
        <v>2.6479450101709499</v>
      </c>
      <c r="D813">
        <v>0.691544431633907</v>
      </c>
      <c r="E813" s="134" t="s">
        <v>2673</v>
      </c>
      <c r="F813" s="134" t="s">
        <v>2674</v>
      </c>
      <c r="G813" t="s">
        <v>330</v>
      </c>
      <c r="H813">
        <v>2801031</v>
      </c>
      <c r="I813">
        <v>2809324</v>
      </c>
      <c r="J813" t="s">
        <v>244</v>
      </c>
      <c r="K813">
        <v>706</v>
      </c>
      <c r="L813">
        <v>7.5519999999999996</v>
      </c>
      <c r="M813" t="s">
        <v>274</v>
      </c>
      <c r="N813" t="s">
        <v>278</v>
      </c>
      <c r="O813">
        <v>15715</v>
      </c>
      <c r="P813">
        <v>4.4925230671333098</v>
      </c>
      <c r="Q813" t="s">
        <v>246</v>
      </c>
      <c r="R813" t="s">
        <v>191</v>
      </c>
      <c r="S813" t="s">
        <v>247</v>
      </c>
    </row>
    <row r="814">
      <c r="A814" t="s">
        <v>2675</v>
      </c>
      <c r="B814">
        <v>8.4567483796253295</v>
      </c>
      <c r="C814">
        <v>4.1949824025165503</v>
      </c>
      <c r="D814">
        <v>1.0676739815207299</v>
      </c>
      <c r="E814" s="134" t="s">
        <v>2676</v>
      </c>
      <c r="F814" s="134" t="s">
        <v>2677</v>
      </c>
      <c r="G814" t="s">
        <v>269</v>
      </c>
      <c r="H814">
        <v>2792169</v>
      </c>
      <c r="I814">
        <v>2793223</v>
      </c>
      <c r="J814" t="s">
        <v>252</v>
      </c>
      <c r="K814">
        <v>1054</v>
      </c>
      <c r="L814">
        <v>26.5</v>
      </c>
      <c r="M814" t="s">
        <v>245</v>
      </c>
      <c r="N814" t="s">
        <v>199</v>
      </c>
      <c r="O814">
        <v>11086</v>
      </c>
      <c r="P814">
        <v>9.5074869204402006</v>
      </c>
      <c r="Q814" t="s">
        <v>246</v>
      </c>
      <c r="R814" t="s">
        <v>199</v>
      </c>
      <c r="S814" t="s">
        <v>247</v>
      </c>
    </row>
    <row r="815">
      <c r="A815" t="s">
        <v>2678</v>
      </c>
      <c r="B815">
        <v>10.766293531813901</v>
      </c>
      <c r="C815">
        <v>3.1337057980292</v>
      </c>
      <c r="D815">
        <v>0.82942291959486103</v>
      </c>
      <c r="E815" s="134" t="s">
        <v>2679</v>
      </c>
      <c r="F815" s="134" t="s">
        <v>2680</v>
      </c>
      <c r="G815" t="s">
        <v>418</v>
      </c>
      <c r="H815">
        <v>3328701</v>
      </c>
      <c r="I815">
        <v>3329269</v>
      </c>
      <c r="J815" t="s">
        <v>244</v>
      </c>
      <c r="K815">
        <v>568</v>
      </c>
      <c r="L815">
        <v>12.199999999999999</v>
      </c>
      <c r="M815" t="s">
        <v>245</v>
      </c>
      <c r="N815" t="s">
        <v>138</v>
      </c>
      <c r="O815">
        <v>1723</v>
      </c>
      <c r="P815">
        <v>32.965757399883898</v>
      </c>
      <c r="Q815" t="s">
        <v>246</v>
      </c>
      <c r="R815" t="s">
        <v>138</v>
      </c>
      <c r="S815" t="s">
        <v>247</v>
      </c>
    </row>
    <row r="816">
      <c r="A816" t="s">
        <v>2681</v>
      </c>
      <c r="B816">
        <v>7.2181593811541802</v>
      </c>
      <c r="C816">
        <v>5.3657760456014598</v>
      </c>
      <c r="D816">
        <v>1.4619130222561101</v>
      </c>
      <c r="E816" s="134" t="s">
        <v>2682</v>
      </c>
      <c r="F816" s="134" t="s">
        <v>2683</v>
      </c>
      <c r="G816" t="s">
        <v>317</v>
      </c>
      <c r="H816">
        <v>1571767</v>
      </c>
      <c r="I816">
        <v>1572154</v>
      </c>
      <c r="J816" t="s">
        <v>244</v>
      </c>
      <c r="K816">
        <v>387</v>
      </c>
      <c r="L816">
        <v>16.800000000000001</v>
      </c>
      <c r="M816" t="s">
        <v>245</v>
      </c>
      <c r="N816" t="s">
        <v>198</v>
      </c>
      <c r="O816">
        <v>5467</v>
      </c>
      <c r="P816">
        <v>7.0788366563014398</v>
      </c>
      <c r="Q816" t="s">
        <v>246</v>
      </c>
      <c r="R816" t="s">
        <v>198</v>
      </c>
      <c r="S816" t="s">
        <v>247</v>
      </c>
    </row>
    <row r="817">
      <c r="A817" t="s">
        <v>2684</v>
      </c>
      <c r="B817">
        <v>9.3456079813676496</v>
      </c>
      <c r="C817">
        <v>3.3715434005649501</v>
      </c>
      <c r="D817">
        <v>0.885659403692036</v>
      </c>
      <c r="E817" s="134" t="s">
        <v>2685</v>
      </c>
      <c r="F817" s="134" t="s">
        <v>2686</v>
      </c>
      <c r="G817" t="s">
        <v>251</v>
      </c>
      <c r="H817">
        <v>2133247</v>
      </c>
      <c r="I817">
        <v>2155716</v>
      </c>
      <c r="J817" t="s">
        <v>252</v>
      </c>
      <c r="K817">
        <v>348</v>
      </c>
      <c r="L817">
        <v>27.324000000000002</v>
      </c>
      <c r="M817" t="s">
        <v>245</v>
      </c>
      <c r="N817" t="s">
        <v>138</v>
      </c>
      <c r="O817">
        <v>13346</v>
      </c>
      <c r="P817">
        <v>2.6075228532893799</v>
      </c>
      <c r="Q817" t="s">
        <v>246</v>
      </c>
      <c r="R817" t="s">
        <v>138</v>
      </c>
      <c r="S817" t="s">
        <v>247</v>
      </c>
    </row>
    <row r="818">
      <c r="A818" t="s">
        <v>2687</v>
      </c>
      <c r="B818">
        <v>14.566752837219701</v>
      </c>
      <c r="C818">
        <v>2.41803188102369</v>
      </c>
      <c r="D818">
        <v>0.63763607753005502</v>
      </c>
      <c r="E818" s="134" t="s">
        <v>2688</v>
      </c>
      <c r="F818" s="134" t="s">
        <v>2689</v>
      </c>
      <c r="G818" t="s">
        <v>553</v>
      </c>
      <c r="H818">
        <v>6327625</v>
      </c>
      <c r="I818">
        <v>6328028</v>
      </c>
      <c r="J818" t="s">
        <v>244</v>
      </c>
      <c r="K818">
        <v>403</v>
      </c>
      <c r="L818">
        <v>15</v>
      </c>
      <c r="M818" t="s">
        <v>274</v>
      </c>
      <c r="N818" t="s">
        <v>126</v>
      </c>
      <c r="O818">
        <v>3386</v>
      </c>
      <c r="P818">
        <v>11.9019492025989</v>
      </c>
      <c r="Q818" t="s">
        <v>246</v>
      </c>
      <c r="R818" t="s">
        <v>192</v>
      </c>
      <c r="S818" t="s">
        <v>247</v>
      </c>
    </row>
    <row r="819">
      <c r="A819" t="s">
        <v>2690</v>
      </c>
      <c r="B819">
        <v>8.1186996157920301</v>
      </c>
      <c r="C819">
        <v>4.2090057903693596</v>
      </c>
      <c r="D819">
        <v>1.06920590287203</v>
      </c>
      <c r="E819" s="134" t="s">
        <v>2691</v>
      </c>
      <c r="F819">
        <v>0.00010264894022567399</v>
      </c>
      <c r="G819" t="s">
        <v>524</v>
      </c>
      <c r="H819">
        <v>3886785</v>
      </c>
      <c r="I819">
        <v>3886863</v>
      </c>
      <c r="J819" t="s">
        <v>244</v>
      </c>
      <c r="K819">
        <v>78</v>
      </c>
      <c r="L819">
        <v>23.100000000000001</v>
      </c>
      <c r="M819" t="s">
        <v>245</v>
      </c>
      <c r="N819" t="s">
        <v>354</v>
      </c>
      <c r="O819">
        <v>12053</v>
      </c>
      <c r="P819">
        <v>0.64714179042562003</v>
      </c>
      <c r="Q819" t="s">
        <v>246</v>
      </c>
      <c r="R819" t="s">
        <v>191</v>
      </c>
      <c r="S819" t="s">
        <v>247</v>
      </c>
    </row>
    <row r="820">
      <c r="A820" t="s">
        <v>2692</v>
      </c>
      <c r="B820">
        <v>9.9099980469781208</v>
      </c>
      <c r="C820">
        <v>3.21947545874341</v>
      </c>
      <c r="D820">
        <v>0.85428948094386803</v>
      </c>
      <c r="E820" s="134" t="s">
        <v>2693</v>
      </c>
      <c r="F820">
        <v>0.000104107687176627</v>
      </c>
      <c r="G820" t="s">
        <v>297</v>
      </c>
      <c r="H820">
        <v>2909722</v>
      </c>
      <c r="I820">
        <v>2909939</v>
      </c>
      <c r="J820" t="s">
        <v>244</v>
      </c>
      <c r="K820">
        <v>217</v>
      </c>
      <c r="L820">
        <v>6</v>
      </c>
      <c r="M820" t="s">
        <v>245</v>
      </c>
      <c r="N820" t="s">
        <v>350</v>
      </c>
      <c r="O820">
        <v>217</v>
      </c>
      <c r="P820">
        <v>100</v>
      </c>
      <c r="Q820" t="s">
        <v>254</v>
      </c>
      <c r="R820" t="s">
        <v>192</v>
      </c>
      <c r="S820" t="s">
        <v>247</v>
      </c>
    </row>
    <row r="821">
      <c r="A821" t="s">
        <v>2694</v>
      </c>
      <c r="B821">
        <v>20.8401294211771</v>
      </c>
      <c r="C821">
        <v>2.1316531236517</v>
      </c>
      <c r="D821">
        <v>0.55354421692677602</v>
      </c>
      <c r="E821" s="134" t="s">
        <v>2695</v>
      </c>
      <c r="F821">
        <v>0.000104507736692903</v>
      </c>
      <c r="G821" t="s">
        <v>317</v>
      </c>
      <c r="H821">
        <v>2898694</v>
      </c>
      <c r="I821">
        <v>2898949</v>
      </c>
      <c r="J821" t="s">
        <v>244</v>
      </c>
      <c r="K821">
        <v>255</v>
      </c>
      <c r="L821">
        <v>2</v>
      </c>
      <c r="M821" t="s">
        <v>265</v>
      </c>
      <c r="N821" t="s">
        <v>200</v>
      </c>
      <c r="O821">
        <v>3664</v>
      </c>
      <c r="P821">
        <v>6.9596069868995603</v>
      </c>
      <c r="Q821" t="s">
        <v>246</v>
      </c>
      <c r="R821" t="s">
        <v>200</v>
      </c>
      <c r="S821" t="s">
        <v>247</v>
      </c>
    </row>
    <row r="822">
      <c r="A822" t="s">
        <v>2696</v>
      </c>
      <c r="B822">
        <v>4.8904445557683598</v>
      </c>
      <c r="C822">
        <v>6.4884612913561304</v>
      </c>
      <c r="D822">
        <v>2.6791805156748798</v>
      </c>
      <c r="E822" s="134" t="s">
        <v>2697</v>
      </c>
      <c r="F822">
        <v>0.000109294560408402</v>
      </c>
      <c r="G822" t="s">
        <v>349</v>
      </c>
      <c r="H822">
        <v>330755</v>
      </c>
      <c r="I822">
        <v>330955</v>
      </c>
      <c r="J822" t="s">
        <v>252</v>
      </c>
      <c r="K822">
        <v>200</v>
      </c>
      <c r="L822">
        <v>15.6</v>
      </c>
      <c r="M822" t="s">
        <v>245</v>
      </c>
      <c r="N822" t="s">
        <v>138</v>
      </c>
      <c r="O822">
        <v>853</v>
      </c>
      <c r="P822">
        <v>23.4466588511137</v>
      </c>
      <c r="Q822" t="s">
        <v>246</v>
      </c>
      <c r="R822" t="s">
        <v>138</v>
      </c>
      <c r="S822" t="s">
        <v>247</v>
      </c>
    </row>
    <row r="823">
      <c r="A823" t="s">
        <v>2698</v>
      </c>
      <c r="B823">
        <v>9.8688825335597592</v>
      </c>
      <c r="C823">
        <v>3.0612801978486099</v>
      </c>
      <c r="D823">
        <v>0.81398937698895102</v>
      </c>
      <c r="E823" s="134" t="s">
        <v>2699</v>
      </c>
      <c r="F823">
        <v>0.00011568826160829301</v>
      </c>
      <c r="G823" t="s">
        <v>269</v>
      </c>
      <c r="H823">
        <v>5396677</v>
      </c>
      <c r="I823">
        <v>5397433</v>
      </c>
      <c r="J823" t="s">
        <v>252</v>
      </c>
      <c r="K823">
        <v>756</v>
      </c>
      <c r="L823">
        <v>6.9000000000000004</v>
      </c>
      <c r="M823" t="s">
        <v>245</v>
      </c>
      <c r="N823" t="s">
        <v>126</v>
      </c>
      <c r="O823">
        <v>806</v>
      </c>
      <c r="P823">
        <v>93.796526054590601</v>
      </c>
      <c r="Q823" t="s">
        <v>254</v>
      </c>
      <c r="R823" t="s">
        <v>191</v>
      </c>
      <c r="S823" t="s">
        <v>247</v>
      </c>
    </row>
    <row r="824">
      <c r="A824" t="s">
        <v>2700</v>
      </c>
      <c r="B824">
        <v>24.493703981891802</v>
      </c>
      <c r="C824">
        <v>-2.4869033446444102</v>
      </c>
      <c r="D824">
        <v>0.64087158208110595</v>
      </c>
      <c r="E824" s="134" t="s">
        <v>2701</v>
      </c>
      <c r="F824">
        <v>0.000116958305459347</v>
      </c>
      <c r="G824" t="s">
        <v>418</v>
      </c>
      <c r="H824">
        <v>35176</v>
      </c>
      <c r="I824">
        <v>36253</v>
      </c>
      <c r="J824" t="s">
        <v>252</v>
      </c>
      <c r="K824">
        <v>513</v>
      </c>
      <c r="L824">
        <v>23.318999999999999</v>
      </c>
      <c r="M824" t="s">
        <v>274</v>
      </c>
      <c r="N824" t="s">
        <v>126</v>
      </c>
      <c r="O824">
        <v>1265</v>
      </c>
      <c r="P824">
        <v>40.553359683794497</v>
      </c>
      <c r="Q824" t="s">
        <v>246</v>
      </c>
      <c r="R824" t="s">
        <v>191</v>
      </c>
      <c r="S824" t="s">
        <v>247</v>
      </c>
    </row>
    <row r="825">
      <c r="A825" t="s">
        <v>2702</v>
      </c>
      <c r="B825">
        <v>14.448979874674601</v>
      </c>
      <c r="C825">
        <v>2.38653795367691</v>
      </c>
      <c r="D825">
        <v>0.63691916301450502</v>
      </c>
      <c r="E825" s="134" t="s">
        <v>2703</v>
      </c>
      <c r="F825">
        <v>0.000117504697830663</v>
      </c>
      <c r="G825" t="s">
        <v>553</v>
      </c>
      <c r="H825">
        <v>8768978</v>
      </c>
      <c r="I825">
        <v>8769232</v>
      </c>
      <c r="J825" t="s">
        <v>244</v>
      </c>
      <c r="K825">
        <v>38</v>
      </c>
      <c r="L825">
        <v>21.199999999999999</v>
      </c>
      <c r="M825" t="s">
        <v>245</v>
      </c>
      <c r="N825" t="s">
        <v>137</v>
      </c>
      <c r="O825">
        <v>1438</v>
      </c>
      <c r="P825">
        <v>2.64255910987483</v>
      </c>
      <c r="Q825" t="s">
        <v>246</v>
      </c>
      <c r="R825" t="s">
        <v>194</v>
      </c>
      <c r="S825" t="s">
        <v>247</v>
      </c>
    </row>
    <row r="826">
      <c r="A826" t="s">
        <v>2704</v>
      </c>
      <c r="B826">
        <v>13.884589809064201</v>
      </c>
      <c r="C826">
        <v>2.4212136079429101</v>
      </c>
      <c r="D826">
        <v>0.64682162355626704</v>
      </c>
      <c r="E826" s="134" t="s">
        <v>2705</v>
      </c>
      <c r="F826">
        <v>0.00012013827810623</v>
      </c>
      <c r="G826" t="s">
        <v>553</v>
      </c>
      <c r="H826">
        <v>8768993</v>
      </c>
      <c r="I826">
        <v>8769209</v>
      </c>
      <c r="J826" t="s">
        <v>252</v>
      </c>
      <c r="K826">
        <v>216</v>
      </c>
      <c r="L826">
        <v>11.1</v>
      </c>
      <c r="M826" t="s">
        <v>245</v>
      </c>
      <c r="N826" t="s">
        <v>350</v>
      </c>
      <c r="O826">
        <v>217</v>
      </c>
      <c r="P826">
        <v>99.539170506912399</v>
      </c>
      <c r="Q826" t="s">
        <v>254</v>
      </c>
      <c r="R826" t="s">
        <v>192</v>
      </c>
      <c r="S826" t="s">
        <v>247</v>
      </c>
    </row>
    <row r="827">
      <c r="A827" t="s">
        <v>2706</v>
      </c>
      <c r="B827">
        <v>22.649780463165001</v>
      </c>
      <c r="C827">
        <v>-4.2789858804833401</v>
      </c>
      <c r="D827">
        <v>1.0232538296663301</v>
      </c>
      <c r="E827" s="134" t="s">
        <v>2707</v>
      </c>
      <c r="F827">
        <v>0.000122621080313491</v>
      </c>
      <c r="G827" t="s">
        <v>261</v>
      </c>
      <c r="H827">
        <v>3879419</v>
      </c>
      <c r="I827">
        <v>3882674</v>
      </c>
      <c r="J827" t="s">
        <v>244</v>
      </c>
      <c r="K827">
        <v>2628</v>
      </c>
      <c r="L827">
        <v>10.372</v>
      </c>
      <c r="M827" t="s">
        <v>245</v>
      </c>
      <c r="N827" t="s">
        <v>199</v>
      </c>
      <c r="O827">
        <v>13544</v>
      </c>
      <c r="P827">
        <v>19.4034258712345</v>
      </c>
      <c r="Q827" t="s">
        <v>246</v>
      </c>
      <c r="R827" t="s">
        <v>199</v>
      </c>
      <c r="S827" t="s">
        <v>247</v>
      </c>
    </row>
    <row r="828">
      <c r="A828" t="s">
        <v>2708</v>
      </c>
      <c r="B828">
        <v>12.143416770133401</v>
      </c>
      <c r="C828">
        <v>2.6603161061452401</v>
      </c>
      <c r="D828">
        <v>0.71307019055099496</v>
      </c>
      <c r="E828" s="134" t="s">
        <v>2709</v>
      </c>
      <c r="F828">
        <v>0.00013052182822170401</v>
      </c>
      <c r="G828" t="s">
        <v>524</v>
      </c>
      <c r="H828">
        <v>3525907</v>
      </c>
      <c r="I828">
        <v>3526124</v>
      </c>
      <c r="J828" t="s">
        <v>252</v>
      </c>
      <c r="K828">
        <v>217</v>
      </c>
      <c r="L828">
        <v>11.5</v>
      </c>
      <c r="M828" t="s">
        <v>245</v>
      </c>
      <c r="N828" t="s">
        <v>350</v>
      </c>
      <c r="O828">
        <v>217</v>
      </c>
      <c r="P828">
        <v>100</v>
      </c>
      <c r="Q828" t="s">
        <v>254</v>
      </c>
      <c r="R828" t="s">
        <v>192</v>
      </c>
      <c r="S828" t="s">
        <v>247</v>
      </c>
    </row>
    <row r="829">
      <c r="A829" t="s">
        <v>2710</v>
      </c>
      <c r="B829">
        <v>6.9321761590787299</v>
      </c>
      <c r="C829">
        <v>5.2597340437888098</v>
      </c>
      <c r="D829">
        <v>1.46872748660299</v>
      </c>
      <c r="E829" s="134" t="s">
        <v>2711</v>
      </c>
      <c r="F829">
        <v>0.000130564777430875</v>
      </c>
      <c r="G829" t="s">
        <v>286</v>
      </c>
      <c r="H829">
        <v>4488110</v>
      </c>
      <c r="I829">
        <v>4488199</v>
      </c>
      <c r="J829" t="s">
        <v>252</v>
      </c>
      <c r="K829">
        <v>89</v>
      </c>
      <c r="L829">
        <v>13.800000000000001</v>
      </c>
      <c r="M829" t="s">
        <v>245</v>
      </c>
      <c r="N829" t="s">
        <v>432</v>
      </c>
      <c r="O829">
        <v>21549</v>
      </c>
      <c r="P829">
        <v>0.41301220474268002</v>
      </c>
      <c r="Q829" t="s">
        <v>246</v>
      </c>
      <c r="R829" t="s">
        <v>191</v>
      </c>
      <c r="S829" t="s">
        <v>247</v>
      </c>
    </row>
    <row r="830">
      <c r="A830" t="s">
        <v>2712</v>
      </c>
      <c r="B830">
        <v>11.561706568333401</v>
      </c>
      <c r="C830">
        <v>2.8092325379690699</v>
      </c>
      <c r="D830">
        <v>0.75764238023651698</v>
      </c>
      <c r="E830" s="134" t="s">
        <v>2713</v>
      </c>
      <c r="F830">
        <v>0.000132416784011854</v>
      </c>
      <c r="G830" t="s">
        <v>243</v>
      </c>
      <c r="H830">
        <v>1986108</v>
      </c>
      <c r="I830">
        <v>1987560</v>
      </c>
      <c r="J830" t="s">
        <v>244</v>
      </c>
      <c r="K830">
        <v>1452</v>
      </c>
      <c r="L830">
        <v>1.8999999999999999</v>
      </c>
      <c r="M830" t="s">
        <v>245</v>
      </c>
      <c r="N830" t="s">
        <v>126</v>
      </c>
      <c r="O830">
        <v>1569</v>
      </c>
      <c r="P830">
        <v>92.543021032504797</v>
      </c>
      <c r="Q830" t="s">
        <v>254</v>
      </c>
      <c r="R830" t="s">
        <v>191</v>
      </c>
      <c r="S830" t="s">
        <v>247</v>
      </c>
    </row>
    <row r="831">
      <c r="A831" t="s">
        <v>2714</v>
      </c>
      <c r="B831">
        <v>18.111435960325402</v>
      </c>
      <c r="C831">
        <v>2.1350662927761999</v>
      </c>
      <c r="D831">
        <v>0.57049019585227401</v>
      </c>
      <c r="E831" s="134" t="s">
        <v>2715</v>
      </c>
      <c r="F831">
        <v>0.00013433695875283199</v>
      </c>
      <c r="G831" t="s">
        <v>282</v>
      </c>
      <c r="H831">
        <v>6035371</v>
      </c>
      <c r="I831">
        <v>6035589</v>
      </c>
      <c r="J831" t="s">
        <v>252</v>
      </c>
      <c r="K831">
        <v>218</v>
      </c>
      <c r="L831">
        <v>16.699999999999999</v>
      </c>
      <c r="M831" t="s">
        <v>293</v>
      </c>
      <c r="N831" t="s">
        <v>350</v>
      </c>
      <c r="O831">
        <v>221</v>
      </c>
      <c r="P831">
        <v>98.642533936651603</v>
      </c>
      <c r="Q831" t="s">
        <v>254</v>
      </c>
      <c r="R831" t="s">
        <v>192</v>
      </c>
      <c r="S831" t="s">
        <v>247</v>
      </c>
    </row>
    <row r="832">
      <c r="A832" t="s">
        <v>2716</v>
      </c>
      <c r="B832">
        <v>10.6058526231024</v>
      </c>
      <c r="C832">
        <v>2.8381444546082601</v>
      </c>
      <c r="D832">
        <v>0.76427695914423399</v>
      </c>
      <c r="E832" s="134" t="s">
        <v>2717</v>
      </c>
      <c r="F832">
        <v>0.00013607390253075099</v>
      </c>
      <c r="G832" t="s">
        <v>317</v>
      </c>
      <c r="H832">
        <v>153745</v>
      </c>
      <c r="I832">
        <v>153971</v>
      </c>
      <c r="J832" t="s">
        <v>244</v>
      </c>
      <c r="K832">
        <v>226</v>
      </c>
      <c r="L832">
        <v>8</v>
      </c>
      <c r="M832" t="s">
        <v>274</v>
      </c>
      <c r="N832" t="s">
        <v>138</v>
      </c>
      <c r="O832">
        <v>13346</v>
      </c>
      <c r="P832">
        <v>1.69339127828563</v>
      </c>
      <c r="Q832" t="s">
        <v>246</v>
      </c>
      <c r="R832" t="s">
        <v>138</v>
      </c>
      <c r="S832" t="s">
        <v>247</v>
      </c>
    </row>
    <row r="833">
      <c r="A833" t="s">
        <v>2718</v>
      </c>
      <c r="B833">
        <v>21.6589507401928</v>
      </c>
      <c r="C833">
        <v>-2.9635189594845799</v>
      </c>
      <c r="D833">
        <v>0.763595883647466</v>
      </c>
      <c r="E833" s="134" t="s">
        <v>2719</v>
      </c>
      <c r="F833">
        <v>0.000138930542982236</v>
      </c>
      <c r="G833" t="s">
        <v>251</v>
      </c>
      <c r="H833">
        <v>6558525</v>
      </c>
      <c r="I833">
        <v>6558676</v>
      </c>
      <c r="J833" t="s">
        <v>252</v>
      </c>
      <c r="K833">
        <v>151</v>
      </c>
      <c r="L833">
        <v>4.9000000000000004</v>
      </c>
      <c r="M833" t="s">
        <v>274</v>
      </c>
      <c r="N833" t="s">
        <v>189</v>
      </c>
      <c r="O833">
        <v>8332</v>
      </c>
      <c r="P833">
        <v>1.8122899663946199</v>
      </c>
      <c r="Q833" t="s">
        <v>246</v>
      </c>
      <c r="R833" t="s">
        <v>189</v>
      </c>
      <c r="S833" t="s">
        <v>247</v>
      </c>
    </row>
    <row r="834">
      <c r="A834" t="s">
        <v>2720</v>
      </c>
      <c r="B834">
        <v>7.9421375442124402</v>
      </c>
      <c r="C834">
        <v>4.65253486867684</v>
      </c>
      <c r="D834">
        <v>1.18843280659006</v>
      </c>
      <c r="E834" s="134" t="s">
        <v>2721</v>
      </c>
      <c r="F834">
        <v>0.00014782943410378299</v>
      </c>
      <c r="G834" t="s">
        <v>553</v>
      </c>
      <c r="H834">
        <v>2862145</v>
      </c>
      <c r="I834">
        <v>2862216</v>
      </c>
      <c r="J834" t="s">
        <v>244</v>
      </c>
      <c r="K834">
        <v>71</v>
      </c>
      <c r="L834">
        <v>29.300000000000001</v>
      </c>
      <c r="M834" t="s">
        <v>274</v>
      </c>
      <c r="N834" t="s">
        <v>198</v>
      </c>
      <c r="O834">
        <v>22184</v>
      </c>
      <c r="P834">
        <v>0.32005048683735998</v>
      </c>
      <c r="Q834" t="s">
        <v>246</v>
      </c>
      <c r="R834" t="s">
        <v>198</v>
      </c>
      <c r="S834" t="s">
        <v>247</v>
      </c>
    </row>
    <row r="835">
      <c r="A835" t="s">
        <v>2722</v>
      </c>
      <c r="B835">
        <v>8.0510936001989304</v>
      </c>
      <c r="C835">
        <v>3.7397993006405099</v>
      </c>
      <c r="D835">
        <v>0.99658802945691705</v>
      </c>
      <c r="E835" s="134" t="s">
        <v>2723</v>
      </c>
      <c r="F835">
        <v>0.00014783980600922199</v>
      </c>
      <c r="G835" t="s">
        <v>338</v>
      </c>
      <c r="H835">
        <v>867528</v>
      </c>
      <c r="I835">
        <v>867738</v>
      </c>
      <c r="J835" t="s">
        <v>244</v>
      </c>
      <c r="K835">
        <v>210</v>
      </c>
      <c r="L835">
        <v>21.800000000000001</v>
      </c>
      <c r="M835" t="s">
        <v>245</v>
      </c>
      <c r="N835" t="s">
        <v>350</v>
      </c>
      <c r="O835">
        <v>221</v>
      </c>
      <c r="P835">
        <v>95.022624434389101</v>
      </c>
      <c r="Q835" t="s">
        <v>246</v>
      </c>
      <c r="R835" t="s">
        <v>192</v>
      </c>
      <c r="S835" t="s">
        <v>247</v>
      </c>
    </row>
    <row r="836">
      <c r="A836" t="s">
        <v>2724</v>
      </c>
      <c r="B836">
        <v>8.1855750268290901</v>
      </c>
      <c r="C836">
        <v>3.78784138590186</v>
      </c>
      <c r="D836">
        <v>1.0055580815189</v>
      </c>
      <c r="E836" s="134" t="s">
        <v>2725</v>
      </c>
      <c r="F836">
        <v>0.000148077892338619</v>
      </c>
      <c r="G836" t="s">
        <v>282</v>
      </c>
      <c r="H836">
        <v>4997571</v>
      </c>
      <c r="I836">
        <v>5003253</v>
      </c>
      <c r="J836" t="s">
        <v>252</v>
      </c>
      <c r="K836">
        <v>5682</v>
      </c>
      <c r="L836">
        <v>0</v>
      </c>
      <c r="M836" t="s">
        <v>265</v>
      </c>
      <c r="N836" t="s">
        <v>2499</v>
      </c>
      <c r="O836">
        <v>6049</v>
      </c>
      <c r="P836">
        <v>93.932881468011203</v>
      </c>
      <c r="Q836" t="s">
        <v>254</v>
      </c>
      <c r="R836" t="s">
        <v>191</v>
      </c>
      <c r="S836" t="s">
        <v>247</v>
      </c>
    </row>
    <row r="837">
      <c r="A837" t="s">
        <v>2726</v>
      </c>
      <c r="B837">
        <v>11.038120111411301</v>
      </c>
      <c r="C837">
        <v>3.0061108901498299</v>
      </c>
      <c r="D837">
        <v>0.82255112868567504</v>
      </c>
      <c r="E837" s="134" t="s">
        <v>2727</v>
      </c>
      <c r="F837">
        <v>0.00014841152554014101</v>
      </c>
      <c r="G837" t="s">
        <v>330</v>
      </c>
      <c r="H837">
        <v>4308932</v>
      </c>
      <c r="I837">
        <v>4309306</v>
      </c>
      <c r="J837" t="s">
        <v>244</v>
      </c>
      <c r="K837">
        <v>374</v>
      </c>
      <c r="L837">
        <v>17.5</v>
      </c>
      <c r="M837" t="s">
        <v>245</v>
      </c>
      <c r="N837" t="s">
        <v>197</v>
      </c>
      <c r="O837">
        <v>604</v>
      </c>
      <c r="P837">
        <v>61.920529801324498</v>
      </c>
      <c r="Q837" t="s">
        <v>246</v>
      </c>
      <c r="R837" t="s">
        <v>197</v>
      </c>
      <c r="S837" t="s">
        <v>247</v>
      </c>
    </row>
    <row r="838">
      <c r="A838" t="s">
        <v>2728</v>
      </c>
      <c r="B838">
        <v>9.2438854161199302</v>
      </c>
      <c r="C838">
        <v>3.3314192484778098</v>
      </c>
      <c r="D838">
        <v>0.90455093251202401</v>
      </c>
      <c r="E838" s="134" t="s">
        <v>2729</v>
      </c>
      <c r="F838">
        <v>0.000148430271913442</v>
      </c>
      <c r="G838" t="s">
        <v>553</v>
      </c>
      <c r="H838">
        <v>2150509</v>
      </c>
      <c r="I838">
        <v>2150602</v>
      </c>
      <c r="J838" t="s">
        <v>244</v>
      </c>
      <c r="K838">
        <v>93</v>
      </c>
      <c r="L838">
        <v>19.300000000000001</v>
      </c>
      <c r="M838" t="s">
        <v>245</v>
      </c>
      <c r="N838" t="s">
        <v>138</v>
      </c>
      <c r="O838">
        <v>4935</v>
      </c>
      <c r="P838">
        <v>1.8844984802431599</v>
      </c>
      <c r="Q838" t="s">
        <v>246</v>
      </c>
      <c r="R838" t="s">
        <v>138</v>
      </c>
      <c r="S838" t="s">
        <v>247</v>
      </c>
    </row>
    <row r="839">
      <c r="A839" t="s">
        <v>2730</v>
      </c>
      <c r="B839">
        <v>10.914424951716301</v>
      </c>
      <c r="C839">
        <v>2.99050494437776</v>
      </c>
      <c r="D839">
        <v>0.81844946483282599</v>
      </c>
      <c r="E839" s="134" t="s">
        <v>2731</v>
      </c>
      <c r="F839">
        <v>0.00015444527402751299</v>
      </c>
      <c r="G839" t="s">
        <v>269</v>
      </c>
      <c r="H839">
        <v>8975447</v>
      </c>
      <c r="I839">
        <v>8975675</v>
      </c>
      <c r="J839" t="s">
        <v>244</v>
      </c>
      <c r="K839">
        <v>228</v>
      </c>
      <c r="L839">
        <v>11.699999999999999</v>
      </c>
      <c r="M839" t="s">
        <v>245</v>
      </c>
      <c r="N839" t="s">
        <v>138</v>
      </c>
      <c r="O839">
        <v>13346</v>
      </c>
      <c r="P839">
        <v>1.7083770418102799</v>
      </c>
      <c r="Q839" t="s">
        <v>246</v>
      </c>
      <c r="R839" t="s">
        <v>138</v>
      </c>
      <c r="S839" t="s">
        <v>247</v>
      </c>
    </row>
    <row r="840">
      <c r="A840" t="s">
        <v>2732</v>
      </c>
      <c r="B840">
        <v>10.914424951716301</v>
      </c>
      <c r="C840">
        <v>2.99050494437776</v>
      </c>
      <c r="D840">
        <v>0.81844946483282599</v>
      </c>
      <c r="E840" s="134" t="s">
        <v>2731</v>
      </c>
      <c r="F840">
        <v>0.00015444527402751299</v>
      </c>
      <c r="G840" t="s">
        <v>269</v>
      </c>
      <c r="H840">
        <v>8975480</v>
      </c>
      <c r="I840">
        <v>8975675</v>
      </c>
      <c r="J840" t="s">
        <v>244</v>
      </c>
      <c r="K840">
        <v>195</v>
      </c>
      <c r="L840">
        <v>11.300000000000001</v>
      </c>
      <c r="M840" t="s">
        <v>245</v>
      </c>
      <c r="N840" t="s">
        <v>350</v>
      </c>
      <c r="O840">
        <v>217</v>
      </c>
      <c r="P840">
        <v>89.861751152073694</v>
      </c>
      <c r="Q840" t="s">
        <v>254</v>
      </c>
      <c r="R840" t="s">
        <v>192</v>
      </c>
      <c r="S840" t="s">
        <v>247</v>
      </c>
    </row>
    <row r="841">
      <c r="A841" t="s">
        <v>2733</v>
      </c>
      <c r="B841">
        <v>4.52988733740772</v>
      </c>
      <c r="C841">
        <v>6.3648115406870103</v>
      </c>
      <c r="D841">
        <v>2.67758061691779</v>
      </c>
      <c r="E841" s="134" t="s">
        <v>2734</v>
      </c>
      <c r="F841">
        <v>0.000161443345538403</v>
      </c>
      <c r="G841" t="s">
        <v>342</v>
      </c>
      <c r="H841">
        <v>10156205</v>
      </c>
      <c r="I841">
        <v>10156455</v>
      </c>
      <c r="J841" t="s">
        <v>244</v>
      </c>
      <c r="K841">
        <v>250</v>
      </c>
      <c r="L841">
        <v>15.9</v>
      </c>
      <c r="M841" t="s">
        <v>245</v>
      </c>
      <c r="N841" t="s">
        <v>138</v>
      </c>
      <c r="O841">
        <v>8453</v>
      </c>
      <c r="P841">
        <v>2.9575298710517002</v>
      </c>
      <c r="Q841" t="s">
        <v>246</v>
      </c>
      <c r="R841" t="s">
        <v>138</v>
      </c>
      <c r="S841" t="s">
        <v>247</v>
      </c>
    </row>
    <row r="842">
      <c r="A842" t="s">
        <v>2735</v>
      </c>
      <c r="B842">
        <v>9.4894111915648107</v>
      </c>
      <c r="C842">
        <v>3.1740584123654001</v>
      </c>
      <c r="D842">
        <v>0.87414867956367104</v>
      </c>
      <c r="E842" s="134" t="s">
        <v>2736</v>
      </c>
      <c r="F842">
        <v>0.00018333671427949301</v>
      </c>
      <c r="G842" t="s">
        <v>342</v>
      </c>
      <c r="H842">
        <v>10082292</v>
      </c>
      <c r="I842">
        <v>10082854</v>
      </c>
      <c r="J842" t="s">
        <v>244</v>
      </c>
      <c r="K842">
        <v>562</v>
      </c>
      <c r="L842">
        <v>7.9000000000000004</v>
      </c>
      <c r="M842" t="s">
        <v>274</v>
      </c>
      <c r="N842" t="s">
        <v>126</v>
      </c>
      <c r="O842">
        <v>826</v>
      </c>
      <c r="P842">
        <v>68.038740920096899</v>
      </c>
      <c r="Q842" t="s">
        <v>246</v>
      </c>
      <c r="R842" t="s">
        <v>192</v>
      </c>
      <c r="S842" t="s">
        <v>247</v>
      </c>
    </row>
    <row r="843">
      <c r="A843" t="s">
        <v>2737</v>
      </c>
      <c r="B843">
        <v>8.9309433231042696</v>
      </c>
      <c r="C843">
        <v>3.2895486463107102</v>
      </c>
      <c r="D843">
        <v>0.90675481778355205</v>
      </c>
      <c r="E843" s="134" t="s">
        <v>2738</v>
      </c>
      <c r="F843">
        <v>0.00018621638988957099</v>
      </c>
      <c r="G843" t="s">
        <v>330</v>
      </c>
      <c r="H843">
        <v>4614794</v>
      </c>
      <c r="I843">
        <v>4615028</v>
      </c>
      <c r="J843" t="s">
        <v>252</v>
      </c>
      <c r="K843">
        <v>234</v>
      </c>
      <c r="L843">
        <v>29.800000000000001</v>
      </c>
      <c r="M843" t="s">
        <v>265</v>
      </c>
      <c r="N843" t="s">
        <v>199</v>
      </c>
      <c r="O843">
        <v>14518</v>
      </c>
      <c r="P843">
        <v>1.6117922578867601</v>
      </c>
      <c r="Q843" t="s">
        <v>246</v>
      </c>
      <c r="R843" t="s">
        <v>199</v>
      </c>
      <c r="S843" t="s">
        <v>247</v>
      </c>
    </row>
    <row r="844">
      <c r="A844" t="s">
        <v>2739</v>
      </c>
      <c r="B844">
        <v>8.7673731780090591</v>
      </c>
      <c r="C844">
        <v>3.2615578095718298</v>
      </c>
      <c r="D844">
        <v>0.90009114944232804</v>
      </c>
      <c r="E844" s="134" t="s">
        <v>2740</v>
      </c>
      <c r="F844">
        <v>0.000189998951495784</v>
      </c>
      <c r="G844" t="s">
        <v>251</v>
      </c>
      <c r="H844">
        <v>2351824</v>
      </c>
      <c r="I844">
        <v>2351906</v>
      </c>
      <c r="J844" t="s">
        <v>252</v>
      </c>
      <c r="K844">
        <v>82</v>
      </c>
      <c r="L844">
        <v>26.600000000000001</v>
      </c>
      <c r="M844" t="s">
        <v>245</v>
      </c>
      <c r="N844" t="s">
        <v>138</v>
      </c>
      <c r="O844">
        <v>2121</v>
      </c>
      <c r="P844">
        <v>3.8661008958038701</v>
      </c>
      <c r="Q844" t="s">
        <v>246</v>
      </c>
      <c r="R844" t="s">
        <v>138</v>
      </c>
      <c r="S844" t="s">
        <v>247</v>
      </c>
    </row>
    <row r="845">
      <c r="A845" t="s">
        <v>2741</v>
      </c>
      <c r="B845">
        <v>8.5031987889765599</v>
      </c>
      <c r="C845">
        <v>3.5131798217877801</v>
      </c>
      <c r="D845">
        <v>0.96296413450871798</v>
      </c>
      <c r="E845" s="134" t="s">
        <v>2742</v>
      </c>
      <c r="F845">
        <v>0.00019649818255501299</v>
      </c>
      <c r="G845" t="s">
        <v>286</v>
      </c>
      <c r="H845">
        <v>4488128</v>
      </c>
      <c r="I845">
        <v>4488349</v>
      </c>
      <c r="J845" t="s">
        <v>252</v>
      </c>
      <c r="K845">
        <v>221</v>
      </c>
      <c r="L845">
        <v>10.4</v>
      </c>
      <c r="M845" t="s">
        <v>245</v>
      </c>
      <c r="N845" t="s">
        <v>138</v>
      </c>
      <c r="O845">
        <v>13346</v>
      </c>
      <c r="P845">
        <v>1.6559268694739999</v>
      </c>
      <c r="Q845" t="s">
        <v>246</v>
      </c>
      <c r="R845" t="s">
        <v>138</v>
      </c>
      <c r="S845" t="s">
        <v>247</v>
      </c>
    </row>
    <row r="846">
      <c r="A846" t="s">
        <v>2743</v>
      </c>
      <c r="B846">
        <v>8.5031987889765599</v>
      </c>
      <c r="C846">
        <v>3.5131798217877801</v>
      </c>
      <c r="D846">
        <v>0.96296413450871798</v>
      </c>
      <c r="E846" s="134" t="s">
        <v>2742</v>
      </c>
      <c r="F846">
        <v>0.00019649818255501299</v>
      </c>
      <c r="G846" t="s">
        <v>286</v>
      </c>
      <c r="H846">
        <v>4488136</v>
      </c>
      <c r="I846">
        <v>4488388</v>
      </c>
      <c r="J846" t="s">
        <v>252</v>
      </c>
      <c r="K846">
        <v>252</v>
      </c>
      <c r="L846">
        <v>29.100000000000001</v>
      </c>
      <c r="M846" t="s">
        <v>245</v>
      </c>
      <c r="N846" t="s">
        <v>278</v>
      </c>
      <c r="O846">
        <v>16118</v>
      </c>
      <c r="P846">
        <v>1.56346941307855</v>
      </c>
      <c r="Q846" t="s">
        <v>246</v>
      </c>
      <c r="R846" t="s">
        <v>191</v>
      </c>
      <c r="S846" t="s">
        <v>247</v>
      </c>
    </row>
    <row r="847">
      <c r="A847" t="s">
        <v>2744</v>
      </c>
      <c r="B847">
        <v>21.0132264710881</v>
      </c>
      <c r="C847">
        <v>-4.1015407675827902</v>
      </c>
      <c r="D847">
        <v>1.03160974009604</v>
      </c>
      <c r="E847" s="134" t="s">
        <v>2745</v>
      </c>
      <c r="F847">
        <v>0.00020349401752214899</v>
      </c>
      <c r="G847" t="s">
        <v>330</v>
      </c>
      <c r="H847">
        <v>2429383</v>
      </c>
      <c r="I847">
        <v>2429582</v>
      </c>
      <c r="J847" t="s">
        <v>252</v>
      </c>
      <c r="K847">
        <v>199</v>
      </c>
      <c r="L847">
        <v>4.7999999999999998</v>
      </c>
      <c r="M847" t="s">
        <v>245</v>
      </c>
      <c r="N847" t="s">
        <v>199</v>
      </c>
      <c r="O847">
        <v>13544</v>
      </c>
      <c r="P847">
        <v>1.4692852923803901</v>
      </c>
      <c r="Q847" t="s">
        <v>246</v>
      </c>
      <c r="R847" t="s">
        <v>199</v>
      </c>
      <c r="S847" t="s">
        <v>247</v>
      </c>
    </row>
    <row r="848">
      <c r="A848" t="s">
        <v>2746</v>
      </c>
      <c r="B848">
        <v>20.811048622102799</v>
      </c>
      <c r="C848">
        <v>-4.1357658771339096</v>
      </c>
      <c r="D848">
        <v>1.02806881555796</v>
      </c>
      <c r="E848" s="134" t="s">
        <v>2747</v>
      </c>
      <c r="F848">
        <v>0.00020956924535163701</v>
      </c>
      <c r="G848" t="s">
        <v>411</v>
      </c>
      <c r="H848">
        <v>4553538</v>
      </c>
      <c r="I848">
        <v>4553892</v>
      </c>
      <c r="J848" t="s">
        <v>252</v>
      </c>
      <c r="K848">
        <v>354</v>
      </c>
      <c r="L848">
        <v>8</v>
      </c>
      <c r="M848" t="s">
        <v>293</v>
      </c>
      <c r="N848" t="s">
        <v>138</v>
      </c>
      <c r="O848">
        <v>359</v>
      </c>
      <c r="P848">
        <v>98.607242339832894</v>
      </c>
      <c r="Q848" t="s">
        <v>254</v>
      </c>
      <c r="R848" t="s">
        <v>138</v>
      </c>
      <c r="S848" t="s">
        <v>247</v>
      </c>
    </row>
    <row r="849">
      <c r="A849" t="s">
        <v>2748</v>
      </c>
      <c r="B849">
        <v>29.129421217796999</v>
      </c>
      <c r="C849">
        <v>-2.02181157153953</v>
      </c>
      <c r="D849">
        <v>0.54667456149949101</v>
      </c>
      <c r="E849" s="134" t="s">
        <v>2749</v>
      </c>
      <c r="F849">
        <v>0.00021171423901953699</v>
      </c>
      <c r="G849" t="s">
        <v>286</v>
      </c>
      <c r="H849">
        <v>3231418</v>
      </c>
      <c r="I849">
        <v>3232259</v>
      </c>
      <c r="J849" t="s">
        <v>252</v>
      </c>
      <c r="K849">
        <v>495</v>
      </c>
      <c r="L849">
        <v>9.032</v>
      </c>
      <c r="M849" t="s">
        <v>245</v>
      </c>
      <c r="N849" t="s">
        <v>196</v>
      </c>
      <c r="O849">
        <v>4584</v>
      </c>
      <c r="P849">
        <v>10.798429319371699</v>
      </c>
      <c r="Q849" t="s">
        <v>246</v>
      </c>
      <c r="R849" t="s">
        <v>196</v>
      </c>
      <c r="S849" t="s">
        <v>247</v>
      </c>
    </row>
    <row r="850">
      <c r="A850" t="s">
        <v>2750</v>
      </c>
      <c r="B850">
        <v>9.4270277516372296</v>
      </c>
      <c r="C850">
        <v>3.1016920966543502</v>
      </c>
      <c r="D850">
        <v>0.87333525486288099</v>
      </c>
      <c r="E850" s="134" t="s">
        <v>2751</v>
      </c>
      <c r="F850">
        <v>0.000217976025766171</v>
      </c>
      <c r="G850" t="s">
        <v>297</v>
      </c>
      <c r="H850">
        <v>3423421</v>
      </c>
      <c r="I850">
        <v>3429343</v>
      </c>
      <c r="J850" t="s">
        <v>252</v>
      </c>
      <c r="K850">
        <v>5922</v>
      </c>
      <c r="L850">
        <v>0.10000000000000001</v>
      </c>
      <c r="M850" t="s">
        <v>265</v>
      </c>
      <c r="N850" t="s">
        <v>2499</v>
      </c>
      <c r="O850">
        <v>6049</v>
      </c>
      <c r="P850">
        <v>97.900479418085595</v>
      </c>
      <c r="Q850" t="s">
        <v>254</v>
      </c>
      <c r="R850" t="s">
        <v>191</v>
      </c>
      <c r="S850" t="s">
        <v>247</v>
      </c>
    </row>
    <row r="851">
      <c r="A851" t="s">
        <v>2752</v>
      </c>
      <c r="B851">
        <v>4.63969620465795</v>
      </c>
      <c r="C851">
        <v>6.3090005487738097</v>
      </c>
      <c r="D851">
        <v>2.7020928990522899</v>
      </c>
      <c r="E851" s="134" t="s">
        <v>2753</v>
      </c>
      <c r="F851">
        <v>0.00022098498562616</v>
      </c>
      <c r="G851" t="s">
        <v>418</v>
      </c>
      <c r="H851">
        <v>843983</v>
      </c>
      <c r="I851">
        <v>844049</v>
      </c>
      <c r="J851" t="s">
        <v>244</v>
      </c>
      <c r="K851">
        <v>66</v>
      </c>
      <c r="L851">
        <v>24.199999999999999</v>
      </c>
      <c r="M851" t="s">
        <v>274</v>
      </c>
      <c r="N851" t="s">
        <v>198</v>
      </c>
      <c r="O851">
        <v>22184</v>
      </c>
      <c r="P851">
        <v>0.297511720158673</v>
      </c>
      <c r="Q851" t="s">
        <v>246</v>
      </c>
      <c r="R851" t="s">
        <v>198</v>
      </c>
      <c r="S851" t="s">
        <v>247</v>
      </c>
    </row>
    <row r="852">
      <c r="A852" t="s">
        <v>2754</v>
      </c>
      <c r="B852">
        <v>8.5580058503637009</v>
      </c>
      <c r="C852">
        <v>3.2471661194219799</v>
      </c>
      <c r="D852">
        <v>0.90387245832204999</v>
      </c>
      <c r="E852" s="134" t="s">
        <v>2755</v>
      </c>
      <c r="F852">
        <v>0.000222064786988442</v>
      </c>
      <c r="G852" t="s">
        <v>251</v>
      </c>
      <c r="H852">
        <v>517168</v>
      </c>
      <c r="I852">
        <v>517234</v>
      </c>
      <c r="J852" t="s">
        <v>252</v>
      </c>
      <c r="K852">
        <v>66</v>
      </c>
      <c r="L852">
        <v>22.699999999999999</v>
      </c>
      <c r="M852" t="s">
        <v>245</v>
      </c>
      <c r="N852" t="s">
        <v>354</v>
      </c>
      <c r="O852">
        <v>12053</v>
      </c>
      <c r="P852">
        <v>0.54758151497552499</v>
      </c>
      <c r="Q852" t="s">
        <v>246</v>
      </c>
      <c r="R852" t="s">
        <v>191</v>
      </c>
      <c r="S852" t="s">
        <v>247</v>
      </c>
    </row>
    <row r="853">
      <c r="A853" t="s">
        <v>2756</v>
      </c>
      <c r="B853">
        <v>12.4029094900341</v>
      </c>
      <c r="C853">
        <v>2.6301032930521799</v>
      </c>
      <c r="D853">
        <v>0.73884887826641799</v>
      </c>
      <c r="E853" s="134" t="s">
        <v>2757</v>
      </c>
      <c r="F853">
        <v>0.000222778400814819</v>
      </c>
      <c r="G853" t="s">
        <v>349</v>
      </c>
      <c r="H853">
        <v>3696604</v>
      </c>
      <c r="I853">
        <v>3696833</v>
      </c>
      <c r="J853" t="s">
        <v>244</v>
      </c>
      <c r="K853">
        <v>229</v>
      </c>
      <c r="L853">
        <v>11.300000000000001</v>
      </c>
      <c r="M853" t="s">
        <v>274</v>
      </c>
      <c r="N853" t="s">
        <v>138</v>
      </c>
      <c r="O853">
        <v>13346</v>
      </c>
      <c r="P853">
        <v>1.71586992357261</v>
      </c>
      <c r="Q853" t="s">
        <v>246</v>
      </c>
      <c r="R853" t="s">
        <v>138</v>
      </c>
      <c r="S853" t="s">
        <v>247</v>
      </c>
    </row>
    <row r="854">
      <c r="A854" t="s">
        <v>2758</v>
      </c>
      <c r="B854">
        <v>12.917873784873599</v>
      </c>
      <c r="C854">
        <v>2.4830102964936902</v>
      </c>
      <c r="D854">
        <v>0.69553271346998202</v>
      </c>
      <c r="E854" s="134" t="s">
        <v>2759</v>
      </c>
      <c r="F854">
        <v>0.00022468161622250199</v>
      </c>
      <c r="G854" t="s">
        <v>681</v>
      </c>
      <c r="H854">
        <v>1961118</v>
      </c>
      <c r="I854">
        <v>1961476</v>
      </c>
      <c r="J854" t="s">
        <v>252</v>
      </c>
      <c r="K854">
        <v>358</v>
      </c>
      <c r="L854">
        <v>27.100000000000001</v>
      </c>
      <c r="M854" t="s">
        <v>274</v>
      </c>
      <c r="N854" t="s">
        <v>197</v>
      </c>
      <c r="O854">
        <v>5511</v>
      </c>
      <c r="P854">
        <v>6.4960987116675701</v>
      </c>
      <c r="Q854" t="s">
        <v>246</v>
      </c>
      <c r="R854" t="s">
        <v>197</v>
      </c>
      <c r="S854" t="s">
        <v>247</v>
      </c>
    </row>
    <row r="855">
      <c r="A855" t="s">
        <v>2760</v>
      </c>
      <c r="B855">
        <v>7.5201204627586904</v>
      </c>
      <c r="C855">
        <v>4.0081588057767403</v>
      </c>
      <c r="D855">
        <v>1.09318569249062</v>
      </c>
      <c r="E855" s="134" t="s">
        <v>2761</v>
      </c>
      <c r="F855">
        <v>0.000226946801292606</v>
      </c>
      <c r="G855" t="s">
        <v>273</v>
      </c>
      <c r="H855">
        <v>1000543</v>
      </c>
      <c r="I855">
        <v>1006588</v>
      </c>
      <c r="J855" t="s">
        <v>244</v>
      </c>
      <c r="K855">
        <v>6045</v>
      </c>
      <c r="L855">
        <v>0</v>
      </c>
      <c r="M855" t="s">
        <v>274</v>
      </c>
      <c r="N855" t="s">
        <v>2499</v>
      </c>
      <c r="O855">
        <v>6049</v>
      </c>
      <c r="P855">
        <v>99.933873367498805</v>
      </c>
      <c r="Q855" t="s">
        <v>254</v>
      </c>
      <c r="R855" t="s">
        <v>191</v>
      </c>
      <c r="S855" t="s">
        <v>247</v>
      </c>
    </row>
    <row r="856">
      <c r="A856" t="s">
        <v>2762</v>
      </c>
      <c r="B856">
        <v>11.0442662639113</v>
      </c>
      <c r="C856">
        <v>3.01565745823808</v>
      </c>
      <c r="D856">
        <v>0.85196889755621197</v>
      </c>
      <c r="E856" s="134" t="s">
        <v>2763</v>
      </c>
      <c r="F856">
        <v>0.00022802780640048399</v>
      </c>
      <c r="G856" t="s">
        <v>297</v>
      </c>
      <c r="H856">
        <v>5061303</v>
      </c>
      <c r="I856">
        <v>5061603</v>
      </c>
      <c r="J856" t="s">
        <v>244</v>
      </c>
      <c r="K856">
        <v>300</v>
      </c>
      <c r="L856">
        <v>7.2999999999999998</v>
      </c>
      <c r="M856" t="s">
        <v>245</v>
      </c>
      <c r="N856" t="s">
        <v>126</v>
      </c>
      <c r="O856">
        <v>826</v>
      </c>
      <c r="P856">
        <v>36.319612590798997</v>
      </c>
      <c r="Q856" t="s">
        <v>246</v>
      </c>
      <c r="R856" t="s">
        <v>192</v>
      </c>
      <c r="S856" t="s">
        <v>247</v>
      </c>
    </row>
    <row r="857">
      <c r="A857" t="s">
        <v>2764</v>
      </c>
      <c r="B857">
        <v>10.2802647656601</v>
      </c>
      <c r="C857">
        <v>2.8688483716429798</v>
      </c>
      <c r="D857">
        <v>0.81329086299621001</v>
      </c>
      <c r="E857" s="134" t="s">
        <v>2765</v>
      </c>
      <c r="F857">
        <v>0.00023642097633341699</v>
      </c>
      <c r="G857" t="s">
        <v>338</v>
      </c>
      <c r="H857">
        <v>930953</v>
      </c>
      <c r="I857">
        <v>936995</v>
      </c>
      <c r="J857" t="s">
        <v>244</v>
      </c>
      <c r="K857">
        <v>6042</v>
      </c>
      <c r="L857">
        <v>0</v>
      </c>
      <c r="M857" t="s">
        <v>274</v>
      </c>
      <c r="N857" t="s">
        <v>2499</v>
      </c>
      <c r="O857">
        <v>6049</v>
      </c>
      <c r="P857">
        <v>99.884278393122798</v>
      </c>
      <c r="Q857" t="s">
        <v>254</v>
      </c>
      <c r="R857" t="s">
        <v>191</v>
      </c>
      <c r="S857" t="s">
        <v>247</v>
      </c>
    </row>
    <row r="858">
      <c r="A858" t="s">
        <v>2766</v>
      </c>
      <c r="B858">
        <v>10.2802647656601</v>
      </c>
      <c r="C858">
        <v>2.8688483716429798</v>
      </c>
      <c r="D858">
        <v>0.81329086299621001</v>
      </c>
      <c r="E858" s="134" t="s">
        <v>2765</v>
      </c>
      <c r="F858">
        <v>0.00023642097633341699</v>
      </c>
      <c r="G858" t="s">
        <v>338</v>
      </c>
      <c r="H858">
        <v>930897</v>
      </c>
      <c r="I858">
        <v>937044</v>
      </c>
      <c r="J858" t="s">
        <v>252</v>
      </c>
      <c r="K858">
        <v>105</v>
      </c>
      <c r="L858">
        <v>9.4000000000000004</v>
      </c>
      <c r="M858" t="s">
        <v>274</v>
      </c>
      <c r="N858" t="s">
        <v>126</v>
      </c>
      <c r="O858">
        <v>3499</v>
      </c>
      <c r="P858">
        <v>3.0008573878250902</v>
      </c>
      <c r="Q858" t="s">
        <v>246</v>
      </c>
      <c r="R858" t="s">
        <v>191</v>
      </c>
      <c r="S858" t="s">
        <v>247</v>
      </c>
    </row>
    <row r="859">
      <c r="A859" t="s">
        <v>2767</v>
      </c>
      <c r="B859">
        <v>7.7225198097119696</v>
      </c>
      <c r="C859">
        <v>4.6286517973321102</v>
      </c>
      <c r="D859">
        <v>1.2300367981309399</v>
      </c>
      <c r="E859" s="134" t="s">
        <v>2768</v>
      </c>
      <c r="F859">
        <v>0.00023674292478560599</v>
      </c>
      <c r="G859" t="s">
        <v>520</v>
      </c>
      <c r="H859">
        <v>3972293</v>
      </c>
      <c r="I859">
        <v>3975379</v>
      </c>
      <c r="J859" t="s">
        <v>252</v>
      </c>
      <c r="K859">
        <v>212</v>
      </c>
      <c r="L859">
        <v>17.841999999999999</v>
      </c>
      <c r="M859" t="s">
        <v>245</v>
      </c>
      <c r="N859" t="s">
        <v>278</v>
      </c>
      <c r="O859">
        <v>11907</v>
      </c>
      <c r="P859">
        <v>1.78046527252876</v>
      </c>
      <c r="Q859" t="s">
        <v>246</v>
      </c>
      <c r="R859" t="s">
        <v>191</v>
      </c>
      <c r="S859" t="s">
        <v>247</v>
      </c>
    </row>
    <row r="860">
      <c r="A860" t="s">
        <v>2769</v>
      </c>
      <c r="B860">
        <v>14.427436551678399</v>
      </c>
      <c r="C860">
        <v>2.2171544500185201</v>
      </c>
      <c r="D860">
        <v>0.62132208573355496</v>
      </c>
      <c r="E860" s="134" t="s">
        <v>2770</v>
      </c>
      <c r="F860">
        <v>0.00024437036531739802</v>
      </c>
      <c r="G860" t="s">
        <v>418</v>
      </c>
      <c r="H860">
        <v>257671</v>
      </c>
      <c r="I860">
        <v>258074</v>
      </c>
      <c r="J860" t="s">
        <v>244</v>
      </c>
      <c r="K860">
        <v>403</v>
      </c>
      <c r="L860">
        <v>12.199999999999999</v>
      </c>
      <c r="M860" t="s">
        <v>293</v>
      </c>
      <c r="N860" t="s">
        <v>195</v>
      </c>
      <c r="O860">
        <v>4363</v>
      </c>
      <c r="P860">
        <v>9.2367636947054805</v>
      </c>
      <c r="Q860" t="s">
        <v>246</v>
      </c>
      <c r="R860" t="s">
        <v>195</v>
      </c>
      <c r="S860" t="s">
        <v>247</v>
      </c>
    </row>
    <row r="861">
      <c r="A861" t="s">
        <v>2771</v>
      </c>
      <c r="B861">
        <v>7.4848855917936499</v>
      </c>
      <c r="C861">
        <v>3.98385612572259</v>
      </c>
      <c r="D861">
        <v>1.0951632075291</v>
      </c>
      <c r="E861" s="134" t="s">
        <v>2772</v>
      </c>
      <c r="F861">
        <v>0.00024448438336357098</v>
      </c>
      <c r="G861" t="s">
        <v>445</v>
      </c>
      <c r="H861">
        <v>2270114</v>
      </c>
      <c r="I861">
        <v>2271135</v>
      </c>
      <c r="J861" t="s">
        <v>244</v>
      </c>
      <c r="K861">
        <v>856</v>
      </c>
      <c r="L861">
        <v>26.533000000000001</v>
      </c>
      <c r="M861" t="s">
        <v>265</v>
      </c>
      <c r="N861" t="s">
        <v>198</v>
      </c>
      <c r="O861">
        <v>5517</v>
      </c>
      <c r="P861">
        <v>15.515678810948</v>
      </c>
      <c r="Q861" t="s">
        <v>246</v>
      </c>
      <c r="R861" t="s">
        <v>198</v>
      </c>
      <c r="S861" t="s">
        <v>247</v>
      </c>
    </row>
    <row r="862">
      <c r="A862" t="s">
        <v>2773</v>
      </c>
      <c r="B862">
        <v>20.940740082446499</v>
      </c>
      <c r="C862">
        <v>-2.6175596950565101</v>
      </c>
      <c r="D862">
        <v>0.713382523628874</v>
      </c>
      <c r="E862" s="134" t="s">
        <v>2774</v>
      </c>
      <c r="F862">
        <v>0.00025528837532973002</v>
      </c>
      <c r="G862" t="s">
        <v>261</v>
      </c>
      <c r="H862">
        <v>2534742</v>
      </c>
      <c r="I862">
        <v>2535204</v>
      </c>
      <c r="J862" t="s">
        <v>252</v>
      </c>
      <c r="K862">
        <v>173</v>
      </c>
      <c r="L862">
        <v>20.033999999999999</v>
      </c>
      <c r="M862" t="s">
        <v>274</v>
      </c>
      <c r="N862" t="s">
        <v>126</v>
      </c>
      <c r="O862">
        <v>1128</v>
      </c>
      <c r="P862">
        <v>15.3368794326241</v>
      </c>
      <c r="Q862" t="s">
        <v>246</v>
      </c>
      <c r="R862" t="s">
        <v>191</v>
      </c>
      <c r="S862" t="s">
        <v>247</v>
      </c>
    </row>
    <row r="863">
      <c r="A863" t="s">
        <v>2775</v>
      </c>
      <c r="B863">
        <v>7.2878985185282197</v>
      </c>
      <c r="C863">
        <v>3.9684540684509102</v>
      </c>
      <c r="D863">
        <v>1.09041882024953</v>
      </c>
      <c r="E863" s="134" t="s">
        <v>2776</v>
      </c>
      <c r="F863">
        <v>0.00025654756957102</v>
      </c>
      <c r="G863" t="s">
        <v>307</v>
      </c>
      <c r="H863">
        <v>6379079</v>
      </c>
      <c r="I863">
        <v>6385128</v>
      </c>
      <c r="J863" t="s">
        <v>252</v>
      </c>
      <c r="K863">
        <v>6049</v>
      </c>
      <c r="L863">
        <v>0.10000000000000001</v>
      </c>
      <c r="M863" t="s">
        <v>274</v>
      </c>
      <c r="N863" t="s">
        <v>2499</v>
      </c>
      <c r="O863">
        <v>6049</v>
      </c>
      <c r="P863">
        <v>100</v>
      </c>
      <c r="Q863" t="s">
        <v>254</v>
      </c>
      <c r="R863" t="s">
        <v>191</v>
      </c>
      <c r="S863" t="s">
        <v>247</v>
      </c>
    </row>
    <row r="864">
      <c r="A864" t="s">
        <v>2777</v>
      </c>
      <c r="B864">
        <v>8.9108644834762103</v>
      </c>
      <c r="C864">
        <v>3.0875086369932698</v>
      </c>
      <c r="D864">
        <v>0.87280702680002198</v>
      </c>
      <c r="E864" s="134" t="s">
        <v>2778</v>
      </c>
      <c r="F864">
        <v>0.00026225374737775202</v>
      </c>
      <c r="G864" t="s">
        <v>553</v>
      </c>
      <c r="H864">
        <v>6360194</v>
      </c>
      <c r="I864">
        <v>6360423</v>
      </c>
      <c r="J864" t="s">
        <v>252</v>
      </c>
      <c r="K864">
        <v>229</v>
      </c>
      <c r="L864">
        <v>15.300000000000001</v>
      </c>
      <c r="M864" t="s">
        <v>265</v>
      </c>
      <c r="N864" t="s">
        <v>126</v>
      </c>
      <c r="O864">
        <v>3386</v>
      </c>
      <c r="P864">
        <v>6.7631423508564703</v>
      </c>
      <c r="Q864" t="s">
        <v>246</v>
      </c>
      <c r="R864" t="s">
        <v>192</v>
      </c>
      <c r="S864" t="s">
        <v>247</v>
      </c>
    </row>
    <row r="865">
      <c r="A865" t="s">
        <v>2779</v>
      </c>
      <c r="B865">
        <v>12.393434516687799</v>
      </c>
      <c r="C865">
        <v>2.4201063616035698</v>
      </c>
      <c r="D865">
        <v>0.68978393212938205</v>
      </c>
      <c r="E865" s="134" t="s">
        <v>2780</v>
      </c>
      <c r="F865">
        <v>0.00028044931209088802</v>
      </c>
      <c r="G865" t="s">
        <v>418</v>
      </c>
      <c r="H865">
        <v>611060</v>
      </c>
      <c r="I865">
        <v>622577</v>
      </c>
      <c r="J865" t="s">
        <v>252</v>
      </c>
      <c r="K865">
        <v>11517</v>
      </c>
      <c r="L865">
        <v>0.40000000000000002</v>
      </c>
      <c r="M865" t="s">
        <v>274</v>
      </c>
      <c r="N865" t="s">
        <v>278</v>
      </c>
      <c r="O865">
        <v>10289</v>
      </c>
      <c r="P865">
        <v>111.93507629507199</v>
      </c>
      <c r="Q865" t="s">
        <v>254</v>
      </c>
      <c r="R865" t="s">
        <v>191</v>
      </c>
      <c r="S865" t="s">
        <v>247</v>
      </c>
    </row>
    <row r="866">
      <c r="A866" t="s">
        <v>2781</v>
      </c>
      <c r="B866">
        <v>19.784079960833001</v>
      </c>
      <c r="C866">
        <v>-3.4728515475747099</v>
      </c>
      <c r="D866">
        <v>0.93051741425090895</v>
      </c>
      <c r="E866" s="134" t="s">
        <v>2782</v>
      </c>
      <c r="F866">
        <v>0.00028302799095074902</v>
      </c>
      <c r="G866" t="s">
        <v>303</v>
      </c>
      <c r="H866">
        <v>238137</v>
      </c>
      <c r="I866">
        <v>242138</v>
      </c>
      <c r="J866" t="s">
        <v>244</v>
      </c>
      <c r="K866">
        <v>2874</v>
      </c>
      <c r="L866">
        <v>18.068000000000001</v>
      </c>
      <c r="M866" t="s">
        <v>274</v>
      </c>
      <c r="N866" t="s">
        <v>199</v>
      </c>
      <c r="O866">
        <v>13544</v>
      </c>
      <c r="P866">
        <v>21.219728292971102</v>
      </c>
      <c r="Q866" t="s">
        <v>246</v>
      </c>
      <c r="R866" t="s">
        <v>199</v>
      </c>
      <c r="S866" t="s">
        <v>247</v>
      </c>
    </row>
    <row r="867">
      <c r="A867" t="s">
        <v>2783</v>
      </c>
      <c r="B867">
        <v>7.5070063295666101</v>
      </c>
      <c r="C867">
        <v>4.5756643331575004</v>
      </c>
      <c r="D867">
        <v>1.23516359259414</v>
      </c>
      <c r="E867" s="134" t="s">
        <v>2784</v>
      </c>
      <c r="F867">
        <v>0.00028428132164461399</v>
      </c>
      <c r="G867" t="s">
        <v>520</v>
      </c>
      <c r="H867">
        <v>3972807</v>
      </c>
      <c r="I867">
        <v>3973004</v>
      </c>
      <c r="J867" t="s">
        <v>252</v>
      </c>
      <c r="K867">
        <v>197</v>
      </c>
      <c r="L867">
        <v>9.1999999999999993</v>
      </c>
      <c r="M867" t="s">
        <v>245</v>
      </c>
      <c r="N867" t="s">
        <v>350</v>
      </c>
      <c r="O867">
        <v>217</v>
      </c>
      <c r="P867">
        <v>90.783410138248797</v>
      </c>
      <c r="Q867" t="s">
        <v>254</v>
      </c>
      <c r="R867" t="s">
        <v>192</v>
      </c>
      <c r="S867" t="s">
        <v>247</v>
      </c>
    </row>
    <row r="868">
      <c r="A868" t="s">
        <v>2785</v>
      </c>
      <c r="B868">
        <v>7.5634416357262504</v>
      </c>
      <c r="C868">
        <v>3.9764816367831699</v>
      </c>
      <c r="D868">
        <v>1.11092827424545</v>
      </c>
      <c r="E868" s="134" t="s">
        <v>2786</v>
      </c>
      <c r="F868">
        <v>0.00029306201523457301</v>
      </c>
      <c r="G868" t="s">
        <v>243</v>
      </c>
      <c r="H868">
        <v>5074120</v>
      </c>
      <c r="I868">
        <v>5074565</v>
      </c>
      <c r="J868" t="s">
        <v>252</v>
      </c>
      <c r="K868">
        <v>445</v>
      </c>
      <c r="L868">
        <v>0.90000000000000002</v>
      </c>
      <c r="M868" t="s">
        <v>274</v>
      </c>
      <c r="N868" t="s">
        <v>198</v>
      </c>
      <c r="O868">
        <v>5362</v>
      </c>
      <c r="P868">
        <v>8.2991421111525607</v>
      </c>
      <c r="Q868" t="s">
        <v>246</v>
      </c>
      <c r="R868" t="s">
        <v>198</v>
      </c>
      <c r="S868" t="s">
        <v>247</v>
      </c>
    </row>
    <row r="869">
      <c r="A869" t="s">
        <v>2787</v>
      </c>
      <c r="B869">
        <v>11.102248956365401</v>
      </c>
      <c r="C869">
        <v>2.69876823350562</v>
      </c>
      <c r="D869">
        <v>0.77606318318760903</v>
      </c>
      <c r="E869" s="134" t="s">
        <v>2788</v>
      </c>
      <c r="F869">
        <v>0.00029335354932456099</v>
      </c>
      <c r="G869" t="s">
        <v>282</v>
      </c>
      <c r="H869">
        <v>1886523</v>
      </c>
      <c r="I869">
        <v>1895647</v>
      </c>
      <c r="J869" t="s">
        <v>244</v>
      </c>
      <c r="K869">
        <v>274</v>
      </c>
      <c r="L869">
        <v>27.427</v>
      </c>
      <c r="M869" t="s">
        <v>245</v>
      </c>
      <c r="N869" t="s">
        <v>432</v>
      </c>
      <c r="O869">
        <v>21549</v>
      </c>
      <c r="P869">
        <v>1.2715207202190399</v>
      </c>
      <c r="Q869" t="s">
        <v>246</v>
      </c>
      <c r="R869" t="s">
        <v>191</v>
      </c>
      <c r="S869" t="s">
        <v>247</v>
      </c>
    </row>
    <row r="870">
      <c r="A870" t="s">
        <v>2789</v>
      </c>
      <c r="B870">
        <v>10.926340111586899</v>
      </c>
      <c r="C870">
        <v>2.5716735371938602</v>
      </c>
      <c r="D870">
        <v>0.73653756196629205</v>
      </c>
      <c r="E870" s="134" t="s">
        <v>2790</v>
      </c>
      <c r="F870">
        <v>0.00029424800505903998</v>
      </c>
      <c r="G870" t="s">
        <v>297</v>
      </c>
      <c r="H870">
        <v>3944406</v>
      </c>
      <c r="I870">
        <v>3950455</v>
      </c>
      <c r="J870" t="s">
        <v>244</v>
      </c>
      <c r="K870">
        <v>6049</v>
      </c>
      <c r="L870">
        <v>0</v>
      </c>
      <c r="M870" t="s">
        <v>465</v>
      </c>
      <c r="N870" t="s">
        <v>2499</v>
      </c>
      <c r="O870">
        <v>6049</v>
      </c>
      <c r="P870">
        <v>100</v>
      </c>
      <c r="Q870" t="s">
        <v>254</v>
      </c>
      <c r="R870" t="s">
        <v>191</v>
      </c>
      <c r="S870" t="s">
        <v>247</v>
      </c>
    </row>
    <row r="871">
      <c r="A871" t="s">
        <v>2791</v>
      </c>
      <c r="B871">
        <v>10.911795752354299</v>
      </c>
      <c r="C871">
        <v>2.5747340979069402</v>
      </c>
      <c r="D871">
        <v>0.73873134421077902</v>
      </c>
      <c r="E871" s="134" t="s">
        <v>2792</v>
      </c>
      <c r="F871">
        <v>0.00030246279998899701</v>
      </c>
      <c r="G871" t="s">
        <v>286</v>
      </c>
      <c r="H871">
        <v>3767498</v>
      </c>
      <c r="I871">
        <v>3767715</v>
      </c>
      <c r="J871" t="s">
        <v>244</v>
      </c>
      <c r="K871">
        <v>217</v>
      </c>
      <c r="L871">
        <v>5.5</v>
      </c>
      <c r="M871" t="s">
        <v>293</v>
      </c>
      <c r="N871" t="s">
        <v>350</v>
      </c>
      <c r="O871">
        <v>217</v>
      </c>
      <c r="P871">
        <v>100</v>
      </c>
      <c r="Q871" t="s">
        <v>254</v>
      </c>
      <c r="R871" t="s">
        <v>192</v>
      </c>
      <c r="S871" t="s">
        <v>247</v>
      </c>
    </row>
    <row r="872">
      <c r="A872" t="s">
        <v>2793</v>
      </c>
      <c r="B872">
        <v>10.776614704239799</v>
      </c>
      <c r="C872">
        <v>2.67550178079009</v>
      </c>
      <c r="D872">
        <v>0.77189860334121796</v>
      </c>
      <c r="E872" s="134" t="s">
        <v>2794</v>
      </c>
      <c r="F872">
        <v>0.00031359714721744802</v>
      </c>
      <c r="G872" t="s">
        <v>342</v>
      </c>
      <c r="H872">
        <v>436030</v>
      </c>
      <c r="I872">
        <v>437582</v>
      </c>
      <c r="J872" t="s">
        <v>244</v>
      </c>
      <c r="K872">
        <v>1552</v>
      </c>
      <c r="L872">
        <v>1.3999999999999999</v>
      </c>
      <c r="M872" t="s">
        <v>245</v>
      </c>
      <c r="N872" t="s">
        <v>126</v>
      </c>
      <c r="O872">
        <v>1569</v>
      </c>
      <c r="P872">
        <v>98.916507329509201</v>
      </c>
      <c r="Q872" t="s">
        <v>254</v>
      </c>
      <c r="R872" t="s">
        <v>191</v>
      </c>
      <c r="S872" t="s">
        <v>247</v>
      </c>
    </row>
    <row r="873">
      <c r="A873" t="s">
        <v>2795</v>
      </c>
      <c r="B873">
        <v>12.4960115978886</v>
      </c>
      <c r="C873">
        <v>-5.8460855023019498</v>
      </c>
      <c r="D873">
        <v>2.4895320749260499</v>
      </c>
      <c r="E873" s="134" t="s">
        <v>2796</v>
      </c>
      <c r="F873">
        <v>0.00032258640365498501</v>
      </c>
      <c r="G873" t="s">
        <v>273</v>
      </c>
      <c r="H873">
        <v>3759659</v>
      </c>
      <c r="I873">
        <v>3759963</v>
      </c>
      <c r="J873" t="s">
        <v>244</v>
      </c>
      <c r="K873">
        <v>304</v>
      </c>
      <c r="L873">
        <v>27.100000000000001</v>
      </c>
      <c r="M873" t="s">
        <v>274</v>
      </c>
      <c r="N873" t="s">
        <v>199</v>
      </c>
      <c r="O873">
        <v>13544</v>
      </c>
      <c r="P873">
        <v>2.2445363260484399</v>
      </c>
      <c r="Q873" t="s">
        <v>246</v>
      </c>
      <c r="R873" t="s">
        <v>199</v>
      </c>
      <c r="S873" t="s">
        <v>247</v>
      </c>
    </row>
    <row r="874">
      <c r="A874" t="s">
        <v>2797</v>
      </c>
      <c r="B874">
        <v>15.379139847870899</v>
      </c>
      <c r="C874">
        <v>2.2321067762565399</v>
      </c>
      <c r="D874">
        <v>0.63430539635068695</v>
      </c>
      <c r="E874" s="134" t="s">
        <v>2798</v>
      </c>
      <c r="F874">
        <v>0.00032288988113647599</v>
      </c>
      <c r="G874" t="s">
        <v>317</v>
      </c>
      <c r="H874">
        <v>5084698</v>
      </c>
      <c r="I874">
        <v>5084951</v>
      </c>
      <c r="J874" t="s">
        <v>244</v>
      </c>
      <c r="K874">
        <v>253</v>
      </c>
      <c r="L874">
        <v>2</v>
      </c>
      <c r="M874" t="s">
        <v>274</v>
      </c>
      <c r="N874" t="s">
        <v>198</v>
      </c>
      <c r="O874">
        <v>7282</v>
      </c>
      <c r="P874">
        <v>3.4743202416918399</v>
      </c>
      <c r="Q874" t="s">
        <v>246</v>
      </c>
      <c r="R874" t="s">
        <v>198</v>
      </c>
      <c r="S874" t="s">
        <v>247</v>
      </c>
    </row>
    <row r="875">
      <c r="A875" t="s">
        <v>2799</v>
      </c>
      <c r="B875">
        <v>4.0988603771169903</v>
      </c>
      <c r="C875">
        <v>6.1131828211897803</v>
      </c>
      <c r="D875">
        <v>2.6898033786597</v>
      </c>
      <c r="E875" s="134" t="s">
        <v>2800</v>
      </c>
      <c r="F875">
        <v>0.00034790908608922801</v>
      </c>
      <c r="G875" t="s">
        <v>452</v>
      </c>
      <c r="H875">
        <v>6553512</v>
      </c>
      <c r="I875">
        <v>6554421</v>
      </c>
      <c r="J875" t="s">
        <v>244</v>
      </c>
      <c r="K875">
        <v>909</v>
      </c>
      <c r="L875">
        <v>7.7000000000000002</v>
      </c>
      <c r="M875" t="s">
        <v>265</v>
      </c>
      <c r="N875" t="s">
        <v>350</v>
      </c>
      <c r="O875">
        <v>871</v>
      </c>
      <c r="P875">
        <v>104.362801377727</v>
      </c>
      <c r="Q875" t="s">
        <v>254</v>
      </c>
      <c r="R875" t="s">
        <v>192</v>
      </c>
      <c r="S875" t="s">
        <v>247</v>
      </c>
    </row>
    <row r="876">
      <c r="A876" t="s">
        <v>2801</v>
      </c>
      <c r="B876">
        <v>12.2930413380523</v>
      </c>
      <c r="C876">
        <v>-5.81870259866285</v>
      </c>
      <c r="D876">
        <v>2.4940808039066602</v>
      </c>
      <c r="E876" s="134" t="s">
        <v>2802</v>
      </c>
      <c r="F876">
        <v>0.00035151072169749498</v>
      </c>
      <c r="G876" t="s">
        <v>553</v>
      </c>
      <c r="H876">
        <v>54339</v>
      </c>
      <c r="I876">
        <v>54486</v>
      </c>
      <c r="J876" t="s">
        <v>244</v>
      </c>
      <c r="K876">
        <v>147</v>
      </c>
      <c r="L876">
        <v>24</v>
      </c>
      <c r="M876" t="s">
        <v>253</v>
      </c>
      <c r="N876" t="s">
        <v>198</v>
      </c>
      <c r="O876">
        <v>14635</v>
      </c>
      <c r="P876">
        <v>1.00444140758456</v>
      </c>
      <c r="Q876" t="s">
        <v>246</v>
      </c>
      <c r="R876" t="s">
        <v>198</v>
      </c>
      <c r="S876" t="s">
        <v>247</v>
      </c>
    </row>
    <row r="877">
      <c r="A877" t="s">
        <v>2803</v>
      </c>
      <c r="B877">
        <v>18.241121494178799</v>
      </c>
      <c r="C877">
        <v>-3.3527766364292302</v>
      </c>
      <c r="D877">
        <v>0.90718154966214604</v>
      </c>
      <c r="E877" s="134" t="s">
        <v>2804</v>
      </c>
      <c r="F877">
        <v>0.000353020223512259</v>
      </c>
      <c r="G877" t="s">
        <v>251</v>
      </c>
      <c r="H877">
        <v>113661</v>
      </c>
      <c r="I877">
        <v>117656</v>
      </c>
      <c r="J877" t="s">
        <v>252</v>
      </c>
      <c r="K877">
        <v>668</v>
      </c>
      <c r="L877">
        <v>15.411</v>
      </c>
      <c r="M877" t="s">
        <v>293</v>
      </c>
      <c r="N877" t="s">
        <v>196</v>
      </c>
      <c r="O877">
        <v>4037</v>
      </c>
      <c r="P877">
        <v>16.546940797622</v>
      </c>
      <c r="Q877" t="s">
        <v>246</v>
      </c>
      <c r="R877" t="s">
        <v>196</v>
      </c>
      <c r="S877" t="s">
        <v>247</v>
      </c>
    </row>
    <row r="878">
      <c r="A878" t="s">
        <v>2805</v>
      </c>
      <c r="B878">
        <v>10.494267367754</v>
      </c>
      <c r="C878">
        <v>2.6558327318832098</v>
      </c>
      <c r="D878">
        <v>0.77378236912978804</v>
      </c>
      <c r="E878" s="134" t="s">
        <v>2806</v>
      </c>
      <c r="F878">
        <v>0.00036519012488128201</v>
      </c>
      <c r="G878" t="s">
        <v>349</v>
      </c>
      <c r="H878">
        <v>2854244</v>
      </c>
      <c r="I878">
        <v>2854462</v>
      </c>
      <c r="J878" t="s">
        <v>252</v>
      </c>
      <c r="K878">
        <v>218</v>
      </c>
      <c r="L878">
        <v>12.4</v>
      </c>
      <c r="M878" t="s">
        <v>245</v>
      </c>
      <c r="N878" t="s">
        <v>350</v>
      </c>
      <c r="O878">
        <v>217</v>
      </c>
      <c r="P878">
        <v>100.460829493088</v>
      </c>
      <c r="Q878" t="s">
        <v>254</v>
      </c>
      <c r="R878" t="s">
        <v>192</v>
      </c>
      <c r="S878" t="s">
        <v>247</v>
      </c>
    </row>
    <row r="879">
      <c r="A879" t="s">
        <v>2807</v>
      </c>
      <c r="B879">
        <v>15.583994107775499</v>
      </c>
      <c r="C879">
        <v>2.2646974655384899</v>
      </c>
      <c r="D879">
        <v>0.66437085932940898</v>
      </c>
      <c r="E879" s="134" t="s">
        <v>2808</v>
      </c>
      <c r="F879">
        <v>0.00037146453810865801</v>
      </c>
      <c r="G879" t="s">
        <v>414</v>
      </c>
      <c r="H879">
        <v>744435</v>
      </c>
      <c r="I879">
        <v>744547</v>
      </c>
      <c r="J879" t="s">
        <v>252</v>
      </c>
      <c r="K879">
        <v>112</v>
      </c>
      <c r="L879">
        <v>12.6</v>
      </c>
      <c r="M879" t="s">
        <v>245</v>
      </c>
      <c r="N879" t="s">
        <v>199</v>
      </c>
      <c r="O879">
        <v>13989</v>
      </c>
      <c r="P879">
        <v>0.80062906569447401</v>
      </c>
      <c r="Q879" t="s">
        <v>246</v>
      </c>
      <c r="R879" t="s">
        <v>199</v>
      </c>
      <c r="S879" t="s">
        <v>247</v>
      </c>
    </row>
    <row r="880">
      <c r="A880" t="s">
        <v>2809</v>
      </c>
      <c r="B880">
        <v>7.04113221506522</v>
      </c>
      <c r="C880">
        <v>3.9176994167488002</v>
      </c>
      <c r="D880">
        <v>1.10941942988249</v>
      </c>
      <c r="E880" s="134" t="s">
        <v>2810</v>
      </c>
      <c r="F880">
        <v>0.00037725325968810102</v>
      </c>
      <c r="G880" t="s">
        <v>553</v>
      </c>
      <c r="H880">
        <v>7825249</v>
      </c>
      <c r="I880">
        <v>7831296</v>
      </c>
      <c r="J880" t="s">
        <v>252</v>
      </c>
      <c r="K880">
        <v>6047</v>
      </c>
      <c r="L880">
        <v>0</v>
      </c>
      <c r="M880" t="s">
        <v>265</v>
      </c>
      <c r="N880" t="s">
        <v>2499</v>
      </c>
      <c r="O880">
        <v>6049</v>
      </c>
      <c r="P880">
        <v>99.966936683749395</v>
      </c>
      <c r="Q880" t="s">
        <v>254</v>
      </c>
      <c r="R880" t="s">
        <v>191</v>
      </c>
      <c r="S880" t="s">
        <v>247</v>
      </c>
    </row>
    <row r="881">
      <c r="A881" t="s">
        <v>2811</v>
      </c>
      <c r="B881">
        <v>12.0775871426385</v>
      </c>
      <c r="C881">
        <v>2.5832038581768102</v>
      </c>
      <c r="D881">
        <v>0.75868883573957702</v>
      </c>
      <c r="E881" s="134" t="s">
        <v>2812</v>
      </c>
      <c r="F881">
        <v>0.00039164026891569598</v>
      </c>
      <c r="G881" t="s">
        <v>317</v>
      </c>
      <c r="H881">
        <v>749311</v>
      </c>
      <c r="I881">
        <v>749527</v>
      </c>
      <c r="J881" t="s">
        <v>244</v>
      </c>
      <c r="K881">
        <v>216</v>
      </c>
      <c r="L881">
        <v>20.5</v>
      </c>
      <c r="M881" t="s">
        <v>245</v>
      </c>
      <c r="N881" t="s">
        <v>138</v>
      </c>
      <c r="O881">
        <v>2166</v>
      </c>
      <c r="P881">
        <v>9.97229916897507</v>
      </c>
      <c r="Q881" t="s">
        <v>246</v>
      </c>
      <c r="R881" t="s">
        <v>138</v>
      </c>
      <c r="S881" t="s">
        <v>247</v>
      </c>
    </row>
    <row r="882">
      <c r="A882" t="s">
        <v>2813</v>
      </c>
      <c r="B882">
        <v>3.9538166389017202</v>
      </c>
      <c r="C882">
        <v>6.0828190820283998</v>
      </c>
      <c r="D882">
        <v>2.6948985568567698</v>
      </c>
      <c r="E882" s="134" t="s">
        <v>2814</v>
      </c>
      <c r="F882">
        <v>0.000408600720091516</v>
      </c>
      <c r="G882" t="s">
        <v>478</v>
      </c>
      <c r="H882">
        <v>419688</v>
      </c>
      <c r="I882">
        <v>421461</v>
      </c>
      <c r="J882" t="s">
        <v>252</v>
      </c>
      <c r="K882">
        <v>1404</v>
      </c>
      <c r="L882">
        <v>25.295000000000002</v>
      </c>
      <c r="M882" t="s">
        <v>274</v>
      </c>
      <c r="N882" t="s">
        <v>199</v>
      </c>
      <c r="O882">
        <v>13468</v>
      </c>
      <c r="P882">
        <v>10.424710424710399</v>
      </c>
      <c r="Q882" t="s">
        <v>246</v>
      </c>
      <c r="R882" t="s">
        <v>199</v>
      </c>
      <c r="S882" t="s">
        <v>247</v>
      </c>
    </row>
    <row r="883">
      <c r="A883" t="s">
        <v>2815</v>
      </c>
      <c r="B883">
        <v>7.91699989032315</v>
      </c>
      <c r="C883">
        <v>3.3126699316399502</v>
      </c>
      <c r="D883">
        <v>0.97657688647216001</v>
      </c>
      <c r="E883" s="134" t="s">
        <v>2816</v>
      </c>
      <c r="F883">
        <v>0.00041254551318974802</v>
      </c>
      <c r="G883" t="s">
        <v>251</v>
      </c>
      <c r="H883">
        <v>658314</v>
      </c>
      <c r="I883">
        <v>658531</v>
      </c>
      <c r="J883" t="s">
        <v>252</v>
      </c>
      <c r="K883">
        <v>217</v>
      </c>
      <c r="L883">
        <v>14.699999999999999</v>
      </c>
      <c r="M883" t="s">
        <v>245</v>
      </c>
      <c r="N883" t="s">
        <v>350</v>
      </c>
      <c r="O883">
        <v>217</v>
      </c>
      <c r="P883">
        <v>100</v>
      </c>
      <c r="Q883" t="s">
        <v>254</v>
      </c>
      <c r="R883" t="s">
        <v>192</v>
      </c>
      <c r="S883" t="s">
        <v>247</v>
      </c>
    </row>
    <row r="884">
      <c r="A884" t="s">
        <v>2817</v>
      </c>
      <c r="B884">
        <v>11.402229353275599</v>
      </c>
      <c r="C884">
        <v>-5.6695947469251102</v>
      </c>
      <c r="D884">
        <v>2.47030685492473</v>
      </c>
      <c r="E884" s="134" t="s">
        <v>2818</v>
      </c>
      <c r="F884">
        <v>0.00044707443398578898</v>
      </c>
      <c r="G884" t="s">
        <v>478</v>
      </c>
      <c r="H884">
        <v>2954075</v>
      </c>
      <c r="I884">
        <v>2955600</v>
      </c>
      <c r="J884" t="s">
        <v>244</v>
      </c>
      <c r="K884">
        <v>1383</v>
      </c>
      <c r="L884">
        <v>25.079000000000001</v>
      </c>
      <c r="M884" t="s">
        <v>245</v>
      </c>
      <c r="N884" t="s">
        <v>138</v>
      </c>
      <c r="O884">
        <v>13346</v>
      </c>
      <c r="P884">
        <v>10.362655477296601</v>
      </c>
      <c r="Q884" t="s">
        <v>246</v>
      </c>
      <c r="R884" t="s">
        <v>138</v>
      </c>
      <c r="S884" t="s">
        <v>247</v>
      </c>
    </row>
    <row r="885">
      <c r="A885" t="s">
        <v>2819</v>
      </c>
      <c r="B885">
        <v>8.5150723941505309</v>
      </c>
      <c r="C885">
        <v>2.9982611809390698</v>
      </c>
      <c r="D885">
        <v>0.88886022010606702</v>
      </c>
      <c r="E885" s="134" t="s">
        <v>2820</v>
      </c>
      <c r="F885">
        <v>0.00045328962508530302</v>
      </c>
      <c r="G885" t="s">
        <v>269</v>
      </c>
      <c r="H885">
        <v>7380355</v>
      </c>
      <c r="I885">
        <v>7380922</v>
      </c>
      <c r="J885" t="s">
        <v>252</v>
      </c>
      <c r="K885">
        <v>567</v>
      </c>
      <c r="L885">
        <v>9.1999999999999993</v>
      </c>
      <c r="M885" t="s">
        <v>245</v>
      </c>
      <c r="N885" t="s">
        <v>126</v>
      </c>
      <c r="O885">
        <v>806</v>
      </c>
      <c r="P885">
        <v>70.347394540942901</v>
      </c>
      <c r="Q885" t="s">
        <v>246</v>
      </c>
      <c r="R885" t="s">
        <v>191</v>
      </c>
      <c r="S885" t="s">
        <v>247</v>
      </c>
    </row>
    <row r="886">
      <c r="A886" t="s">
        <v>2821</v>
      </c>
      <c r="B886">
        <v>8.4250304617983396</v>
      </c>
      <c r="C886">
        <v>3.1973428290027499</v>
      </c>
      <c r="D886">
        <v>0.95085737158190897</v>
      </c>
      <c r="E886" s="134" t="s">
        <v>2822</v>
      </c>
      <c r="F886">
        <v>0.00046799981801553598</v>
      </c>
      <c r="G886" t="s">
        <v>273</v>
      </c>
      <c r="H886">
        <v>942335</v>
      </c>
      <c r="I886">
        <v>942560</v>
      </c>
      <c r="J886" t="s">
        <v>244</v>
      </c>
      <c r="K886">
        <v>225</v>
      </c>
      <c r="L886">
        <v>21.399999999999999</v>
      </c>
      <c r="M886" t="s">
        <v>245</v>
      </c>
      <c r="N886" t="s">
        <v>350</v>
      </c>
      <c r="O886">
        <v>217</v>
      </c>
      <c r="P886">
        <v>103.6866359447</v>
      </c>
      <c r="Q886" t="s">
        <v>246</v>
      </c>
      <c r="R886" t="s">
        <v>192</v>
      </c>
      <c r="S886" t="s">
        <v>247</v>
      </c>
    </row>
    <row r="887">
      <c r="A887" t="s">
        <v>2823</v>
      </c>
      <c r="B887">
        <v>18.942835409658201</v>
      </c>
      <c r="C887">
        <v>-3.0652462402263199</v>
      </c>
      <c r="D887">
        <v>0.86043251117458497</v>
      </c>
      <c r="E887" s="134" t="s">
        <v>2824</v>
      </c>
      <c r="F887">
        <v>0.00047462551396678602</v>
      </c>
      <c r="G887" t="s">
        <v>303</v>
      </c>
      <c r="H887">
        <v>4969111</v>
      </c>
      <c r="I887">
        <v>4972462</v>
      </c>
      <c r="J887" t="s">
        <v>244</v>
      </c>
      <c r="K887">
        <v>165</v>
      </c>
      <c r="L887">
        <v>9.1270000000000007</v>
      </c>
      <c r="M887" t="s">
        <v>245</v>
      </c>
      <c r="N887" t="s">
        <v>197</v>
      </c>
      <c r="O887">
        <v>5511</v>
      </c>
      <c r="P887">
        <v>2.9940119760478998</v>
      </c>
      <c r="Q887" t="s">
        <v>246</v>
      </c>
      <c r="R887" t="s">
        <v>197</v>
      </c>
      <c r="S887" t="s">
        <v>247</v>
      </c>
    </row>
    <row r="888">
      <c r="A888" t="s">
        <v>2825</v>
      </c>
      <c r="B888">
        <v>7.9358724592608496</v>
      </c>
      <c r="C888">
        <v>3.2922286323387402</v>
      </c>
      <c r="D888">
        <v>0.98929581489956098</v>
      </c>
      <c r="E888" s="134" t="s">
        <v>2826</v>
      </c>
      <c r="F888">
        <v>0.00049042030658497104</v>
      </c>
      <c r="G888" t="s">
        <v>297</v>
      </c>
      <c r="H888">
        <v>6193862</v>
      </c>
      <c r="I888">
        <v>6199907</v>
      </c>
      <c r="J888" t="s">
        <v>252</v>
      </c>
      <c r="K888">
        <v>6045</v>
      </c>
      <c r="L888">
        <v>0</v>
      </c>
      <c r="M888" t="s">
        <v>265</v>
      </c>
      <c r="N888" t="s">
        <v>2499</v>
      </c>
      <c r="O888">
        <v>6049</v>
      </c>
      <c r="P888">
        <v>99.933873367498805</v>
      </c>
      <c r="Q888" t="s">
        <v>254</v>
      </c>
      <c r="R888" t="s">
        <v>191</v>
      </c>
      <c r="S888" t="s">
        <v>247</v>
      </c>
    </row>
    <row r="889">
      <c r="A889" t="s">
        <v>2827</v>
      </c>
      <c r="B889">
        <v>6.7195264052703498</v>
      </c>
      <c r="C889">
        <v>4.3342601867175397</v>
      </c>
      <c r="D889">
        <v>1.2327868894874701</v>
      </c>
      <c r="E889" s="134" t="s">
        <v>2828</v>
      </c>
      <c r="F889">
        <v>0.00050231252005051002</v>
      </c>
      <c r="G889" t="s">
        <v>524</v>
      </c>
      <c r="H889">
        <v>3739708</v>
      </c>
      <c r="I889">
        <v>3739915</v>
      </c>
      <c r="J889" t="s">
        <v>244</v>
      </c>
      <c r="K889">
        <v>207</v>
      </c>
      <c r="L889">
        <v>25.699999999999999</v>
      </c>
      <c r="M889" t="s">
        <v>245</v>
      </c>
      <c r="N889" t="s">
        <v>350</v>
      </c>
      <c r="O889">
        <v>221</v>
      </c>
      <c r="P889">
        <v>93.665158371040704</v>
      </c>
      <c r="Q889" t="s">
        <v>246</v>
      </c>
      <c r="R889" t="s">
        <v>192</v>
      </c>
      <c r="S889" t="s">
        <v>247</v>
      </c>
    </row>
    <row r="890">
      <c r="A890" t="s">
        <v>2829</v>
      </c>
      <c r="B890">
        <v>6.87141591747001</v>
      </c>
      <c r="C890">
        <v>3.8135607386172201</v>
      </c>
      <c r="D890">
        <v>1.12246095107869</v>
      </c>
      <c r="E890" s="134" t="s">
        <v>2830</v>
      </c>
      <c r="F890">
        <v>0.00051588850943317202</v>
      </c>
      <c r="G890" t="s">
        <v>303</v>
      </c>
      <c r="H890">
        <v>1812592</v>
      </c>
      <c r="I890">
        <v>1812954</v>
      </c>
      <c r="J890" t="s">
        <v>252</v>
      </c>
      <c r="K890">
        <v>362</v>
      </c>
      <c r="L890">
        <v>8.4000000000000004</v>
      </c>
      <c r="M890" t="s">
        <v>274</v>
      </c>
      <c r="N890" t="s">
        <v>200</v>
      </c>
      <c r="O890">
        <v>3664</v>
      </c>
      <c r="P890">
        <v>9.8799126637554604</v>
      </c>
      <c r="Q890" t="s">
        <v>246</v>
      </c>
      <c r="R890" t="s">
        <v>200</v>
      </c>
      <c r="S890" t="s">
        <v>247</v>
      </c>
    </row>
    <row r="891">
      <c r="A891" t="s">
        <v>2831</v>
      </c>
      <c r="B891">
        <v>8.9341532114990301</v>
      </c>
      <c r="C891">
        <v>2.9695557684095801</v>
      </c>
      <c r="D891">
        <v>0.904615712544799</v>
      </c>
      <c r="E891" s="134" t="s">
        <v>2832</v>
      </c>
      <c r="F891">
        <v>0.00052187727364116595</v>
      </c>
      <c r="G891" t="s">
        <v>342</v>
      </c>
      <c r="H891">
        <v>763108</v>
      </c>
      <c r="I891">
        <v>763195</v>
      </c>
      <c r="J891" t="s">
        <v>244</v>
      </c>
      <c r="K891">
        <v>87</v>
      </c>
      <c r="L891">
        <v>3.5</v>
      </c>
      <c r="M891" t="s">
        <v>245</v>
      </c>
      <c r="N891" t="s">
        <v>200</v>
      </c>
      <c r="O891">
        <v>3664</v>
      </c>
      <c r="P891">
        <v>2.37445414847162</v>
      </c>
      <c r="Q891" t="s">
        <v>246</v>
      </c>
      <c r="R891" t="s">
        <v>200</v>
      </c>
      <c r="S891" t="s">
        <v>247</v>
      </c>
    </row>
    <row r="892">
      <c r="A892" t="s">
        <v>2833</v>
      </c>
      <c r="B892">
        <v>3.8833468969716298</v>
      </c>
      <c r="C892">
        <v>5.9696705435193502</v>
      </c>
      <c r="D892">
        <v>2.7000702690306002</v>
      </c>
      <c r="E892" s="134" t="s">
        <v>2834</v>
      </c>
      <c r="F892">
        <v>0.00052442575066261596</v>
      </c>
      <c r="G892" t="s">
        <v>349</v>
      </c>
      <c r="H892">
        <v>6264613</v>
      </c>
      <c r="I892">
        <v>6265195</v>
      </c>
      <c r="J892" t="s">
        <v>252</v>
      </c>
      <c r="K892">
        <v>591</v>
      </c>
      <c r="L892">
        <v>13.327999999999999</v>
      </c>
      <c r="M892" t="s">
        <v>293</v>
      </c>
      <c r="N892" t="s">
        <v>122</v>
      </c>
      <c r="O892">
        <v>1246</v>
      </c>
      <c r="P892">
        <v>47.431781701444599</v>
      </c>
      <c r="Q892" t="s">
        <v>246</v>
      </c>
      <c r="R892" t="s">
        <v>122</v>
      </c>
      <c r="S892" t="s">
        <v>247</v>
      </c>
    </row>
    <row r="893">
      <c r="A893" t="s">
        <v>2835</v>
      </c>
      <c r="B893">
        <v>10.4565149325097</v>
      </c>
      <c r="C893">
        <v>2.7417042178404101</v>
      </c>
      <c r="D893">
        <v>0.83505579420522502</v>
      </c>
      <c r="E893" s="134" t="s">
        <v>2836</v>
      </c>
      <c r="F893">
        <v>0.00054432581686815202</v>
      </c>
      <c r="G893" t="s">
        <v>282</v>
      </c>
      <c r="H893">
        <v>2879890</v>
      </c>
      <c r="I893">
        <v>2880247</v>
      </c>
      <c r="J893" t="s">
        <v>244</v>
      </c>
      <c r="K893">
        <v>360</v>
      </c>
      <c r="L893">
        <v>15.993</v>
      </c>
      <c r="M893" t="s">
        <v>245</v>
      </c>
      <c r="N893" t="s">
        <v>575</v>
      </c>
      <c r="O893">
        <v>1116</v>
      </c>
      <c r="P893">
        <v>32.258064516128997</v>
      </c>
      <c r="Q893" t="s">
        <v>246</v>
      </c>
      <c r="R893" t="s">
        <v>192</v>
      </c>
      <c r="S893" t="s">
        <v>247</v>
      </c>
    </row>
    <row r="894">
      <c r="A894" t="s">
        <v>2837</v>
      </c>
      <c r="B894">
        <v>10.367172621641901</v>
      </c>
      <c r="C894">
        <v>2.7147219433446401</v>
      </c>
      <c r="D894">
        <v>0.83104361122304704</v>
      </c>
      <c r="E894" s="134" t="s">
        <v>2838</v>
      </c>
      <c r="F894">
        <v>0.00055778541897577203</v>
      </c>
      <c r="G894" t="s">
        <v>303</v>
      </c>
      <c r="H894">
        <v>4938429</v>
      </c>
      <c r="I894">
        <v>4938658</v>
      </c>
      <c r="J894" t="s">
        <v>244</v>
      </c>
      <c r="K894">
        <v>229</v>
      </c>
      <c r="L894">
        <v>14.800000000000001</v>
      </c>
      <c r="M894" t="s">
        <v>265</v>
      </c>
      <c r="N894" t="s">
        <v>350</v>
      </c>
      <c r="O894">
        <v>221</v>
      </c>
      <c r="P894">
        <v>103.619909502262</v>
      </c>
      <c r="Q894" t="s">
        <v>254</v>
      </c>
      <c r="R894" t="s">
        <v>192</v>
      </c>
      <c r="S894" t="s">
        <v>247</v>
      </c>
    </row>
    <row r="895">
      <c r="A895" t="s">
        <v>2839</v>
      </c>
      <c r="B895">
        <v>7.7552476880227603</v>
      </c>
      <c r="C895">
        <v>3.2961652052536801</v>
      </c>
      <c r="D895">
        <v>0.99667857408884397</v>
      </c>
      <c r="E895" s="134" t="s">
        <v>2840</v>
      </c>
      <c r="F895">
        <v>0.00055973487531919104</v>
      </c>
      <c r="G895" t="s">
        <v>418</v>
      </c>
      <c r="H895">
        <v>2224404</v>
      </c>
      <c r="I895">
        <v>2230451</v>
      </c>
      <c r="J895" t="s">
        <v>252</v>
      </c>
      <c r="K895">
        <v>6047</v>
      </c>
      <c r="L895">
        <v>0</v>
      </c>
      <c r="M895" t="s">
        <v>274</v>
      </c>
      <c r="N895" t="s">
        <v>2499</v>
      </c>
      <c r="O895">
        <v>6049</v>
      </c>
      <c r="P895">
        <v>99.966936683749395</v>
      </c>
      <c r="Q895" t="s">
        <v>254</v>
      </c>
      <c r="R895" t="s">
        <v>191</v>
      </c>
      <c r="S895" t="s">
        <v>247</v>
      </c>
    </row>
    <row r="896">
      <c r="A896" t="s">
        <v>2841</v>
      </c>
      <c r="B896">
        <v>21.7249718379075</v>
      </c>
      <c r="C896">
        <v>-2.22868491923942</v>
      </c>
      <c r="D896">
        <v>0.65415199849750105</v>
      </c>
      <c r="E896" s="134" t="s">
        <v>2842</v>
      </c>
      <c r="F896">
        <v>0.00056130614993782498</v>
      </c>
      <c r="G896" t="s">
        <v>303</v>
      </c>
      <c r="H896">
        <v>4162174</v>
      </c>
      <c r="I896">
        <v>4162501</v>
      </c>
      <c r="J896" t="s">
        <v>252</v>
      </c>
      <c r="K896">
        <v>327</v>
      </c>
      <c r="L896">
        <v>11</v>
      </c>
      <c r="M896" t="s">
        <v>274</v>
      </c>
      <c r="N896" t="s">
        <v>199</v>
      </c>
      <c r="O896">
        <v>13544</v>
      </c>
      <c r="P896">
        <v>2.41435321913763</v>
      </c>
      <c r="Q896" t="s">
        <v>246</v>
      </c>
      <c r="R896" t="s">
        <v>199</v>
      </c>
      <c r="S896" t="s">
        <v>247</v>
      </c>
    </row>
    <row r="897">
      <c r="A897" t="s">
        <v>2843</v>
      </c>
      <c r="B897">
        <v>3.7735380297213998</v>
      </c>
      <c r="C897">
        <v>5.9830787260934697</v>
      </c>
      <c r="D897">
        <v>2.7098664896763802</v>
      </c>
      <c r="E897" s="134" t="s">
        <v>2844</v>
      </c>
      <c r="F897">
        <v>0.00058510095277468496</v>
      </c>
      <c r="G897" t="s">
        <v>478</v>
      </c>
      <c r="H897">
        <v>2015718</v>
      </c>
      <c r="I897">
        <v>2016328</v>
      </c>
      <c r="J897" t="s">
        <v>244</v>
      </c>
      <c r="K897">
        <v>186</v>
      </c>
      <c r="L897">
        <v>15.823</v>
      </c>
      <c r="M897" t="s">
        <v>274</v>
      </c>
      <c r="N897" t="s">
        <v>138</v>
      </c>
      <c r="O897">
        <v>812</v>
      </c>
      <c r="P897">
        <v>22.906403940886701</v>
      </c>
      <c r="Q897" t="s">
        <v>246</v>
      </c>
      <c r="R897" t="s">
        <v>138</v>
      </c>
      <c r="S897" t="s">
        <v>247</v>
      </c>
    </row>
    <row r="898">
      <c r="A898" t="s">
        <v>2845</v>
      </c>
      <c r="B898">
        <v>3.7383031587563602</v>
      </c>
      <c r="C898">
        <v>5.9421042959564101</v>
      </c>
      <c r="D898">
        <v>2.7025042732726301</v>
      </c>
      <c r="E898" s="134" t="s">
        <v>2846</v>
      </c>
      <c r="F898">
        <v>0.00059399837560252498</v>
      </c>
      <c r="G898" t="s">
        <v>330</v>
      </c>
      <c r="H898">
        <v>1339258</v>
      </c>
      <c r="I898">
        <v>1339620</v>
      </c>
      <c r="J898" t="s">
        <v>244</v>
      </c>
      <c r="K898">
        <v>362</v>
      </c>
      <c r="L898">
        <v>24.300000000000001</v>
      </c>
      <c r="M898" t="s">
        <v>245</v>
      </c>
      <c r="N898" t="s">
        <v>198</v>
      </c>
      <c r="O898">
        <v>5362</v>
      </c>
      <c r="P898">
        <v>6.7512122342409597</v>
      </c>
      <c r="Q898" t="s">
        <v>246</v>
      </c>
      <c r="R898" t="s">
        <v>198</v>
      </c>
      <c r="S898" t="s">
        <v>247</v>
      </c>
    </row>
    <row r="899">
      <c r="A899" t="s">
        <v>2847</v>
      </c>
      <c r="B899">
        <v>18.732933862440799</v>
      </c>
      <c r="C899">
        <v>-3.0464686004760599</v>
      </c>
      <c r="D899">
        <v>0.87934004711826197</v>
      </c>
      <c r="E899" s="134" t="s">
        <v>2848</v>
      </c>
      <c r="F899">
        <v>0.00062165415336001102</v>
      </c>
      <c r="G899" t="s">
        <v>303</v>
      </c>
      <c r="H899">
        <v>331067</v>
      </c>
      <c r="I899">
        <v>335067</v>
      </c>
      <c r="J899" t="s">
        <v>244</v>
      </c>
      <c r="K899">
        <v>2876</v>
      </c>
      <c r="L899">
        <v>18.015000000000001</v>
      </c>
      <c r="M899" t="s">
        <v>245</v>
      </c>
      <c r="N899" t="s">
        <v>199</v>
      </c>
      <c r="O899">
        <v>13544</v>
      </c>
      <c r="P899">
        <v>21.234494979326598</v>
      </c>
      <c r="Q899" t="s">
        <v>246</v>
      </c>
      <c r="R899" t="s">
        <v>199</v>
      </c>
      <c r="S899" t="s">
        <v>247</v>
      </c>
    </row>
    <row r="900">
      <c r="A900" t="s">
        <v>2849</v>
      </c>
      <c r="B900">
        <v>15.9956370099358</v>
      </c>
      <c r="C900">
        <v>2.0743625607312199</v>
      </c>
      <c r="D900">
        <v>0.63173652378032297</v>
      </c>
      <c r="E900">
        <v>0.000103851359589937</v>
      </c>
      <c r="F900">
        <v>0.00064903758322874599</v>
      </c>
      <c r="G900" t="s">
        <v>307</v>
      </c>
      <c r="H900">
        <v>4498344</v>
      </c>
      <c r="I900">
        <v>4498526</v>
      </c>
      <c r="J900" t="s">
        <v>244</v>
      </c>
      <c r="K900">
        <v>182</v>
      </c>
      <c r="L900">
        <v>9.5</v>
      </c>
      <c r="M900" t="s">
        <v>245</v>
      </c>
      <c r="N900" t="s">
        <v>198</v>
      </c>
      <c r="O900">
        <v>6814</v>
      </c>
      <c r="P900">
        <v>2.6709715292045799</v>
      </c>
      <c r="Q900" t="s">
        <v>246</v>
      </c>
      <c r="R900" t="s">
        <v>198</v>
      </c>
      <c r="S900" t="s">
        <v>247</v>
      </c>
    </row>
    <row r="901">
      <c r="A901" t="s">
        <v>2850</v>
      </c>
      <c r="B901">
        <v>3.7030682877913099</v>
      </c>
      <c r="C901">
        <v>5.88472700825755</v>
      </c>
      <c r="D901">
        <v>2.7036130440727102</v>
      </c>
      <c r="E901">
        <v>0.000106106353859321</v>
      </c>
      <c r="F901">
        <v>0.00066176785813108795</v>
      </c>
      <c r="G901" t="s">
        <v>297</v>
      </c>
      <c r="H901">
        <v>1487571</v>
      </c>
      <c r="I901">
        <v>1487714</v>
      </c>
      <c r="J901" t="s">
        <v>244</v>
      </c>
      <c r="K901">
        <v>143</v>
      </c>
      <c r="L901">
        <v>22</v>
      </c>
      <c r="M901" t="s">
        <v>265</v>
      </c>
      <c r="N901" t="s">
        <v>195</v>
      </c>
      <c r="O901">
        <v>4363</v>
      </c>
      <c r="P901">
        <v>3.2775613110245199</v>
      </c>
      <c r="Q901" t="s">
        <v>246</v>
      </c>
      <c r="R901" t="s">
        <v>195</v>
      </c>
      <c r="S901" t="s">
        <v>247</v>
      </c>
    </row>
    <row r="902">
      <c r="A902" t="s">
        <v>2851</v>
      </c>
      <c r="B902">
        <v>3.7030682877913099</v>
      </c>
      <c r="C902">
        <v>5.88472700825755</v>
      </c>
      <c r="D902">
        <v>2.7036130440727102</v>
      </c>
      <c r="E902">
        <v>0.000106106353859321</v>
      </c>
      <c r="F902">
        <v>0.00066176785813108795</v>
      </c>
      <c r="G902" t="s">
        <v>681</v>
      </c>
      <c r="H902">
        <v>2132612</v>
      </c>
      <c r="I902">
        <v>2132732</v>
      </c>
      <c r="J902" t="s">
        <v>252</v>
      </c>
      <c r="K902">
        <v>120</v>
      </c>
      <c r="L902">
        <v>12.199999999999999</v>
      </c>
      <c r="M902" t="s">
        <v>274</v>
      </c>
      <c r="N902" t="s">
        <v>126</v>
      </c>
      <c r="O902">
        <v>3386</v>
      </c>
      <c r="P902">
        <v>3.5440047253396298</v>
      </c>
      <c r="Q902" t="s">
        <v>246</v>
      </c>
      <c r="R902" t="s">
        <v>192</v>
      </c>
      <c r="S902" t="s">
        <v>247</v>
      </c>
    </row>
    <row r="903">
      <c r="A903" t="s">
        <v>2852</v>
      </c>
      <c r="B903">
        <v>3.7030682877913099</v>
      </c>
      <c r="C903">
        <v>5.88472700825755</v>
      </c>
      <c r="D903">
        <v>2.7036130440727102</v>
      </c>
      <c r="E903">
        <v>0.000106106353859321</v>
      </c>
      <c r="F903">
        <v>0.00066176785813108795</v>
      </c>
      <c r="G903" t="s">
        <v>334</v>
      </c>
      <c r="H903">
        <v>7435060</v>
      </c>
      <c r="I903">
        <v>7435599</v>
      </c>
      <c r="J903" t="s">
        <v>252</v>
      </c>
      <c r="K903">
        <v>539</v>
      </c>
      <c r="L903">
        <v>11.5</v>
      </c>
      <c r="M903" t="s">
        <v>274</v>
      </c>
      <c r="N903" t="s">
        <v>278</v>
      </c>
      <c r="O903">
        <v>8869</v>
      </c>
      <c r="P903">
        <v>6.0773480662983399</v>
      </c>
      <c r="Q903" t="s">
        <v>246</v>
      </c>
      <c r="R903" t="s">
        <v>191</v>
      </c>
      <c r="S903" t="s">
        <v>247</v>
      </c>
    </row>
    <row r="904">
      <c r="A904" t="s">
        <v>2853</v>
      </c>
      <c r="B904">
        <v>3.7030682877913099</v>
      </c>
      <c r="C904">
        <v>5.88472700825755</v>
      </c>
      <c r="D904">
        <v>2.7036130440727102</v>
      </c>
      <c r="E904">
        <v>0.000106106353859321</v>
      </c>
      <c r="F904">
        <v>0.00066176785813108795</v>
      </c>
      <c r="G904" t="s">
        <v>297</v>
      </c>
      <c r="H904">
        <v>1487574</v>
      </c>
      <c r="I904">
        <v>1487740</v>
      </c>
      <c r="J904" t="s">
        <v>244</v>
      </c>
      <c r="K904">
        <v>166</v>
      </c>
      <c r="L904">
        <v>22.800000000000001</v>
      </c>
      <c r="M904" t="s">
        <v>265</v>
      </c>
      <c r="N904" t="s">
        <v>350</v>
      </c>
      <c r="O904">
        <v>1344</v>
      </c>
      <c r="P904">
        <v>12.351190476190499</v>
      </c>
      <c r="Q904" t="s">
        <v>246</v>
      </c>
      <c r="R904" t="s">
        <v>192</v>
      </c>
      <c r="S904" t="s">
        <v>247</v>
      </c>
    </row>
    <row r="905">
      <c r="A905" t="s">
        <v>2854</v>
      </c>
      <c r="B905">
        <v>13.583909037976801</v>
      </c>
      <c r="C905">
        <v>2.0879120375697902</v>
      </c>
      <c r="D905">
        <v>0.63746466603902396</v>
      </c>
      <c r="E905">
        <v>0.000108840753514786</v>
      </c>
      <c r="F905">
        <v>0.00067812509503182195</v>
      </c>
      <c r="G905" t="s">
        <v>342</v>
      </c>
      <c r="H905">
        <v>7836863</v>
      </c>
      <c r="I905">
        <v>7836929</v>
      </c>
      <c r="J905" t="s">
        <v>244</v>
      </c>
      <c r="K905">
        <v>66</v>
      </c>
      <c r="L905">
        <v>6.7000000000000002</v>
      </c>
      <c r="M905" t="s">
        <v>245</v>
      </c>
      <c r="N905" t="s">
        <v>278</v>
      </c>
      <c r="O905">
        <v>9871</v>
      </c>
      <c r="P905">
        <v>0.66862526593050398</v>
      </c>
      <c r="Q905" t="s">
        <v>246</v>
      </c>
      <c r="R905" t="s">
        <v>191</v>
      </c>
      <c r="S905" t="s">
        <v>247</v>
      </c>
    </row>
    <row r="906">
      <c r="A906" t="s">
        <v>2855</v>
      </c>
      <c r="B906">
        <v>12.039723072311499</v>
      </c>
      <c r="C906">
        <v>2.2706692113553899</v>
      </c>
      <c r="D906">
        <v>0.69461602376392695</v>
      </c>
      <c r="E906">
        <v>0.000108994429475692</v>
      </c>
      <c r="F906">
        <v>0.00067890834983832605</v>
      </c>
      <c r="G906" t="s">
        <v>251</v>
      </c>
      <c r="H906">
        <v>517004</v>
      </c>
      <c r="I906">
        <v>517221</v>
      </c>
      <c r="J906" t="s">
        <v>244</v>
      </c>
      <c r="K906">
        <v>217</v>
      </c>
      <c r="L906">
        <v>6</v>
      </c>
      <c r="M906" t="s">
        <v>245</v>
      </c>
      <c r="N906" t="s">
        <v>350</v>
      </c>
      <c r="O906">
        <v>217</v>
      </c>
      <c r="P906">
        <v>100</v>
      </c>
      <c r="Q906" t="s">
        <v>254</v>
      </c>
      <c r="R906" t="s">
        <v>192</v>
      </c>
      <c r="S906" t="s">
        <v>247</v>
      </c>
    </row>
    <row r="907">
      <c r="A907" t="s">
        <v>2856</v>
      </c>
      <c r="B907">
        <v>17.1316790264049</v>
      </c>
      <c r="C907">
        <v>-3.8032848024649901</v>
      </c>
      <c r="D907">
        <v>1.0478177991262001</v>
      </c>
      <c r="E907">
        <v>0.00011347871451536999</v>
      </c>
      <c r="F907">
        <v>0.00070503152211698599</v>
      </c>
      <c r="G907" t="s">
        <v>243</v>
      </c>
      <c r="H907">
        <v>3092</v>
      </c>
      <c r="I907">
        <v>3429</v>
      </c>
      <c r="J907" t="s">
        <v>252</v>
      </c>
      <c r="K907">
        <v>337</v>
      </c>
      <c r="L907">
        <v>17.899999999999999</v>
      </c>
      <c r="M907" t="s">
        <v>293</v>
      </c>
      <c r="N907" t="s">
        <v>138</v>
      </c>
      <c r="O907">
        <v>4935</v>
      </c>
      <c r="P907">
        <v>6.8287740628166196</v>
      </c>
      <c r="Q907" t="s">
        <v>246</v>
      </c>
      <c r="R907" t="s">
        <v>138</v>
      </c>
      <c r="S907" t="s">
        <v>247</v>
      </c>
    </row>
    <row r="908">
      <c r="A908" t="s">
        <v>2857</v>
      </c>
      <c r="B908">
        <v>23.293858008096301</v>
      </c>
      <c r="C908">
        <v>-2.1033609945532699</v>
      </c>
      <c r="D908">
        <v>0.62530607031629204</v>
      </c>
      <c r="E908">
        <v>0.000119633509121589</v>
      </c>
      <c r="F908">
        <v>0.00074023995960045504</v>
      </c>
      <c r="G908" t="s">
        <v>317</v>
      </c>
      <c r="H908">
        <v>34490</v>
      </c>
      <c r="I908">
        <v>34793</v>
      </c>
      <c r="J908" t="s">
        <v>244</v>
      </c>
      <c r="K908">
        <v>303</v>
      </c>
      <c r="L908">
        <v>23.699999999999999</v>
      </c>
      <c r="M908" t="s">
        <v>274</v>
      </c>
      <c r="N908" t="s">
        <v>278</v>
      </c>
      <c r="O908">
        <v>2159</v>
      </c>
      <c r="P908">
        <v>14.0342751273738</v>
      </c>
      <c r="Q908" t="s">
        <v>246</v>
      </c>
      <c r="R908" t="s">
        <v>192</v>
      </c>
      <c r="S908" t="s">
        <v>247</v>
      </c>
    </row>
    <row r="909">
      <c r="A909" t="s">
        <v>2858</v>
      </c>
      <c r="B909">
        <v>23.293858008096301</v>
      </c>
      <c r="C909">
        <v>-2.1033609945532699</v>
      </c>
      <c r="D909">
        <v>0.62530607031629204</v>
      </c>
      <c r="E909">
        <v>0.000119633509121589</v>
      </c>
      <c r="F909">
        <v>0.00074023995960045504</v>
      </c>
      <c r="G909" t="s">
        <v>317</v>
      </c>
      <c r="H909">
        <v>34539</v>
      </c>
      <c r="I909">
        <v>34795</v>
      </c>
      <c r="J909" t="s">
        <v>252</v>
      </c>
      <c r="K909">
        <v>256</v>
      </c>
      <c r="L909">
        <v>11.9</v>
      </c>
      <c r="M909" t="s">
        <v>274</v>
      </c>
      <c r="N909" t="s">
        <v>278</v>
      </c>
      <c r="O909">
        <v>2159</v>
      </c>
      <c r="P909">
        <v>11.857341361741501</v>
      </c>
      <c r="Q909" t="s">
        <v>246</v>
      </c>
      <c r="R909" t="s">
        <v>192</v>
      </c>
      <c r="S909" t="s">
        <v>247</v>
      </c>
    </row>
    <row r="910">
      <c r="A910" t="s">
        <v>2859</v>
      </c>
      <c r="B910">
        <v>10.435283514243499</v>
      </c>
      <c r="C910">
        <v>2.4834002856893398</v>
      </c>
      <c r="D910">
        <v>0.77009465817115497</v>
      </c>
      <c r="E910">
        <v>0.00012017332755205901</v>
      </c>
      <c r="F910">
        <v>0.000743201322711154</v>
      </c>
      <c r="G910" t="s">
        <v>282</v>
      </c>
      <c r="H910">
        <v>3029869</v>
      </c>
      <c r="I910">
        <v>3029995</v>
      </c>
      <c r="J910" t="s">
        <v>252</v>
      </c>
      <c r="K910">
        <v>126</v>
      </c>
      <c r="L910">
        <v>20.300000000000001</v>
      </c>
      <c r="M910" t="s">
        <v>274</v>
      </c>
      <c r="N910" t="s">
        <v>138</v>
      </c>
      <c r="O910">
        <v>1417</v>
      </c>
      <c r="P910">
        <v>8.8920254057868693</v>
      </c>
      <c r="Q910" t="s">
        <v>246</v>
      </c>
      <c r="R910" t="s">
        <v>138</v>
      </c>
      <c r="S910" t="s">
        <v>247</v>
      </c>
    </row>
    <row r="911">
      <c r="A911" t="s">
        <v>2860</v>
      </c>
      <c r="B911">
        <v>22.221063563809398</v>
      </c>
      <c r="C911">
        <v>-2.0996681302899298</v>
      </c>
      <c r="D911">
        <v>0.63064414490606102</v>
      </c>
      <c r="E911">
        <v>0.000120289431113039</v>
      </c>
      <c r="F911">
        <v>0.00074372991785703999</v>
      </c>
      <c r="G911" t="s">
        <v>317</v>
      </c>
      <c r="H911">
        <v>3621197</v>
      </c>
      <c r="I911">
        <v>3621640</v>
      </c>
      <c r="J911" t="s">
        <v>252</v>
      </c>
      <c r="K911">
        <v>348</v>
      </c>
      <c r="L911">
        <v>0.94099999999999995</v>
      </c>
      <c r="M911" t="s">
        <v>274</v>
      </c>
      <c r="N911" t="s">
        <v>138</v>
      </c>
      <c r="O911">
        <v>359</v>
      </c>
      <c r="P911">
        <v>96.935933147632298</v>
      </c>
      <c r="Q911" t="s">
        <v>254</v>
      </c>
      <c r="R911" t="s">
        <v>138</v>
      </c>
      <c r="S911" t="s">
        <v>247</v>
      </c>
    </row>
    <row r="912">
      <c r="A912" t="s">
        <v>2861</v>
      </c>
      <c r="B912">
        <v>17.246707195064602</v>
      </c>
      <c r="C912">
        <v>-2.8134581893668802</v>
      </c>
      <c r="D912">
        <v>0.83820450373094901</v>
      </c>
      <c r="E912">
        <v>0.00012309121496532701</v>
      </c>
      <c r="F912">
        <v>0.00075950564151413701</v>
      </c>
      <c r="G912" t="s">
        <v>334</v>
      </c>
      <c r="H912">
        <v>2813860</v>
      </c>
      <c r="I912">
        <v>2814207</v>
      </c>
      <c r="J912" t="s">
        <v>244</v>
      </c>
      <c r="K912">
        <v>347</v>
      </c>
      <c r="L912">
        <v>2.2999999999999998</v>
      </c>
      <c r="M912" t="s">
        <v>274</v>
      </c>
      <c r="N912" t="s">
        <v>138</v>
      </c>
      <c r="O912">
        <v>359</v>
      </c>
      <c r="P912">
        <v>96.657381615598894</v>
      </c>
      <c r="Q912" t="s">
        <v>254</v>
      </c>
      <c r="R912" t="s">
        <v>138</v>
      </c>
      <c r="S912" t="s">
        <v>247</v>
      </c>
    </row>
    <row r="913">
      <c r="A913" t="s">
        <v>2862</v>
      </c>
      <c r="B913">
        <v>9.9785596419821694</v>
      </c>
      <c r="C913">
        <v>-5.4056214810410896</v>
      </c>
      <c r="D913">
        <v>2.4496428063618101</v>
      </c>
      <c r="E913">
        <v>0.000123336550411179</v>
      </c>
      <c r="F913">
        <v>0.00076063282803744798</v>
      </c>
      <c r="G913" t="s">
        <v>342</v>
      </c>
      <c r="H913">
        <v>1535421</v>
      </c>
      <c r="I913">
        <v>1537888</v>
      </c>
      <c r="J913" t="s">
        <v>252</v>
      </c>
      <c r="K913">
        <v>2430</v>
      </c>
      <c r="L913">
        <v>14.675000000000001</v>
      </c>
      <c r="M913" t="s">
        <v>265</v>
      </c>
      <c r="N913" t="s">
        <v>198</v>
      </c>
      <c r="O913">
        <v>7353</v>
      </c>
      <c r="P913">
        <v>33.047735618115098</v>
      </c>
      <c r="Q913" t="s">
        <v>246</v>
      </c>
      <c r="R913" t="s">
        <v>198</v>
      </c>
      <c r="S913" t="s">
        <v>247</v>
      </c>
    </row>
    <row r="914">
      <c r="A914" t="s">
        <v>2863</v>
      </c>
      <c r="B914">
        <v>3.6678334168262698</v>
      </c>
      <c r="C914">
        <v>5.8110533186708402</v>
      </c>
      <c r="D914">
        <v>2.7147259985856</v>
      </c>
      <c r="E914">
        <v>0.00013152265528452501</v>
      </c>
      <c r="F914">
        <v>0.00080844811906538605</v>
      </c>
      <c r="G914" t="s">
        <v>330</v>
      </c>
      <c r="H914">
        <v>4298892</v>
      </c>
      <c r="I914">
        <v>4299000</v>
      </c>
      <c r="J914" t="s">
        <v>244</v>
      </c>
      <c r="K914">
        <v>108</v>
      </c>
      <c r="L914">
        <v>19.399999999999999</v>
      </c>
      <c r="M914" t="s">
        <v>274</v>
      </c>
      <c r="N914" t="s">
        <v>432</v>
      </c>
      <c r="O914">
        <v>21549</v>
      </c>
      <c r="P914">
        <v>0.50118334957538602</v>
      </c>
      <c r="Q914" t="s">
        <v>246</v>
      </c>
      <c r="R914" t="s">
        <v>191</v>
      </c>
      <c r="S914" t="s">
        <v>247</v>
      </c>
    </row>
    <row r="915">
      <c r="A915" t="s">
        <v>2864</v>
      </c>
      <c r="B915">
        <v>8.6920685771678308</v>
      </c>
      <c r="C915">
        <v>2.7525804565350098</v>
      </c>
      <c r="D915">
        <v>0.87031567202533899</v>
      </c>
      <c r="E915">
        <v>0.00013255247035495499</v>
      </c>
      <c r="F915">
        <v>0.00081374816187568103</v>
      </c>
      <c r="G915" t="s">
        <v>334</v>
      </c>
      <c r="H915">
        <v>5303438</v>
      </c>
      <c r="I915">
        <v>5303525</v>
      </c>
      <c r="J915" t="s">
        <v>244</v>
      </c>
      <c r="K915">
        <v>87</v>
      </c>
      <c r="L915">
        <v>17.5</v>
      </c>
      <c r="M915" t="s">
        <v>245</v>
      </c>
      <c r="N915" t="s">
        <v>197</v>
      </c>
      <c r="O915">
        <v>12900</v>
      </c>
      <c r="P915">
        <v>0.67441860465116299</v>
      </c>
      <c r="Q915" t="s">
        <v>246</v>
      </c>
      <c r="R915" t="s">
        <v>197</v>
      </c>
      <c r="S915" t="s">
        <v>247</v>
      </c>
    </row>
    <row r="916">
      <c r="A916" t="s">
        <v>2865</v>
      </c>
      <c r="B916">
        <v>7.1667967351368302</v>
      </c>
      <c r="C916">
        <v>3.1880202296742901</v>
      </c>
      <c r="D916">
        <v>0.99638977087977698</v>
      </c>
      <c r="E916">
        <v>0.000134137064378761</v>
      </c>
      <c r="F916">
        <v>0.00082285192600210105</v>
      </c>
      <c r="G916" t="s">
        <v>334</v>
      </c>
      <c r="H916">
        <v>546267</v>
      </c>
      <c r="I916">
        <v>546317</v>
      </c>
      <c r="J916" t="s">
        <v>244</v>
      </c>
      <c r="K916">
        <v>50</v>
      </c>
      <c r="L916">
        <v>16</v>
      </c>
      <c r="M916" t="s">
        <v>245</v>
      </c>
      <c r="N916" t="s">
        <v>432</v>
      </c>
      <c r="O916">
        <v>21549</v>
      </c>
      <c r="P916">
        <v>0.23202932850712299</v>
      </c>
      <c r="Q916" t="s">
        <v>246</v>
      </c>
      <c r="R916" t="s">
        <v>191</v>
      </c>
      <c r="S916" t="s">
        <v>247</v>
      </c>
    </row>
    <row r="917">
      <c r="A917" t="s">
        <v>2866</v>
      </c>
      <c r="B917">
        <v>8.0964256882397301</v>
      </c>
      <c r="C917">
        <v>2.8714216929070799</v>
      </c>
      <c r="D917">
        <v>0.90714761102025598</v>
      </c>
      <c r="E917">
        <v>0.00013856364600257399</v>
      </c>
      <c r="F917">
        <v>0.00084850575660592802</v>
      </c>
      <c r="G917" t="s">
        <v>418</v>
      </c>
      <c r="H917">
        <v>2763779</v>
      </c>
      <c r="I917">
        <v>2769822</v>
      </c>
      <c r="J917" t="s">
        <v>252</v>
      </c>
      <c r="K917">
        <v>6043</v>
      </c>
      <c r="L917">
        <v>0</v>
      </c>
      <c r="M917" t="s">
        <v>265</v>
      </c>
      <c r="N917" t="s">
        <v>2499</v>
      </c>
      <c r="O917">
        <v>6049</v>
      </c>
      <c r="P917">
        <v>99.900810051248101</v>
      </c>
      <c r="Q917" t="s">
        <v>254</v>
      </c>
      <c r="R917" t="s">
        <v>191</v>
      </c>
      <c r="S917" t="s">
        <v>247</v>
      </c>
    </row>
    <row r="918">
      <c r="A918" t="s">
        <v>2867</v>
      </c>
      <c r="B918">
        <v>11.0313141199259</v>
      </c>
      <c r="C918">
        <v>2.2953183567387998</v>
      </c>
      <c r="D918">
        <v>0.72278916298935103</v>
      </c>
      <c r="E918">
        <v>0.00013907983287664999</v>
      </c>
      <c r="F918">
        <v>0.00085123729323041404</v>
      </c>
      <c r="G918" t="s">
        <v>414</v>
      </c>
      <c r="H918">
        <v>1681241</v>
      </c>
      <c r="I918">
        <v>1681424</v>
      </c>
      <c r="J918" t="s">
        <v>252</v>
      </c>
      <c r="K918">
        <v>183</v>
      </c>
      <c r="L918">
        <v>18.100000000000001</v>
      </c>
      <c r="M918" t="s">
        <v>274</v>
      </c>
      <c r="N918" t="s">
        <v>196</v>
      </c>
      <c r="O918">
        <v>4584</v>
      </c>
      <c r="P918">
        <v>3.9921465968586398</v>
      </c>
      <c r="Q918" t="s">
        <v>246</v>
      </c>
      <c r="R918" t="s">
        <v>196</v>
      </c>
      <c r="S918" t="s">
        <v>247</v>
      </c>
    </row>
    <row r="919">
      <c r="A919" t="s">
        <v>2868</v>
      </c>
      <c r="B919">
        <v>24.4084298991806</v>
      </c>
      <c r="C919">
        <v>3.9129981599464601</v>
      </c>
      <c r="D919">
        <v>1.27488852200854</v>
      </c>
      <c r="E919">
        <v>0.00014537177442802601</v>
      </c>
      <c r="F919">
        <v>0.00088728674789152295</v>
      </c>
      <c r="G919" t="s">
        <v>303</v>
      </c>
      <c r="H919">
        <v>1184676</v>
      </c>
      <c r="I919">
        <v>1187093</v>
      </c>
      <c r="J919" t="s">
        <v>244</v>
      </c>
      <c r="K919">
        <v>2419</v>
      </c>
      <c r="L919">
        <v>7.2969999999999997</v>
      </c>
      <c r="M919" t="s">
        <v>274</v>
      </c>
      <c r="N919" t="s">
        <v>196</v>
      </c>
      <c r="O919">
        <v>4037</v>
      </c>
      <c r="P919">
        <v>59.920733217735901</v>
      </c>
      <c r="Q919" t="s">
        <v>246</v>
      </c>
      <c r="R919" t="s">
        <v>196</v>
      </c>
      <c r="S919" t="s">
        <v>247</v>
      </c>
    </row>
    <row r="920">
      <c r="A920" t="s">
        <v>2869</v>
      </c>
      <c r="B920">
        <v>9.6079467612423795</v>
      </c>
      <c r="C920">
        <v>-5.3212835827721099</v>
      </c>
      <c r="D920">
        <v>2.4478975919500101</v>
      </c>
      <c r="E920">
        <v>0.00015131397672159299</v>
      </c>
      <c r="F920">
        <v>0.00092054706960668399</v>
      </c>
      <c r="G920" t="s">
        <v>349</v>
      </c>
      <c r="H920">
        <v>379519</v>
      </c>
      <c r="I920">
        <v>379635</v>
      </c>
      <c r="J920" t="s">
        <v>252</v>
      </c>
      <c r="K920">
        <v>116</v>
      </c>
      <c r="L920">
        <v>11.199999999999999</v>
      </c>
      <c r="M920" t="s">
        <v>293</v>
      </c>
      <c r="N920" t="s">
        <v>199</v>
      </c>
      <c r="O920">
        <v>13544</v>
      </c>
      <c r="P920">
        <v>0.85646780862374505</v>
      </c>
      <c r="Q920" t="s">
        <v>246</v>
      </c>
      <c r="R920" t="s">
        <v>199</v>
      </c>
      <c r="S920" t="s">
        <v>247</v>
      </c>
    </row>
    <row r="921">
      <c r="A921" t="s">
        <v>2870</v>
      </c>
      <c r="B921">
        <v>22.897987038957101</v>
      </c>
      <c r="C921">
        <v>-2.15580947298661</v>
      </c>
      <c r="D921">
        <v>0.68457534784698404</v>
      </c>
      <c r="E921">
        <v>0.00015315015838897</v>
      </c>
      <c r="F921">
        <v>0.00093008650467338598</v>
      </c>
      <c r="G921" t="s">
        <v>282</v>
      </c>
      <c r="H921">
        <v>22970</v>
      </c>
      <c r="I921">
        <v>23065</v>
      </c>
      <c r="J921" t="s">
        <v>252</v>
      </c>
      <c r="K921">
        <v>95</v>
      </c>
      <c r="L921">
        <v>13.4</v>
      </c>
      <c r="M921" t="s">
        <v>274</v>
      </c>
      <c r="N921" t="s">
        <v>278</v>
      </c>
      <c r="O921">
        <v>2159</v>
      </c>
      <c r="P921">
        <v>4.4001852709587803</v>
      </c>
      <c r="Q921" t="s">
        <v>246</v>
      </c>
      <c r="R921" t="s">
        <v>192</v>
      </c>
      <c r="S921" t="s">
        <v>247</v>
      </c>
    </row>
    <row r="922">
      <c r="A922" t="s">
        <v>2871</v>
      </c>
      <c r="B922">
        <v>10.5188673893656</v>
      </c>
      <c r="C922">
        <v>2.34515584464868</v>
      </c>
      <c r="D922">
        <v>0.74517619711995897</v>
      </c>
      <c r="E922">
        <v>0.000155527771284986</v>
      </c>
      <c r="F922">
        <v>0.00094381761729553902</v>
      </c>
      <c r="G922" t="s">
        <v>273</v>
      </c>
      <c r="H922">
        <v>2533852</v>
      </c>
      <c r="I922">
        <v>2535646</v>
      </c>
      <c r="J922" t="s">
        <v>244</v>
      </c>
      <c r="K922">
        <v>1794</v>
      </c>
      <c r="L922">
        <v>10.4</v>
      </c>
      <c r="M922" t="s">
        <v>274</v>
      </c>
      <c r="N922" t="s">
        <v>122</v>
      </c>
      <c r="O922">
        <v>1246</v>
      </c>
      <c r="P922">
        <v>143.980738362761</v>
      </c>
      <c r="Q922" t="s">
        <v>254</v>
      </c>
      <c r="R922" t="s">
        <v>122</v>
      </c>
      <c r="S922" t="s">
        <v>247</v>
      </c>
    </row>
    <row r="923">
      <c r="A923" t="s">
        <v>2872</v>
      </c>
      <c r="B923">
        <v>12.490363777721001</v>
      </c>
      <c r="C923">
        <v>2.13340997425682</v>
      </c>
      <c r="D923">
        <v>0.674177264289337</v>
      </c>
      <c r="E923">
        <v>0.00016275620960191301</v>
      </c>
      <c r="F923">
        <v>0.00098550132779403297</v>
      </c>
      <c r="G923" t="s">
        <v>330</v>
      </c>
      <c r="H923">
        <v>1751000</v>
      </c>
      <c r="I923">
        <v>1751220</v>
      </c>
      <c r="J923" t="s">
        <v>244</v>
      </c>
      <c r="K923">
        <v>220</v>
      </c>
      <c r="L923">
        <v>16.699999999999999</v>
      </c>
      <c r="M923" t="s">
        <v>245</v>
      </c>
      <c r="N923" t="s">
        <v>350</v>
      </c>
      <c r="O923">
        <v>221</v>
      </c>
      <c r="P923">
        <v>99.547511312217196</v>
      </c>
      <c r="Q923" t="s">
        <v>254</v>
      </c>
      <c r="R923" t="s">
        <v>192</v>
      </c>
      <c r="S923" t="s">
        <v>247</v>
      </c>
    </row>
    <row r="924">
      <c r="A924" t="s">
        <v>2873</v>
      </c>
      <c r="B924">
        <v>9.9909527227383403</v>
      </c>
      <c r="C924">
        <v>2.4718604624007501</v>
      </c>
      <c r="D924">
        <v>0.80032615038070398</v>
      </c>
      <c r="E924">
        <v>0.00016525075507761499</v>
      </c>
      <c r="F924">
        <v>0.0010000718677179699</v>
      </c>
      <c r="G924" t="s">
        <v>452</v>
      </c>
      <c r="H924">
        <v>4455511</v>
      </c>
      <c r="I924">
        <v>4461560</v>
      </c>
      <c r="J924" t="s">
        <v>244</v>
      </c>
      <c r="K924">
        <v>6049</v>
      </c>
      <c r="L924">
        <v>0.10000000000000001</v>
      </c>
      <c r="M924" t="s">
        <v>245</v>
      </c>
      <c r="N924" t="s">
        <v>2499</v>
      </c>
      <c r="O924">
        <v>6049</v>
      </c>
      <c r="P924">
        <v>100</v>
      </c>
      <c r="Q924" t="s">
        <v>254</v>
      </c>
      <c r="R924" t="s">
        <v>191</v>
      </c>
      <c r="S924" t="s">
        <v>247</v>
      </c>
    </row>
    <row r="925">
      <c r="A925" t="s">
        <v>2874</v>
      </c>
      <c r="B925">
        <v>22.2091435639521</v>
      </c>
      <c r="C925">
        <v>-2.1125755341754702</v>
      </c>
      <c r="D925">
        <v>0.67428832372252101</v>
      </c>
      <c r="E925">
        <v>0.00017066237666585299</v>
      </c>
      <c r="F925">
        <v>0.0010305104465175099</v>
      </c>
      <c r="G925" t="s">
        <v>452</v>
      </c>
      <c r="H925">
        <v>3709801</v>
      </c>
      <c r="I925">
        <v>3709961</v>
      </c>
      <c r="J925" t="s">
        <v>252</v>
      </c>
      <c r="K925">
        <v>160</v>
      </c>
      <c r="L925">
        <v>27.5</v>
      </c>
      <c r="M925" t="s">
        <v>265</v>
      </c>
      <c r="N925" t="s">
        <v>126</v>
      </c>
      <c r="O925">
        <v>310</v>
      </c>
      <c r="P925">
        <v>51.612903225806399</v>
      </c>
      <c r="Q925" t="s">
        <v>246</v>
      </c>
      <c r="R925" t="s">
        <v>191</v>
      </c>
      <c r="S925" t="s">
        <v>247</v>
      </c>
    </row>
    <row r="926">
      <c r="A926" t="s">
        <v>2875</v>
      </c>
      <c r="B926">
        <v>9.3543395237817109</v>
      </c>
      <c r="C926">
        <v>-5.2550213416348397</v>
      </c>
      <c r="D926">
        <v>2.4458126408320702</v>
      </c>
      <c r="E926">
        <v>0.00017466343705232199</v>
      </c>
      <c r="F926">
        <v>0.00105259715164537</v>
      </c>
      <c r="G926" t="s">
        <v>520</v>
      </c>
      <c r="H926">
        <v>1593615</v>
      </c>
      <c r="I926">
        <v>1593800</v>
      </c>
      <c r="J926" t="s">
        <v>244</v>
      </c>
      <c r="K926">
        <v>185</v>
      </c>
      <c r="L926">
        <v>16.100000000000001</v>
      </c>
      <c r="M926" t="s">
        <v>153</v>
      </c>
      <c r="N926" t="s">
        <v>126</v>
      </c>
      <c r="O926">
        <v>5526</v>
      </c>
      <c r="P926">
        <v>3.3478103510676802</v>
      </c>
      <c r="Q926" t="s">
        <v>246</v>
      </c>
      <c r="R926" t="s">
        <v>191</v>
      </c>
      <c r="S926" t="s">
        <v>247</v>
      </c>
    </row>
    <row r="927">
      <c r="A927" t="s">
        <v>2876</v>
      </c>
      <c r="B927">
        <v>6.7755739946756002</v>
      </c>
      <c r="C927">
        <v>4.1793443328334003</v>
      </c>
      <c r="D927">
        <v>1.31226504085818</v>
      </c>
      <c r="E927">
        <v>0.00017626951747609301</v>
      </c>
      <c r="F927">
        <v>0.0010614642570236899</v>
      </c>
      <c r="G927" t="s">
        <v>553</v>
      </c>
      <c r="H927">
        <v>8373446</v>
      </c>
      <c r="I927">
        <v>8373592</v>
      </c>
      <c r="J927" t="s">
        <v>252</v>
      </c>
      <c r="K927">
        <v>146</v>
      </c>
      <c r="L927">
        <v>9.5999999999999996</v>
      </c>
      <c r="M927" t="s">
        <v>245</v>
      </c>
      <c r="N927" t="s">
        <v>197</v>
      </c>
      <c r="O927">
        <v>607</v>
      </c>
      <c r="P927">
        <v>24.052718286655701</v>
      </c>
      <c r="Q927" t="s">
        <v>246</v>
      </c>
      <c r="R927" t="s">
        <v>197</v>
      </c>
      <c r="S927" t="s">
        <v>247</v>
      </c>
    </row>
    <row r="928">
      <c r="A928" t="s">
        <v>2877</v>
      </c>
      <c r="B928">
        <v>21.382143679412799</v>
      </c>
      <c r="C928">
        <v>-2.1357798482269499</v>
      </c>
      <c r="D928">
        <v>0.67523659860694496</v>
      </c>
      <c r="E928">
        <v>0.00018226330150278601</v>
      </c>
      <c r="F928">
        <v>0.0010945715954706</v>
      </c>
      <c r="G928" t="s">
        <v>303</v>
      </c>
      <c r="H928">
        <v>1737464</v>
      </c>
      <c r="I928">
        <v>1738597</v>
      </c>
      <c r="J928" t="s">
        <v>252</v>
      </c>
      <c r="K928">
        <v>1133</v>
      </c>
      <c r="L928">
        <v>7.7000000000000002</v>
      </c>
      <c r="M928" t="s">
        <v>245</v>
      </c>
      <c r="N928" t="s">
        <v>199</v>
      </c>
      <c r="O928">
        <v>13544</v>
      </c>
      <c r="P928">
        <v>8.3653278204370896</v>
      </c>
      <c r="Q928" t="s">
        <v>246</v>
      </c>
      <c r="R928" t="s">
        <v>199</v>
      </c>
      <c r="S928" t="s">
        <v>247</v>
      </c>
    </row>
    <row r="929">
      <c r="A929" t="s">
        <v>2878</v>
      </c>
      <c r="B929">
        <v>6.7892655426443902</v>
      </c>
      <c r="C929">
        <v>3.3069567560044999</v>
      </c>
      <c r="D929">
        <v>1.0779088170234501</v>
      </c>
      <c r="E929">
        <v>0.00018848744897242701</v>
      </c>
      <c r="F929">
        <v>0.0011291574786702499</v>
      </c>
      <c r="G929" t="s">
        <v>303</v>
      </c>
      <c r="H929">
        <v>4909892</v>
      </c>
      <c r="I929">
        <v>4910990</v>
      </c>
      <c r="J929" t="s">
        <v>244</v>
      </c>
      <c r="K929">
        <v>76</v>
      </c>
      <c r="L929">
        <v>24.399999999999999</v>
      </c>
      <c r="M929" t="s">
        <v>274</v>
      </c>
      <c r="N929" t="s">
        <v>198</v>
      </c>
      <c r="O929">
        <v>22184</v>
      </c>
      <c r="P929">
        <v>0.34258925351604802</v>
      </c>
      <c r="Q929" t="s">
        <v>246</v>
      </c>
      <c r="R929" t="s">
        <v>198</v>
      </c>
      <c r="S929" t="s">
        <v>247</v>
      </c>
    </row>
    <row r="930">
      <c r="A930" t="s">
        <v>2879</v>
      </c>
      <c r="B930">
        <v>6.7413042552416398</v>
      </c>
      <c r="C930">
        <v>3.3345278045531801</v>
      </c>
      <c r="D930">
        <v>1.0836485841986401</v>
      </c>
      <c r="E930">
        <v>0.00019481151693843501</v>
      </c>
      <c r="F930">
        <v>0.0011661793962685399</v>
      </c>
      <c r="G930" t="s">
        <v>553</v>
      </c>
      <c r="H930">
        <v>8621146</v>
      </c>
      <c r="I930">
        <v>8623178</v>
      </c>
      <c r="J930" t="s">
        <v>252</v>
      </c>
      <c r="K930">
        <v>2032</v>
      </c>
      <c r="L930">
        <v>0</v>
      </c>
      <c r="M930" t="s">
        <v>245</v>
      </c>
      <c r="N930" t="s">
        <v>2499</v>
      </c>
      <c r="O930">
        <v>6049</v>
      </c>
      <c r="P930">
        <v>33.5923293106299</v>
      </c>
      <c r="Q930" t="s">
        <v>246</v>
      </c>
      <c r="R930" t="s">
        <v>191</v>
      </c>
      <c r="S930" t="s">
        <v>247</v>
      </c>
    </row>
    <row r="931">
      <c r="A931" t="s">
        <v>2880</v>
      </c>
      <c r="B931">
        <v>9.4893338138098304</v>
      </c>
      <c r="C931">
        <v>2.4514316857090099</v>
      </c>
      <c r="D931">
        <v>0.79897469346472905</v>
      </c>
      <c r="E931">
        <v>0.000199953595811662</v>
      </c>
      <c r="F931">
        <v>0.0011937234586444901</v>
      </c>
      <c r="G931" t="s">
        <v>330</v>
      </c>
      <c r="H931">
        <v>4074066</v>
      </c>
      <c r="I931">
        <v>4080112</v>
      </c>
      <c r="J931" t="s">
        <v>244</v>
      </c>
      <c r="K931">
        <v>6046</v>
      </c>
      <c r="L931">
        <v>0</v>
      </c>
      <c r="M931" t="s">
        <v>245</v>
      </c>
      <c r="N931" t="s">
        <v>2499</v>
      </c>
      <c r="O931">
        <v>6049</v>
      </c>
      <c r="P931">
        <v>99.950405025624093</v>
      </c>
      <c r="Q931" t="s">
        <v>254</v>
      </c>
      <c r="R931" t="s">
        <v>191</v>
      </c>
      <c r="S931" t="s">
        <v>247</v>
      </c>
    </row>
    <row r="932">
      <c r="A932" t="s">
        <v>2881</v>
      </c>
      <c r="B932">
        <v>8.3336754636597803</v>
      </c>
      <c r="C932">
        <v>2.6841861263987901</v>
      </c>
      <c r="D932">
        <v>0.88159147320257902</v>
      </c>
      <c r="E932">
        <v>0.00020237890550933201</v>
      </c>
      <c r="F932">
        <v>0.0012067190141862899</v>
      </c>
      <c r="G932" t="s">
        <v>681</v>
      </c>
      <c r="H932">
        <v>2592215</v>
      </c>
      <c r="I932">
        <v>2592348</v>
      </c>
      <c r="J932" t="s">
        <v>244</v>
      </c>
      <c r="K932">
        <v>133</v>
      </c>
      <c r="L932">
        <v>11.9</v>
      </c>
      <c r="M932" t="s">
        <v>245</v>
      </c>
      <c r="N932" t="s">
        <v>197</v>
      </c>
      <c r="O932">
        <v>607</v>
      </c>
      <c r="P932">
        <v>21.911037891268499</v>
      </c>
      <c r="Q932" t="s">
        <v>246</v>
      </c>
      <c r="R932" t="s">
        <v>197</v>
      </c>
      <c r="S932" t="s">
        <v>247</v>
      </c>
    </row>
    <row r="933">
      <c r="A933" t="s">
        <v>2882</v>
      </c>
      <c r="B933">
        <v>10.2866454451352</v>
      </c>
      <c r="C933">
        <v>2.3022310552943899</v>
      </c>
      <c r="D933">
        <v>0.74986464461904101</v>
      </c>
      <c r="E933">
        <v>0.00020283662451090601</v>
      </c>
      <c r="F933">
        <v>0.00120885450248522</v>
      </c>
      <c r="G933" t="s">
        <v>282</v>
      </c>
      <c r="H933">
        <v>1387161</v>
      </c>
      <c r="I933">
        <v>1387295</v>
      </c>
      <c r="J933" t="s">
        <v>244</v>
      </c>
      <c r="K933">
        <v>134</v>
      </c>
      <c r="L933">
        <v>3</v>
      </c>
      <c r="M933" t="s">
        <v>274</v>
      </c>
      <c r="N933" t="s">
        <v>200</v>
      </c>
      <c r="O933">
        <v>3664</v>
      </c>
      <c r="P933">
        <v>3.6572052401746702</v>
      </c>
      <c r="Q933" t="s">
        <v>246</v>
      </c>
      <c r="R933" t="s">
        <v>200</v>
      </c>
      <c r="S933" t="s">
        <v>247</v>
      </c>
    </row>
    <row r="934">
      <c r="A934" t="s">
        <v>2883</v>
      </c>
      <c r="B934">
        <v>16.093933874349698</v>
      </c>
      <c r="C934">
        <v>-3.6128136827366601</v>
      </c>
      <c r="D934">
        <v>1.0776563978266001</v>
      </c>
      <c r="E934">
        <v>0.00020870053848087001</v>
      </c>
      <c r="F934">
        <v>0.0012413643004202701</v>
      </c>
      <c r="G934" t="s">
        <v>414</v>
      </c>
      <c r="H934">
        <v>24565</v>
      </c>
      <c r="I934">
        <v>24685</v>
      </c>
      <c r="J934" t="s">
        <v>244</v>
      </c>
      <c r="K934">
        <v>120</v>
      </c>
      <c r="L934">
        <v>11.1</v>
      </c>
      <c r="M934" t="s">
        <v>245</v>
      </c>
      <c r="N934" t="s">
        <v>138</v>
      </c>
      <c r="O934">
        <v>4275</v>
      </c>
      <c r="P934">
        <v>2.8070175438596499</v>
      </c>
      <c r="Q934" t="s">
        <v>246</v>
      </c>
      <c r="R934" t="s">
        <v>138</v>
      </c>
      <c r="S934" t="s">
        <v>247</v>
      </c>
    </row>
    <row r="935">
      <c r="A935" t="s">
        <v>2884</v>
      </c>
      <c r="B935">
        <v>6.1722325204993798</v>
      </c>
      <c r="C935">
        <v>4.1400004677907098</v>
      </c>
      <c r="D935">
        <v>1.2926377212825699</v>
      </c>
      <c r="E935">
        <v>0.000209543097129043</v>
      </c>
      <c r="F935">
        <v>0.00124576552357815</v>
      </c>
      <c r="G935" t="s">
        <v>317</v>
      </c>
      <c r="H935">
        <v>5499900</v>
      </c>
      <c r="I935">
        <v>5506776</v>
      </c>
      <c r="J935" t="s">
        <v>252</v>
      </c>
      <c r="K935">
        <v>5734</v>
      </c>
      <c r="L935">
        <v>2.5870000000000002</v>
      </c>
      <c r="M935" t="s">
        <v>245</v>
      </c>
      <c r="N935" t="s">
        <v>2499</v>
      </c>
      <c r="O935">
        <v>6049</v>
      </c>
      <c r="P935">
        <v>94.792527690527393</v>
      </c>
      <c r="Q935" t="s">
        <v>254</v>
      </c>
      <c r="R935" t="s">
        <v>191</v>
      </c>
      <c r="S935" t="s">
        <v>247</v>
      </c>
    </row>
    <row r="936">
      <c r="A936" t="s">
        <v>2885</v>
      </c>
      <c r="B936">
        <v>5.8614545323362996</v>
      </c>
      <c r="C936">
        <v>4.0928386911639301</v>
      </c>
      <c r="D936">
        <v>1.2743648229644999</v>
      </c>
      <c r="E936">
        <v>0.000211421450210797</v>
      </c>
      <c r="F936">
        <v>0.0012563173791282801</v>
      </c>
      <c r="G936" t="s">
        <v>380</v>
      </c>
      <c r="H936">
        <v>827463</v>
      </c>
      <c r="I936">
        <v>827541</v>
      </c>
      <c r="J936" t="s">
        <v>244</v>
      </c>
      <c r="K936">
        <v>78</v>
      </c>
      <c r="L936">
        <v>20.5</v>
      </c>
      <c r="M936" t="s">
        <v>245</v>
      </c>
      <c r="N936" t="s">
        <v>354</v>
      </c>
      <c r="O936">
        <v>12053</v>
      </c>
      <c r="P936">
        <v>0.64714179042562003</v>
      </c>
      <c r="Q936" t="s">
        <v>246</v>
      </c>
      <c r="R936" t="s">
        <v>191</v>
      </c>
      <c r="S936" t="s">
        <v>247</v>
      </c>
    </row>
    <row r="937">
      <c r="A937" t="s">
        <v>2886</v>
      </c>
      <c r="B937">
        <v>3.4523199366809099</v>
      </c>
      <c r="C937">
        <v>5.6331824413271496</v>
      </c>
      <c r="D937">
        <v>2.73568182928808</v>
      </c>
      <c r="E937">
        <v>0.00021574561316968201</v>
      </c>
      <c r="F937">
        <v>0.00128075879896329</v>
      </c>
      <c r="G937" t="s">
        <v>418</v>
      </c>
      <c r="H937">
        <v>4586064</v>
      </c>
      <c r="I937">
        <v>4586222</v>
      </c>
      <c r="J937" t="s">
        <v>252</v>
      </c>
      <c r="K937">
        <v>158</v>
      </c>
      <c r="L937">
        <v>5.5</v>
      </c>
      <c r="M937" t="s">
        <v>274</v>
      </c>
      <c r="N937" t="s">
        <v>200</v>
      </c>
      <c r="O937">
        <v>3664</v>
      </c>
      <c r="P937">
        <v>4.3122270742358104</v>
      </c>
      <c r="Q937" t="s">
        <v>246</v>
      </c>
      <c r="R937" t="s">
        <v>200</v>
      </c>
      <c r="S937" t="s">
        <v>247</v>
      </c>
    </row>
    <row r="938">
      <c r="A938" t="s">
        <v>2887</v>
      </c>
      <c r="B938">
        <v>3.4523199366809099</v>
      </c>
      <c r="C938">
        <v>5.6331824413271496</v>
      </c>
      <c r="D938">
        <v>2.73568182928808</v>
      </c>
      <c r="E938">
        <v>0.00021574561316968201</v>
      </c>
      <c r="F938">
        <v>0.00128075879896329</v>
      </c>
      <c r="G938" t="s">
        <v>330</v>
      </c>
      <c r="H938">
        <v>4309248</v>
      </c>
      <c r="I938">
        <v>4309356</v>
      </c>
      <c r="J938" t="s">
        <v>244</v>
      </c>
      <c r="K938">
        <v>108</v>
      </c>
      <c r="L938">
        <v>20.399999999999999</v>
      </c>
      <c r="M938" t="s">
        <v>245</v>
      </c>
      <c r="N938" t="s">
        <v>432</v>
      </c>
      <c r="O938">
        <v>21549</v>
      </c>
      <c r="P938">
        <v>0.50118334957538602</v>
      </c>
      <c r="Q938" t="s">
        <v>246</v>
      </c>
      <c r="R938" t="s">
        <v>191</v>
      </c>
      <c r="S938" t="s">
        <v>247</v>
      </c>
    </row>
    <row r="939">
      <c r="A939" t="s">
        <v>2888</v>
      </c>
      <c r="B939">
        <v>6.44939883601627</v>
      </c>
      <c r="C939">
        <v>3.27738660305921</v>
      </c>
      <c r="D939">
        <v>1.0749489558776499</v>
      </c>
      <c r="E939">
        <v>0.000218024531975805</v>
      </c>
      <c r="F939">
        <v>0.0012933387824022901</v>
      </c>
      <c r="G939" t="s">
        <v>317</v>
      </c>
      <c r="H939">
        <v>987493</v>
      </c>
      <c r="I939">
        <v>988546</v>
      </c>
      <c r="J939" t="s">
        <v>252</v>
      </c>
      <c r="K939">
        <v>1053</v>
      </c>
      <c r="L939">
        <v>28.100000000000001</v>
      </c>
      <c r="M939" t="s">
        <v>153</v>
      </c>
      <c r="N939" t="s">
        <v>199</v>
      </c>
      <c r="O939">
        <v>8412</v>
      </c>
      <c r="P939">
        <v>12.517831669044201</v>
      </c>
      <c r="Q939" t="s">
        <v>246</v>
      </c>
      <c r="R939" t="s">
        <v>199</v>
      </c>
      <c r="S939" t="s">
        <v>247</v>
      </c>
    </row>
    <row r="940">
      <c r="A940" t="s">
        <v>2889</v>
      </c>
      <c r="B940">
        <v>21.203634160961801</v>
      </c>
      <c r="C940">
        <v>-2.0100921671079299</v>
      </c>
      <c r="D940">
        <v>0.636445350015033</v>
      </c>
      <c r="E940">
        <v>0.000219617662268803</v>
      </c>
      <c r="F940">
        <v>0.00130215307445336</v>
      </c>
      <c r="G940" t="s">
        <v>414</v>
      </c>
      <c r="H940">
        <v>1290390</v>
      </c>
      <c r="I940">
        <v>1290852</v>
      </c>
      <c r="J940" t="s">
        <v>252</v>
      </c>
      <c r="K940">
        <v>173</v>
      </c>
      <c r="L940">
        <v>20.033999999999999</v>
      </c>
      <c r="M940" t="s">
        <v>274</v>
      </c>
      <c r="N940" t="s">
        <v>126</v>
      </c>
      <c r="O940">
        <v>1128</v>
      </c>
      <c r="P940">
        <v>15.3368794326241</v>
      </c>
      <c r="Q940" t="s">
        <v>246</v>
      </c>
      <c r="R940" t="s">
        <v>191</v>
      </c>
      <c r="S940" t="s">
        <v>247</v>
      </c>
    </row>
    <row r="941">
      <c r="A941" t="s">
        <v>2890</v>
      </c>
      <c r="B941">
        <v>10.177423879101999</v>
      </c>
      <c r="C941">
        <v>2.5596887275923801</v>
      </c>
      <c r="D941">
        <v>0.86267155394520501</v>
      </c>
      <c r="E941">
        <v>0.000222788361788715</v>
      </c>
      <c r="F941">
        <v>0.00132030788973151</v>
      </c>
      <c r="G941" t="s">
        <v>342</v>
      </c>
      <c r="H941">
        <v>53000</v>
      </c>
      <c r="I941">
        <v>57335</v>
      </c>
      <c r="J941" t="s">
        <v>252</v>
      </c>
      <c r="K941">
        <v>178</v>
      </c>
      <c r="L941">
        <v>19.245000000000001</v>
      </c>
      <c r="M941" t="s">
        <v>245</v>
      </c>
      <c r="N941" t="s">
        <v>196</v>
      </c>
      <c r="O941">
        <v>4037</v>
      </c>
      <c r="P941">
        <v>4.4092147634382002</v>
      </c>
      <c r="Q941" t="s">
        <v>246</v>
      </c>
      <c r="R941" t="s">
        <v>196</v>
      </c>
      <c r="S941" t="s">
        <v>247</v>
      </c>
    </row>
    <row r="942">
      <c r="A942" t="s">
        <v>2891</v>
      </c>
      <c r="B942">
        <v>10.177423879101999</v>
      </c>
      <c r="C942">
        <v>2.5596887275923801</v>
      </c>
      <c r="D942">
        <v>0.86267155394520501</v>
      </c>
      <c r="E942">
        <v>0.000222788361788715</v>
      </c>
      <c r="F942">
        <v>0.00132030788973151</v>
      </c>
      <c r="G942" t="s">
        <v>342</v>
      </c>
      <c r="H942">
        <v>55213</v>
      </c>
      <c r="I942">
        <v>55359</v>
      </c>
      <c r="J942" t="s">
        <v>252</v>
      </c>
      <c r="K942">
        <v>146</v>
      </c>
      <c r="L942">
        <v>17.600000000000001</v>
      </c>
      <c r="M942" t="s">
        <v>245</v>
      </c>
      <c r="N942" t="s">
        <v>350</v>
      </c>
      <c r="O942">
        <v>221</v>
      </c>
      <c r="P942">
        <v>66.0633484162896</v>
      </c>
      <c r="Q942" t="s">
        <v>246</v>
      </c>
      <c r="R942" t="s">
        <v>192</v>
      </c>
      <c r="S942" t="s">
        <v>247</v>
      </c>
    </row>
    <row r="943">
      <c r="A943" t="s">
        <v>2892</v>
      </c>
      <c r="B943">
        <v>3.30727619846563</v>
      </c>
      <c r="C943">
        <v>5.6151077668607403</v>
      </c>
      <c r="D943">
        <v>2.72853270637368</v>
      </c>
      <c r="E943">
        <v>0.000227922274024433</v>
      </c>
      <c r="F943">
        <v>0.0013481005635355</v>
      </c>
      <c r="G943" t="s">
        <v>452</v>
      </c>
      <c r="H943">
        <v>2237789</v>
      </c>
      <c r="I943">
        <v>2238219</v>
      </c>
      <c r="J943" t="s">
        <v>252</v>
      </c>
      <c r="K943">
        <v>430</v>
      </c>
      <c r="L943">
        <v>1.3999999999999999</v>
      </c>
      <c r="M943" t="s">
        <v>274</v>
      </c>
      <c r="N943" t="s">
        <v>198</v>
      </c>
      <c r="O943">
        <v>5467</v>
      </c>
      <c r="P943">
        <v>7.8653740625571604</v>
      </c>
      <c r="Q943" t="s">
        <v>246</v>
      </c>
      <c r="R943" t="s">
        <v>198</v>
      </c>
      <c r="S943" t="s">
        <v>247</v>
      </c>
    </row>
    <row r="944">
      <c r="A944" t="s">
        <v>2893</v>
      </c>
      <c r="B944">
        <v>10.635522030600301</v>
      </c>
      <c r="C944">
        <v>2.2187172683542502</v>
      </c>
      <c r="D944">
        <v>0.73391107595476701</v>
      </c>
      <c r="E944">
        <v>0.00023687452006083501</v>
      </c>
      <c r="F944">
        <v>0.0013986656972463699</v>
      </c>
      <c r="G944" t="s">
        <v>330</v>
      </c>
      <c r="H944">
        <v>4555260</v>
      </c>
      <c r="I944">
        <v>4561989</v>
      </c>
      <c r="J944" t="s">
        <v>252</v>
      </c>
      <c r="K944">
        <v>6729</v>
      </c>
      <c r="L944">
        <v>0.5</v>
      </c>
      <c r="M944" t="s">
        <v>274</v>
      </c>
      <c r="N944" t="s">
        <v>354</v>
      </c>
      <c r="O944">
        <v>12053</v>
      </c>
      <c r="P944">
        <v>55.828424458641003</v>
      </c>
      <c r="Q944" t="s">
        <v>246</v>
      </c>
      <c r="R944" t="s">
        <v>191</v>
      </c>
      <c r="S944" t="s">
        <v>247</v>
      </c>
    </row>
    <row r="945">
      <c r="A945" t="s">
        <v>2894</v>
      </c>
      <c r="B945">
        <v>6.7503141340786197</v>
      </c>
      <c r="C945">
        <v>3.0429470744248901</v>
      </c>
      <c r="D945">
        <v>1.0119440858409401</v>
      </c>
      <c r="E945">
        <v>0.00024036700730735401</v>
      </c>
      <c r="F945">
        <v>0.0014175639877149801</v>
      </c>
      <c r="G945" t="s">
        <v>414</v>
      </c>
      <c r="H945">
        <v>2753696</v>
      </c>
      <c r="I945">
        <v>2754418</v>
      </c>
      <c r="J945" t="s">
        <v>244</v>
      </c>
      <c r="K945">
        <v>722</v>
      </c>
      <c r="L945">
        <v>16.100000000000001</v>
      </c>
      <c r="M945" t="s">
        <v>245</v>
      </c>
      <c r="N945" t="s">
        <v>200</v>
      </c>
      <c r="O945">
        <v>3664</v>
      </c>
      <c r="P945">
        <v>19.7052401746725</v>
      </c>
      <c r="Q945" t="s">
        <v>246</v>
      </c>
      <c r="R945" t="s">
        <v>200</v>
      </c>
      <c r="S945" t="s">
        <v>247</v>
      </c>
    </row>
    <row r="946">
      <c r="A946" t="s">
        <v>2895</v>
      </c>
      <c r="B946">
        <v>7.7683618212148398</v>
      </c>
      <c r="C946">
        <v>2.9158059342561802</v>
      </c>
      <c r="D946">
        <v>0.99124708539699002</v>
      </c>
      <c r="E946">
        <v>0.00024845086951719999</v>
      </c>
      <c r="F946">
        <v>0.0014623968756066899</v>
      </c>
      <c r="G946" t="s">
        <v>338</v>
      </c>
      <c r="H946">
        <v>2505946</v>
      </c>
      <c r="I946">
        <v>2506632</v>
      </c>
      <c r="J946" t="s">
        <v>244</v>
      </c>
      <c r="K946">
        <v>688</v>
      </c>
      <c r="L946">
        <v>1.502</v>
      </c>
      <c r="M946" t="s">
        <v>274</v>
      </c>
      <c r="N946" t="s">
        <v>199</v>
      </c>
      <c r="O946">
        <v>12223</v>
      </c>
      <c r="P946">
        <v>5.6287327170089201</v>
      </c>
      <c r="Q946" t="s">
        <v>246</v>
      </c>
      <c r="R946" t="s">
        <v>199</v>
      </c>
      <c r="S946" t="s">
        <v>247</v>
      </c>
    </row>
    <row r="947">
      <c r="A947" t="s">
        <v>2896</v>
      </c>
      <c r="B947">
        <v>6.0133440445359696</v>
      </c>
      <c r="C947">
        <v>3.5653649089960502</v>
      </c>
      <c r="D947">
        <v>1.1687274162449801</v>
      </c>
      <c r="E947">
        <v>0.00024922394667775802</v>
      </c>
      <c r="F947">
        <v>0.0014665917172409001</v>
      </c>
      <c r="G947" t="s">
        <v>380</v>
      </c>
      <c r="H947">
        <v>827314</v>
      </c>
      <c r="I947">
        <v>827531</v>
      </c>
      <c r="J947" t="s">
        <v>244</v>
      </c>
      <c r="K947">
        <v>217</v>
      </c>
      <c r="L947">
        <v>6.5</v>
      </c>
      <c r="M947" t="s">
        <v>245</v>
      </c>
      <c r="N947" t="s">
        <v>350</v>
      </c>
      <c r="O947">
        <v>217</v>
      </c>
      <c r="P947">
        <v>100</v>
      </c>
      <c r="Q947" t="s">
        <v>254</v>
      </c>
      <c r="R947" t="s">
        <v>192</v>
      </c>
      <c r="S947" t="s">
        <v>247</v>
      </c>
    </row>
    <row r="948">
      <c r="A948" t="s">
        <v>2897</v>
      </c>
      <c r="B948">
        <v>6.8727272110588702</v>
      </c>
      <c r="C948">
        <v>3.0886364676067202</v>
      </c>
      <c r="D948">
        <v>1.0316772060172801</v>
      </c>
      <c r="E948">
        <v>0.00025634107578612899</v>
      </c>
      <c r="F948">
        <v>0.0015062829913086201</v>
      </c>
      <c r="G948" t="s">
        <v>342</v>
      </c>
      <c r="H948">
        <v>4046654</v>
      </c>
      <c r="I948">
        <v>4047225</v>
      </c>
      <c r="J948" t="s">
        <v>252</v>
      </c>
      <c r="K948">
        <v>583</v>
      </c>
      <c r="L948">
        <v>13.711</v>
      </c>
      <c r="M948" t="s">
        <v>245</v>
      </c>
      <c r="N948" t="s">
        <v>126</v>
      </c>
      <c r="O948">
        <v>703</v>
      </c>
      <c r="P948">
        <v>82.930298719772395</v>
      </c>
      <c r="Q948" t="s">
        <v>254</v>
      </c>
      <c r="R948" t="s">
        <v>191</v>
      </c>
      <c r="S948" t="s">
        <v>247</v>
      </c>
    </row>
    <row r="949">
      <c r="A949" t="s">
        <v>2898</v>
      </c>
      <c r="B949">
        <v>7.2874334240188601</v>
      </c>
      <c r="C949">
        <v>2.9282560207092998</v>
      </c>
      <c r="D949">
        <v>0.98269840927974905</v>
      </c>
      <c r="E949">
        <v>0.00026354751474917898</v>
      </c>
      <c r="F949">
        <v>0.0015433993386662001</v>
      </c>
      <c r="G949" t="s">
        <v>303</v>
      </c>
      <c r="H949">
        <v>5062091</v>
      </c>
      <c r="I949">
        <v>5068136</v>
      </c>
      <c r="J949" t="s">
        <v>252</v>
      </c>
      <c r="K949">
        <v>6045</v>
      </c>
      <c r="L949">
        <v>0</v>
      </c>
      <c r="M949" t="s">
        <v>265</v>
      </c>
      <c r="N949" t="s">
        <v>2499</v>
      </c>
      <c r="O949">
        <v>6049</v>
      </c>
      <c r="P949">
        <v>99.933873367498805</v>
      </c>
      <c r="Q949" t="s">
        <v>254</v>
      </c>
      <c r="R949" t="s">
        <v>191</v>
      </c>
      <c r="S949" t="s">
        <v>247</v>
      </c>
    </row>
    <row r="950">
      <c r="A950" t="s">
        <v>2899</v>
      </c>
      <c r="B950">
        <v>8.0534922320265494</v>
      </c>
      <c r="C950">
        <v>2.6499392765241301</v>
      </c>
      <c r="D950">
        <v>0.89290969691804101</v>
      </c>
      <c r="E950">
        <v>0.00026894073581999598</v>
      </c>
      <c r="F950">
        <v>0.00157384455669065</v>
      </c>
      <c r="G950" t="s">
        <v>553</v>
      </c>
      <c r="H950">
        <v>7606167</v>
      </c>
      <c r="I950">
        <v>7612213</v>
      </c>
      <c r="J950" t="s">
        <v>252</v>
      </c>
      <c r="K950">
        <v>6046</v>
      </c>
      <c r="L950">
        <v>0</v>
      </c>
      <c r="M950" t="s">
        <v>265</v>
      </c>
      <c r="N950" t="s">
        <v>2499</v>
      </c>
      <c r="O950">
        <v>6049</v>
      </c>
      <c r="P950">
        <v>99.950405025624093</v>
      </c>
      <c r="Q950" t="s">
        <v>254</v>
      </c>
      <c r="R950" t="s">
        <v>191</v>
      </c>
      <c r="S950" t="s">
        <v>247</v>
      </c>
    </row>
    <row r="951">
      <c r="A951" t="s">
        <v>2900</v>
      </c>
      <c r="B951">
        <v>9.3807654745777196</v>
      </c>
      <c r="C951">
        <v>2.5243432786837299</v>
      </c>
      <c r="D951">
        <v>0.85959108114941896</v>
      </c>
      <c r="E951">
        <v>0.00027529687329928902</v>
      </c>
      <c r="F951">
        <v>0.0016102645347402401</v>
      </c>
      <c r="G951" t="s">
        <v>330</v>
      </c>
      <c r="H951">
        <v>4298577</v>
      </c>
      <c r="I951">
        <v>4298950</v>
      </c>
      <c r="J951" t="s">
        <v>244</v>
      </c>
      <c r="K951">
        <v>373</v>
      </c>
      <c r="L951">
        <v>17.899999999999999</v>
      </c>
      <c r="M951" t="s">
        <v>274</v>
      </c>
      <c r="N951" t="s">
        <v>197</v>
      </c>
      <c r="O951">
        <v>604</v>
      </c>
      <c r="P951">
        <v>61.754966887417197</v>
      </c>
      <c r="Q951" t="s">
        <v>246</v>
      </c>
      <c r="R951" t="s">
        <v>197</v>
      </c>
      <c r="S951" t="s">
        <v>247</v>
      </c>
    </row>
    <row r="952">
      <c r="A952" t="s">
        <v>2901</v>
      </c>
      <c r="B952">
        <v>13.4280790328264</v>
      </c>
      <c r="C952">
        <v>2.0125127345496598</v>
      </c>
      <c r="D952">
        <v>0.67837560068339997</v>
      </c>
      <c r="E952">
        <v>0.00029571330292934499</v>
      </c>
      <c r="F952">
        <v>0.0017201530893925501</v>
      </c>
      <c r="G952" t="s">
        <v>478</v>
      </c>
      <c r="H952">
        <v>874223</v>
      </c>
      <c r="I952">
        <v>874723</v>
      </c>
      <c r="J952" t="s">
        <v>244</v>
      </c>
      <c r="K952">
        <v>500</v>
      </c>
      <c r="L952">
        <v>1.6000000000000001</v>
      </c>
      <c r="M952" t="s">
        <v>245</v>
      </c>
      <c r="N952" t="s">
        <v>137</v>
      </c>
      <c r="O952">
        <v>1715</v>
      </c>
      <c r="P952">
        <v>29.1545189504373</v>
      </c>
      <c r="Q952" t="s">
        <v>246</v>
      </c>
      <c r="R952" t="s">
        <v>194</v>
      </c>
      <c r="S952" t="s">
        <v>247</v>
      </c>
    </row>
    <row r="953">
      <c r="A953" t="s">
        <v>2902</v>
      </c>
      <c r="B953">
        <v>17.000756988155398</v>
      </c>
      <c r="C953">
        <v>-2.4559437269901001</v>
      </c>
      <c r="D953">
        <v>0.80558444550567898</v>
      </c>
      <c r="E953">
        <v>0.000300403982711128</v>
      </c>
      <c r="F953">
        <v>0.00174576560560704</v>
      </c>
      <c r="G953" t="s">
        <v>520</v>
      </c>
      <c r="H953">
        <v>4383247</v>
      </c>
      <c r="I953">
        <v>4391702</v>
      </c>
      <c r="J953" t="s">
        <v>252</v>
      </c>
      <c r="K953">
        <v>513</v>
      </c>
      <c r="L953">
        <v>23.954999999999998</v>
      </c>
      <c r="M953" t="s">
        <v>153</v>
      </c>
      <c r="N953" t="s">
        <v>198</v>
      </c>
      <c r="O953">
        <v>22184</v>
      </c>
      <c r="P953">
        <v>2.3124774612333199</v>
      </c>
      <c r="Q953" t="s">
        <v>246</v>
      </c>
      <c r="R953" t="s">
        <v>198</v>
      </c>
      <c r="S953" t="s">
        <v>247</v>
      </c>
    </row>
    <row r="954">
      <c r="A954" t="s">
        <v>2903</v>
      </c>
      <c r="B954">
        <v>8.4801432137234993</v>
      </c>
      <c r="C954">
        <v>-5.01255731338345</v>
      </c>
      <c r="D954">
        <v>2.4489236328517299</v>
      </c>
      <c r="E954">
        <v>0.00030632505421413598</v>
      </c>
      <c r="F954">
        <v>0.00177719768609778</v>
      </c>
      <c r="G954" t="s">
        <v>334</v>
      </c>
      <c r="H954">
        <v>949736</v>
      </c>
      <c r="I954">
        <v>949833</v>
      </c>
      <c r="J954" t="s">
        <v>252</v>
      </c>
      <c r="K954">
        <v>97</v>
      </c>
      <c r="L954">
        <v>21.899999999999999</v>
      </c>
      <c r="M954" t="s">
        <v>153</v>
      </c>
      <c r="N954" t="s">
        <v>138</v>
      </c>
      <c r="O954">
        <v>335593</v>
      </c>
      <c r="P954">
        <v>0.028904059381453101</v>
      </c>
      <c r="Q954" t="s">
        <v>246</v>
      </c>
      <c r="R954" t="s">
        <v>138</v>
      </c>
      <c r="S954" t="s">
        <v>247</v>
      </c>
    </row>
    <row r="955">
      <c r="A955" t="s">
        <v>2904</v>
      </c>
      <c r="B955">
        <v>8.8817447819395099</v>
      </c>
      <c r="C955">
        <v>2.4087918481479198</v>
      </c>
      <c r="D955">
        <v>0.83077340429092905</v>
      </c>
      <c r="E955">
        <v>0.00031474027855575099</v>
      </c>
      <c r="F955">
        <v>0.0018221015649341</v>
      </c>
      <c r="G955" t="s">
        <v>342</v>
      </c>
      <c r="H955">
        <v>6152222</v>
      </c>
      <c r="I955">
        <v>6152442</v>
      </c>
      <c r="J955" t="s">
        <v>244</v>
      </c>
      <c r="K955">
        <v>220</v>
      </c>
      <c r="L955">
        <v>12.699999999999999</v>
      </c>
      <c r="M955" t="s">
        <v>293</v>
      </c>
      <c r="N955" t="s">
        <v>138</v>
      </c>
      <c r="O955">
        <v>13346</v>
      </c>
      <c r="P955">
        <v>1.64843398771167</v>
      </c>
      <c r="Q955" t="s">
        <v>246</v>
      </c>
      <c r="R955" t="s">
        <v>138</v>
      </c>
      <c r="S955" t="s">
        <v>247</v>
      </c>
    </row>
    <row r="956">
      <c r="A956" t="s">
        <v>2905</v>
      </c>
      <c r="B956">
        <v>6.3436942231211404</v>
      </c>
      <c r="C956">
        <v>3.1665480795543899</v>
      </c>
      <c r="D956">
        <v>1.0966749580439901</v>
      </c>
      <c r="E956">
        <v>0.000327560513555771</v>
      </c>
      <c r="F956">
        <v>0.0018900117084444199</v>
      </c>
      <c r="G956" t="s">
        <v>553</v>
      </c>
      <c r="H956">
        <v>6418763</v>
      </c>
      <c r="I956">
        <v>6419153</v>
      </c>
      <c r="J956" t="s">
        <v>252</v>
      </c>
      <c r="K956">
        <v>390</v>
      </c>
      <c r="L956">
        <v>14.699999999999999</v>
      </c>
      <c r="M956" t="s">
        <v>274</v>
      </c>
      <c r="N956" t="s">
        <v>126</v>
      </c>
      <c r="O956">
        <v>3386</v>
      </c>
      <c r="P956">
        <v>11.5180153573538</v>
      </c>
      <c r="Q956" t="s">
        <v>246</v>
      </c>
      <c r="R956" t="s">
        <v>192</v>
      </c>
      <c r="S956" t="s">
        <v>247</v>
      </c>
    </row>
    <row r="957">
      <c r="A957" t="s">
        <v>2906</v>
      </c>
      <c r="B957">
        <v>8.4925234681034301</v>
      </c>
      <c r="C957">
        <v>-4.9967025830357903</v>
      </c>
      <c r="D957">
        <v>2.46292001938779</v>
      </c>
      <c r="E957">
        <v>0.000333069770550453</v>
      </c>
      <c r="F957">
        <v>0.00191860831054923</v>
      </c>
      <c r="G957" t="s">
        <v>520</v>
      </c>
      <c r="H957">
        <v>829524</v>
      </c>
      <c r="I957">
        <v>829724</v>
      </c>
      <c r="J957" t="s">
        <v>252</v>
      </c>
      <c r="K957">
        <v>200</v>
      </c>
      <c r="L957">
        <v>12</v>
      </c>
      <c r="M957" t="s">
        <v>274</v>
      </c>
      <c r="N957" t="s">
        <v>126</v>
      </c>
      <c r="O957">
        <v>2966</v>
      </c>
      <c r="P957">
        <v>6.7430883344571804</v>
      </c>
      <c r="Q957" t="s">
        <v>246</v>
      </c>
      <c r="R957" t="s">
        <v>192</v>
      </c>
      <c r="S957" t="s">
        <v>247</v>
      </c>
    </row>
    <row r="958">
      <c r="A958" t="s">
        <v>2907</v>
      </c>
      <c r="B958">
        <v>3.16223246025036</v>
      </c>
      <c r="C958">
        <v>5.5317792961502699</v>
      </c>
      <c r="D958">
        <v>2.76225071236024</v>
      </c>
      <c r="E958">
        <v>0.00033803989977754901</v>
      </c>
      <c r="F958">
        <v>0.00194631462333386</v>
      </c>
      <c r="G958" t="s">
        <v>334</v>
      </c>
      <c r="H958">
        <v>4816248</v>
      </c>
      <c r="I958">
        <v>4816487</v>
      </c>
      <c r="J958" t="s">
        <v>244</v>
      </c>
      <c r="K958">
        <v>239</v>
      </c>
      <c r="L958">
        <v>1.7</v>
      </c>
      <c r="M958" t="s">
        <v>274</v>
      </c>
      <c r="N958" t="s">
        <v>198</v>
      </c>
      <c r="O958">
        <v>5467</v>
      </c>
      <c r="P958">
        <v>4.37168465337479</v>
      </c>
      <c r="Q958" t="s">
        <v>246</v>
      </c>
      <c r="R958" t="s">
        <v>198</v>
      </c>
      <c r="S958" t="s">
        <v>247</v>
      </c>
    </row>
    <row r="959">
      <c r="A959" t="s">
        <v>2908</v>
      </c>
      <c r="B959">
        <v>6.2230575342391097</v>
      </c>
      <c r="C959">
        <v>3.4804568750921798</v>
      </c>
      <c r="D959">
        <v>1.2087449033941799</v>
      </c>
      <c r="E959">
        <v>0.00034275664824990102</v>
      </c>
      <c r="F959">
        <v>0.0019716018525249</v>
      </c>
      <c r="G959" t="s">
        <v>411</v>
      </c>
      <c r="H959">
        <v>3509249</v>
      </c>
      <c r="I959">
        <v>3510714</v>
      </c>
      <c r="J959" t="s">
        <v>244</v>
      </c>
      <c r="K959">
        <v>1465</v>
      </c>
      <c r="L959">
        <v>11.800000000000001</v>
      </c>
      <c r="M959" t="s">
        <v>465</v>
      </c>
      <c r="N959" t="s">
        <v>199</v>
      </c>
      <c r="O959">
        <v>14394</v>
      </c>
      <c r="P959">
        <v>10.1778518827289</v>
      </c>
      <c r="Q959" t="s">
        <v>246</v>
      </c>
      <c r="R959" t="s">
        <v>199</v>
      </c>
      <c r="S959" t="s">
        <v>247</v>
      </c>
    </row>
    <row r="960">
      <c r="A960" t="s">
        <v>2909</v>
      </c>
      <c r="B960">
        <v>11.4764203449398</v>
      </c>
      <c r="C960">
        <v>2.04565132258633</v>
      </c>
      <c r="D960">
        <v>0.69686944912711002</v>
      </c>
      <c r="E960">
        <v>0.00034517441504089999</v>
      </c>
      <c r="F960">
        <v>0.00198456897873385</v>
      </c>
      <c r="G960" t="s">
        <v>445</v>
      </c>
      <c r="H960">
        <v>1581905</v>
      </c>
      <c r="I960">
        <v>1587769</v>
      </c>
      <c r="J960" t="s">
        <v>244</v>
      </c>
      <c r="K960">
        <v>259</v>
      </c>
      <c r="L960">
        <v>8.7940000000000005</v>
      </c>
      <c r="M960" t="s">
        <v>274</v>
      </c>
      <c r="N960" t="s">
        <v>199</v>
      </c>
      <c r="O960">
        <v>3210</v>
      </c>
      <c r="P960">
        <v>8.0685358255451707</v>
      </c>
      <c r="Q960" t="s">
        <v>246</v>
      </c>
      <c r="R960" t="s">
        <v>199</v>
      </c>
      <c r="S960" t="s">
        <v>247</v>
      </c>
    </row>
    <row r="961">
      <c r="A961" t="s">
        <v>2910</v>
      </c>
      <c r="B961">
        <v>8.0534706062228807</v>
      </c>
      <c r="C961">
        <v>-4.9243590257606398</v>
      </c>
      <c r="D961">
        <v>2.4338510080158402</v>
      </c>
      <c r="E961">
        <v>0.000348670745047212</v>
      </c>
      <c r="F961">
        <v>0.00200231872502002</v>
      </c>
      <c r="G961" t="s">
        <v>524</v>
      </c>
      <c r="H961">
        <v>157451</v>
      </c>
      <c r="I961">
        <v>159972</v>
      </c>
      <c r="J961" t="s">
        <v>252</v>
      </c>
      <c r="K961">
        <v>2521</v>
      </c>
      <c r="L961">
        <v>2.5</v>
      </c>
      <c r="M961" t="s">
        <v>274</v>
      </c>
      <c r="N961" t="s">
        <v>122</v>
      </c>
      <c r="O961">
        <v>2171</v>
      </c>
      <c r="P961">
        <v>116.12160294795</v>
      </c>
      <c r="Q961" t="s">
        <v>254</v>
      </c>
      <c r="R961" t="s">
        <v>122</v>
      </c>
      <c r="S961" t="s">
        <v>247</v>
      </c>
    </row>
    <row r="962">
      <c r="A962" t="s">
        <v>2911</v>
      </c>
      <c r="B962">
        <v>14.618345919591199</v>
      </c>
      <c r="C962">
        <v>-4.3058658588462304</v>
      </c>
      <c r="D962">
        <v>1.32232308124275</v>
      </c>
      <c r="E962">
        <v>0.00035151110718848502</v>
      </c>
      <c r="F962">
        <v>0.0020171802605852998</v>
      </c>
      <c r="G962" t="s">
        <v>411</v>
      </c>
      <c r="H962">
        <v>2140156</v>
      </c>
      <c r="I962">
        <v>2140207</v>
      </c>
      <c r="J962" t="s">
        <v>252</v>
      </c>
      <c r="K962">
        <v>51</v>
      </c>
      <c r="L962">
        <v>7.7999999999999998</v>
      </c>
      <c r="M962" t="s">
        <v>245</v>
      </c>
      <c r="N962" t="s">
        <v>122</v>
      </c>
      <c r="O962">
        <v>421</v>
      </c>
      <c r="P962">
        <v>12.1140142517815</v>
      </c>
      <c r="Q962" t="s">
        <v>246</v>
      </c>
      <c r="R962" t="s">
        <v>122</v>
      </c>
      <c r="S962" t="s">
        <v>247</v>
      </c>
    </row>
    <row r="963">
      <c r="A963" t="s">
        <v>2912</v>
      </c>
      <c r="B963">
        <v>26.2650846607118</v>
      </c>
      <c r="C963">
        <v>-4.7555196427649902</v>
      </c>
      <c r="D963">
        <v>1.7014135678910201</v>
      </c>
      <c r="E963">
        <v>0.00036437863113145997</v>
      </c>
      <c r="F963">
        <v>0.00208510798111521</v>
      </c>
      <c r="G963" t="s">
        <v>307</v>
      </c>
      <c r="H963">
        <v>6717553</v>
      </c>
      <c r="I963">
        <v>6717637</v>
      </c>
      <c r="J963" t="s">
        <v>244</v>
      </c>
      <c r="K963">
        <v>84</v>
      </c>
      <c r="L963">
        <v>0</v>
      </c>
      <c r="M963" t="s">
        <v>245</v>
      </c>
      <c r="N963" t="s">
        <v>575</v>
      </c>
      <c r="O963">
        <v>1260</v>
      </c>
      <c r="P963">
        <v>6.6666666666666696</v>
      </c>
      <c r="Q963" t="s">
        <v>246</v>
      </c>
      <c r="R963" t="s">
        <v>192</v>
      </c>
      <c r="S963" t="s">
        <v>247</v>
      </c>
    </row>
    <row r="964">
      <c r="A964" t="s">
        <v>2913</v>
      </c>
      <c r="B964">
        <v>3.2368064565355401</v>
      </c>
      <c r="C964">
        <v>5.4302625482531601</v>
      </c>
      <c r="D964">
        <v>2.7667071403386201</v>
      </c>
      <c r="E964">
        <v>0.00036478832157766598</v>
      </c>
      <c r="F964">
        <v>0.00208647516836204</v>
      </c>
      <c r="G964" t="s">
        <v>338</v>
      </c>
      <c r="H964">
        <v>4634719</v>
      </c>
      <c r="I964">
        <v>4635100</v>
      </c>
      <c r="J964" t="s">
        <v>252</v>
      </c>
      <c r="K964">
        <v>381</v>
      </c>
      <c r="L964">
        <v>27.699999999999999</v>
      </c>
      <c r="M964" t="s">
        <v>245</v>
      </c>
      <c r="N964" t="s">
        <v>126</v>
      </c>
      <c r="O964">
        <v>703</v>
      </c>
      <c r="P964">
        <v>54.196301564722603</v>
      </c>
      <c r="Q964" t="s">
        <v>246</v>
      </c>
      <c r="R964" t="s">
        <v>191</v>
      </c>
      <c r="S964" t="s">
        <v>247</v>
      </c>
    </row>
    <row r="965">
      <c r="A965" t="s">
        <v>2914</v>
      </c>
      <c r="B965">
        <v>9.0035461868152904</v>
      </c>
      <c r="C965">
        <v>2.5352944075320498</v>
      </c>
      <c r="D965">
        <v>0.89703861891320003</v>
      </c>
      <c r="E965">
        <v>0.00036610551578725701</v>
      </c>
      <c r="F965">
        <v>0.0020935096380863402</v>
      </c>
      <c r="G965" t="s">
        <v>297</v>
      </c>
      <c r="H965">
        <v>6762152</v>
      </c>
      <c r="I965">
        <v>6763286</v>
      </c>
      <c r="J965" t="s">
        <v>244</v>
      </c>
      <c r="K965">
        <v>1134</v>
      </c>
      <c r="L965">
        <v>1.9550000000000001</v>
      </c>
      <c r="M965" t="s">
        <v>245</v>
      </c>
      <c r="N965" t="s">
        <v>126</v>
      </c>
      <c r="O965">
        <v>1569</v>
      </c>
      <c r="P965">
        <v>72.275334608030604</v>
      </c>
      <c r="Q965" t="s">
        <v>246</v>
      </c>
      <c r="R965" t="s">
        <v>191</v>
      </c>
      <c r="S965" t="s">
        <v>247</v>
      </c>
    </row>
    <row r="966">
      <c r="A966" t="s">
        <v>2915</v>
      </c>
      <c r="B966">
        <v>16.008044156766601</v>
      </c>
      <c r="C966">
        <v>-2.4246194674999102</v>
      </c>
      <c r="D966">
        <v>0.79943948981674895</v>
      </c>
      <c r="E966">
        <v>0.00036656136580158298</v>
      </c>
      <c r="F966">
        <v>0.0020956227835324799</v>
      </c>
      <c r="G966" t="s">
        <v>251</v>
      </c>
      <c r="H966">
        <v>7428074</v>
      </c>
      <c r="I966">
        <v>7428420</v>
      </c>
      <c r="J966" t="s">
        <v>252</v>
      </c>
      <c r="K966">
        <v>346</v>
      </c>
      <c r="L966">
        <v>3.5</v>
      </c>
      <c r="M966" t="s">
        <v>245</v>
      </c>
      <c r="N966" t="s">
        <v>138</v>
      </c>
      <c r="O966">
        <v>359</v>
      </c>
      <c r="P966">
        <v>96.378830083565504</v>
      </c>
      <c r="Q966" t="s">
        <v>254</v>
      </c>
      <c r="R966" t="s">
        <v>138</v>
      </c>
      <c r="S966" t="s">
        <v>247</v>
      </c>
    </row>
    <row r="967">
      <c r="A967" t="s">
        <v>2916</v>
      </c>
      <c r="B967">
        <v>8.0120944227445694</v>
      </c>
      <c r="C967">
        <v>-4.8966065028273897</v>
      </c>
      <c r="D967">
        <v>2.4338113224746301</v>
      </c>
      <c r="E967">
        <v>0.00036822434901974502</v>
      </c>
      <c r="F967">
        <v>0.0021031491870617302</v>
      </c>
      <c r="G967" t="s">
        <v>342</v>
      </c>
      <c r="H967">
        <v>8870516</v>
      </c>
      <c r="I967">
        <v>8872034</v>
      </c>
      <c r="J967" t="s">
        <v>252</v>
      </c>
      <c r="K967">
        <v>910</v>
      </c>
      <c r="L967">
        <v>15.119</v>
      </c>
      <c r="M967" t="s">
        <v>245</v>
      </c>
      <c r="N967" t="s">
        <v>198</v>
      </c>
      <c r="O967">
        <v>3360</v>
      </c>
      <c r="P967">
        <v>27.0833333333333</v>
      </c>
      <c r="Q967" t="s">
        <v>246</v>
      </c>
      <c r="R967" t="s">
        <v>198</v>
      </c>
      <c r="S967" t="s">
        <v>247</v>
      </c>
    </row>
    <row r="968">
      <c r="A968" t="s">
        <v>2917</v>
      </c>
      <c r="B968">
        <v>8.1821593397796608</v>
      </c>
      <c r="C968">
        <v>-4.9305191331876603</v>
      </c>
      <c r="D968">
        <v>2.45655848047811</v>
      </c>
      <c r="E968">
        <v>0.00037341721526122998</v>
      </c>
      <c r="F968">
        <v>0.0021298026747809898</v>
      </c>
      <c r="G968" t="s">
        <v>261</v>
      </c>
      <c r="H968">
        <v>3058910</v>
      </c>
      <c r="I968">
        <v>3059320</v>
      </c>
      <c r="J968" t="s">
        <v>252</v>
      </c>
      <c r="K968">
        <v>364</v>
      </c>
      <c r="L968">
        <v>15.569000000000001</v>
      </c>
      <c r="M968" t="s">
        <v>274</v>
      </c>
      <c r="N968" t="s">
        <v>199</v>
      </c>
      <c r="O968">
        <v>13544</v>
      </c>
      <c r="P968">
        <v>2.68753691671589</v>
      </c>
      <c r="Q968" t="s">
        <v>246</v>
      </c>
      <c r="R968" t="s">
        <v>199</v>
      </c>
      <c r="S968" t="s">
        <v>247</v>
      </c>
    </row>
    <row r="969">
      <c r="A969" t="s">
        <v>2918</v>
      </c>
      <c r="B969">
        <v>15.3318807035159</v>
      </c>
      <c r="C969">
        <v>-2.58187719281554</v>
      </c>
      <c r="D969">
        <v>0.86066882385571697</v>
      </c>
      <c r="E969">
        <v>0.00037571708447832599</v>
      </c>
      <c r="F969">
        <v>0.0021419137851922398</v>
      </c>
      <c r="G969" t="s">
        <v>269</v>
      </c>
      <c r="H969">
        <v>9642009</v>
      </c>
      <c r="I969">
        <v>9642431</v>
      </c>
      <c r="J969" t="s">
        <v>244</v>
      </c>
      <c r="K969">
        <v>422</v>
      </c>
      <c r="L969">
        <v>7.5999999999999996</v>
      </c>
      <c r="M969" t="s">
        <v>245</v>
      </c>
      <c r="N969" t="s">
        <v>199</v>
      </c>
      <c r="O969">
        <v>13544</v>
      </c>
      <c r="P969">
        <v>3.1157708210277599</v>
      </c>
      <c r="Q969" t="s">
        <v>246</v>
      </c>
      <c r="R969" t="s">
        <v>199</v>
      </c>
      <c r="S969" t="s">
        <v>247</v>
      </c>
    </row>
    <row r="970">
      <c r="A970" t="s">
        <v>2919</v>
      </c>
      <c r="B970">
        <v>10.6658097223868</v>
      </c>
      <c r="C970">
        <v>2.3300975597560001</v>
      </c>
      <c r="D970">
        <v>0.82865493976544602</v>
      </c>
      <c r="E970">
        <v>0.00037717544662389303</v>
      </c>
      <c r="F970">
        <v>0.0021492184567069102</v>
      </c>
      <c r="G970" t="s">
        <v>338</v>
      </c>
      <c r="H970">
        <v>164280</v>
      </c>
      <c r="I970">
        <v>173041</v>
      </c>
      <c r="J970" t="s">
        <v>244</v>
      </c>
      <c r="K970">
        <v>8699</v>
      </c>
      <c r="L970">
        <v>0.90000000000000002</v>
      </c>
      <c r="M970" t="s">
        <v>274</v>
      </c>
      <c r="N970" t="s">
        <v>198</v>
      </c>
      <c r="O970">
        <v>8756</v>
      </c>
      <c r="P970">
        <v>99.349017816354504</v>
      </c>
      <c r="Q970" t="s">
        <v>254</v>
      </c>
      <c r="R970" t="s">
        <v>198</v>
      </c>
      <c r="S970" t="s">
        <v>247</v>
      </c>
    </row>
    <row r="971">
      <c r="A971" t="s">
        <v>2920</v>
      </c>
      <c r="B971">
        <v>11.349637503557799</v>
      </c>
      <c r="C971">
        <v>2.0796570982663298</v>
      </c>
      <c r="D971">
        <v>0.721266071845447</v>
      </c>
      <c r="E971">
        <v>0.00038111632512832902</v>
      </c>
      <c r="F971">
        <v>0.0021696376023718198</v>
      </c>
      <c r="G971" t="s">
        <v>307</v>
      </c>
      <c r="H971">
        <v>6119022</v>
      </c>
      <c r="I971">
        <v>6119102</v>
      </c>
      <c r="J971" t="s">
        <v>244</v>
      </c>
      <c r="K971">
        <v>80</v>
      </c>
      <c r="L971">
        <v>20</v>
      </c>
      <c r="M971" t="s">
        <v>245</v>
      </c>
      <c r="N971" t="s">
        <v>200</v>
      </c>
      <c r="O971">
        <v>3664</v>
      </c>
      <c r="P971">
        <v>2.1834061135371199</v>
      </c>
      <c r="Q971" t="s">
        <v>246</v>
      </c>
      <c r="R971" t="s">
        <v>200</v>
      </c>
      <c r="S971" t="s">
        <v>247</v>
      </c>
    </row>
    <row r="972">
      <c r="A972" t="s">
        <v>2921</v>
      </c>
      <c r="B972">
        <v>14.249502129580801</v>
      </c>
      <c r="C972">
        <v>-3.4707401477312998</v>
      </c>
      <c r="D972">
        <v>1.07823570718825</v>
      </c>
      <c r="E972">
        <v>0.00038426298737089399</v>
      </c>
      <c r="F972">
        <v>0.0021860134333095901</v>
      </c>
      <c r="G972" t="s">
        <v>317</v>
      </c>
      <c r="H972">
        <v>901472</v>
      </c>
      <c r="I972">
        <v>905885</v>
      </c>
      <c r="J972" t="s">
        <v>244</v>
      </c>
      <c r="K972">
        <v>4413</v>
      </c>
      <c r="L972">
        <v>2</v>
      </c>
      <c r="M972" t="s">
        <v>274</v>
      </c>
      <c r="N972" t="s">
        <v>137</v>
      </c>
      <c r="O972">
        <v>4707</v>
      </c>
      <c r="P972">
        <v>93.753983428935598</v>
      </c>
      <c r="Q972" t="s">
        <v>254</v>
      </c>
      <c r="R972" t="s">
        <v>193</v>
      </c>
      <c r="S972" t="s">
        <v>247</v>
      </c>
    </row>
    <row r="973">
      <c r="A973" t="s">
        <v>2922</v>
      </c>
      <c r="B973">
        <v>4.4517190102294997</v>
      </c>
      <c r="C973">
        <v>4.3433657442579303</v>
      </c>
      <c r="D973">
        <v>1.61115119658509</v>
      </c>
      <c r="E973">
        <v>0.00039033209017258399</v>
      </c>
      <c r="F973">
        <v>0.0022179412940300301</v>
      </c>
      <c r="G973" t="s">
        <v>411</v>
      </c>
      <c r="H973">
        <v>1165509</v>
      </c>
      <c r="I973">
        <v>1166155</v>
      </c>
      <c r="J973" t="s">
        <v>244</v>
      </c>
      <c r="K973">
        <v>646</v>
      </c>
      <c r="L973">
        <v>15.5</v>
      </c>
      <c r="M973" t="s">
        <v>274</v>
      </c>
      <c r="N973" t="s">
        <v>199</v>
      </c>
      <c r="O973">
        <v>11528</v>
      </c>
      <c r="P973">
        <v>5.6037473976405296</v>
      </c>
      <c r="Q973" t="s">
        <v>246</v>
      </c>
      <c r="R973" t="s">
        <v>199</v>
      </c>
      <c r="S973" t="s">
        <v>247</v>
      </c>
    </row>
    <row r="974">
      <c r="A974" t="s">
        <v>2923</v>
      </c>
      <c r="B974">
        <v>14.3301367863682</v>
      </c>
      <c r="C974">
        <v>-3.4796110638697502</v>
      </c>
      <c r="D974">
        <v>1.09101561775844</v>
      </c>
      <c r="E974">
        <v>0.000405380082325121</v>
      </c>
      <c r="F974">
        <v>0.0023002169663131401</v>
      </c>
      <c r="G974" t="s">
        <v>317</v>
      </c>
      <c r="H974">
        <v>5214589</v>
      </c>
      <c r="I974">
        <v>5214658</v>
      </c>
      <c r="J974" t="s">
        <v>244</v>
      </c>
      <c r="K974">
        <v>69</v>
      </c>
      <c r="L974">
        <v>27.5</v>
      </c>
      <c r="M974" t="s">
        <v>274</v>
      </c>
      <c r="N974" t="s">
        <v>432</v>
      </c>
      <c r="O974">
        <v>21549</v>
      </c>
      <c r="P974">
        <v>0.32020047333982998</v>
      </c>
      <c r="Q974" t="s">
        <v>246</v>
      </c>
      <c r="R974" t="s">
        <v>191</v>
      </c>
      <c r="S974" t="s">
        <v>247</v>
      </c>
    </row>
    <row r="975">
      <c r="A975" t="s">
        <v>2924</v>
      </c>
      <c r="B975">
        <v>6.8538546421211599</v>
      </c>
      <c r="C975">
        <v>3.0484776141594399</v>
      </c>
      <c r="D975">
        <v>1.0756362774469499</v>
      </c>
      <c r="E975">
        <v>0.0004083668723443</v>
      </c>
      <c r="F975">
        <v>0.0023155412565435802</v>
      </c>
      <c r="G975" t="s">
        <v>411</v>
      </c>
      <c r="H975">
        <v>4985690</v>
      </c>
      <c r="I975">
        <v>4986444</v>
      </c>
      <c r="J975" t="s">
        <v>252</v>
      </c>
      <c r="K975">
        <v>754</v>
      </c>
      <c r="L975">
        <v>14.1</v>
      </c>
      <c r="M975" t="s">
        <v>245</v>
      </c>
      <c r="N975" t="s">
        <v>126</v>
      </c>
      <c r="O975">
        <v>806</v>
      </c>
      <c r="P975">
        <v>93.548387096774206</v>
      </c>
      <c r="Q975" t="s">
        <v>254</v>
      </c>
      <c r="R975" t="s">
        <v>191</v>
      </c>
      <c r="S975" t="s">
        <v>247</v>
      </c>
    </row>
    <row r="976">
      <c r="A976" t="s">
        <v>2925</v>
      </c>
      <c r="B976">
        <v>11.3553495446201</v>
      </c>
      <c r="C976">
        <v>2.1636427752915002</v>
      </c>
      <c r="D976">
        <v>0.75050704288356396</v>
      </c>
      <c r="E976">
        <v>0.00041085171400896599</v>
      </c>
      <c r="F976">
        <v>0.0023274567466490198</v>
      </c>
      <c r="G976" t="s">
        <v>411</v>
      </c>
      <c r="H976">
        <v>3552591</v>
      </c>
      <c r="I976">
        <v>3552977</v>
      </c>
      <c r="J976" t="s">
        <v>244</v>
      </c>
      <c r="K976">
        <v>386</v>
      </c>
      <c r="L976">
        <v>7.7999999999999998</v>
      </c>
      <c r="M976" t="s">
        <v>245</v>
      </c>
      <c r="N976" t="s">
        <v>200</v>
      </c>
      <c r="O976">
        <v>3664</v>
      </c>
      <c r="P976">
        <v>10.5349344978166</v>
      </c>
      <c r="Q976" t="s">
        <v>246</v>
      </c>
      <c r="R976" t="s">
        <v>200</v>
      </c>
      <c r="S976" t="s">
        <v>247</v>
      </c>
    </row>
    <row r="977">
      <c r="A977" t="s">
        <v>2926</v>
      </c>
      <c r="B977">
        <v>7.7039407939567202</v>
      </c>
      <c r="C977">
        <v>-4.82492393859392</v>
      </c>
      <c r="D977">
        <v>2.42586084937841</v>
      </c>
      <c r="E977">
        <v>0.00041435096739888801</v>
      </c>
      <c r="F977">
        <v>0.0023456380248181399</v>
      </c>
      <c r="G977" t="s">
        <v>524</v>
      </c>
      <c r="H977">
        <v>158184</v>
      </c>
      <c r="I977">
        <v>160718</v>
      </c>
      <c r="J977" t="s">
        <v>252</v>
      </c>
      <c r="K977">
        <v>2534</v>
      </c>
      <c r="L977">
        <v>2.2000000000000002</v>
      </c>
      <c r="M977" t="s">
        <v>274</v>
      </c>
      <c r="N977" t="s">
        <v>122</v>
      </c>
      <c r="O977">
        <v>2171</v>
      </c>
      <c r="P977">
        <v>116.72040534316</v>
      </c>
      <c r="Q977" t="s">
        <v>254</v>
      </c>
      <c r="R977" t="s">
        <v>122</v>
      </c>
      <c r="S977" t="s">
        <v>247</v>
      </c>
    </row>
    <row r="978">
      <c r="A978" t="s">
        <v>2927</v>
      </c>
      <c r="B978">
        <v>16.0446685159494</v>
      </c>
      <c r="C978">
        <v>-2.61739139984777</v>
      </c>
      <c r="D978">
        <v>0.89543972650144898</v>
      </c>
      <c r="E978">
        <v>0.00041932301980092401</v>
      </c>
      <c r="F978">
        <v>0.00236936535274992</v>
      </c>
      <c r="G978" t="s">
        <v>452</v>
      </c>
      <c r="H978">
        <v>3507913</v>
      </c>
      <c r="I978">
        <v>3508227</v>
      </c>
      <c r="J978" t="s">
        <v>244</v>
      </c>
      <c r="K978">
        <v>314</v>
      </c>
      <c r="L978">
        <v>7.5</v>
      </c>
      <c r="M978" t="s">
        <v>245</v>
      </c>
      <c r="N978" t="s">
        <v>138</v>
      </c>
      <c r="O978">
        <v>321</v>
      </c>
      <c r="P978">
        <v>97.819314641744597</v>
      </c>
      <c r="Q978" t="s">
        <v>254</v>
      </c>
      <c r="R978" t="s">
        <v>138</v>
      </c>
      <c r="S978" t="s">
        <v>247</v>
      </c>
    </row>
    <row r="979">
      <c r="A979" t="s">
        <v>2928</v>
      </c>
      <c r="B979">
        <v>9.7578364125475208</v>
      </c>
      <c r="C979">
        <v>2.2906257066064302</v>
      </c>
      <c r="D979">
        <v>0.80917330103231799</v>
      </c>
      <c r="E979">
        <v>0.00042241849898595898</v>
      </c>
      <c r="F979">
        <v>0.00238574579096978</v>
      </c>
      <c r="G979" t="s">
        <v>307</v>
      </c>
      <c r="H979">
        <v>2778090</v>
      </c>
      <c r="I979">
        <v>2779643</v>
      </c>
      <c r="J979" t="s">
        <v>244</v>
      </c>
      <c r="K979">
        <v>1553</v>
      </c>
      <c r="L979">
        <v>11</v>
      </c>
      <c r="M979" t="s">
        <v>274</v>
      </c>
      <c r="N979" t="s">
        <v>199</v>
      </c>
      <c r="O979">
        <v>12490</v>
      </c>
      <c r="P979">
        <v>12.4339471577262</v>
      </c>
      <c r="Q979" t="s">
        <v>246</v>
      </c>
      <c r="R979" t="s">
        <v>199</v>
      </c>
      <c r="S979" t="s">
        <v>247</v>
      </c>
    </row>
    <row r="980">
      <c r="A980" t="s">
        <v>2929</v>
      </c>
      <c r="B980">
        <v>8.5876752578615498</v>
      </c>
      <c r="C980">
        <v>2.3583607518745699</v>
      </c>
      <c r="D980">
        <v>0.83621257794701098</v>
      </c>
      <c r="E980">
        <v>0.00042313080274868802</v>
      </c>
      <c r="F980">
        <v>0.0023886574961028001</v>
      </c>
      <c r="G980" t="s">
        <v>445</v>
      </c>
      <c r="H980">
        <v>3722906</v>
      </c>
      <c r="I980">
        <v>3728951</v>
      </c>
      <c r="J980" t="s">
        <v>244</v>
      </c>
      <c r="K980">
        <v>6045</v>
      </c>
      <c r="L980">
        <v>0.10000000000000001</v>
      </c>
      <c r="M980" t="s">
        <v>245</v>
      </c>
      <c r="N980" t="s">
        <v>2499</v>
      </c>
      <c r="O980">
        <v>6049</v>
      </c>
      <c r="P980">
        <v>99.933873367498805</v>
      </c>
      <c r="Q980" t="s">
        <v>254</v>
      </c>
      <c r="R980" t="s">
        <v>191</v>
      </c>
      <c r="S980" t="s">
        <v>247</v>
      </c>
    </row>
    <row r="981">
      <c r="A981" t="s">
        <v>2930</v>
      </c>
      <c r="B981">
        <v>7.7987618332687401</v>
      </c>
      <c r="C981">
        <v>2.5168337126011702</v>
      </c>
      <c r="D981">
        <v>0.90344250138722704</v>
      </c>
      <c r="E981">
        <v>0.00044036566264854299</v>
      </c>
      <c r="F981">
        <v>0.0024813363400108201</v>
      </c>
      <c r="G981" t="s">
        <v>297</v>
      </c>
      <c r="H981">
        <v>6754817</v>
      </c>
      <c r="I981">
        <v>6760864</v>
      </c>
      <c r="J981" t="s">
        <v>252</v>
      </c>
      <c r="K981">
        <v>6047</v>
      </c>
      <c r="L981">
        <v>0</v>
      </c>
      <c r="M981" t="s">
        <v>274</v>
      </c>
      <c r="N981" t="s">
        <v>2499</v>
      </c>
      <c r="O981">
        <v>6049</v>
      </c>
      <c r="P981">
        <v>99.966936683749395</v>
      </c>
      <c r="Q981" t="s">
        <v>254</v>
      </c>
      <c r="R981" t="s">
        <v>191</v>
      </c>
      <c r="S981" t="s">
        <v>247</v>
      </c>
    </row>
    <row r="982">
      <c r="A982" t="s">
        <v>2931</v>
      </c>
      <c r="B982">
        <v>4.3066752720142301</v>
      </c>
      <c r="C982">
        <v>4.3150079011914304</v>
      </c>
      <c r="D982">
        <v>1.6235261125159699</v>
      </c>
      <c r="E982">
        <v>0.00045066715973589701</v>
      </c>
      <c r="F982">
        <v>0.0025343766605297798</v>
      </c>
      <c r="G982" t="s">
        <v>452</v>
      </c>
      <c r="H982">
        <v>3250894</v>
      </c>
      <c r="I982">
        <v>3251670</v>
      </c>
      <c r="J982" t="s">
        <v>244</v>
      </c>
      <c r="K982">
        <v>676</v>
      </c>
      <c r="L982">
        <v>22.544</v>
      </c>
      <c r="M982" t="s">
        <v>293</v>
      </c>
      <c r="N982" t="s">
        <v>198</v>
      </c>
      <c r="O982">
        <v>7244</v>
      </c>
      <c r="P982">
        <v>9.33186085035892</v>
      </c>
      <c r="Q982" t="s">
        <v>246</v>
      </c>
      <c r="R982" t="s">
        <v>198</v>
      </c>
      <c r="S982" t="s">
        <v>247</v>
      </c>
    </row>
    <row r="983">
      <c r="A983" t="s">
        <v>2932</v>
      </c>
      <c r="B983">
        <v>3.0565278473552202</v>
      </c>
      <c r="C983">
        <v>5.3245365496891601</v>
      </c>
      <c r="D983">
        <v>2.7692504015621702</v>
      </c>
      <c r="E983">
        <v>0.00045271024504334</v>
      </c>
      <c r="F983">
        <v>0.0025426335298756198</v>
      </c>
      <c r="G983" t="s">
        <v>282</v>
      </c>
      <c r="H983">
        <v>6061665</v>
      </c>
      <c r="I983">
        <v>6061781</v>
      </c>
      <c r="J983" t="s">
        <v>244</v>
      </c>
      <c r="K983">
        <v>116</v>
      </c>
      <c r="L983">
        <v>22</v>
      </c>
      <c r="M983" t="s">
        <v>245</v>
      </c>
      <c r="N983" t="s">
        <v>198</v>
      </c>
      <c r="O983">
        <v>7244</v>
      </c>
      <c r="P983">
        <v>1.60132523467697</v>
      </c>
      <c r="Q983" t="s">
        <v>246</v>
      </c>
      <c r="R983" t="s">
        <v>198</v>
      </c>
      <c r="S983" t="s">
        <v>247</v>
      </c>
    </row>
    <row r="984">
      <c r="A984" t="s">
        <v>2933</v>
      </c>
      <c r="B984">
        <v>3.0565278473552202</v>
      </c>
      <c r="C984">
        <v>5.3245365496891601</v>
      </c>
      <c r="D984">
        <v>2.7692504015621702</v>
      </c>
      <c r="E984">
        <v>0.00045271024504334</v>
      </c>
      <c r="F984">
        <v>0.0025426335298756198</v>
      </c>
      <c r="G984" t="s">
        <v>445</v>
      </c>
      <c r="H984">
        <v>2030389</v>
      </c>
      <c r="I984">
        <v>2030739</v>
      </c>
      <c r="J984" t="s">
        <v>252</v>
      </c>
      <c r="K984">
        <v>350</v>
      </c>
      <c r="L984">
        <v>10.4</v>
      </c>
      <c r="M984" t="s">
        <v>265</v>
      </c>
      <c r="N984" t="s">
        <v>122</v>
      </c>
      <c r="O984">
        <v>1246</v>
      </c>
      <c r="P984">
        <v>28.089887640449401</v>
      </c>
      <c r="Q984" t="s">
        <v>246</v>
      </c>
      <c r="R984" t="s">
        <v>122</v>
      </c>
      <c r="S984" t="s">
        <v>247</v>
      </c>
    </row>
    <row r="985">
      <c r="A985" t="s">
        <v>2934</v>
      </c>
      <c r="B985">
        <v>10.438223052604799</v>
      </c>
      <c r="C985">
        <v>2.1528976334370298</v>
      </c>
      <c r="D985">
        <v>0.76828871642919705</v>
      </c>
      <c r="E985">
        <v>0.00045919697513859301</v>
      </c>
      <c r="F985">
        <v>0.0025725202022069799</v>
      </c>
      <c r="G985" t="s">
        <v>286</v>
      </c>
      <c r="H985">
        <v>1715269</v>
      </c>
      <c r="I985">
        <v>1717908</v>
      </c>
      <c r="J985" t="s">
        <v>244</v>
      </c>
      <c r="K985">
        <v>1406</v>
      </c>
      <c r="L985">
        <v>1.845</v>
      </c>
      <c r="M985" t="s">
        <v>274</v>
      </c>
      <c r="N985" t="s">
        <v>126</v>
      </c>
      <c r="O985">
        <v>2687</v>
      </c>
      <c r="P985">
        <v>52.326014142166002</v>
      </c>
      <c r="Q985" t="s">
        <v>246</v>
      </c>
      <c r="R985" t="s">
        <v>191</v>
      </c>
      <c r="S985" t="s">
        <v>247</v>
      </c>
    </row>
    <row r="986">
      <c r="A986" t="s">
        <v>2935</v>
      </c>
      <c r="B986">
        <v>11.453477778974801</v>
      </c>
      <c r="C986">
        <v>2.0556644388592602</v>
      </c>
      <c r="D986">
        <v>0.72243147751282</v>
      </c>
      <c r="E986">
        <v>0.00046560984143761698</v>
      </c>
      <c r="F986">
        <v>0.0026072433003010401</v>
      </c>
      <c r="G986" t="s">
        <v>273</v>
      </c>
      <c r="H986">
        <v>4124700</v>
      </c>
      <c r="I986">
        <v>4125526</v>
      </c>
      <c r="J986" t="s">
        <v>244</v>
      </c>
      <c r="K986">
        <v>826</v>
      </c>
      <c r="L986">
        <v>7.7000000000000002</v>
      </c>
      <c r="M986" t="s">
        <v>274</v>
      </c>
      <c r="N986" t="s">
        <v>278</v>
      </c>
      <c r="O986">
        <v>2159</v>
      </c>
      <c r="P986">
        <v>38.258452987494202</v>
      </c>
      <c r="Q986" t="s">
        <v>246</v>
      </c>
      <c r="R986" t="s">
        <v>192</v>
      </c>
      <c r="S986" t="s">
        <v>247</v>
      </c>
    </row>
    <row r="987">
      <c r="A987" t="s">
        <v>2936</v>
      </c>
      <c r="B987">
        <v>5.4539818101150797</v>
      </c>
      <c r="C987">
        <v>3.37033289906954</v>
      </c>
      <c r="D987">
        <v>1.1965044451318401</v>
      </c>
      <c r="E987">
        <v>0.00048732008333352998</v>
      </c>
      <c r="F987">
        <v>0.0027175313788098598</v>
      </c>
      <c r="G987" t="s">
        <v>317</v>
      </c>
      <c r="H987">
        <v>6168262</v>
      </c>
      <c r="I987">
        <v>6168874</v>
      </c>
      <c r="J987" t="s">
        <v>244</v>
      </c>
      <c r="K987">
        <v>612</v>
      </c>
      <c r="L987">
        <v>19.399999999999999</v>
      </c>
      <c r="M987" t="s">
        <v>265</v>
      </c>
      <c r="N987" t="s">
        <v>126</v>
      </c>
      <c r="O987">
        <v>826</v>
      </c>
      <c r="P987">
        <v>74.092009685229996</v>
      </c>
      <c r="Q987" t="s">
        <v>246</v>
      </c>
      <c r="R987" t="s">
        <v>192</v>
      </c>
      <c r="S987" t="s">
        <v>247</v>
      </c>
    </row>
    <row r="988">
      <c r="A988" t="s">
        <v>2937</v>
      </c>
      <c r="B988">
        <v>7.5127928084480002</v>
      </c>
      <c r="C988">
        <v>-4.7540762060689499</v>
      </c>
      <c r="D988">
        <v>2.4337343982015698</v>
      </c>
      <c r="E988">
        <v>0.000487872024873549</v>
      </c>
      <c r="F988">
        <v>0.0027193601386431999</v>
      </c>
      <c r="G988" t="s">
        <v>524</v>
      </c>
      <c r="H988">
        <v>153024</v>
      </c>
      <c r="I988">
        <v>155897</v>
      </c>
      <c r="J988" t="s">
        <v>252</v>
      </c>
      <c r="K988">
        <v>2873</v>
      </c>
      <c r="L988">
        <v>2.2999999999999998</v>
      </c>
      <c r="M988" t="s">
        <v>274</v>
      </c>
      <c r="N988" t="s">
        <v>122</v>
      </c>
      <c r="O988">
        <v>2171</v>
      </c>
      <c r="P988">
        <v>132.33532934131699</v>
      </c>
      <c r="Q988" t="s">
        <v>254</v>
      </c>
      <c r="R988" t="s">
        <v>122</v>
      </c>
      <c r="S988" t="s">
        <v>247</v>
      </c>
    </row>
    <row r="989">
      <c r="A989" t="s">
        <v>2938</v>
      </c>
      <c r="B989">
        <v>5.9558662290902804</v>
      </c>
      <c r="C989">
        <v>3.1369936792774902</v>
      </c>
      <c r="D989">
        <v>1.1248630038999501</v>
      </c>
      <c r="E989">
        <v>0.00049369517899712295</v>
      </c>
      <c r="F989">
        <v>0.0027486629089773298</v>
      </c>
      <c r="G989" t="s">
        <v>349</v>
      </c>
      <c r="H989">
        <v>540942</v>
      </c>
      <c r="I989">
        <v>541771</v>
      </c>
      <c r="J989" t="s">
        <v>252</v>
      </c>
      <c r="K989">
        <v>829</v>
      </c>
      <c r="L989">
        <v>6.5</v>
      </c>
      <c r="M989" t="s">
        <v>274</v>
      </c>
      <c r="N989" t="s">
        <v>138</v>
      </c>
      <c r="O989">
        <v>853</v>
      </c>
      <c r="P989">
        <v>97.186400937866395</v>
      </c>
      <c r="Q989" t="s">
        <v>254</v>
      </c>
      <c r="R989" t="s">
        <v>138</v>
      </c>
      <c r="S989" t="s">
        <v>247</v>
      </c>
    </row>
    <row r="990">
      <c r="A990" t="s">
        <v>2939</v>
      </c>
      <c r="B990">
        <v>12.3376214542575</v>
      </c>
      <c r="C990">
        <v>2.00745276163833</v>
      </c>
      <c r="D990">
        <v>0.70637134082111996</v>
      </c>
      <c r="E990">
        <v>0.00050369140347199096</v>
      </c>
      <c r="F990">
        <v>0.0027966218331351399</v>
      </c>
      <c r="G990" t="s">
        <v>349</v>
      </c>
      <c r="H990">
        <v>1027511</v>
      </c>
      <c r="I990">
        <v>1027716</v>
      </c>
      <c r="J990" t="s">
        <v>244</v>
      </c>
      <c r="K990">
        <v>205</v>
      </c>
      <c r="L990">
        <v>4</v>
      </c>
      <c r="M990" t="s">
        <v>274</v>
      </c>
      <c r="N990" t="s">
        <v>200</v>
      </c>
      <c r="O990">
        <v>3664</v>
      </c>
      <c r="P990">
        <v>5.5949781659388602</v>
      </c>
      <c r="Q990" t="s">
        <v>246</v>
      </c>
      <c r="R990" t="s">
        <v>200</v>
      </c>
      <c r="S990" t="s">
        <v>247</v>
      </c>
    </row>
    <row r="991">
      <c r="A991" t="s">
        <v>2940</v>
      </c>
      <c r="B991">
        <v>6.1568353500031199</v>
      </c>
      <c r="C991">
        <v>3.1941797859810599</v>
      </c>
      <c r="D991">
        <v>1.1481619185146601</v>
      </c>
      <c r="E991">
        <v>0.000503952388206493</v>
      </c>
      <c r="F991">
        <v>0.0027967917681494098</v>
      </c>
      <c r="G991" t="s">
        <v>307</v>
      </c>
      <c r="H991">
        <v>1245030</v>
      </c>
      <c r="I991">
        <v>1245273</v>
      </c>
      <c r="J991" t="s">
        <v>252</v>
      </c>
      <c r="K991">
        <v>243</v>
      </c>
      <c r="L991">
        <v>8.6999999999999993</v>
      </c>
      <c r="M991" t="s">
        <v>245</v>
      </c>
      <c r="N991" t="s">
        <v>350</v>
      </c>
      <c r="O991">
        <v>221</v>
      </c>
      <c r="P991">
        <v>109.954751131222</v>
      </c>
      <c r="Q991" t="s">
        <v>254</v>
      </c>
      <c r="R991" t="s">
        <v>192</v>
      </c>
      <c r="S991" t="s">
        <v>247</v>
      </c>
    </row>
    <row r="992">
      <c r="A992" t="s">
        <v>2941</v>
      </c>
      <c r="B992">
        <v>5.2356046036327397</v>
      </c>
      <c r="C992">
        <v>3.8609764517465002</v>
      </c>
      <c r="D992">
        <v>1.33391229386984</v>
      </c>
      <c r="E992">
        <v>0.00051742760875876702</v>
      </c>
      <c r="F992">
        <v>0.0028656802784358701</v>
      </c>
      <c r="G992" t="s">
        <v>445</v>
      </c>
      <c r="H992">
        <v>3805971</v>
      </c>
      <c r="I992">
        <v>3806047</v>
      </c>
      <c r="J992" t="s">
        <v>252</v>
      </c>
      <c r="K992">
        <v>76</v>
      </c>
      <c r="L992">
        <v>4</v>
      </c>
      <c r="M992" t="s">
        <v>245</v>
      </c>
      <c r="N992" t="s">
        <v>200</v>
      </c>
      <c r="O992">
        <v>4637</v>
      </c>
      <c r="P992">
        <v>1.63899072676299</v>
      </c>
      <c r="Q992" t="s">
        <v>246</v>
      </c>
      <c r="R992" t="s">
        <v>200</v>
      </c>
      <c r="S992" t="s">
        <v>247</v>
      </c>
    </row>
    <row r="993">
      <c r="A993" t="s">
        <v>2942</v>
      </c>
      <c r="B993">
        <v>2.9467189801049898</v>
      </c>
      <c r="C993">
        <v>5.3360632917538302</v>
      </c>
      <c r="D993">
        <v>2.7849221108057498</v>
      </c>
      <c r="E993">
        <v>0.00052275411119424896</v>
      </c>
      <c r="F993">
        <v>0.0028938599680338201</v>
      </c>
      <c r="G993" t="s">
        <v>520</v>
      </c>
      <c r="H993">
        <v>4297930</v>
      </c>
      <c r="I993">
        <v>4298088</v>
      </c>
      <c r="J993" t="s">
        <v>244</v>
      </c>
      <c r="K993">
        <v>158</v>
      </c>
      <c r="L993">
        <v>20.399999999999999</v>
      </c>
      <c r="M993" t="s">
        <v>293</v>
      </c>
      <c r="N993" t="s">
        <v>197</v>
      </c>
      <c r="O993">
        <v>12900</v>
      </c>
      <c r="P993">
        <v>1.22480620155039</v>
      </c>
      <c r="Q993" t="s">
        <v>246</v>
      </c>
      <c r="R993" t="s">
        <v>197</v>
      </c>
      <c r="S993" t="s">
        <v>247</v>
      </c>
    </row>
    <row r="994">
      <c r="A994" t="s">
        <v>2943</v>
      </c>
      <c r="B994">
        <v>8.4859526926138305</v>
      </c>
      <c r="C994">
        <v>2.3125025895468401</v>
      </c>
      <c r="D994">
        <v>0.844000852564743</v>
      </c>
      <c r="E994">
        <v>0.00052394892354312901</v>
      </c>
      <c r="F994">
        <v>0.0028998130530264801</v>
      </c>
      <c r="G994" t="s">
        <v>342</v>
      </c>
      <c r="H994">
        <v>6152196</v>
      </c>
      <c r="I994">
        <v>6152433</v>
      </c>
      <c r="J994" t="s">
        <v>252</v>
      </c>
      <c r="K994">
        <v>237</v>
      </c>
      <c r="L994">
        <v>28.899999999999999</v>
      </c>
      <c r="M994" t="s">
        <v>293</v>
      </c>
      <c r="N994" t="s">
        <v>126</v>
      </c>
      <c r="O994">
        <v>5526</v>
      </c>
      <c r="P994">
        <v>4.2888165038002199</v>
      </c>
      <c r="Q994" t="s">
        <v>246</v>
      </c>
      <c r="R994" t="s">
        <v>191</v>
      </c>
      <c r="S994" t="s">
        <v>247</v>
      </c>
    </row>
    <row r="995">
      <c r="A995" t="s">
        <v>2944</v>
      </c>
      <c r="B995">
        <v>2.9114841091399501</v>
      </c>
      <c r="C995">
        <v>5.2846002836770696</v>
      </c>
      <c r="D995">
        <v>2.7745380767873602</v>
      </c>
      <c r="E995">
        <v>0.00052677230466872005</v>
      </c>
      <c r="F995">
        <v>0.0029114572177000998</v>
      </c>
      <c r="G995" t="s">
        <v>380</v>
      </c>
      <c r="H995">
        <v>4761637</v>
      </c>
      <c r="I995">
        <v>4765470</v>
      </c>
      <c r="J995" t="s">
        <v>244</v>
      </c>
      <c r="K995">
        <v>1627</v>
      </c>
      <c r="L995">
        <v>25.489000000000001</v>
      </c>
      <c r="M995" t="s">
        <v>153</v>
      </c>
      <c r="N995" t="s">
        <v>350</v>
      </c>
      <c r="O995">
        <v>3051</v>
      </c>
      <c r="P995">
        <v>53.326778105539198</v>
      </c>
      <c r="Q995" t="s">
        <v>246</v>
      </c>
      <c r="R995" t="s">
        <v>191</v>
      </c>
      <c r="S995" t="s">
        <v>247</v>
      </c>
    </row>
    <row r="996">
      <c r="A996" t="s">
        <v>2945</v>
      </c>
      <c r="B996">
        <v>2.9114841091399501</v>
      </c>
      <c r="C996">
        <v>5.2846002836770696</v>
      </c>
      <c r="D996">
        <v>2.7745380767873602</v>
      </c>
      <c r="E996">
        <v>0.00052677230466872005</v>
      </c>
      <c r="F996">
        <v>0.0029114572177000998</v>
      </c>
      <c r="G996" t="s">
        <v>411</v>
      </c>
      <c r="H996">
        <v>371695</v>
      </c>
      <c r="I996">
        <v>372388</v>
      </c>
      <c r="J996" t="s">
        <v>244</v>
      </c>
      <c r="K996">
        <v>693</v>
      </c>
      <c r="L996">
        <v>25.199999999999999</v>
      </c>
      <c r="M996" t="s">
        <v>245</v>
      </c>
      <c r="N996" t="s">
        <v>126</v>
      </c>
      <c r="O996">
        <v>703</v>
      </c>
      <c r="P996">
        <v>98.577524893314404</v>
      </c>
      <c r="Q996" t="s">
        <v>246</v>
      </c>
      <c r="R996" t="s">
        <v>191</v>
      </c>
      <c r="S996" t="s">
        <v>247</v>
      </c>
    </row>
    <row r="997">
      <c r="A997" t="s">
        <v>2946</v>
      </c>
      <c r="B997">
        <v>2.9114841091399501</v>
      </c>
      <c r="C997">
        <v>5.2846002836770696</v>
      </c>
      <c r="D997">
        <v>2.7745380767873602</v>
      </c>
      <c r="E997">
        <v>0.00052677230466872005</v>
      </c>
      <c r="F997">
        <v>0.0029114572177000998</v>
      </c>
      <c r="G997" t="s">
        <v>269</v>
      </c>
      <c r="H997">
        <v>4274663</v>
      </c>
      <c r="I997">
        <v>4274728</v>
      </c>
      <c r="J997" t="s">
        <v>244</v>
      </c>
      <c r="K997">
        <v>65</v>
      </c>
      <c r="L997">
        <v>24.600000000000001</v>
      </c>
      <c r="M997" t="s">
        <v>265</v>
      </c>
      <c r="N997" t="s">
        <v>199</v>
      </c>
      <c r="O997">
        <v>14394</v>
      </c>
      <c r="P997">
        <v>0.45157704599138498</v>
      </c>
      <c r="Q997" t="s">
        <v>246</v>
      </c>
      <c r="R997" t="s">
        <v>199</v>
      </c>
      <c r="S997" t="s">
        <v>247</v>
      </c>
    </row>
    <row r="998">
      <c r="A998" t="s">
        <v>2947</v>
      </c>
      <c r="B998">
        <v>8.8595018374588594</v>
      </c>
      <c r="C998">
        <v>2.2688681317102701</v>
      </c>
      <c r="D998">
        <v>0.82599142074981602</v>
      </c>
      <c r="E998">
        <v>0.000542237664657251</v>
      </c>
      <c r="F998">
        <v>0.0029921660222450102</v>
      </c>
      <c r="G998" t="s">
        <v>553</v>
      </c>
      <c r="H998">
        <v>2653256</v>
      </c>
      <c r="I998">
        <v>2653473</v>
      </c>
      <c r="J998" t="s">
        <v>244</v>
      </c>
      <c r="K998">
        <v>217</v>
      </c>
      <c r="L998">
        <v>0</v>
      </c>
      <c r="M998" t="s">
        <v>245</v>
      </c>
      <c r="N998" t="s">
        <v>350</v>
      </c>
      <c r="O998">
        <v>217</v>
      </c>
      <c r="P998">
        <v>100</v>
      </c>
      <c r="Q998" t="s">
        <v>254</v>
      </c>
      <c r="R998" t="s">
        <v>192</v>
      </c>
      <c r="S998" t="s">
        <v>247</v>
      </c>
    </row>
    <row r="999">
      <c r="A999" t="s">
        <v>2948</v>
      </c>
      <c r="B999">
        <v>14.377610174104801</v>
      </c>
      <c r="C999">
        <v>-2.5289362815192198</v>
      </c>
      <c r="D999">
        <v>0.86678662446412802</v>
      </c>
      <c r="E999">
        <v>0.00054437388422670597</v>
      </c>
      <c r="F999">
        <v>0.00300253524257508</v>
      </c>
      <c r="G999" t="s">
        <v>553</v>
      </c>
      <c r="H999">
        <v>5029999</v>
      </c>
      <c r="I999">
        <v>5034066</v>
      </c>
      <c r="J999" t="s">
        <v>244</v>
      </c>
      <c r="K999">
        <v>3888</v>
      </c>
      <c r="L999">
        <v>0.376</v>
      </c>
      <c r="M999" t="s">
        <v>465</v>
      </c>
      <c r="N999" t="s">
        <v>137</v>
      </c>
      <c r="O999">
        <v>6363</v>
      </c>
      <c r="P999">
        <v>61.103253182461103</v>
      </c>
      <c r="Q999" t="s">
        <v>246</v>
      </c>
      <c r="R999" t="s">
        <v>193</v>
      </c>
      <c r="S999" t="s">
        <v>247</v>
      </c>
    </row>
    <row r="1000">
      <c r="A1000" t="s">
        <v>2949</v>
      </c>
      <c r="B1000">
        <v>13.605665883657</v>
      </c>
      <c r="C1000">
        <v>-3.3852207089475699</v>
      </c>
      <c r="D1000">
        <v>1.0979010541113701</v>
      </c>
      <c r="E1000">
        <v>0.00054545325535588498</v>
      </c>
      <c r="F1000">
        <v>0.0030071764396096502</v>
      </c>
      <c r="G1000" t="s">
        <v>282</v>
      </c>
      <c r="H1000">
        <v>4183292</v>
      </c>
      <c r="I1000">
        <v>4183594</v>
      </c>
      <c r="J1000" t="s">
        <v>244</v>
      </c>
      <c r="K1000">
        <v>302</v>
      </c>
      <c r="L1000">
        <v>2</v>
      </c>
      <c r="M1000" t="s">
        <v>274</v>
      </c>
      <c r="N1000" t="s">
        <v>199</v>
      </c>
      <c r="O1000">
        <v>14394</v>
      </c>
      <c r="P1000">
        <v>2.0980964290676698</v>
      </c>
      <c r="Q1000" t="s">
        <v>246</v>
      </c>
      <c r="R1000" t="s">
        <v>199</v>
      </c>
      <c r="S1000" t="s">
        <v>247</v>
      </c>
    </row>
    <row r="1001">
      <c r="A1001" t="s">
        <v>2950</v>
      </c>
      <c r="B1001">
        <v>5.8733281375102697</v>
      </c>
      <c r="C1001">
        <v>3.0760426297507402</v>
      </c>
      <c r="D1001">
        <v>1.1265789869042599</v>
      </c>
      <c r="E1001">
        <v>0.000560002065288006</v>
      </c>
      <c r="F1001">
        <v>0.0030788398620378698</v>
      </c>
      <c r="G1001" t="s">
        <v>524</v>
      </c>
      <c r="H1001">
        <v>1938536</v>
      </c>
      <c r="I1001">
        <v>1939645</v>
      </c>
      <c r="J1001" t="s">
        <v>244</v>
      </c>
      <c r="K1001">
        <v>1109</v>
      </c>
      <c r="L1001">
        <v>12</v>
      </c>
      <c r="M1001" t="s">
        <v>274</v>
      </c>
      <c r="N1001" t="s">
        <v>122</v>
      </c>
      <c r="O1001">
        <v>1246</v>
      </c>
      <c r="P1001">
        <v>89.004815409309799</v>
      </c>
      <c r="Q1001" t="s">
        <v>254</v>
      </c>
      <c r="R1001" t="s">
        <v>122</v>
      </c>
      <c r="S1001" t="s">
        <v>247</v>
      </c>
    </row>
    <row r="1002">
      <c r="A1002" t="s">
        <v>2951</v>
      </c>
      <c r="B1002">
        <v>7.4065640748360897</v>
      </c>
      <c r="C1002">
        <v>2.6533287441676201</v>
      </c>
      <c r="D1002">
        <v>0.97583856572150196</v>
      </c>
      <c r="E1002">
        <v>0.00056230395300258798</v>
      </c>
      <c r="F1002">
        <v>0.0030895541930081099</v>
      </c>
      <c r="G1002" t="s">
        <v>349</v>
      </c>
      <c r="H1002">
        <v>2851890</v>
      </c>
      <c r="I1002">
        <v>2852086</v>
      </c>
      <c r="J1002" t="s">
        <v>244</v>
      </c>
      <c r="K1002">
        <v>196</v>
      </c>
      <c r="L1002">
        <v>12.199999999999999</v>
      </c>
      <c r="M1002" t="s">
        <v>245</v>
      </c>
      <c r="N1002" t="s">
        <v>350</v>
      </c>
      <c r="O1002">
        <v>217</v>
      </c>
      <c r="P1002">
        <v>90.322580645161295</v>
      </c>
      <c r="Q1002" t="s">
        <v>254</v>
      </c>
      <c r="R1002" t="s">
        <v>192</v>
      </c>
      <c r="S1002" t="s">
        <v>247</v>
      </c>
    </row>
    <row r="1003">
      <c r="A1003" t="s">
        <v>2952</v>
      </c>
      <c r="B1003">
        <v>9.9011037626645795</v>
      </c>
      <c r="C1003">
        <v>2.1405110255404098</v>
      </c>
      <c r="D1003">
        <v>0.78776442150436599</v>
      </c>
      <c r="E1003">
        <v>0.00057264759500056197</v>
      </c>
      <c r="F1003">
        <v>0.0031399917810780598</v>
      </c>
      <c r="G1003" t="s">
        <v>342</v>
      </c>
      <c r="H1003">
        <v>935995</v>
      </c>
      <c r="I1003">
        <v>936151</v>
      </c>
      <c r="J1003" t="s">
        <v>244</v>
      </c>
      <c r="K1003">
        <v>156</v>
      </c>
      <c r="L1003">
        <v>12.800000000000001</v>
      </c>
      <c r="M1003" t="s">
        <v>245</v>
      </c>
      <c r="N1003" t="s">
        <v>350</v>
      </c>
      <c r="O1003">
        <v>217</v>
      </c>
      <c r="P1003">
        <v>71.889400921659004</v>
      </c>
      <c r="Q1003" t="s">
        <v>246</v>
      </c>
      <c r="R1003" t="s">
        <v>192</v>
      </c>
      <c r="S1003" t="s">
        <v>247</v>
      </c>
    </row>
    <row r="1004">
      <c r="A1004" t="s">
        <v>2953</v>
      </c>
      <c r="B1004">
        <v>6.3672484611906501</v>
      </c>
      <c r="C1004">
        <v>2.8341031875598901</v>
      </c>
      <c r="D1004">
        <v>1.0549740920698401</v>
      </c>
      <c r="E1004">
        <v>0.00057541293224660898</v>
      </c>
      <c r="F1004">
        <v>0.0031544425366781801</v>
      </c>
      <c r="G1004" t="s">
        <v>520</v>
      </c>
      <c r="H1004">
        <v>4094083</v>
      </c>
      <c r="I1004">
        <v>4094391</v>
      </c>
      <c r="J1004" t="s">
        <v>244</v>
      </c>
      <c r="K1004">
        <v>308</v>
      </c>
      <c r="L1004">
        <v>5.2999999999999998</v>
      </c>
      <c r="M1004" t="s">
        <v>274</v>
      </c>
      <c r="N1004" t="s">
        <v>198</v>
      </c>
      <c r="O1004">
        <v>5467</v>
      </c>
      <c r="P1004">
        <v>5.6338028169014098</v>
      </c>
      <c r="Q1004" t="s">
        <v>246</v>
      </c>
      <c r="R1004" t="s">
        <v>198</v>
      </c>
      <c r="S1004" t="s">
        <v>247</v>
      </c>
    </row>
    <row r="1005">
      <c r="A1005" t="s">
        <v>2954</v>
      </c>
      <c r="B1005">
        <v>5.5783350365978404</v>
      </c>
      <c r="C1005">
        <v>3.3044072642192899</v>
      </c>
      <c r="D1005">
        <v>1.2223040396121401</v>
      </c>
      <c r="E1005">
        <v>0.00059831535702655099</v>
      </c>
      <c r="F1005">
        <v>0.00327113192267612</v>
      </c>
      <c r="G1005" t="s">
        <v>338</v>
      </c>
      <c r="H1005">
        <v>2297191</v>
      </c>
      <c r="I1005">
        <v>2297410</v>
      </c>
      <c r="J1005" t="s">
        <v>252</v>
      </c>
      <c r="K1005">
        <v>219</v>
      </c>
      <c r="L1005">
        <v>13.300000000000001</v>
      </c>
      <c r="M1005" t="s">
        <v>245</v>
      </c>
      <c r="N1005" t="s">
        <v>350</v>
      </c>
      <c r="O1005">
        <v>221</v>
      </c>
      <c r="P1005">
        <v>99.095022624434407</v>
      </c>
      <c r="Q1005" t="s">
        <v>254</v>
      </c>
      <c r="R1005" t="s">
        <v>192</v>
      </c>
      <c r="S1005" t="s">
        <v>247</v>
      </c>
    </row>
    <row r="1006">
      <c r="A1006" t="s">
        <v>2955</v>
      </c>
      <c r="B1006">
        <v>2.8762492381748999</v>
      </c>
      <c r="C1006">
        <v>5.1993021742297998</v>
      </c>
      <c r="D1006">
        <v>2.78309085001248</v>
      </c>
      <c r="E1006">
        <v>0.00060097826942075703</v>
      </c>
      <c r="F1006">
        <v>0.0032849510089004901</v>
      </c>
      <c r="G1006" t="s">
        <v>286</v>
      </c>
      <c r="H1006">
        <v>1433647</v>
      </c>
      <c r="I1006">
        <v>1435745</v>
      </c>
      <c r="J1006" t="s">
        <v>252</v>
      </c>
      <c r="K1006">
        <v>1760</v>
      </c>
      <c r="L1006">
        <v>7.5350000000000001</v>
      </c>
      <c r="M1006" t="s">
        <v>245</v>
      </c>
      <c r="N1006" t="s">
        <v>138</v>
      </c>
      <c r="O1006">
        <v>1417</v>
      </c>
      <c r="P1006">
        <v>124.206069160198</v>
      </c>
      <c r="Q1006" t="s">
        <v>254</v>
      </c>
      <c r="R1006" t="s">
        <v>138</v>
      </c>
      <c r="S1006" t="s">
        <v>247</v>
      </c>
    </row>
    <row r="1007">
      <c r="A1007" t="s">
        <v>2956</v>
      </c>
      <c r="B1007">
        <v>13.444118105806</v>
      </c>
      <c r="C1007">
        <v>-2.78219438537112</v>
      </c>
      <c r="D1007">
        <v>0.95489326265665098</v>
      </c>
      <c r="E1007">
        <v>0.00060574738859840705</v>
      </c>
      <c r="F1007">
        <v>0.0033050666505998502</v>
      </c>
      <c r="G1007" t="s">
        <v>273</v>
      </c>
      <c r="H1007">
        <v>5797838</v>
      </c>
      <c r="I1007">
        <v>5799079</v>
      </c>
      <c r="J1007" t="s">
        <v>244</v>
      </c>
      <c r="K1007">
        <v>1241</v>
      </c>
      <c r="L1007">
        <v>9</v>
      </c>
      <c r="M1007" t="s">
        <v>274</v>
      </c>
      <c r="N1007" t="s">
        <v>195</v>
      </c>
      <c r="O1007">
        <v>4363</v>
      </c>
      <c r="P1007">
        <v>28.4437313774926</v>
      </c>
      <c r="Q1007" t="s">
        <v>246</v>
      </c>
      <c r="R1007" t="s">
        <v>195</v>
      </c>
      <c r="S1007" t="s">
        <v>247</v>
      </c>
    </row>
    <row r="1008">
      <c r="A1008" t="s">
        <v>2957</v>
      </c>
      <c r="B1008">
        <v>4.1263966628339102</v>
      </c>
      <c r="C1008">
        <v>4.2245805543082504</v>
      </c>
      <c r="D1008">
        <v>1.65314447938624</v>
      </c>
      <c r="E1008">
        <v>0.00060765405017344299</v>
      </c>
      <c r="F1008">
        <v>0.0033139803095712499</v>
      </c>
      <c r="G1008" t="s">
        <v>445</v>
      </c>
      <c r="H1008">
        <v>2272043</v>
      </c>
      <c r="I1008">
        <v>2272437</v>
      </c>
      <c r="J1008" t="s">
        <v>244</v>
      </c>
      <c r="K1008">
        <v>394</v>
      </c>
      <c r="L1008">
        <v>16.5</v>
      </c>
      <c r="M1008" t="s">
        <v>274</v>
      </c>
      <c r="N1008" t="s">
        <v>198</v>
      </c>
      <c r="O1008">
        <v>5467</v>
      </c>
      <c r="P1008">
        <v>7.2068776294128396</v>
      </c>
      <c r="Q1008" t="s">
        <v>246</v>
      </c>
      <c r="R1008" t="s">
        <v>198</v>
      </c>
      <c r="S1008" t="s">
        <v>247</v>
      </c>
    </row>
    <row r="1009">
      <c r="A1009" t="s">
        <v>2958</v>
      </c>
      <c r="B1009">
        <v>6.9523290385336303</v>
      </c>
      <c r="C1009">
        <v>2.71056197080682</v>
      </c>
      <c r="D1009">
        <v>1.0187164846161101</v>
      </c>
      <c r="E1009">
        <v>0.00061297876610577596</v>
      </c>
      <c r="F1009">
        <v>0.0033392695627211602</v>
      </c>
      <c r="G1009" t="s">
        <v>681</v>
      </c>
      <c r="H1009">
        <v>1761295</v>
      </c>
      <c r="I1009">
        <v>1761745</v>
      </c>
      <c r="J1009" t="s">
        <v>252</v>
      </c>
      <c r="K1009">
        <v>168</v>
      </c>
      <c r="L1009">
        <v>22.609999999999999</v>
      </c>
      <c r="M1009" t="s">
        <v>245</v>
      </c>
      <c r="N1009" t="s">
        <v>138</v>
      </c>
      <c r="O1009">
        <v>1417</v>
      </c>
      <c r="P1009">
        <v>11.856033874382501</v>
      </c>
      <c r="Q1009" t="s">
        <v>246</v>
      </c>
      <c r="R1009" t="s">
        <v>138</v>
      </c>
      <c r="S1009" t="s">
        <v>247</v>
      </c>
    </row>
    <row r="1010">
      <c r="A1010" t="s">
        <v>2959</v>
      </c>
      <c r="B1010">
        <v>5.0513439468050096</v>
      </c>
      <c r="C1010">
        <v>3.7469317453660702</v>
      </c>
      <c r="D1010">
        <v>1.33579308755969</v>
      </c>
      <c r="E1010">
        <v>0.00061677172640480405</v>
      </c>
      <c r="F1010">
        <v>0.00335842509914973</v>
      </c>
      <c r="G1010" t="s">
        <v>553</v>
      </c>
      <c r="H1010">
        <v>474198</v>
      </c>
      <c r="I1010">
        <v>474335</v>
      </c>
      <c r="J1010" t="s">
        <v>244</v>
      </c>
      <c r="K1010">
        <v>137</v>
      </c>
      <c r="L1010">
        <v>3.6000000000000001</v>
      </c>
      <c r="M1010" t="s">
        <v>245</v>
      </c>
      <c r="N1010" t="s">
        <v>200</v>
      </c>
      <c r="O1010">
        <v>3664</v>
      </c>
      <c r="P1010">
        <v>3.7390829694323102</v>
      </c>
      <c r="Q1010" t="s">
        <v>246</v>
      </c>
      <c r="R1010" t="s">
        <v>200</v>
      </c>
      <c r="S1010" t="s">
        <v>247</v>
      </c>
    </row>
    <row r="1011">
      <c r="A1011" t="s">
        <v>2960</v>
      </c>
      <c r="B1011">
        <v>8.4793724286761201</v>
      </c>
      <c r="C1011">
        <v>2.36387310331255</v>
      </c>
      <c r="D1011">
        <v>0.87592709533754098</v>
      </c>
      <c r="E1011">
        <v>0.000625497858090274</v>
      </c>
      <c r="F1011">
        <v>0.00340212544678133</v>
      </c>
      <c r="G1011" t="s">
        <v>297</v>
      </c>
      <c r="H1011">
        <v>6524635</v>
      </c>
      <c r="I1011">
        <v>6525275</v>
      </c>
      <c r="J1011" t="s">
        <v>244</v>
      </c>
      <c r="K1011">
        <v>651</v>
      </c>
      <c r="L1011">
        <v>14.843</v>
      </c>
      <c r="M1011" t="s">
        <v>245</v>
      </c>
      <c r="N1011" t="s">
        <v>195</v>
      </c>
      <c r="O1011">
        <v>4363</v>
      </c>
      <c r="P1011">
        <v>14.920925968370399</v>
      </c>
      <c r="Q1011" t="s">
        <v>246</v>
      </c>
      <c r="R1011" t="s">
        <v>195</v>
      </c>
      <c r="S1011" t="s">
        <v>247</v>
      </c>
    </row>
    <row r="1012">
      <c r="A1012" t="s">
        <v>2961</v>
      </c>
      <c r="B1012">
        <v>6.7717042672955401</v>
      </c>
      <c r="C1012">
        <v>2.72256138368919</v>
      </c>
      <c r="D1012">
        <v>1.0179986524206399</v>
      </c>
      <c r="E1012">
        <v>0.00063182027223638399</v>
      </c>
      <c r="F1012">
        <v>0.0034357438320043402</v>
      </c>
      <c r="G1012" t="s">
        <v>297</v>
      </c>
      <c r="H1012">
        <v>3417376</v>
      </c>
      <c r="I1012">
        <v>3423421</v>
      </c>
      <c r="J1012" t="s">
        <v>252</v>
      </c>
      <c r="K1012">
        <v>6045</v>
      </c>
      <c r="L1012">
        <v>0</v>
      </c>
      <c r="M1012" t="s">
        <v>265</v>
      </c>
      <c r="N1012" t="s">
        <v>2499</v>
      </c>
      <c r="O1012">
        <v>6049</v>
      </c>
      <c r="P1012">
        <v>99.933873367498805</v>
      </c>
      <c r="Q1012" t="s">
        <v>254</v>
      </c>
      <c r="R1012" t="s">
        <v>191</v>
      </c>
      <c r="S1012" t="s">
        <v>247</v>
      </c>
    </row>
    <row r="1013">
      <c r="A1013" t="s">
        <v>2962</v>
      </c>
      <c r="B1013">
        <v>13.901553350529801</v>
      </c>
      <c r="C1013">
        <v>-3.2185096761003602</v>
      </c>
      <c r="D1013">
        <v>1.1213924110389899</v>
      </c>
      <c r="E1013">
        <v>0.00063421584675257099</v>
      </c>
      <c r="F1013">
        <v>0.0034479983786727302</v>
      </c>
      <c r="G1013" t="s">
        <v>297</v>
      </c>
      <c r="H1013">
        <v>5081034</v>
      </c>
      <c r="I1013">
        <v>5084480</v>
      </c>
      <c r="J1013" t="s">
        <v>252</v>
      </c>
      <c r="K1013">
        <v>3446</v>
      </c>
      <c r="L1013">
        <v>1.3999999999999999</v>
      </c>
      <c r="M1013" t="s">
        <v>245</v>
      </c>
      <c r="N1013" t="s">
        <v>137</v>
      </c>
      <c r="O1013">
        <v>3455</v>
      </c>
      <c r="P1013">
        <v>99.739507959478999</v>
      </c>
      <c r="Q1013" t="s">
        <v>254</v>
      </c>
      <c r="R1013" t="s">
        <v>193</v>
      </c>
      <c r="S1013" t="s">
        <v>247</v>
      </c>
    </row>
    <row r="1014">
      <c r="A1014" t="s">
        <v>2963</v>
      </c>
      <c r="B1014">
        <v>14.0571226856203</v>
      </c>
      <c r="C1014">
        <v>-2.4852626622202498</v>
      </c>
      <c r="D1014">
        <v>0.871252736693651</v>
      </c>
      <c r="E1014">
        <v>0.00065671215025382495</v>
      </c>
      <c r="F1014">
        <v>0.0035639184193479801</v>
      </c>
      <c r="G1014" t="s">
        <v>411</v>
      </c>
      <c r="H1014">
        <v>133771</v>
      </c>
      <c r="I1014">
        <v>136258</v>
      </c>
      <c r="J1014" t="s">
        <v>244</v>
      </c>
      <c r="K1014">
        <v>1205</v>
      </c>
      <c r="L1014">
        <v>2.1059999999999999</v>
      </c>
      <c r="M1014" t="s">
        <v>274</v>
      </c>
      <c r="N1014" t="s">
        <v>197</v>
      </c>
      <c r="O1014">
        <v>5867</v>
      </c>
      <c r="P1014">
        <v>20.538605761036301</v>
      </c>
      <c r="Q1014" t="s">
        <v>246</v>
      </c>
      <c r="R1014" t="s">
        <v>197</v>
      </c>
      <c r="S1014" t="s">
        <v>247</v>
      </c>
    </row>
    <row r="1015">
      <c r="A1015" t="s">
        <v>2964</v>
      </c>
      <c r="B1015">
        <v>5.7676235246151402</v>
      </c>
      <c r="C1015">
        <v>2.9815276640111299</v>
      </c>
      <c r="D1015">
        <v>1.1264150506586501</v>
      </c>
      <c r="E1015">
        <v>0.00066570538160623104</v>
      </c>
      <c r="F1015">
        <v>0.0036086909277515699</v>
      </c>
      <c r="G1015" t="s">
        <v>380</v>
      </c>
      <c r="H1015">
        <v>5024549</v>
      </c>
      <c r="I1015">
        <v>5024758</v>
      </c>
      <c r="J1015" t="s">
        <v>244</v>
      </c>
      <c r="K1015">
        <v>209</v>
      </c>
      <c r="L1015">
        <v>21.199999999999999</v>
      </c>
      <c r="M1015" t="s">
        <v>245</v>
      </c>
      <c r="N1015" t="s">
        <v>198</v>
      </c>
      <c r="O1015">
        <v>3684</v>
      </c>
      <c r="P1015">
        <v>5.6731813246471203</v>
      </c>
      <c r="Q1015" t="s">
        <v>246</v>
      </c>
      <c r="R1015" t="s">
        <v>198</v>
      </c>
      <c r="S1015" t="s">
        <v>247</v>
      </c>
    </row>
    <row r="1016">
      <c r="A1016" t="s">
        <v>2965</v>
      </c>
      <c r="B1016">
        <v>8.6897855398636494</v>
      </c>
      <c r="C1016">
        <v>2.1999820420581799</v>
      </c>
      <c r="D1016">
        <v>0.82280899160127097</v>
      </c>
      <c r="E1016">
        <v>0.00066798349661940795</v>
      </c>
      <c r="F1016">
        <v>0.0036194240789822001</v>
      </c>
      <c r="G1016" t="s">
        <v>452</v>
      </c>
      <c r="H1016">
        <v>6402459</v>
      </c>
      <c r="I1016">
        <v>6403347</v>
      </c>
      <c r="J1016" t="s">
        <v>252</v>
      </c>
      <c r="K1016">
        <v>745</v>
      </c>
      <c r="L1016">
        <v>22.323</v>
      </c>
      <c r="M1016" t="s">
        <v>293</v>
      </c>
      <c r="N1016" t="s">
        <v>126</v>
      </c>
      <c r="O1016">
        <v>2446</v>
      </c>
      <c r="P1016">
        <v>30.4578904333606</v>
      </c>
      <c r="Q1016" t="s">
        <v>246</v>
      </c>
      <c r="R1016" t="s">
        <v>191</v>
      </c>
      <c r="S1016" t="s">
        <v>247</v>
      </c>
    </row>
    <row r="1017">
      <c r="A1017" t="s">
        <v>2966</v>
      </c>
      <c r="B1017">
        <v>7.7932273528731999</v>
      </c>
      <c r="C1017">
        <v>2.3494239947120099</v>
      </c>
      <c r="D1017">
        <v>0.88389749617214497</v>
      </c>
      <c r="E1017">
        <v>0.00069041375048601997</v>
      </c>
      <c r="F1017">
        <v>0.0037293094242047999</v>
      </c>
      <c r="G1017" t="s">
        <v>317</v>
      </c>
      <c r="H1017">
        <v>5021569</v>
      </c>
      <c r="I1017">
        <v>5027615</v>
      </c>
      <c r="J1017" t="s">
        <v>244</v>
      </c>
      <c r="K1017">
        <v>6046</v>
      </c>
      <c r="L1017">
        <v>0</v>
      </c>
      <c r="M1017" t="s">
        <v>265</v>
      </c>
      <c r="N1017" t="s">
        <v>2499</v>
      </c>
      <c r="O1017">
        <v>6049</v>
      </c>
      <c r="P1017">
        <v>99.950405025624093</v>
      </c>
      <c r="Q1017" t="s">
        <v>254</v>
      </c>
      <c r="R1017" t="s">
        <v>191</v>
      </c>
      <c r="S1017" t="s">
        <v>247</v>
      </c>
    </row>
    <row r="1018">
      <c r="A1018" t="s">
        <v>2967</v>
      </c>
      <c r="B1018">
        <v>6.8841980858590297</v>
      </c>
      <c r="C1018">
        <v>-4.5483225309480302</v>
      </c>
      <c r="D1018">
        <v>2.4275506127709399</v>
      </c>
      <c r="E1018">
        <v>0.00069938253778637296</v>
      </c>
      <c r="F1018">
        <v>0.0037752352195316</v>
      </c>
      <c r="G1018" t="s">
        <v>524</v>
      </c>
      <c r="H1018">
        <v>148237</v>
      </c>
      <c r="I1018">
        <v>150736</v>
      </c>
      <c r="J1018" t="s">
        <v>252</v>
      </c>
      <c r="K1018">
        <v>2499</v>
      </c>
      <c r="L1018">
        <v>2.7000000000000002</v>
      </c>
      <c r="M1018" t="s">
        <v>274</v>
      </c>
      <c r="N1018" t="s">
        <v>122</v>
      </c>
      <c r="O1018">
        <v>2171</v>
      </c>
      <c r="P1018">
        <v>115.10824504836501</v>
      </c>
      <c r="Q1018" t="s">
        <v>254</v>
      </c>
      <c r="R1018" t="s">
        <v>122</v>
      </c>
      <c r="S1018" t="s">
        <v>247</v>
      </c>
    </row>
    <row r="1019">
      <c r="A1019" t="s">
        <v>2968</v>
      </c>
      <c r="B1019">
        <v>5.5140114471677499</v>
      </c>
      <c r="C1019">
        <v>3.2754741394174398</v>
      </c>
      <c r="D1019">
        <v>1.2449993991443</v>
      </c>
      <c r="E1019">
        <v>0.00073249974252148696</v>
      </c>
      <c r="F1019">
        <v>0.0039417317704835298</v>
      </c>
      <c r="G1019" t="s">
        <v>297</v>
      </c>
      <c r="H1019">
        <v>1177050</v>
      </c>
      <c r="I1019">
        <v>1177142</v>
      </c>
      <c r="J1019" t="s">
        <v>252</v>
      </c>
      <c r="K1019">
        <v>92</v>
      </c>
      <c r="L1019">
        <v>22.800000000000001</v>
      </c>
      <c r="M1019" t="s">
        <v>245</v>
      </c>
      <c r="N1019" t="s">
        <v>138</v>
      </c>
      <c r="O1019">
        <v>3703</v>
      </c>
      <c r="P1019">
        <v>2.4844720496894399</v>
      </c>
      <c r="Q1019" t="s">
        <v>246</v>
      </c>
      <c r="R1019" t="s">
        <v>138</v>
      </c>
      <c r="S1019" t="s">
        <v>247</v>
      </c>
    </row>
    <row r="1020">
      <c r="A1020" t="s">
        <v>2969</v>
      </c>
      <c r="B1020">
        <v>5.5140114471677499</v>
      </c>
      <c r="C1020">
        <v>3.2754741394174398</v>
      </c>
      <c r="D1020">
        <v>1.2449993991443</v>
      </c>
      <c r="E1020">
        <v>0.00073249974252148696</v>
      </c>
      <c r="F1020">
        <v>0.0039417317704835298</v>
      </c>
      <c r="G1020" t="s">
        <v>297</v>
      </c>
      <c r="H1020">
        <v>1177064</v>
      </c>
      <c r="I1020">
        <v>1177289</v>
      </c>
      <c r="J1020" t="s">
        <v>244</v>
      </c>
      <c r="K1020">
        <v>225</v>
      </c>
      <c r="L1020">
        <v>21.899999999999999</v>
      </c>
      <c r="M1020" t="s">
        <v>245</v>
      </c>
      <c r="N1020" t="s">
        <v>138</v>
      </c>
      <c r="O1020">
        <v>13346</v>
      </c>
      <c r="P1020">
        <v>1.6858983965233001</v>
      </c>
      <c r="Q1020" t="s">
        <v>246</v>
      </c>
      <c r="R1020" t="s">
        <v>138</v>
      </c>
      <c r="S1020" t="s">
        <v>247</v>
      </c>
    </row>
    <row r="1021">
      <c r="A1021" t="s">
        <v>2970</v>
      </c>
      <c r="B1021">
        <v>8.3514712659836707</v>
      </c>
      <c r="C1021">
        <v>2.2484706075705598</v>
      </c>
      <c r="D1021">
        <v>0.85693246544143098</v>
      </c>
      <c r="E1021">
        <v>0.00073662693964357702</v>
      </c>
      <c r="F1021">
        <v>0.0039630627286829298</v>
      </c>
      <c r="G1021" t="s">
        <v>286</v>
      </c>
      <c r="H1021">
        <v>1995193</v>
      </c>
      <c r="I1021">
        <v>2001237</v>
      </c>
      <c r="J1021" t="s">
        <v>244</v>
      </c>
      <c r="K1021">
        <v>6044</v>
      </c>
      <c r="L1021">
        <v>0</v>
      </c>
      <c r="M1021" t="s">
        <v>274</v>
      </c>
      <c r="N1021" t="s">
        <v>2499</v>
      </c>
      <c r="O1021">
        <v>6049</v>
      </c>
      <c r="P1021">
        <v>99.917341709373503</v>
      </c>
      <c r="Q1021" t="s">
        <v>254</v>
      </c>
      <c r="R1021" t="s">
        <v>191</v>
      </c>
      <c r="S1021" t="s">
        <v>247</v>
      </c>
    </row>
    <row r="1022">
      <c r="A1022" t="s">
        <v>2971</v>
      </c>
      <c r="B1022">
        <v>7.9008721152708397</v>
      </c>
      <c r="C1022">
        <v>2.3174940665713599</v>
      </c>
      <c r="D1022">
        <v>0.89187251958811498</v>
      </c>
      <c r="E1022">
        <v>0.00076518378603586997</v>
      </c>
      <c r="F1022">
        <v>0.00410034480797857</v>
      </c>
      <c r="G1022" t="s">
        <v>553</v>
      </c>
      <c r="H1022">
        <v>6438907</v>
      </c>
      <c r="I1022">
        <v>6439306</v>
      </c>
      <c r="J1022" t="s">
        <v>252</v>
      </c>
      <c r="K1022">
        <v>399</v>
      </c>
      <c r="L1022">
        <v>14.699999999999999</v>
      </c>
      <c r="M1022" t="s">
        <v>274</v>
      </c>
      <c r="N1022" t="s">
        <v>126</v>
      </c>
      <c r="O1022">
        <v>3386</v>
      </c>
      <c r="P1022">
        <v>11.783815711754301</v>
      </c>
      <c r="Q1022" t="s">
        <v>246</v>
      </c>
      <c r="R1022" t="s">
        <v>192</v>
      </c>
      <c r="S1022" t="s">
        <v>247</v>
      </c>
    </row>
    <row r="1023">
      <c r="A1023" t="s">
        <v>2972</v>
      </c>
      <c r="B1023">
        <v>8.8409754305789292</v>
      </c>
      <c r="C1023">
        <v>2.2162134932220301</v>
      </c>
      <c r="D1023">
        <v>0.84685792253495296</v>
      </c>
      <c r="E1023">
        <v>0.000767808160802018</v>
      </c>
      <c r="F1023">
        <v>0.0041125925753966496</v>
      </c>
      <c r="G1023" t="s">
        <v>317</v>
      </c>
      <c r="H1023">
        <v>6613873</v>
      </c>
      <c r="I1023">
        <v>6613966</v>
      </c>
      <c r="J1023" t="s">
        <v>244</v>
      </c>
      <c r="K1023">
        <v>93</v>
      </c>
      <c r="L1023">
        <v>2.2000000000000002</v>
      </c>
      <c r="M1023" t="s">
        <v>274</v>
      </c>
      <c r="N1023" t="s">
        <v>200</v>
      </c>
      <c r="O1023">
        <v>3664</v>
      </c>
      <c r="P1023">
        <v>2.5382096069869</v>
      </c>
      <c r="Q1023" t="s">
        <v>246</v>
      </c>
      <c r="R1023" t="s">
        <v>200</v>
      </c>
      <c r="S1023" t="s">
        <v>247</v>
      </c>
    </row>
    <row r="1024">
      <c r="A1024" t="s">
        <v>2973</v>
      </c>
      <c r="B1024">
        <v>13.538643895024901</v>
      </c>
      <c r="C1024">
        <v>-2.69472274745221</v>
      </c>
      <c r="D1024">
        <v>0.97889421701647605</v>
      </c>
      <c r="E1024">
        <v>0.00077617167937498496</v>
      </c>
      <c r="F1024">
        <v>0.0041528092497189603</v>
      </c>
      <c r="G1024" t="s">
        <v>380</v>
      </c>
      <c r="H1024">
        <v>3577531</v>
      </c>
      <c r="I1024">
        <v>3577796</v>
      </c>
      <c r="J1024" t="s">
        <v>252</v>
      </c>
      <c r="K1024">
        <v>265</v>
      </c>
      <c r="L1024">
        <v>23.699999999999999</v>
      </c>
      <c r="M1024" t="s">
        <v>245</v>
      </c>
      <c r="N1024" t="s">
        <v>126</v>
      </c>
      <c r="O1024">
        <v>1519</v>
      </c>
      <c r="P1024">
        <v>17.445687952600402</v>
      </c>
      <c r="Q1024" t="s">
        <v>246</v>
      </c>
      <c r="R1024" t="s">
        <v>192</v>
      </c>
      <c r="S1024" t="s">
        <v>247</v>
      </c>
    </row>
    <row r="1025">
      <c r="A1025" t="s">
        <v>2974</v>
      </c>
      <c r="B1025">
        <v>7.5022162996081798</v>
      </c>
      <c r="C1025">
        <v>2.4188991802680002</v>
      </c>
      <c r="D1025">
        <v>0.93558227450355402</v>
      </c>
      <c r="E1025">
        <v>0.000780707170366802</v>
      </c>
      <c r="F1025">
        <v>0.00417339720310567</v>
      </c>
      <c r="G1025" t="s">
        <v>411</v>
      </c>
      <c r="H1025">
        <v>483772</v>
      </c>
      <c r="I1025">
        <v>484005</v>
      </c>
      <c r="J1025" t="s">
        <v>244</v>
      </c>
      <c r="K1025">
        <v>233</v>
      </c>
      <c r="L1025">
        <v>3</v>
      </c>
      <c r="M1025" t="s">
        <v>245</v>
      </c>
      <c r="N1025" t="s">
        <v>138</v>
      </c>
      <c r="O1025">
        <v>13346</v>
      </c>
      <c r="P1025">
        <v>1.74584145062191</v>
      </c>
      <c r="Q1025" t="s">
        <v>246</v>
      </c>
      <c r="R1025" t="s">
        <v>138</v>
      </c>
      <c r="S1025" t="s">
        <v>247</v>
      </c>
    </row>
    <row r="1026">
      <c r="A1026" t="s">
        <v>2975</v>
      </c>
      <c r="B1026">
        <v>7.5022162996081798</v>
      </c>
      <c r="C1026">
        <v>2.4188991802680002</v>
      </c>
      <c r="D1026">
        <v>0.93558227450355402</v>
      </c>
      <c r="E1026">
        <v>0.000780707170366802</v>
      </c>
      <c r="F1026">
        <v>0.00417339720310567</v>
      </c>
      <c r="G1026" t="s">
        <v>411</v>
      </c>
      <c r="H1026">
        <v>483778</v>
      </c>
      <c r="I1026">
        <v>484043</v>
      </c>
      <c r="J1026" t="s">
        <v>252</v>
      </c>
      <c r="K1026">
        <v>265</v>
      </c>
      <c r="L1026">
        <v>23.600000000000001</v>
      </c>
      <c r="M1026" t="s">
        <v>245</v>
      </c>
      <c r="N1026" t="s">
        <v>138</v>
      </c>
      <c r="O1026">
        <v>4935</v>
      </c>
      <c r="P1026">
        <v>5.36980749746707</v>
      </c>
      <c r="Q1026" t="s">
        <v>246</v>
      </c>
      <c r="R1026" t="s">
        <v>138</v>
      </c>
      <c r="S1026" t="s">
        <v>247</v>
      </c>
    </row>
    <row r="1027">
      <c r="A1027" t="s">
        <v>2976</v>
      </c>
      <c r="B1027">
        <v>9.0280998137436406</v>
      </c>
      <c r="C1027">
        <v>2.13546891438122</v>
      </c>
      <c r="D1027">
        <v>0.81231219793107801</v>
      </c>
      <c r="E1027">
        <v>0.00078794590532955196</v>
      </c>
      <c r="F1027">
        <v>0.00420838684148735</v>
      </c>
      <c r="G1027" t="s">
        <v>553</v>
      </c>
      <c r="H1027">
        <v>2653225</v>
      </c>
      <c r="I1027">
        <v>2653481</v>
      </c>
      <c r="J1027" t="s">
        <v>244</v>
      </c>
      <c r="K1027">
        <v>256</v>
      </c>
      <c r="L1027">
        <v>29.399999999999999</v>
      </c>
      <c r="M1027" t="s">
        <v>245</v>
      </c>
      <c r="N1027" t="s">
        <v>138</v>
      </c>
      <c r="O1027">
        <v>7712</v>
      </c>
      <c r="P1027">
        <v>3.3195020746888</v>
      </c>
      <c r="Q1027" t="s">
        <v>246</v>
      </c>
      <c r="R1027" t="s">
        <v>138</v>
      </c>
      <c r="S1027" t="s">
        <v>247</v>
      </c>
    </row>
    <row r="1028">
      <c r="A1028" t="s">
        <v>2977</v>
      </c>
      <c r="B1028">
        <v>6.6945634357839499</v>
      </c>
      <c r="C1028">
        <v>-4.4747959329237901</v>
      </c>
      <c r="D1028">
        <v>2.43496139474304</v>
      </c>
      <c r="E1028">
        <v>0.00080883423398115002</v>
      </c>
      <c r="F1028">
        <v>0.0043038560598427202</v>
      </c>
      <c r="G1028" t="s">
        <v>342</v>
      </c>
      <c r="H1028">
        <v>970148</v>
      </c>
      <c r="I1028">
        <v>970363</v>
      </c>
      <c r="J1028" t="s">
        <v>244</v>
      </c>
      <c r="K1028">
        <v>215</v>
      </c>
      <c r="L1028">
        <v>11.699999999999999</v>
      </c>
      <c r="M1028" t="s">
        <v>293</v>
      </c>
      <c r="N1028" t="s">
        <v>138</v>
      </c>
      <c r="O1028">
        <v>432</v>
      </c>
      <c r="P1028">
        <v>49.768518518518498</v>
      </c>
      <c r="Q1028" t="s">
        <v>246</v>
      </c>
      <c r="R1028" t="s">
        <v>138</v>
      </c>
      <c r="S1028" t="s">
        <v>247</v>
      </c>
    </row>
    <row r="1029">
      <c r="A1029" t="s">
        <v>2978</v>
      </c>
      <c r="B1029">
        <v>3.9254275419210698</v>
      </c>
      <c r="C1029">
        <v>4.0711940870268304</v>
      </c>
      <c r="D1029">
        <v>1.6778615135994699</v>
      </c>
      <c r="E1029">
        <v>0.00082023738175488598</v>
      </c>
      <c r="F1029">
        <v>0.0043607102318827702</v>
      </c>
      <c r="G1029" t="s">
        <v>297</v>
      </c>
      <c r="H1029">
        <v>6738328</v>
      </c>
      <c r="I1029">
        <v>6739179</v>
      </c>
      <c r="J1029" t="s">
        <v>252</v>
      </c>
      <c r="K1029">
        <v>851</v>
      </c>
      <c r="L1029">
        <v>1.8999999999999999</v>
      </c>
      <c r="M1029" t="s">
        <v>265</v>
      </c>
      <c r="N1029" t="s">
        <v>198</v>
      </c>
      <c r="O1029">
        <v>5467</v>
      </c>
      <c r="P1029">
        <v>15.5661240168282</v>
      </c>
      <c r="Q1029" t="s">
        <v>246</v>
      </c>
      <c r="R1029" t="s">
        <v>198</v>
      </c>
      <c r="S1029" t="s">
        <v>247</v>
      </c>
    </row>
    <row r="1030">
      <c r="A1030" t="s">
        <v>2979</v>
      </c>
      <c r="B1030">
        <v>3.9254275419210698</v>
      </c>
      <c r="C1030">
        <v>4.0711940870268304</v>
      </c>
      <c r="D1030">
        <v>1.6778615135994699</v>
      </c>
      <c r="E1030">
        <v>0.00082023738175488598</v>
      </c>
      <c r="F1030">
        <v>0.0043607102318827702</v>
      </c>
      <c r="G1030" t="s">
        <v>553</v>
      </c>
      <c r="H1030">
        <v>6079811</v>
      </c>
      <c r="I1030">
        <v>6079906</v>
      </c>
      <c r="J1030" t="s">
        <v>252</v>
      </c>
      <c r="K1030">
        <v>95</v>
      </c>
      <c r="L1030">
        <v>23.899999999999999</v>
      </c>
      <c r="M1030" t="s">
        <v>265</v>
      </c>
      <c r="N1030" t="s">
        <v>126</v>
      </c>
      <c r="O1030">
        <v>717</v>
      </c>
      <c r="P1030">
        <v>13.2496513249651</v>
      </c>
      <c r="Q1030" t="s">
        <v>246</v>
      </c>
      <c r="R1030" t="s">
        <v>192</v>
      </c>
      <c r="S1030" t="s">
        <v>247</v>
      </c>
    </row>
    <row r="1031">
      <c r="A1031" t="s">
        <v>2980</v>
      </c>
      <c r="B1031">
        <v>3.9108831826885502</v>
      </c>
      <c r="C1031">
        <v>4.0955158293698704</v>
      </c>
      <c r="D1031">
        <v>1.6782749013667799</v>
      </c>
      <c r="E1031">
        <v>0.00082642553979613595</v>
      </c>
      <c r="F1031">
        <v>0.0043868850254154303</v>
      </c>
      <c r="G1031" t="s">
        <v>520</v>
      </c>
      <c r="H1031">
        <v>3205230</v>
      </c>
      <c r="I1031">
        <v>3205463</v>
      </c>
      <c r="J1031" t="s">
        <v>252</v>
      </c>
      <c r="K1031">
        <v>43</v>
      </c>
      <c r="L1031">
        <v>18.600000000000001</v>
      </c>
      <c r="M1031" t="s">
        <v>245</v>
      </c>
      <c r="N1031" t="s">
        <v>137</v>
      </c>
      <c r="O1031">
        <v>1438</v>
      </c>
      <c r="P1031">
        <v>2.99026425591099</v>
      </c>
      <c r="Q1031" t="s">
        <v>246</v>
      </c>
      <c r="R1031" t="s">
        <v>194</v>
      </c>
      <c r="S1031" t="s">
        <v>247</v>
      </c>
    </row>
    <row r="1032">
      <c r="A1032" t="s">
        <v>2981</v>
      </c>
      <c r="B1032">
        <v>3.9108831826885502</v>
      </c>
      <c r="C1032">
        <v>4.0955158293698704</v>
      </c>
      <c r="D1032">
        <v>1.6782749013667799</v>
      </c>
      <c r="E1032">
        <v>0.00082642553979613595</v>
      </c>
      <c r="F1032">
        <v>0.0043868850254154303</v>
      </c>
      <c r="G1032" t="s">
        <v>520</v>
      </c>
      <c r="H1032">
        <v>3205182</v>
      </c>
      <c r="I1032">
        <v>3205460</v>
      </c>
      <c r="J1032" t="s">
        <v>244</v>
      </c>
      <c r="K1032">
        <v>278</v>
      </c>
      <c r="L1032">
        <v>29.699999999999999</v>
      </c>
      <c r="M1032" t="s">
        <v>245</v>
      </c>
      <c r="N1032" t="s">
        <v>354</v>
      </c>
      <c r="O1032">
        <v>12053</v>
      </c>
      <c r="P1032">
        <v>2.30647971459388</v>
      </c>
      <c r="Q1032" t="s">
        <v>246</v>
      </c>
      <c r="R1032" t="s">
        <v>191</v>
      </c>
      <c r="S1032" t="s">
        <v>247</v>
      </c>
    </row>
    <row r="1033">
      <c r="A1033" t="s">
        <v>2982</v>
      </c>
      <c r="B1033">
        <v>3.9108831826885502</v>
      </c>
      <c r="C1033">
        <v>4.0955158293698704</v>
      </c>
      <c r="D1033">
        <v>1.6782749013667799</v>
      </c>
      <c r="E1033">
        <v>0.00082642553979613595</v>
      </c>
      <c r="F1033">
        <v>0.0043868850254154303</v>
      </c>
      <c r="G1033" t="s">
        <v>520</v>
      </c>
      <c r="H1033">
        <v>3205241</v>
      </c>
      <c r="I1033">
        <v>3205431</v>
      </c>
      <c r="J1033" t="s">
        <v>244</v>
      </c>
      <c r="K1033">
        <v>190</v>
      </c>
      <c r="L1033">
        <v>18.300000000000001</v>
      </c>
      <c r="M1033" t="s">
        <v>245</v>
      </c>
      <c r="N1033" t="s">
        <v>350</v>
      </c>
      <c r="O1033">
        <v>217</v>
      </c>
      <c r="P1033">
        <v>87.5576036866359</v>
      </c>
      <c r="Q1033" t="s">
        <v>254</v>
      </c>
      <c r="R1033" t="s">
        <v>192</v>
      </c>
      <c r="S1033" t="s">
        <v>247</v>
      </c>
    </row>
    <row r="1034">
      <c r="A1034" t="s">
        <v>2983</v>
      </c>
      <c r="B1034">
        <v>8.9798730162941993</v>
      </c>
      <c r="C1034">
        <v>2.17882796459108</v>
      </c>
      <c r="D1034">
        <v>0.85066886507524997</v>
      </c>
      <c r="E1034">
        <v>0.00083820245416311502</v>
      </c>
      <c r="F1034">
        <v>0.0044464836327464301</v>
      </c>
      <c r="G1034" t="s">
        <v>349</v>
      </c>
      <c r="H1034">
        <v>4644366</v>
      </c>
      <c r="I1034">
        <v>4650406</v>
      </c>
      <c r="J1034" t="s">
        <v>252</v>
      </c>
      <c r="K1034">
        <v>6040</v>
      </c>
      <c r="L1034">
        <v>0</v>
      </c>
      <c r="M1034" t="s">
        <v>465</v>
      </c>
      <c r="N1034" t="s">
        <v>2499</v>
      </c>
      <c r="O1034">
        <v>6049</v>
      </c>
      <c r="P1034">
        <v>99.851215076872194</v>
      </c>
      <c r="Q1034" t="s">
        <v>254</v>
      </c>
      <c r="R1034" t="s">
        <v>191</v>
      </c>
      <c r="S1034" t="s">
        <v>247</v>
      </c>
    </row>
    <row r="1035">
      <c r="A1035" t="s">
        <v>2984</v>
      </c>
      <c r="B1035">
        <v>6.6175134299161602</v>
      </c>
      <c r="C1035">
        <v>-4.4558862135385402</v>
      </c>
      <c r="D1035">
        <v>2.4364977357016899</v>
      </c>
      <c r="E1035">
        <v>0.00083927746963045804</v>
      </c>
      <c r="F1035">
        <v>0.0044496173554510899</v>
      </c>
      <c r="G1035" t="s">
        <v>418</v>
      </c>
      <c r="H1035">
        <v>3137784</v>
      </c>
      <c r="I1035">
        <v>3138024</v>
      </c>
      <c r="J1035" t="s">
        <v>252</v>
      </c>
      <c r="K1035">
        <v>240</v>
      </c>
      <c r="L1035">
        <v>16.800000000000001</v>
      </c>
      <c r="M1035" t="s">
        <v>245</v>
      </c>
      <c r="N1035" t="s">
        <v>198</v>
      </c>
      <c r="O1035">
        <v>14635</v>
      </c>
      <c r="P1035">
        <v>1.6399043389135599</v>
      </c>
      <c r="Q1035" t="s">
        <v>246</v>
      </c>
      <c r="R1035" t="s">
        <v>198</v>
      </c>
      <c r="S1035" t="s">
        <v>247</v>
      </c>
    </row>
    <row r="1036">
      <c r="A1036" t="s">
        <v>2985</v>
      </c>
      <c r="B1036">
        <v>8.7701595265910601</v>
      </c>
      <c r="C1036">
        <v>2.1998564898116602</v>
      </c>
      <c r="D1036">
        <v>0.85163176999082402</v>
      </c>
      <c r="E1036">
        <v>0.00083934297726383797</v>
      </c>
      <c r="F1036">
        <v>0.0044496173554510899</v>
      </c>
      <c r="G1036" t="s">
        <v>334</v>
      </c>
      <c r="H1036">
        <v>1584922</v>
      </c>
      <c r="I1036">
        <v>1590969</v>
      </c>
      <c r="J1036" t="s">
        <v>244</v>
      </c>
      <c r="K1036">
        <v>6047</v>
      </c>
      <c r="L1036">
        <v>0</v>
      </c>
      <c r="M1036" t="s">
        <v>265</v>
      </c>
      <c r="N1036" t="s">
        <v>2499</v>
      </c>
      <c r="O1036">
        <v>6049</v>
      </c>
      <c r="P1036">
        <v>99.966936683749395</v>
      </c>
      <c r="Q1036" t="s">
        <v>254</v>
      </c>
      <c r="R1036" t="s">
        <v>191</v>
      </c>
      <c r="S1036" t="s">
        <v>247</v>
      </c>
    </row>
    <row r="1037">
      <c r="A1037" t="s">
        <v>2986</v>
      </c>
      <c r="B1037">
        <v>7.93606543153928</v>
      </c>
      <c r="C1037">
        <v>2.4617114261853401</v>
      </c>
      <c r="D1037">
        <v>0.96597429425185</v>
      </c>
      <c r="E1037">
        <v>0.00084729465811466905</v>
      </c>
      <c r="F1037">
        <v>0.0044858949627178697</v>
      </c>
      <c r="G1037" t="s">
        <v>282</v>
      </c>
      <c r="H1037">
        <v>1895609</v>
      </c>
      <c r="I1037">
        <v>1903100</v>
      </c>
      <c r="J1037" t="s">
        <v>244</v>
      </c>
      <c r="K1037">
        <v>132</v>
      </c>
      <c r="L1037">
        <v>15.315</v>
      </c>
      <c r="M1037" t="s">
        <v>245</v>
      </c>
      <c r="N1037" t="s">
        <v>197</v>
      </c>
      <c r="O1037">
        <v>5511</v>
      </c>
      <c r="P1037">
        <v>2.39520958083832</v>
      </c>
      <c r="Q1037" t="s">
        <v>246</v>
      </c>
      <c r="R1037" t="s">
        <v>197</v>
      </c>
      <c r="S1037" t="s">
        <v>247</v>
      </c>
    </row>
    <row r="1038">
      <c r="A1038" t="s">
        <v>2987</v>
      </c>
      <c r="B1038">
        <v>2.6959706289945902</v>
      </c>
      <c r="C1038">
        <v>5.0466516460657802</v>
      </c>
      <c r="D1038">
        <v>2.8122956211215602</v>
      </c>
      <c r="E1038">
        <v>0.00085704514577462205</v>
      </c>
      <c r="F1038">
        <v>0.0045315888805330601</v>
      </c>
      <c r="G1038" t="s">
        <v>297</v>
      </c>
      <c r="H1038">
        <v>2820392</v>
      </c>
      <c r="I1038">
        <v>2820542</v>
      </c>
      <c r="J1038" t="s">
        <v>252</v>
      </c>
      <c r="K1038">
        <v>150</v>
      </c>
      <c r="L1038">
        <v>1.3999999999999999</v>
      </c>
      <c r="M1038" t="s">
        <v>274</v>
      </c>
      <c r="N1038" t="s">
        <v>200</v>
      </c>
      <c r="O1038">
        <v>3664</v>
      </c>
      <c r="P1038">
        <v>4.0938864628821001</v>
      </c>
      <c r="Q1038" t="s">
        <v>246</v>
      </c>
      <c r="R1038" t="s">
        <v>200</v>
      </c>
      <c r="S1038" t="s">
        <v>247</v>
      </c>
    </row>
    <row r="1039">
      <c r="A1039" t="s">
        <v>2988</v>
      </c>
      <c r="B1039">
        <v>2.6959706289945902</v>
      </c>
      <c r="C1039">
        <v>5.0466516460657802</v>
      </c>
      <c r="D1039">
        <v>2.8122956211215602</v>
      </c>
      <c r="E1039">
        <v>0.00085704514577462205</v>
      </c>
      <c r="F1039">
        <v>0.0045315888805330601</v>
      </c>
      <c r="G1039" t="s">
        <v>282</v>
      </c>
      <c r="H1039">
        <v>6229216</v>
      </c>
      <c r="I1039">
        <v>6230053</v>
      </c>
      <c r="J1039" t="s">
        <v>244</v>
      </c>
      <c r="K1039">
        <v>430</v>
      </c>
      <c r="L1039">
        <v>23.789999999999999</v>
      </c>
      <c r="M1039" t="s">
        <v>265</v>
      </c>
      <c r="N1039" t="s">
        <v>138</v>
      </c>
      <c r="O1039">
        <v>1392</v>
      </c>
      <c r="P1039">
        <v>30.890804597701099</v>
      </c>
      <c r="Q1039" t="s">
        <v>246</v>
      </c>
      <c r="R1039" t="s">
        <v>138</v>
      </c>
      <c r="S1039" t="s">
        <v>247</v>
      </c>
    </row>
    <row r="1040">
      <c r="A1040" t="s">
        <v>2989</v>
      </c>
      <c r="B1040">
        <v>5.1298999907376102</v>
      </c>
      <c r="C1040">
        <v>3.70165736725323</v>
      </c>
      <c r="D1040">
        <v>1.3912337572333699</v>
      </c>
      <c r="E1040">
        <v>0.00085989788547577602</v>
      </c>
      <c r="F1040">
        <v>0.0045446932214522904</v>
      </c>
      <c r="G1040" t="s">
        <v>307</v>
      </c>
      <c r="H1040">
        <v>4020712</v>
      </c>
      <c r="I1040">
        <v>4023103</v>
      </c>
      <c r="J1040" t="s">
        <v>252</v>
      </c>
      <c r="K1040">
        <v>144</v>
      </c>
      <c r="L1040">
        <v>17.126999999999999</v>
      </c>
      <c r="M1040" t="s">
        <v>245</v>
      </c>
      <c r="N1040" t="s">
        <v>195</v>
      </c>
      <c r="O1040">
        <v>4363</v>
      </c>
      <c r="P1040">
        <v>3.3004813201925298</v>
      </c>
      <c r="Q1040" t="s">
        <v>246</v>
      </c>
      <c r="R1040" t="s">
        <v>195</v>
      </c>
      <c r="S1040" t="s">
        <v>247</v>
      </c>
    </row>
    <row r="1041">
      <c r="A1041" t="s">
        <v>2990</v>
      </c>
      <c r="B1041">
        <v>15.7570197239845</v>
      </c>
      <c r="C1041">
        <v>-2.0707933429177698</v>
      </c>
      <c r="D1041">
        <v>0.76286121332753798</v>
      </c>
      <c r="E1041">
        <v>0.00088212468787074395</v>
      </c>
      <c r="F1041">
        <v>0.00465102875602642</v>
      </c>
      <c r="G1041" t="s">
        <v>681</v>
      </c>
      <c r="H1041">
        <v>38084</v>
      </c>
      <c r="I1041">
        <v>38156</v>
      </c>
      <c r="J1041" t="s">
        <v>244</v>
      </c>
      <c r="K1041">
        <v>72</v>
      </c>
      <c r="L1041">
        <v>5.5999999999999996</v>
      </c>
      <c r="M1041" t="s">
        <v>245</v>
      </c>
      <c r="N1041" t="s">
        <v>138</v>
      </c>
      <c r="O1041">
        <v>359</v>
      </c>
      <c r="P1041">
        <v>20.055710306406699</v>
      </c>
      <c r="Q1041" t="s">
        <v>246</v>
      </c>
      <c r="R1041" t="s">
        <v>138</v>
      </c>
      <c r="S1041" t="s">
        <v>247</v>
      </c>
    </row>
    <row r="1042">
      <c r="A1042" t="s">
        <v>2991</v>
      </c>
      <c r="B1042">
        <v>17.246384718709599</v>
      </c>
      <c r="C1042">
        <v>-2.00345601261168</v>
      </c>
      <c r="D1042">
        <v>0.742739322010737</v>
      </c>
      <c r="E1042">
        <v>0.00089504611312913001</v>
      </c>
      <c r="F1042">
        <v>0.0047130166182553198</v>
      </c>
      <c r="G1042" t="s">
        <v>317</v>
      </c>
      <c r="H1042">
        <v>1302882</v>
      </c>
      <c r="I1042">
        <v>1303336</v>
      </c>
      <c r="J1042" t="s">
        <v>244</v>
      </c>
      <c r="K1042">
        <v>454</v>
      </c>
      <c r="L1042">
        <v>3.1000000000000001</v>
      </c>
      <c r="M1042" t="s">
        <v>245</v>
      </c>
      <c r="N1042" t="s">
        <v>138</v>
      </c>
      <c r="O1042">
        <v>492</v>
      </c>
      <c r="P1042">
        <v>92.276422764227604</v>
      </c>
      <c r="Q1042" t="s">
        <v>254</v>
      </c>
      <c r="R1042" t="s">
        <v>138</v>
      </c>
      <c r="S1042" t="s">
        <v>247</v>
      </c>
    </row>
    <row r="1043">
      <c r="A1043" t="s">
        <v>2992</v>
      </c>
      <c r="B1043">
        <v>6.4213974557900002</v>
      </c>
      <c r="C1043">
        <v>2.5847789847209799</v>
      </c>
      <c r="D1043">
        <v>1.01998727985916</v>
      </c>
      <c r="E1043">
        <v>0.00089987981892971399</v>
      </c>
      <c r="F1043">
        <v>0.0047343622976410496</v>
      </c>
      <c r="G1043" t="s">
        <v>478</v>
      </c>
      <c r="H1043">
        <v>5651109</v>
      </c>
      <c r="I1043">
        <v>5651254</v>
      </c>
      <c r="J1043" t="s">
        <v>252</v>
      </c>
      <c r="K1043">
        <v>145</v>
      </c>
      <c r="L1043">
        <v>7.0999999999999996</v>
      </c>
      <c r="M1043" t="s">
        <v>274</v>
      </c>
      <c r="N1043" t="s">
        <v>138</v>
      </c>
      <c r="O1043">
        <v>355</v>
      </c>
      <c r="P1043">
        <v>40.845070422535201</v>
      </c>
      <c r="Q1043" t="s">
        <v>246</v>
      </c>
      <c r="R1043" t="s">
        <v>138</v>
      </c>
      <c r="S1043" t="s">
        <v>247</v>
      </c>
    </row>
    <row r="1044">
      <c r="A1044" t="s">
        <v>2993</v>
      </c>
      <c r="B1044">
        <v>9.7690519509337008</v>
      </c>
      <c r="C1044">
        <v>2.0482847593163598</v>
      </c>
      <c r="D1044">
        <v>0.78554860515008695</v>
      </c>
      <c r="E1044">
        <v>0.00090489072011288305</v>
      </c>
      <c r="F1044">
        <v>0.0047566024430267997</v>
      </c>
      <c r="G1044" t="s">
        <v>273</v>
      </c>
      <c r="H1044">
        <v>4714549</v>
      </c>
      <c r="I1044">
        <v>4714773</v>
      </c>
      <c r="J1044" t="s">
        <v>252</v>
      </c>
      <c r="K1044">
        <v>224</v>
      </c>
      <c r="L1044">
        <v>12.9</v>
      </c>
      <c r="M1044" t="s">
        <v>465</v>
      </c>
      <c r="N1044" t="s">
        <v>350</v>
      </c>
      <c r="O1044">
        <v>221</v>
      </c>
      <c r="P1044">
        <v>101.357466063348</v>
      </c>
      <c r="Q1044" t="s">
        <v>254</v>
      </c>
      <c r="R1044" t="s">
        <v>192</v>
      </c>
      <c r="S1044" t="s">
        <v>247</v>
      </c>
    </row>
    <row r="1045">
      <c r="A1045" t="s">
        <v>2994</v>
      </c>
      <c r="B1045">
        <v>11.885848035430801</v>
      </c>
      <c r="C1045">
        <v>-3.9251920269346701</v>
      </c>
      <c r="D1045">
        <v>1.35109033117775</v>
      </c>
      <c r="E1045">
        <v>0.00091104105792430697</v>
      </c>
      <c r="F1045">
        <v>0.0047878954299571796</v>
      </c>
      <c r="G1045" t="s">
        <v>342</v>
      </c>
      <c r="H1045">
        <v>969622</v>
      </c>
      <c r="I1045">
        <v>970043</v>
      </c>
      <c r="J1045" t="s">
        <v>252</v>
      </c>
      <c r="K1045">
        <v>421</v>
      </c>
      <c r="L1045">
        <v>4.5999999999999996</v>
      </c>
      <c r="M1045" t="s">
        <v>293</v>
      </c>
      <c r="N1045" t="s">
        <v>198</v>
      </c>
      <c r="O1045">
        <v>8054</v>
      </c>
      <c r="P1045">
        <v>5.2272162900422199</v>
      </c>
      <c r="Q1045" t="s">
        <v>246</v>
      </c>
      <c r="R1045" t="s">
        <v>198</v>
      </c>
      <c r="S1045" t="s">
        <v>247</v>
      </c>
    </row>
    <row r="1046">
      <c r="A1046" t="s">
        <v>2995</v>
      </c>
      <c r="B1046">
        <v>16.3326277853633</v>
      </c>
      <c r="C1046">
        <v>-2.1152694119907598</v>
      </c>
      <c r="D1046">
        <v>0.79136846090482804</v>
      </c>
      <c r="E1046">
        <v>0.00091209464465471699</v>
      </c>
      <c r="F1046">
        <v>0.0047921966155407099</v>
      </c>
      <c r="G1046" t="s">
        <v>261</v>
      </c>
      <c r="H1046">
        <v>2498798</v>
      </c>
      <c r="I1046">
        <v>2499348</v>
      </c>
      <c r="J1046" t="s">
        <v>252</v>
      </c>
      <c r="K1046">
        <v>550</v>
      </c>
      <c r="L1046">
        <v>9.1999999999999993</v>
      </c>
      <c r="M1046" t="s">
        <v>274</v>
      </c>
      <c r="N1046" t="s">
        <v>278</v>
      </c>
      <c r="O1046">
        <v>2159</v>
      </c>
      <c r="P1046">
        <v>25.4747568318666</v>
      </c>
      <c r="Q1046" t="s">
        <v>246</v>
      </c>
      <c r="R1046" t="s">
        <v>192</v>
      </c>
      <c r="S1046" t="s">
        <v>247</v>
      </c>
    </row>
    <row r="1047">
      <c r="A1047" t="s">
        <v>2996</v>
      </c>
      <c r="B1047">
        <v>6.7555093523022496</v>
      </c>
      <c r="C1047">
        <v>-4.4326761346406096</v>
      </c>
      <c r="D1047">
        <v>2.47229093009368</v>
      </c>
      <c r="E1047">
        <v>0.00094475794909879701</v>
      </c>
      <c r="F1047">
        <v>0.0049490233018595004</v>
      </c>
      <c r="G1047" t="s">
        <v>520</v>
      </c>
      <c r="H1047">
        <v>4384707</v>
      </c>
      <c r="I1047">
        <v>4387385</v>
      </c>
      <c r="J1047" t="s">
        <v>252</v>
      </c>
      <c r="K1047">
        <v>190</v>
      </c>
      <c r="L1047">
        <v>20.265000000000001</v>
      </c>
      <c r="M1047" t="s">
        <v>153</v>
      </c>
      <c r="N1047" t="s">
        <v>198</v>
      </c>
      <c r="O1047">
        <v>22184</v>
      </c>
      <c r="P1047">
        <v>0.85647313379011902</v>
      </c>
      <c r="Q1047" t="s">
        <v>246</v>
      </c>
      <c r="R1047" t="s">
        <v>198</v>
      </c>
      <c r="S1047" t="s">
        <v>247</v>
      </c>
    </row>
    <row r="1048">
      <c r="A1048" t="s">
        <v>2997</v>
      </c>
      <c r="B1048">
        <v>6.4430739084925497</v>
      </c>
      <c r="C1048">
        <v>-4.37897952764538</v>
      </c>
      <c r="D1048">
        <v>2.4353887561385701</v>
      </c>
      <c r="E1048">
        <v>0.00094952972349360699</v>
      </c>
      <c r="F1048">
        <v>0.0049718744201908104</v>
      </c>
      <c r="G1048" t="s">
        <v>445</v>
      </c>
      <c r="H1048">
        <v>673051</v>
      </c>
      <c r="I1048">
        <v>673232</v>
      </c>
      <c r="J1048" t="s">
        <v>244</v>
      </c>
      <c r="K1048">
        <v>181</v>
      </c>
      <c r="L1048">
        <v>2.7999999999999998</v>
      </c>
      <c r="M1048" t="s">
        <v>245</v>
      </c>
      <c r="N1048" t="s">
        <v>138</v>
      </c>
      <c r="O1048">
        <v>321</v>
      </c>
      <c r="P1048">
        <v>56.386292834891002</v>
      </c>
      <c r="Q1048" t="s">
        <v>246</v>
      </c>
      <c r="R1048" t="s">
        <v>138</v>
      </c>
      <c r="S1048" t="s">
        <v>247</v>
      </c>
    </row>
    <row r="1049">
      <c r="A1049" t="s">
        <v>2998</v>
      </c>
      <c r="B1049">
        <v>8.3660156252161908</v>
      </c>
      <c r="C1049">
        <v>2.21863258364972</v>
      </c>
      <c r="D1049">
        <v>0.87721412793914799</v>
      </c>
      <c r="E1049">
        <v>0.00095105306764354798</v>
      </c>
      <c r="F1049">
        <v>0.0049787771630843804</v>
      </c>
      <c r="G1049" t="s">
        <v>681</v>
      </c>
      <c r="H1049">
        <v>1953724</v>
      </c>
      <c r="I1049">
        <v>1953976</v>
      </c>
      <c r="J1049" t="s">
        <v>252</v>
      </c>
      <c r="K1049">
        <v>252</v>
      </c>
      <c r="L1049">
        <v>27.600000000000001</v>
      </c>
      <c r="M1049" t="s">
        <v>274</v>
      </c>
      <c r="N1049" t="s">
        <v>126</v>
      </c>
      <c r="O1049">
        <v>864</v>
      </c>
      <c r="P1049">
        <v>29.1666666666667</v>
      </c>
      <c r="Q1049" t="s">
        <v>246</v>
      </c>
      <c r="R1049" t="s">
        <v>191</v>
      </c>
      <c r="S1049" t="s">
        <v>247</v>
      </c>
    </row>
    <row r="1050">
      <c r="A1050" t="s">
        <v>2999</v>
      </c>
      <c r="B1050">
        <v>6.05797651109238</v>
      </c>
      <c r="C1050">
        <v>2.77940124587494</v>
      </c>
      <c r="D1050">
        <v>1.10151692332522</v>
      </c>
      <c r="E1050">
        <v>0.00095615865908097104</v>
      </c>
      <c r="F1050">
        <v>0.0050044260061405397</v>
      </c>
      <c r="G1050" t="s">
        <v>282</v>
      </c>
      <c r="H1050">
        <v>2967972</v>
      </c>
      <c r="I1050">
        <v>2968522</v>
      </c>
      <c r="J1050" t="s">
        <v>244</v>
      </c>
      <c r="K1050">
        <v>550</v>
      </c>
      <c r="L1050">
        <v>14.699999999999999</v>
      </c>
      <c r="M1050" t="s">
        <v>245</v>
      </c>
      <c r="N1050" t="s">
        <v>354</v>
      </c>
      <c r="O1050">
        <v>11225</v>
      </c>
      <c r="P1050">
        <v>4.8997772828507804</v>
      </c>
      <c r="Q1050" t="s">
        <v>246</v>
      </c>
      <c r="R1050" t="s">
        <v>192</v>
      </c>
      <c r="S1050" t="s">
        <v>247</v>
      </c>
    </row>
    <row r="1051">
      <c r="A1051" t="s">
        <v>3000</v>
      </c>
      <c r="B1051">
        <v>6.7634282672707098</v>
      </c>
      <c r="C1051">
        <v>2.5933865295196399</v>
      </c>
      <c r="D1051">
        <v>1.04764993205429</v>
      </c>
      <c r="E1051">
        <v>0.00095668843760662501</v>
      </c>
      <c r="F1051">
        <v>0.0050061196692001899</v>
      </c>
      <c r="G1051" t="s">
        <v>418</v>
      </c>
      <c r="H1051">
        <v>1872141</v>
      </c>
      <c r="I1051">
        <v>1872448</v>
      </c>
      <c r="J1051" t="s">
        <v>252</v>
      </c>
      <c r="K1051">
        <v>307</v>
      </c>
      <c r="L1051">
        <v>1</v>
      </c>
      <c r="M1051" t="s">
        <v>245</v>
      </c>
      <c r="N1051" t="s">
        <v>200</v>
      </c>
      <c r="O1051">
        <v>4637</v>
      </c>
      <c r="P1051">
        <v>6.6206599094241998</v>
      </c>
      <c r="Q1051" t="s">
        <v>246</v>
      </c>
      <c r="R1051" t="s">
        <v>200</v>
      </c>
      <c r="S1051" t="s">
        <v>247</v>
      </c>
    </row>
    <row r="1052">
      <c r="A1052" t="s">
        <v>3001</v>
      </c>
      <c r="B1052">
        <v>4.0000015382062504</v>
      </c>
      <c r="C1052">
        <v>3.96986196540221</v>
      </c>
      <c r="D1052">
        <v>1.7035357196907399</v>
      </c>
      <c r="E1052">
        <v>0.00096017292050770003</v>
      </c>
      <c r="F1052">
        <v>0.0050221883907641002</v>
      </c>
      <c r="G1052" t="s">
        <v>307</v>
      </c>
      <c r="H1052">
        <v>5676431</v>
      </c>
      <c r="I1052">
        <v>5678147</v>
      </c>
      <c r="J1052" t="s">
        <v>252</v>
      </c>
      <c r="K1052">
        <v>1478</v>
      </c>
      <c r="L1052">
        <v>24.913</v>
      </c>
      <c r="M1052" t="s">
        <v>245</v>
      </c>
      <c r="N1052" t="s">
        <v>199</v>
      </c>
      <c r="O1052">
        <v>12223</v>
      </c>
      <c r="P1052">
        <v>12.091957784504601</v>
      </c>
      <c r="Q1052" t="s">
        <v>246</v>
      </c>
      <c r="R1052" t="s">
        <v>199</v>
      </c>
      <c r="S1052" t="s">
        <v>247</v>
      </c>
    </row>
    <row r="1053">
      <c r="A1053" t="s">
        <v>3002</v>
      </c>
      <c r="B1053">
        <v>7.9636432719528001</v>
      </c>
      <c r="C1053">
        <v>2.22603714849076</v>
      </c>
      <c r="D1053">
        <v>0.87009657932661399</v>
      </c>
      <c r="E1053">
        <v>0.00096675601241683995</v>
      </c>
      <c r="F1053">
        <v>0.0050533554319657399</v>
      </c>
      <c r="G1053" t="s">
        <v>414</v>
      </c>
      <c r="H1053">
        <v>1339164</v>
      </c>
      <c r="I1053">
        <v>1345353</v>
      </c>
      <c r="J1053" t="s">
        <v>252</v>
      </c>
      <c r="K1053">
        <v>6130</v>
      </c>
      <c r="L1053">
        <v>0.374</v>
      </c>
      <c r="M1053" t="s">
        <v>274</v>
      </c>
      <c r="N1053" t="s">
        <v>198</v>
      </c>
      <c r="O1053">
        <v>6227</v>
      </c>
      <c r="P1053">
        <v>98.442267544564004</v>
      </c>
      <c r="Q1053" t="s">
        <v>254</v>
      </c>
      <c r="R1053" t="s">
        <v>198</v>
      </c>
      <c r="S1053" t="s">
        <v>247</v>
      </c>
    </row>
    <row r="1054">
      <c r="A1054" t="s">
        <v>3003</v>
      </c>
      <c r="B1054">
        <v>9.1498548239360904</v>
      </c>
      <c r="C1054">
        <v>2.1804618650041401</v>
      </c>
      <c r="D1054">
        <v>0.85505753932991202</v>
      </c>
      <c r="E1054">
        <v>0.00098767237045092708</v>
      </c>
      <c r="F1054">
        <v>0.0051571365923760203</v>
      </c>
      <c r="G1054" t="s">
        <v>334</v>
      </c>
      <c r="H1054">
        <v>1701396</v>
      </c>
      <c r="I1054">
        <v>1701546</v>
      </c>
      <c r="J1054" t="s">
        <v>252</v>
      </c>
      <c r="K1054">
        <v>150</v>
      </c>
      <c r="L1054">
        <v>13.300000000000001</v>
      </c>
      <c r="M1054" t="s">
        <v>245</v>
      </c>
      <c r="N1054" t="s">
        <v>200</v>
      </c>
      <c r="O1054">
        <v>3664</v>
      </c>
      <c r="P1054">
        <v>4.0938864628821001</v>
      </c>
      <c r="Q1054" t="s">
        <v>246</v>
      </c>
      <c r="R1054" t="s">
        <v>200</v>
      </c>
      <c r="S1054" t="s">
        <v>247</v>
      </c>
    </row>
    <row r="1055">
      <c r="A1055" t="s">
        <v>3004</v>
      </c>
      <c r="B1055">
        <v>8.5110593634314604</v>
      </c>
      <c r="C1055">
        <v>2.2137524932076502</v>
      </c>
      <c r="D1055">
        <v>0.88674811298798795</v>
      </c>
      <c r="E1055">
        <v>0.00099518235470183805</v>
      </c>
      <c r="F1055">
        <v>0.0051918838788484398</v>
      </c>
      <c r="G1055" t="s">
        <v>478</v>
      </c>
      <c r="H1055">
        <v>5314159</v>
      </c>
      <c r="I1055">
        <v>5320202</v>
      </c>
      <c r="J1055" t="s">
        <v>244</v>
      </c>
      <c r="K1055">
        <v>6043</v>
      </c>
      <c r="L1055">
        <v>0</v>
      </c>
      <c r="M1055" t="s">
        <v>265</v>
      </c>
      <c r="N1055" t="s">
        <v>2499</v>
      </c>
      <c r="O1055">
        <v>6049</v>
      </c>
      <c r="P1055">
        <v>99.900810051248101</v>
      </c>
      <c r="Q1055" t="s">
        <v>254</v>
      </c>
      <c r="R1055" t="s">
        <v>191</v>
      </c>
      <c r="S1055" t="s">
        <v>247</v>
      </c>
    </row>
    <row r="1056">
      <c r="A1056" t="s">
        <v>3005</v>
      </c>
      <c r="B1056">
        <v>6.4068530965574801</v>
      </c>
      <c r="C1056">
        <v>2.5775913177249601</v>
      </c>
      <c r="D1056">
        <v>1.0364279179962601</v>
      </c>
      <c r="E1056">
        <v>0.00102342303263526</v>
      </c>
      <c r="F1056">
        <v>0.0053209231760993599</v>
      </c>
      <c r="G1056" t="s">
        <v>380</v>
      </c>
      <c r="H1056">
        <v>1094470</v>
      </c>
      <c r="I1056">
        <v>1094690</v>
      </c>
      <c r="J1056" t="s">
        <v>244</v>
      </c>
      <c r="K1056">
        <v>220</v>
      </c>
      <c r="L1056">
        <v>12.699999999999999</v>
      </c>
      <c r="M1056" t="s">
        <v>245</v>
      </c>
      <c r="N1056" t="s">
        <v>350</v>
      </c>
      <c r="O1056">
        <v>221</v>
      </c>
      <c r="P1056">
        <v>99.547511312217196</v>
      </c>
      <c r="Q1056" t="s">
        <v>254</v>
      </c>
      <c r="R1056" t="s">
        <v>192</v>
      </c>
      <c r="S1056" t="s">
        <v>247</v>
      </c>
    </row>
    <row r="1057">
      <c r="A1057" t="s">
        <v>3006</v>
      </c>
      <c r="B1057">
        <v>5.1992514113572703</v>
      </c>
      <c r="C1057">
        <v>3.1242895678476801</v>
      </c>
      <c r="D1057">
        <v>1.25635826772447</v>
      </c>
      <c r="E1057">
        <v>0.00103082652310404</v>
      </c>
      <c r="F1057">
        <v>0.0053559743164917897</v>
      </c>
      <c r="G1057" t="s">
        <v>553</v>
      </c>
      <c r="H1057">
        <v>2391010</v>
      </c>
      <c r="I1057">
        <v>2392577</v>
      </c>
      <c r="J1057" t="s">
        <v>244</v>
      </c>
      <c r="K1057">
        <v>1359</v>
      </c>
      <c r="L1057">
        <v>19.899999999999999</v>
      </c>
      <c r="M1057" t="s">
        <v>245</v>
      </c>
      <c r="N1057" t="s">
        <v>126</v>
      </c>
      <c r="O1057">
        <v>1504</v>
      </c>
      <c r="P1057">
        <v>90.3590425531915</v>
      </c>
      <c r="Q1057" t="s">
        <v>254</v>
      </c>
      <c r="R1057" t="s">
        <v>191</v>
      </c>
      <c r="S1057" t="s">
        <v>247</v>
      </c>
    </row>
    <row r="1058">
      <c r="A1058" t="s">
        <v>3007</v>
      </c>
      <c r="B1058">
        <v>5.1992514113572703</v>
      </c>
      <c r="C1058">
        <v>3.1242895678476801</v>
      </c>
      <c r="D1058">
        <v>1.25635826772447</v>
      </c>
      <c r="E1058">
        <v>0.00103082652310404</v>
      </c>
      <c r="F1058">
        <v>0.0053559743164917897</v>
      </c>
      <c r="G1058" t="s">
        <v>553</v>
      </c>
      <c r="H1058">
        <v>2391479</v>
      </c>
      <c r="I1058">
        <v>2391845</v>
      </c>
      <c r="J1058" t="s">
        <v>244</v>
      </c>
      <c r="K1058">
        <v>366</v>
      </c>
      <c r="L1058">
        <v>22.899999999999999</v>
      </c>
      <c r="M1058" t="s">
        <v>245</v>
      </c>
      <c r="N1058" t="s">
        <v>350</v>
      </c>
      <c r="O1058">
        <v>1344</v>
      </c>
      <c r="P1058">
        <v>27.2321428571429</v>
      </c>
      <c r="Q1058" t="s">
        <v>246</v>
      </c>
      <c r="R1058" t="s">
        <v>192</v>
      </c>
      <c r="S1058" t="s">
        <v>247</v>
      </c>
    </row>
    <row r="1059">
      <c r="A1059" t="s">
        <v>3008</v>
      </c>
      <c r="B1059">
        <v>13.2933469149168</v>
      </c>
      <c r="C1059">
        <v>-2.3740128536213501</v>
      </c>
      <c r="D1059">
        <v>0.88319257628299397</v>
      </c>
      <c r="E1059">
        <v>0.00103943057973504</v>
      </c>
      <c r="F1059">
        <v>0.0053937538952696902</v>
      </c>
      <c r="G1059" t="s">
        <v>411</v>
      </c>
      <c r="H1059">
        <v>134518</v>
      </c>
      <c r="I1059">
        <v>135800</v>
      </c>
      <c r="J1059" t="s">
        <v>244</v>
      </c>
      <c r="K1059">
        <v>564</v>
      </c>
      <c r="L1059">
        <v>27.584</v>
      </c>
      <c r="M1059" t="s">
        <v>274</v>
      </c>
      <c r="N1059" t="s">
        <v>126</v>
      </c>
      <c r="O1059">
        <v>1569</v>
      </c>
      <c r="P1059">
        <v>35.946462715105199</v>
      </c>
      <c r="Q1059" t="s">
        <v>246</v>
      </c>
      <c r="R1059" t="s">
        <v>191</v>
      </c>
      <c r="S1059" t="s">
        <v>247</v>
      </c>
    </row>
    <row r="1060">
      <c r="A1060" t="s">
        <v>3009</v>
      </c>
      <c r="B1060">
        <v>14.5204946474542</v>
      </c>
      <c r="C1060">
        <v>-2.2140023516465401</v>
      </c>
      <c r="D1060">
        <v>0.83137030254132605</v>
      </c>
      <c r="E1060">
        <v>0.0010541271510993799</v>
      </c>
      <c r="F1060">
        <v>0.0054630111480668004</v>
      </c>
      <c r="G1060" t="s">
        <v>251</v>
      </c>
      <c r="H1060">
        <v>2026488</v>
      </c>
      <c r="I1060">
        <v>2027483</v>
      </c>
      <c r="J1060" t="s">
        <v>244</v>
      </c>
      <c r="K1060">
        <v>423</v>
      </c>
      <c r="L1060">
        <v>27.817</v>
      </c>
      <c r="M1060" t="s">
        <v>245</v>
      </c>
      <c r="N1060" t="s">
        <v>198</v>
      </c>
      <c r="O1060">
        <v>6814</v>
      </c>
      <c r="P1060">
        <v>6.2078074552392097</v>
      </c>
      <c r="Q1060" t="s">
        <v>246</v>
      </c>
      <c r="R1060" t="s">
        <v>198</v>
      </c>
      <c r="S1060" t="s">
        <v>247</v>
      </c>
    </row>
    <row r="1061">
      <c r="A1061" t="s">
        <v>3010</v>
      </c>
      <c r="B1061">
        <v>12.735374168713699</v>
      </c>
      <c r="C1061">
        <v>-3.8498576188312801</v>
      </c>
      <c r="D1061">
        <v>1.4159772761045299</v>
      </c>
      <c r="E1061">
        <v>0.0010645497540274201</v>
      </c>
      <c r="F1061">
        <v>0.0055146720776158903</v>
      </c>
      <c r="G1061" t="s">
        <v>251</v>
      </c>
      <c r="H1061">
        <v>3787312</v>
      </c>
      <c r="I1061">
        <v>3787558</v>
      </c>
      <c r="J1061" t="s">
        <v>252</v>
      </c>
      <c r="K1061">
        <v>246</v>
      </c>
      <c r="L1061">
        <v>17.199999999999999</v>
      </c>
      <c r="M1061" t="s">
        <v>293</v>
      </c>
      <c r="N1061" t="s">
        <v>198</v>
      </c>
      <c r="O1061">
        <v>8054</v>
      </c>
      <c r="P1061">
        <v>3.0543829153215798</v>
      </c>
      <c r="Q1061" t="s">
        <v>246</v>
      </c>
      <c r="R1061" t="s">
        <v>198</v>
      </c>
      <c r="S1061" t="s">
        <v>247</v>
      </c>
    </row>
    <row r="1062">
      <c r="A1062" t="s">
        <v>3011</v>
      </c>
      <c r="B1062">
        <v>5.0374992090568798</v>
      </c>
      <c r="C1062">
        <v>3.1261046933690202</v>
      </c>
      <c r="D1062">
        <v>1.2577699074383599</v>
      </c>
      <c r="E1062">
        <v>0.00110312120134011</v>
      </c>
      <c r="F1062">
        <v>0.0057035312539475604</v>
      </c>
      <c r="G1062" t="s">
        <v>520</v>
      </c>
      <c r="H1062">
        <v>458671</v>
      </c>
      <c r="I1062">
        <v>464731</v>
      </c>
      <c r="J1062" t="s">
        <v>252</v>
      </c>
      <c r="K1062">
        <v>6060</v>
      </c>
      <c r="L1062">
        <v>0</v>
      </c>
      <c r="M1062" t="s">
        <v>274</v>
      </c>
      <c r="N1062" t="s">
        <v>2499</v>
      </c>
      <c r="O1062">
        <v>6049</v>
      </c>
      <c r="P1062">
        <v>100.181848239378</v>
      </c>
      <c r="Q1062" t="s">
        <v>254</v>
      </c>
      <c r="R1062" t="s">
        <v>191</v>
      </c>
      <c r="S1062" t="s">
        <v>247</v>
      </c>
    </row>
    <row r="1063">
      <c r="A1063" t="s">
        <v>3012</v>
      </c>
      <c r="B1063">
        <v>8.6505686212511996</v>
      </c>
      <c r="C1063">
        <v>2.1045983467087099</v>
      </c>
      <c r="D1063">
        <v>0.85018377384424704</v>
      </c>
      <c r="E1063">
        <v>0.00111169793583439</v>
      </c>
      <c r="F1063">
        <v>0.0057442064018001704</v>
      </c>
      <c r="G1063" t="s">
        <v>478</v>
      </c>
      <c r="H1063">
        <v>2830923</v>
      </c>
      <c r="I1063">
        <v>2836970</v>
      </c>
      <c r="J1063" t="s">
        <v>244</v>
      </c>
      <c r="K1063">
        <v>6047</v>
      </c>
      <c r="L1063">
        <v>0.10000000000000001</v>
      </c>
      <c r="M1063" t="s">
        <v>274</v>
      </c>
      <c r="N1063" t="s">
        <v>2499</v>
      </c>
      <c r="O1063">
        <v>6049</v>
      </c>
      <c r="P1063">
        <v>99.966936683749395</v>
      </c>
      <c r="Q1063" t="s">
        <v>254</v>
      </c>
      <c r="R1063" t="s">
        <v>191</v>
      </c>
      <c r="S1063" t="s">
        <v>247</v>
      </c>
    </row>
    <row r="1064">
      <c r="A1064" t="s">
        <v>3013</v>
      </c>
      <c r="B1064">
        <v>3.80517856979341</v>
      </c>
      <c r="C1064">
        <v>3.9215941949423399</v>
      </c>
      <c r="D1064">
        <v>1.7099842135079499</v>
      </c>
      <c r="E1064">
        <v>0.00112200550324365</v>
      </c>
      <c r="F1064">
        <v>0.0057913039155518499</v>
      </c>
      <c r="G1064" t="s">
        <v>273</v>
      </c>
      <c r="H1064">
        <v>2768270</v>
      </c>
      <c r="I1064">
        <v>2768994</v>
      </c>
      <c r="J1064" t="s">
        <v>244</v>
      </c>
      <c r="K1064">
        <v>724</v>
      </c>
      <c r="L1064">
        <v>10.199999999999999</v>
      </c>
      <c r="M1064" t="s">
        <v>245</v>
      </c>
      <c r="N1064" t="s">
        <v>126</v>
      </c>
      <c r="O1064">
        <v>806</v>
      </c>
      <c r="P1064">
        <v>89.826302729528507</v>
      </c>
      <c r="Q1064" t="s">
        <v>254</v>
      </c>
      <c r="R1064" t="s">
        <v>191</v>
      </c>
      <c r="S1064" t="s">
        <v>247</v>
      </c>
    </row>
    <row r="1065">
      <c r="A1065" t="s">
        <v>3014</v>
      </c>
      <c r="B1065">
        <v>5.05420767314199</v>
      </c>
      <c r="C1065">
        <v>3.1085885526298198</v>
      </c>
      <c r="D1065">
        <v>1.2597821569618</v>
      </c>
      <c r="E1065">
        <v>0.00112647631715112</v>
      </c>
      <c r="F1065">
        <v>0.0058082066214544996</v>
      </c>
      <c r="G1065" t="s">
        <v>524</v>
      </c>
      <c r="H1065">
        <v>1716973</v>
      </c>
      <c r="I1065">
        <v>1717203</v>
      </c>
      <c r="J1065" t="s">
        <v>252</v>
      </c>
      <c r="K1065">
        <v>230</v>
      </c>
      <c r="L1065">
        <v>4</v>
      </c>
      <c r="M1065" t="s">
        <v>265</v>
      </c>
      <c r="N1065" t="s">
        <v>200</v>
      </c>
      <c r="O1065">
        <v>4637</v>
      </c>
      <c r="P1065">
        <v>4.9601035152037998</v>
      </c>
      <c r="Q1065" t="s">
        <v>246</v>
      </c>
      <c r="R1065" t="s">
        <v>200</v>
      </c>
      <c r="S1065" t="s">
        <v>247</v>
      </c>
    </row>
    <row r="1066">
      <c r="A1066" t="s">
        <v>3015</v>
      </c>
      <c r="B1066">
        <v>8.29399345053797</v>
      </c>
      <c r="C1066">
        <v>2.0954288264416299</v>
      </c>
      <c r="D1066">
        <v>0.83946839928753703</v>
      </c>
      <c r="E1066">
        <v>0.0011406430898626</v>
      </c>
      <c r="F1066">
        <v>0.0058725220996318902</v>
      </c>
      <c r="G1066" t="s">
        <v>452</v>
      </c>
      <c r="H1066">
        <v>6403025</v>
      </c>
      <c r="I1066">
        <v>6403164</v>
      </c>
      <c r="J1066" t="s">
        <v>244</v>
      </c>
      <c r="K1066">
        <v>139</v>
      </c>
      <c r="L1066">
        <v>5</v>
      </c>
      <c r="M1066" t="s">
        <v>293</v>
      </c>
      <c r="N1066" t="s">
        <v>200</v>
      </c>
      <c r="O1066">
        <v>3664</v>
      </c>
      <c r="P1066">
        <v>3.79366812227074</v>
      </c>
      <c r="Q1066" t="s">
        <v>246</v>
      </c>
      <c r="R1066" t="s">
        <v>200</v>
      </c>
      <c r="S1066" t="s">
        <v>247</v>
      </c>
    </row>
    <row r="1067">
      <c r="A1067" t="s">
        <v>3016</v>
      </c>
      <c r="B1067">
        <v>6.7163905567024296</v>
      </c>
      <c r="C1067">
        <v>2.4696610800972598</v>
      </c>
      <c r="D1067">
        <v>1.0030334696265899</v>
      </c>
      <c r="E1067">
        <v>0.0011865114582541099</v>
      </c>
      <c r="F1067">
        <v>0.0060931679793591103</v>
      </c>
      <c r="G1067" t="s">
        <v>334</v>
      </c>
      <c r="H1067">
        <v>488813</v>
      </c>
      <c r="I1067">
        <v>491221</v>
      </c>
      <c r="J1067" t="s">
        <v>252</v>
      </c>
      <c r="K1067">
        <v>2408</v>
      </c>
      <c r="L1067">
        <v>2.2000000000000002</v>
      </c>
      <c r="M1067" t="s">
        <v>274</v>
      </c>
      <c r="N1067" t="s">
        <v>197</v>
      </c>
      <c r="O1067">
        <v>5867</v>
      </c>
      <c r="P1067">
        <v>41.043122549855099</v>
      </c>
      <c r="Q1067" t="s">
        <v>246</v>
      </c>
      <c r="R1067" t="s">
        <v>197</v>
      </c>
      <c r="S1067" t="s">
        <v>247</v>
      </c>
    </row>
    <row r="1068">
      <c r="A1068" t="s">
        <v>3017</v>
      </c>
      <c r="B1068">
        <v>3.6601348315781399</v>
      </c>
      <c r="C1068">
        <v>3.9056932407124201</v>
      </c>
      <c r="D1068">
        <v>1.70881608631662</v>
      </c>
      <c r="E1068">
        <v>0.0011968194248433901</v>
      </c>
      <c r="F1068">
        <v>0.0061396103180218599</v>
      </c>
      <c r="G1068" t="s">
        <v>282</v>
      </c>
      <c r="H1068">
        <v>6916684</v>
      </c>
      <c r="I1068">
        <v>6917013</v>
      </c>
      <c r="J1068" t="s">
        <v>244</v>
      </c>
      <c r="K1068">
        <v>329</v>
      </c>
      <c r="L1068">
        <v>21.5</v>
      </c>
      <c r="M1068" t="s">
        <v>245</v>
      </c>
      <c r="N1068" t="s">
        <v>198</v>
      </c>
      <c r="O1068">
        <v>22184</v>
      </c>
      <c r="P1068">
        <v>1.4830508474576301</v>
      </c>
      <c r="Q1068" t="s">
        <v>246</v>
      </c>
      <c r="R1068" t="s">
        <v>198</v>
      </c>
      <c r="S1068" t="s">
        <v>247</v>
      </c>
    </row>
    <row r="1069">
      <c r="A1069" t="s">
        <v>3018</v>
      </c>
      <c r="B1069">
        <v>7.2063288327353998</v>
      </c>
      <c r="C1069">
        <v>2.3018709089190801</v>
      </c>
      <c r="D1069">
        <v>0.94820937311970599</v>
      </c>
      <c r="E1069">
        <v>0.00121961332330552</v>
      </c>
      <c r="F1069">
        <v>0.0062407189651966302</v>
      </c>
      <c r="G1069" t="s">
        <v>251</v>
      </c>
      <c r="H1069">
        <v>5954446</v>
      </c>
      <c r="I1069">
        <v>5954678</v>
      </c>
      <c r="J1069" t="s">
        <v>244</v>
      </c>
      <c r="K1069">
        <v>232</v>
      </c>
      <c r="L1069">
        <v>21.600000000000001</v>
      </c>
      <c r="M1069" t="s">
        <v>245</v>
      </c>
      <c r="N1069" t="s">
        <v>138</v>
      </c>
      <c r="O1069">
        <v>13346</v>
      </c>
      <c r="P1069">
        <v>1.7383485688595799</v>
      </c>
      <c r="Q1069" t="s">
        <v>246</v>
      </c>
      <c r="R1069" t="s">
        <v>138</v>
      </c>
      <c r="S1069" t="s">
        <v>247</v>
      </c>
    </row>
    <row r="1070">
      <c r="A1070" t="s">
        <v>3019</v>
      </c>
      <c r="B1070">
        <v>4.8426762406440398</v>
      </c>
      <c r="C1070">
        <v>3.0945241543891302</v>
      </c>
      <c r="D1070">
        <v>1.25683705677082</v>
      </c>
      <c r="E1070">
        <v>0.0012252917274236099</v>
      </c>
      <c r="F1070">
        <v>0.0062658136356034599</v>
      </c>
      <c r="G1070" t="s">
        <v>418</v>
      </c>
      <c r="H1070">
        <v>6960797</v>
      </c>
      <c r="I1070">
        <v>6963080</v>
      </c>
      <c r="J1070" t="s">
        <v>244</v>
      </c>
      <c r="K1070">
        <v>743</v>
      </c>
      <c r="L1070">
        <v>17.678999999999998</v>
      </c>
      <c r="M1070" t="s">
        <v>274</v>
      </c>
      <c r="N1070" t="s">
        <v>350</v>
      </c>
      <c r="O1070">
        <v>3051</v>
      </c>
      <c r="P1070">
        <v>24.352671255326101</v>
      </c>
      <c r="Q1070" t="s">
        <v>246</v>
      </c>
      <c r="R1070" t="s">
        <v>191</v>
      </c>
      <c r="S1070" t="s">
        <v>247</v>
      </c>
    </row>
    <row r="1071">
      <c r="A1071" t="s">
        <v>3020</v>
      </c>
      <c r="B1071">
        <v>6.4341238722277101</v>
      </c>
      <c r="C1071">
        <v>2.4958706336367</v>
      </c>
      <c r="D1071">
        <v>1.0436706870999599</v>
      </c>
      <c r="E1071">
        <v>0.00122931334419813</v>
      </c>
      <c r="F1071">
        <v>0.0062850553794758001</v>
      </c>
      <c r="G1071" t="s">
        <v>243</v>
      </c>
      <c r="H1071">
        <v>1930365</v>
      </c>
      <c r="I1071">
        <v>1930650</v>
      </c>
      <c r="J1071" t="s">
        <v>244</v>
      </c>
      <c r="K1071">
        <v>285</v>
      </c>
      <c r="L1071">
        <v>25.399999999999999</v>
      </c>
      <c r="M1071" t="s">
        <v>293</v>
      </c>
      <c r="N1071" t="s">
        <v>198</v>
      </c>
      <c r="O1071">
        <v>8756</v>
      </c>
      <c r="P1071">
        <v>3.2549109182275</v>
      </c>
      <c r="Q1071" t="s">
        <v>246</v>
      </c>
      <c r="R1071" t="s">
        <v>198</v>
      </c>
      <c r="S1071" t="s">
        <v>247</v>
      </c>
    </row>
    <row r="1072">
      <c r="A1072" t="s">
        <v>3021</v>
      </c>
      <c r="B1072">
        <v>68.284815127956406</v>
      </c>
      <c r="C1072">
        <v>3.7191664795347399</v>
      </c>
      <c r="D1072">
        <v>1.69350680814995</v>
      </c>
      <c r="E1072">
        <v>0.001238591454261</v>
      </c>
      <c r="F1072">
        <v>0.0063271618997385098</v>
      </c>
      <c r="G1072" t="s">
        <v>307</v>
      </c>
      <c r="H1072">
        <v>1551428</v>
      </c>
      <c r="I1072">
        <v>1551801</v>
      </c>
      <c r="J1072" t="s">
        <v>244</v>
      </c>
      <c r="K1072">
        <v>177</v>
      </c>
      <c r="L1072">
        <v>12.907</v>
      </c>
      <c r="M1072" t="s">
        <v>245</v>
      </c>
      <c r="N1072" t="s">
        <v>350</v>
      </c>
      <c r="O1072">
        <v>325</v>
      </c>
      <c r="P1072">
        <v>54.461538461538503</v>
      </c>
      <c r="Q1072" t="s">
        <v>246</v>
      </c>
      <c r="R1072" t="s">
        <v>192</v>
      </c>
      <c r="S1072" t="s">
        <v>247</v>
      </c>
    </row>
    <row r="1073">
      <c r="A1073" t="s">
        <v>3022</v>
      </c>
      <c r="B1073">
        <v>6.2802710826632602</v>
      </c>
      <c r="C1073">
        <v>-4.2657937195020201</v>
      </c>
      <c r="D1073">
        <v>2.4808850234536202</v>
      </c>
      <c r="E1073">
        <v>0.0012428580289708399</v>
      </c>
      <c r="F1073">
        <v>0.0063462866337354196</v>
      </c>
      <c r="G1073" t="s">
        <v>342</v>
      </c>
      <c r="H1073">
        <v>450739</v>
      </c>
      <c r="I1073">
        <v>451322</v>
      </c>
      <c r="J1073" t="s">
        <v>244</v>
      </c>
      <c r="K1073">
        <v>583</v>
      </c>
      <c r="L1073">
        <v>12.699999999999999</v>
      </c>
      <c r="M1073" t="s">
        <v>245</v>
      </c>
      <c r="N1073" t="s">
        <v>138</v>
      </c>
      <c r="O1073">
        <v>4935</v>
      </c>
      <c r="P1073">
        <v>11.8135764944276</v>
      </c>
      <c r="Q1073" t="s">
        <v>246</v>
      </c>
      <c r="R1073" t="s">
        <v>138</v>
      </c>
      <c r="S1073" t="s">
        <v>247</v>
      </c>
    </row>
    <row r="1074">
      <c r="A1074" t="s">
        <v>3023</v>
      </c>
      <c r="B1074">
        <v>6.0960751083944</v>
      </c>
      <c r="C1074">
        <v>2.5179657523405798</v>
      </c>
      <c r="D1074">
        <v>1.0387169662320099</v>
      </c>
      <c r="E1074">
        <v>0.00128237426588866</v>
      </c>
      <c r="F1074">
        <v>0.0065315183420478996</v>
      </c>
      <c r="G1074" t="s">
        <v>303</v>
      </c>
      <c r="H1074">
        <v>1886210</v>
      </c>
      <c r="I1074">
        <v>1886333</v>
      </c>
      <c r="J1074" t="s">
        <v>244</v>
      </c>
      <c r="K1074">
        <v>123</v>
      </c>
      <c r="L1074">
        <v>18.5</v>
      </c>
      <c r="M1074" t="s">
        <v>245</v>
      </c>
      <c r="N1074" t="s">
        <v>126</v>
      </c>
      <c r="O1074">
        <v>823</v>
      </c>
      <c r="P1074">
        <v>14.9453219927096</v>
      </c>
      <c r="Q1074" t="s">
        <v>246</v>
      </c>
      <c r="R1074" t="s">
        <v>192</v>
      </c>
      <c r="S1074" t="s">
        <v>247</v>
      </c>
    </row>
    <row r="1075">
      <c r="A1075" t="s">
        <v>3024</v>
      </c>
      <c r="B1075">
        <v>4.8074413696789904</v>
      </c>
      <c r="C1075">
        <v>3.0550676565294101</v>
      </c>
      <c r="D1075">
        <v>1.2575532984486999</v>
      </c>
      <c r="E1075">
        <v>0.00130337461784148</v>
      </c>
      <c r="F1075">
        <v>0.0066260334424604701</v>
      </c>
      <c r="G1075" t="s">
        <v>681</v>
      </c>
      <c r="H1075">
        <v>5047313</v>
      </c>
      <c r="I1075">
        <v>5047507</v>
      </c>
      <c r="J1075" t="s">
        <v>244</v>
      </c>
      <c r="K1075">
        <v>194</v>
      </c>
      <c r="L1075">
        <v>9.8000000000000007</v>
      </c>
      <c r="M1075" t="s">
        <v>274</v>
      </c>
      <c r="N1075" t="s">
        <v>126</v>
      </c>
      <c r="O1075">
        <v>826</v>
      </c>
      <c r="P1075">
        <v>23.486682808716701</v>
      </c>
      <c r="Q1075" t="s">
        <v>246</v>
      </c>
      <c r="R1075" t="s">
        <v>192</v>
      </c>
      <c r="S1075" t="s">
        <v>247</v>
      </c>
    </row>
    <row r="1076">
      <c r="A1076" t="s">
        <v>3025</v>
      </c>
      <c r="B1076">
        <v>4.4585647842138902</v>
      </c>
      <c r="C1076">
        <v>3.5117547981308102</v>
      </c>
      <c r="D1076">
        <v>1.3950478593004301</v>
      </c>
      <c r="E1076">
        <v>0.0013068155359703801</v>
      </c>
      <c r="F1076">
        <v>0.0066365783755199196</v>
      </c>
      <c r="G1076" t="s">
        <v>342</v>
      </c>
      <c r="H1076">
        <v>3928578</v>
      </c>
      <c r="I1076">
        <v>3928729</v>
      </c>
      <c r="J1076" t="s">
        <v>252</v>
      </c>
      <c r="K1076">
        <v>151</v>
      </c>
      <c r="L1076">
        <v>23.600000000000001</v>
      </c>
      <c r="M1076" t="s">
        <v>245</v>
      </c>
      <c r="N1076" t="s">
        <v>350</v>
      </c>
      <c r="O1076">
        <v>325</v>
      </c>
      <c r="P1076">
        <v>46.461538461538503</v>
      </c>
      <c r="Q1076" t="s">
        <v>246</v>
      </c>
      <c r="R1076" t="s">
        <v>192</v>
      </c>
      <c r="S1076" t="s">
        <v>247</v>
      </c>
    </row>
    <row r="1077">
      <c r="A1077" t="s">
        <v>3026</v>
      </c>
      <c r="B1077">
        <v>14.843864707991701</v>
      </c>
      <c r="C1077">
        <v>-2.10864224896034</v>
      </c>
      <c r="D1077">
        <v>0.83955096983789901</v>
      </c>
      <c r="E1077">
        <v>0.0013147896908478</v>
      </c>
      <c r="F1077">
        <v>0.0066687055971975497</v>
      </c>
      <c r="G1077" t="s">
        <v>445</v>
      </c>
      <c r="H1077">
        <v>2004543</v>
      </c>
      <c r="I1077">
        <v>2004942</v>
      </c>
      <c r="J1077" t="s">
        <v>244</v>
      </c>
      <c r="K1077">
        <v>399</v>
      </c>
      <c r="L1077">
        <v>1.2</v>
      </c>
      <c r="M1077" t="s">
        <v>274</v>
      </c>
      <c r="N1077" t="s">
        <v>122</v>
      </c>
      <c r="O1077">
        <v>421</v>
      </c>
      <c r="P1077">
        <v>94.774346793349196</v>
      </c>
      <c r="Q1077" t="s">
        <v>254</v>
      </c>
      <c r="R1077" t="s">
        <v>122</v>
      </c>
      <c r="S1077" t="s">
        <v>247</v>
      </c>
    </row>
    <row r="1078">
      <c r="A1078" t="s">
        <v>3027</v>
      </c>
      <c r="B1078">
        <v>13.2155972875646</v>
      </c>
      <c r="C1078">
        <v>-2.2806994248191899</v>
      </c>
      <c r="D1078">
        <v>0.89283748971311905</v>
      </c>
      <c r="E1078">
        <v>0.0013271728715258499</v>
      </c>
      <c r="F1078">
        <v>0.0067258938260587797</v>
      </c>
      <c r="G1078" t="s">
        <v>243</v>
      </c>
      <c r="H1078">
        <v>4162</v>
      </c>
      <c r="I1078">
        <v>4301</v>
      </c>
      <c r="J1078" t="s">
        <v>244</v>
      </c>
      <c r="K1078">
        <v>139</v>
      </c>
      <c r="L1078">
        <v>25.699999999999999</v>
      </c>
      <c r="M1078" t="s">
        <v>293</v>
      </c>
      <c r="N1078" t="s">
        <v>138</v>
      </c>
      <c r="O1078">
        <v>5618</v>
      </c>
      <c r="P1078">
        <v>2.4741901032395899</v>
      </c>
      <c r="Q1078" t="s">
        <v>246</v>
      </c>
      <c r="R1078" t="s">
        <v>138</v>
      </c>
      <c r="S1078" t="s">
        <v>247</v>
      </c>
    </row>
    <row r="1079">
      <c r="A1079" t="s">
        <v>3028</v>
      </c>
      <c r="B1079">
        <v>2.5156920198142698</v>
      </c>
      <c r="C1079">
        <v>4.8510088142297603</v>
      </c>
      <c r="D1079">
        <v>2.8669625995091201</v>
      </c>
      <c r="E1079">
        <v>0.0013286099890594399</v>
      </c>
      <c r="F1079">
        <v>0.0067303673136580996</v>
      </c>
      <c r="G1079" t="s">
        <v>282</v>
      </c>
      <c r="H1079">
        <v>7031008</v>
      </c>
      <c r="I1079">
        <v>7031630</v>
      </c>
      <c r="J1079" t="s">
        <v>252</v>
      </c>
      <c r="K1079">
        <v>622</v>
      </c>
      <c r="L1079">
        <v>18.800000000000001</v>
      </c>
      <c r="M1079" t="s">
        <v>245</v>
      </c>
      <c r="N1079" t="s">
        <v>126</v>
      </c>
      <c r="O1079">
        <v>826</v>
      </c>
      <c r="P1079">
        <v>75.302663438256701</v>
      </c>
      <c r="Q1079" t="s">
        <v>246</v>
      </c>
      <c r="R1079" t="s">
        <v>192</v>
      </c>
      <c r="S1079" t="s">
        <v>247</v>
      </c>
    </row>
    <row r="1080">
      <c r="A1080" t="s">
        <v>3029</v>
      </c>
      <c r="B1080">
        <v>2.5156920198142698</v>
      </c>
      <c r="C1080">
        <v>4.8510088142297603</v>
      </c>
      <c r="D1080">
        <v>2.8669625995091201</v>
      </c>
      <c r="E1080">
        <v>0.0013286099890594399</v>
      </c>
      <c r="F1080">
        <v>0.0067303673136580996</v>
      </c>
      <c r="G1080" t="s">
        <v>243</v>
      </c>
      <c r="H1080">
        <v>1268188</v>
      </c>
      <c r="I1080">
        <v>1268231</v>
      </c>
      <c r="J1080" t="s">
        <v>244</v>
      </c>
      <c r="K1080">
        <v>43</v>
      </c>
      <c r="L1080">
        <v>26.600000000000001</v>
      </c>
      <c r="M1080" t="s">
        <v>245</v>
      </c>
      <c r="N1080" t="s">
        <v>126</v>
      </c>
      <c r="O1080">
        <v>310</v>
      </c>
      <c r="P1080">
        <v>13.8709677419355</v>
      </c>
      <c r="Q1080" t="s">
        <v>246</v>
      </c>
      <c r="R1080" t="s">
        <v>191</v>
      </c>
      <c r="S1080" t="s">
        <v>247</v>
      </c>
    </row>
    <row r="1081">
      <c r="A1081" t="s">
        <v>3030</v>
      </c>
      <c r="B1081">
        <v>13.284641643441001</v>
      </c>
      <c r="C1081">
        <v>-2.28059128880609</v>
      </c>
      <c r="D1081">
        <v>0.89502941234672995</v>
      </c>
      <c r="E1081">
        <v>0.0013382900429604</v>
      </c>
      <c r="F1081">
        <v>0.0067751631032273701</v>
      </c>
      <c r="G1081" t="s">
        <v>282</v>
      </c>
      <c r="H1081">
        <v>3131512</v>
      </c>
      <c r="I1081">
        <v>3132736</v>
      </c>
      <c r="J1081" t="s">
        <v>244</v>
      </c>
      <c r="K1081">
        <v>1224</v>
      </c>
      <c r="L1081">
        <v>9.5999999999999996</v>
      </c>
      <c r="M1081" t="s">
        <v>245</v>
      </c>
      <c r="N1081" t="s">
        <v>138</v>
      </c>
      <c r="O1081">
        <v>4935</v>
      </c>
      <c r="P1081">
        <v>24.8024316109423</v>
      </c>
      <c r="Q1081" t="s">
        <v>246</v>
      </c>
      <c r="R1081" t="s">
        <v>138</v>
      </c>
      <c r="S1081" t="s">
        <v>247</v>
      </c>
    </row>
    <row r="1082">
      <c r="A1082" t="s">
        <v>3031</v>
      </c>
      <c r="B1082">
        <v>7.8601027639102599</v>
      </c>
      <c r="C1082">
        <v>2.1299459802815401</v>
      </c>
      <c r="D1082">
        <v>0.88179660905925406</v>
      </c>
      <c r="E1082">
        <v>0.0013533316012671701</v>
      </c>
      <c r="F1082">
        <v>0.0068441764796431902</v>
      </c>
      <c r="G1082" t="s">
        <v>452</v>
      </c>
      <c r="H1082">
        <v>1625065</v>
      </c>
      <c r="I1082">
        <v>1625314</v>
      </c>
      <c r="J1082" t="s">
        <v>244</v>
      </c>
      <c r="K1082">
        <v>29</v>
      </c>
      <c r="L1082">
        <v>29.800000000000001</v>
      </c>
      <c r="M1082" t="s">
        <v>274</v>
      </c>
      <c r="N1082" t="s">
        <v>197</v>
      </c>
      <c r="O1082">
        <v>12900</v>
      </c>
      <c r="P1082">
        <v>0.224806201550388</v>
      </c>
      <c r="Q1082" t="s">
        <v>246</v>
      </c>
      <c r="R1082" t="s">
        <v>197</v>
      </c>
      <c r="S1082" t="s">
        <v>247</v>
      </c>
    </row>
    <row r="1083">
      <c r="A1083" t="s">
        <v>3032</v>
      </c>
      <c r="B1083">
        <v>7.8601027639102599</v>
      </c>
      <c r="C1083">
        <v>2.1299459802815401</v>
      </c>
      <c r="D1083">
        <v>0.88179660905925406</v>
      </c>
      <c r="E1083">
        <v>0.0013533316012671701</v>
      </c>
      <c r="F1083">
        <v>0.0068441764796431902</v>
      </c>
      <c r="G1083" t="s">
        <v>452</v>
      </c>
      <c r="H1083">
        <v>1625078</v>
      </c>
      <c r="I1083">
        <v>1625298</v>
      </c>
      <c r="J1083" t="s">
        <v>252</v>
      </c>
      <c r="K1083">
        <v>220</v>
      </c>
      <c r="L1083">
        <v>9.1999999999999993</v>
      </c>
      <c r="M1083" t="s">
        <v>274</v>
      </c>
      <c r="N1083" t="s">
        <v>350</v>
      </c>
      <c r="O1083">
        <v>221</v>
      </c>
      <c r="P1083">
        <v>99.547511312217196</v>
      </c>
      <c r="Q1083" t="s">
        <v>254</v>
      </c>
      <c r="R1083" t="s">
        <v>192</v>
      </c>
      <c r="S1083" t="s">
        <v>247</v>
      </c>
    </row>
    <row r="1084">
      <c r="A1084" t="s">
        <v>3033</v>
      </c>
      <c r="B1084">
        <v>5.8726102281503403</v>
      </c>
      <c r="C1084">
        <v>-4.1612529741286099</v>
      </c>
      <c r="D1084">
        <v>2.4437861216160099</v>
      </c>
      <c r="E1084">
        <v>0.00136644287360869</v>
      </c>
      <c r="F1084">
        <v>0.0069076062817445497</v>
      </c>
      <c r="G1084" t="s">
        <v>452</v>
      </c>
      <c r="H1084">
        <v>5929479</v>
      </c>
      <c r="I1084">
        <v>5929643</v>
      </c>
      <c r="J1084" t="s">
        <v>244</v>
      </c>
      <c r="K1084">
        <v>164</v>
      </c>
      <c r="L1084">
        <v>14.300000000000001</v>
      </c>
      <c r="M1084" t="s">
        <v>245</v>
      </c>
      <c r="N1084" t="s">
        <v>199</v>
      </c>
      <c r="O1084">
        <v>14394</v>
      </c>
      <c r="P1084">
        <v>1.1393636237321101</v>
      </c>
      <c r="Q1084" t="s">
        <v>246</v>
      </c>
      <c r="R1084" t="s">
        <v>199</v>
      </c>
      <c r="S1084" t="s">
        <v>247</v>
      </c>
    </row>
    <row r="1085">
      <c r="A1085" t="s">
        <v>3034</v>
      </c>
      <c r="B1085">
        <v>5.9932933117156999</v>
      </c>
      <c r="C1085">
        <v>-4.1626364424530102</v>
      </c>
      <c r="D1085">
        <v>2.4556232559395599</v>
      </c>
      <c r="E1085">
        <v>0.0013747880656302901</v>
      </c>
      <c r="F1085">
        <v>0.0069468999445376697</v>
      </c>
      <c r="G1085" t="s">
        <v>334</v>
      </c>
      <c r="H1085">
        <v>203428</v>
      </c>
      <c r="I1085">
        <v>204249</v>
      </c>
      <c r="J1085" t="s">
        <v>244</v>
      </c>
      <c r="K1085">
        <v>822</v>
      </c>
      <c r="L1085">
        <v>3.4990000000000001</v>
      </c>
      <c r="M1085" t="s">
        <v>293</v>
      </c>
      <c r="N1085" t="s">
        <v>196</v>
      </c>
      <c r="O1085">
        <v>1304</v>
      </c>
      <c r="P1085">
        <v>63.036809815950903</v>
      </c>
      <c r="Q1085" t="s">
        <v>246</v>
      </c>
      <c r="R1085" t="s">
        <v>196</v>
      </c>
      <c r="S1085" t="s">
        <v>247</v>
      </c>
    </row>
    <row r="1086">
      <c r="A1086" t="s">
        <v>3035</v>
      </c>
      <c r="B1086">
        <v>11.6327083498616</v>
      </c>
      <c r="C1086">
        <v>-3.0796049376843202</v>
      </c>
      <c r="D1086">
        <v>1.13303966615082</v>
      </c>
      <c r="E1086">
        <v>0.00138307549040847</v>
      </c>
      <c r="F1086">
        <v>0.0069844161620460799</v>
      </c>
      <c r="G1086" t="s">
        <v>524</v>
      </c>
      <c r="H1086">
        <v>4469637</v>
      </c>
      <c r="I1086">
        <v>4469920</v>
      </c>
      <c r="J1086" t="s">
        <v>244</v>
      </c>
      <c r="K1086">
        <v>283</v>
      </c>
      <c r="L1086">
        <v>1.3999999999999999</v>
      </c>
      <c r="M1086" t="s">
        <v>245</v>
      </c>
      <c r="N1086" t="s">
        <v>199</v>
      </c>
      <c r="O1086">
        <v>14394</v>
      </c>
      <c r="P1086">
        <v>1.9660969848548</v>
      </c>
      <c r="Q1086" t="s">
        <v>246</v>
      </c>
      <c r="R1086" t="s">
        <v>199</v>
      </c>
      <c r="S1086" t="s">
        <v>247</v>
      </c>
    </row>
    <row r="1087">
      <c r="A1087" t="s">
        <v>3036</v>
      </c>
      <c r="B1087">
        <v>7.8151583926238404</v>
      </c>
      <c r="C1087">
        <v>2.3816342276251601</v>
      </c>
      <c r="D1087">
        <v>1.0284867535555899</v>
      </c>
      <c r="E1087">
        <v>0.0014674738764044301</v>
      </c>
      <c r="F1087">
        <v>0.0073753396230800197</v>
      </c>
      <c r="G1087" t="s">
        <v>282</v>
      </c>
      <c r="H1087">
        <v>3778302</v>
      </c>
      <c r="I1087">
        <v>3788805</v>
      </c>
      <c r="J1087" t="s">
        <v>252</v>
      </c>
      <c r="K1087">
        <v>10503</v>
      </c>
      <c r="L1087">
        <v>3</v>
      </c>
      <c r="M1087" t="s">
        <v>265</v>
      </c>
      <c r="N1087" t="s">
        <v>278</v>
      </c>
      <c r="O1087">
        <v>10289</v>
      </c>
      <c r="P1087">
        <v>102.07989114588401</v>
      </c>
      <c r="Q1087" t="s">
        <v>254</v>
      </c>
      <c r="R1087" t="s">
        <v>191</v>
      </c>
      <c r="S1087" t="s">
        <v>247</v>
      </c>
    </row>
    <row r="1088">
      <c r="A1088" t="s">
        <v>3037</v>
      </c>
      <c r="B1088">
        <v>5.7519735392683096</v>
      </c>
      <c r="C1088">
        <v>-4.0908440210816002</v>
      </c>
      <c r="D1088">
        <v>2.43954708238619</v>
      </c>
      <c r="E1088">
        <v>0.00148451404529839</v>
      </c>
      <c r="F1088">
        <v>0.0074501862380828903</v>
      </c>
      <c r="G1088" t="s">
        <v>681</v>
      </c>
      <c r="H1088">
        <v>2482500</v>
      </c>
      <c r="I1088">
        <v>2483007</v>
      </c>
      <c r="J1088" t="s">
        <v>252</v>
      </c>
      <c r="K1088">
        <v>507</v>
      </c>
      <c r="L1088">
        <v>7.2000000000000002</v>
      </c>
      <c r="M1088" t="s">
        <v>274</v>
      </c>
      <c r="N1088" t="s">
        <v>199</v>
      </c>
      <c r="O1088">
        <v>8852</v>
      </c>
      <c r="P1088">
        <v>5.7275192046995</v>
      </c>
      <c r="Q1088" t="s">
        <v>246</v>
      </c>
      <c r="R1088" t="s">
        <v>199</v>
      </c>
      <c r="S1088" t="s">
        <v>247</v>
      </c>
    </row>
    <row r="1089">
      <c r="A1089" t="s">
        <v>3038</v>
      </c>
      <c r="B1089">
        <v>6.1088015248321099</v>
      </c>
      <c r="C1089">
        <v>2.4478971903111502</v>
      </c>
      <c r="D1089">
        <v>1.04393367304246</v>
      </c>
      <c r="E1089">
        <v>0.0014920191831239401</v>
      </c>
      <c r="F1089">
        <v>0.0074801209511148499</v>
      </c>
      <c r="G1089" t="s">
        <v>414</v>
      </c>
      <c r="H1089">
        <v>4344493</v>
      </c>
      <c r="I1089">
        <v>4344737</v>
      </c>
      <c r="J1089" t="s">
        <v>252</v>
      </c>
      <c r="K1089">
        <v>244</v>
      </c>
      <c r="L1089">
        <v>25.399999999999999</v>
      </c>
      <c r="M1089" t="s">
        <v>245</v>
      </c>
      <c r="N1089" t="s">
        <v>138</v>
      </c>
      <c r="O1089">
        <v>5618</v>
      </c>
      <c r="P1089">
        <v>4.3431826272694902</v>
      </c>
      <c r="Q1089" t="s">
        <v>246</v>
      </c>
      <c r="R1089" t="s">
        <v>138</v>
      </c>
      <c r="S1089" t="s">
        <v>247</v>
      </c>
    </row>
    <row r="1090">
      <c r="A1090" t="s">
        <v>3039</v>
      </c>
      <c r="B1090">
        <v>6.1088015248321099</v>
      </c>
      <c r="C1090">
        <v>2.4478971903111502</v>
      </c>
      <c r="D1090">
        <v>1.04393367304246</v>
      </c>
      <c r="E1090">
        <v>0.0014920191831239401</v>
      </c>
      <c r="F1090">
        <v>0.0074801209511148499</v>
      </c>
      <c r="G1090" t="s">
        <v>414</v>
      </c>
      <c r="H1090">
        <v>4344489</v>
      </c>
      <c r="I1090">
        <v>4344698</v>
      </c>
      <c r="J1090" t="s">
        <v>244</v>
      </c>
      <c r="K1090">
        <v>209</v>
      </c>
      <c r="L1090">
        <v>17.300000000000001</v>
      </c>
      <c r="M1090" t="s">
        <v>245</v>
      </c>
      <c r="N1090" t="s">
        <v>350</v>
      </c>
      <c r="O1090">
        <v>217</v>
      </c>
      <c r="P1090">
        <v>96.313364055299502</v>
      </c>
      <c r="Q1090" t="s">
        <v>254</v>
      </c>
      <c r="R1090" t="s">
        <v>192</v>
      </c>
      <c r="S1090" t="s">
        <v>247</v>
      </c>
    </row>
    <row r="1091">
      <c r="A1091" t="s">
        <v>3040</v>
      </c>
      <c r="B1091">
        <v>12.6981691204981</v>
      </c>
      <c r="C1091">
        <v>-2.2803917387312702</v>
      </c>
      <c r="D1091">
        <v>0.89346017321594695</v>
      </c>
      <c r="E1091">
        <v>0.00149590671731606</v>
      </c>
      <c r="F1091">
        <v>0.0074949680347573197</v>
      </c>
      <c r="G1091" t="s">
        <v>243</v>
      </c>
      <c r="H1091">
        <v>2013503</v>
      </c>
      <c r="I1091">
        <v>2016244</v>
      </c>
      <c r="J1091" t="s">
        <v>244</v>
      </c>
      <c r="K1091">
        <v>1829</v>
      </c>
      <c r="L1091">
        <v>15.818</v>
      </c>
      <c r="M1091" t="s">
        <v>274</v>
      </c>
      <c r="N1091" t="s">
        <v>199</v>
      </c>
      <c r="O1091">
        <v>14394</v>
      </c>
      <c r="P1091">
        <v>12.7066833402807</v>
      </c>
      <c r="Q1091" t="s">
        <v>246</v>
      </c>
      <c r="R1091" t="s">
        <v>199</v>
      </c>
      <c r="S1091" t="s">
        <v>247</v>
      </c>
    </row>
    <row r="1092">
      <c r="A1092" t="s">
        <v>3041</v>
      </c>
      <c r="B1092">
        <v>11.3143825088477</v>
      </c>
      <c r="C1092">
        <v>-2.9393898983823199</v>
      </c>
      <c r="D1092">
        <v>1.11693763939652</v>
      </c>
      <c r="E1092">
        <v>0.0015337496668142701</v>
      </c>
      <c r="F1092">
        <v>0.0076703278908857603</v>
      </c>
      <c r="G1092" t="s">
        <v>342</v>
      </c>
      <c r="H1092">
        <v>5258737</v>
      </c>
      <c r="I1092">
        <v>5259034</v>
      </c>
      <c r="J1092" t="s">
        <v>252</v>
      </c>
      <c r="K1092">
        <v>297</v>
      </c>
      <c r="L1092">
        <v>9.5</v>
      </c>
      <c r="M1092" t="s">
        <v>245</v>
      </c>
      <c r="N1092" t="s">
        <v>122</v>
      </c>
      <c r="O1092">
        <v>421</v>
      </c>
      <c r="P1092">
        <v>70.5463182897862</v>
      </c>
      <c r="Q1092" t="s">
        <v>246</v>
      </c>
      <c r="R1092" t="s">
        <v>122</v>
      </c>
      <c r="S1092" t="s">
        <v>247</v>
      </c>
    </row>
    <row r="1093">
      <c r="A1093" t="s">
        <v>3042</v>
      </c>
      <c r="B1093">
        <v>10.500062646062799</v>
      </c>
      <c r="C1093">
        <v>-3.67416925497138</v>
      </c>
      <c r="D1093">
        <v>1.3725571476234899</v>
      </c>
      <c r="E1093">
        <v>0.0015950523189125301</v>
      </c>
      <c r="F1093">
        <v>0.0079524336403748192</v>
      </c>
      <c r="G1093" t="s">
        <v>251</v>
      </c>
      <c r="H1093">
        <v>5384533</v>
      </c>
      <c r="I1093">
        <v>5384847</v>
      </c>
      <c r="J1093" t="s">
        <v>244</v>
      </c>
      <c r="K1093">
        <v>314</v>
      </c>
      <c r="L1093">
        <v>1.6000000000000001</v>
      </c>
      <c r="M1093" t="s">
        <v>245</v>
      </c>
      <c r="N1093" t="s">
        <v>199</v>
      </c>
      <c r="O1093">
        <v>14394</v>
      </c>
      <c r="P1093">
        <v>2.1814644990968501</v>
      </c>
      <c r="Q1093" t="s">
        <v>246</v>
      </c>
      <c r="R1093" t="s">
        <v>199</v>
      </c>
      <c r="S1093" t="s">
        <v>247</v>
      </c>
    </row>
    <row r="1094">
      <c r="A1094" t="s">
        <v>3043</v>
      </c>
      <c r="B1094">
        <v>7.2317010135997197</v>
      </c>
      <c r="C1094">
        <v>2.17306829612432</v>
      </c>
      <c r="D1094">
        <v>0.91968449524320395</v>
      </c>
      <c r="E1094">
        <v>0.0016166282281777199</v>
      </c>
      <c r="F1094">
        <v>0.0080521072626270097</v>
      </c>
      <c r="G1094" t="s">
        <v>261</v>
      </c>
      <c r="H1094">
        <v>669257</v>
      </c>
      <c r="I1094">
        <v>670171</v>
      </c>
      <c r="J1094" t="s">
        <v>252</v>
      </c>
      <c r="K1094">
        <v>869</v>
      </c>
      <c r="L1094">
        <v>10.814</v>
      </c>
      <c r="M1094" t="s">
        <v>245</v>
      </c>
      <c r="N1094" t="s">
        <v>138</v>
      </c>
      <c r="O1094">
        <v>1867</v>
      </c>
      <c r="P1094">
        <v>46.545259775040201</v>
      </c>
      <c r="Q1094" t="s">
        <v>246</v>
      </c>
      <c r="R1094" t="s">
        <v>138</v>
      </c>
      <c r="S1094" t="s">
        <v>247</v>
      </c>
    </row>
    <row r="1095">
      <c r="A1095" t="s">
        <v>3044</v>
      </c>
      <c r="B1095">
        <v>10.681645251463101</v>
      </c>
      <c r="C1095">
        <v>-3.6839654924863701</v>
      </c>
      <c r="D1095">
        <v>1.3935198986042301</v>
      </c>
      <c r="E1095">
        <v>0.00164586088670964</v>
      </c>
      <c r="F1095">
        <v>0.0081838014190681995</v>
      </c>
      <c r="G1095" t="s">
        <v>243</v>
      </c>
      <c r="H1095">
        <v>3201330</v>
      </c>
      <c r="I1095">
        <v>3201422</v>
      </c>
      <c r="J1095" t="s">
        <v>244</v>
      </c>
      <c r="K1095">
        <v>92</v>
      </c>
      <c r="L1095">
        <v>23.100000000000001</v>
      </c>
      <c r="M1095" t="s">
        <v>245</v>
      </c>
      <c r="N1095" t="s">
        <v>190</v>
      </c>
      <c r="O1095">
        <v>8300</v>
      </c>
      <c r="P1095">
        <v>1.1084337349397599</v>
      </c>
      <c r="Q1095" t="s">
        <v>246</v>
      </c>
      <c r="R1095" t="s">
        <v>190</v>
      </c>
      <c r="S1095" t="s">
        <v>247</v>
      </c>
    </row>
    <row r="1096">
      <c r="A1096" t="s">
        <v>3045</v>
      </c>
      <c r="B1096">
        <v>3.58966508964805</v>
      </c>
      <c r="C1096">
        <v>3.7429066425092699</v>
      </c>
      <c r="D1096">
        <v>1.7618639432519101</v>
      </c>
      <c r="E1096">
        <v>0.0016505351725382401</v>
      </c>
      <c r="F1096">
        <v>0.0082020045004561094</v>
      </c>
      <c r="G1096" t="s">
        <v>286</v>
      </c>
      <c r="H1096">
        <v>2678590</v>
      </c>
      <c r="I1096">
        <v>2678887</v>
      </c>
      <c r="J1096" t="s">
        <v>252</v>
      </c>
      <c r="K1096">
        <v>297</v>
      </c>
      <c r="L1096">
        <v>27.199999999999999</v>
      </c>
      <c r="M1096" t="s">
        <v>293</v>
      </c>
      <c r="N1096" t="s">
        <v>199</v>
      </c>
      <c r="O1096">
        <v>14394</v>
      </c>
      <c r="P1096">
        <v>2.06335973322218</v>
      </c>
      <c r="Q1096" t="s">
        <v>246</v>
      </c>
      <c r="R1096" t="s">
        <v>199</v>
      </c>
      <c r="S1096" t="s">
        <v>247</v>
      </c>
    </row>
    <row r="1097">
      <c r="A1097" t="s">
        <v>3046</v>
      </c>
      <c r="B1097">
        <v>5.1807250044773401</v>
      </c>
      <c r="C1097">
        <v>2.98688235280463</v>
      </c>
      <c r="D1097">
        <v>1.3290546905806</v>
      </c>
      <c r="E1097">
        <v>0.00168558075311249</v>
      </c>
      <c r="F1097">
        <v>0.0083607560133955403</v>
      </c>
      <c r="G1097" t="s">
        <v>681</v>
      </c>
      <c r="H1097">
        <v>2027020</v>
      </c>
      <c r="I1097">
        <v>2033829</v>
      </c>
      <c r="J1097" t="s">
        <v>244</v>
      </c>
      <c r="K1097">
        <v>3863</v>
      </c>
      <c r="L1097">
        <v>25.428999999999998</v>
      </c>
      <c r="M1097" t="s">
        <v>245</v>
      </c>
      <c r="N1097" t="s">
        <v>198</v>
      </c>
      <c r="O1097">
        <v>22184</v>
      </c>
      <c r="P1097">
        <v>17.4134511359538</v>
      </c>
      <c r="Q1097" t="s">
        <v>246</v>
      </c>
      <c r="R1097" t="s">
        <v>198</v>
      </c>
      <c r="S1097" t="s">
        <v>247</v>
      </c>
    </row>
    <row r="1098">
      <c r="A1098" t="s">
        <v>3047</v>
      </c>
      <c r="B1098">
        <v>10.340121089188401</v>
      </c>
      <c r="C1098">
        <v>-3.64025694646711</v>
      </c>
      <c r="D1098">
        <v>1.3788834532191501</v>
      </c>
      <c r="E1098">
        <v>0.0017272446859869001</v>
      </c>
      <c r="F1098">
        <v>0.0085395033548690703</v>
      </c>
      <c r="G1098" t="s">
        <v>524</v>
      </c>
      <c r="H1098">
        <v>166735</v>
      </c>
      <c r="I1098">
        <v>171462</v>
      </c>
      <c r="J1098" t="s">
        <v>252</v>
      </c>
      <c r="K1098">
        <v>4727</v>
      </c>
      <c r="L1098">
        <v>3.8999999999999999</v>
      </c>
      <c r="M1098" t="s">
        <v>274</v>
      </c>
      <c r="N1098" t="s">
        <v>122</v>
      </c>
      <c r="O1098">
        <v>2171</v>
      </c>
      <c r="P1098">
        <v>217.733763242745</v>
      </c>
      <c r="Q1098" t="s">
        <v>254</v>
      </c>
      <c r="R1098" t="s">
        <v>122</v>
      </c>
      <c r="S1098" t="s">
        <v>247</v>
      </c>
    </row>
    <row r="1099">
      <c r="A1099" t="s">
        <v>3048</v>
      </c>
      <c r="B1099">
        <v>4.2782861750335801</v>
      </c>
      <c r="C1099">
        <v>3.41905633375162</v>
      </c>
      <c r="D1099">
        <v>1.42800474724127</v>
      </c>
      <c r="E1099">
        <v>0.00173516387888348</v>
      </c>
      <c r="F1099">
        <v>0.0085751636432507307</v>
      </c>
      <c r="G1099" t="s">
        <v>478</v>
      </c>
      <c r="H1099">
        <v>5145542</v>
      </c>
      <c r="I1099">
        <v>5146268</v>
      </c>
      <c r="J1099" t="s">
        <v>244</v>
      </c>
      <c r="K1099">
        <v>715</v>
      </c>
      <c r="L1099">
        <v>20.393000000000001</v>
      </c>
      <c r="M1099" t="s">
        <v>253</v>
      </c>
      <c r="N1099" t="s">
        <v>196</v>
      </c>
      <c r="O1099">
        <v>4584</v>
      </c>
      <c r="P1099">
        <v>15.5977312390925</v>
      </c>
      <c r="Q1099" t="s">
        <v>246</v>
      </c>
      <c r="R1099" t="s">
        <v>196</v>
      </c>
      <c r="S1099" t="s">
        <v>247</v>
      </c>
    </row>
    <row r="1100">
      <c r="A1100" t="s">
        <v>3049</v>
      </c>
      <c r="B1100">
        <v>7.6464072265597096</v>
      </c>
      <c r="C1100">
        <v>2.0918781394144998</v>
      </c>
      <c r="D1100">
        <v>0.89918909193700203</v>
      </c>
      <c r="E1100">
        <v>0.0017665041731315201</v>
      </c>
      <c r="F1100">
        <v>0.0087176262852913296</v>
      </c>
      <c r="G1100" t="s">
        <v>349</v>
      </c>
      <c r="H1100">
        <v>796223</v>
      </c>
      <c r="I1100">
        <v>796990</v>
      </c>
      <c r="J1100" t="s">
        <v>252</v>
      </c>
      <c r="K1100">
        <v>767</v>
      </c>
      <c r="L1100">
        <v>18.5</v>
      </c>
      <c r="M1100" t="s">
        <v>245</v>
      </c>
      <c r="N1100" t="s">
        <v>126</v>
      </c>
      <c r="O1100">
        <v>826</v>
      </c>
      <c r="P1100">
        <v>92.857142857142904</v>
      </c>
      <c r="Q1100" t="s">
        <v>254</v>
      </c>
      <c r="R1100" t="s">
        <v>192</v>
      </c>
      <c r="S1100" t="s">
        <v>247</v>
      </c>
    </row>
    <row r="1101">
      <c r="A1101" t="s">
        <v>3050</v>
      </c>
      <c r="B1101">
        <v>13.8038877533024</v>
      </c>
      <c r="C1101">
        <v>-2.0508089803463001</v>
      </c>
      <c r="D1101">
        <v>0.83811784015221702</v>
      </c>
      <c r="E1101">
        <v>0.0017775545678148201</v>
      </c>
      <c r="F1101">
        <v>0.0087632537881307104</v>
      </c>
      <c r="G1101" t="s">
        <v>261</v>
      </c>
      <c r="H1101">
        <v>2627201</v>
      </c>
      <c r="I1101">
        <v>2627908</v>
      </c>
      <c r="J1101" t="s">
        <v>252</v>
      </c>
      <c r="K1101">
        <v>707</v>
      </c>
      <c r="L1101">
        <v>4.7000000000000002</v>
      </c>
      <c r="M1101" t="s">
        <v>274</v>
      </c>
      <c r="N1101" t="s">
        <v>775</v>
      </c>
      <c r="O1101">
        <v>2636</v>
      </c>
      <c r="P1101">
        <v>26.820940819423399</v>
      </c>
      <c r="Q1101" t="s">
        <v>246</v>
      </c>
      <c r="R1101" t="s">
        <v>192</v>
      </c>
      <c r="S1101" t="s">
        <v>247</v>
      </c>
    </row>
    <row r="1102">
      <c r="A1102" t="s">
        <v>3051</v>
      </c>
      <c r="B1102">
        <v>7.39310705384234</v>
      </c>
      <c r="C1102">
        <v>2.1834600482223201</v>
      </c>
      <c r="D1102">
        <v>0.94580079082770796</v>
      </c>
      <c r="E1102">
        <v>0.00180141980748881</v>
      </c>
      <c r="F1102">
        <v>0.0088665057623815591</v>
      </c>
      <c r="G1102" t="s">
        <v>282</v>
      </c>
      <c r="H1102">
        <v>2577189</v>
      </c>
      <c r="I1102">
        <v>2581231</v>
      </c>
      <c r="J1102" t="s">
        <v>244</v>
      </c>
      <c r="K1102">
        <v>4011</v>
      </c>
      <c r="L1102">
        <v>5.2949999999999999</v>
      </c>
      <c r="M1102" t="s">
        <v>265</v>
      </c>
      <c r="N1102" t="s">
        <v>138</v>
      </c>
      <c r="O1102">
        <v>3992</v>
      </c>
      <c r="P1102">
        <v>100.475951903808</v>
      </c>
      <c r="Q1102" t="s">
        <v>254</v>
      </c>
      <c r="R1102" t="s">
        <v>138</v>
      </c>
      <c r="S1102" t="s">
        <v>247</v>
      </c>
    </row>
    <row r="1103">
      <c r="A1103" t="s">
        <v>3052</v>
      </c>
      <c r="B1103">
        <v>5.5237209474891298</v>
      </c>
      <c r="C1103">
        <v>2.5080996315653499</v>
      </c>
      <c r="D1103">
        <v>1.1137834940250499</v>
      </c>
      <c r="E1103">
        <v>0.0018391492008220001</v>
      </c>
      <c r="F1103">
        <v>0.0090393810922992299</v>
      </c>
      <c r="G1103" t="s">
        <v>553</v>
      </c>
      <c r="H1103">
        <v>6448924</v>
      </c>
      <c r="I1103">
        <v>6449326</v>
      </c>
      <c r="J1103" t="s">
        <v>252</v>
      </c>
      <c r="K1103">
        <v>402</v>
      </c>
      <c r="L1103">
        <v>15.300000000000001</v>
      </c>
      <c r="M1103" t="s">
        <v>274</v>
      </c>
      <c r="N1103" t="s">
        <v>126</v>
      </c>
      <c r="O1103">
        <v>3386</v>
      </c>
      <c r="P1103">
        <v>11.8724158298878</v>
      </c>
      <c r="Q1103" t="s">
        <v>246</v>
      </c>
      <c r="R1103" t="s">
        <v>192</v>
      </c>
      <c r="S1103" t="s">
        <v>247</v>
      </c>
    </row>
    <row r="1104">
      <c r="A1104" t="s">
        <v>3053</v>
      </c>
      <c r="B1104">
        <v>5.5106537668209201</v>
      </c>
      <c r="C1104">
        <v>-3.9439885642927401</v>
      </c>
      <c r="D1104">
        <v>2.47221961454738</v>
      </c>
      <c r="E1104">
        <v>0.00190559371648419</v>
      </c>
      <c r="F1104">
        <v>0.0093489220925916799</v>
      </c>
      <c r="G1104" t="s">
        <v>338</v>
      </c>
      <c r="H1104">
        <v>2375472</v>
      </c>
      <c r="I1104">
        <v>2375560</v>
      </c>
      <c r="J1104" t="s">
        <v>252</v>
      </c>
      <c r="K1104">
        <v>46</v>
      </c>
      <c r="L1104">
        <v>22.699999999999999</v>
      </c>
      <c r="M1104" t="s">
        <v>245</v>
      </c>
      <c r="N1104" t="s">
        <v>138</v>
      </c>
      <c r="O1104">
        <v>2121</v>
      </c>
      <c r="P1104">
        <v>2.1687883074021701</v>
      </c>
      <c r="Q1104" t="s">
        <v>246</v>
      </c>
      <c r="R1104" t="s">
        <v>138</v>
      </c>
      <c r="S1104" t="s">
        <v>247</v>
      </c>
    </row>
    <row r="1105">
      <c r="A1105" t="s">
        <v>3054</v>
      </c>
      <c r="B1105">
        <v>4.3528601713187598</v>
      </c>
      <c r="C1105">
        <v>3.33118715683033</v>
      </c>
      <c r="D1105">
        <v>1.44295965322308</v>
      </c>
      <c r="E1105">
        <v>0.00193443817116629</v>
      </c>
      <c r="F1105">
        <v>0.0094770296198380902</v>
      </c>
      <c r="G1105" t="s">
        <v>307</v>
      </c>
      <c r="H1105">
        <v>725522</v>
      </c>
      <c r="I1105">
        <v>725613</v>
      </c>
      <c r="J1105" t="s">
        <v>244</v>
      </c>
      <c r="K1105">
        <v>91</v>
      </c>
      <c r="L1105">
        <v>12.1</v>
      </c>
      <c r="M1105" t="s">
        <v>245</v>
      </c>
      <c r="N1105" t="s">
        <v>197</v>
      </c>
      <c r="O1105">
        <v>604</v>
      </c>
      <c r="P1105">
        <v>15.0662251655629</v>
      </c>
      <c r="Q1105" t="s">
        <v>246</v>
      </c>
      <c r="R1105" t="s">
        <v>197</v>
      </c>
      <c r="S1105" t="s">
        <v>247</v>
      </c>
    </row>
    <row r="1106">
      <c r="A1106" t="s">
        <v>3055</v>
      </c>
      <c r="B1106">
        <v>3.4239308397002501</v>
      </c>
      <c r="C1106">
        <v>3.62264545198641</v>
      </c>
      <c r="D1106">
        <v>1.77823445196687</v>
      </c>
      <c r="E1106">
        <v>0.0019603179881421198</v>
      </c>
      <c r="F1106">
        <v>0.0095883401998571195</v>
      </c>
      <c r="G1106" t="s">
        <v>342</v>
      </c>
      <c r="H1106">
        <v>5778689</v>
      </c>
      <c r="I1106">
        <v>5779558</v>
      </c>
      <c r="J1106" t="s">
        <v>252</v>
      </c>
      <c r="K1106">
        <v>656</v>
      </c>
      <c r="L1106">
        <v>19.805</v>
      </c>
      <c r="M1106" t="s">
        <v>465</v>
      </c>
      <c r="N1106" t="s">
        <v>195</v>
      </c>
      <c r="O1106">
        <v>4363</v>
      </c>
      <c r="P1106">
        <v>15.035526014210401</v>
      </c>
      <c r="Q1106" t="s">
        <v>246</v>
      </c>
      <c r="R1106" t="s">
        <v>195</v>
      </c>
      <c r="S1106" t="s">
        <v>247</v>
      </c>
    </row>
    <row r="1107">
      <c r="A1107" t="s">
        <v>3056</v>
      </c>
      <c r="B1107">
        <v>5.2868173341268498</v>
      </c>
      <c r="C1107">
        <v>2.6859958931857699</v>
      </c>
      <c r="D1107">
        <v>1.22255037540221</v>
      </c>
      <c r="E1107">
        <v>0.0019640601120293599</v>
      </c>
      <c r="F1107">
        <v>0.0096047088660770902</v>
      </c>
      <c r="G1107" t="s">
        <v>445</v>
      </c>
      <c r="H1107">
        <v>5025467</v>
      </c>
      <c r="I1107">
        <v>5026650</v>
      </c>
      <c r="J1107" t="s">
        <v>244</v>
      </c>
      <c r="K1107">
        <v>1185</v>
      </c>
      <c r="L1107">
        <v>1.2849999999999999</v>
      </c>
      <c r="M1107" t="s">
        <v>465</v>
      </c>
      <c r="N1107" t="s">
        <v>198</v>
      </c>
      <c r="O1107">
        <v>5409</v>
      </c>
      <c r="P1107">
        <v>21.907931225734899</v>
      </c>
      <c r="Q1107" t="s">
        <v>246</v>
      </c>
      <c r="R1107" t="s">
        <v>198</v>
      </c>
      <c r="S1107" t="s">
        <v>247</v>
      </c>
    </row>
    <row r="1108">
      <c r="A1108" t="s">
        <v>3057</v>
      </c>
      <c r="B1108">
        <v>3.4093864804677301</v>
      </c>
      <c r="C1108">
        <v>3.65074190634685</v>
      </c>
      <c r="D1108">
        <v>1.7779241061604001</v>
      </c>
      <c r="E1108">
        <v>0.001975058815666</v>
      </c>
      <c r="F1108">
        <v>0.0096526626498330496</v>
      </c>
      <c r="G1108" t="s">
        <v>303</v>
      </c>
      <c r="H1108">
        <v>3924136</v>
      </c>
      <c r="I1108">
        <v>3924763</v>
      </c>
      <c r="J1108" t="s">
        <v>244</v>
      </c>
      <c r="K1108">
        <v>627</v>
      </c>
      <c r="L1108">
        <v>11.699999999999999</v>
      </c>
      <c r="M1108" t="s">
        <v>253</v>
      </c>
      <c r="N1108" t="s">
        <v>137</v>
      </c>
      <c r="O1108">
        <v>614</v>
      </c>
      <c r="P1108">
        <v>102.117263843648</v>
      </c>
      <c r="Q1108" t="s">
        <v>254</v>
      </c>
      <c r="R1108" t="s">
        <v>194</v>
      </c>
      <c r="S1108" t="s">
        <v>247</v>
      </c>
    </row>
    <row r="1109">
      <c r="A1109" t="s">
        <v>3058</v>
      </c>
      <c r="B1109">
        <v>6.9701248408575198</v>
      </c>
      <c r="C1109">
        <v>2.1650186473489201</v>
      </c>
      <c r="D1109">
        <v>0.97248052203526603</v>
      </c>
      <c r="E1109">
        <v>0.0020014901298991698</v>
      </c>
      <c r="F1109">
        <v>0.0097739703044955398</v>
      </c>
      <c r="G1109" t="s">
        <v>342</v>
      </c>
      <c r="H1109">
        <v>2171964</v>
      </c>
      <c r="I1109">
        <v>2172176</v>
      </c>
      <c r="J1109" t="s">
        <v>244</v>
      </c>
      <c r="K1109">
        <v>212</v>
      </c>
      <c r="L1109">
        <v>14.199999999999999</v>
      </c>
      <c r="M1109" t="s">
        <v>274</v>
      </c>
      <c r="N1109" t="s">
        <v>138</v>
      </c>
      <c r="O1109">
        <v>4935</v>
      </c>
      <c r="P1109">
        <v>4.2958459979736601</v>
      </c>
      <c r="Q1109" t="s">
        <v>246</v>
      </c>
      <c r="R1109" t="s">
        <v>138</v>
      </c>
      <c r="S1109" t="s">
        <v>247</v>
      </c>
    </row>
    <row r="1110">
      <c r="A1110" t="s">
        <v>3059</v>
      </c>
      <c r="B1110">
        <v>6.2294382137141397</v>
      </c>
      <c r="C1110">
        <v>2.2586183027826499</v>
      </c>
      <c r="D1110">
        <v>1.0045298678147101</v>
      </c>
      <c r="E1110">
        <v>0.0020080639786265002</v>
      </c>
      <c r="F1110">
        <v>0.0098021297549359607</v>
      </c>
      <c r="G1110" t="s">
        <v>269</v>
      </c>
      <c r="H1110">
        <v>4743986</v>
      </c>
      <c r="I1110">
        <v>4751097</v>
      </c>
      <c r="J1110" t="s">
        <v>244</v>
      </c>
      <c r="K1110">
        <v>7111</v>
      </c>
      <c r="L1110">
        <v>0</v>
      </c>
      <c r="M1110" t="s">
        <v>465</v>
      </c>
      <c r="N1110" t="s">
        <v>199</v>
      </c>
      <c r="O1110">
        <v>7111</v>
      </c>
      <c r="P1110">
        <v>100</v>
      </c>
      <c r="Q1110" t="s">
        <v>254</v>
      </c>
      <c r="R1110" t="s">
        <v>199</v>
      </c>
      <c r="S1110" t="s">
        <v>247</v>
      </c>
    </row>
    <row r="1111">
      <c r="A1111" t="s">
        <v>3060</v>
      </c>
      <c r="B1111">
        <v>10.987449100488799</v>
      </c>
      <c r="C1111">
        <v>-2.8517004204217198</v>
      </c>
      <c r="D1111">
        <v>1.1428062107127499</v>
      </c>
      <c r="E1111">
        <v>0.0020244328562484199</v>
      </c>
      <c r="F1111">
        <v>0.0098760758990780999</v>
      </c>
      <c r="G1111" t="s">
        <v>553</v>
      </c>
      <c r="H1111">
        <v>3741892</v>
      </c>
      <c r="I1111">
        <v>3741951</v>
      </c>
      <c r="J1111" t="s">
        <v>252</v>
      </c>
      <c r="K1111">
        <v>59</v>
      </c>
      <c r="L1111">
        <v>8.5</v>
      </c>
      <c r="M1111" t="s">
        <v>265</v>
      </c>
      <c r="N1111" t="s">
        <v>122</v>
      </c>
      <c r="O1111">
        <v>421</v>
      </c>
      <c r="P1111">
        <v>14.0142517814727</v>
      </c>
      <c r="Q1111" t="s">
        <v>246</v>
      </c>
      <c r="R1111" t="s">
        <v>122</v>
      </c>
      <c r="S1111" t="s">
        <v>247</v>
      </c>
    </row>
    <row r="1112">
      <c r="A1112" t="s">
        <v>3061</v>
      </c>
      <c r="B1112">
        <v>5.5625501493472003</v>
      </c>
      <c r="C1112">
        <v>2.8099528891613699</v>
      </c>
      <c r="D1112">
        <v>1.2775321869948899</v>
      </c>
      <c r="E1112">
        <v>0.0020582023842906699</v>
      </c>
      <c r="F1112">
        <v>0.0100307414473259</v>
      </c>
      <c r="G1112" t="s">
        <v>553</v>
      </c>
      <c r="H1112">
        <v>8615438</v>
      </c>
      <c r="I1112">
        <v>8621151</v>
      </c>
      <c r="J1112" t="s">
        <v>252</v>
      </c>
      <c r="K1112">
        <v>5713</v>
      </c>
      <c r="L1112">
        <v>0</v>
      </c>
      <c r="M1112" t="s">
        <v>274</v>
      </c>
      <c r="N1112" t="s">
        <v>2499</v>
      </c>
      <c r="O1112">
        <v>6049</v>
      </c>
      <c r="P1112">
        <v>94.445362869895902</v>
      </c>
      <c r="Q1112" t="s">
        <v>254</v>
      </c>
      <c r="R1112" t="s">
        <v>191</v>
      </c>
      <c r="S1112" t="s">
        <v>247</v>
      </c>
    </row>
    <row r="1113">
      <c r="A1113" t="s">
        <v>3062</v>
      </c>
      <c r="B1113">
        <v>13.021727217151</v>
      </c>
      <c r="C1113">
        <v>-2.1931362226205202</v>
      </c>
      <c r="D1113">
        <v>0.93613318112283594</v>
      </c>
      <c r="E1113">
        <v>0.0021033552832673001</v>
      </c>
      <c r="F1113">
        <v>0.0102282127534008</v>
      </c>
      <c r="G1113" t="s">
        <v>261</v>
      </c>
      <c r="H1113">
        <v>699014</v>
      </c>
      <c r="I1113">
        <v>699301</v>
      </c>
      <c r="J1113" t="s">
        <v>244</v>
      </c>
      <c r="K1113">
        <v>287</v>
      </c>
      <c r="L1113">
        <v>6.5999999999999996</v>
      </c>
      <c r="M1113" t="s">
        <v>265</v>
      </c>
      <c r="N1113" t="s">
        <v>199</v>
      </c>
      <c r="O1113">
        <v>13544</v>
      </c>
      <c r="P1113">
        <v>2.1190194920259899</v>
      </c>
      <c r="Q1113" t="s">
        <v>246</v>
      </c>
      <c r="R1113" t="s">
        <v>199</v>
      </c>
      <c r="S1113" t="s">
        <v>247</v>
      </c>
    </row>
    <row r="1114">
      <c r="A1114" t="s">
        <v>3063</v>
      </c>
      <c r="B1114">
        <v>3.2955955655700899</v>
      </c>
      <c r="C1114">
        <v>3.5548476446952599</v>
      </c>
      <c r="D1114">
        <v>1.79473314354277</v>
      </c>
      <c r="E1114">
        <v>0.00220940919562346</v>
      </c>
      <c r="F1114">
        <v>0.010701068276428799</v>
      </c>
      <c r="G1114" t="s">
        <v>414</v>
      </c>
      <c r="H1114">
        <v>5146304</v>
      </c>
      <c r="I1114">
        <v>5146605</v>
      </c>
      <c r="J1114" t="s">
        <v>252</v>
      </c>
      <c r="K1114">
        <v>301</v>
      </c>
      <c r="L1114">
        <v>25.5</v>
      </c>
      <c r="M1114" t="s">
        <v>274</v>
      </c>
      <c r="N1114" t="s">
        <v>278</v>
      </c>
      <c r="O1114">
        <v>12774</v>
      </c>
      <c r="P1114">
        <v>2.3563488335681901</v>
      </c>
      <c r="Q1114" t="s">
        <v>246</v>
      </c>
      <c r="R1114" t="s">
        <v>191</v>
      </c>
      <c r="S1114" t="s">
        <v>247</v>
      </c>
    </row>
    <row r="1115">
      <c r="A1115" t="s">
        <v>3064</v>
      </c>
      <c r="B1115">
        <v>5.1065387249465299</v>
      </c>
      <c r="C1115">
        <v>2.6300858782200001</v>
      </c>
      <c r="D1115">
        <v>1.22698445432848</v>
      </c>
      <c r="E1115">
        <v>0.00227691326264403</v>
      </c>
      <c r="F1115">
        <v>0.0109973053544852</v>
      </c>
      <c r="G1115" t="s">
        <v>414</v>
      </c>
      <c r="H1115">
        <v>1684570</v>
      </c>
      <c r="I1115">
        <v>1687272</v>
      </c>
      <c r="J1115" t="s">
        <v>244</v>
      </c>
      <c r="K1115">
        <v>280</v>
      </c>
      <c r="L1115">
        <v>16.100999999999999</v>
      </c>
      <c r="M1115" t="s">
        <v>245</v>
      </c>
      <c r="N1115" t="s">
        <v>195</v>
      </c>
      <c r="O1115">
        <v>4363</v>
      </c>
      <c r="P1115">
        <v>6.4176025670410297</v>
      </c>
      <c r="Q1115" t="s">
        <v>246</v>
      </c>
      <c r="R1115" t="s">
        <v>195</v>
      </c>
      <c r="S1115" t="s">
        <v>247</v>
      </c>
    </row>
    <row r="1116">
      <c r="A1116" t="s">
        <v>3065</v>
      </c>
      <c r="B1116">
        <v>4.2557777205062397</v>
      </c>
      <c r="C1116">
        <v>3.22964163480736</v>
      </c>
      <c r="D1116">
        <v>1.4675490563737901</v>
      </c>
      <c r="E1116">
        <v>0.0023077874175619602</v>
      </c>
      <c r="F1116">
        <v>0.0111331369955105</v>
      </c>
      <c r="G1116" t="s">
        <v>251</v>
      </c>
      <c r="H1116">
        <v>4032413</v>
      </c>
      <c r="I1116">
        <v>4032856</v>
      </c>
      <c r="J1116" t="s">
        <v>244</v>
      </c>
      <c r="K1116">
        <v>443</v>
      </c>
      <c r="L1116">
        <v>15.199999999999999</v>
      </c>
      <c r="M1116" t="s">
        <v>245</v>
      </c>
      <c r="N1116" t="s">
        <v>138</v>
      </c>
      <c r="O1116">
        <v>812</v>
      </c>
      <c r="P1116">
        <v>54.556650246305402</v>
      </c>
      <c r="Q1116" t="s">
        <v>246</v>
      </c>
      <c r="R1116" t="s">
        <v>138</v>
      </c>
      <c r="S1116" t="s">
        <v>247</v>
      </c>
    </row>
    <row r="1117">
      <c r="A1117" t="s">
        <v>3066</v>
      </c>
      <c r="B1117">
        <v>9.5633142946859699</v>
      </c>
      <c r="C1117">
        <v>-3.4946722019815502</v>
      </c>
      <c r="D1117">
        <v>1.3892863228572301</v>
      </c>
      <c r="E1117">
        <v>0.0023136164483789599</v>
      </c>
      <c r="F1117">
        <v>0.0111590400013192</v>
      </c>
      <c r="G1117" t="s">
        <v>273</v>
      </c>
      <c r="H1117">
        <v>692912</v>
      </c>
      <c r="I1117">
        <v>694045</v>
      </c>
      <c r="J1117" t="s">
        <v>244</v>
      </c>
      <c r="K1117">
        <v>847</v>
      </c>
      <c r="L1117">
        <v>5.7290000000000001</v>
      </c>
      <c r="M1117" t="s">
        <v>265</v>
      </c>
      <c r="N1117" t="s">
        <v>198</v>
      </c>
      <c r="O1117">
        <v>4298</v>
      </c>
      <c r="P1117">
        <v>19.706840390879499</v>
      </c>
      <c r="Q1117" t="s">
        <v>246</v>
      </c>
      <c r="R1117" t="s">
        <v>198</v>
      </c>
      <c r="S1117" t="s">
        <v>247</v>
      </c>
    </row>
    <row r="1118">
      <c r="A1118" t="s">
        <v>3067</v>
      </c>
      <c r="B1118">
        <v>9.5094650674610701</v>
      </c>
      <c r="C1118">
        <v>-3.4844145471418</v>
      </c>
      <c r="D1118">
        <v>1.3910678400091701</v>
      </c>
      <c r="E1118">
        <v>0.0023659222443318901</v>
      </c>
      <c r="F1118">
        <v>0.0113841839263532</v>
      </c>
      <c r="G1118" t="s">
        <v>338</v>
      </c>
      <c r="H1118">
        <v>870130</v>
      </c>
      <c r="I1118">
        <v>870190</v>
      </c>
      <c r="J1118" t="s">
        <v>244</v>
      </c>
      <c r="K1118">
        <v>60</v>
      </c>
      <c r="L1118">
        <v>15</v>
      </c>
      <c r="M1118" t="s">
        <v>245</v>
      </c>
      <c r="N1118" t="s">
        <v>138</v>
      </c>
      <c r="O1118">
        <v>17998</v>
      </c>
      <c r="P1118">
        <v>0.333370374486054</v>
      </c>
      <c r="Q1118" t="s">
        <v>246</v>
      </c>
      <c r="R1118" t="s">
        <v>138</v>
      </c>
      <c r="S1118" t="s">
        <v>247</v>
      </c>
    </row>
    <row r="1119">
      <c r="A1119" t="s">
        <v>3068</v>
      </c>
      <c r="B1119">
        <v>9.5094650674610701</v>
      </c>
      <c r="C1119">
        <v>-3.4844145471418</v>
      </c>
      <c r="D1119">
        <v>1.3910678400091701</v>
      </c>
      <c r="E1119">
        <v>0.0023659222443318901</v>
      </c>
      <c r="F1119">
        <v>0.0113841839263532</v>
      </c>
      <c r="G1119" t="s">
        <v>338</v>
      </c>
      <c r="H1119">
        <v>870132</v>
      </c>
      <c r="I1119">
        <v>870206</v>
      </c>
      <c r="J1119" t="s">
        <v>252</v>
      </c>
      <c r="K1119">
        <v>74</v>
      </c>
      <c r="L1119">
        <v>20.300000000000001</v>
      </c>
      <c r="M1119" t="s">
        <v>245</v>
      </c>
      <c r="N1119" t="s">
        <v>138</v>
      </c>
      <c r="O1119">
        <v>4243</v>
      </c>
      <c r="P1119">
        <v>1.7440490219184499</v>
      </c>
      <c r="Q1119" t="s">
        <v>246</v>
      </c>
      <c r="R1119" t="s">
        <v>138</v>
      </c>
      <c r="S1119" t="s">
        <v>247</v>
      </c>
    </row>
    <row r="1120">
      <c r="A1120" t="s">
        <v>3069</v>
      </c>
      <c r="B1120">
        <v>6.9703903509042</v>
      </c>
      <c r="C1120">
        <v>2.0995235430888801</v>
      </c>
      <c r="D1120">
        <v>0.94578044578484199</v>
      </c>
      <c r="E1120">
        <v>0.0023669163708044099</v>
      </c>
      <c r="F1120">
        <v>0.011386710814965499</v>
      </c>
      <c r="G1120" t="s">
        <v>520</v>
      </c>
      <c r="H1120">
        <v>2068701</v>
      </c>
      <c r="I1120">
        <v>2068930</v>
      </c>
      <c r="J1120" t="s">
        <v>244</v>
      </c>
      <c r="K1120">
        <v>229</v>
      </c>
      <c r="L1120">
        <v>8.1999999999999993</v>
      </c>
      <c r="M1120" t="s">
        <v>245</v>
      </c>
      <c r="N1120" t="s">
        <v>350</v>
      </c>
      <c r="O1120">
        <v>221</v>
      </c>
      <c r="P1120">
        <v>103.619909502262</v>
      </c>
      <c r="Q1120" t="s">
        <v>254</v>
      </c>
      <c r="R1120" t="s">
        <v>192</v>
      </c>
      <c r="S1120" t="s">
        <v>247</v>
      </c>
    </row>
    <row r="1121">
      <c r="A1121" t="s">
        <v>3070</v>
      </c>
      <c r="B1121">
        <v>4.9240960109136198</v>
      </c>
      <c r="C1121">
        <v>2.5958749669986001</v>
      </c>
      <c r="D1121">
        <v>1.21235596911098</v>
      </c>
      <c r="E1121">
        <v>0.0023755619913530001</v>
      </c>
      <c r="F1121">
        <v>0.0114237760249655</v>
      </c>
      <c r="G1121" t="s">
        <v>286</v>
      </c>
      <c r="H1121">
        <v>2030793</v>
      </c>
      <c r="I1121">
        <v>2030891</v>
      </c>
      <c r="J1121" t="s">
        <v>252</v>
      </c>
      <c r="K1121">
        <v>98</v>
      </c>
      <c r="L1121">
        <v>24.699999999999999</v>
      </c>
      <c r="M1121" t="s">
        <v>245</v>
      </c>
      <c r="N1121" t="s">
        <v>138</v>
      </c>
      <c r="O1121">
        <v>7712</v>
      </c>
      <c r="P1121">
        <v>1.2707468879668</v>
      </c>
      <c r="Q1121" t="s">
        <v>246</v>
      </c>
      <c r="R1121" t="s">
        <v>138</v>
      </c>
      <c r="S1121" t="s">
        <v>247</v>
      </c>
    </row>
    <row r="1122">
      <c r="A1122" t="s">
        <v>3071</v>
      </c>
      <c r="B1122">
        <v>5.9139785564192699</v>
      </c>
      <c r="C1122">
        <v>2.35527347817921</v>
      </c>
      <c r="D1122">
        <v>1.09340353005812</v>
      </c>
      <c r="E1122">
        <v>0.0024116060074538298</v>
      </c>
      <c r="F1122">
        <v>0.011576471700470299</v>
      </c>
      <c r="G1122" t="s">
        <v>342</v>
      </c>
      <c r="H1122">
        <v>3764847</v>
      </c>
      <c r="I1122">
        <v>3765014</v>
      </c>
      <c r="J1122" t="s">
        <v>244</v>
      </c>
      <c r="K1122">
        <v>167</v>
      </c>
      <c r="L1122">
        <v>18.600000000000001</v>
      </c>
      <c r="M1122" t="s">
        <v>245</v>
      </c>
      <c r="N1122" t="s">
        <v>119</v>
      </c>
      <c r="O1122">
        <v>4629</v>
      </c>
      <c r="P1122">
        <v>3.6076906459278502</v>
      </c>
      <c r="Q1122" t="s">
        <v>246</v>
      </c>
      <c r="R1122" t="s">
        <v>119</v>
      </c>
      <c r="S1122" t="s">
        <v>247</v>
      </c>
    </row>
    <row r="1123">
      <c r="A1123" t="s">
        <v>3072</v>
      </c>
      <c r="B1123">
        <v>3.2603606946050498</v>
      </c>
      <c r="C1123">
        <v>3.4820404871503801</v>
      </c>
      <c r="D1123">
        <v>1.8091307369970899</v>
      </c>
      <c r="E1123">
        <v>0.0024256898084346699</v>
      </c>
      <c r="F1123">
        <v>0.0116394759977853</v>
      </c>
      <c r="G1123" t="s">
        <v>297</v>
      </c>
      <c r="H1123">
        <v>1438234</v>
      </c>
      <c r="I1123">
        <v>1443030</v>
      </c>
      <c r="J1123" t="s">
        <v>252</v>
      </c>
      <c r="K1123">
        <v>210</v>
      </c>
      <c r="L1123">
        <v>23.800000000000001</v>
      </c>
      <c r="M1123" t="s">
        <v>153</v>
      </c>
      <c r="N1123" t="s">
        <v>198</v>
      </c>
      <c r="O1123">
        <v>6227</v>
      </c>
      <c r="P1123">
        <v>3.3724104705315598</v>
      </c>
      <c r="Q1123" t="s">
        <v>246</v>
      </c>
      <c r="R1123" t="s">
        <v>198</v>
      </c>
      <c r="S1123" t="s">
        <v>247</v>
      </c>
    </row>
    <row r="1124">
      <c r="A1124" t="s">
        <v>3073</v>
      </c>
      <c r="B1124">
        <v>4.9408044749987301</v>
      </c>
      <c r="C1124">
        <v>2.5795571835699298</v>
      </c>
      <c r="D1124">
        <v>1.2145442120695</v>
      </c>
      <c r="E1124">
        <v>0.0024337204177808601</v>
      </c>
      <c r="F1124">
        <v>0.011673396235424601</v>
      </c>
      <c r="G1124" t="s">
        <v>273</v>
      </c>
      <c r="H1124">
        <v>3632377</v>
      </c>
      <c r="I1124">
        <v>3632619</v>
      </c>
      <c r="J1124" t="s">
        <v>244</v>
      </c>
      <c r="K1124">
        <v>242</v>
      </c>
      <c r="L1124">
        <v>14.5</v>
      </c>
      <c r="M1124" t="s">
        <v>245</v>
      </c>
      <c r="N1124" t="s">
        <v>198</v>
      </c>
      <c r="O1124">
        <v>8756</v>
      </c>
      <c r="P1124">
        <v>2.7638190954773898</v>
      </c>
      <c r="Q1124" t="s">
        <v>246</v>
      </c>
      <c r="R1124" t="s">
        <v>198</v>
      </c>
      <c r="S1124" t="s">
        <v>247</v>
      </c>
    </row>
    <row r="1125">
      <c r="A1125" t="s">
        <v>3074</v>
      </c>
      <c r="B1125">
        <v>7.123832295852</v>
      </c>
      <c r="C1125">
        <v>2.0534827877454198</v>
      </c>
      <c r="D1125">
        <v>0.94260865921395898</v>
      </c>
      <c r="E1125">
        <v>0.0024468730664577898</v>
      </c>
      <c r="F1125">
        <v>0.011724901924925001</v>
      </c>
      <c r="G1125" t="s">
        <v>478</v>
      </c>
      <c r="H1125">
        <v>4934630</v>
      </c>
      <c r="I1125">
        <v>4940675</v>
      </c>
      <c r="J1125" t="s">
        <v>244</v>
      </c>
      <c r="K1125">
        <v>6045</v>
      </c>
      <c r="L1125">
        <v>0.10000000000000001</v>
      </c>
      <c r="M1125" t="s">
        <v>265</v>
      </c>
      <c r="N1125" t="s">
        <v>2499</v>
      </c>
      <c r="O1125">
        <v>6049</v>
      </c>
      <c r="P1125">
        <v>99.933873367498805</v>
      </c>
      <c r="Q1125" t="s">
        <v>254</v>
      </c>
      <c r="R1125" t="s">
        <v>191</v>
      </c>
      <c r="S1125" t="s">
        <v>247</v>
      </c>
    </row>
    <row r="1126">
      <c r="A1126" t="s">
        <v>3075</v>
      </c>
      <c r="B1126">
        <v>3.2291078712874102</v>
      </c>
      <c r="C1126">
        <v>3.5401014742224701</v>
      </c>
      <c r="D1126">
        <v>1.8078649368094399</v>
      </c>
      <c r="E1126">
        <v>0.00246750730552195</v>
      </c>
      <c r="F1126">
        <v>0.0118074649937077</v>
      </c>
      <c r="G1126" t="s">
        <v>273</v>
      </c>
      <c r="H1126">
        <v>1709629</v>
      </c>
      <c r="I1126">
        <v>1710354</v>
      </c>
      <c r="J1126" t="s">
        <v>252</v>
      </c>
      <c r="K1126">
        <v>725</v>
      </c>
      <c r="L1126">
        <v>2.8999999999999999</v>
      </c>
      <c r="M1126" t="s">
        <v>245</v>
      </c>
      <c r="N1126" t="s">
        <v>198</v>
      </c>
      <c r="O1126">
        <v>5467</v>
      </c>
      <c r="P1126">
        <v>13.2613865008231</v>
      </c>
      <c r="Q1126" t="s">
        <v>246</v>
      </c>
      <c r="R1126" t="s">
        <v>198</v>
      </c>
      <c r="S1126" t="s">
        <v>247</v>
      </c>
    </row>
    <row r="1127">
      <c r="A1127" t="s">
        <v>3076</v>
      </c>
      <c r="B1127">
        <v>3.2291078712874102</v>
      </c>
      <c r="C1127">
        <v>3.5401014742224701</v>
      </c>
      <c r="D1127">
        <v>1.8078649368094399</v>
      </c>
      <c r="E1127">
        <v>0.00246750730552195</v>
      </c>
      <c r="F1127">
        <v>0.0118074649937077</v>
      </c>
      <c r="G1127" t="s">
        <v>317</v>
      </c>
      <c r="H1127">
        <v>1004517</v>
      </c>
      <c r="I1127">
        <v>1005215</v>
      </c>
      <c r="J1127" t="s">
        <v>252</v>
      </c>
      <c r="K1127">
        <v>698</v>
      </c>
      <c r="L1127">
        <v>29.399999999999999</v>
      </c>
      <c r="M1127" t="s">
        <v>274</v>
      </c>
      <c r="N1127" t="s">
        <v>199</v>
      </c>
      <c r="O1127">
        <v>8412</v>
      </c>
      <c r="P1127">
        <v>8.29766999524489</v>
      </c>
      <c r="Q1127" t="s">
        <v>246</v>
      </c>
      <c r="R1127" t="s">
        <v>199</v>
      </c>
      <c r="S1127" t="s">
        <v>247</v>
      </c>
    </row>
    <row r="1128">
      <c r="A1128" t="s">
        <v>3077</v>
      </c>
      <c r="B1128">
        <v>4.1580372029059198</v>
      </c>
      <c r="C1128">
        <v>3.25054179838276</v>
      </c>
      <c r="D1128">
        <v>1.4808872179629999</v>
      </c>
      <c r="E1128">
        <v>0.0025379205259856699</v>
      </c>
      <c r="F1128">
        <v>0.012110988673532301</v>
      </c>
      <c r="G1128" t="s">
        <v>269</v>
      </c>
      <c r="H1128">
        <v>7310741</v>
      </c>
      <c r="I1128">
        <v>7311572</v>
      </c>
      <c r="J1128" t="s">
        <v>252</v>
      </c>
      <c r="K1128">
        <v>831</v>
      </c>
      <c r="L1128">
        <v>4.4000000000000004</v>
      </c>
      <c r="M1128" t="s">
        <v>274</v>
      </c>
      <c r="N1128" t="s">
        <v>138</v>
      </c>
      <c r="O1128">
        <v>8453</v>
      </c>
      <c r="P1128">
        <v>9.8308292913758404</v>
      </c>
      <c r="Q1128" t="s">
        <v>246</v>
      </c>
      <c r="R1128" t="s">
        <v>138</v>
      </c>
      <c r="S1128" t="s">
        <v>247</v>
      </c>
    </row>
    <row r="1129">
      <c r="A1129" t="s">
        <v>3078</v>
      </c>
      <c r="B1129">
        <v>5.1212147118267497</v>
      </c>
      <c r="C1129">
        <v>-3.7240267966333902</v>
      </c>
      <c r="D1129">
        <v>2.4942331207130701</v>
      </c>
      <c r="E1129">
        <v>0.0025584224851113199</v>
      </c>
      <c r="F1129">
        <v>0.0122016299231001</v>
      </c>
      <c r="G1129" t="s">
        <v>452</v>
      </c>
      <c r="H1129">
        <v>1608075</v>
      </c>
      <c r="I1129">
        <v>1608683</v>
      </c>
      <c r="J1129" t="s">
        <v>252</v>
      </c>
      <c r="K1129">
        <v>608</v>
      </c>
      <c r="L1129">
        <v>8.5</v>
      </c>
      <c r="M1129" t="s">
        <v>274</v>
      </c>
      <c r="N1129" t="s">
        <v>126</v>
      </c>
      <c r="O1129">
        <v>2966</v>
      </c>
      <c r="P1129">
        <v>20.498988536749799</v>
      </c>
      <c r="Q1129" t="s">
        <v>246</v>
      </c>
      <c r="R1129" t="s">
        <v>192</v>
      </c>
      <c r="S1129" t="s">
        <v>247</v>
      </c>
    </row>
    <row r="1130">
      <c r="A1130" t="s">
        <v>3079</v>
      </c>
      <c r="B1130">
        <v>4.1871259213709697</v>
      </c>
      <c r="C1130">
        <v>3.2041509119042302</v>
      </c>
      <c r="D1130">
        <v>1.4856814541691299</v>
      </c>
      <c r="E1130">
        <v>0.0026001524881555599</v>
      </c>
      <c r="F1130">
        <v>0.012386051091312</v>
      </c>
      <c r="G1130" t="s">
        <v>338</v>
      </c>
      <c r="H1130">
        <v>1449007</v>
      </c>
      <c r="I1130">
        <v>1449164</v>
      </c>
      <c r="J1130" t="s">
        <v>252</v>
      </c>
      <c r="K1130">
        <v>157</v>
      </c>
      <c r="L1130">
        <v>25.5</v>
      </c>
      <c r="M1130" t="s">
        <v>245</v>
      </c>
      <c r="N1130" t="s">
        <v>350</v>
      </c>
      <c r="O1130">
        <v>325</v>
      </c>
      <c r="P1130">
        <v>48.307692307692299</v>
      </c>
      <c r="Q1130" t="s">
        <v>246</v>
      </c>
      <c r="R1130" t="s">
        <v>192</v>
      </c>
      <c r="S1130" t="s">
        <v>247</v>
      </c>
    </row>
    <row r="1131">
      <c r="A1131" t="s">
        <v>3080</v>
      </c>
      <c r="B1131">
        <v>4.7645079134658204</v>
      </c>
      <c r="C1131">
        <v>2.58834190677383</v>
      </c>
      <c r="D1131">
        <v>1.2223482433006601</v>
      </c>
      <c r="E1131">
        <v>0.0026507247026183699</v>
      </c>
      <c r="F1131">
        <v>0.012599764248154699</v>
      </c>
      <c r="G1131" t="s">
        <v>520</v>
      </c>
      <c r="H1131">
        <v>4687013</v>
      </c>
      <c r="I1131">
        <v>4687074</v>
      </c>
      <c r="J1131" t="s">
        <v>252</v>
      </c>
      <c r="K1131">
        <v>61</v>
      </c>
      <c r="L1131">
        <v>16.199999999999999</v>
      </c>
      <c r="M1131" t="s">
        <v>245</v>
      </c>
      <c r="N1131" t="s">
        <v>126</v>
      </c>
      <c r="O1131">
        <v>5526</v>
      </c>
      <c r="P1131">
        <v>1.10387260224394</v>
      </c>
      <c r="Q1131" t="s">
        <v>246</v>
      </c>
      <c r="R1131" t="s">
        <v>191</v>
      </c>
      <c r="S1131" t="s">
        <v>247</v>
      </c>
    </row>
    <row r="1132">
      <c r="A1132" t="s">
        <v>3081</v>
      </c>
      <c r="B1132">
        <v>13.358128301487399</v>
      </c>
      <c r="C1132">
        <v>-2.0473704805142598</v>
      </c>
      <c r="D1132">
        <v>0.94591365579921405</v>
      </c>
      <c r="E1132">
        <v>0.0026689756350046002</v>
      </c>
      <c r="F1132">
        <v>0.0126815515494935</v>
      </c>
      <c r="G1132" t="s">
        <v>445</v>
      </c>
      <c r="H1132">
        <v>3546510</v>
      </c>
      <c r="I1132">
        <v>3546842</v>
      </c>
      <c r="J1132" t="s">
        <v>252</v>
      </c>
      <c r="K1132">
        <v>332</v>
      </c>
      <c r="L1132">
        <v>2.1000000000000001</v>
      </c>
      <c r="M1132" t="s">
        <v>274</v>
      </c>
      <c r="N1132" t="s">
        <v>138</v>
      </c>
      <c r="O1132">
        <v>359</v>
      </c>
      <c r="P1132">
        <v>92.479108635097504</v>
      </c>
      <c r="Q1132" t="s">
        <v>254</v>
      </c>
      <c r="R1132" t="s">
        <v>138</v>
      </c>
      <c r="S1132" t="s">
        <v>247</v>
      </c>
    </row>
    <row r="1133">
      <c r="A1133" t="s">
        <v>3082</v>
      </c>
      <c r="B1133">
        <v>6.0637039637663497</v>
      </c>
      <c r="C1133">
        <v>2.1856283623765398</v>
      </c>
      <c r="D1133">
        <v>1.02263967678965</v>
      </c>
      <c r="E1133">
        <v>0.00267187456103311</v>
      </c>
      <c r="F1133">
        <v>0.012692841780842099</v>
      </c>
      <c r="G1133" t="s">
        <v>681</v>
      </c>
      <c r="H1133">
        <v>4558650</v>
      </c>
      <c r="I1133">
        <v>4559001</v>
      </c>
      <c r="J1133" t="s">
        <v>244</v>
      </c>
      <c r="K1133">
        <v>351</v>
      </c>
      <c r="L1133">
        <v>6.5</v>
      </c>
      <c r="M1133" t="s">
        <v>245</v>
      </c>
      <c r="N1133" t="s">
        <v>197</v>
      </c>
      <c r="O1133">
        <v>604</v>
      </c>
      <c r="P1133">
        <v>58.112582781457</v>
      </c>
      <c r="Q1133" t="s">
        <v>246</v>
      </c>
      <c r="R1133" t="s">
        <v>197</v>
      </c>
      <c r="S1133" t="s">
        <v>247</v>
      </c>
    </row>
    <row r="1134">
      <c r="A1134" t="s">
        <v>3083</v>
      </c>
      <c r="B1134">
        <v>12.2650481357409</v>
      </c>
      <c r="C1134">
        <v>-2.0927887194403101</v>
      </c>
      <c r="D1134">
        <v>0.92509451459154601</v>
      </c>
      <c r="E1134">
        <v>0.0027298951147610999</v>
      </c>
      <c r="F1134">
        <v>0.0129456744895311</v>
      </c>
      <c r="G1134" t="s">
        <v>452</v>
      </c>
      <c r="H1134">
        <v>3665979</v>
      </c>
      <c r="I1134">
        <v>3667488</v>
      </c>
      <c r="J1134" t="s">
        <v>252</v>
      </c>
      <c r="K1134">
        <v>1509</v>
      </c>
      <c r="L1134">
        <v>2.1000000000000001</v>
      </c>
      <c r="M1134" t="s">
        <v>265</v>
      </c>
      <c r="N1134" t="s">
        <v>138</v>
      </c>
      <c r="O1134">
        <v>2160</v>
      </c>
      <c r="P1134">
        <v>69.8611111111111</v>
      </c>
      <c r="Q1134" t="s">
        <v>246</v>
      </c>
      <c r="R1134" t="s">
        <v>138</v>
      </c>
      <c r="S1134" t="s">
        <v>247</v>
      </c>
    </row>
    <row r="1135">
      <c r="A1135" t="s">
        <v>3084</v>
      </c>
      <c r="B1135">
        <v>4.00901141704324</v>
      </c>
      <c r="C1135">
        <v>3.16092226002726</v>
      </c>
      <c r="D1135">
        <v>1.4700770189432499</v>
      </c>
      <c r="E1135">
        <v>0.0027317354329609101</v>
      </c>
      <c r="F1135">
        <v>0.0129518719610019</v>
      </c>
      <c r="G1135" t="s">
        <v>553</v>
      </c>
      <c r="H1135">
        <v>4171255</v>
      </c>
      <c r="I1135">
        <v>4172624</v>
      </c>
      <c r="J1135" t="s">
        <v>244</v>
      </c>
      <c r="K1135">
        <v>1337</v>
      </c>
      <c r="L1135">
        <v>15.909000000000001</v>
      </c>
      <c r="M1135" t="s">
        <v>465</v>
      </c>
      <c r="N1135" t="s">
        <v>126</v>
      </c>
      <c r="O1135">
        <v>4553</v>
      </c>
      <c r="P1135">
        <v>29.365253678893001</v>
      </c>
      <c r="Q1135" t="s">
        <v>246</v>
      </c>
      <c r="R1135" t="s">
        <v>191</v>
      </c>
      <c r="S1135" t="s">
        <v>247</v>
      </c>
    </row>
    <row r="1136">
      <c r="A1136" t="s">
        <v>3085</v>
      </c>
      <c r="B1136">
        <v>5.2954810509060604</v>
      </c>
      <c r="C1136">
        <v>2.43958726701231</v>
      </c>
      <c r="D1136">
        <v>1.1621612717884899</v>
      </c>
      <c r="E1136">
        <v>0.00273415605405203</v>
      </c>
      <c r="F1136">
        <v>0.0129608178431049</v>
      </c>
      <c r="G1136" t="s">
        <v>286</v>
      </c>
      <c r="H1136">
        <v>1014179</v>
      </c>
      <c r="I1136">
        <v>1014397</v>
      </c>
      <c r="J1136" t="s">
        <v>252</v>
      </c>
      <c r="K1136">
        <v>218</v>
      </c>
      <c r="L1136">
        <v>11.199999999999999</v>
      </c>
      <c r="M1136" t="s">
        <v>245</v>
      </c>
      <c r="N1136" t="s">
        <v>350</v>
      </c>
      <c r="O1136">
        <v>221</v>
      </c>
      <c r="P1136">
        <v>98.642533936651603</v>
      </c>
      <c r="Q1136" t="s">
        <v>254</v>
      </c>
      <c r="R1136" t="s">
        <v>192</v>
      </c>
      <c r="S1136" t="s">
        <v>247</v>
      </c>
    </row>
    <row r="1137">
      <c r="A1137" t="s">
        <v>3086</v>
      </c>
      <c r="B1137">
        <v>4.9925259782699696</v>
      </c>
      <c r="C1137">
        <v>-3.6643734750412502</v>
      </c>
      <c r="D1137">
        <v>2.4929562723418401</v>
      </c>
      <c r="E1137">
        <v>0.0027379634959887301</v>
      </c>
      <c r="F1137">
        <v>0.0129763329460485</v>
      </c>
      <c r="G1137" t="s">
        <v>524</v>
      </c>
      <c r="H1137">
        <v>166362</v>
      </c>
      <c r="I1137">
        <v>168522</v>
      </c>
      <c r="J1137" t="s">
        <v>252</v>
      </c>
      <c r="K1137">
        <v>2160</v>
      </c>
      <c r="L1137">
        <v>2.7000000000000002</v>
      </c>
      <c r="M1137" t="s">
        <v>274</v>
      </c>
      <c r="N1137" t="s">
        <v>122</v>
      </c>
      <c r="O1137">
        <v>2171</v>
      </c>
      <c r="P1137">
        <v>99.4933210502073</v>
      </c>
      <c r="Q1137" t="s">
        <v>254</v>
      </c>
      <c r="R1137" t="s">
        <v>122</v>
      </c>
      <c r="S1137" t="s">
        <v>247</v>
      </c>
    </row>
    <row r="1138">
      <c r="A1138" t="s">
        <v>3087</v>
      </c>
      <c r="B1138">
        <v>5.6298132771386404</v>
      </c>
      <c r="C1138">
        <v>2.2763119810458901</v>
      </c>
      <c r="D1138">
        <v>1.08107717750434</v>
      </c>
      <c r="E1138">
        <v>0.0027495870261384399</v>
      </c>
      <c r="F1138">
        <v>0.0130263361940764</v>
      </c>
      <c r="G1138" t="s">
        <v>342</v>
      </c>
      <c r="H1138">
        <v>3342338</v>
      </c>
      <c r="I1138">
        <v>3342558</v>
      </c>
      <c r="J1138" t="s">
        <v>244</v>
      </c>
      <c r="K1138">
        <v>220</v>
      </c>
      <c r="L1138">
        <v>15.199999999999999</v>
      </c>
      <c r="M1138" t="s">
        <v>274</v>
      </c>
      <c r="N1138" t="s">
        <v>350</v>
      </c>
      <c r="O1138">
        <v>221</v>
      </c>
      <c r="P1138">
        <v>99.547511312217196</v>
      </c>
      <c r="Q1138" t="s">
        <v>254</v>
      </c>
      <c r="R1138" t="s">
        <v>192</v>
      </c>
      <c r="S1138" t="s">
        <v>247</v>
      </c>
    </row>
    <row r="1139">
      <c r="A1139" t="s">
        <v>3088</v>
      </c>
      <c r="B1139">
        <v>10.531037005104199</v>
      </c>
      <c r="C1139">
        <v>-2.7484817437385098</v>
      </c>
      <c r="D1139">
        <v>1.1766509269593</v>
      </c>
      <c r="E1139">
        <v>0.0027637581227217501</v>
      </c>
      <c r="F1139">
        <v>0.013085812640344001</v>
      </c>
      <c r="G1139" t="s">
        <v>414</v>
      </c>
      <c r="H1139">
        <v>1322440</v>
      </c>
      <c r="I1139">
        <v>1324455</v>
      </c>
      <c r="J1139" t="s">
        <v>244</v>
      </c>
      <c r="K1139">
        <v>2015</v>
      </c>
      <c r="L1139">
        <v>11.800000000000001</v>
      </c>
      <c r="M1139" t="s">
        <v>274</v>
      </c>
      <c r="N1139" t="s">
        <v>138</v>
      </c>
      <c r="O1139">
        <v>4243</v>
      </c>
      <c r="P1139">
        <v>47.489983502238999</v>
      </c>
      <c r="Q1139" t="s">
        <v>246</v>
      </c>
      <c r="R1139" t="s">
        <v>138</v>
      </c>
      <c r="S1139" t="s">
        <v>247</v>
      </c>
    </row>
    <row r="1140">
      <c r="A1140" t="s">
        <v>3089</v>
      </c>
      <c r="B1140">
        <v>4.1373466911734003</v>
      </c>
      <c r="C1140">
        <v>3.1704533734723199</v>
      </c>
      <c r="D1140">
        <v>1.4917036927292999</v>
      </c>
      <c r="E1140">
        <v>0.0027845904977286699</v>
      </c>
      <c r="F1140">
        <v>0.013171606718264599</v>
      </c>
      <c r="G1140" t="s">
        <v>334</v>
      </c>
      <c r="H1140">
        <v>4883577</v>
      </c>
      <c r="I1140">
        <v>4883893</v>
      </c>
      <c r="J1140" t="s">
        <v>252</v>
      </c>
      <c r="K1140">
        <v>316</v>
      </c>
      <c r="L1140">
        <v>3</v>
      </c>
      <c r="M1140" t="s">
        <v>274</v>
      </c>
      <c r="N1140" t="s">
        <v>200</v>
      </c>
      <c r="O1140">
        <v>4637</v>
      </c>
      <c r="P1140">
        <v>6.81475091654087</v>
      </c>
      <c r="Q1140" t="s">
        <v>246</v>
      </c>
      <c r="R1140" t="s">
        <v>200</v>
      </c>
      <c r="S1140" t="s">
        <v>247</v>
      </c>
    </row>
    <row r="1141">
      <c r="A1141" t="s">
        <v>3090</v>
      </c>
      <c r="B1141">
        <v>5.65050378887116</v>
      </c>
      <c r="C1141">
        <v>2.3074794647319101</v>
      </c>
      <c r="D1141">
        <v>1.09565382764208</v>
      </c>
      <c r="E1141">
        <v>0.0027990499760274898</v>
      </c>
      <c r="F1141">
        <v>0.013233326789665699</v>
      </c>
      <c r="G1141" t="s">
        <v>330</v>
      </c>
      <c r="H1141">
        <v>2727330</v>
      </c>
      <c r="I1141">
        <v>2727513</v>
      </c>
      <c r="J1141" t="s">
        <v>252</v>
      </c>
      <c r="K1141">
        <v>183</v>
      </c>
      <c r="L1141">
        <v>18</v>
      </c>
      <c r="M1141" t="s">
        <v>293</v>
      </c>
      <c r="N1141" t="s">
        <v>350</v>
      </c>
      <c r="O1141">
        <v>214</v>
      </c>
      <c r="P1141">
        <v>85.514018691588802</v>
      </c>
      <c r="Q1141" t="s">
        <v>254</v>
      </c>
      <c r="R1141" t="s">
        <v>192</v>
      </c>
      <c r="S1141" t="s">
        <v>247</v>
      </c>
    </row>
    <row r="1142">
      <c r="A1142" t="s">
        <v>3091</v>
      </c>
      <c r="B1142">
        <v>6.4685059319290099</v>
      </c>
      <c r="C1142">
        <v>2.1094386613135798</v>
      </c>
      <c r="D1142">
        <v>0.98990016507841005</v>
      </c>
      <c r="E1142">
        <v>0.00285599493968862</v>
      </c>
      <c r="F1142">
        <v>0.013475234577465901</v>
      </c>
      <c r="G1142" t="s">
        <v>251</v>
      </c>
      <c r="H1142">
        <v>4709277</v>
      </c>
      <c r="I1142">
        <v>4709337</v>
      </c>
      <c r="J1142" t="s">
        <v>252</v>
      </c>
      <c r="K1142">
        <v>60</v>
      </c>
      <c r="L1142">
        <v>20</v>
      </c>
      <c r="M1142" t="s">
        <v>245</v>
      </c>
      <c r="N1142" t="s">
        <v>354</v>
      </c>
      <c r="O1142">
        <v>12053</v>
      </c>
      <c r="P1142">
        <v>0.49780137725047702</v>
      </c>
      <c r="Q1142" t="s">
        <v>246</v>
      </c>
      <c r="R1142" t="s">
        <v>191</v>
      </c>
      <c r="S1142" t="s">
        <v>247</v>
      </c>
    </row>
    <row r="1143">
      <c r="A1143" t="s">
        <v>3092</v>
      </c>
      <c r="B1143">
        <v>3.2251258236400102</v>
      </c>
      <c r="C1143">
        <v>3.3710162499412499</v>
      </c>
      <c r="D1143">
        <v>1.8521547880764799</v>
      </c>
      <c r="E1143">
        <v>0.0028854101046195801</v>
      </c>
      <c r="F1143">
        <v>0.0135955283019917</v>
      </c>
      <c r="G1143" t="s">
        <v>452</v>
      </c>
      <c r="H1143">
        <v>3989076</v>
      </c>
      <c r="I1143">
        <v>3989274</v>
      </c>
      <c r="J1143" t="s">
        <v>244</v>
      </c>
      <c r="K1143">
        <v>198</v>
      </c>
      <c r="L1143">
        <v>14.1</v>
      </c>
      <c r="M1143" t="s">
        <v>265</v>
      </c>
      <c r="N1143" t="s">
        <v>196</v>
      </c>
      <c r="O1143">
        <v>4584</v>
      </c>
      <c r="P1143">
        <v>4.31937172774869</v>
      </c>
      <c r="Q1143" t="s">
        <v>246</v>
      </c>
      <c r="R1143" t="s">
        <v>196</v>
      </c>
      <c r="S1143" t="s">
        <v>247</v>
      </c>
    </row>
    <row r="1144">
      <c r="A1144" t="s">
        <v>3093</v>
      </c>
      <c r="B1144">
        <v>6.7546113607121496</v>
      </c>
      <c r="C1144">
        <v>2.0648773367627702</v>
      </c>
      <c r="D1144">
        <v>0.99459973975188998</v>
      </c>
      <c r="E1144">
        <v>0.0028991509415946999</v>
      </c>
      <c r="F1144">
        <v>0.0136549728151153</v>
      </c>
      <c r="G1144" t="s">
        <v>342</v>
      </c>
      <c r="H1144">
        <v>2172018</v>
      </c>
      <c r="I1144">
        <v>2172216</v>
      </c>
      <c r="J1144" t="s">
        <v>244</v>
      </c>
      <c r="K1144">
        <v>198</v>
      </c>
      <c r="L1144">
        <v>14.6</v>
      </c>
      <c r="M1144" t="s">
        <v>274</v>
      </c>
      <c r="N1144" t="s">
        <v>196</v>
      </c>
      <c r="O1144">
        <v>4584</v>
      </c>
      <c r="P1144">
        <v>4.31937172774869</v>
      </c>
      <c r="Q1144" t="s">
        <v>246</v>
      </c>
      <c r="R1144" t="s">
        <v>196</v>
      </c>
      <c r="S1144" t="s">
        <v>247</v>
      </c>
    </row>
    <row r="1145">
      <c r="A1145" t="s">
        <v>3094</v>
      </c>
      <c r="B1145">
        <v>11.7141566458208</v>
      </c>
      <c r="C1145">
        <v>-2.10100822484053</v>
      </c>
      <c r="D1145">
        <v>0.91971257638884096</v>
      </c>
      <c r="E1145">
        <v>0.00291697154231833</v>
      </c>
      <c r="F1145">
        <v>0.0137309168374349</v>
      </c>
      <c r="G1145" t="s">
        <v>478</v>
      </c>
      <c r="H1145">
        <v>1971612</v>
      </c>
      <c r="I1145">
        <v>1972217</v>
      </c>
      <c r="J1145" t="s">
        <v>244</v>
      </c>
      <c r="K1145">
        <v>547</v>
      </c>
      <c r="L1145">
        <v>23.966000000000001</v>
      </c>
      <c r="M1145" t="s">
        <v>153</v>
      </c>
      <c r="N1145" t="s">
        <v>198</v>
      </c>
      <c r="O1145">
        <v>7244</v>
      </c>
      <c r="P1145">
        <v>7.5510767531750398</v>
      </c>
      <c r="Q1145" t="s">
        <v>246</v>
      </c>
      <c r="R1145" t="s">
        <v>198</v>
      </c>
      <c r="S1145" t="s">
        <v>247</v>
      </c>
    </row>
    <row r="1146">
      <c r="A1146" t="s">
        <v>3095</v>
      </c>
      <c r="B1146">
        <v>10.4248958233892</v>
      </c>
      <c r="C1146">
        <v>-2.6283569028197902</v>
      </c>
      <c r="D1146">
        <v>1.1614356547090201</v>
      </c>
      <c r="E1146">
        <v>0.0029328926983544501</v>
      </c>
      <c r="F1146">
        <v>0.013795163641233199</v>
      </c>
      <c r="G1146" t="s">
        <v>261</v>
      </c>
      <c r="H1146">
        <v>4718573</v>
      </c>
      <c r="I1146">
        <v>4718889</v>
      </c>
      <c r="J1146" t="s">
        <v>252</v>
      </c>
      <c r="K1146">
        <v>316</v>
      </c>
      <c r="L1146">
        <v>0.59999999999999998</v>
      </c>
      <c r="M1146" t="s">
        <v>245</v>
      </c>
      <c r="N1146" t="s">
        <v>138</v>
      </c>
      <c r="O1146">
        <v>359</v>
      </c>
      <c r="P1146">
        <v>88.022284122562695</v>
      </c>
      <c r="Q1146" t="s">
        <v>254</v>
      </c>
      <c r="R1146" t="s">
        <v>138</v>
      </c>
      <c r="S1146" t="s">
        <v>247</v>
      </c>
    </row>
    <row r="1147">
      <c r="A1147" t="s">
        <v>3096</v>
      </c>
      <c r="B1147">
        <v>6.7334867375419298</v>
      </c>
      <c r="C1147">
        <v>2.1475339242654301</v>
      </c>
      <c r="D1147">
        <v>1.0279345419594299</v>
      </c>
      <c r="E1147">
        <v>0.0029503763774435601</v>
      </c>
      <c r="F1147">
        <v>0.013861288398670599</v>
      </c>
      <c r="G1147" t="s">
        <v>342</v>
      </c>
      <c r="H1147">
        <v>6405982</v>
      </c>
      <c r="I1147">
        <v>6407513</v>
      </c>
      <c r="J1147" t="s">
        <v>252</v>
      </c>
      <c r="K1147">
        <v>1531</v>
      </c>
      <c r="L1147">
        <v>11.6</v>
      </c>
      <c r="M1147" t="s">
        <v>274</v>
      </c>
      <c r="N1147" t="s">
        <v>138</v>
      </c>
      <c r="O1147">
        <v>1867</v>
      </c>
      <c r="P1147">
        <v>82.003213711837205</v>
      </c>
      <c r="Q1147" t="s">
        <v>254</v>
      </c>
      <c r="R1147" t="s">
        <v>138</v>
      </c>
      <c r="S1147" t="s">
        <v>247</v>
      </c>
    </row>
    <row r="1148">
      <c r="A1148" t="s">
        <v>3097</v>
      </c>
      <c r="B1148">
        <v>4.3597059453031504</v>
      </c>
      <c r="C1148">
        <v>2.7751600718763201</v>
      </c>
      <c r="D1148">
        <v>1.34599131628933</v>
      </c>
      <c r="E1148">
        <v>0.0029622578753698502</v>
      </c>
      <c r="F1148">
        <v>0.0139073653752462</v>
      </c>
      <c r="G1148" t="s">
        <v>334</v>
      </c>
      <c r="H1148">
        <v>6554407</v>
      </c>
      <c r="I1148">
        <v>6554753</v>
      </c>
      <c r="J1148" t="s">
        <v>244</v>
      </c>
      <c r="K1148">
        <v>346</v>
      </c>
      <c r="L1148">
        <v>23.199999999999999</v>
      </c>
      <c r="M1148" t="s">
        <v>245</v>
      </c>
      <c r="N1148" t="s">
        <v>122</v>
      </c>
      <c r="O1148">
        <v>3368</v>
      </c>
      <c r="P1148">
        <v>10.2731591448931</v>
      </c>
      <c r="Q1148" t="s">
        <v>246</v>
      </c>
      <c r="R1148" t="s">
        <v>122</v>
      </c>
      <c r="S1148" t="s">
        <v>247</v>
      </c>
    </row>
    <row r="1149">
      <c r="A1149" t="s">
        <v>3098</v>
      </c>
      <c r="B1149">
        <v>6.8359089242740403</v>
      </c>
      <c r="C1149">
        <v>2.0278130200492002</v>
      </c>
      <c r="D1149">
        <v>0.95329625500447202</v>
      </c>
      <c r="E1149">
        <v>0.00300815281583631</v>
      </c>
      <c r="F1149">
        <v>0.014083677278925099</v>
      </c>
      <c r="G1149" t="s">
        <v>251</v>
      </c>
      <c r="H1149">
        <v>4709112</v>
      </c>
      <c r="I1149">
        <v>4709329</v>
      </c>
      <c r="J1149" t="s">
        <v>244</v>
      </c>
      <c r="K1149">
        <v>217</v>
      </c>
      <c r="L1149">
        <v>12.5</v>
      </c>
      <c r="M1149" t="s">
        <v>245</v>
      </c>
      <c r="N1149" t="s">
        <v>350</v>
      </c>
      <c r="O1149">
        <v>217</v>
      </c>
      <c r="P1149">
        <v>100</v>
      </c>
      <c r="Q1149" t="s">
        <v>254</v>
      </c>
      <c r="R1149" t="s">
        <v>192</v>
      </c>
      <c r="S1149" t="s">
        <v>247</v>
      </c>
    </row>
    <row r="1150">
      <c r="A1150" t="s">
        <v>3099</v>
      </c>
      <c r="B1150">
        <v>9.9365099801043897</v>
      </c>
      <c r="C1150">
        <v>-2.6716524742077299</v>
      </c>
      <c r="D1150">
        <v>1.14691667393565</v>
      </c>
      <c r="E1150">
        <v>0.0030662523900334602</v>
      </c>
      <c r="F1150">
        <v>0.014322548678340199</v>
      </c>
      <c r="G1150" t="s">
        <v>307</v>
      </c>
      <c r="H1150">
        <v>1507050</v>
      </c>
      <c r="I1150">
        <v>1507315</v>
      </c>
      <c r="J1150" t="s">
        <v>244</v>
      </c>
      <c r="K1150">
        <v>265</v>
      </c>
      <c r="L1150">
        <v>0.40000000000000002</v>
      </c>
      <c r="M1150" t="s">
        <v>245</v>
      </c>
      <c r="N1150" t="s">
        <v>122</v>
      </c>
      <c r="O1150">
        <v>421</v>
      </c>
      <c r="P1150">
        <v>62.9453681710214</v>
      </c>
      <c r="Q1150" t="s">
        <v>246</v>
      </c>
      <c r="R1150" t="s">
        <v>122</v>
      </c>
      <c r="S1150" t="s">
        <v>247</v>
      </c>
    </row>
    <row r="1151">
      <c r="A1151" t="s">
        <v>3100</v>
      </c>
      <c r="B1151">
        <v>7.0267498450394701</v>
      </c>
      <c r="C1151">
        <v>2.0049183001354098</v>
      </c>
      <c r="D1151">
        <v>0.95659707803456895</v>
      </c>
      <c r="E1151">
        <v>0.0030719444065832099</v>
      </c>
      <c r="F1151">
        <v>0.014338102689704001</v>
      </c>
      <c r="G1151" t="s">
        <v>261</v>
      </c>
      <c r="H1151">
        <v>2518607</v>
      </c>
      <c r="I1151">
        <v>2518712</v>
      </c>
      <c r="J1151" t="s">
        <v>244</v>
      </c>
      <c r="K1151">
        <v>105</v>
      </c>
      <c r="L1151">
        <v>5.2000000000000002</v>
      </c>
      <c r="M1151" t="s">
        <v>274</v>
      </c>
      <c r="N1151" t="s">
        <v>200</v>
      </c>
      <c r="O1151">
        <v>3664</v>
      </c>
      <c r="P1151">
        <v>2.8657205240174699</v>
      </c>
      <c r="Q1151" t="s">
        <v>246</v>
      </c>
      <c r="R1151" t="s">
        <v>200</v>
      </c>
      <c r="S1151" t="s">
        <v>247</v>
      </c>
    </row>
    <row r="1152">
      <c r="A1152" t="s">
        <v>3101</v>
      </c>
      <c r="B1152">
        <v>3.0800820854247299</v>
      </c>
      <c r="C1152">
        <v>3.3396237397920698</v>
      </c>
      <c r="D1152">
        <v>1.8600023700634301</v>
      </c>
      <c r="E1152">
        <v>0.00317455884510104</v>
      </c>
      <c r="F1152">
        <v>0.0147942972666129</v>
      </c>
      <c r="G1152" t="s">
        <v>307</v>
      </c>
      <c r="H1152">
        <v>346950</v>
      </c>
      <c r="I1152">
        <v>347063</v>
      </c>
      <c r="J1152" t="s">
        <v>252</v>
      </c>
      <c r="K1152">
        <v>113</v>
      </c>
      <c r="L1152">
        <v>7.0999999999999996</v>
      </c>
      <c r="M1152" t="s">
        <v>274</v>
      </c>
      <c r="N1152" t="s">
        <v>138</v>
      </c>
      <c r="O1152">
        <v>4275</v>
      </c>
      <c r="P1152">
        <v>2.6432748538011701</v>
      </c>
      <c r="Q1152" t="s">
        <v>246</v>
      </c>
      <c r="R1152" t="s">
        <v>138</v>
      </c>
      <c r="S1152" t="s">
        <v>247</v>
      </c>
    </row>
    <row r="1153">
      <c r="A1153" t="s">
        <v>3102</v>
      </c>
      <c r="B1153">
        <v>10.443210412274601</v>
      </c>
      <c r="C1153">
        <v>-2.6007870786326701</v>
      </c>
      <c r="D1153">
        <v>1.17808284306759</v>
      </c>
      <c r="E1153">
        <v>0.0031853103019773301</v>
      </c>
      <c r="F1153">
        <v>0.0148387057045298</v>
      </c>
      <c r="G1153" t="s">
        <v>520</v>
      </c>
      <c r="H1153">
        <v>829205</v>
      </c>
      <c r="I1153">
        <v>830282</v>
      </c>
      <c r="J1153" t="s">
        <v>244</v>
      </c>
      <c r="K1153">
        <v>678</v>
      </c>
      <c r="L1153">
        <v>5.8769999999999998</v>
      </c>
      <c r="M1153" t="s">
        <v>265</v>
      </c>
      <c r="N1153" t="s">
        <v>126</v>
      </c>
      <c r="O1153">
        <v>864</v>
      </c>
      <c r="P1153">
        <v>78.4722222222222</v>
      </c>
      <c r="Q1153" t="s">
        <v>246</v>
      </c>
      <c r="R1153" t="s">
        <v>191</v>
      </c>
      <c r="S1153" t="s">
        <v>247</v>
      </c>
    </row>
    <row r="1154">
      <c r="A1154" t="s">
        <v>3103</v>
      </c>
      <c r="B1154">
        <v>8.8249034074779296</v>
      </c>
      <c r="C1154">
        <v>-3.3272405271088199</v>
      </c>
      <c r="D1154">
        <v>1.40700985575991</v>
      </c>
      <c r="E1154">
        <v>0.0032029065225411702</v>
      </c>
      <c r="F1154">
        <v>0.014912094030162901</v>
      </c>
      <c r="G1154" t="s">
        <v>524</v>
      </c>
      <c r="H1154">
        <v>165256</v>
      </c>
      <c r="I1154">
        <v>168149</v>
      </c>
      <c r="J1154" t="s">
        <v>252</v>
      </c>
      <c r="K1154">
        <v>2893</v>
      </c>
      <c r="L1154">
        <v>2.3999999999999999</v>
      </c>
      <c r="M1154" t="s">
        <v>274</v>
      </c>
      <c r="N1154" t="s">
        <v>122</v>
      </c>
      <c r="O1154">
        <v>2171</v>
      </c>
      <c r="P1154">
        <v>133.25656379548599</v>
      </c>
      <c r="Q1154" t="s">
        <v>254</v>
      </c>
      <c r="R1154" t="s">
        <v>122</v>
      </c>
      <c r="S1154" t="s">
        <v>247</v>
      </c>
    </row>
    <row r="1155">
      <c r="A1155" t="s">
        <v>3104</v>
      </c>
      <c r="B1155">
        <v>3.8639676788279602</v>
      </c>
      <c r="C1155">
        <v>3.1149281228271599</v>
      </c>
      <c r="D1155">
        <v>1.4956723111769199</v>
      </c>
      <c r="E1155">
        <v>0.0032185983488477298</v>
      </c>
      <c r="F1155">
        <v>0.0149736669687723</v>
      </c>
      <c r="G1155" t="s">
        <v>524</v>
      </c>
      <c r="H1155">
        <v>2075664</v>
      </c>
      <c r="I1155">
        <v>2075903</v>
      </c>
      <c r="J1155" t="s">
        <v>252</v>
      </c>
      <c r="K1155">
        <v>239</v>
      </c>
      <c r="L1155">
        <v>13</v>
      </c>
      <c r="M1155" t="s">
        <v>274</v>
      </c>
      <c r="N1155" t="s">
        <v>350</v>
      </c>
      <c r="O1155">
        <v>221</v>
      </c>
      <c r="P1155">
        <v>108.14479638009</v>
      </c>
      <c r="Q1155" t="s">
        <v>254</v>
      </c>
      <c r="R1155" t="s">
        <v>192</v>
      </c>
      <c r="S1155" t="s">
        <v>247</v>
      </c>
    </row>
    <row r="1156">
      <c r="A1156" t="s">
        <v>3105</v>
      </c>
      <c r="B1156">
        <v>3.0488292621070898</v>
      </c>
      <c r="C1156">
        <v>3.40243557023754</v>
      </c>
      <c r="D1156">
        <v>1.8575872834118501</v>
      </c>
      <c r="E1156">
        <v>0.0032327002827566998</v>
      </c>
      <c r="F1156">
        <v>0.015036391353512001</v>
      </c>
      <c r="G1156" t="s">
        <v>681</v>
      </c>
      <c r="H1156">
        <v>3454920</v>
      </c>
      <c r="I1156">
        <v>3455096</v>
      </c>
      <c r="J1156" t="s">
        <v>252</v>
      </c>
      <c r="K1156">
        <v>176</v>
      </c>
      <c r="L1156">
        <v>26.399999999999999</v>
      </c>
      <c r="M1156" t="s">
        <v>245</v>
      </c>
      <c r="N1156" t="s">
        <v>138</v>
      </c>
      <c r="O1156">
        <v>13346</v>
      </c>
      <c r="P1156">
        <v>1.3187471901693399</v>
      </c>
      <c r="Q1156" t="s">
        <v>246</v>
      </c>
      <c r="R1156" t="s">
        <v>138</v>
      </c>
      <c r="S1156" t="s">
        <v>247</v>
      </c>
    </row>
    <row r="1157">
      <c r="A1157" t="s">
        <v>3106</v>
      </c>
      <c r="B1157">
        <v>11.599315107394199</v>
      </c>
      <c r="C1157">
        <v>-2.0795989318390702</v>
      </c>
      <c r="D1157">
        <v>0.93164833887333698</v>
      </c>
      <c r="E1157">
        <v>0.0032539206909227001</v>
      </c>
      <c r="F1157">
        <v>0.0151206113637518</v>
      </c>
      <c r="G1157" t="s">
        <v>243</v>
      </c>
      <c r="H1157">
        <v>3732869</v>
      </c>
      <c r="I1157">
        <v>3732996</v>
      </c>
      <c r="J1157" t="s">
        <v>252</v>
      </c>
      <c r="K1157">
        <v>127</v>
      </c>
      <c r="L1157">
        <v>22.199999999999999</v>
      </c>
      <c r="M1157" t="s">
        <v>274</v>
      </c>
      <c r="N1157" t="s">
        <v>138</v>
      </c>
      <c r="O1157">
        <v>335593</v>
      </c>
      <c r="P1157">
        <v>0.037843459190150003</v>
      </c>
      <c r="Q1157" t="s">
        <v>246</v>
      </c>
      <c r="R1157" t="s">
        <v>138</v>
      </c>
      <c r="S1157" t="s">
        <v>247</v>
      </c>
    </row>
    <row r="1158">
      <c r="A1158" t="s">
        <v>3107</v>
      </c>
      <c r="B1158">
        <v>9.9743015126631303</v>
      </c>
      <c r="C1158">
        <v>-2.6528242269165401</v>
      </c>
      <c r="D1158">
        <v>1.16149402360466</v>
      </c>
      <c r="E1158">
        <v>0.0032812068203454201</v>
      </c>
      <c r="F1158">
        <v>0.015232830133458299</v>
      </c>
      <c r="G1158" t="s">
        <v>342</v>
      </c>
      <c r="H1158">
        <v>3864198</v>
      </c>
      <c r="I1158">
        <v>3864556</v>
      </c>
      <c r="J1158" t="s">
        <v>252</v>
      </c>
      <c r="K1158">
        <v>328</v>
      </c>
      <c r="L1158">
        <v>13.798</v>
      </c>
      <c r="M1158" t="s">
        <v>245</v>
      </c>
      <c r="N1158" t="s">
        <v>196</v>
      </c>
      <c r="O1158">
        <v>4037</v>
      </c>
      <c r="P1158">
        <v>8.12484518206589</v>
      </c>
      <c r="Q1158" t="s">
        <v>246</v>
      </c>
      <c r="R1158" t="s">
        <v>196</v>
      </c>
      <c r="S1158" t="s">
        <v>247</v>
      </c>
    </row>
    <row r="1159">
      <c r="A1159" t="s">
        <v>3108</v>
      </c>
      <c r="B1159">
        <v>4.7302159267156103</v>
      </c>
      <c r="C1159">
        <v>-3.4961116632176998</v>
      </c>
      <c r="D1159">
        <v>2.5082801974870601</v>
      </c>
      <c r="E1159">
        <v>0.0033303982666189301</v>
      </c>
      <c r="F1159">
        <v>0.0154434816488746</v>
      </c>
      <c r="G1159" t="s">
        <v>524</v>
      </c>
      <c r="H1159">
        <v>263238</v>
      </c>
      <c r="I1159">
        <v>263555</v>
      </c>
      <c r="J1159" t="s">
        <v>244</v>
      </c>
      <c r="K1159">
        <v>317</v>
      </c>
      <c r="L1159">
        <v>5.5</v>
      </c>
      <c r="M1159" t="s">
        <v>274</v>
      </c>
      <c r="N1159" t="s">
        <v>138</v>
      </c>
      <c r="O1159">
        <v>321</v>
      </c>
      <c r="P1159">
        <v>98.753894080996901</v>
      </c>
      <c r="Q1159" t="s">
        <v>254</v>
      </c>
      <c r="R1159" t="s">
        <v>138</v>
      </c>
      <c r="S1159" t="s">
        <v>247</v>
      </c>
    </row>
    <row r="1160">
      <c r="A1160" t="s">
        <v>3109</v>
      </c>
      <c r="B1160">
        <v>5.3551332090183497</v>
      </c>
      <c r="C1160">
        <v>-3.5927769802549698</v>
      </c>
      <c r="D1160">
        <v>2.66690555055147</v>
      </c>
      <c r="E1160">
        <v>0.0033395964722717801</v>
      </c>
      <c r="F1160">
        <v>0.015483177839747699</v>
      </c>
      <c r="G1160" t="s">
        <v>524</v>
      </c>
      <c r="H1160">
        <v>141600</v>
      </c>
      <c r="I1160">
        <v>144471</v>
      </c>
      <c r="J1160" t="s">
        <v>252</v>
      </c>
      <c r="K1160">
        <v>2871</v>
      </c>
      <c r="L1160">
        <v>4.5999999999999996</v>
      </c>
      <c r="M1160" t="s">
        <v>274</v>
      </c>
      <c r="N1160" t="s">
        <v>122</v>
      </c>
      <c r="O1160">
        <v>2171</v>
      </c>
      <c r="P1160">
        <v>132.24320589590101</v>
      </c>
      <c r="Q1160" t="s">
        <v>254</v>
      </c>
      <c r="R1160" t="s">
        <v>122</v>
      </c>
      <c r="S1160" t="s">
        <v>247</v>
      </c>
    </row>
    <row r="1161">
      <c r="A1161" t="s">
        <v>3110</v>
      </c>
      <c r="B1161">
        <v>9.5855156844700193</v>
      </c>
      <c r="C1161">
        <v>-2.7024652494775099</v>
      </c>
      <c r="D1161">
        <v>1.15386241499012</v>
      </c>
      <c r="E1161">
        <v>0.0034144136118609801</v>
      </c>
      <c r="F1161">
        <v>0.015762127863484202</v>
      </c>
      <c r="G1161" t="s">
        <v>445</v>
      </c>
      <c r="H1161">
        <v>1159518</v>
      </c>
      <c r="I1161">
        <v>1161108</v>
      </c>
      <c r="J1161" t="s">
        <v>252</v>
      </c>
      <c r="K1161">
        <v>1590</v>
      </c>
      <c r="L1161">
        <v>0.69999999999999996</v>
      </c>
      <c r="M1161" t="s">
        <v>274</v>
      </c>
      <c r="N1161" t="s">
        <v>122</v>
      </c>
      <c r="O1161">
        <v>1605</v>
      </c>
      <c r="P1161">
        <v>99.065420560747697</v>
      </c>
      <c r="Q1161" t="s">
        <v>254</v>
      </c>
      <c r="R1161" t="s">
        <v>122</v>
      </c>
      <c r="S1161" t="s">
        <v>247</v>
      </c>
    </row>
    <row r="1162">
      <c r="A1162" t="s">
        <v>3111</v>
      </c>
      <c r="B1162">
        <v>3.3701695618552798</v>
      </c>
      <c r="C1162">
        <v>3.2865394939887</v>
      </c>
      <c r="D1162">
        <v>1.94820483493237</v>
      </c>
      <c r="E1162">
        <v>0.0034146949160595999</v>
      </c>
      <c r="F1162">
        <v>0.015762127863484202</v>
      </c>
      <c r="G1162" t="s">
        <v>342</v>
      </c>
      <c r="H1162">
        <v>4213097</v>
      </c>
      <c r="I1162">
        <v>4213266</v>
      </c>
      <c r="J1162" t="s">
        <v>252</v>
      </c>
      <c r="K1162">
        <v>169</v>
      </c>
      <c r="L1162">
        <v>28</v>
      </c>
      <c r="M1162" t="s">
        <v>293</v>
      </c>
      <c r="N1162" t="s">
        <v>350</v>
      </c>
      <c r="O1162">
        <v>325</v>
      </c>
      <c r="P1162">
        <v>52</v>
      </c>
      <c r="Q1162" t="s">
        <v>246</v>
      </c>
      <c r="R1162" t="s">
        <v>192</v>
      </c>
      <c r="S1162" t="s">
        <v>247</v>
      </c>
    </row>
    <row r="1163">
      <c r="A1163" t="s">
        <v>3112</v>
      </c>
      <c r="B1163">
        <v>6.4499795250490797</v>
      </c>
      <c r="C1163">
        <v>2.0508849128803601</v>
      </c>
      <c r="D1163">
        <v>1.0024552463779</v>
      </c>
      <c r="E1163">
        <v>0.0034122603829145198</v>
      </c>
      <c r="F1163">
        <v>0.015762127863484202</v>
      </c>
      <c r="G1163" t="s">
        <v>342</v>
      </c>
      <c r="H1163">
        <v>1933016</v>
      </c>
      <c r="I1163">
        <v>1934901</v>
      </c>
      <c r="J1163" t="s">
        <v>252</v>
      </c>
      <c r="K1163">
        <v>1885</v>
      </c>
      <c r="L1163">
        <v>7.5</v>
      </c>
      <c r="M1163" t="s">
        <v>274</v>
      </c>
      <c r="N1163" t="s">
        <v>138</v>
      </c>
      <c r="O1163">
        <v>1867</v>
      </c>
      <c r="P1163">
        <v>100.964113551152</v>
      </c>
      <c r="Q1163" t="s">
        <v>254</v>
      </c>
      <c r="R1163" t="s">
        <v>138</v>
      </c>
      <c r="S1163" t="s">
        <v>247</v>
      </c>
    </row>
    <row r="1164">
      <c r="A1164" t="s">
        <v>3113</v>
      </c>
      <c r="B1164">
        <v>6.9198772418944801</v>
      </c>
      <c r="C1164">
        <v>2.2049204176474402</v>
      </c>
      <c r="D1164">
        <v>1.0817747186659401</v>
      </c>
      <c r="E1164">
        <v>0.0034218972801822001</v>
      </c>
      <c r="F1164">
        <v>0.015792371405212599</v>
      </c>
      <c r="G1164" t="s">
        <v>342</v>
      </c>
      <c r="H1164">
        <v>7014557</v>
      </c>
      <c r="I1164">
        <v>7014758</v>
      </c>
      <c r="J1164" t="s">
        <v>244</v>
      </c>
      <c r="K1164">
        <v>201</v>
      </c>
      <c r="L1164">
        <v>3.2000000000000002</v>
      </c>
      <c r="M1164" t="s">
        <v>274</v>
      </c>
      <c r="N1164" t="s">
        <v>200</v>
      </c>
      <c r="O1164">
        <v>3664</v>
      </c>
      <c r="P1164">
        <v>5.4858078602620104</v>
      </c>
      <c r="Q1164" t="s">
        <v>246</v>
      </c>
      <c r="R1164" t="s">
        <v>200</v>
      </c>
      <c r="S1164" t="s">
        <v>247</v>
      </c>
    </row>
    <row r="1165">
      <c r="A1165" t="s">
        <v>3114</v>
      </c>
      <c r="B1165">
        <v>9.5251741426873409</v>
      </c>
      <c r="C1165">
        <v>-2.6949700464527702</v>
      </c>
      <c r="D1165">
        <v>1.1521150125656801</v>
      </c>
      <c r="E1165">
        <v>0.0034555916240281799</v>
      </c>
      <c r="F1165">
        <v>0.015944843145458801</v>
      </c>
      <c r="G1165" t="s">
        <v>524</v>
      </c>
      <c r="H1165">
        <v>163401</v>
      </c>
      <c r="I1165">
        <v>166287</v>
      </c>
      <c r="J1165" t="s">
        <v>252</v>
      </c>
      <c r="K1165">
        <v>2886</v>
      </c>
      <c r="L1165">
        <v>2.2000000000000002</v>
      </c>
      <c r="M1165" t="s">
        <v>274</v>
      </c>
      <c r="N1165" t="s">
        <v>122</v>
      </c>
      <c r="O1165">
        <v>2171</v>
      </c>
      <c r="P1165">
        <v>132.93413173652701</v>
      </c>
      <c r="Q1165" t="s">
        <v>254</v>
      </c>
      <c r="R1165" t="s">
        <v>122</v>
      </c>
      <c r="S1165" t="s">
        <v>247</v>
      </c>
    </row>
    <row r="1166">
      <c r="A1166" t="s">
        <v>3115</v>
      </c>
      <c r="B1166">
        <v>3.3389167385376401</v>
      </c>
      <c r="C1166">
        <v>3.3586794794146999</v>
      </c>
      <c r="D1166">
        <v>1.9418882589584601</v>
      </c>
      <c r="E1166">
        <v>0.00346455194499498</v>
      </c>
      <c r="F1166">
        <v>0.0159831505271666</v>
      </c>
      <c r="G1166" t="s">
        <v>478</v>
      </c>
      <c r="H1166">
        <v>532571</v>
      </c>
      <c r="I1166">
        <v>532783</v>
      </c>
      <c r="J1166" t="s">
        <v>252</v>
      </c>
      <c r="K1166">
        <v>212</v>
      </c>
      <c r="L1166">
        <v>11.4</v>
      </c>
      <c r="M1166" t="s">
        <v>274</v>
      </c>
      <c r="N1166" t="s">
        <v>350</v>
      </c>
      <c r="O1166">
        <v>221</v>
      </c>
      <c r="P1166">
        <v>95.927601809954794</v>
      </c>
      <c r="Q1166" t="s">
        <v>254</v>
      </c>
      <c r="R1166" t="s">
        <v>192</v>
      </c>
      <c r="S1166" t="s">
        <v>247</v>
      </c>
    </row>
    <row r="1167">
      <c r="A1167" t="s">
        <v>3116</v>
      </c>
      <c r="B1167">
        <v>6.5349936262116897</v>
      </c>
      <c r="C1167">
        <v>2.0804436312683898</v>
      </c>
      <c r="D1167">
        <v>1.01940135961245</v>
      </c>
      <c r="E1167">
        <v>0.00349366889384392</v>
      </c>
      <c r="F1167">
        <v>0.016099123314202001</v>
      </c>
      <c r="G1167" t="s">
        <v>524</v>
      </c>
      <c r="H1167">
        <v>2567788</v>
      </c>
      <c r="I1167">
        <v>2567850</v>
      </c>
      <c r="J1167" t="s">
        <v>244</v>
      </c>
      <c r="K1167">
        <v>62</v>
      </c>
      <c r="L1167">
        <v>8.0999999999999996</v>
      </c>
      <c r="M1167" t="s">
        <v>265</v>
      </c>
      <c r="N1167" t="s">
        <v>200</v>
      </c>
      <c r="O1167">
        <v>3664</v>
      </c>
      <c r="P1167">
        <v>1.6921397379912699</v>
      </c>
      <c r="Q1167" t="s">
        <v>246</v>
      </c>
      <c r="R1167" t="s">
        <v>200</v>
      </c>
      <c r="S1167" t="s">
        <v>247</v>
      </c>
    </row>
    <row r="1168">
      <c r="A1168" t="s">
        <v>3117</v>
      </c>
      <c r="B1168">
        <v>10.6621455988093</v>
      </c>
      <c r="C1168">
        <v>-2.2746794735446199</v>
      </c>
      <c r="D1168">
        <v>1.0350805127065801</v>
      </c>
      <c r="E1168">
        <v>0.00349837113895139</v>
      </c>
      <c r="F1168">
        <v>0.016117732685719099</v>
      </c>
      <c r="G1168" t="s">
        <v>520</v>
      </c>
      <c r="H1168">
        <v>4065945</v>
      </c>
      <c r="I1168">
        <v>4066272</v>
      </c>
      <c r="J1168" t="s">
        <v>244</v>
      </c>
      <c r="K1168">
        <v>327</v>
      </c>
      <c r="L1168">
        <v>1.6000000000000001</v>
      </c>
      <c r="M1168" t="s">
        <v>274</v>
      </c>
      <c r="N1168" t="s">
        <v>199</v>
      </c>
      <c r="O1168">
        <v>14394</v>
      </c>
      <c r="P1168">
        <v>2.27177990829512</v>
      </c>
      <c r="Q1168" t="s">
        <v>246</v>
      </c>
      <c r="R1168" t="s">
        <v>199</v>
      </c>
      <c r="S1168" t="s">
        <v>247</v>
      </c>
    </row>
    <row r="1169">
      <c r="A1169" t="s">
        <v>3118</v>
      </c>
      <c r="B1169">
        <v>10.428924265719999</v>
      </c>
      <c r="C1169">
        <v>-2.2501672442783498</v>
      </c>
      <c r="D1169">
        <v>1.0177520451825099</v>
      </c>
      <c r="E1169">
        <v>0.0035498375845692599</v>
      </c>
      <c r="F1169">
        <v>0.016333154548671899</v>
      </c>
      <c r="G1169" t="s">
        <v>445</v>
      </c>
      <c r="H1169">
        <v>5296998</v>
      </c>
      <c r="I1169">
        <v>5297125</v>
      </c>
      <c r="J1169" t="s">
        <v>244</v>
      </c>
      <c r="K1169">
        <v>127</v>
      </c>
      <c r="L1169">
        <v>18.899999999999999</v>
      </c>
      <c r="M1169" t="s">
        <v>245</v>
      </c>
      <c r="N1169" t="s">
        <v>199</v>
      </c>
      <c r="O1169">
        <v>13544</v>
      </c>
      <c r="P1169">
        <v>0.93768458357944495</v>
      </c>
      <c r="Q1169" t="s">
        <v>246</v>
      </c>
      <c r="R1169" t="s">
        <v>199</v>
      </c>
      <c r="S1169" t="s">
        <v>247</v>
      </c>
    </row>
    <row r="1170">
      <c r="A1170" t="s">
        <v>3119</v>
      </c>
      <c r="B1170">
        <v>8.5604292510709801</v>
      </c>
      <c r="C1170">
        <v>-3.26592261927496</v>
      </c>
      <c r="D1170">
        <v>1.4098438783310401</v>
      </c>
      <c r="E1170">
        <v>0.0035660255986301299</v>
      </c>
      <c r="F1170">
        <v>0.016404528521170799</v>
      </c>
      <c r="G1170" t="s">
        <v>452</v>
      </c>
      <c r="H1170">
        <v>5740859</v>
      </c>
      <c r="I1170">
        <v>5741009</v>
      </c>
      <c r="J1170" t="s">
        <v>244</v>
      </c>
      <c r="K1170">
        <v>150</v>
      </c>
      <c r="L1170">
        <v>4.7000000000000002</v>
      </c>
      <c r="M1170" t="s">
        <v>253</v>
      </c>
      <c r="N1170" t="s">
        <v>199</v>
      </c>
      <c r="O1170">
        <v>14394</v>
      </c>
      <c r="P1170">
        <v>1.0421008753647401</v>
      </c>
      <c r="Q1170" t="s">
        <v>246</v>
      </c>
      <c r="R1170" t="s">
        <v>199</v>
      </c>
      <c r="S1170" t="s">
        <v>247</v>
      </c>
    </row>
    <row r="1171">
      <c r="A1171" t="s">
        <v>3120</v>
      </c>
      <c r="B1171">
        <v>9.4982495290748901</v>
      </c>
      <c r="C1171">
        <v>-2.68400996384548</v>
      </c>
      <c r="D1171">
        <v>1.15920371925362</v>
      </c>
      <c r="E1171">
        <v>0.00359814116332562</v>
      </c>
      <c r="F1171">
        <v>0.016536601825770599</v>
      </c>
      <c r="G1171" t="s">
        <v>342</v>
      </c>
      <c r="H1171">
        <v>9943301</v>
      </c>
      <c r="I1171">
        <v>9943417</v>
      </c>
      <c r="J1171" t="s">
        <v>252</v>
      </c>
      <c r="K1171">
        <v>116</v>
      </c>
      <c r="L1171">
        <v>21.600000000000001</v>
      </c>
      <c r="M1171" t="s">
        <v>265</v>
      </c>
      <c r="N1171" t="s">
        <v>138</v>
      </c>
      <c r="O1171">
        <v>335593</v>
      </c>
      <c r="P1171">
        <v>0.034565679260294503</v>
      </c>
      <c r="Q1171" t="s">
        <v>246</v>
      </c>
      <c r="R1171" t="s">
        <v>138</v>
      </c>
      <c r="S1171" t="s">
        <v>247</v>
      </c>
    </row>
    <row r="1172">
      <c r="A1172" t="s">
        <v>3121</v>
      </c>
      <c r="B1172">
        <v>8.6040623287685403</v>
      </c>
      <c r="C1172">
        <v>-3.2662986554614202</v>
      </c>
      <c r="D1172">
        <v>1.41681021717459</v>
      </c>
      <c r="E1172">
        <v>0.0036002060921965901</v>
      </c>
      <c r="F1172">
        <v>0.0165429606204643</v>
      </c>
      <c r="G1172" t="s">
        <v>524</v>
      </c>
      <c r="H1172">
        <v>158930</v>
      </c>
      <c r="I1172">
        <v>161835</v>
      </c>
      <c r="J1172" t="s">
        <v>252</v>
      </c>
      <c r="K1172">
        <v>2905</v>
      </c>
      <c r="L1172">
        <v>2.7999999999999998</v>
      </c>
      <c r="M1172" t="s">
        <v>274</v>
      </c>
      <c r="N1172" t="s">
        <v>122</v>
      </c>
      <c r="O1172">
        <v>2171</v>
      </c>
      <c r="P1172">
        <v>133.809304467987</v>
      </c>
      <c r="Q1172" t="s">
        <v>254</v>
      </c>
      <c r="R1172" t="s">
        <v>122</v>
      </c>
      <c r="S1172" t="s">
        <v>247</v>
      </c>
    </row>
    <row r="1173">
      <c r="A1173" t="s">
        <v>3122</v>
      </c>
      <c r="B1173">
        <v>5.96812755101862</v>
      </c>
      <c r="C1173">
        <v>2.1362774840147201</v>
      </c>
      <c r="D1173">
        <v>1.06588902365814</v>
      </c>
      <c r="E1173">
        <v>0.0036019991957657702</v>
      </c>
      <c r="F1173">
        <v>0.016548068206848201</v>
      </c>
      <c r="G1173" t="s">
        <v>342</v>
      </c>
      <c r="H1173">
        <v>3827797</v>
      </c>
      <c r="I1173">
        <v>3828229</v>
      </c>
      <c r="J1173" t="s">
        <v>244</v>
      </c>
      <c r="K1173">
        <v>384</v>
      </c>
      <c r="L1173">
        <v>19.164000000000001</v>
      </c>
      <c r="M1173" t="s">
        <v>245</v>
      </c>
      <c r="N1173" t="s">
        <v>350</v>
      </c>
      <c r="O1173">
        <v>221</v>
      </c>
      <c r="P1173">
        <v>173.75565610859701</v>
      </c>
      <c r="Q1173" t="s">
        <v>254</v>
      </c>
      <c r="R1173" t="s">
        <v>192</v>
      </c>
      <c r="S1173" t="s">
        <v>247</v>
      </c>
    </row>
    <row r="1174">
      <c r="A1174" t="s">
        <v>3123</v>
      </c>
      <c r="B1174">
        <v>5.0614411638807599</v>
      </c>
      <c r="C1174">
        <v>2.2908612848140701</v>
      </c>
      <c r="D1174">
        <v>1.1659468477967501</v>
      </c>
      <c r="E1174">
        <v>0.0036167122552090698</v>
      </c>
      <c r="F1174">
        <v>0.016606235543963</v>
      </c>
      <c r="G1174" t="s">
        <v>342</v>
      </c>
      <c r="H1174">
        <v>8017361</v>
      </c>
      <c r="I1174">
        <v>8017604</v>
      </c>
      <c r="J1174" t="s">
        <v>252</v>
      </c>
      <c r="K1174">
        <v>243</v>
      </c>
      <c r="L1174">
        <v>2.5</v>
      </c>
      <c r="M1174" t="s">
        <v>245</v>
      </c>
      <c r="N1174" t="s">
        <v>200</v>
      </c>
      <c r="O1174">
        <v>4637</v>
      </c>
      <c r="P1174">
        <v>5.2404571921501004</v>
      </c>
      <c r="Q1174" t="s">
        <v>246</v>
      </c>
      <c r="R1174" t="s">
        <v>200</v>
      </c>
      <c r="S1174" t="s">
        <v>247</v>
      </c>
    </row>
    <row r="1175">
      <c r="A1175" t="s">
        <v>3124</v>
      </c>
      <c r="B1175">
        <v>4.7271089376481896</v>
      </c>
      <c r="C1175">
        <v>2.4854868086488802</v>
      </c>
      <c r="D1175">
        <v>1.2720903932670899</v>
      </c>
      <c r="E1175">
        <v>0.0036278463958872298</v>
      </c>
      <c r="F1175">
        <v>0.016647913530928302</v>
      </c>
      <c r="G1175" t="s">
        <v>349</v>
      </c>
      <c r="H1175">
        <v>6769499</v>
      </c>
      <c r="I1175">
        <v>6769672</v>
      </c>
      <c r="J1175" t="s">
        <v>244</v>
      </c>
      <c r="K1175">
        <v>173</v>
      </c>
      <c r="L1175">
        <v>23.699999999999999</v>
      </c>
      <c r="M1175" t="s">
        <v>245</v>
      </c>
      <c r="N1175" t="s">
        <v>350</v>
      </c>
      <c r="O1175">
        <v>217</v>
      </c>
      <c r="P1175">
        <v>79.723502304147502</v>
      </c>
      <c r="Q1175" t="s">
        <v>246</v>
      </c>
      <c r="R1175" t="s">
        <v>192</v>
      </c>
      <c r="S1175" t="s">
        <v>247</v>
      </c>
    </row>
    <row r="1176">
      <c r="A1176" t="s">
        <v>3125</v>
      </c>
      <c r="B1176">
        <v>4.7271089376481896</v>
      </c>
      <c r="C1176">
        <v>2.4854868086488802</v>
      </c>
      <c r="D1176">
        <v>1.2720903932670899</v>
      </c>
      <c r="E1176">
        <v>0.0036278463958872298</v>
      </c>
      <c r="F1176">
        <v>0.016647913530928302</v>
      </c>
      <c r="G1176" t="s">
        <v>349</v>
      </c>
      <c r="H1176">
        <v>6769610</v>
      </c>
      <c r="I1176">
        <v>6769684</v>
      </c>
      <c r="J1176" t="s">
        <v>244</v>
      </c>
      <c r="K1176">
        <v>74</v>
      </c>
      <c r="L1176">
        <v>23.600000000000001</v>
      </c>
      <c r="M1176" t="s">
        <v>245</v>
      </c>
      <c r="N1176" t="s">
        <v>138</v>
      </c>
      <c r="O1176">
        <v>4935</v>
      </c>
      <c r="P1176">
        <v>1.49949341438703</v>
      </c>
      <c r="Q1176" t="s">
        <v>246</v>
      </c>
      <c r="R1176" t="s">
        <v>138</v>
      </c>
      <c r="S1176" t="s">
        <v>247</v>
      </c>
    </row>
    <row r="1177">
      <c r="A1177" t="s">
        <v>3126</v>
      </c>
      <c r="B1177">
        <v>3.0135943911420502</v>
      </c>
      <c r="C1177">
        <v>3.3087524449555401</v>
      </c>
      <c r="D1177">
        <v>1.88545503413175</v>
      </c>
      <c r="E1177">
        <v>0.0036330028621196402</v>
      </c>
      <c r="F1177">
        <v>0.016665276684727899</v>
      </c>
      <c r="G1177" t="s">
        <v>380</v>
      </c>
      <c r="H1177">
        <v>2086351</v>
      </c>
      <c r="I1177">
        <v>2088698</v>
      </c>
      <c r="J1177" t="s">
        <v>244</v>
      </c>
      <c r="K1177">
        <v>1264</v>
      </c>
      <c r="L1177">
        <v>8.2590000000000003</v>
      </c>
      <c r="M1177" t="s">
        <v>274</v>
      </c>
      <c r="N1177" t="s">
        <v>198</v>
      </c>
      <c r="O1177">
        <v>5467</v>
      </c>
      <c r="P1177">
        <v>23.1205414304006</v>
      </c>
      <c r="Q1177" t="s">
        <v>246</v>
      </c>
      <c r="R1177" t="s">
        <v>198</v>
      </c>
      <c r="S1177" t="s">
        <v>247</v>
      </c>
    </row>
    <row r="1178">
      <c r="A1178" t="s">
        <v>3127</v>
      </c>
      <c r="B1178">
        <v>3.0135943911420502</v>
      </c>
      <c r="C1178">
        <v>3.3087524449555401</v>
      </c>
      <c r="D1178">
        <v>1.88545503413175</v>
      </c>
      <c r="E1178">
        <v>0.0036330028621196402</v>
      </c>
      <c r="F1178">
        <v>0.016665276684727899</v>
      </c>
      <c r="G1178" t="s">
        <v>380</v>
      </c>
      <c r="H1178">
        <v>2086246</v>
      </c>
      <c r="I1178">
        <v>2088913</v>
      </c>
      <c r="J1178" t="s">
        <v>244</v>
      </c>
      <c r="K1178">
        <v>320</v>
      </c>
      <c r="L1178">
        <v>11.436</v>
      </c>
      <c r="M1178" t="s">
        <v>274</v>
      </c>
      <c r="N1178" t="s">
        <v>199</v>
      </c>
      <c r="O1178">
        <v>3210</v>
      </c>
      <c r="P1178">
        <v>9.9688473520249197</v>
      </c>
      <c r="Q1178" t="s">
        <v>246</v>
      </c>
      <c r="R1178" t="s">
        <v>199</v>
      </c>
      <c r="S1178" t="s">
        <v>247</v>
      </c>
    </row>
    <row r="1179">
      <c r="A1179" t="s">
        <v>3128</v>
      </c>
      <c r="B1179">
        <v>6.41474465408404</v>
      </c>
      <c r="C1179">
        <v>2.0171472998101501</v>
      </c>
      <c r="D1179">
        <v>1.00222118182942</v>
      </c>
      <c r="E1179">
        <v>0.00363801821340042</v>
      </c>
      <c r="F1179">
        <v>0.0166851307558297</v>
      </c>
      <c r="G1179" t="s">
        <v>282</v>
      </c>
      <c r="H1179">
        <v>5259909</v>
      </c>
      <c r="I1179">
        <v>5260129</v>
      </c>
      <c r="J1179" t="s">
        <v>252</v>
      </c>
      <c r="K1179">
        <v>220</v>
      </c>
      <c r="L1179">
        <v>12.699999999999999</v>
      </c>
      <c r="M1179" t="s">
        <v>245</v>
      </c>
      <c r="N1179" t="s">
        <v>350</v>
      </c>
      <c r="O1179">
        <v>221</v>
      </c>
      <c r="P1179">
        <v>99.547511312217196</v>
      </c>
      <c r="Q1179" t="s">
        <v>254</v>
      </c>
      <c r="R1179" t="s">
        <v>192</v>
      </c>
      <c r="S1179" t="s">
        <v>247</v>
      </c>
    </row>
    <row r="1180">
      <c r="A1180" t="s">
        <v>3129</v>
      </c>
      <c r="B1180">
        <v>8.7261635010187799</v>
      </c>
      <c r="C1180">
        <v>-3.16705334651376</v>
      </c>
      <c r="D1180">
        <v>1.4107057853264999</v>
      </c>
      <c r="E1180">
        <v>0.0036541350824620101</v>
      </c>
      <c r="F1180">
        <v>0.016749556315306301</v>
      </c>
      <c r="G1180" t="s">
        <v>317</v>
      </c>
      <c r="H1180">
        <v>2813255</v>
      </c>
      <c r="I1180">
        <v>2819308</v>
      </c>
      <c r="J1180" t="s">
        <v>244</v>
      </c>
      <c r="K1180">
        <v>209</v>
      </c>
      <c r="L1180">
        <v>20.489999999999998</v>
      </c>
      <c r="M1180" t="s">
        <v>245</v>
      </c>
      <c r="N1180" t="s">
        <v>278</v>
      </c>
      <c r="O1180">
        <v>30266</v>
      </c>
      <c r="P1180">
        <v>0.69054384457807405</v>
      </c>
      <c r="Q1180" t="s">
        <v>246</v>
      </c>
      <c r="R1180" t="s">
        <v>191</v>
      </c>
      <c r="S1180" t="s">
        <v>247</v>
      </c>
    </row>
    <row r="1181">
      <c r="A1181" t="s">
        <v>3130</v>
      </c>
      <c r="B1181">
        <v>4.1648829768903104</v>
      </c>
      <c r="C1181">
        <v>2.7022389800321198</v>
      </c>
      <c r="D1181">
        <v>1.3726076160774201</v>
      </c>
      <c r="E1181">
        <v>0.00371062301884822</v>
      </c>
      <c r="F1181">
        <v>0.016982832591448602</v>
      </c>
      <c r="G1181" t="s">
        <v>342</v>
      </c>
      <c r="H1181">
        <v>547970</v>
      </c>
      <c r="I1181">
        <v>548029</v>
      </c>
      <c r="J1181" t="s">
        <v>252</v>
      </c>
      <c r="K1181">
        <v>59</v>
      </c>
      <c r="L1181">
        <v>17.899999999999999</v>
      </c>
      <c r="M1181" t="s">
        <v>465</v>
      </c>
      <c r="N1181" t="s">
        <v>126</v>
      </c>
      <c r="O1181">
        <v>5526</v>
      </c>
      <c r="P1181">
        <v>1.0676800579080701</v>
      </c>
      <c r="Q1181" t="s">
        <v>246</v>
      </c>
      <c r="R1181" t="s">
        <v>191</v>
      </c>
      <c r="S1181" t="s">
        <v>247</v>
      </c>
    </row>
    <row r="1182">
      <c r="A1182" t="s">
        <v>3131</v>
      </c>
      <c r="B1182">
        <v>4.1648829768903104</v>
      </c>
      <c r="C1182">
        <v>2.7022389800321198</v>
      </c>
      <c r="D1182">
        <v>1.3726076160774201</v>
      </c>
      <c r="E1182">
        <v>0.00371062301884822</v>
      </c>
      <c r="F1182">
        <v>0.016982832591448602</v>
      </c>
      <c r="G1182" t="s">
        <v>342</v>
      </c>
      <c r="H1182">
        <v>547963</v>
      </c>
      <c r="I1182">
        <v>548022</v>
      </c>
      <c r="J1182" t="s">
        <v>252</v>
      </c>
      <c r="K1182">
        <v>59</v>
      </c>
      <c r="L1182">
        <v>16.399999999999999</v>
      </c>
      <c r="M1182" t="s">
        <v>465</v>
      </c>
      <c r="N1182" t="s">
        <v>350</v>
      </c>
      <c r="O1182">
        <v>221</v>
      </c>
      <c r="P1182">
        <v>26.6968325791855</v>
      </c>
      <c r="Q1182" t="s">
        <v>246</v>
      </c>
      <c r="R1182" t="s">
        <v>192</v>
      </c>
      <c r="S1182" t="s">
        <v>247</v>
      </c>
    </row>
    <row r="1183">
      <c r="A1183" t="s">
        <v>3132</v>
      </c>
      <c r="B1183">
        <v>4.5637820552834203</v>
      </c>
      <c r="C1183">
        <v>-3.3764120335615901</v>
      </c>
      <c r="D1183">
        <v>2.53096990953413</v>
      </c>
      <c r="E1183">
        <v>0.00382231049580197</v>
      </c>
      <c r="F1183">
        <v>0.017421756868419701</v>
      </c>
      <c r="G1183" t="s">
        <v>243</v>
      </c>
      <c r="H1183">
        <v>6807708</v>
      </c>
      <c r="I1183">
        <v>6813643</v>
      </c>
      <c r="J1183" t="s">
        <v>252</v>
      </c>
      <c r="K1183">
        <v>5935</v>
      </c>
      <c r="L1183">
        <v>11.800000000000001</v>
      </c>
      <c r="M1183" t="s">
        <v>274</v>
      </c>
      <c r="N1183" t="s">
        <v>122</v>
      </c>
      <c r="O1183">
        <v>3245</v>
      </c>
      <c r="P1183">
        <v>182.89676425269599</v>
      </c>
      <c r="Q1183" t="s">
        <v>254</v>
      </c>
      <c r="R1183" t="s">
        <v>122</v>
      </c>
      <c r="S1183" t="s">
        <v>247</v>
      </c>
    </row>
    <row r="1184">
      <c r="A1184" t="s">
        <v>3133</v>
      </c>
      <c r="B1184">
        <v>4.6597046300889202</v>
      </c>
      <c r="C1184">
        <v>-3.3797775422799798</v>
      </c>
      <c r="D1184">
        <v>2.5605357670975901</v>
      </c>
      <c r="E1184">
        <v>0.0038649586390055702</v>
      </c>
      <c r="F1184">
        <v>0.017583135798211601</v>
      </c>
      <c r="G1184" t="s">
        <v>553</v>
      </c>
      <c r="H1184">
        <v>304681</v>
      </c>
      <c r="I1184">
        <v>304739</v>
      </c>
      <c r="J1184" t="s">
        <v>252</v>
      </c>
      <c r="K1184">
        <v>58</v>
      </c>
      <c r="L1184">
        <v>5.2000000000000002</v>
      </c>
      <c r="M1184" t="s">
        <v>245</v>
      </c>
      <c r="N1184" t="s">
        <v>138</v>
      </c>
      <c r="O1184">
        <v>5028</v>
      </c>
      <c r="P1184">
        <v>1.1535401750198899</v>
      </c>
      <c r="Q1184" t="s">
        <v>246</v>
      </c>
      <c r="R1184" t="s">
        <v>138</v>
      </c>
      <c r="S1184" t="s">
        <v>247</v>
      </c>
    </row>
    <row r="1185">
      <c r="A1185" t="s">
        <v>3134</v>
      </c>
      <c r="B1185">
        <v>9.5928681076603706</v>
      </c>
      <c r="C1185">
        <v>-2.5780048205100501</v>
      </c>
      <c r="D1185">
        <v>1.16583888818573</v>
      </c>
      <c r="E1185">
        <v>0.0038767181034943098</v>
      </c>
      <c r="F1185">
        <v>0.017623425492013099</v>
      </c>
      <c r="G1185" t="s">
        <v>282</v>
      </c>
      <c r="H1185">
        <v>250265</v>
      </c>
      <c r="I1185">
        <v>250672</v>
      </c>
      <c r="J1185" t="s">
        <v>252</v>
      </c>
      <c r="K1185">
        <v>407</v>
      </c>
      <c r="L1185">
        <v>26.199999999999999</v>
      </c>
      <c r="M1185" t="s">
        <v>293</v>
      </c>
      <c r="N1185" t="s">
        <v>198</v>
      </c>
      <c r="O1185">
        <v>7054</v>
      </c>
      <c r="P1185">
        <v>5.7697760136092997</v>
      </c>
      <c r="Q1185" t="s">
        <v>246</v>
      </c>
      <c r="R1185" t="s">
        <v>198</v>
      </c>
      <c r="S1185" t="s">
        <v>247</v>
      </c>
    </row>
    <row r="1186">
      <c r="A1186" t="s">
        <v>3135</v>
      </c>
      <c r="B1186">
        <v>3.8080422961304001</v>
      </c>
      <c r="C1186">
        <v>2.9633518643079402</v>
      </c>
      <c r="D1186">
        <v>1.5224259555369799</v>
      </c>
      <c r="E1186">
        <v>0.00392029528754785</v>
      </c>
      <c r="F1186">
        <v>0.017794871860471399</v>
      </c>
      <c r="G1186" t="s">
        <v>251</v>
      </c>
      <c r="H1186">
        <v>2133672</v>
      </c>
      <c r="I1186">
        <v>2133733</v>
      </c>
      <c r="J1186" t="s">
        <v>252</v>
      </c>
      <c r="K1186">
        <v>61</v>
      </c>
      <c r="L1186">
        <v>14.800000000000001</v>
      </c>
      <c r="M1186" t="s">
        <v>274</v>
      </c>
      <c r="N1186" t="s">
        <v>126</v>
      </c>
      <c r="O1186">
        <v>3386</v>
      </c>
      <c r="P1186">
        <v>1.80153573538098</v>
      </c>
      <c r="Q1186" t="s">
        <v>246</v>
      </c>
      <c r="R1186" t="s">
        <v>192</v>
      </c>
      <c r="S1186" t="s">
        <v>247</v>
      </c>
    </row>
    <row r="1187">
      <c r="A1187" t="s">
        <v>3136</v>
      </c>
      <c r="B1187">
        <v>4.7107466356208496</v>
      </c>
      <c r="C1187">
        <v>2.4203246200272601</v>
      </c>
      <c r="D1187">
        <v>1.2772404613675601</v>
      </c>
      <c r="E1187">
        <v>0.00396216575466084</v>
      </c>
      <c r="F1187">
        <v>0.017971489729715101</v>
      </c>
      <c r="G1187" t="s">
        <v>520</v>
      </c>
      <c r="H1187">
        <v>4490638</v>
      </c>
      <c r="I1187">
        <v>4490872</v>
      </c>
      <c r="J1187" t="s">
        <v>244</v>
      </c>
      <c r="K1187">
        <v>28</v>
      </c>
      <c r="L1187">
        <v>22.899999999999999</v>
      </c>
      <c r="M1187" t="s">
        <v>245</v>
      </c>
      <c r="N1187" t="s">
        <v>126</v>
      </c>
      <c r="O1187">
        <v>5526</v>
      </c>
      <c r="P1187">
        <v>0.50669562070213503</v>
      </c>
      <c r="Q1187" t="s">
        <v>246</v>
      </c>
      <c r="R1187" t="s">
        <v>191</v>
      </c>
      <c r="S1187" t="s">
        <v>247</v>
      </c>
    </row>
    <row r="1188">
      <c r="A1188" t="s">
        <v>3137</v>
      </c>
      <c r="B1188">
        <v>4.7107466356208496</v>
      </c>
      <c r="C1188">
        <v>2.4203246200272601</v>
      </c>
      <c r="D1188">
        <v>1.2772404613675601</v>
      </c>
      <c r="E1188">
        <v>0.00396216575466084</v>
      </c>
      <c r="F1188">
        <v>0.017971489729715101</v>
      </c>
      <c r="G1188" t="s">
        <v>520</v>
      </c>
      <c r="H1188">
        <v>4490655</v>
      </c>
      <c r="I1188">
        <v>4490861</v>
      </c>
      <c r="J1188" t="s">
        <v>252</v>
      </c>
      <c r="K1188">
        <v>206</v>
      </c>
      <c r="L1188">
        <v>21.399999999999999</v>
      </c>
      <c r="M1188" t="s">
        <v>245</v>
      </c>
      <c r="N1188" t="s">
        <v>350</v>
      </c>
      <c r="O1188">
        <v>217</v>
      </c>
      <c r="P1188">
        <v>94.930875576036897</v>
      </c>
      <c r="Q1188" t="s">
        <v>246</v>
      </c>
      <c r="R1188" t="s">
        <v>192</v>
      </c>
      <c r="S1188" t="s">
        <v>247</v>
      </c>
    </row>
    <row r="1189">
      <c r="A1189" t="s">
        <v>3138</v>
      </c>
      <c r="B1189">
        <v>5.0759855231132898</v>
      </c>
      <c r="C1189">
        <v>2.25773656888239</v>
      </c>
      <c r="D1189">
        <v>1.18268848914694</v>
      </c>
      <c r="E1189">
        <v>0.0040164482253802697</v>
      </c>
      <c r="F1189">
        <v>0.018204099852946201</v>
      </c>
      <c r="G1189" t="s">
        <v>286</v>
      </c>
      <c r="H1189">
        <v>2030749</v>
      </c>
      <c r="I1189">
        <v>2030878</v>
      </c>
      <c r="J1189" t="s">
        <v>252</v>
      </c>
      <c r="K1189">
        <v>129</v>
      </c>
      <c r="L1189">
        <v>15.199999999999999</v>
      </c>
      <c r="M1189" t="s">
        <v>245</v>
      </c>
      <c r="N1189" t="s">
        <v>350</v>
      </c>
      <c r="O1189">
        <v>221</v>
      </c>
      <c r="P1189">
        <v>58.371040723981899</v>
      </c>
      <c r="Q1189" t="s">
        <v>246</v>
      </c>
      <c r="R1189" t="s">
        <v>192</v>
      </c>
      <c r="S1189" t="s">
        <v>247</v>
      </c>
    </row>
    <row r="1190">
      <c r="A1190" t="s">
        <v>3139</v>
      </c>
      <c r="B1190">
        <v>3.9218332110280398</v>
      </c>
      <c r="C1190">
        <v>2.9832865191828</v>
      </c>
      <c r="D1190">
        <v>1.5561744752714199</v>
      </c>
      <c r="E1190">
        <v>0.0040707948740147</v>
      </c>
      <c r="F1190">
        <v>0.018419474383353899</v>
      </c>
      <c r="G1190" t="s">
        <v>269</v>
      </c>
      <c r="H1190">
        <v>10709073</v>
      </c>
      <c r="I1190">
        <v>10709236</v>
      </c>
      <c r="J1190" t="s">
        <v>244</v>
      </c>
      <c r="K1190">
        <v>163</v>
      </c>
      <c r="L1190">
        <v>21.800000000000001</v>
      </c>
      <c r="M1190" t="s">
        <v>274</v>
      </c>
      <c r="N1190" t="s">
        <v>278</v>
      </c>
      <c r="O1190">
        <v>14684</v>
      </c>
      <c r="P1190">
        <v>1.1100517570144399</v>
      </c>
      <c r="Q1190" t="s">
        <v>246</v>
      </c>
      <c r="R1190" t="s">
        <v>191</v>
      </c>
      <c r="S1190" t="s">
        <v>247</v>
      </c>
    </row>
    <row r="1191">
      <c r="A1191" t="s">
        <v>3140</v>
      </c>
      <c r="B1191">
        <v>6.9840111333022499</v>
      </c>
      <c r="C1191">
        <v>2.0677590459204498</v>
      </c>
      <c r="D1191">
        <v>1.0912017694768199</v>
      </c>
      <c r="E1191">
        <v>0.00407796520955289</v>
      </c>
      <c r="F1191">
        <v>0.018445043831584199</v>
      </c>
      <c r="G1191" t="s">
        <v>411</v>
      </c>
      <c r="H1191">
        <v>851201</v>
      </c>
      <c r="I1191">
        <v>851699</v>
      </c>
      <c r="J1191" t="s">
        <v>252</v>
      </c>
      <c r="K1191">
        <v>498</v>
      </c>
      <c r="L1191">
        <v>14.4</v>
      </c>
      <c r="M1191" t="s">
        <v>274</v>
      </c>
      <c r="N1191" t="s">
        <v>126</v>
      </c>
      <c r="O1191">
        <v>826</v>
      </c>
      <c r="P1191">
        <v>60.290556900726401</v>
      </c>
      <c r="Q1191" t="s">
        <v>246</v>
      </c>
      <c r="R1191" t="s">
        <v>192</v>
      </c>
      <c r="S1191" t="s">
        <v>247</v>
      </c>
    </row>
    <row r="1192">
      <c r="A1192" t="s">
        <v>3141</v>
      </c>
      <c r="B1192">
        <v>5.9434549916386903</v>
      </c>
      <c r="C1192">
        <v>2.0370394995383401</v>
      </c>
      <c r="D1192">
        <v>1.0579904443485699</v>
      </c>
      <c r="E1192">
        <v>0.0041065535949624003</v>
      </c>
      <c r="F1192">
        <v>0.0185467115486769</v>
      </c>
      <c r="G1192" t="s">
        <v>478</v>
      </c>
      <c r="H1192">
        <v>414810</v>
      </c>
      <c r="I1192">
        <v>414934</v>
      </c>
      <c r="J1192" t="s">
        <v>244</v>
      </c>
      <c r="K1192">
        <v>124</v>
      </c>
      <c r="L1192">
        <v>24.199999999999999</v>
      </c>
      <c r="M1192" t="s">
        <v>245</v>
      </c>
      <c r="N1192" t="s">
        <v>354</v>
      </c>
      <c r="O1192">
        <v>15164</v>
      </c>
      <c r="P1192">
        <v>0.81772619361646004</v>
      </c>
      <c r="Q1192" t="s">
        <v>246</v>
      </c>
      <c r="R1192" t="s">
        <v>191</v>
      </c>
      <c r="S1192" t="s">
        <v>247</v>
      </c>
    </row>
    <row r="1193">
      <c r="A1193" t="s">
        <v>3142</v>
      </c>
      <c r="B1193">
        <v>5.9434549916386903</v>
      </c>
      <c r="C1193">
        <v>2.0370394995383401</v>
      </c>
      <c r="D1193">
        <v>1.0579904443485699</v>
      </c>
      <c r="E1193">
        <v>0.0041065535949624003</v>
      </c>
      <c r="F1193">
        <v>0.0185467115486769</v>
      </c>
      <c r="G1193" t="s">
        <v>478</v>
      </c>
      <c r="H1193">
        <v>414776</v>
      </c>
      <c r="I1193">
        <v>414916</v>
      </c>
      <c r="J1193" t="s">
        <v>244</v>
      </c>
      <c r="K1193">
        <v>140</v>
      </c>
      <c r="L1193">
        <v>10.800000000000001</v>
      </c>
      <c r="M1193" t="s">
        <v>245</v>
      </c>
      <c r="N1193" t="s">
        <v>197</v>
      </c>
      <c r="O1193">
        <v>188</v>
      </c>
      <c r="P1193">
        <v>74.468085106383</v>
      </c>
      <c r="Q1193" t="s">
        <v>246</v>
      </c>
      <c r="R1193" t="s">
        <v>197</v>
      </c>
      <c r="S1193" t="s">
        <v>247</v>
      </c>
    </row>
    <row r="1194">
      <c r="A1194" t="s">
        <v>3143</v>
      </c>
      <c r="B1194">
        <v>3.9385416751131501</v>
      </c>
      <c r="C1194">
        <v>2.9575625230570699</v>
      </c>
      <c r="D1194">
        <v>1.55981893518613</v>
      </c>
      <c r="E1194">
        <v>0.0041238186961703198</v>
      </c>
      <c r="F1194">
        <v>0.0186142996733622</v>
      </c>
      <c r="G1194" t="s">
        <v>478</v>
      </c>
      <c r="H1194">
        <v>546166</v>
      </c>
      <c r="I1194">
        <v>546290</v>
      </c>
      <c r="J1194" t="s">
        <v>252</v>
      </c>
      <c r="K1194">
        <v>124</v>
      </c>
      <c r="L1194">
        <v>15</v>
      </c>
      <c r="M1194" t="s">
        <v>245</v>
      </c>
      <c r="N1194" t="s">
        <v>350</v>
      </c>
      <c r="O1194">
        <v>221</v>
      </c>
      <c r="P1194">
        <v>56.108597285067901</v>
      </c>
      <c r="Q1194" t="s">
        <v>246</v>
      </c>
      <c r="R1194" t="s">
        <v>192</v>
      </c>
      <c r="S1194" t="s">
        <v>247</v>
      </c>
    </row>
    <row r="1195">
      <c r="A1195" t="s">
        <v>3144</v>
      </c>
      <c r="B1195">
        <v>8.4994344824872297</v>
      </c>
      <c r="C1195">
        <v>-3.09732130077359</v>
      </c>
      <c r="D1195">
        <v>1.4214205785674301</v>
      </c>
      <c r="E1195">
        <v>0.00413288821033439</v>
      </c>
      <c r="F1195">
        <v>0.018648304357353498</v>
      </c>
      <c r="G1195" t="s">
        <v>380</v>
      </c>
      <c r="H1195">
        <v>4308413</v>
      </c>
      <c r="I1195">
        <v>4309014</v>
      </c>
      <c r="J1195" t="s">
        <v>244</v>
      </c>
      <c r="K1195">
        <v>601</v>
      </c>
      <c r="L1195">
        <v>11.1</v>
      </c>
      <c r="M1195" t="s">
        <v>245</v>
      </c>
      <c r="N1195" t="s">
        <v>126</v>
      </c>
      <c r="O1195">
        <v>2966</v>
      </c>
      <c r="P1195">
        <v>20.262980445043802</v>
      </c>
      <c r="Q1195" t="s">
        <v>246</v>
      </c>
      <c r="R1195" t="s">
        <v>192</v>
      </c>
      <c r="S1195" t="s">
        <v>247</v>
      </c>
    </row>
    <row r="1196">
      <c r="A1196" t="s">
        <v>3145</v>
      </c>
      <c r="B1196">
        <v>4.7398353540858897</v>
      </c>
      <c r="C1196">
        <v>2.3831549930790699</v>
      </c>
      <c r="D1196">
        <v>1.2829205760598801</v>
      </c>
      <c r="E1196">
        <v>0.0041779087909809901</v>
      </c>
      <c r="F1196">
        <v>0.018826953497590702</v>
      </c>
      <c r="G1196" t="s">
        <v>251</v>
      </c>
      <c r="H1196">
        <v>3964646</v>
      </c>
      <c r="I1196">
        <v>3965466</v>
      </c>
      <c r="J1196" t="s">
        <v>252</v>
      </c>
      <c r="K1196">
        <v>820</v>
      </c>
      <c r="L1196">
        <v>4</v>
      </c>
      <c r="M1196" t="s">
        <v>245</v>
      </c>
      <c r="N1196" t="s">
        <v>138</v>
      </c>
      <c r="O1196">
        <v>853</v>
      </c>
      <c r="P1196">
        <v>96.131301289566196</v>
      </c>
      <c r="Q1196" t="s">
        <v>254</v>
      </c>
      <c r="R1196" t="s">
        <v>138</v>
      </c>
      <c r="S1196" t="s">
        <v>247</v>
      </c>
    </row>
    <row r="1197">
      <c r="A1197" t="s">
        <v>3146</v>
      </c>
      <c r="B1197">
        <v>4.9476502489831304</v>
      </c>
      <c r="C1197">
        <v>2.2369964035415499</v>
      </c>
      <c r="D1197">
        <v>1.1818800025087</v>
      </c>
      <c r="E1197">
        <v>0.0043302929725925598</v>
      </c>
      <c r="F1197">
        <v>0.0194450736775564</v>
      </c>
      <c r="G1197" t="s">
        <v>452</v>
      </c>
      <c r="H1197">
        <v>417871</v>
      </c>
      <c r="I1197">
        <v>418101</v>
      </c>
      <c r="J1197" t="s">
        <v>244</v>
      </c>
      <c r="K1197">
        <v>230</v>
      </c>
      <c r="L1197">
        <v>21.300000000000001</v>
      </c>
      <c r="M1197" t="s">
        <v>265</v>
      </c>
      <c r="N1197" t="s">
        <v>137</v>
      </c>
      <c r="O1197">
        <v>1438</v>
      </c>
      <c r="P1197">
        <v>15.994436717663399</v>
      </c>
      <c r="Q1197" t="s">
        <v>246</v>
      </c>
      <c r="R1197" t="s">
        <v>194</v>
      </c>
      <c r="S1197" t="s">
        <v>247</v>
      </c>
    </row>
    <row r="1198">
      <c r="A1198" t="s">
        <v>3147</v>
      </c>
      <c r="B1198">
        <v>4.9476502489831304</v>
      </c>
      <c r="C1198">
        <v>2.2369964035415499</v>
      </c>
      <c r="D1198">
        <v>1.1818800025087</v>
      </c>
      <c r="E1198">
        <v>0.0043302929725925598</v>
      </c>
      <c r="F1198">
        <v>0.0194450736775564</v>
      </c>
      <c r="G1198" t="s">
        <v>452</v>
      </c>
      <c r="H1198">
        <v>417858</v>
      </c>
      <c r="I1198">
        <v>417912</v>
      </c>
      <c r="J1198" t="s">
        <v>252</v>
      </c>
      <c r="K1198">
        <v>54</v>
      </c>
      <c r="L1198">
        <v>12.1</v>
      </c>
      <c r="M1198" t="s">
        <v>265</v>
      </c>
      <c r="N1198" t="s">
        <v>126</v>
      </c>
      <c r="O1198">
        <v>5526</v>
      </c>
      <c r="P1198">
        <v>0.97719869706840401</v>
      </c>
      <c r="Q1198" t="s">
        <v>246</v>
      </c>
      <c r="R1198" t="s">
        <v>191</v>
      </c>
      <c r="S1198" t="s">
        <v>247</v>
      </c>
    </row>
    <row r="1199">
      <c r="A1199" t="s">
        <v>3148</v>
      </c>
      <c r="B1199">
        <v>4.9476502489831304</v>
      </c>
      <c r="C1199">
        <v>2.2369964035415499</v>
      </c>
      <c r="D1199">
        <v>1.1818800025087</v>
      </c>
      <c r="E1199">
        <v>0.0043302929725925598</v>
      </c>
      <c r="F1199">
        <v>0.0194450736775564</v>
      </c>
      <c r="G1199" t="s">
        <v>452</v>
      </c>
      <c r="H1199">
        <v>417870</v>
      </c>
      <c r="I1199">
        <v>418066</v>
      </c>
      <c r="J1199" t="s">
        <v>252</v>
      </c>
      <c r="K1199">
        <v>196</v>
      </c>
      <c r="L1199">
        <v>14</v>
      </c>
      <c r="M1199" t="s">
        <v>265</v>
      </c>
      <c r="N1199" t="s">
        <v>350</v>
      </c>
      <c r="O1199">
        <v>217</v>
      </c>
      <c r="P1199">
        <v>90.322580645161295</v>
      </c>
      <c r="Q1199" t="s">
        <v>254</v>
      </c>
      <c r="R1199" t="s">
        <v>192</v>
      </c>
      <c r="S1199" t="s">
        <v>247</v>
      </c>
    </row>
    <row r="1200">
      <c r="A1200" t="s">
        <v>3149</v>
      </c>
      <c r="B1200">
        <v>4.5450123856730498</v>
      </c>
      <c r="C1200">
        <v>2.36047025774426</v>
      </c>
      <c r="D1200">
        <v>1.26784917288376</v>
      </c>
      <c r="E1200">
        <v>0.0043508053438717602</v>
      </c>
      <c r="F1200">
        <v>0.019522741406247698</v>
      </c>
      <c r="G1200" t="s">
        <v>553</v>
      </c>
      <c r="H1200">
        <v>3251591</v>
      </c>
      <c r="I1200">
        <v>3251808</v>
      </c>
      <c r="J1200" t="s">
        <v>244</v>
      </c>
      <c r="K1200">
        <v>217</v>
      </c>
      <c r="L1200">
        <v>11.5</v>
      </c>
      <c r="M1200" t="s">
        <v>245</v>
      </c>
      <c r="N1200" t="s">
        <v>350</v>
      </c>
      <c r="O1200">
        <v>217</v>
      </c>
      <c r="P1200">
        <v>100</v>
      </c>
      <c r="Q1200" t="s">
        <v>254</v>
      </c>
      <c r="R1200" t="s">
        <v>192</v>
      </c>
      <c r="S1200" t="s">
        <v>247</v>
      </c>
    </row>
    <row r="1201">
      <c r="A1201" t="s">
        <v>3150</v>
      </c>
      <c r="B1201">
        <v>3.00961234349464</v>
      </c>
      <c r="C1201">
        <v>3.0949993404172602</v>
      </c>
      <c r="D1201">
        <v>1.96210535689973</v>
      </c>
      <c r="E1201">
        <v>0.0043723721838756103</v>
      </c>
      <c r="F1201">
        <v>0.019594166966500501</v>
      </c>
      <c r="G1201" t="s">
        <v>334</v>
      </c>
      <c r="H1201">
        <v>2033763</v>
      </c>
      <c r="I1201">
        <v>2033936</v>
      </c>
      <c r="J1201" t="s">
        <v>252</v>
      </c>
      <c r="K1201">
        <v>173</v>
      </c>
      <c r="L1201">
        <v>5.2000000000000002</v>
      </c>
      <c r="M1201" t="s">
        <v>245</v>
      </c>
      <c r="N1201" t="s">
        <v>200</v>
      </c>
      <c r="O1201">
        <v>3664</v>
      </c>
      <c r="P1201">
        <v>4.7216157205240199</v>
      </c>
      <c r="Q1201" t="s">
        <v>246</v>
      </c>
      <c r="R1201" t="s">
        <v>200</v>
      </c>
      <c r="S1201" t="s">
        <v>247</v>
      </c>
    </row>
    <row r="1202">
      <c r="A1202" t="s">
        <v>3151</v>
      </c>
      <c r="B1202">
        <v>3.00961234349464</v>
      </c>
      <c r="C1202">
        <v>3.0949993404172602</v>
      </c>
      <c r="D1202">
        <v>1.96210535689973</v>
      </c>
      <c r="E1202">
        <v>0.0043723721838756103</v>
      </c>
      <c r="F1202">
        <v>0.019594166966500501</v>
      </c>
      <c r="G1202" t="s">
        <v>282</v>
      </c>
      <c r="H1202">
        <v>504518</v>
      </c>
      <c r="I1202">
        <v>504574</v>
      </c>
      <c r="J1202" t="s">
        <v>244</v>
      </c>
      <c r="K1202">
        <v>56</v>
      </c>
      <c r="L1202">
        <v>10.9</v>
      </c>
      <c r="M1202" t="s">
        <v>245</v>
      </c>
      <c r="N1202" t="s">
        <v>126</v>
      </c>
      <c r="O1202">
        <v>5526</v>
      </c>
      <c r="P1202">
        <v>1.0133912414042701</v>
      </c>
      <c r="Q1202" t="s">
        <v>246</v>
      </c>
      <c r="R1202" t="s">
        <v>191</v>
      </c>
      <c r="S1202" t="s">
        <v>247</v>
      </c>
    </row>
    <row r="1203">
      <c r="A1203" t="s">
        <v>3152</v>
      </c>
      <c r="B1203">
        <v>5.8627348428535004</v>
      </c>
      <c r="C1203">
        <v>2.0412537957597601</v>
      </c>
      <c r="D1203">
        <v>1.0642471470316299</v>
      </c>
      <c r="E1203">
        <v>0.00439518065534033</v>
      </c>
      <c r="F1203">
        <v>0.019692745213445901</v>
      </c>
      <c r="G1203" t="s">
        <v>445</v>
      </c>
      <c r="H1203">
        <v>6760272</v>
      </c>
      <c r="I1203">
        <v>6761831</v>
      </c>
      <c r="J1203" t="s">
        <v>252</v>
      </c>
      <c r="K1203">
        <v>376</v>
      </c>
      <c r="L1203">
        <v>19.280000000000001</v>
      </c>
      <c r="M1203" t="s">
        <v>253</v>
      </c>
      <c r="N1203" t="s">
        <v>138</v>
      </c>
      <c r="O1203">
        <v>13346</v>
      </c>
      <c r="P1203">
        <v>2.8173235426345</v>
      </c>
      <c r="Q1203" t="s">
        <v>246</v>
      </c>
      <c r="R1203" t="s">
        <v>138</v>
      </c>
      <c r="S1203" t="s">
        <v>247</v>
      </c>
    </row>
    <row r="1204">
      <c r="A1204" t="s">
        <v>3153</v>
      </c>
      <c r="B1204">
        <v>9.2903930794810599</v>
      </c>
      <c r="C1204">
        <v>-2.6120705937920201</v>
      </c>
      <c r="D1204">
        <v>1.18686111140532</v>
      </c>
      <c r="E1204">
        <v>0.0044201211763309003</v>
      </c>
      <c r="F1204">
        <v>0.0197825884168321</v>
      </c>
      <c r="G1204" t="s">
        <v>349</v>
      </c>
      <c r="H1204">
        <v>7708274</v>
      </c>
      <c r="I1204">
        <v>7708325</v>
      </c>
      <c r="J1204" t="s">
        <v>244</v>
      </c>
      <c r="K1204">
        <v>51</v>
      </c>
      <c r="L1204">
        <v>2</v>
      </c>
      <c r="M1204" t="s">
        <v>274</v>
      </c>
      <c r="N1204" t="s">
        <v>138</v>
      </c>
      <c r="O1204">
        <v>359</v>
      </c>
      <c r="P1204">
        <v>14.2061281337047</v>
      </c>
      <c r="Q1204" t="s">
        <v>246</v>
      </c>
      <c r="R1204" t="s">
        <v>138</v>
      </c>
      <c r="S1204" t="s">
        <v>247</v>
      </c>
    </row>
    <row r="1205">
      <c r="A1205" t="s">
        <v>3154</v>
      </c>
      <c r="B1205">
        <v>6.1588462650763596</v>
      </c>
      <c r="C1205">
        <v>2.1860908986873699</v>
      </c>
      <c r="D1205">
        <v>1.1389372386902199</v>
      </c>
      <c r="E1205">
        <v>0.0044305791223155097</v>
      </c>
      <c r="F1205">
        <v>0.019825739235131</v>
      </c>
      <c r="G1205" t="s">
        <v>273</v>
      </c>
      <c r="H1205">
        <v>465882</v>
      </c>
      <c r="I1205">
        <v>466113</v>
      </c>
      <c r="J1205" t="s">
        <v>252</v>
      </c>
      <c r="K1205">
        <v>231</v>
      </c>
      <c r="L1205">
        <v>15.6</v>
      </c>
      <c r="M1205" t="s">
        <v>265</v>
      </c>
      <c r="N1205" t="s">
        <v>138</v>
      </c>
      <c r="O1205">
        <v>13346</v>
      </c>
      <c r="P1205">
        <v>1.73085568709726</v>
      </c>
      <c r="Q1205" t="s">
        <v>246</v>
      </c>
      <c r="R1205" t="s">
        <v>138</v>
      </c>
      <c r="S1205" t="s">
        <v>247</v>
      </c>
    </row>
    <row r="1206">
      <c r="A1206" t="s">
        <v>3155</v>
      </c>
      <c r="B1206">
        <v>4.4511510163928101</v>
      </c>
      <c r="C1206">
        <v>-3.2525500605020099</v>
      </c>
      <c r="D1206">
        <v>2.59017806107778</v>
      </c>
      <c r="E1206">
        <v>0.0044374729991446902</v>
      </c>
      <c r="F1206">
        <v>0.019852928767133401</v>
      </c>
      <c r="G1206" t="s">
        <v>414</v>
      </c>
      <c r="H1206">
        <v>4290226</v>
      </c>
      <c r="I1206">
        <v>4290325</v>
      </c>
      <c r="J1206" t="s">
        <v>244</v>
      </c>
      <c r="K1206">
        <v>99</v>
      </c>
      <c r="L1206">
        <v>7.4000000000000004</v>
      </c>
      <c r="M1206" t="s">
        <v>245</v>
      </c>
      <c r="N1206" t="s">
        <v>199</v>
      </c>
      <c r="O1206">
        <v>14394</v>
      </c>
      <c r="P1206">
        <v>0.68778657774072505</v>
      </c>
      <c r="Q1206" t="s">
        <v>246</v>
      </c>
      <c r="R1206" t="s">
        <v>199</v>
      </c>
      <c r="S1206" t="s">
        <v>247</v>
      </c>
    </row>
    <row r="1207">
      <c r="A1207" t="s">
        <v>3156</v>
      </c>
      <c r="B1207">
        <v>2.8830950121593002</v>
      </c>
      <c r="C1207">
        <v>3.1850097850018901</v>
      </c>
      <c r="D1207">
        <v>1.94395309893504</v>
      </c>
      <c r="E1207">
        <v>0.0044462737323929698</v>
      </c>
      <c r="F1207">
        <v>0.019888637844970799</v>
      </c>
      <c r="G1207" t="s">
        <v>330</v>
      </c>
      <c r="H1207">
        <v>3197901</v>
      </c>
      <c r="I1207">
        <v>3198200</v>
      </c>
      <c r="J1207" t="s">
        <v>244</v>
      </c>
      <c r="K1207">
        <v>299</v>
      </c>
      <c r="L1207">
        <v>9.8000000000000007</v>
      </c>
      <c r="M1207" t="s">
        <v>245</v>
      </c>
      <c r="N1207" t="s">
        <v>195</v>
      </c>
      <c r="O1207">
        <v>4363</v>
      </c>
      <c r="P1207">
        <v>6.8530827412331004</v>
      </c>
      <c r="Q1207" t="s">
        <v>246</v>
      </c>
      <c r="R1207" t="s">
        <v>195</v>
      </c>
      <c r="S1207" t="s">
        <v>247</v>
      </c>
    </row>
    <row r="1208">
      <c r="A1208" t="s">
        <v>3157</v>
      </c>
      <c r="B1208">
        <v>2.8685506529267699</v>
      </c>
      <c r="C1208">
        <v>3.22074154188455</v>
      </c>
      <c r="D1208">
        <v>1.9414652856425101</v>
      </c>
      <c r="E1208">
        <v>0.0044862106192631998</v>
      </c>
      <c r="F1208">
        <v>0.020037747210395598</v>
      </c>
      <c r="G1208" t="s">
        <v>282</v>
      </c>
      <c r="H1208">
        <v>6550991</v>
      </c>
      <c r="I1208">
        <v>6551195</v>
      </c>
      <c r="J1208" t="s">
        <v>252</v>
      </c>
      <c r="K1208">
        <v>204</v>
      </c>
      <c r="L1208">
        <v>20</v>
      </c>
      <c r="M1208" t="s">
        <v>253</v>
      </c>
      <c r="N1208" t="s">
        <v>350</v>
      </c>
      <c r="O1208">
        <v>217</v>
      </c>
      <c r="P1208">
        <v>94.009216589861794</v>
      </c>
      <c r="Q1208" t="s">
        <v>246</v>
      </c>
      <c r="R1208" t="s">
        <v>192</v>
      </c>
      <c r="S1208" t="s">
        <v>247</v>
      </c>
    </row>
    <row r="1209">
      <c r="A1209" t="s">
        <v>3158</v>
      </c>
      <c r="B1209">
        <v>3.6629985579151199</v>
      </c>
      <c r="C1209">
        <v>2.91999489204481</v>
      </c>
      <c r="D1209">
        <v>1.54445129171186</v>
      </c>
      <c r="E1209">
        <v>0.00449725026699444</v>
      </c>
      <c r="F1209">
        <v>0.0200744739007351</v>
      </c>
      <c r="G1209" t="s">
        <v>317</v>
      </c>
      <c r="H1209">
        <v>5925693</v>
      </c>
      <c r="I1209">
        <v>5925891</v>
      </c>
      <c r="J1209" t="s">
        <v>252</v>
      </c>
      <c r="K1209">
        <v>198</v>
      </c>
      <c r="L1209">
        <v>22.199999999999999</v>
      </c>
      <c r="M1209" t="s">
        <v>245</v>
      </c>
      <c r="N1209" t="s">
        <v>278</v>
      </c>
      <c r="O1209">
        <v>16118</v>
      </c>
      <c r="P1209">
        <v>1.22844025313314</v>
      </c>
      <c r="Q1209" t="s">
        <v>246</v>
      </c>
      <c r="R1209" t="s">
        <v>191</v>
      </c>
      <c r="S1209" t="s">
        <v>247</v>
      </c>
    </row>
    <row r="1210">
      <c r="A1210" t="s">
        <v>3159</v>
      </c>
      <c r="B1210">
        <v>3.6629985579151199</v>
      </c>
      <c r="C1210">
        <v>2.91999489204481</v>
      </c>
      <c r="D1210">
        <v>1.54445129171186</v>
      </c>
      <c r="E1210">
        <v>0.00449725026699444</v>
      </c>
      <c r="F1210">
        <v>0.0200744739007351</v>
      </c>
      <c r="G1210" t="s">
        <v>317</v>
      </c>
      <c r="H1210">
        <v>5925718</v>
      </c>
      <c r="I1210">
        <v>5925924</v>
      </c>
      <c r="J1210" t="s">
        <v>252</v>
      </c>
      <c r="K1210">
        <v>206</v>
      </c>
      <c r="L1210">
        <v>12.199999999999999</v>
      </c>
      <c r="M1210" t="s">
        <v>245</v>
      </c>
      <c r="N1210" t="s">
        <v>350</v>
      </c>
      <c r="O1210">
        <v>221</v>
      </c>
      <c r="P1210">
        <v>93.2126696832579</v>
      </c>
      <c r="Q1210" t="s">
        <v>254</v>
      </c>
      <c r="R1210" t="s">
        <v>192</v>
      </c>
      <c r="S1210" t="s">
        <v>247</v>
      </c>
    </row>
    <row r="1211">
      <c r="A1211" t="s">
        <v>3160</v>
      </c>
      <c r="B1211">
        <v>8.4892647276432296</v>
      </c>
      <c r="C1211">
        <v>-3.0508617276444201</v>
      </c>
      <c r="D1211">
        <v>1.4473494742686701</v>
      </c>
      <c r="E1211">
        <v>0.0045266169940438999</v>
      </c>
      <c r="F1211">
        <v>0.020195931755859198</v>
      </c>
      <c r="G1211" t="s">
        <v>411</v>
      </c>
      <c r="H1211">
        <v>3403714</v>
      </c>
      <c r="I1211">
        <v>3404077</v>
      </c>
      <c r="J1211" t="s">
        <v>244</v>
      </c>
      <c r="K1211">
        <v>363</v>
      </c>
      <c r="L1211">
        <v>9.8000000000000007</v>
      </c>
      <c r="M1211" t="s">
        <v>274</v>
      </c>
      <c r="N1211" t="s">
        <v>138</v>
      </c>
      <c r="O1211">
        <v>359</v>
      </c>
      <c r="P1211">
        <v>101.114206128134</v>
      </c>
      <c r="Q1211" t="s">
        <v>254</v>
      </c>
      <c r="R1211" t="s">
        <v>138</v>
      </c>
      <c r="S1211" t="s">
        <v>247</v>
      </c>
    </row>
    <row r="1212">
      <c r="A1212" t="s">
        <v>3161</v>
      </c>
      <c r="B1212">
        <v>3.82475076021551</v>
      </c>
      <c r="C1212">
        <v>2.88377851796296</v>
      </c>
      <c r="D1212">
        <v>1.5698420730228899</v>
      </c>
      <c r="E1212">
        <v>0.0045742819039117496</v>
      </c>
      <c r="F1212">
        <v>0.0203748971981246</v>
      </c>
      <c r="G1212" t="s">
        <v>414</v>
      </c>
      <c r="H1212">
        <v>1598320</v>
      </c>
      <c r="I1212">
        <v>1602485</v>
      </c>
      <c r="J1212" t="s">
        <v>244</v>
      </c>
      <c r="K1212">
        <v>330</v>
      </c>
      <c r="L1212">
        <v>14.199</v>
      </c>
      <c r="M1212" t="s">
        <v>245</v>
      </c>
      <c r="N1212" t="s">
        <v>200</v>
      </c>
      <c r="O1212">
        <v>3664</v>
      </c>
      <c r="P1212">
        <v>9.0065502183406103</v>
      </c>
      <c r="Q1212" t="s">
        <v>246</v>
      </c>
      <c r="R1212" t="s">
        <v>200</v>
      </c>
      <c r="S1212" t="s">
        <v>247</v>
      </c>
    </row>
    <row r="1213">
      <c r="A1213" t="s">
        <v>3162</v>
      </c>
      <c r="B1213">
        <v>8.2370780362495495</v>
      </c>
      <c r="C1213">
        <v>-3.0317530841561302</v>
      </c>
      <c r="D1213">
        <v>1.42880827502639</v>
      </c>
      <c r="E1213">
        <v>0.0046199566817623503</v>
      </c>
      <c r="F1213">
        <v>0.020551950940489099</v>
      </c>
      <c r="G1213" t="s">
        <v>524</v>
      </c>
      <c r="H1213">
        <v>156718</v>
      </c>
      <c r="I1213">
        <v>159228</v>
      </c>
      <c r="J1213" t="s">
        <v>252</v>
      </c>
      <c r="K1213">
        <v>2510</v>
      </c>
      <c r="L1213">
        <v>2.3999999999999999</v>
      </c>
      <c r="M1213" t="s">
        <v>274</v>
      </c>
      <c r="N1213" t="s">
        <v>122</v>
      </c>
      <c r="O1213">
        <v>2171</v>
      </c>
      <c r="P1213">
        <v>115.61492399815801</v>
      </c>
      <c r="Q1213" t="s">
        <v>254</v>
      </c>
      <c r="R1213" t="s">
        <v>122</v>
      </c>
      <c r="S1213" t="s">
        <v>247</v>
      </c>
    </row>
    <row r="1214">
      <c r="A1214" t="s">
        <v>3163</v>
      </c>
      <c r="B1214">
        <v>2.86456860527937</v>
      </c>
      <c r="C1214">
        <v>3.0804280394855699</v>
      </c>
      <c r="D1214">
        <v>1.9541399631873599</v>
      </c>
      <c r="E1214">
        <v>0.0046367791401745601</v>
      </c>
      <c r="F1214">
        <v>0.020615454591363901</v>
      </c>
      <c r="G1214" t="s">
        <v>303</v>
      </c>
      <c r="H1214">
        <v>3922580</v>
      </c>
      <c r="I1214">
        <v>3923125</v>
      </c>
      <c r="J1214" t="s">
        <v>252</v>
      </c>
      <c r="K1214">
        <v>545</v>
      </c>
      <c r="L1214">
        <v>3.2999999999999998</v>
      </c>
      <c r="M1214" t="s">
        <v>265</v>
      </c>
      <c r="N1214" t="s">
        <v>138</v>
      </c>
      <c r="O1214">
        <v>453</v>
      </c>
      <c r="P1214">
        <v>120.309050772627</v>
      </c>
      <c r="Q1214" t="s">
        <v>254</v>
      </c>
      <c r="R1214" t="s">
        <v>138</v>
      </c>
      <c r="S1214" t="s">
        <v>247</v>
      </c>
    </row>
    <row r="1215">
      <c r="A1215" t="s">
        <v>3164</v>
      </c>
      <c r="B1215">
        <v>4.4970510982703003</v>
      </c>
      <c r="C1215">
        <v>2.3767393535377899</v>
      </c>
      <c r="D1215">
        <v>1.2910454176917501</v>
      </c>
      <c r="E1215">
        <v>0.0046453537730117801</v>
      </c>
      <c r="F1215">
        <v>0.020649796706101401</v>
      </c>
      <c r="G1215" t="s">
        <v>342</v>
      </c>
      <c r="H1215">
        <v>3102937</v>
      </c>
      <c r="I1215">
        <v>3103346</v>
      </c>
      <c r="J1215" t="s">
        <v>252</v>
      </c>
      <c r="K1215">
        <v>409</v>
      </c>
      <c r="L1215">
        <v>2.8999999999999999</v>
      </c>
      <c r="M1215" t="s">
        <v>245</v>
      </c>
      <c r="N1215" t="s">
        <v>200</v>
      </c>
      <c r="O1215">
        <v>4637</v>
      </c>
      <c r="P1215">
        <v>8.8203579900797902</v>
      </c>
      <c r="Q1215" t="s">
        <v>246</v>
      </c>
      <c r="R1215" t="s">
        <v>200</v>
      </c>
      <c r="S1215" t="s">
        <v>247</v>
      </c>
    </row>
    <row r="1216">
      <c r="A1216" t="s">
        <v>3165</v>
      </c>
      <c r="B1216">
        <v>4.4932707586567302</v>
      </c>
      <c r="C1216">
        <v>-3.2116693324909198</v>
      </c>
      <c r="D1216">
        <v>2.62486216921527</v>
      </c>
      <c r="E1216">
        <v>0.0046478046523806098</v>
      </c>
      <c r="F1216">
        <v>0.020656909566136</v>
      </c>
      <c r="G1216" t="s">
        <v>524</v>
      </c>
      <c r="H1216">
        <v>141227</v>
      </c>
      <c r="I1216">
        <v>143377</v>
      </c>
      <c r="J1216" t="s">
        <v>252</v>
      </c>
      <c r="K1216">
        <v>2150</v>
      </c>
      <c r="L1216">
        <v>5.4000000000000004</v>
      </c>
      <c r="M1216" t="s">
        <v>274</v>
      </c>
      <c r="N1216" t="s">
        <v>122</v>
      </c>
      <c r="O1216">
        <v>2171</v>
      </c>
      <c r="P1216">
        <v>99.032703823123001</v>
      </c>
      <c r="Q1216" t="s">
        <v>254</v>
      </c>
      <c r="R1216" t="s">
        <v>122</v>
      </c>
      <c r="S1216" t="s">
        <v>247</v>
      </c>
    </row>
    <row r="1217">
      <c r="A1217" t="s">
        <v>3166</v>
      </c>
      <c r="B1217">
        <v>2.8478601411942499</v>
      </c>
      <c r="C1217">
        <v>3.1151582924441601</v>
      </c>
      <c r="D1217">
        <v>1.9512165399053301</v>
      </c>
      <c r="E1217">
        <v>0.0046830007859561098</v>
      </c>
      <c r="F1217">
        <v>0.020805719868804098</v>
      </c>
      <c r="G1217" t="s">
        <v>520</v>
      </c>
      <c r="H1217">
        <v>3376626</v>
      </c>
      <c r="I1217">
        <v>3382152</v>
      </c>
      <c r="J1217" t="s">
        <v>252</v>
      </c>
      <c r="K1217">
        <v>5083</v>
      </c>
      <c r="L1217">
        <v>22.766999999999999</v>
      </c>
      <c r="M1217" t="s">
        <v>274</v>
      </c>
      <c r="N1217" t="s">
        <v>199</v>
      </c>
      <c r="O1217">
        <v>11528</v>
      </c>
      <c r="P1217">
        <v>44.092643997224201</v>
      </c>
      <c r="Q1217" t="s">
        <v>246</v>
      </c>
      <c r="R1217" t="s">
        <v>199</v>
      </c>
      <c r="S1217" t="s">
        <v>247</v>
      </c>
    </row>
    <row r="1218">
      <c r="A1218" t="s">
        <v>3167</v>
      </c>
      <c r="B1218">
        <v>4.41989819307517</v>
      </c>
      <c r="C1218">
        <v>-3.19051053169912</v>
      </c>
      <c r="D1218">
        <v>2.6301116434774001</v>
      </c>
      <c r="E1218">
        <v>0.0047625927973617404</v>
      </c>
      <c r="F1218">
        <v>0.021112972999806998</v>
      </c>
      <c r="G1218" t="s">
        <v>411</v>
      </c>
      <c r="H1218">
        <v>6190635</v>
      </c>
      <c r="I1218">
        <v>6190943</v>
      </c>
      <c r="J1218" t="s">
        <v>244</v>
      </c>
      <c r="K1218">
        <v>308</v>
      </c>
      <c r="L1218">
        <v>7.2000000000000002</v>
      </c>
      <c r="M1218" t="s">
        <v>245</v>
      </c>
      <c r="N1218" t="s">
        <v>138</v>
      </c>
      <c r="O1218">
        <v>321</v>
      </c>
      <c r="P1218">
        <v>95.950155763239906</v>
      </c>
      <c r="Q1218" t="s">
        <v>254</v>
      </c>
      <c r="R1218" t="s">
        <v>138</v>
      </c>
      <c r="S1218" t="s">
        <v>247</v>
      </c>
    </row>
    <row r="1219">
      <c r="A1219" t="s">
        <v>3168</v>
      </c>
      <c r="B1219">
        <v>3.6132193277175602</v>
      </c>
      <c r="C1219">
        <v>2.8834973893778999</v>
      </c>
      <c r="D1219">
        <v>1.55008128596552</v>
      </c>
      <c r="E1219">
        <v>0.0047818243622544396</v>
      </c>
      <c r="F1219">
        <v>0.0211904901470228</v>
      </c>
      <c r="G1219" t="s">
        <v>307</v>
      </c>
      <c r="H1219">
        <v>346965</v>
      </c>
      <c r="I1219">
        <v>347128</v>
      </c>
      <c r="J1219" t="s">
        <v>244</v>
      </c>
      <c r="K1219">
        <v>163</v>
      </c>
      <c r="L1219">
        <v>8.6999999999999993</v>
      </c>
      <c r="M1219" t="s">
        <v>274</v>
      </c>
      <c r="N1219" t="s">
        <v>137</v>
      </c>
      <c r="O1219">
        <v>7950</v>
      </c>
      <c r="P1219">
        <v>2.0503144654088099</v>
      </c>
      <c r="Q1219" t="s">
        <v>246</v>
      </c>
      <c r="R1219" t="s">
        <v>193</v>
      </c>
      <c r="S1219" t="s">
        <v>247</v>
      </c>
    </row>
    <row r="1220">
      <c r="A1220" t="s">
        <v>3169</v>
      </c>
      <c r="B1220">
        <v>2.9037855238918202</v>
      </c>
      <c r="C1220">
        <v>3.2251353343132498</v>
      </c>
      <c r="D1220">
        <v>1.98586381554022</v>
      </c>
      <c r="E1220">
        <v>0.0047870867157745901</v>
      </c>
      <c r="F1220">
        <v>0.021206069231710801</v>
      </c>
      <c r="G1220" t="s">
        <v>681</v>
      </c>
      <c r="H1220">
        <v>4091005</v>
      </c>
      <c r="I1220">
        <v>4091868</v>
      </c>
      <c r="J1220" t="s">
        <v>252</v>
      </c>
      <c r="K1220">
        <v>230</v>
      </c>
      <c r="L1220">
        <v>7.79</v>
      </c>
      <c r="M1220" t="s">
        <v>274</v>
      </c>
      <c r="N1220" t="s">
        <v>199</v>
      </c>
      <c r="O1220">
        <v>3210</v>
      </c>
      <c r="P1220">
        <v>7.1651090342679096</v>
      </c>
      <c r="Q1220" t="s">
        <v>246</v>
      </c>
      <c r="R1220" t="s">
        <v>199</v>
      </c>
      <c r="S1220" t="s">
        <v>247</v>
      </c>
    </row>
    <row r="1221">
      <c r="A1221" t="s">
        <v>3170</v>
      </c>
      <c r="B1221">
        <v>2.9037855238918202</v>
      </c>
      <c r="C1221">
        <v>3.2251353343132498</v>
      </c>
      <c r="D1221">
        <v>1.98586381554022</v>
      </c>
      <c r="E1221">
        <v>0.0047870867157745901</v>
      </c>
      <c r="F1221">
        <v>0.021206069231710801</v>
      </c>
      <c r="G1221" t="s">
        <v>681</v>
      </c>
      <c r="H1221">
        <v>4091078</v>
      </c>
      <c r="I1221">
        <v>4091721</v>
      </c>
      <c r="J1221" t="s">
        <v>252</v>
      </c>
      <c r="K1221">
        <v>643</v>
      </c>
      <c r="L1221">
        <v>14.9</v>
      </c>
      <c r="M1221" t="s">
        <v>274</v>
      </c>
      <c r="N1221" t="s">
        <v>199</v>
      </c>
      <c r="O1221">
        <v>11528</v>
      </c>
      <c r="P1221">
        <v>5.5777238029146403</v>
      </c>
      <c r="Q1221" t="s">
        <v>246</v>
      </c>
      <c r="R1221" t="s">
        <v>199</v>
      </c>
      <c r="S1221" t="s">
        <v>247</v>
      </c>
    </row>
    <row r="1222">
      <c r="A1222" t="s">
        <v>3171</v>
      </c>
      <c r="B1222">
        <v>4.3036361085816504</v>
      </c>
      <c r="C1222">
        <v>-3.14145115591886</v>
      </c>
      <c r="D1222">
        <v>2.59517420931402</v>
      </c>
      <c r="E1222">
        <v>0.0048978262762813599</v>
      </c>
      <c r="F1222">
        <v>0.021653172248381501</v>
      </c>
      <c r="G1222" t="s">
        <v>445</v>
      </c>
      <c r="H1222">
        <v>868658</v>
      </c>
      <c r="I1222">
        <v>868749</v>
      </c>
      <c r="J1222" t="s">
        <v>244</v>
      </c>
      <c r="K1222">
        <v>91</v>
      </c>
      <c r="L1222">
        <v>16.699999999999999</v>
      </c>
      <c r="M1222" t="s">
        <v>245</v>
      </c>
      <c r="N1222" t="s">
        <v>137</v>
      </c>
      <c r="O1222">
        <v>1715</v>
      </c>
      <c r="P1222">
        <v>5.3061224489795897</v>
      </c>
      <c r="Q1222" t="s">
        <v>246</v>
      </c>
      <c r="R1222" t="s">
        <v>194</v>
      </c>
      <c r="S1222" t="s">
        <v>247</v>
      </c>
    </row>
    <row r="1223">
      <c r="A1223" t="s">
        <v>3172</v>
      </c>
      <c r="B1223">
        <v>4.3036361085816504</v>
      </c>
      <c r="C1223">
        <v>-3.14145115591886</v>
      </c>
      <c r="D1223">
        <v>2.59517420931402</v>
      </c>
      <c r="E1223">
        <v>0.0048978262762813599</v>
      </c>
      <c r="F1223">
        <v>0.021653172248381501</v>
      </c>
      <c r="G1223" t="s">
        <v>445</v>
      </c>
      <c r="H1223">
        <v>868678</v>
      </c>
      <c r="I1223">
        <v>868776</v>
      </c>
      <c r="J1223" t="s">
        <v>252</v>
      </c>
      <c r="K1223">
        <v>98</v>
      </c>
      <c r="L1223">
        <v>2.2000000000000002</v>
      </c>
      <c r="M1223" t="s">
        <v>245</v>
      </c>
      <c r="N1223" t="s">
        <v>196</v>
      </c>
      <c r="O1223">
        <v>4037</v>
      </c>
      <c r="P1223">
        <v>2.42754520683676</v>
      </c>
      <c r="Q1223" t="s">
        <v>246</v>
      </c>
      <c r="R1223" t="s">
        <v>196</v>
      </c>
      <c r="S1223" t="s">
        <v>247</v>
      </c>
    </row>
    <row r="1224">
      <c r="A1224" t="s">
        <v>3173</v>
      </c>
      <c r="B1224">
        <v>4.63219059168825</v>
      </c>
      <c r="C1224">
        <v>2.36145311455661</v>
      </c>
      <c r="D1224">
        <v>1.3206484158662799</v>
      </c>
      <c r="E1224">
        <v>0.0050208391552117003</v>
      </c>
      <c r="F1224">
        <v>0.022156665701297699</v>
      </c>
      <c r="G1224" t="s">
        <v>286</v>
      </c>
      <c r="H1224">
        <v>4091501</v>
      </c>
      <c r="I1224">
        <v>4091693</v>
      </c>
      <c r="J1224" t="s">
        <v>244</v>
      </c>
      <c r="K1224">
        <v>192</v>
      </c>
      <c r="L1224">
        <v>12</v>
      </c>
      <c r="M1224" t="s">
        <v>245</v>
      </c>
      <c r="N1224" t="s">
        <v>350</v>
      </c>
      <c r="O1224">
        <v>221</v>
      </c>
      <c r="P1224">
        <v>86.877828054298604</v>
      </c>
      <c r="Q1224" t="s">
        <v>254</v>
      </c>
      <c r="R1224" t="s">
        <v>192</v>
      </c>
      <c r="S1224" t="s">
        <v>247</v>
      </c>
    </row>
    <row r="1225">
      <c r="A1225" t="s">
        <v>3174</v>
      </c>
      <c r="B1225">
        <v>5.16068771954588</v>
      </c>
      <c r="C1225">
        <v>2.2349785681081298</v>
      </c>
      <c r="D1225">
        <v>1.2576267146565501</v>
      </c>
      <c r="E1225">
        <v>0.0050365239770404401</v>
      </c>
      <c r="F1225">
        <v>0.022209735227486701</v>
      </c>
      <c r="G1225" t="s">
        <v>681</v>
      </c>
      <c r="H1225">
        <v>1577987</v>
      </c>
      <c r="I1225">
        <v>1578916</v>
      </c>
      <c r="J1225" t="s">
        <v>244</v>
      </c>
      <c r="K1225">
        <v>608</v>
      </c>
      <c r="L1225">
        <v>11.920999999999999</v>
      </c>
      <c r="M1225" t="s">
        <v>245</v>
      </c>
      <c r="N1225" t="s">
        <v>126</v>
      </c>
      <c r="O1225">
        <v>1569</v>
      </c>
      <c r="P1225">
        <v>38.750796685787101</v>
      </c>
      <c r="Q1225" t="s">
        <v>246</v>
      </c>
      <c r="R1225" t="s">
        <v>191</v>
      </c>
      <c r="S1225" t="s">
        <v>247</v>
      </c>
    </row>
    <row r="1226">
      <c r="A1226" t="s">
        <v>3175</v>
      </c>
      <c r="B1226">
        <v>4.9949534695980802</v>
      </c>
      <c r="C1226">
        <v>2.1927087618395298</v>
      </c>
      <c r="D1226">
        <v>1.2328692690174501</v>
      </c>
      <c r="E1226">
        <v>0.00518761449457277</v>
      </c>
      <c r="F1226">
        <v>0.0228221199362614</v>
      </c>
      <c r="G1226" t="s">
        <v>243</v>
      </c>
      <c r="H1226">
        <v>6613045</v>
      </c>
      <c r="I1226">
        <v>6613262</v>
      </c>
      <c r="J1226" t="s">
        <v>252</v>
      </c>
      <c r="K1226">
        <v>217</v>
      </c>
      <c r="L1226">
        <v>7.4000000000000004</v>
      </c>
      <c r="M1226" t="s">
        <v>245</v>
      </c>
      <c r="N1226" t="s">
        <v>350</v>
      </c>
      <c r="O1226">
        <v>217</v>
      </c>
      <c r="P1226">
        <v>100</v>
      </c>
      <c r="Q1226" t="s">
        <v>254</v>
      </c>
      <c r="R1226" t="s">
        <v>192</v>
      </c>
      <c r="S1226" t="s">
        <v>247</v>
      </c>
    </row>
    <row r="1227">
      <c r="A1227" t="s">
        <v>3176</v>
      </c>
      <c r="B1227">
        <v>4.22875020756645</v>
      </c>
      <c r="C1227">
        <v>-3.0824717817380001</v>
      </c>
      <c r="D1227">
        <v>2.6150168136000702</v>
      </c>
      <c r="E1227">
        <v>0.0051938531040621799</v>
      </c>
      <c r="F1227">
        <v>0.022841288419965501</v>
      </c>
      <c r="G1227" t="s">
        <v>269</v>
      </c>
      <c r="H1227">
        <v>3143495</v>
      </c>
      <c r="I1227">
        <v>3143548</v>
      </c>
      <c r="J1227" t="s">
        <v>252</v>
      </c>
      <c r="K1227">
        <v>53</v>
      </c>
      <c r="L1227">
        <v>9.4000000000000004</v>
      </c>
      <c r="M1227" t="s">
        <v>274</v>
      </c>
      <c r="N1227" t="s">
        <v>138</v>
      </c>
      <c r="O1227">
        <v>5028</v>
      </c>
      <c r="P1227">
        <v>1.05409705648369</v>
      </c>
      <c r="Q1227" t="s">
        <v>246</v>
      </c>
      <c r="R1227" t="s">
        <v>138</v>
      </c>
      <c r="S1227" t="s">
        <v>247</v>
      </c>
    </row>
    <row r="1228">
      <c r="A1228" t="s">
        <v>3177</v>
      </c>
      <c r="B1228">
        <v>4.0325656551127498</v>
      </c>
      <c r="C1228">
        <v>2.5183268400071901</v>
      </c>
      <c r="D1228">
        <v>1.4275087635753401</v>
      </c>
      <c r="E1228">
        <v>0.00529014576310783</v>
      </c>
      <c r="F1228">
        <v>0.023222697365441702</v>
      </c>
      <c r="G1228" t="s">
        <v>524</v>
      </c>
      <c r="H1228">
        <v>2075516</v>
      </c>
      <c r="I1228">
        <v>2076039</v>
      </c>
      <c r="J1228" t="s">
        <v>252</v>
      </c>
      <c r="K1228">
        <v>209</v>
      </c>
      <c r="L1228">
        <v>19.896999999999998</v>
      </c>
      <c r="M1228" t="s">
        <v>274</v>
      </c>
      <c r="N1228" t="s">
        <v>138</v>
      </c>
      <c r="O1228">
        <v>1563</v>
      </c>
      <c r="P1228">
        <v>13.371721049264201</v>
      </c>
      <c r="Q1228" t="s">
        <v>246</v>
      </c>
      <c r="R1228" t="s">
        <v>138</v>
      </c>
      <c r="S1228" t="s">
        <v>247</v>
      </c>
    </row>
    <row r="1229">
      <c r="A1229" t="s">
        <v>3178</v>
      </c>
      <c r="B1229">
        <v>9.8671633994714494</v>
      </c>
      <c r="C1229">
        <v>-2.1114758991370599</v>
      </c>
      <c r="D1229">
        <v>1.04374724922749</v>
      </c>
      <c r="E1229">
        <v>0.0052933276879429999</v>
      </c>
      <c r="F1229">
        <v>0.0232324649788966</v>
      </c>
      <c r="G1229" t="s">
        <v>251</v>
      </c>
      <c r="H1229">
        <v>7060585</v>
      </c>
      <c r="I1229">
        <v>7060846</v>
      </c>
      <c r="J1229" t="s">
        <v>252</v>
      </c>
      <c r="K1229">
        <v>261</v>
      </c>
      <c r="L1229">
        <v>13</v>
      </c>
      <c r="M1229" t="s">
        <v>274</v>
      </c>
      <c r="N1229" t="s">
        <v>138</v>
      </c>
      <c r="O1229">
        <v>359</v>
      </c>
      <c r="P1229">
        <v>72.701949860724199</v>
      </c>
      <c r="Q1229" t="s">
        <v>246</v>
      </c>
      <c r="R1229" t="s">
        <v>138</v>
      </c>
      <c r="S1229" t="s">
        <v>247</v>
      </c>
    </row>
    <row r="1230">
      <c r="A1230" t="s">
        <v>3179</v>
      </c>
      <c r="B1230">
        <v>9.79379083388989</v>
      </c>
      <c r="C1230">
        <v>-2.1089568310946101</v>
      </c>
      <c r="D1230">
        <v>1.0425657161184601</v>
      </c>
      <c r="E1230">
        <v>0.00532710978338451</v>
      </c>
      <c r="F1230">
        <v>0.0233638413187457</v>
      </c>
      <c r="G1230" t="s">
        <v>452</v>
      </c>
      <c r="H1230">
        <v>5429675</v>
      </c>
      <c r="I1230">
        <v>5429903</v>
      </c>
      <c r="J1230" t="s">
        <v>244</v>
      </c>
      <c r="K1230">
        <v>228</v>
      </c>
      <c r="L1230">
        <v>4.9000000000000004</v>
      </c>
      <c r="M1230" t="s">
        <v>274</v>
      </c>
      <c r="N1230" t="s">
        <v>199</v>
      </c>
      <c r="O1230">
        <v>14394</v>
      </c>
      <c r="P1230">
        <v>1.5839933305544001</v>
      </c>
      <c r="Q1230" t="s">
        <v>246</v>
      </c>
      <c r="R1230" t="s">
        <v>199</v>
      </c>
      <c r="S1230" t="s">
        <v>247</v>
      </c>
    </row>
    <row r="1231">
      <c r="A1231" t="s">
        <v>3180</v>
      </c>
      <c r="B1231">
        <v>9.5699255416953299</v>
      </c>
      <c r="C1231">
        <v>-2.1630399817257402</v>
      </c>
      <c r="D1231">
        <v>1.04724129188918</v>
      </c>
      <c r="E1231">
        <v>0.0053518423884956296</v>
      </c>
      <c r="F1231">
        <v>0.023463837701819101</v>
      </c>
      <c r="G1231" t="s">
        <v>478</v>
      </c>
      <c r="H1231">
        <v>6878350</v>
      </c>
      <c r="I1231">
        <v>6878512</v>
      </c>
      <c r="J1231" t="s">
        <v>244</v>
      </c>
      <c r="K1231">
        <v>162</v>
      </c>
      <c r="L1231">
        <v>28.899999999999999</v>
      </c>
      <c r="M1231" t="s">
        <v>293</v>
      </c>
      <c r="N1231" t="s">
        <v>575</v>
      </c>
      <c r="O1231">
        <v>7578</v>
      </c>
      <c r="P1231">
        <v>2.1377672209026102</v>
      </c>
      <c r="Q1231" t="s">
        <v>246</v>
      </c>
      <c r="R1231" t="s">
        <v>191</v>
      </c>
      <c r="S1231" t="s">
        <v>247</v>
      </c>
    </row>
    <row r="1232">
      <c r="A1232" t="s">
        <v>3181</v>
      </c>
      <c r="B1232">
        <v>2.8293337343143201</v>
      </c>
      <c r="C1232">
        <v>2.94831769398687</v>
      </c>
      <c r="D1232">
        <v>2.01172828788342</v>
      </c>
      <c r="E1232">
        <v>0.00535600803906952</v>
      </c>
      <c r="F1232">
        <v>0.023477861561402399</v>
      </c>
      <c r="G1232" t="s">
        <v>317</v>
      </c>
      <c r="H1232">
        <v>2923304</v>
      </c>
      <c r="I1232">
        <v>2924001</v>
      </c>
      <c r="J1232" t="s">
        <v>244</v>
      </c>
      <c r="K1232">
        <v>697</v>
      </c>
      <c r="L1232">
        <v>11.5</v>
      </c>
      <c r="M1232" t="s">
        <v>293</v>
      </c>
      <c r="N1232" t="s">
        <v>138</v>
      </c>
      <c r="O1232">
        <v>8453</v>
      </c>
      <c r="P1232">
        <v>8.2455932804921304</v>
      </c>
      <c r="Q1232" t="s">
        <v>246</v>
      </c>
      <c r="R1232" t="s">
        <v>138</v>
      </c>
      <c r="S1232" t="s">
        <v>247</v>
      </c>
    </row>
    <row r="1233">
      <c r="A1233" t="s">
        <v>3182</v>
      </c>
      <c r="B1233">
        <v>8.7323096535187794</v>
      </c>
      <c r="C1233">
        <v>-2.5064570984744199</v>
      </c>
      <c r="D1233">
        <v>1.18065144966581</v>
      </c>
      <c r="E1233">
        <v>0.0053727554654638904</v>
      </c>
      <c r="F1233">
        <v>0.0235385244860093</v>
      </c>
      <c r="G1233" t="s">
        <v>334</v>
      </c>
      <c r="H1233">
        <v>7086981</v>
      </c>
      <c r="I1233">
        <v>7100198</v>
      </c>
      <c r="J1233" t="s">
        <v>244</v>
      </c>
      <c r="K1233">
        <v>144</v>
      </c>
      <c r="L1233">
        <v>21.376999999999999</v>
      </c>
      <c r="M1233" t="s">
        <v>245</v>
      </c>
      <c r="N1233" t="s">
        <v>197</v>
      </c>
      <c r="O1233">
        <v>12900</v>
      </c>
      <c r="P1233">
        <v>1.1162790697674401</v>
      </c>
      <c r="Q1233" t="s">
        <v>246</v>
      </c>
      <c r="R1233" t="s">
        <v>197</v>
      </c>
      <c r="S1233" t="s">
        <v>247</v>
      </c>
    </row>
    <row r="1234">
      <c r="A1234" t="s">
        <v>3183</v>
      </c>
      <c r="B1234">
        <v>2.8126252702292098</v>
      </c>
      <c r="C1234">
        <v>2.9851261752184302</v>
      </c>
      <c r="D1234">
        <v>2.0073722151818298</v>
      </c>
      <c r="E1234">
        <v>0.0054069357985144203</v>
      </c>
      <c r="F1234">
        <v>0.0236631600525068</v>
      </c>
      <c r="G1234" t="s">
        <v>307</v>
      </c>
      <c r="H1234">
        <v>6064625</v>
      </c>
      <c r="I1234">
        <v>6064780</v>
      </c>
      <c r="J1234" t="s">
        <v>252</v>
      </c>
      <c r="K1234">
        <v>155</v>
      </c>
      <c r="L1234">
        <v>24.699999999999999</v>
      </c>
      <c r="M1234" t="s">
        <v>274</v>
      </c>
      <c r="N1234" t="s">
        <v>350</v>
      </c>
      <c r="O1234">
        <v>325</v>
      </c>
      <c r="P1234">
        <v>47.692307692307701</v>
      </c>
      <c r="Q1234" t="s">
        <v>246</v>
      </c>
      <c r="R1234" t="s">
        <v>192</v>
      </c>
      <c r="S1234" t="s">
        <v>247</v>
      </c>
    </row>
    <row r="1235">
      <c r="A1235" t="s">
        <v>3184</v>
      </c>
      <c r="B1235">
        <v>3.5612759926674</v>
      </c>
      <c r="C1235">
        <v>2.81354801181502</v>
      </c>
      <c r="D1235">
        <v>1.58044402607402</v>
      </c>
      <c r="E1235">
        <v>0.00546803121416375</v>
      </c>
      <c r="F1235">
        <v>0.023899873605741799</v>
      </c>
      <c r="G1235" t="s">
        <v>349</v>
      </c>
      <c r="H1235">
        <v>2960049</v>
      </c>
      <c r="I1235">
        <v>2962085</v>
      </c>
      <c r="J1235" t="s">
        <v>244</v>
      </c>
      <c r="K1235">
        <v>2036</v>
      </c>
      <c r="L1235">
        <v>25.5</v>
      </c>
      <c r="M1235" t="s">
        <v>274</v>
      </c>
      <c r="N1235" t="s">
        <v>126</v>
      </c>
      <c r="O1235">
        <v>3386</v>
      </c>
      <c r="P1235">
        <v>60.129946839929097</v>
      </c>
      <c r="Q1235" t="s">
        <v>246</v>
      </c>
      <c r="R1235" t="s">
        <v>192</v>
      </c>
      <c r="S1235" t="s">
        <v>247</v>
      </c>
    </row>
    <row r="1236">
      <c r="A1236" t="s">
        <v>3185</v>
      </c>
      <c r="B1236">
        <v>3.6110552228649699</v>
      </c>
      <c r="C1236">
        <v>2.8252879454414099</v>
      </c>
      <c r="D1236">
        <v>1.5979467408685</v>
      </c>
      <c r="E1236">
        <v>0.0055062871318167896</v>
      </c>
      <c r="F1236">
        <v>0.024049766425708202</v>
      </c>
      <c r="G1236" t="s">
        <v>307</v>
      </c>
      <c r="H1236">
        <v>3189615</v>
      </c>
      <c r="I1236">
        <v>3192543</v>
      </c>
      <c r="J1236" t="s">
        <v>252</v>
      </c>
      <c r="K1236">
        <v>2928</v>
      </c>
      <c r="L1236">
        <v>1.7</v>
      </c>
      <c r="M1236" t="s">
        <v>274</v>
      </c>
      <c r="N1236" t="s">
        <v>122</v>
      </c>
      <c r="O1236">
        <v>1246</v>
      </c>
      <c r="P1236">
        <v>234.99197431781701</v>
      </c>
      <c r="Q1236" t="s">
        <v>254</v>
      </c>
      <c r="R1236" t="s">
        <v>122</v>
      </c>
      <c r="S1236" t="s">
        <v>247</v>
      </c>
    </row>
    <row r="1237">
      <c r="A1237" t="s">
        <v>3186</v>
      </c>
      <c r="B1237">
        <v>7.7152752647944798</v>
      </c>
      <c r="C1237">
        <v>-3.0208478671878001</v>
      </c>
      <c r="D1237">
        <v>1.45905274909255</v>
      </c>
      <c r="E1237">
        <v>0.0055904545798701301</v>
      </c>
      <c r="F1237">
        <v>0.0243691628723962</v>
      </c>
      <c r="G1237" t="s">
        <v>681</v>
      </c>
      <c r="H1237">
        <v>2537575</v>
      </c>
      <c r="I1237">
        <v>2539748</v>
      </c>
      <c r="J1237" t="s">
        <v>244</v>
      </c>
      <c r="K1237">
        <v>253</v>
      </c>
      <c r="L1237">
        <v>11.170999999999999</v>
      </c>
      <c r="M1237" t="s">
        <v>245</v>
      </c>
      <c r="N1237" t="s">
        <v>199</v>
      </c>
      <c r="O1237">
        <v>14394</v>
      </c>
      <c r="P1237">
        <v>1.75767680978185</v>
      </c>
      <c r="Q1237" t="s">
        <v>246</v>
      </c>
      <c r="R1237" t="s">
        <v>199</v>
      </c>
      <c r="S1237" t="s">
        <v>247</v>
      </c>
    </row>
    <row r="1238">
      <c r="A1238" t="s">
        <v>3187</v>
      </c>
      <c r="B1238">
        <v>4.1662909556145102</v>
      </c>
      <c r="C1238">
        <v>-2.9940902485422498</v>
      </c>
      <c r="D1238">
        <v>2.6493867940322402</v>
      </c>
      <c r="E1238">
        <v>0.0056296648841629802</v>
      </c>
      <c r="F1238">
        <v>0.024504887663584999</v>
      </c>
      <c r="G1238" t="s">
        <v>349</v>
      </c>
      <c r="H1238">
        <v>3895680</v>
      </c>
      <c r="I1238">
        <v>3898224</v>
      </c>
      <c r="J1238" t="s">
        <v>252</v>
      </c>
      <c r="K1238">
        <v>2544</v>
      </c>
      <c r="L1238">
        <v>0.20000000000000001</v>
      </c>
      <c r="M1238" t="s">
        <v>245</v>
      </c>
      <c r="N1238" t="s">
        <v>350</v>
      </c>
      <c r="O1238">
        <v>2566</v>
      </c>
      <c r="P1238">
        <v>99.142634450506606</v>
      </c>
      <c r="Q1238" t="s">
        <v>254</v>
      </c>
      <c r="R1238" t="s">
        <v>191</v>
      </c>
      <c r="S1238" t="s">
        <v>247</v>
      </c>
    </row>
    <row r="1239">
      <c r="A1239" t="s">
        <v>3188</v>
      </c>
      <c r="B1239">
        <v>7.8439151462858199</v>
      </c>
      <c r="C1239">
        <v>-2.9086800607744498</v>
      </c>
      <c r="D1239">
        <v>1.4455875685833399</v>
      </c>
      <c r="E1239">
        <v>0.0056465834138909703</v>
      </c>
      <c r="F1239">
        <v>0.0245741253431211</v>
      </c>
      <c r="G1239" t="s">
        <v>418</v>
      </c>
      <c r="H1239">
        <v>222118</v>
      </c>
      <c r="I1239">
        <v>222331</v>
      </c>
      <c r="J1239" t="s">
        <v>244</v>
      </c>
      <c r="K1239">
        <v>213</v>
      </c>
      <c r="L1239">
        <v>0.29999999999999999</v>
      </c>
      <c r="M1239" t="s">
        <v>274</v>
      </c>
      <c r="N1239" t="s">
        <v>138</v>
      </c>
      <c r="O1239">
        <v>359</v>
      </c>
      <c r="P1239">
        <v>59.331476323119801</v>
      </c>
      <c r="Q1239" t="s">
        <v>246</v>
      </c>
      <c r="R1239" t="s">
        <v>138</v>
      </c>
      <c r="S1239" t="s">
        <v>247</v>
      </c>
    </row>
    <row r="1240">
      <c r="A1240" t="s">
        <v>3189</v>
      </c>
      <c r="B1240">
        <v>4.1473719919934702</v>
      </c>
      <c r="C1240">
        <v>-2.9822453821530202</v>
      </c>
      <c r="D1240">
        <v>2.6696341626305702</v>
      </c>
      <c r="E1240">
        <v>0.0057254014598718296</v>
      </c>
      <c r="F1240">
        <v>0.024890375549809801</v>
      </c>
      <c r="G1240" t="s">
        <v>681</v>
      </c>
      <c r="H1240">
        <v>3064782</v>
      </c>
      <c r="I1240">
        <v>3064889</v>
      </c>
      <c r="J1240" t="s">
        <v>244</v>
      </c>
      <c r="K1240">
        <v>107</v>
      </c>
      <c r="L1240">
        <v>13.1</v>
      </c>
      <c r="M1240" t="s">
        <v>274</v>
      </c>
      <c r="N1240" t="s">
        <v>196</v>
      </c>
      <c r="O1240">
        <v>4584</v>
      </c>
      <c r="P1240">
        <v>2.3342059336823699</v>
      </c>
      <c r="Q1240" t="s">
        <v>246</v>
      </c>
      <c r="R1240" t="s">
        <v>196</v>
      </c>
      <c r="S1240" t="s">
        <v>247</v>
      </c>
    </row>
    <row r="1241">
      <c r="A1241" t="s">
        <v>3190</v>
      </c>
      <c r="B1241">
        <v>4.1016212041266398</v>
      </c>
      <c r="C1241">
        <v>-2.9410304939466898</v>
      </c>
      <c r="D1241">
        <v>2.6693183684360799</v>
      </c>
      <c r="E1241">
        <v>0.0059058247596022601</v>
      </c>
      <c r="F1241">
        <v>0.0255922586405752</v>
      </c>
      <c r="G1241" t="s">
        <v>681</v>
      </c>
      <c r="H1241">
        <v>2570917</v>
      </c>
      <c r="I1241">
        <v>2575444</v>
      </c>
      <c r="J1241" t="s">
        <v>252</v>
      </c>
      <c r="K1241">
        <v>217</v>
      </c>
      <c r="L1241">
        <v>23.448</v>
      </c>
      <c r="M1241" t="s">
        <v>245</v>
      </c>
      <c r="N1241" t="s">
        <v>138</v>
      </c>
      <c r="O1241">
        <v>13346</v>
      </c>
      <c r="P1241">
        <v>1.6259553424247</v>
      </c>
      <c r="Q1241" t="s">
        <v>246</v>
      </c>
      <c r="R1241" t="s">
        <v>138</v>
      </c>
      <c r="S1241" t="s">
        <v>247</v>
      </c>
    </row>
    <row r="1242">
      <c r="A1242" t="s">
        <v>3191</v>
      </c>
      <c r="B1242">
        <v>8.5637116772339894</v>
      </c>
      <c r="C1242">
        <v>-2.4630252253443801</v>
      </c>
      <c r="D1242">
        <v>1.18793889040266</v>
      </c>
      <c r="E1242">
        <v>0.0059154407165424097</v>
      </c>
      <c r="F1242">
        <v>0.025629354139480701</v>
      </c>
      <c r="G1242" t="s">
        <v>520</v>
      </c>
      <c r="H1242">
        <v>1414329</v>
      </c>
      <c r="I1242">
        <v>1415559</v>
      </c>
      <c r="J1242" t="s">
        <v>244</v>
      </c>
      <c r="K1242">
        <v>1230</v>
      </c>
      <c r="L1242">
        <v>9.8000000000000007</v>
      </c>
      <c r="M1242" t="s">
        <v>274</v>
      </c>
      <c r="N1242" t="s">
        <v>195</v>
      </c>
      <c r="O1242">
        <v>4363</v>
      </c>
      <c r="P1242">
        <v>28.191611276644501</v>
      </c>
      <c r="Q1242" t="s">
        <v>246</v>
      </c>
      <c r="R1242" t="s">
        <v>195</v>
      </c>
      <c r="S1242" t="s">
        <v>247</v>
      </c>
    </row>
    <row r="1243">
      <c r="A1243" t="s">
        <v>3192</v>
      </c>
      <c r="B1243">
        <v>7.5364611389823599</v>
      </c>
      <c r="C1243">
        <v>-2.9804375480970902</v>
      </c>
      <c r="D1243">
        <v>1.45592110081183</v>
      </c>
      <c r="E1243">
        <v>0.0059210104646430697</v>
      </c>
      <c r="F1243">
        <v>0.025648908845947099</v>
      </c>
      <c r="G1243" t="s">
        <v>414</v>
      </c>
      <c r="H1243">
        <v>1290530</v>
      </c>
      <c r="I1243">
        <v>1290747</v>
      </c>
      <c r="J1243" t="s">
        <v>252</v>
      </c>
      <c r="K1243">
        <v>149</v>
      </c>
      <c r="L1243">
        <v>20.922999999999998</v>
      </c>
      <c r="M1243" t="s">
        <v>274</v>
      </c>
      <c r="N1243" t="s">
        <v>200</v>
      </c>
      <c r="O1243">
        <v>438</v>
      </c>
      <c r="P1243">
        <v>34.018264840182702</v>
      </c>
      <c r="Q1243" t="s">
        <v>246</v>
      </c>
      <c r="R1243" t="s">
        <v>200</v>
      </c>
      <c r="S1243" t="s">
        <v>247</v>
      </c>
    </row>
    <row r="1244">
      <c r="A1244" t="s">
        <v>3193</v>
      </c>
      <c r="B1244">
        <v>4.0904311873128201</v>
      </c>
      <c r="C1244">
        <v>2.4116387463732898</v>
      </c>
      <c r="D1244">
        <v>1.4593325522599701</v>
      </c>
      <c r="E1244">
        <v>0.0059672763776248998</v>
      </c>
      <c r="F1244">
        <v>0.025840105305641601</v>
      </c>
      <c r="G1244" t="s">
        <v>330</v>
      </c>
      <c r="H1244">
        <v>4579710</v>
      </c>
      <c r="I1244">
        <v>4580865</v>
      </c>
      <c r="J1244" t="s">
        <v>244</v>
      </c>
      <c r="K1244">
        <v>1155</v>
      </c>
      <c r="L1244">
        <v>13.199999999999999</v>
      </c>
      <c r="M1244" t="s">
        <v>245</v>
      </c>
      <c r="N1244" t="s">
        <v>198</v>
      </c>
      <c r="O1244">
        <v>8756</v>
      </c>
      <c r="P1244">
        <v>13.190954773869301</v>
      </c>
      <c r="Q1244" t="s">
        <v>246</v>
      </c>
      <c r="R1244" t="s">
        <v>198</v>
      </c>
      <c r="S1244" t="s">
        <v>247</v>
      </c>
    </row>
    <row r="1245">
      <c r="A1245" t="s">
        <v>3194</v>
      </c>
      <c r="B1245">
        <v>4.7321367688377602</v>
      </c>
      <c r="C1245">
        <v>2.09807675114673</v>
      </c>
      <c r="D1245">
        <v>1.2123999192183399</v>
      </c>
      <c r="E1245">
        <v>0.0060804962004436299</v>
      </c>
      <c r="F1245">
        <v>0.026288185140094601</v>
      </c>
      <c r="G1245" t="s">
        <v>282</v>
      </c>
      <c r="H1245">
        <v>643083</v>
      </c>
      <c r="I1245">
        <v>643300</v>
      </c>
      <c r="J1245" t="s">
        <v>244</v>
      </c>
      <c r="K1245">
        <v>217</v>
      </c>
      <c r="L1245">
        <v>9.6999999999999993</v>
      </c>
      <c r="M1245" t="s">
        <v>245</v>
      </c>
      <c r="N1245" t="s">
        <v>350</v>
      </c>
      <c r="O1245">
        <v>221</v>
      </c>
      <c r="P1245">
        <v>98.190045248868799</v>
      </c>
      <c r="Q1245" t="s">
        <v>254</v>
      </c>
      <c r="R1245" t="s">
        <v>192</v>
      </c>
      <c r="S1245" t="s">
        <v>247</v>
      </c>
    </row>
    <row r="1246">
      <c r="A1246" t="s">
        <v>3195</v>
      </c>
      <c r="B1246">
        <v>3.4329407185372398</v>
      </c>
      <c r="C1246">
        <v>2.75220839551065</v>
      </c>
      <c r="D1246">
        <v>1.59979504503838</v>
      </c>
      <c r="E1246">
        <v>0.0061625206826416996</v>
      </c>
      <c r="F1246">
        <v>0.026611710399544401</v>
      </c>
      <c r="G1246" t="s">
        <v>307</v>
      </c>
      <c r="H1246">
        <v>4539941</v>
      </c>
      <c r="I1246">
        <v>4540585</v>
      </c>
      <c r="J1246" t="s">
        <v>244</v>
      </c>
      <c r="K1246">
        <v>644</v>
      </c>
      <c r="L1246">
        <v>4</v>
      </c>
      <c r="M1246" t="s">
        <v>265</v>
      </c>
      <c r="N1246" t="s">
        <v>200</v>
      </c>
      <c r="O1246">
        <v>3664</v>
      </c>
      <c r="P1246">
        <v>17.5764192139738</v>
      </c>
      <c r="Q1246" t="s">
        <v>246</v>
      </c>
      <c r="R1246" t="s">
        <v>200</v>
      </c>
      <c r="S1246" t="s">
        <v>247</v>
      </c>
    </row>
    <row r="1247">
      <c r="A1247" t="s">
        <v>3196</v>
      </c>
      <c r="B1247">
        <v>5.1056859136827901</v>
      </c>
      <c r="C1247">
        <v>2.0182697361589299</v>
      </c>
      <c r="D1247">
        <v>1.15921105604134</v>
      </c>
      <c r="E1247">
        <v>0.0064213425216239602</v>
      </c>
      <c r="F1247">
        <v>0.027570326511941599</v>
      </c>
      <c r="G1247" t="s">
        <v>251</v>
      </c>
      <c r="H1247">
        <v>1460499</v>
      </c>
      <c r="I1247">
        <v>1466548</v>
      </c>
      <c r="J1247" t="s">
        <v>252</v>
      </c>
      <c r="K1247">
        <v>6049</v>
      </c>
      <c r="L1247">
        <v>0.10000000000000001</v>
      </c>
      <c r="M1247" t="s">
        <v>274</v>
      </c>
      <c r="N1247" t="s">
        <v>2499</v>
      </c>
      <c r="O1247">
        <v>6049</v>
      </c>
      <c r="P1247">
        <v>100</v>
      </c>
      <c r="Q1247" t="s">
        <v>254</v>
      </c>
      <c r="R1247" t="s">
        <v>191</v>
      </c>
      <c r="S1247" t="s">
        <v>247</v>
      </c>
    </row>
    <row r="1248">
      <c r="A1248" t="s">
        <v>3197</v>
      </c>
      <c r="B1248">
        <v>7.6150220229016803</v>
      </c>
      <c r="C1248">
        <v>-2.8199239292662202</v>
      </c>
      <c r="D1248">
        <v>1.4636178650581899</v>
      </c>
      <c r="E1248">
        <v>0.0064932127712679097</v>
      </c>
      <c r="F1248">
        <v>0.0278198704934506</v>
      </c>
      <c r="G1248" t="s">
        <v>380</v>
      </c>
      <c r="H1248">
        <v>1381630</v>
      </c>
      <c r="I1248">
        <v>1381692</v>
      </c>
      <c r="J1248" t="s">
        <v>252</v>
      </c>
      <c r="K1248">
        <v>62</v>
      </c>
      <c r="L1248">
        <v>19.399999999999999</v>
      </c>
      <c r="M1248" t="s">
        <v>153</v>
      </c>
      <c r="N1248" t="s">
        <v>126</v>
      </c>
      <c r="O1248">
        <v>5526</v>
      </c>
      <c r="P1248">
        <v>1.1219688744118701</v>
      </c>
      <c r="Q1248" t="s">
        <v>246</v>
      </c>
      <c r="R1248" t="s">
        <v>191</v>
      </c>
      <c r="S1248" t="s">
        <v>247</v>
      </c>
    </row>
    <row r="1249">
      <c r="A1249" t="s">
        <v>3198</v>
      </c>
      <c r="B1249">
        <v>2.6530371727814099</v>
      </c>
      <c r="C1249">
        <v>2.9337812901023899</v>
      </c>
      <c r="D1249">
        <v>2.0625577229884899</v>
      </c>
      <c r="E1249">
        <v>0.0065042159389214803</v>
      </c>
      <c r="F1249">
        <v>0.027841438737641801</v>
      </c>
      <c r="G1249" t="s">
        <v>307</v>
      </c>
      <c r="H1249">
        <v>3705846</v>
      </c>
      <c r="I1249">
        <v>3705981</v>
      </c>
      <c r="J1249" t="s">
        <v>244</v>
      </c>
      <c r="K1249">
        <v>135</v>
      </c>
      <c r="L1249">
        <v>15.800000000000001</v>
      </c>
      <c r="M1249" t="s">
        <v>245</v>
      </c>
      <c r="N1249" t="s">
        <v>354</v>
      </c>
      <c r="O1249">
        <v>1569</v>
      </c>
      <c r="P1249">
        <v>8.6042065009560194</v>
      </c>
      <c r="Q1249" t="s">
        <v>246</v>
      </c>
      <c r="R1249" t="s">
        <v>192</v>
      </c>
      <c r="S1249" t="s">
        <v>247</v>
      </c>
    </row>
    <row r="1250">
      <c r="A1250" t="s">
        <v>3199</v>
      </c>
      <c r="B1250">
        <v>2.6530371727814099</v>
      </c>
      <c r="C1250">
        <v>2.9337812901023899</v>
      </c>
      <c r="D1250">
        <v>2.0625577229884899</v>
      </c>
      <c r="E1250">
        <v>0.0065042159389214803</v>
      </c>
      <c r="F1250">
        <v>0.027841438737641801</v>
      </c>
      <c r="G1250" t="s">
        <v>282</v>
      </c>
      <c r="H1250">
        <v>6550976</v>
      </c>
      <c r="I1250">
        <v>6551041</v>
      </c>
      <c r="J1250" t="s">
        <v>244</v>
      </c>
      <c r="K1250">
        <v>65</v>
      </c>
      <c r="L1250">
        <v>23.100000000000001</v>
      </c>
      <c r="M1250" t="s">
        <v>153</v>
      </c>
      <c r="N1250" t="s">
        <v>354</v>
      </c>
      <c r="O1250">
        <v>12053</v>
      </c>
      <c r="P1250">
        <v>0.53928482535468303</v>
      </c>
      <c r="Q1250" t="s">
        <v>246</v>
      </c>
      <c r="R1250" t="s">
        <v>191</v>
      </c>
      <c r="S1250" t="s">
        <v>247</v>
      </c>
    </row>
    <row r="1251">
      <c r="A1251" t="s">
        <v>3200</v>
      </c>
      <c r="B1251">
        <v>2.6530371727814099</v>
      </c>
      <c r="C1251">
        <v>2.9337812901023899</v>
      </c>
      <c r="D1251">
        <v>2.0625577229884899</v>
      </c>
      <c r="E1251">
        <v>0.0065042159389214803</v>
      </c>
      <c r="F1251">
        <v>0.027841438737641801</v>
      </c>
      <c r="G1251" t="s">
        <v>282</v>
      </c>
      <c r="H1251">
        <v>6550981</v>
      </c>
      <c r="I1251">
        <v>6551051</v>
      </c>
      <c r="J1251" t="s">
        <v>252</v>
      </c>
      <c r="K1251">
        <v>70</v>
      </c>
      <c r="L1251">
        <v>20.300000000000001</v>
      </c>
      <c r="M1251" t="s">
        <v>153</v>
      </c>
      <c r="N1251" t="s">
        <v>432</v>
      </c>
      <c r="O1251">
        <v>21549</v>
      </c>
      <c r="P1251">
        <v>0.32484105990997297</v>
      </c>
      <c r="Q1251" t="s">
        <v>246</v>
      </c>
      <c r="R1251" t="s">
        <v>191</v>
      </c>
      <c r="S1251" t="s">
        <v>247</v>
      </c>
    </row>
    <row r="1252">
      <c r="A1252" t="s">
        <v>3201</v>
      </c>
      <c r="B1252">
        <v>7.3097321204508203</v>
      </c>
      <c r="C1252">
        <v>-2.9137671183763798</v>
      </c>
      <c r="D1252">
        <v>1.4588396998420201</v>
      </c>
      <c r="E1252">
        <v>0.0065464502719743498</v>
      </c>
      <c r="F1252">
        <v>0.0279788439717545</v>
      </c>
      <c r="G1252" t="s">
        <v>317</v>
      </c>
      <c r="H1252">
        <v>2312764</v>
      </c>
      <c r="I1252">
        <v>2312818</v>
      </c>
      <c r="J1252" t="s">
        <v>252</v>
      </c>
      <c r="K1252">
        <v>54</v>
      </c>
      <c r="L1252">
        <v>1.8999999999999999</v>
      </c>
      <c r="M1252" t="s">
        <v>265</v>
      </c>
      <c r="N1252" t="s">
        <v>122</v>
      </c>
      <c r="O1252">
        <v>421</v>
      </c>
      <c r="P1252">
        <v>12.8266033254157</v>
      </c>
      <c r="Q1252" t="s">
        <v>246</v>
      </c>
      <c r="R1252" t="s">
        <v>122</v>
      </c>
      <c r="S1252" t="s">
        <v>247</v>
      </c>
    </row>
    <row r="1253">
      <c r="A1253" t="s">
        <v>3202</v>
      </c>
      <c r="B1253">
        <v>3.60923728007015</v>
      </c>
      <c r="C1253">
        <v>2.66496906916792</v>
      </c>
      <c r="D1253">
        <v>1.64825327291381</v>
      </c>
      <c r="E1253">
        <v>0.00655807624368059</v>
      </c>
      <c r="F1253">
        <v>0.028023599295417902</v>
      </c>
      <c r="G1253" t="s">
        <v>414</v>
      </c>
      <c r="H1253">
        <v>1835187</v>
      </c>
      <c r="I1253">
        <v>1835392</v>
      </c>
      <c r="J1253" t="s">
        <v>244</v>
      </c>
      <c r="K1253">
        <v>205</v>
      </c>
      <c r="L1253">
        <v>23</v>
      </c>
      <c r="M1253" t="s">
        <v>245</v>
      </c>
      <c r="N1253" t="s">
        <v>350</v>
      </c>
      <c r="O1253">
        <v>221</v>
      </c>
      <c r="P1253">
        <v>92.760180995475096</v>
      </c>
      <c r="Q1253" t="s">
        <v>246</v>
      </c>
      <c r="R1253" t="s">
        <v>192</v>
      </c>
      <c r="S1253" t="s">
        <v>247</v>
      </c>
    </row>
    <row r="1254">
      <c r="A1254" t="s">
        <v>3203</v>
      </c>
      <c r="B1254">
        <v>2.6882720437464598</v>
      </c>
      <c r="C1254">
        <v>2.9480342110561</v>
      </c>
      <c r="D1254">
        <v>2.1070757423728201</v>
      </c>
      <c r="E1254">
        <v>0.0067696385413879099</v>
      </c>
      <c r="F1254">
        <v>0.028789323224362801</v>
      </c>
      <c r="G1254" t="s">
        <v>520</v>
      </c>
      <c r="H1254">
        <v>4108125</v>
      </c>
      <c r="I1254">
        <v>4108533</v>
      </c>
      <c r="J1254" t="s">
        <v>244</v>
      </c>
      <c r="K1254">
        <v>408</v>
      </c>
      <c r="L1254">
        <v>16.300000000000001</v>
      </c>
      <c r="M1254" t="s">
        <v>274</v>
      </c>
      <c r="N1254" t="s">
        <v>198</v>
      </c>
      <c r="O1254">
        <v>5467</v>
      </c>
      <c r="P1254">
        <v>7.4629595756356304</v>
      </c>
      <c r="Q1254" t="s">
        <v>246</v>
      </c>
      <c r="R1254" t="s">
        <v>198</v>
      </c>
      <c r="S1254" t="s">
        <v>247</v>
      </c>
    </row>
    <row r="1255">
      <c r="A1255" t="s">
        <v>3204</v>
      </c>
      <c r="B1255">
        <v>3.39770584757219</v>
      </c>
      <c r="C1255">
        <v>2.6707534541950699</v>
      </c>
      <c r="D1255">
        <v>1.6201367885475999</v>
      </c>
      <c r="E1255">
        <v>0.0067918654543453602</v>
      </c>
      <c r="F1255">
        <v>0.028865130969981698</v>
      </c>
      <c r="G1255" t="s">
        <v>334</v>
      </c>
      <c r="H1255">
        <v>4291191</v>
      </c>
      <c r="I1255">
        <v>4291363</v>
      </c>
      <c r="J1255" t="s">
        <v>244</v>
      </c>
      <c r="K1255">
        <v>172</v>
      </c>
      <c r="L1255">
        <v>12.9</v>
      </c>
      <c r="M1255" t="s">
        <v>265</v>
      </c>
      <c r="N1255" t="s">
        <v>196</v>
      </c>
      <c r="O1255">
        <v>4584</v>
      </c>
      <c r="P1255">
        <v>3.7521815008726001</v>
      </c>
      <c r="Q1255" t="s">
        <v>246</v>
      </c>
      <c r="R1255" t="s">
        <v>196</v>
      </c>
      <c r="S1255" t="s">
        <v>247</v>
      </c>
    </row>
    <row r="1256">
      <c r="A1256" t="s">
        <v>3205</v>
      </c>
      <c r="B1256">
        <v>2.6490551251340002</v>
      </c>
      <c r="C1256">
        <v>2.7498947162680301</v>
      </c>
      <c r="D1256">
        <v>2.1077720820791801</v>
      </c>
      <c r="E1256">
        <v>0.0068959828802052899</v>
      </c>
      <c r="F1256">
        <v>0.0292410870295816</v>
      </c>
      <c r="G1256" t="s">
        <v>414</v>
      </c>
      <c r="H1256">
        <v>5146232</v>
      </c>
      <c r="I1256">
        <v>5146510</v>
      </c>
      <c r="J1256" t="s">
        <v>244</v>
      </c>
      <c r="K1256">
        <v>278</v>
      </c>
      <c r="L1256">
        <v>28.5</v>
      </c>
      <c r="M1256" t="s">
        <v>274</v>
      </c>
      <c r="N1256" t="s">
        <v>354</v>
      </c>
      <c r="O1256">
        <v>4208</v>
      </c>
      <c r="P1256">
        <v>6.6064638783270002</v>
      </c>
      <c r="Q1256" t="s">
        <v>246</v>
      </c>
      <c r="R1256" t="s">
        <v>192</v>
      </c>
      <c r="S1256" t="s">
        <v>247</v>
      </c>
    </row>
    <row r="1257">
      <c r="A1257" t="s">
        <v>3206</v>
      </c>
      <c r="B1257">
        <v>3.4016878952196001</v>
      </c>
      <c r="C1257">
        <v>2.74218367150932</v>
      </c>
      <c r="D1257">
        <v>1.64710393151336</v>
      </c>
      <c r="E1257">
        <v>0.0069051925776378196</v>
      </c>
      <c r="F1257">
        <v>0.029269915465266499</v>
      </c>
      <c r="G1257" t="s">
        <v>342</v>
      </c>
      <c r="H1257">
        <v>735350</v>
      </c>
      <c r="I1257">
        <v>735572</v>
      </c>
      <c r="J1257" t="s">
        <v>252</v>
      </c>
      <c r="K1257">
        <v>222</v>
      </c>
      <c r="L1257">
        <v>12.699999999999999</v>
      </c>
      <c r="M1257" t="s">
        <v>245</v>
      </c>
      <c r="N1257" t="s">
        <v>350</v>
      </c>
      <c r="O1257">
        <v>325</v>
      </c>
      <c r="P1257">
        <v>68.307692307692307</v>
      </c>
      <c r="Q1257" t="s">
        <v>246</v>
      </c>
      <c r="R1257" t="s">
        <v>192</v>
      </c>
      <c r="S1257" t="s">
        <v>247</v>
      </c>
    </row>
    <row r="1258">
      <c r="A1258" t="s">
        <v>3207</v>
      </c>
      <c r="B1258">
        <v>3.9039345093768199</v>
      </c>
      <c r="C1258">
        <v>-2.7409136310115798</v>
      </c>
      <c r="D1258">
        <v>2.74508285688374</v>
      </c>
      <c r="E1258">
        <v>0.0069409511669323099</v>
      </c>
      <c r="F1258">
        <v>0.0294060886988513</v>
      </c>
      <c r="G1258" t="s">
        <v>243</v>
      </c>
      <c r="H1258">
        <v>5884424</v>
      </c>
      <c r="I1258">
        <v>5885410</v>
      </c>
      <c r="J1258" t="s">
        <v>244</v>
      </c>
      <c r="K1258">
        <v>982</v>
      </c>
      <c r="L1258">
        <v>23.593</v>
      </c>
      <c r="M1258" t="s">
        <v>293</v>
      </c>
      <c r="N1258" t="s">
        <v>199</v>
      </c>
      <c r="O1258">
        <v>14394</v>
      </c>
      <c r="P1258">
        <v>6.8222870640544704</v>
      </c>
      <c r="Q1258" t="s">
        <v>246</v>
      </c>
      <c r="R1258" t="s">
        <v>199</v>
      </c>
      <c r="S1258" t="s">
        <v>247</v>
      </c>
    </row>
    <row r="1259">
      <c r="A1259" t="s">
        <v>3208</v>
      </c>
      <c r="B1259">
        <v>7.4631325107020103</v>
      </c>
      <c r="C1259">
        <v>-2.7677088014323101</v>
      </c>
      <c r="D1259">
        <v>1.47196617874862</v>
      </c>
      <c r="E1259">
        <v>0.0070259136205039797</v>
      </c>
      <c r="F1259">
        <v>0.0297141931206822</v>
      </c>
      <c r="G1259" t="s">
        <v>261</v>
      </c>
      <c r="H1259">
        <v>3695437</v>
      </c>
      <c r="I1259">
        <v>3701708</v>
      </c>
      <c r="J1259" t="s">
        <v>252</v>
      </c>
      <c r="K1259">
        <v>6271</v>
      </c>
      <c r="L1259">
        <v>3.3119999999999998</v>
      </c>
      <c r="M1259" t="s">
        <v>265</v>
      </c>
      <c r="N1259" t="s">
        <v>198</v>
      </c>
      <c r="O1259">
        <v>5640</v>
      </c>
      <c r="P1259">
        <v>111.187943262411</v>
      </c>
      <c r="Q1259" t="s">
        <v>254</v>
      </c>
      <c r="R1259" t="s">
        <v>198</v>
      </c>
      <c r="S1259" t="s">
        <v>247</v>
      </c>
    </row>
    <row r="1260">
      <c r="A1260" t="s">
        <v>3209</v>
      </c>
      <c r="B1260">
        <v>2.6178023018163699</v>
      </c>
      <c r="C1260">
        <v>2.83149873095073</v>
      </c>
      <c r="D1260">
        <v>2.0944418183004201</v>
      </c>
      <c r="E1260">
        <v>0.0070283603906995196</v>
      </c>
      <c r="F1260">
        <v>0.029719364382825599</v>
      </c>
      <c r="G1260" t="s">
        <v>338</v>
      </c>
      <c r="H1260">
        <v>3089540</v>
      </c>
      <c r="I1260">
        <v>3089761</v>
      </c>
      <c r="J1260" t="s">
        <v>244</v>
      </c>
      <c r="K1260">
        <v>221</v>
      </c>
      <c r="L1260">
        <v>22.199999999999999</v>
      </c>
      <c r="M1260" t="s">
        <v>245</v>
      </c>
      <c r="N1260" t="s">
        <v>350</v>
      </c>
      <c r="O1260">
        <v>325</v>
      </c>
      <c r="P1260">
        <v>68</v>
      </c>
      <c r="Q1260" t="s">
        <v>246</v>
      </c>
      <c r="R1260" t="s">
        <v>192</v>
      </c>
      <c r="S1260" t="s">
        <v>247</v>
      </c>
    </row>
    <row r="1261">
      <c r="A1261" t="s">
        <v>3210</v>
      </c>
      <c r="B1261">
        <v>3.43077661368465</v>
      </c>
      <c r="C1261">
        <v>2.6806790743556199</v>
      </c>
      <c r="D1261">
        <v>1.65792859585204</v>
      </c>
      <c r="E1261">
        <v>0.0071324600186728898</v>
      </c>
      <c r="F1261">
        <v>0.030133309422895001</v>
      </c>
      <c r="G1261" t="s">
        <v>418</v>
      </c>
      <c r="H1261">
        <v>3244685</v>
      </c>
      <c r="I1261">
        <v>3244844</v>
      </c>
      <c r="J1261" t="s">
        <v>252</v>
      </c>
      <c r="K1261">
        <v>159</v>
      </c>
      <c r="L1261">
        <v>27.5</v>
      </c>
      <c r="M1261" t="s">
        <v>245</v>
      </c>
      <c r="N1261" t="s">
        <v>350</v>
      </c>
      <c r="O1261">
        <v>325</v>
      </c>
      <c r="P1261">
        <v>48.923076923076898</v>
      </c>
      <c r="Q1261" t="s">
        <v>246</v>
      </c>
      <c r="R1261" t="s">
        <v>192</v>
      </c>
      <c r="S1261" t="s">
        <v>247</v>
      </c>
    </row>
    <row r="1262">
      <c r="A1262" t="s">
        <v>3211</v>
      </c>
      <c r="B1262">
        <v>4.3814422405778499</v>
      </c>
      <c r="C1262">
        <v>2.1682604155085099</v>
      </c>
      <c r="D1262">
        <v>1.3567505279786001</v>
      </c>
      <c r="E1262">
        <v>0.0071469894458827598</v>
      </c>
      <c r="F1262">
        <v>0.030173692183278301</v>
      </c>
      <c r="G1262" t="s">
        <v>418</v>
      </c>
      <c r="H1262">
        <v>4524533</v>
      </c>
      <c r="I1262">
        <v>4524792</v>
      </c>
      <c r="J1262" t="s">
        <v>244</v>
      </c>
      <c r="K1262">
        <v>259</v>
      </c>
      <c r="L1262">
        <v>1.8999999999999999</v>
      </c>
      <c r="M1262" t="s">
        <v>245</v>
      </c>
      <c r="N1262" t="s">
        <v>200</v>
      </c>
      <c r="O1262">
        <v>3664</v>
      </c>
      <c r="P1262">
        <v>7.0687772925764198</v>
      </c>
      <c r="Q1262" t="s">
        <v>246</v>
      </c>
      <c r="R1262" t="s">
        <v>200</v>
      </c>
      <c r="S1262" t="s">
        <v>247</v>
      </c>
    </row>
    <row r="1263">
      <c r="A1263" t="s">
        <v>3212</v>
      </c>
      <c r="B1263">
        <v>4.9451742394005196</v>
      </c>
      <c r="C1263">
        <v>2.0659920078695801</v>
      </c>
      <c r="D1263">
        <v>1.31445815061741</v>
      </c>
      <c r="E1263">
        <v>0.0074282165701342598</v>
      </c>
      <c r="F1263">
        <v>0.031225259404927201</v>
      </c>
      <c r="G1263" t="s">
        <v>418</v>
      </c>
      <c r="H1263">
        <v>4036397</v>
      </c>
      <c r="I1263">
        <v>4038622</v>
      </c>
      <c r="J1263" t="s">
        <v>252</v>
      </c>
      <c r="K1263">
        <v>296</v>
      </c>
      <c r="L1263">
        <v>3.7170000000000001</v>
      </c>
      <c r="M1263" t="s">
        <v>245</v>
      </c>
      <c r="N1263" t="s">
        <v>200</v>
      </c>
      <c r="O1263">
        <v>4637</v>
      </c>
      <c r="P1263">
        <v>6.3834375673927104</v>
      </c>
      <c r="Q1263" t="s">
        <v>246</v>
      </c>
      <c r="R1263" t="s">
        <v>200</v>
      </c>
      <c r="S1263" t="s">
        <v>247</v>
      </c>
    </row>
    <row r="1264">
      <c r="A1264" t="s">
        <v>3213</v>
      </c>
      <c r="B1264">
        <v>3.73385601659959</v>
      </c>
      <c r="C1264">
        <v>2.34156104734013</v>
      </c>
      <c r="D1264">
        <v>1.4803015152869099</v>
      </c>
      <c r="E1264">
        <v>0.0075090822176946403</v>
      </c>
      <c r="F1264">
        <v>0.031488862909434499</v>
      </c>
      <c r="G1264" t="s">
        <v>334</v>
      </c>
      <c r="H1264">
        <v>727568</v>
      </c>
      <c r="I1264">
        <v>727748</v>
      </c>
      <c r="J1264" t="s">
        <v>252</v>
      </c>
      <c r="K1264">
        <v>180</v>
      </c>
      <c r="L1264">
        <v>6.2000000000000002</v>
      </c>
      <c r="M1264" t="s">
        <v>274</v>
      </c>
      <c r="N1264" t="s">
        <v>200</v>
      </c>
      <c r="O1264">
        <v>4637</v>
      </c>
      <c r="P1264">
        <v>3.8818201423334102</v>
      </c>
      <c r="Q1264" t="s">
        <v>246</v>
      </c>
      <c r="R1264" t="s">
        <v>200</v>
      </c>
      <c r="S1264" t="s">
        <v>247</v>
      </c>
    </row>
    <row r="1265">
      <c r="A1265" t="s">
        <v>3214</v>
      </c>
      <c r="B1265">
        <v>3.8000062845798999</v>
      </c>
      <c r="C1265">
        <v>-2.6147240913736902</v>
      </c>
      <c r="D1265">
        <v>2.7956533724367501</v>
      </c>
      <c r="E1265">
        <v>0.0075993140040706304</v>
      </c>
      <c r="F1265">
        <v>0.031823274235742501</v>
      </c>
      <c r="G1265" t="s">
        <v>452</v>
      </c>
      <c r="H1265">
        <v>6967538</v>
      </c>
      <c r="I1265">
        <v>6967641</v>
      </c>
      <c r="J1265" t="s">
        <v>252</v>
      </c>
      <c r="K1265">
        <v>103</v>
      </c>
      <c r="L1265">
        <v>1</v>
      </c>
      <c r="M1265" t="s">
        <v>274</v>
      </c>
      <c r="N1265" t="s">
        <v>138</v>
      </c>
      <c r="O1265">
        <v>359</v>
      </c>
      <c r="P1265">
        <v>28.690807799442901</v>
      </c>
      <c r="Q1265" t="s">
        <v>246</v>
      </c>
      <c r="R1265" t="s">
        <v>138</v>
      </c>
      <c r="S1265" t="s">
        <v>247</v>
      </c>
    </row>
    <row r="1266">
      <c r="A1266" t="s">
        <v>3215</v>
      </c>
      <c r="B1266">
        <v>4.6489406104699702</v>
      </c>
      <c r="C1266">
        <v>2.0240673769233299</v>
      </c>
      <c r="D1266">
        <v>1.2639222402843999</v>
      </c>
      <c r="E1266">
        <v>0.0077022047879556198</v>
      </c>
      <c r="F1266">
        <v>0.032176450834749203</v>
      </c>
      <c r="G1266" t="s">
        <v>261</v>
      </c>
      <c r="H1266">
        <v>327327</v>
      </c>
      <c r="I1266">
        <v>327550</v>
      </c>
      <c r="J1266" t="s">
        <v>252</v>
      </c>
      <c r="K1266">
        <v>223</v>
      </c>
      <c r="L1266">
        <v>2.7000000000000002</v>
      </c>
      <c r="M1266" t="s">
        <v>245</v>
      </c>
      <c r="N1266" t="s">
        <v>200</v>
      </c>
      <c r="O1266">
        <v>4637</v>
      </c>
      <c r="P1266">
        <v>4.80914384300194</v>
      </c>
      <c r="Q1266" t="s">
        <v>246</v>
      </c>
      <c r="R1266" t="s">
        <v>200</v>
      </c>
      <c r="S1266" t="s">
        <v>247</v>
      </c>
    </row>
    <row r="1267">
      <c r="A1267" t="s">
        <v>3216</v>
      </c>
      <c r="B1267">
        <v>9.1993590556388707</v>
      </c>
      <c r="C1267">
        <v>-2.03845435480256</v>
      </c>
      <c r="D1267">
        <v>1.09230528433116</v>
      </c>
      <c r="E1267">
        <v>0.0077148346660600503</v>
      </c>
      <c r="F1267">
        <v>0.032218126194003799</v>
      </c>
      <c r="G1267" t="s">
        <v>251</v>
      </c>
      <c r="H1267">
        <v>6763614</v>
      </c>
      <c r="I1267">
        <v>6763939</v>
      </c>
      <c r="J1267" t="s">
        <v>244</v>
      </c>
      <c r="K1267">
        <v>325</v>
      </c>
      <c r="L1267">
        <v>12.1</v>
      </c>
      <c r="M1267" t="s">
        <v>245</v>
      </c>
      <c r="N1267" t="s">
        <v>199</v>
      </c>
      <c r="O1267">
        <v>13544</v>
      </c>
      <c r="P1267">
        <v>2.39958653278204</v>
      </c>
      <c r="Q1267" t="s">
        <v>246</v>
      </c>
      <c r="R1267" t="s">
        <v>199</v>
      </c>
      <c r="S1267" t="s">
        <v>247</v>
      </c>
    </row>
    <row r="1268">
      <c r="A1268" t="s">
        <v>3217</v>
      </c>
      <c r="B1268">
        <v>4.3462073696127996</v>
      </c>
      <c r="C1268">
        <v>2.0958994704138898</v>
      </c>
      <c r="D1268">
        <v>1.37447312849527</v>
      </c>
      <c r="E1268">
        <v>0.0079962378188942907</v>
      </c>
      <c r="F1268">
        <v>0.0332446325758139</v>
      </c>
      <c r="G1268" t="s">
        <v>411</v>
      </c>
      <c r="H1268">
        <v>4005078</v>
      </c>
      <c r="I1268">
        <v>4005180</v>
      </c>
      <c r="J1268" t="s">
        <v>252</v>
      </c>
      <c r="K1268">
        <v>102</v>
      </c>
      <c r="L1268">
        <v>13.9</v>
      </c>
      <c r="M1268" t="s">
        <v>245</v>
      </c>
      <c r="N1268" t="s">
        <v>354</v>
      </c>
      <c r="O1268">
        <v>9588</v>
      </c>
      <c r="P1268">
        <v>1.0638297872340401</v>
      </c>
      <c r="Q1268" t="s">
        <v>246</v>
      </c>
      <c r="R1268" t="s">
        <v>192</v>
      </c>
      <c r="S1268" t="s">
        <v>247</v>
      </c>
    </row>
    <row r="1269">
      <c r="A1269" t="s">
        <v>3218</v>
      </c>
      <c r="B1269">
        <v>3.7298739689521798</v>
      </c>
      <c r="C1269">
        <v>2.2435032018315102</v>
      </c>
      <c r="D1269">
        <v>1.48077416654029</v>
      </c>
      <c r="E1269">
        <v>0.0080693869286144505</v>
      </c>
      <c r="F1269">
        <v>0.033520053828359098</v>
      </c>
      <c r="G1269" t="s">
        <v>334</v>
      </c>
      <c r="H1269">
        <v>6738880</v>
      </c>
      <c r="I1269">
        <v>6745910</v>
      </c>
      <c r="J1269" t="s">
        <v>244</v>
      </c>
      <c r="K1269">
        <v>236</v>
      </c>
      <c r="L1269">
        <v>22.111999999999998</v>
      </c>
      <c r="M1269" t="s">
        <v>245</v>
      </c>
      <c r="N1269" t="s">
        <v>196</v>
      </c>
      <c r="O1269">
        <v>4037</v>
      </c>
      <c r="P1269">
        <v>5.8459251919742403</v>
      </c>
      <c r="Q1269" t="s">
        <v>246</v>
      </c>
      <c r="R1269" t="s">
        <v>196</v>
      </c>
      <c r="S1269" t="s">
        <v>247</v>
      </c>
    </row>
    <row r="1270">
      <c r="A1270" t="s">
        <v>3219</v>
      </c>
      <c r="B1270">
        <v>3.78762603019997</v>
      </c>
      <c r="C1270">
        <v>-2.52009335262828</v>
      </c>
      <c r="D1270">
        <v>2.8921211564776299</v>
      </c>
      <c r="E1270">
        <v>0.0080845810413847103</v>
      </c>
      <c r="F1270">
        <v>0.033565941806569903</v>
      </c>
      <c r="G1270" t="s">
        <v>243</v>
      </c>
      <c r="H1270">
        <v>6412663</v>
      </c>
      <c r="I1270">
        <v>6418269</v>
      </c>
      <c r="J1270" t="s">
        <v>252</v>
      </c>
      <c r="K1270">
        <v>5606</v>
      </c>
      <c r="L1270">
        <v>6.5</v>
      </c>
      <c r="M1270" t="s">
        <v>274</v>
      </c>
      <c r="N1270" t="s">
        <v>189</v>
      </c>
      <c r="O1270">
        <v>7756</v>
      </c>
      <c r="P1270">
        <v>72.279525528622997</v>
      </c>
      <c r="Q1270" t="s">
        <v>246</v>
      </c>
      <c r="R1270" t="s">
        <v>189</v>
      </c>
      <c r="S1270" t="s">
        <v>247</v>
      </c>
    </row>
    <row r="1271">
      <c r="A1271" t="s">
        <v>3220</v>
      </c>
      <c r="B1271">
        <v>13.871635477835699</v>
      </c>
      <c r="C1271">
        <v>2.48222040732839</v>
      </c>
      <c r="D1271">
        <v>2.5475974980126601</v>
      </c>
      <c r="E1271">
        <v>0.0081551440621083805</v>
      </c>
      <c r="F1271">
        <v>0.0338357651790826</v>
      </c>
      <c r="G1271" t="s">
        <v>330</v>
      </c>
      <c r="H1271">
        <v>4210165</v>
      </c>
      <c r="I1271">
        <v>4210344</v>
      </c>
      <c r="J1271" t="s">
        <v>252</v>
      </c>
      <c r="K1271">
        <v>179</v>
      </c>
      <c r="L1271">
        <v>2.7999999999999998</v>
      </c>
      <c r="M1271" t="s">
        <v>245</v>
      </c>
      <c r="N1271" t="s">
        <v>198</v>
      </c>
      <c r="O1271">
        <v>5254</v>
      </c>
      <c r="P1271">
        <v>3.40692805481538</v>
      </c>
      <c r="Q1271" t="s">
        <v>246</v>
      </c>
      <c r="R1271" t="s">
        <v>198</v>
      </c>
      <c r="S1271" t="s">
        <v>247</v>
      </c>
    </row>
    <row r="1272">
      <c r="A1272" t="s">
        <v>3221</v>
      </c>
      <c r="B1272">
        <v>3.37701533583967</v>
      </c>
      <c r="C1272">
        <v>2.5125002009592801</v>
      </c>
      <c r="D1272">
        <v>1.6825284038025401</v>
      </c>
      <c r="E1272">
        <v>0.0081840032054027005</v>
      </c>
      <c r="F1272">
        <v>0.033930139669136099</v>
      </c>
      <c r="G1272" t="s">
        <v>297</v>
      </c>
      <c r="H1272">
        <v>2662008</v>
      </c>
      <c r="I1272">
        <v>2669997</v>
      </c>
      <c r="J1272" t="s">
        <v>252</v>
      </c>
      <c r="K1272">
        <v>4792</v>
      </c>
      <c r="L1272">
        <v>21.417999999999999</v>
      </c>
      <c r="M1272" t="s">
        <v>274</v>
      </c>
      <c r="N1272" t="s">
        <v>198</v>
      </c>
      <c r="O1272">
        <v>5409</v>
      </c>
      <c r="P1272">
        <v>88.593085598077295</v>
      </c>
      <c r="Q1272" t="s">
        <v>246</v>
      </c>
      <c r="R1272" t="s">
        <v>198</v>
      </c>
      <c r="S1272" t="s">
        <v>247</v>
      </c>
    </row>
    <row r="1273">
      <c r="A1273" t="s">
        <v>3222</v>
      </c>
      <c r="B1273">
        <v>3.37701533583967</v>
      </c>
      <c r="C1273">
        <v>2.5125002009592801</v>
      </c>
      <c r="D1273">
        <v>1.6825284038025401</v>
      </c>
      <c r="E1273">
        <v>0.0081840032054027005</v>
      </c>
      <c r="F1273">
        <v>0.033930139669136099</v>
      </c>
      <c r="G1273" t="s">
        <v>478</v>
      </c>
      <c r="H1273">
        <v>2990834</v>
      </c>
      <c r="I1273">
        <v>2991093</v>
      </c>
      <c r="J1273" t="s">
        <v>244</v>
      </c>
      <c r="K1273">
        <v>259</v>
      </c>
      <c r="L1273">
        <v>8.5</v>
      </c>
      <c r="M1273" t="s">
        <v>245</v>
      </c>
      <c r="N1273" t="s">
        <v>195</v>
      </c>
      <c r="O1273">
        <v>4363</v>
      </c>
      <c r="P1273">
        <v>5.9362823745129498</v>
      </c>
      <c r="Q1273" t="s">
        <v>246</v>
      </c>
      <c r="R1273" t="s">
        <v>195</v>
      </c>
      <c r="S1273" t="s">
        <v>247</v>
      </c>
    </row>
    <row r="1274">
      <c r="A1274" t="s">
        <v>3223</v>
      </c>
      <c r="B1274">
        <v>8.2301907075685499</v>
      </c>
      <c r="C1274">
        <v>-2.2217372969376301</v>
      </c>
      <c r="D1274">
        <v>1.2114471236151401</v>
      </c>
      <c r="E1274">
        <v>0.0082240027204289606</v>
      </c>
      <c r="F1274">
        <v>0.034057442615046098</v>
      </c>
      <c r="G1274" t="s">
        <v>524</v>
      </c>
      <c r="H1274">
        <v>148970</v>
      </c>
      <c r="I1274">
        <v>151830</v>
      </c>
      <c r="J1274" t="s">
        <v>252</v>
      </c>
      <c r="K1274">
        <v>2860</v>
      </c>
      <c r="L1274">
        <v>2.8999999999999999</v>
      </c>
      <c r="M1274" t="s">
        <v>274</v>
      </c>
      <c r="N1274" t="s">
        <v>122</v>
      </c>
      <c r="O1274">
        <v>2171</v>
      </c>
      <c r="P1274">
        <v>131.736526946108</v>
      </c>
      <c r="Q1274" t="s">
        <v>254</v>
      </c>
      <c r="R1274" t="s">
        <v>122</v>
      </c>
      <c r="S1274" t="s">
        <v>247</v>
      </c>
    </row>
    <row r="1275">
      <c r="A1275" t="s">
        <v>3224</v>
      </c>
      <c r="B1275">
        <v>8.1203770003315903</v>
      </c>
      <c r="C1275">
        <v>-2.31821301139684</v>
      </c>
      <c r="D1275">
        <v>1.2357854106711199</v>
      </c>
      <c r="E1275">
        <v>0.0082535928197678791</v>
      </c>
      <c r="F1275">
        <v>0.034161738008875703</v>
      </c>
      <c r="G1275" t="s">
        <v>681</v>
      </c>
      <c r="H1275">
        <v>689878</v>
      </c>
      <c r="I1275">
        <v>690219</v>
      </c>
      <c r="J1275" t="s">
        <v>252</v>
      </c>
      <c r="K1275">
        <v>341</v>
      </c>
      <c r="L1275">
        <v>2.3999999999999999</v>
      </c>
      <c r="M1275" t="s">
        <v>274</v>
      </c>
      <c r="N1275" t="s">
        <v>138</v>
      </c>
      <c r="O1275">
        <v>359</v>
      </c>
      <c r="P1275">
        <v>94.986072423398298</v>
      </c>
      <c r="Q1275" t="s">
        <v>254</v>
      </c>
      <c r="R1275" t="s">
        <v>138</v>
      </c>
      <c r="S1275" t="s">
        <v>247</v>
      </c>
    </row>
    <row r="1276">
      <c r="A1276" t="s">
        <v>3225</v>
      </c>
      <c r="B1276">
        <v>3.7229562787121102</v>
      </c>
      <c r="C1276">
        <v>-2.4766024588675499</v>
      </c>
      <c r="D1276">
        <v>2.90174450122707</v>
      </c>
      <c r="E1276">
        <v>0.0083271317598902703</v>
      </c>
      <c r="F1276">
        <v>0.034414086660448602</v>
      </c>
      <c r="G1276" t="s">
        <v>520</v>
      </c>
      <c r="H1276">
        <v>1518578</v>
      </c>
      <c r="I1276">
        <v>1518797</v>
      </c>
      <c r="J1276" t="s">
        <v>252</v>
      </c>
      <c r="K1276">
        <v>219</v>
      </c>
      <c r="L1276">
        <v>18.399999999999999</v>
      </c>
      <c r="M1276" t="s">
        <v>153</v>
      </c>
      <c r="N1276" t="s">
        <v>126</v>
      </c>
      <c r="O1276">
        <v>5526</v>
      </c>
      <c r="P1276">
        <v>3.9630836047774198</v>
      </c>
      <c r="Q1276" t="s">
        <v>246</v>
      </c>
      <c r="R1276" t="s">
        <v>191</v>
      </c>
      <c r="S1276" t="s">
        <v>247</v>
      </c>
    </row>
    <row r="1277">
      <c r="A1277" t="s">
        <v>3226</v>
      </c>
      <c r="B1277">
        <v>3.2007187743067602</v>
      </c>
      <c r="C1277">
        <v>2.55323429128073</v>
      </c>
      <c r="D1277">
        <v>1.6738544482251001</v>
      </c>
      <c r="E1277">
        <v>0.0085372646807790609</v>
      </c>
      <c r="F1277">
        <v>0.0351382825739378</v>
      </c>
      <c r="G1277" t="s">
        <v>307</v>
      </c>
      <c r="H1277">
        <v>1929422</v>
      </c>
      <c r="I1277">
        <v>1929644</v>
      </c>
      <c r="J1277" t="s">
        <v>252</v>
      </c>
      <c r="K1277">
        <v>222</v>
      </c>
      <c r="L1277">
        <v>25</v>
      </c>
      <c r="M1277" t="s">
        <v>245</v>
      </c>
      <c r="N1277" t="s">
        <v>350</v>
      </c>
      <c r="O1277">
        <v>217</v>
      </c>
      <c r="P1277">
        <v>102.30414746543801</v>
      </c>
      <c r="Q1277" t="s">
        <v>246</v>
      </c>
      <c r="R1277" t="s">
        <v>192</v>
      </c>
      <c r="S1277" t="s">
        <v>247</v>
      </c>
    </row>
    <row r="1278">
      <c r="A1278" t="s">
        <v>3227</v>
      </c>
      <c r="B1278">
        <v>4.1386579847622604</v>
      </c>
      <c r="C1278">
        <v>2.1266744075588702</v>
      </c>
      <c r="D1278">
        <v>1.39187495152852</v>
      </c>
      <c r="E1278">
        <v>0.0085666059552632901</v>
      </c>
      <c r="F1278">
        <v>0.035241815078582303</v>
      </c>
      <c r="G1278" t="s">
        <v>251</v>
      </c>
      <c r="H1278">
        <v>560257</v>
      </c>
      <c r="I1278">
        <v>560449</v>
      </c>
      <c r="J1278" t="s">
        <v>252</v>
      </c>
      <c r="K1278">
        <v>192</v>
      </c>
      <c r="L1278">
        <v>1.1000000000000001</v>
      </c>
      <c r="M1278" t="s">
        <v>245</v>
      </c>
      <c r="N1278" t="s">
        <v>200</v>
      </c>
      <c r="O1278">
        <v>2632</v>
      </c>
      <c r="P1278">
        <v>7.2948328267477196</v>
      </c>
      <c r="Q1278" t="s">
        <v>246</v>
      </c>
      <c r="R1278" t="s">
        <v>200</v>
      </c>
      <c r="S1278" t="s">
        <v>247</v>
      </c>
    </row>
    <row r="1279">
      <c r="A1279" t="s">
        <v>3228</v>
      </c>
      <c r="B1279">
        <v>3.67936959569787</v>
      </c>
      <c r="C1279">
        <v>-2.4027691054462399</v>
      </c>
      <c r="D1279">
        <v>2.9311360796734598</v>
      </c>
      <c r="E1279">
        <v>0.0086970685160883306</v>
      </c>
      <c r="F1279">
        <v>0.035711960691801901</v>
      </c>
      <c r="G1279" t="s">
        <v>520</v>
      </c>
      <c r="H1279">
        <v>1567390</v>
      </c>
      <c r="I1279">
        <v>1567572</v>
      </c>
      <c r="J1279" t="s">
        <v>252</v>
      </c>
      <c r="K1279">
        <v>182</v>
      </c>
      <c r="L1279">
        <v>16.800000000000001</v>
      </c>
      <c r="M1279" t="s">
        <v>153</v>
      </c>
      <c r="N1279" t="s">
        <v>126</v>
      </c>
      <c r="O1279">
        <v>5526</v>
      </c>
      <c r="P1279">
        <v>3.29352153456388</v>
      </c>
      <c r="Q1279" t="s">
        <v>246</v>
      </c>
      <c r="R1279" t="s">
        <v>191</v>
      </c>
      <c r="S1279" t="s">
        <v>247</v>
      </c>
    </row>
    <row r="1280">
      <c r="A1280" t="s">
        <v>3229</v>
      </c>
      <c r="B1280">
        <v>6.9987611600093196</v>
      </c>
      <c r="C1280">
        <v>-2.6061173015681001</v>
      </c>
      <c r="D1280">
        <v>1.50117614936688</v>
      </c>
      <c r="E1280">
        <v>0.0088725413652322501</v>
      </c>
      <c r="F1280">
        <v>0.036377119950665199</v>
      </c>
      <c r="G1280" t="s">
        <v>681</v>
      </c>
      <c r="H1280">
        <v>179473</v>
      </c>
      <c r="I1280">
        <v>179796</v>
      </c>
      <c r="J1280" t="s">
        <v>252</v>
      </c>
      <c r="K1280">
        <v>323</v>
      </c>
      <c r="L1280">
        <v>0.59999999999999998</v>
      </c>
      <c r="M1280" t="s">
        <v>245</v>
      </c>
      <c r="N1280" t="s">
        <v>138</v>
      </c>
      <c r="O1280">
        <v>359</v>
      </c>
      <c r="P1280">
        <v>89.972144846796695</v>
      </c>
      <c r="Q1280" t="s">
        <v>254</v>
      </c>
      <c r="R1280" t="s">
        <v>138</v>
      </c>
      <c r="S1280" t="s">
        <v>247</v>
      </c>
    </row>
    <row r="1281">
      <c r="A1281" t="s">
        <v>3230</v>
      </c>
      <c r="B1281">
        <v>3.6604970267601602</v>
      </c>
      <c r="C1281">
        <v>-2.3676022544514401</v>
      </c>
      <c r="D1281">
        <v>2.9606037814145898</v>
      </c>
      <c r="E1281">
        <v>0.0088753311801015901</v>
      </c>
      <c r="F1281">
        <v>0.036382414494828</v>
      </c>
      <c r="G1281" t="s">
        <v>330</v>
      </c>
      <c r="H1281">
        <v>2424499</v>
      </c>
      <c r="I1281">
        <v>2424639</v>
      </c>
      <c r="J1281" t="s">
        <v>252</v>
      </c>
      <c r="K1281">
        <v>140</v>
      </c>
      <c r="L1281">
        <v>18.5</v>
      </c>
      <c r="M1281" t="s">
        <v>245</v>
      </c>
      <c r="N1281" t="s">
        <v>350</v>
      </c>
      <c r="O1281">
        <v>207</v>
      </c>
      <c r="P1281">
        <v>67.632850241545896</v>
      </c>
      <c r="Q1281" t="s">
        <v>246</v>
      </c>
      <c r="R1281" t="s">
        <v>192</v>
      </c>
      <c r="S1281" t="s">
        <v>247</v>
      </c>
    </row>
    <row r="1282">
      <c r="A1282" t="s">
        <v>3231</v>
      </c>
      <c r="B1282">
        <v>3.7193116573670699</v>
      </c>
      <c r="C1282">
        <v>2.2636448501837698</v>
      </c>
      <c r="D1282">
        <v>1.56251309874467</v>
      </c>
      <c r="E1282">
        <v>0.0091749690672105599</v>
      </c>
      <c r="F1282">
        <v>0.037472350956199302</v>
      </c>
      <c r="G1282" t="s">
        <v>478</v>
      </c>
      <c r="H1282">
        <v>1574441</v>
      </c>
      <c r="I1282">
        <v>1574941</v>
      </c>
      <c r="J1282" t="s">
        <v>244</v>
      </c>
      <c r="K1282">
        <v>500</v>
      </c>
      <c r="L1282">
        <v>10.5</v>
      </c>
      <c r="M1282" t="s">
        <v>245</v>
      </c>
      <c r="N1282" t="s">
        <v>138</v>
      </c>
      <c r="O1282">
        <v>585</v>
      </c>
      <c r="P1282">
        <v>85.470085470085493</v>
      </c>
      <c r="Q1282" t="s">
        <v>254</v>
      </c>
      <c r="R1282" t="s">
        <v>138</v>
      </c>
      <c r="S1282" t="s">
        <v>247</v>
      </c>
    </row>
    <row r="1283">
      <c r="A1283" t="s">
        <v>3232</v>
      </c>
      <c r="B1283">
        <v>6.9529639774591603</v>
      </c>
      <c r="C1283">
        <v>-2.5807774476057199</v>
      </c>
      <c r="D1283">
        <v>1.5113087422637499</v>
      </c>
      <c r="E1283">
        <v>0.0091920348733935207</v>
      </c>
      <c r="F1283">
        <v>0.037534915359232202</v>
      </c>
      <c r="G1283" t="s">
        <v>411</v>
      </c>
      <c r="H1283">
        <v>4676108</v>
      </c>
      <c r="I1283">
        <v>4676274</v>
      </c>
      <c r="J1283" t="s">
        <v>244</v>
      </c>
      <c r="K1283">
        <v>166</v>
      </c>
      <c r="L1283">
        <v>7.7999999999999998</v>
      </c>
      <c r="M1283" t="s">
        <v>245</v>
      </c>
      <c r="N1283" t="s">
        <v>138</v>
      </c>
      <c r="O1283">
        <v>359</v>
      </c>
      <c r="P1283">
        <v>46.239554317548702</v>
      </c>
      <c r="Q1283" t="s">
        <v>246</v>
      </c>
      <c r="R1283" t="s">
        <v>138</v>
      </c>
      <c r="S1283" t="s">
        <v>247</v>
      </c>
    </row>
    <row r="1284">
      <c r="A1284" t="s">
        <v>3233</v>
      </c>
      <c r="B1284">
        <v>4.1637646555798904</v>
      </c>
      <c r="C1284">
        <v>2.01655229920922</v>
      </c>
      <c r="D1284">
        <v>1.3840294022835</v>
      </c>
      <c r="E1284">
        <v>0.0093367705083727895</v>
      </c>
      <c r="F1284">
        <v>0.038036373815988497</v>
      </c>
      <c r="G1284" t="s">
        <v>418</v>
      </c>
      <c r="H1284">
        <v>1663903</v>
      </c>
      <c r="I1284">
        <v>1664407</v>
      </c>
      <c r="J1284" t="s">
        <v>244</v>
      </c>
      <c r="K1284">
        <v>476</v>
      </c>
      <c r="L1284">
        <v>18.899999999999999</v>
      </c>
      <c r="M1284" t="s">
        <v>245</v>
      </c>
      <c r="N1284" t="s">
        <v>126</v>
      </c>
      <c r="O1284">
        <v>609</v>
      </c>
      <c r="P1284">
        <v>78.160919540229898</v>
      </c>
      <c r="Q1284" t="s">
        <v>246</v>
      </c>
      <c r="R1284" t="s">
        <v>191</v>
      </c>
      <c r="S1284" t="s">
        <v>247</v>
      </c>
    </row>
    <row r="1285">
      <c r="A1285" t="s">
        <v>3234</v>
      </c>
      <c r="B1285">
        <v>3.7465824330372901</v>
      </c>
      <c r="C1285">
        <v>2.1560006787901398</v>
      </c>
      <c r="D1285">
        <v>1.53516322419303</v>
      </c>
      <c r="E1285">
        <v>0.0093744022452524594</v>
      </c>
      <c r="F1285">
        <v>0.038157667479418199</v>
      </c>
      <c r="G1285" t="s">
        <v>307</v>
      </c>
      <c r="H1285">
        <v>6865474</v>
      </c>
      <c r="I1285">
        <v>6865694</v>
      </c>
      <c r="J1285" t="s">
        <v>252</v>
      </c>
      <c r="K1285">
        <v>220</v>
      </c>
      <c r="L1285">
        <v>1.8</v>
      </c>
      <c r="M1285" t="s">
        <v>274</v>
      </c>
      <c r="N1285" t="s">
        <v>200</v>
      </c>
      <c r="O1285">
        <v>4637</v>
      </c>
      <c r="P1285">
        <v>4.7444468406297204</v>
      </c>
      <c r="Q1285" t="s">
        <v>246</v>
      </c>
      <c r="R1285" t="s">
        <v>200</v>
      </c>
      <c r="S1285" t="s">
        <v>247</v>
      </c>
    </row>
    <row r="1286">
      <c r="A1286" t="s">
        <v>3235</v>
      </c>
      <c r="B1286">
        <v>7.9758863060056102</v>
      </c>
      <c r="C1286">
        <v>-2.14569460814936</v>
      </c>
      <c r="D1286">
        <v>1.22591235289635</v>
      </c>
      <c r="E1286">
        <v>0.0095420583026011394</v>
      </c>
      <c r="F1286">
        <v>0.038781582789948997</v>
      </c>
      <c r="G1286" t="s">
        <v>251</v>
      </c>
      <c r="H1286">
        <v>1501059</v>
      </c>
      <c r="I1286">
        <v>1502368</v>
      </c>
      <c r="J1286" t="s">
        <v>252</v>
      </c>
      <c r="K1286">
        <v>1309</v>
      </c>
      <c r="L1286">
        <v>10.199999999999999</v>
      </c>
      <c r="M1286" t="s">
        <v>265</v>
      </c>
      <c r="N1286" t="s">
        <v>138</v>
      </c>
      <c r="O1286">
        <v>4935</v>
      </c>
      <c r="P1286">
        <v>26.5248226950355</v>
      </c>
      <c r="Q1286" t="s">
        <v>246</v>
      </c>
      <c r="R1286" t="s">
        <v>138</v>
      </c>
      <c r="S1286" t="s">
        <v>247</v>
      </c>
    </row>
    <row r="1287">
      <c r="A1287" t="s">
        <v>3236</v>
      </c>
      <c r="B1287">
        <v>2.43752369263605</v>
      </c>
      <c r="C1287">
        <v>2.5515260158174602</v>
      </c>
      <c r="D1287">
        <v>2.2807958716568302</v>
      </c>
      <c r="E1287">
        <v>0.0095941290967451309</v>
      </c>
      <c r="F1287">
        <v>0.038980163063750302</v>
      </c>
      <c r="G1287" t="s">
        <v>286</v>
      </c>
      <c r="H1287">
        <v>1725397</v>
      </c>
      <c r="I1287">
        <v>1726645</v>
      </c>
      <c r="J1287" t="s">
        <v>244</v>
      </c>
      <c r="K1287">
        <v>1248</v>
      </c>
      <c r="L1287">
        <v>3</v>
      </c>
      <c r="M1287" t="s">
        <v>265</v>
      </c>
      <c r="N1287" t="s">
        <v>126</v>
      </c>
      <c r="O1287">
        <v>2687</v>
      </c>
      <c r="P1287">
        <v>46.445850390770403</v>
      </c>
      <c r="Q1287" t="s">
        <v>246</v>
      </c>
      <c r="R1287" t="s">
        <v>191</v>
      </c>
      <c r="S1287" t="s">
        <v>247</v>
      </c>
    </row>
    <row r="1288">
      <c r="A1288" t="s">
        <v>3237</v>
      </c>
      <c r="B1288">
        <v>7.9490080870764803</v>
      </c>
      <c r="C1288">
        <v>-2.1334485261618399</v>
      </c>
      <c r="D1288">
        <v>1.22444966580071</v>
      </c>
      <c r="E1288">
        <v>0.0097281735959525092</v>
      </c>
      <c r="F1288">
        <v>0.039458746226148797</v>
      </c>
      <c r="G1288" t="s">
        <v>282</v>
      </c>
      <c r="H1288">
        <v>1576945</v>
      </c>
      <c r="I1288">
        <v>1577389</v>
      </c>
      <c r="J1288" t="s">
        <v>244</v>
      </c>
      <c r="K1288">
        <v>444</v>
      </c>
      <c r="L1288">
        <v>2.8999999999999999</v>
      </c>
      <c r="M1288" t="s">
        <v>245</v>
      </c>
      <c r="N1288" t="s">
        <v>195</v>
      </c>
      <c r="O1288">
        <v>472</v>
      </c>
      <c r="P1288">
        <v>94.067796610169495</v>
      </c>
      <c r="Q1288" t="s">
        <v>254</v>
      </c>
      <c r="R1288" t="s">
        <v>195</v>
      </c>
      <c r="S1288" t="s">
        <v>247</v>
      </c>
    </row>
    <row r="1289">
      <c r="A1289" t="s">
        <v>3238</v>
      </c>
      <c r="B1289">
        <v>3.5535774074192701</v>
      </c>
      <c r="C1289">
        <v>2.2001056538965802</v>
      </c>
      <c r="D1289">
        <v>1.53646872644152</v>
      </c>
      <c r="E1289">
        <v>0.0097696246988337402</v>
      </c>
      <c r="F1289">
        <v>0.039607027498360897</v>
      </c>
      <c r="G1289" t="s">
        <v>317</v>
      </c>
      <c r="H1289">
        <v>1082290</v>
      </c>
      <c r="I1289">
        <v>1082531</v>
      </c>
      <c r="J1289" t="s">
        <v>244</v>
      </c>
      <c r="K1289">
        <v>241</v>
      </c>
      <c r="L1289">
        <v>2.1000000000000001</v>
      </c>
      <c r="M1289" t="s">
        <v>245</v>
      </c>
      <c r="N1289" t="s">
        <v>200</v>
      </c>
      <c r="O1289">
        <v>3664</v>
      </c>
      <c r="P1289">
        <v>6.5775109170305699</v>
      </c>
      <c r="Q1289" t="s">
        <v>246</v>
      </c>
      <c r="R1289" t="s">
        <v>200</v>
      </c>
      <c r="S1289" t="s">
        <v>247</v>
      </c>
    </row>
    <row r="1290">
      <c r="A1290" t="s">
        <v>3239</v>
      </c>
      <c r="B1290">
        <v>3.5535774074192701</v>
      </c>
      <c r="C1290">
        <v>2.2001056538965802</v>
      </c>
      <c r="D1290">
        <v>1.53646872644152</v>
      </c>
      <c r="E1290">
        <v>0.0097696246988337402</v>
      </c>
      <c r="F1290">
        <v>0.039607027498360897</v>
      </c>
      <c r="G1290" t="s">
        <v>251</v>
      </c>
      <c r="H1290">
        <v>2446821</v>
      </c>
      <c r="I1290">
        <v>2447477</v>
      </c>
      <c r="J1290" t="s">
        <v>252</v>
      </c>
      <c r="K1290">
        <v>648</v>
      </c>
      <c r="L1290">
        <v>23.765000000000001</v>
      </c>
      <c r="M1290" t="s">
        <v>274</v>
      </c>
      <c r="N1290" t="s">
        <v>350</v>
      </c>
      <c r="O1290">
        <v>3307</v>
      </c>
      <c r="P1290">
        <v>19.594798911400101</v>
      </c>
      <c r="Q1290" t="s">
        <v>246</v>
      </c>
      <c r="R1290" t="s">
        <v>191</v>
      </c>
      <c r="S1290" t="s">
        <v>247</v>
      </c>
    </row>
    <row r="1291">
      <c r="A1291" t="s">
        <v>3240</v>
      </c>
      <c r="B1291">
        <v>7.7606774332214199</v>
      </c>
      <c r="C1291">
        <v>-2.2132547426081199</v>
      </c>
      <c r="D1291">
        <v>1.23804962253496</v>
      </c>
      <c r="E1291">
        <v>0.0098816107710106797</v>
      </c>
      <c r="F1291">
        <v>0.039987584920023203</v>
      </c>
      <c r="G1291" t="s">
        <v>524</v>
      </c>
      <c r="H1291">
        <v>164511</v>
      </c>
      <c r="I1291">
        <v>167033</v>
      </c>
      <c r="J1291" t="s">
        <v>252</v>
      </c>
      <c r="K1291">
        <v>2522</v>
      </c>
      <c r="L1291">
        <v>3.2000000000000002</v>
      </c>
      <c r="M1291" t="s">
        <v>274</v>
      </c>
      <c r="N1291" t="s">
        <v>122</v>
      </c>
      <c r="O1291">
        <v>2171</v>
      </c>
      <c r="P1291">
        <v>116.16766467065899</v>
      </c>
      <c r="Q1291" t="s">
        <v>254</v>
      </c>
      <c r="R1291" t="s">
        <v>122</v>
      </c>
      <c r="S1291" t="s">
        <v>247</v>
      </c>
    </row>
    <row r="1292">
      <c r="A1292" t="s">
        <v>3241</v>
      </c>
      <c r="B1292">
        <v>3.55435830242733</v>
      </c>
      <c r="C1292">
        <v>-2.1444645720630602</v>
      </c>
      <c r="D1292">
        <v>3.1554397096915099</v>
      </c>
      <c r="E1292">
        <v>0.0099396590119167003</v>
      </c>
      <c r="F1292">
        <v>0.040182304497059201</v>
      </c>
      <c r="G1292" t="s">
        <v>307</v>
      </c>
      <c r="H1292">
        <v>1150596</v>
      </c>
      <c r="I1292">
        <v>1150668</v>
      </c>
      <c r="J1292" t="s">
        <v>244</v>
      </c>
      <c r="K1292">
        <v>72</v>
      </c>
      <c r="L1292">
        <v>3</v>
      </c>
      <c r="M1292" t="s">
        <v>245</v>
      </c>
      <c r="N1292" t="s">
        <v>138</v>
      </c>
      <c r="O1292">
        <v>359</v>
      </c>
      <c r="P1292">
        <v>20.055710306406699</v>
      </c>
      <c r="Q1292" t="s">
        <v>246</v>
      </c>
      <c r="R1292" t="s">
        <v>138</v>
      </c>
      <c r="S1292" t="s">
        <v>247</v>
      </c>
    </row>
    <row r="1293">
      <c r="A1293" t="s">
        <v>3242</v>
      </c>
      <c r="B1293">
        <v>3.28391493267456</v>
      </c>
      <c r="C1293">
        <v>2.4071050169265402</v>
      </c>
      <c r="D1293">
        <v>1.77928106821604</v>
      </c>
      <c r="E1293">
        <v>0.0101060005523846</v>
      </c>
      <c r="F1293">
        <v>0.040766521583634897</v>
      </c>
      <c r="G1293" t="s">
        <v>282</v>
      </c>
      <c r="H1293">
        <v>3526308</v>
      </c>
      <c r="I1293">
        <v>3526788</v>
      </c>
      <c r="J1293" t="s">
        <v>252</v>
      </c>
      <c r="K1293">
        <v>480</v>
      </c>
      <c r="L1293">
        <v>7.9000000000000004</v>
      </c>
      <c r="M1293" t="s">
        <v>274</v>
      </c>
      <c r="N1293" t="s">
        <v>278</v>
      </c>
      <c r="O1293">
        <v>16118</v>
      </c>
      <c r="P1293">
        <v>2.97803697729247</v>
      </c>
      <c r="Q1293" t="s">
        <v>246</v>
      </c>
      <c r="R1293" t="s">
        <v>191</v>
      </c>
      <c r="S1293" t="s">
        <v>247</v>
      </c>
    </row>
    <row r="1294">
      <c r="A1294" t="s">
        <v>3243</v>
      </c>
      <c r="B1294">
        <v>3.5398603378781299</v>
      </c>
      <c r="C1294">
        <v>-2.1056858940738801</v>
      </c>
      <c r="D1294">
        <v>3.1545157129797201</v>
      </c>
      <c r="E1294">
        <v>0.010127743505149899</v>
      </c>
      <c r="F1294">
        <v>0.0408474439044915</v>
      </c>
      <c r="G1294" t="s">
        <v>243</v>
      </c>
      <c r="H1294">
        <v>1517779</v>
      </c>
      <c r="I1294">
        <v>1518054</v>
      </c>
      <c r="J1294" t="s">
        <v>252</v>
      </c>
      <c r="K1294">
        <v>275</v>
      </c>
      <c r="L1294">
        <v>17</v>
      </c>
      <c r="M1294" t="s">
        <v>245</v>
      </c>
      <c r="N1294" t="s">
        <v>138</v>
      </c>
      <c r="O1294">
        <v>1266</v>
      </c>
      <c r="P1294">
        <v>21.7219589257504</v>
      </c>
      <c r="Q1294" t="s">
        <v>246</v>
      </c>
      <c r="R1294" t="s">
        <v>138</v>
      </c>
      <c r="S1294" t="s">
        <v>247</v>
      </c>
    </row>
    <row r="1295">
      <c r="A1295" t="s">
        <v>3244</v>
      </c>
      <c r="B1295">
        <v>3.57111316119577</v>
      </c>
      <c r="C1295">
        <v>-2.0835086039798498</v>
      </c>
      <c r="D1295">
        <v>3.2111788740653902</v>
      </c>
      <c r="E1295">
        <v>0.010165786167185199</v>
      </c>
      <c r="F1295">
        <v>0.0409600544539091</v>
      </c>
      <c r="G1295" t="s">
        <v>273</v>
      </c>
      <c r="H1295">
        <v>1302537</v>
      </c>
      <c r="I1295">
        <v>1305445</v>
      </c>
      <c r="J1295" t="s">
        <v>252</v>
      </c>
      <c r="K1295">
        <v>2908</v>
      </c>
      <c r="L1295">
        <v>7.0999999999999996</v>
      </c>
      <c r="M1295" t="s">
        <v>265</v>
      </c>
      <c r="N1295" t="s">
        <v>189</v>
      </c>
      <c r="O1295">
        <v>7756</v>
      </c>
      <c r="P1295">
        <v>37.493553378029901</v>
      </c>
      <c r="Q1295" t="s">
        <v>246</v>
      </c>
      <c r="R1295" t="s">
        <v>189</v>
      </c>
      <c r="S1295" t="s">
        <v>247</v>
      </c>
    </row>
    <row r="1296">
      <c r="A1296" t="s">
        <v>3245</v>
      </c>
      <c r="B1296">
        <v>3.5086075145605</v>
      </c>
      <c r="C1296">
        <v>-2.0900780931887</v>
      </c>
      <c r="D1296">
        <v>3.14543852435667</v>
      </c>
      <c r="E1296">
        <v>0.010234762536636299</v>
      </c>
      <c r="F1296">
        <v>0.041203786169711598</v>
      </c>
      <c r="G1296" t="s">
        <v>261</v>
      </c>
      <c r="H1296">
        <v>4889533</v>
      </c>
      <c r="I1296">
        <v>4891077</v>
      </c>
      <c r="J1296" t="s">
        <v>244</v>
      </c>
      <c r="K1296">
        <v>1544</v>
      </c>
      <c r="L1296">
        <v>4.7999999999999998</v>
      </c>
      <c r="M1296" t="s">
        <v>245</v>
      </c>
      <c r="N1296" t="s">
        <v>138</v>
      </c>
      <c r="O1296">
        <v>1723</v>
      </c>
      <c r="P1296">
        <v>89.611143354614001</v>
      </c>
      <c r="Q1296" t="s">
        <v>254</v>
      </c>
      <c r="R1296" t="s">
        <v>138</v>
      </c>
      <c r="S1296" t="s">
        <v>247</v>
      </c>
    </row>
    <row r="1297">
      <c r="A1297" t="s">
        <v>3246</v>
      </c>
      <c r="B1297">
        <v>3.5086075145605</v>
      </c>
      <c r="C1297">
        <v>-2.0900780931887</v>
      </c>
      <c r="D1297">
        <v>3.14543852435667</v>
      </c>
      <c r="E1297">
        <v>0.010234762536636299</v>
      </c>
      <c r="F1297">
        <v>0.041203786169711598</v>
      </c>
      <c r="G1297" t="s">
        <v>681</v>
      </c>
      <c r="H1297">
        <v>1349751</v>
      </c>
      <c r="I1297">
        <v>1349921</v>
      </c>
      <c r="J1297" t="s">
        <v>252</v>
      </c>
      <c r="K1297">
        <v>170</v>
      </c>
      <c r="L1297">
        <v>16</v>
      </c>
      <c r="M1297" t="s">
        <v>265</v>
      </c>
      <c r="N1297" t="s">
        <v>199</v>
      </c>
      <c r="O1297">
        <v>14394</v>
      </c>
      <c r="P1297">
        <v>1.1810476587467</v>
      </c>
      <c r="Q1297" t="s">
        <v>246</v>
      </c>
      <c r="R1297" t="s">
        <v>199</v>
      </c>
      <c r="S1297" t="s">
        <v>247</v>
      </c>
    </row>
    <row r="1298">
      <c r="A1298" t="s">
        <v>3247</v>
      </c>
      <c r="B1298">
        <v>3.4962272601805702</v>
      </c>
      <c r="C1298">
        <v>-2.05746794747047</v>
      </c>
      <c r="D1298">
        <v>3.1720999493528601</v>
      </c>
      <c r="E1298">
        <v>0.0103811035160417</v>
      </c>
      <c r="F1298">
        <v>0.0416892479936311</v>
      </c>
      <c r="G1298" t="s">
        <v>273</v>
      </c>
      <c r="H1298">
        <v>4901925</v>
      </c>
      <c r="I1298">
        <v>4902090</v>
      </c>
      <c r="J1298" t="s">
        <v>252</v>
      </c>
      <c r="K1298">
        <v>165</v>
      </c>
      <c r="L1298">
        <v>28</v>
      </c>
      <c r="M1298" t="s">
        <v>293</v>
      </c>
      <c r="N1298" t="s">
        <v>126</v>
      </c>
      <c r="O1298">
        <v>1569</v>
      </c>
      <c r="P1298">
        <v>10.516252390057399</v>
      </c>
      <c r="Q1298" t="s">
        <v>246</v>
      </c>
      <c r="R1298" t="s">
        <v>191</v>
      </c>
      <c r="S1298" t="s">
        <v>247</v>
      </c>
    </row>
    <row r="1299">
      <c r="A1299" t="s">
        <v>3248</v>
      </c>
      <c r="B1299">
        <v>3.60153869482202</v>
      </c>
      <c r="C1299">
        <v>2.1178552899713101</v>
      </c>
      <c r="D1299">
        <v>1.55150683794935</v>
      </c>
      <c r="E1299">
        <v>0.010451859578677201</v>
      </c>
      <c r="F1299">
        <v>0.041938712703732103</v>
      </c>
      <c r="G1299" t="s">
        <v>261</v>
      </c>
      <c r="H1299">
        <v>3070346</v>
      </c>
      <c r="I1299">
        <v>3070624</v>
      </c>
      <c r="J1299" t="s">
        <v>252</v>
      </c>
      <c r="K1299">
        <v>278</v>
      </c>
      <c r="L1299">
        <v>9.9000000000000004</v>
      </c>
      <c r="M1299" t="s">
        <v>274</v>
      </c>
      <c r="N1299" t="s">
        <v>200</v>
      </c>
      <c r="O1299">
        <v>3244</v>
      </c>
      <c r="P1299">
        <v>8.5696670776818706</v>
      </c>
      <c r="Q1299" t="s">
        <v>246</v>
      </c>
      <c r="R1299" t="s">
        <v>200</v>
      </c>
      <c r="S1299" t="s">
        <v>247</v>
      </c>
    </row>
    <row r="1300">
      <c r="A1300" t="s">
        <v>3249</v>
      </c>
      <c r="B1300">
        <v>3.5993745899694298</v>
      </c>
      <c r="C1300">
        <v>2.1181563457854602</v>
      </c>
      <c r="D1300">
        <v>1.5512959433965601</v>
      </c>
      <c r="E1300">
        <v>0.0104589330305746</v>
      </c>
      <c r="F1300">
        <v>0.041955885864330099</v>
      </c>
      <c r="G1300" t="s">
        <v>317</v>
      </c>
      <c r="H1300">
        <v>6456140</v>
      </c>
      <c r="I1300">
        <v>6462374</v>
      </c>
      <c r="J1300" t="s">
        <v>252</v>
      </c>
      <c r="K1300">
        <v>5014</v>
      </c>
      <c r="L1300">
        <v>8.2870000000000008</v>
      </c>
      <c r="M1300" t="s">
        <v>274</v>
      </c>
      <c r="N1300" t="s">
        <v>198</v>
      </c>
      <c r="O1300">
        <v>6227</v>
      </c>
      <c r="P1300">
        <v>80.520314758310604</v>
      </c>
      <c r="Q1300" t="s">
        <v>254</v>
      </c>
      <c r="R1300" t="s">
        <v>198</v>
      </c>
      <c r="S1300" t="s">
        <v>247</v>
      </c>
    </row>
    <row r="1301">
      <c r="A1301" t="s">
        <v>3250</v>
      </c>
      <c r="B1301">
        <v>6.4296478705704496</v>
      </c>
      <c r="C1301">
        <v>-2.5796374208792798</v>
      </c>
      <c r="D1301">
        <v>1.5277043084130999</v>
      </c>
      <c r="E1301">
        <v>0.010761003260553299</v>
      </c>
      <c r="F1301">
        <v>0.0429873575462709</v>
      </c>
      <c r="G1301" t="s">
        <v>342</v>
      </c>
      <c r="H1301">
        <v>3384265</v>
      </c>
      <c r="I1301">
        <v>3384711</v>
      </c>
      <c r="J1301" t="s">
        <v>252</v>
      </c>
      <c r="K1301">
        <v>446</v>
      </c>
      <c r="L1301">
        <v>3.3999999999999999</v>
      </c>
      <c r="M1301" t="s">
        <v>274</v>
      </c>
      <c r="N1301" t="s">
        <v>138</v>
      </c>
      <c r="O1301">
        <v>492</v>
      </c>
      <c r="P1301">
        <v>90.650406504065003</v>
      </c>
      <c r="Q1301" t="s">
        <v>254</v>
      </c>
      <c r="R1301" t="s">
        <v>138</v>
      </c>
      <c r="S1301" t="s">
        <v>247</v>
      </c>
    </row>
    <row r="1302">
      <c r="A1302" t="s">
        <v>3251</v>
      </c>
      <c r="B1302">
        <v>6.4398176254144603</v>
      </c>
      <c r="C1302">
        <v>-2.5807493960807899</v>
      </c>
      <c r="D1302">
        <v>1.5381347305417401</v>
      </c>
      <c r="E1302">
        <v>0.0107988140829209</v>
      </c>
      <c r="F1302">
        <v>0.043117119870632901</v>
      </c>
      <c r="G1302" t="s">
        <v>286</v>
      </c>
      <c r="H1302">
        <v>848971</v>
      </c>
      <c r="I1302">
        <v>849181</v>
      </c>
      <c r="J1302" t="s">
        <v>244</v>
      </c>
      <c r="K1302">
        <v>210</v>
      </c>
      <c r="L1302">
        <v>12.300000000000001</v>
      </c>
      <c r="M1302" t="s">
        <v>274</v>
      </c>
      <c r="N1302" t="s">
        <v>199</v>
      </c>
      <c r="O1302">
        <v>14394</v>
      </c>
      <c r="P1302">
        <v>1.45894122551063</v>
      </c>
      <c r="Q1302" t="s">
        <v>246</v>
      </c>
      <c r="R1302" t="s">
        <v>199</v>
      </c>
      <c r="S1302" t="s">
        <v>247</v>
      </c>
    </row>
    <row r="1303">
      <c r="A1303" t="s">
        <v>3252</v>
      </c>
      <c r="B1303">
        <v>7.5608266336190004</v>
      </c>
      <c r="C1303">
        <v>-2.1565648089191498</v>
      </c>
      <c r="D1303">
        <v>1.2447663126013999</v>
      </c>
      <c r="E1303">
        <v>0.010944451105269299</v>
      </c>
      <c r="F1303">
        <v>0.0436053942953624</v>
      </c>
      <c r="G1303" t="s">
        <v>414</v>
      </c>
      <c r="H1303">
        <v>4901544</v>
      </c>
      <c r="I1303">
        <v>4901607</v>
      </c>
      <c r="J1303" t="s">
        <v>252</v>
      </c>
      <c r="K1303">
        <v>63</v>
      </c>
      <c r="L1303">
        <v>3.2000000000000002</v>
      </c>
      <c r="M1303" t="s">
        <v>274</v>
      </c>
      <c r="N1303" t="s">
        <v>122</v>
      </c>
      <c r="O1303">
        <v>421</v>
      </c>
      <c r="P1303">
        <v>14.9643705463183</v>
      </c>
      <c r="Q1303" t="s">
        <v>246</v>
      </c>
      <c r="R1303" t="s">
        <v>122</v>
      </c>
      <c r="S1303" t="s">
        <v>247</v>
      </c>
    </row>
    <row r="1304">
      <c r="A1304" t="s">
        <v>3253</v>
      </c>
      <c r="B1304">
        <v>6.2734301486656001</v>
      </c>
      <c r="C1304">
        <v>-2.5296006721497699</v>
      </c>
      <c r="D1304">
        <v>1.52805172991445</v>
      </c>
      <c r="E1304">
        <v>0.0114676929469033</v>
      </c>
      <c r="F1304">
        <v>0.045436616310511199</v>
      </c>
      <c r="G1304" t="s">
        <v>524</v>
      </c>
      <c r="H1304">
        <v>162655</v>
      </c>
      <c r="I1304">
        <v>165181</v>
      </c>
      <c r="J1304" t="s">
        <v>252</v>
      </c>
      <c r="K1304">
        <v>2526</v>
      </c>
      <c r="L1304">
        <v>1.8999999999999999</v>
      </c>
      <c r="M1304" t="s">
        <v>274</v>
      </c>
      <c r="N1304" t="s">
        <v>122</v>
      </c>
      <c r="O1304">
        <v>2171</v>
      </c>
      <c r="P1304">
        <v>116.351911561492</v>
      </c>
      <c r="Q1304" t="s">
        <v>254</v>
      </c>
      <c r="R1304" t="s">
        <v>122</v>
      </c>
      <c r="S1304" t="s">
        <v>247</v>
      </c>
    </row>
    <row r="1305">
      <c r="A1305" t="s">
        <v>3254</v>
      </c>
      <c r="B1305">
        <v>3.56413971900438</v>
      </c>
      <c r="C1305">
        <v>2.0277361170095398</v>
      </c>
      <c r="D1305">
        <v>1.5741080260711799</v>
      </c>
      <c r="E1305">
        <v>0.011572998372677199</v>
      </c>
      <c r="F1305">
        <v>0.045794796779462597</v>
      </c>
      <c r="G1305" t="s">
        <v>681</v>
      </c>
      <c r="H1305">
        <v>910885</v>
      </c>
      <c r="I1305">
        <v>911121</v>
      </c>
      <c r="J1305" t="s">
        <v>244</v>
      </c>
      <c r="K1305">
        <v>236</v>
      </c>
      <c r="L1305">
        <v>14.5</v>
      </c>
      <c r="M1305" t="s">
        <v>245</v>
      </c>
      <c r="N1305" t="s">
        <v>350</v>
      </c>
      <c r="O1305">
        <v>221</v>
      </c>
      <c r="P1305">
        <v>106.787330316742</v>
      </c>
      <c r="Q1305" t="s">
        <v>254</v>
      </c>
      <c r="R1305" t="s">
        <v>192</v>
      </c>
      <c r="S1305" t="s">
        <v>247</v>
      </c>
    </row>
    <row r="1306">
      <c r="A1306" t="s">
        <v>3255</v>
      </c>
      <c r="B1306">
        <v>3.0371486292115599</v>
      </c>
      <c r="C1306">
        <v>2.3163110175223101</v>
      </c>
      <c r="D1306">
        <v>1.78432052887189</v>
      </c>
      <c r="E1306">
        <v>0.0116249857907687</v>
      </c>
      <c r="F1306">
        <v>0.045942021101043</v>
      </c>
      <c r="G1306" t="s">
        <v>307</v>
      </c>
      <c r="H1306">
        <v>6012363</v>
      </c>
      <c r="I1306">
        <v>6012432</v>
      </c>
      <c r="J1306" t="s">
        <v>244</v>
      </c>
      <c r="K1306">
        <v>69</v>
      </c>
      <c r="L1306">
        <v>1.3999999999999999</v>
      </c>
      <c r="M1306" t="s">
        <v>265</v>
      </c>
      <c r="N1306" t="s">
        <v>200</v>
      </c>
      <c r="O1306">
        <v>3664</v>
      </c>
      <c r="P1306">
        <v>1.88318777292576</v>
      </c>
      <c r="Q1306" t="s">
        <v>246</v>
      </c>
      <c r="R1306" t="s">
        <v>200</v>
      </c>
      <c r="S1306" t="s">
        <v>247</v>
      </c>
    </row>
    <row r="1307">
      <c r="A1307" t="s">
        <v>3256</v>
      </c>
      <c r="B1307">
        <v>7.39006455248163</v>
      </c>
      <c r="C1307">
        <v>-2.1105578530700599</v>
      </c>
      <c r="D1307">
        <v>1.2458446147211899</v>
      </c>
      <c r="E1307">
        <v>0.011825534497246199</v>
      </c>
      <c r="F1307">
        <v>0.046633746563770902</v>
      </c>
      <c r="G1307" t="s">
        <v>269</v>
      </c>
      <c r="H1307">
        <v>9036876</v>
      </c>
      <c r="I1307">
        <v>9037043</v>
      </c>
      <c r="J1307" t="s">
        <v>252</v>
      </c>
      <c r="K1307">
        <v>167</v>
      </c>
      <c r="L1307">
        <v>17.800000000000001</v>
      </c>
      <c r="M1307" t="s">
        <v>274</v>
      </c>
      <c r="N1307" t="s">
        <v>138</v>
      </c>
      <c r="O1307">
        <v>17998</v>
      </c>
      <c r="P1307">
        <v>0.92788087565285005</v>
      </c>
      <c r="Q1307" t="s">
        <v>246</v>
      </c>
      <c r="R1307" t="s">
        <v>138</v>
      </c>
      <c r="S1307" t="s">
        <v>247</v>
      </c>
    </row>
    <row r="1308">
      <c r="A1308" t="s">
        <v>3257</v>
      </c>
      <c r="B1308">
        <v>7.4191068762633403</v>
      </c>
      <c r="C1308">
        <v>-2.10688156672922</v>
      </c>
      <c r="D1308">
        <v>1.2629574822810601</v>
      </c>
      <c r="E1308">
        <v>0.0120699050779373</v>
      </c>
      <c r="F1308">
        <v>0.047443305049751999</v>
      </c>
      <c r="G1308" t="s">
        <v>269</v>
      </c>
      <c r="H1308">
        <v>6460867</v>
      </c>
      <c r="I1308">
        <v>6464831</v>
      </c>
      <c r="J1308" t="s">
        <v>252</v>
      </c>
      <c r="K1308">
        <v>2289</v>
      </c>
      <c r="L1308">
        <v>14.236000000000001</v>
      </c>
      <c r="M1308" t="s">
        <v>253</v>
      </c>
      <c r="N1308" t="s">
        <v>126</v>
      </c>
      <c r="O1308">
        <v>5526</v>
      </c>
      <c r="P1308">
        <v>41.422366992399603</v>
      </c>
      <c r="Q1308" t="s">
        <v>246</v>
      </c>
      <c r="R1308" t="s">
        <v>191</v>
      </c>
      <c r="S1308" t="s">
        <v>247</v>
      </c>
    </row>
    <row r="1309">
      <c r="A1309" t="s">
        <v>3258</v>
      </c>
      <c r="B1309">
        <v>3.0869278594091201</v>
      </c>
      <c r="C1309">
        <v>2.2722212720605</v>
      </c>
      <c r="D1309">
        <v>1.8484533149421301</v>
      </c>
      <c r="E1309">
        <v>0.012364930878019599</v>
      </c>
      <c r="F1309">
        <v>0.048407049615981197</v>
      </c>
      <c r="G1309" t="s">
        <v>243</v>
      </c>
      <c r="H1309">
        <v>1800491</v>
      </c>
      <c r="I1309">
        <v>1804065</v>
      </c>
      <c r="J1309" t="s">
        <v>252</v>
      </c>
      <c r="K1309">
        <v>3574</v>
      </c>
      <c r="L1309">
        <v>0.20000000000000001</v>
      </c>
      <c r="M1309" t="s">
        <v>274</v>
      </c>
      <c r="N1309" t="s">
        <v>138</v>
      </c>
      <c r="O1309">
        <v>3595</v>
      </c>
      <c r="P1309">
        <v>99.4158553546592</v>
      </c>
      <c r="Q1309" t="s">
        <v>254</v>
      </c>
      <c r="R1309" t="s">
        <v>138</v>
      </c>
      <c r="S1309" t="s">
        <v>247</v>
      </c>
    </row>
    <row r="1310">
      <c r="A1310" t="s">
        <v>3259</v>
      </c>
      <c r="B1310">
        <v>6.3090575763717496</v>
      </c>
      <c r="C1310">
        <v>-2.4761583450725699</v>
      </c>
      <c r="D1310">
        <v>1.5735276509152101</v>
      </c>
      <c r="E1310">
        <v>0.012370019700580701</v>
      </c>
      <c r="F1310">
        <v>0.048419164650991303</v>
      </c>
      <c r="G1310" t="s">
        <v>273</v>
      </c>
      <c r="H1310">
        <v>609179</v>
      </c>
      <c r="I1310">
        <v>609478</v>
      </c>
      <c r="J1310" t="s">
        <v>244</v>
      </c>
      <c r="K1310">
        <v>299</v>
      </c>
      <c r="L1310">
        <v>6</v>
      </c>
      <c r="M1310" t="s">
        <v>245</v>
      </c>
      <c r="N1310" t="s">
        <v>138</v>
      </c>
      <c r="O1310">
        <v>321</v>
      </c>
      <c r="P1310">
        <v>93.146417445482896</v>
      </c>
      <c r="Q1310" t="s">
        <v>254</v>
      </c>
      <c r="R1310" t="s">
        <v>138</v>
      </c>
      <c r="S1310" t="s">
        <v>247</v>
      </c>
    </row>
    <row r="1311">
      <c r="A1311" t="s">
        <v>3260</v>
      </c>
      <c r="B1311">
        <v>6.1215406364659302</v>
      </c>
      <c r="C1311">
        <v>-2.4617987560160901</v>
      </c>
      <c r="D1311">
        <v>1.5429565155905201</v>
      </c>
      <c r="E1311">
        <v>0.012525975268001701</v>
      </c>
      <c r="F1311">
        <v>0.048911334755079097</v>
      </c>
      <c r="G1311" t="s">
        <v>524</v>
      </c>
      <c r="H1311">
        <v>161910</v>
      </c>
      <c r="I1311">
        <v>164436</v>
      </c>
      <c r="J1311" t="s">
        <v>252</v>
      </c>
      <c r="K1311">
        <v>2526</v>
      </c>
      <c r="L1311">
        <v>2.5</v>
      </c>
      <c r="M1311" t="s">
        <v>274</v>
      </c>
      <c r="N1311" t="s">
        <v>122</v>
      </c>
      <c r="O1311">
        <v>2171</v>
      </c>
      <c r="P1311">
        <v>116.351911561492</v>
      </c>
      <c r="Q1311" t="s">
        <v>254</v>
      </c>
      <c r="R1311" t="s">
        <v>122</v>
      </c>
      <c r="S1311" t="s">
        <v>247</v>
      </c>
    </row>
    <row r="1312">
      <c r="A1312" t="s">
        <v>3261</v>
      </c>
      <c r="B1312">
        <v>3.0164581174790301</v>
      </c>
      <c r="C1312">
        <v>2.1987091688024498</v>
      </c>
      <c r="D1312">
        <v>1.8061709350845001</v>
      </c>
      <c r="E1312">
        <v>0.012579823944914499</v>
      </c>
      <c r="F1312">
        <v>0.049058484642230102</v>
      </c>
      <c r="G1312" t="s">
        <v>418</v>
      </c>
      <c r="H1312">
        <v>4150562</v>
      </c>
      <c r="I1312">
        <v>4150631</v>
      </c>
      <c r="J1312" t="s">
        <v>244</v>
      </c>
      <c r="K1312">
        <v>69</v>
      </c>
      <c r="L1312">
        <v>7.2000000000000002</v>
      </c>
      <c r="M1312" t="s">
        <v>274</v>
      </c>
      <c r="N1312" t="s">
        <v>575</v>
      </c>
      <c r="O1312">
        <v>1391</v>
      </c>
      <c r="P1312">
        <v>4.9604601006470199</v>
      </c>
      <c r="Q1312" t="s">
        <v>246</v>
      </c>
      <c r="R1312" t="s">
        <v>192</v>
      </c>
      <c r="S1312" t="s">
        <v>247</v>
      </c>
    </row>
    <row r="1313">
      <c r="A1313" t="s">
        <v>3262</v>
      </c>
      <c r="B1313">
        <v>6.34545232334382</v>
      </c>
      <c r="C1313">
        <v>-2.32118757334477</v>
      </c>
      <c r="D1313">
        <v>1.55214132700166</v>
      </c>
      <c r="E1313">
        <v>0.0128014347044248</v>
      </c>
      <c r="F1313">
        <v>0.049802729470186498</v>
      </c>
      <c r="G1313" t="s">
        <v>414</v>
      </c>
      <c r="H1313">
        <v>4898855</v>
      </c>
      <c r="I1313">
        <v>4899185</v>
      </c>
      <c r="J1313" t="s">
        <v>244</v>
      </c>
      <c r="K1313">
        <v>330</v>
      </c>
      <c r="L1313">
        <v>12.199999999999999</v>
      </c>
      <c r="M1313" t="s">
        <v>274</v>
      </c>
      <c r="N1313" t="s">
        <v>195</v>
      </c>
      <c r="O1313">
        <v>4363</v>
      </c>
      <c r="P1313">
        <v>7.5636030254412097</v>
      </c>
      <c r="Q1313" t="s">
        <v>246</v>
      </c>
      <c r="R1313" t="s">
        <v>195</v>
      </c>
      <c r="S1313" t="s">
        <v>247</v>
      </c>
    </row>
    <row r="1315">
      <c r="A1315" s="10" t="s">
        <v>3263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429" zoomScale="100" workbookViewId="0">
      <selection activeCell="A151" activeCellId="0" sqref="A151"/>
    </sheetView>
  </sheetViews>
  <sheetFormatPr baseColWidth="10" defaultRowHeight="16"/>
  <cols>
    <col customWidth="1" min="1" max="1" width="22.1640625"/>
    <col customWidth="1" min="2" max="2" width="12"/>
    <col customWidth="1" min="3" max="3" width="16.5"/>
    <col customWidth="1" min="14" max="14" width="14.33203125"/>
    <col customWidth="1" min="15" max="15" width="16.1640625"/>
    <col customWidth="1" min="16" max="16" width="15.1640625"/>
    <col customWidth="1" min="17" max="17" width="13.33203125"/>
    <col customWidth="1" min="18" max="18" width="21.83203125"/>
    <col customWidth="1" min="19" max="19" width="15.33203125"/>
  </cols>
  <sheetData>
    <row r="1">
      <c r="A1" t="s">
        <v>225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165</v>
      </c>
      <c r="L1" t="s">
        <v>176</v>
      </c>
      <c r="M1" t="s">
        <v>97</v>
      </c>
      <c r="N1" t="s">
        <v>112</v>
      </c>
      <c r="O1" t="s">
        <v>235</v>
      </c>
      <c r="P1" t="s">
        <v>236</v>
      </c>
      <c r="Q1" t="s">
        <v>237</v>
      </c>
      <c r="R1" t="s">
        <v>238</v>
      </c>
      <c r="S1" t="s">
        <v>239</v>
      </c>
    </row>
    <row r="2">
      <c r="A2" t="s">
        <v>991</v>
      </c>
      <c r="B2">
        <v>2325.3919137824701</v>
      </c>
      <c r="C2">
        <v>6.5744072859057798</v>
      </c>
      <c r="D2">
        <v>0.16027170507407701</v>
      </c>
      <c r="E2">
        <v>0</v>
      </c>
      <c r="F2">
        <v>0</v>
      </c>
      <c r="G2" t="s">
        <v>380</v>
      </c>
      <c r="H2">
        <v>772438</v>
      </c>
      <c r="I2">
        <v>773141</v>
      </c>
      <c r="J2" t="s">
        <v>252</v>
      </c>
      <c r="K2">
        <v>703</v>
      </c>
      <c r="L2">
        <v>12.199999999999999</v>
      </c>
      <c r="M2" t="s">
        <v>265</v>
      </c>
      <c r="N2" t="s">
        <v>198</v>
      </c>
      <c r="O2">
        <v>7000</v>
      </c>
      <c r="P2">
        <v>10.0428571428571</v>
      </c>
      <c r="Q2" t="s">
        <v>246</v>
      </c>
      <c r="R2" t="s">
        <v>198</v>
      </c>
      <c r="S2" t="s">
        <v>3264</v>
      </c>
    </row>
    <row r="3">
      <c r="A3" t="s">
        <v>301</v>
      </c>
      <c r="B3">
        <v>51056.965169553601</v>
      </c>
      <c r="C3">
        <v>4.6267887302059201</v>
      </c>
      <c r="D3">
        <v>0.10048157131671</v>
      </c>
      <c r="E3">
        <v>0</v>
      </c>
      <c r="F3">
        <v>0</v>
      </c>
      <c r="G3" t="s">
        <v>303</v>
      </c>
      <c r="H3">
        <v>703459</v>
      </c>
      <c r="I3">
        <v>748175</v>
      </c>
      <c r="J3" t="s">
        <v>244</v>
      </c>
      <c r="K3">
        <v>291</v>
      </c>
      <c r="L3">
        <v>29.163</v>
      </c>
      <c r="M3" t="s">
        <v>274</v>
      </c>
      <c r="N3" t="s">
        <v>138</v>
      </c>
      <c r="O3">
        <v>335593</v>
      </c>
      <c r="P3">
        <v>0.0867121781443594</v>
      </c>
      <c r="Q3" t="s">
        <v>246</v>
      </c>
      <c r="R3" t="s">
        <v>138</v>
      </c>
      <c r="S3" t="s">
        <v>3264</v>
      </c>
    </row>
    <row r="4">
      <c r="A4" t="s">
        <v>672</v>
      </c>
      <c r="B4">
        <v>1571.40565848245</v>
      </c>
      <c r="C4">
        <v>5.3534115196081498</v>
      </c>
      <c r="D4">
        <v>0.140138957052585</v>
      </c>
      <c r="E4">
        <v>0</v>
      </c>
      <c r="F4">
        <v>0</v>
      </c>
      <c r="G4" t="s">
        <v>286</v>
      </c>
      <c r="H4">
        <v>325574</v>
      </c>
      <c r="I4">
        <v>325808</v>
      </c>
      <c r="J4" t="s">
        <v>252</v>
      </c>
      <c r="K4">
        <v>234</v>
      </c>
      <c r="L4">
        <v>11.5</v>
      </c>
      <c r="M4" t="s">
        <v>245</v>
      </c>
      <c r="N4" t="s">
        <v>138</v>
      </c>
      <c r="O4">
        <v>8453</v>
      </c>
      <c r="P4">
        <v>2.7682479593043898</v>
      </c>
      <c r="Q4" t="s">
        <v>246</v>
      </c>
      <c r="R4" t="s">
        <v>138</v>
      </c>
      <c r="S4" t="s">
        <v>3264</v>
      </c>
    </row>
    <row r="5">
      <c r="A5" t="s">
        <v>240</v>
      </c>
      <c r="B5">
        <v>1264832.65736845</v>
      </c>
      <c r="C5">
        <v>3.5850069724350799</v>
      </c>
      <c r="D5">
        <v>0.096711308366363199</v>
      </c>
      <c r="E5" s="134" t="s">
        <v>3265</v>
      </c>
      <c r="F5" s="134" t="s">
        <v>3266</v>
      </c>
      <c r="G5" t="s">
        <v>243</v>
      </c>
      <c r="H5">
        <v>2707554</v>
      </c>
      <c r="I5">
        <v>3343650</v>
      </c>
      <c r="J5" t="s">
        <v>244</v>
      </c>
      <c r="K5">
        <v>349</v>
      </c>
      <c r="L5">
        <v>23.693999999999999</v>
      </c>
      <c r="M5" t="s">
        <v>245</v>
      </c>
      <c r="N5" t="s">
        <v>138</v>
      </c>
      <c r="O5">
        <v>335593</v>
      </c>
      <c r="P5">
        <v>0.103995017774507</v>
      </c>
      <c r="Q5" t="s">
        <v>246</v>
      </c>
      <c r="R5" t="s">
        <v>138</v>
      </c>
      <c r="S5" t="s">
        <v>3264</v>
      </c>
    </row>
    <row r="6">
      <c r="A6" t="s">
        <v>311</v>
      </c>
      <c r="B6">
        <v>709413.11141383299</v>
      </c>
      <c r="C6">
        <v>-3.4147904573177401</v>
      </c>
      <c r="D6">
        <v>0.093850517691610597</v>
      </c>
      <c r="E6" s="134" t="s">
        <v>3267</v>
      </c>
      <c r="F6" s="134" t="s">
        <v>3268</v>
      </c>
      <c r="G6" t="s">
        <v>282</v>
      </c>
      <c r="H6">
        <v>1001867</v>
      </c>
      <c r="I6">
        <v>1176431</v>
      </c>
      <c r="J6" t="s">
        <v>252</v>
      </c>
      <c r="K6">
        <v>1852</v>
      </c>
      <c r="L6">
        <v>19.581</v>
      </c>
      <c r="M6" t="s">
        <v>153</v>
      </c>
      <c r="N6" t="s">
        <v>138</v>
      </c>
      <c r="O6">
        <v>335593</v>
      </c>
      <c r="P6">
        <v>0.55185894819021897</v>
      </c>
      <c r="Q6" t="s">
        <v>246</v>
      </c>
      <c r="R6" t="s">
        <v>138</v>
      </c>
      <c r="S6" t="s">
        <v>3264</v>
      </c>
    </row>
    <row r="7">
      <c r="A7" t="s">
        <v>331</v>
      </c>
      <c r="B7">
        <v>26983.663834034302</v>
      </c>
      <c r="C7">
        <v>3.8676679089497199</v>
      </c>
      <c r="D7">
        <v>0.112488442687639</v>
      </c>
      <c r="E7" s="134" t="s">
        <v>3269</v>
      </c>
      <c r="F7" s="134" t="s">
        <v>3270</v>
      </c>
      <c r="G7" t="s">
        <v>334</v>
      </c>
      <c r="H7">
        <v>4220447</v>
      </c>
      <c r="I7">
        <v>4310764</v>
      </c>
      <c r="J7" t="s">
        <v>252</v>
      </c>
      <c r="K7">
        <v>325</v>
      </c>
      <c r="L7">
        <v>29.030999999999999</v>
      </c>
      <c r="M7" t="s">
        <v>153</v>
      </c>
      <c r="N7" t="s">
        <v>138</v>
      </c>
      <c r="O7">
        <v>335593</v>
      </c>
      <c r="P7">
        <v>0.096843497927549094</v>
      </c>
      <c r="Q7" t="s">
        <v>246</v>
      </c>
      <c r="R7" t="s">
        <v>138</v>
      </c>
      <c r="S7" t="s">
        <v>3264</v>
      </c>
    </row>
    <row r="8">
      <c r="A8" t="s">
        <v>339</v>
      </c>
      <c r="B8">
        <v>38227.408596332702</v>
      </c>
      <c r="C8">
        <v>3.2954475925917102</v>
      </c>
      <c r="D8">
        <v>0.099463112682828203</v>
      </c>
      <c r="E8" s="134" t="s">
        <v>3271</v>
      </c>
      <c r="F8" s="134" t="s">
        <v>3272</v>
      </c>
      <c r="G8" t="s">
        <v>342</v>
      </c>
      <c r="H8">
        <v>5992505</v>
      </c>
      <c r="I8">
        <v>5994718</v>
      </c>
      <c r="J8" t="s">
        <v>252</v>
      </c>
      <c r="K8">
        <v>891</v>
      </c>
      <c r="L8">
        <v>23.213999999999999</v>
      </c>
      <c r="M8" t="s">
        <v>245</v>
      </c>
      <c r="N8" t="s">
        <v>198</v>
      </c>
      <c r="O8">
        <v>7000</v>
      </c>
      <c r="P8">
        <v>12.728571428571399</v>
      </c>
      <c r="Q8" t="s">
        <v>246</v>
      </c>
      <c r="R8" t="s">
        <v>198</v>
      </c>
      <c r="S8" t="s">
        <v>3264</v>
      </c>
    </row>
    <row r="9">
      <c r="A9" t="s">
        <v>368</v>
      </c>
      <c r="B9">
        <v>11878.883684270701</v>
      </c>
      <c r="C9">
        <v>3.0630248681164298</v>
      </c>
      <c r="D9">
        <v>0.093668635026158006</v>
      </c>
      <c r="E9" s="134" t="s">
        <v>3273</v>
      </c>
      <c r="F9" s="134" t="s">
        <v>3274</v>
      </c>
      <c r="G9" t="s">
        <v>307</v>
      </c>
      <c r="H9">
        <v>773544</v>
      </c>
      <c r="I9">
        <v>774368</v>
      </c>
      <c r="J9" t="s">
        <v>244</v>
      </c>
      <c r="K9">
        <v>824</v>
      </c>
      <c r="L9">
        <v>7.7000000000000002</v>
      </c>
      <c r="M9" t="s">
        <v>245</v>
      </c>
      <c r="N9" t="s">
        <v>126</v>
      </c>
      <c r="O9">
        <v>823</v>
      </c>
      <c r="P9">
        <v>100.121506682868</v>
      </c>
      <c r="Q9" t="s">
        <v>254</v>
      </c>
      <c r="R9" t="s">
        <v>192</v>
      </c>
      <c r="S9" t="s">
        <v>3264</v>
      </c>
    </row>
    <row r="10">
      <c r="A10" t="s">
        <v>314</v>
      </c>
      <c r="B10">
        <v>55887.4312039406</v>
      </c>
      <c r="C10">
        <v>2.8066676348346999</v>
      </c>
      <c r="D10">
        <v>0.090382483883757997</v>
      </c>
      <c r="E10" s="134" t="s">
        <v>3275</v>
      </c>
      <c r="F10" s="134" t="s">
        <v>3276</v>
      </c>
      <c r="G10" t="s">
        <v>317</v>
      </c>
      <c r="H10">
        <v>4340914</v>
      </c>
      <c r="I10">
        <v>4942270</v>
      </c>
      <c r="J10" t="s">
        <v>244</v>
      </c>
      <c r="K10">
        <v>819</v>
      </c>
      <c r="L10">
        <v>28.785</v>
      </c>
      <c r="M10" t="s">
        <v>245</v>
      </c>
      <c r="N10" t="s">
        <v>138</v>
      </c>
      <c r="O10">
        <v>335593</v>
      </c>
      <c r="P10">
        <v>0.24404561477742401</v>
      </c>
      <c r="Q10" t="s">
        <v>246</v>
      </c>
      <c r="R10" t="s">
        <v>138</v>
      </c>
      <c r="S10" t="s">
        <v>3264</v>
      </c>
    </row>
    <row r="11">
      <c r="A11" t="s">
        <v>721</v>
      </c>
      <c r="B11">
        <v>897.83635192059796</v>
      </c>
      <c r="C11">
        <v>5.4944885506245997</v>
      </c>
      <c r="D11">
        <v>0.17820920870516899</v>
      </c>
      <c r="E11" s="134" t="s">
        <v>3277</v>
      </c>
      <c r="F11" s="134" t="s">
        <v>3278</v>
      </c>
      <c r="G11" t="s">
        <v>380</v>
      </c>
      <c r="H11">
        <v>5176145</v>
      </c>
      <c r="I11">
        <v>5176269</v>
      </c>
      <c r="J11" t="s">
        <v>252</v>
      </c>
      <c r="K11">
        <v>124</v>
      </c>
      <c r="L11">
        <v>26.300000000000001</v>
      </c>
      <c r="M11" t="s">
        <v>274</v>
      </c>
      <c r="N11" t="s">
        <v>198</v>
      </c>
      <c r="O11">
        <v>7244</v>
      </c>
      <c r="P11">
        <v>1.7117614577581399</v>
      </c>
      <c r="Q11" t="s">
        <v>246</v>
      </c>
      <c r="R11" t="s">
        <v>198</v>
      </c>
      <c r="S11" t="s">
        <v>3264</v>
      </c>
    </row>
    <row r="12">
      <c r="A12" t="s">
        <v>290</v>
      </c>
      <c r="B12">
        <v>1662.6729748124601</v>
      </c>
      <c r="C12">
        <v>4.3241793557652102</v>
      </c>
      <c r="D12">
        <v>0.14209270181521699</v>
      </c>
      <c r="E12" s="134" t="s">
        <v>3279</v>
      </c>
      <c r="F12" s="134" t="s">
        <v>3280</v>
      </c>
      <c r="G12" t="s">
        <v>282</v>
      </c>
      <c r="H12">
        <v>1849690</v>
      </c>
      <c r="I12">
        <v>1850835</v>
      </c>
      <c r="J12" t="s">
        <v>252</v>
      </c>
      <c r="K12">
        <v>1145</v>
      </c>
      <c r="L12">
        <v>20</v>
      </c>
      <c r="M12" t="s">
        <v>293</v>
      </c>
      <c r="N12" t="s">
        <v>126</v>
      </c>
      <c r="O12">
        <v>3386</v>
      </c>
      <c r="P12">
        <v>33.815711754282297</v>
      </c>
      <c r="Q12" t="s">
        <v>246</v>
      </c>
      <c r="R12" t="s">
        <v>192</v>
      </c>
      <c r="S12" t="s">
        <v>3264</v>
      </c>
    </row>
    <row r="13">
      <c r="A13" t="s">
        <v>279</v>
      </c>
      <c r="B13">
        <v>899.28353950778603</v>
      </c>
      <c r="C13">
        <v>4.2217067159325303</v>
      </c>
      <c r="D13">
        <v>0.138988859606403</v>
      </c>
      <c r="E13" s="134" t="s">
        <v>3281</v>
      </c>
      <c r="F13" s="134" t="s">
        <v>3282</v>
      </c>
      <c r="G13" t="s">
        <v>282</v>
      </c>
      <c r="H13">
        <v>1848403</v>
      </c>
      <c r="I13">
        <v>1849200</v>
      </c>
      <c r="J13" t="s">
        <v>244</v>
      </c>
      <c r="K13">
        <v>797</v>
      </c>
      <c r="L13">
        <v>19.399999999999999</v>
      </c>
      <c r="M13" t="s">
        <v>274</v>
      </c>
      <c r="N13" t="s">
        <v>126</v>
      </c>
      <c r="O13">
        <v>3386</v>
      </c>
      <c r="P13">
        <v>23.538098050797402</v>
      </c>
      <c r="Q13" t="s">
        <v>246</v>
      </c>
      <c r="R13" t="s">
        <v>192</v>
      </c>
      <c r="S13" t="s">
        <v>3264</v>
      </c>
    </row>
    <row r="14">
      <c r="A14" t="s">
        <v>266</v>
      </c>
      <c r="B14">
        <v>730.70685472234402</v>
      </c>
      <c r="C14">
        <v>4.9008844177954396</v>
      </c>
      <c r="D14">
        <v>0.16270276101244099</v>
      </c>
      <c r="E14" s="134" t="s">
        <v>3283</v>
      </c>
      <c r="F14" s="134" t="s">
        <v>3284</v>
      </c>
      <c r="G14" t="s">
        <v>269</v>
      </c>
      <c r="H14">
        <v>6794223</v>
      </c>
      <c r="I14">
        <v>6794458</v>
      </c>
      <c r="J14" t="s">
        <v>244</v>
      </c>
      <c r="K14">
        <v>235</v>
      </c>
      <c r="L14">
        <v>7.2000000000000002</v>
      </c>
      <c r="M14" t="s">
        <v>245</v>
      </c>
      <c r="N14" t="s">
        <v>138</v>
      </c>
      <c r="O14">
        <v>8453</v>
      </c>
      <c r="P14">
        <v>2.7800780787886001</v>
      </c>
      <c r="Q14" t="s">
        <v>246</v>
      </c>
      <c r="R14" t="s">
        <v>138</v>
      </c>
      <c r="S14" t="s">
        <v>3264</v>
      </c>
    </row>
    <row r="15">
      <c r="A15" t="s">
        <v>308</v>
      </c>
      <c r="B15">
        <v>1365.31917866296</v>
      </c>
      <c r="C15">
        <v>4.3366225908690703</v>
      </c>
      <c r="D15">
        <v>0.14603242304042899</v>
      </c>
      <c r="E15" s="134" t="s">
        <v>3285</v>
      </c>
      <c r="F15" s="134" t="s">
        <v>3286</v>
      </c>
      <c r="G15" t="s">
        <v>269</v>
      </c>
      <c r="H15">
        <v>2158931</v>
      </c>
      <c r="I15">
        <v>2159716</v>
      </c>
      <c r="J15" t="s">
        <v>252</v>
      </c>
      <c r="K15">
        <v>785</v>
      </c>
      <c r="L15">
        <v>12.6</v>
      </c>
      <c r="M15" t="s">
        <v>274</v>
      </c>
      <c r="N15" t="s">
        <v>126</v>
      </c>
      <c r="O15">
        <v>826</v>
      </c>
      <c r="P15">
        <v>95.036319612590802</v>
      </c>
      <c r="Q15" t="s">
        <v>254</v>
      </c>
      <c r="R15" t="s">
        <v>192</v>
      </c>
      <c r="S15" t="s">
        <v>3264</v>
      </c>
    </row>
    <row r="16">
      <c r="A16" t="s">
        <v>1033</v>
      </c>
      <c r="B16">
        <v>934.34444991320697</v>
      </c>
      <c r="C16">
        <v>4.6476548233118598</v>
      </c>
      <c r="D16">
        <v>0.15941579300870901</v>
      </c>
      <c r="E16" s="134" t="s">
        <v>3287</v>
      </c>
      <c r="F16" s="134" t="s">
        <v>3288</v>
      </c>
      <c r="G16" t="s">
        <v>307</v>
      </c>
      <c r="H16">
        <v>5256255</v>
      </c>
      <c r="I16">
        <v>5256827</v>
      </c>
      <c r="J16" t="s">
        <v>244</v>
      </c>
      <c r="K16">
        <v>479</v>
      </c>
      <c r="L16">
        <v>14.475</v>
      </c>
      <c r="M16" t="s">
        <v>274</v>
      </c>
      <c r="N16" t="s">
        <v>199</v>
      </c>
      <c r="O16">
        <v>8005</v>
      </c>
      <c r="P16">
        <v>5.9837601499063098</v>
      </c>
      <c r="Q16" t="s">
        <v>246</v>
      </c>
      <c r="R16" t="s">
        <v>199</v>
      </c>
      <c r="S16" t="s">
        <v>3264</v>
      </c>
    </row>
    <row r="17">
      <c r="A17" t="s">
        <v>1045</v>
      </c>
      <c r="B17">
        <v>926.42628624854206</v>
      </c>
      <c r="C17">
        <v>4.6787880623545499</v>
      </c>
      <c r="D17">
        <v>0.160512408947831</v>
      </c>
      <c r="E17" s="134" t="s">
        <v>3289</v>
      </c>
      <c r="F17" s="134" t="s">
        <v>3290</v>
      </c>
      <c r="G17" t="s">
        <v>307</v>
      </c>
      <c r="H17">
        <v>5256650</v>
      </c>
      <c r="I17">
        <v>5256745</v>
      </c>
      <c r="J17" t="s">
        <v>252</v>
      </c>
      <c r="K17">
        <v>95</v>
      </c>
      <c r="L17">
        <v>28.600000000000001</v>
      </c>
      <c r="M17" t="s">
        <v>274</v>
      </c>
      <c r="N17" t="s">
        <v>199</v>
      </c>
      <c r="O17">
        <v>8005</v>
      </c>
      <c r="P17">
        <v>1.18675827607745</v>
      </c>
      <c r="Q17" t="s">
        <v>246</v>
      </c>
      <c r="R17" t="s">
        <v>199</v>
      </c>
      <c r="S17" t="s">
        <v>3264</v>
      </c>
    </row>
    <row r="18">
      <c r="A18" t="s">
        <v>3291</v>
      </c>
      <c r="B18">
        <v>19900.696680245601</v>
      </c>
      <c r="C18">
        <v>-2.8470116321204899</v>
      </c>
      <c r="D18">
        <v>0.098026489232464001</v>
      </c>
      <c r="E18" s="134" t="s">
        <v>3292</v>
      </c>
      <c r="F18" s="134" t="s">
        <v>3293</v>
      </c>
      <c r="G18" t="s">
        <v>334</v>
      </c>
      <c r="H18">
        <v>5153482</v>
      </c>
      <c r="I18">
        <v>5157096</v>
      </c>
      <c r="J18" t="s">
        <v>244</v>
      </c>
      <c r="K18">
        <v>3615</v>
      </c>
      <c r="L18">
        <v>3.149</v>
      </c>
      <c r="M18" t="s">
        <v>245</v>
      </c>
      <c r="N18" t="s">
        <v>199</v>
      </c>
      <c r="O18">
        <v>8554</v>
      </c>
      <c r="P18">
        <v>42.260930558802897</v>
      </c>
      <c r="Q18" t="s">
        <v>246</v>
      </c>
      <c r="R18" t="s">
        <v>199</v>
      </c>
      <c r="S18" t="s">
        <v>3264</v>
      </c>
    </row>
    <row r="19">
      <c r="A19" t="s">
        <v>318</v>
      </c>
      <c r="B19">
        <v>1565.4534242894899</v>
      </c>
      <c r="C19">
        <v>-6.7461487988789797</v>
      </c>
      <c r="D19">
        <v>0.232670163617203</v>
      </c>
      <c r="E19" s="134" t="s">
        <v>3294</v>
      </c>
      <c r="F19" s="134" t="s">
        <v>3295</v>
      </c>
      <c r="G19" t="s">
        <v>269</v>
      </c>
      <c r="H19">
        <v>10534708</v>
      </c>
      <c r="I19">
        <v>10535046</v>
      </c>
      <c r="J19" t="s">
        <v>244</v>
      </c>
      <c r="K19">
        <v>338</v>
      </c>
      <c r="L19">
        <v>8.9000000000000004</v>
      </c>
      <c r="M19" t="s">
        <v>293</v>
      </c>
      <c r="N19" t="s">
        <v>195</v>
      </c>
      <c r="O19">
        <v>4363</v>
      </c>
      <c r="P19">
        <v>7.7469630987852396</v>
      </c>
      <c r="Q19" t="s">
        <v>246</v>
      </c>
      <c r="R19" t="s">
        <v>195</v>
      </c>
      <c r="S19" t="s">
        <v>3264</v>
      </c>
    </row>
    <row r="20">
      <c r="A20" t="s">
        <v>442</v>
      </c>
      <c r="B20">
        <v>42673.777704364598</v>
      </c>
      <c r="C20">
        <v>-2.91480639288759</v>
      </c>
      <c r="D20">
        <v>0.100503858757856</v>
      </c>
      <c r="E20" s="134" t="s">
        <v>3296</v>
      </c>
      <c r="F20" s="134" t="s">
        <v>3297</v>
      </c>
      <c r="G20" t="s">
        <v>445</v>
      </c>
      <c r="H20">
        <v>480321</v>
      </c>
      <c r="I20">
        <v>480689</v>
      </c>
      <c r="J20" t="s">
        <v>252</v>
      </c>
      <c r="K20">
        <v>368</v>
      </c>
      <c r="L20">
        <v>4.9000000000000004</v>
      </c>
      <c r="M20" t="s">
        <v>274</v>
      </c>
      <c r="N20" t="s">
        <v>199</v>
      </c>
      <c r="O20">
        <v>13544</v>
      </c>
      <c r="P20">
        <v>2.71707028942705</v>
      </c>
      <c r="Q20" t="s">
        <v>246</v>
      </c>
      <c r="R20" t="s">
        <v>199</v>
      </c>
      <c r="S20" t="s">
        <v>3264</v>
      </c>
    </row>
    <row r="21">
      <c r="A21" t="s">
        <v>481</v>
      </c>
      <c r="B21">
        <v>14916.975588912001</v>
      </c>
      <c r="C21">
        <v>2.63168718412952</v>
      </c>
      <c r="D21">
        <v>0.093533598679625504</v>
      </c>
      <c r="E21" s="134" t="s">
        <v>3298</v>
      </c>
      <c r="F21" s="134" t="s">
        <v>3299</v>
      </c>
      <c r="G21" t="s">
        <v>282</v>
      </c>
      <c r="H21">
        <v>5744325</v>
      </c>
      <c r="I21">
        <v>6226263</v>
      </c>
      <c r="J21" t="s">
        <v>252</v>
      </c>
      <c r="K21">
        <v>188</v>
      </c>
      <c r="L21">
        <v>19.428000000000001</v>
      </c>
      <c r="M21" t="s">
        <v>274</v>
      </c>
      <c r="N21" t="s">
        <v>138</v>
      </c>
      <c r="O21">
        <v>335593</v>
      </c>
      <c r="P21">
        <v>0.056020238801166897</v>
      </c>
      <c r="Q21" t="s">
        <v>246</v>
      </c>
      <c r="R21" t="s">
        <v>138</v>
      </c>
      <c r="S21" t="s">
        <v>3264</v>
      </c>
    </row>
    <row r="22">
      <c r="A22" t="s">
        <v>948</v>
      </c>
      <c r="B22">
        <v>953.08191697022698</v>
      </c>
      <c r="C22">
        <v>4.8607291092718699</v>
      </c>
      <c r="D22">
        <v>0.172978875737091</v>
      </c>
      <c r="E22" s="134" t="s">
        <v>3300</v>
      </c>
      <c r="F22" s="134" t="s">
        <v>3301</v>
      </c>
      <c r="G22" t="s">
        <v>261</v>
      </c>
      <c r="H22">
        <v>3724672</v>
      </c>
      <c r="I22">
        <v>3762396</v>
      </c>
      <c r="J22" t="s">
        <v>244</v>
      </c>
      <c r="K22">
        <v>172</v>
      </c>
      <c r="L22">
        <v>9.3659999999999997</v>
      </c>
      <c r="M22" t="s">
        <v>274</v>
      </c>
      <c r="N22" t="s">
        <v>432</v>
      </c>
      <c r="O22">
        <v>21549</v>
      </c>
      <c r="P22">
        <v>0.79818089006450399</v>
      </c>
      <c r="Q22" t="s">
        <v>246</v>
      </c>
      <c r="R22" t="s">
        <v>191</v>
      </c>
      <c r="S22" t="s">
        <v>3264</v>
      </c>
    </row>
    <row r="23">
      <c r="A23" t="s">
        <v>597</v>
      </c>
      <c r="B23">
        <v>10213.227904412301</v>
      </c>
      <c r="C23">
        <v>3.20242784358281</v>
      </c>
      <c r="D23">
        <v>0.11467946712626299</v>
      </c>
      <c r="E23" s="134" t="s">
        <v>3302</v>
      </c>
      <c r="F23" s="134" t="s">
        <v>3303</v>
      </c>
      <c r="G23" t="s">
        <v>524</v>
      </c>
      <c r="H23">
        <v>3562956</v>
      </c>
      <c r="I23">
        <v>3589479</v>
      </c>
      <c r="J23" t="s">
        <v>244</v>
      </c>
      <c r="K23">
        <v>73</v>
      </c>
      <c r="L23">
        <v>10.228999999999999</v>
      </c>
      <c r="M23" t="s">
        <v>245</v>
      </c>
      <c r="N23" t="s">
        <v>278</v>
      </c>
      <c r="O23">
        <v>15715</v>
      </c>
      <c r="P23">
        <v>0.464524339802736</v>
      </c>
      <c r="Q23" t="s">
        <v>246</v>
      </c>
      <c r="R23" t="s">
        <v>191</v>
      </c>
      <c r="S23" t="s">
        <v>3264</v>
      </c>
    </row>
    <row r="24">
      <c r="A24" t="s">
        <v>298</v>
      </c>
      <c r="B24">
        <v>1222.35472739989</v>
      </c>
      <c r="C24">
        <v>3.4406101946133898</v>
      </c>
      <c r="D24">
        <v>0.12360205108082301</v>
      </c>
      <c r="E24" s="134" t="s">
        <v>3304</v>
      </c>
      <c r="F24" s="134" t="s">
        <v>3305</v>
      </c>
      <c r="G24" t="s">
        <v>261</v>
      </c>
      <c r="H24">
        <v>4822010</v>
      </c>
      <c r="I24">
        <v>4822689</v>
      </c>
      <c r="J24" t="s">
        <v>252</v>
      </c>
      <c r="K24">
        <v>679</v>
      </c>
      <c r="L24">
        <v>12.9</v>
      </c>
      <c r="M24" t="s">
        <v>245</v>
      </c>
      <c r="N24" t="s">
        <v>126</v>
      </c>
      <c r="O24">
        <v>717</v>
      </c>
      <c r="P24">
        <v>94.700139470013895</v>
      </c>
      <c r="Q24" t="s">
        <v>254</v>
      </c>
      <c r="R24" t="s">
        <v>192</v>
      </c>
      <c r="S24" t="s">
        <v>3264</v>
      </c>
    </row>
    <row r="25">
      <c r="A25" t="s">
        <v>3306</v>
      </c>
      <c r="B25">
        <v>19376.4867526208</v>
      </c>
      <c r="C25">
        <v>-2.5007000231818002</v>
      </c>
      <c r="D25">
        <v>0.092715945373042299</v>
      </c>
      <c r="E25" s="134" t="s">
        <v>3307</v>
      </c>
      <c r="F25" s="134" t="s">
        <v>3308</v>
      </c>
      <c r="G25" t="s">
        <v>380</v>
      </c>
      <c r="H25">
        <v>3907903</v>
      </c>
      <c r="I25">
        <v>3924460</v>
      </c>
      <c r="J25" t="s">
        <v>252</v>
      </c>
      <c r="K25">
        <v>584</v>
      </c>
      <c r="L25">
        <v>17.850000000000001</v>
      </c>
      <c r="M25" t="s">
        <v>245</v>
      </c>
      <c r="N25" t="s">
        <v>354</v>
      </c>
      <c r="O25">
        <v>11225</v>
      </c>
      <c r="P25">
        <v>5.2026726057906503</v>
      </c>
      <c r="Q25" t="s">
        <v>246</v>
      </c>
      <c r="R25" t="s">
        <v>192</v>
      </c>
      <c r="S25" t="s">
        <v>3264</v>
      </c>
    </row>
    <row r="26">
      <c r="A26" t="s">
        <v>294</v>
      </c>
      <c r="B26">
        <v>665.09419255903401</v>
      </c>
      <c r="C26">
        <v>4.0412647073215897</v>
      </c>
      <c r="D26">
        <v>0.15009742214340499</v>
      </c>
      <c r="E26" s="134" t="s">
        <v>3309</v>
      </c>
      <c r="F26" s="134" t="s">
        <v>3310</v>
      </c>
      <c r="G26" t="s">
        <v>297</v>
      </c>
      <c r="H26">
        <v>1522346</v>
      </c>
      <c r="I26">
        <v>1522891</v>
      </c>
      <c r="J26" t="s">
        <v>252</v>
      </c>
      <c r="K26">
        <v>545</v>
      </c>
      <c r="L26">
        <v>13.300000000000001</v>
      </c>
      <c r="M26" t="s">
        <v>245</v>
      </c>
      <c r="N26" t="s">
        <v>195</v>
      </c>
      <c r="O26">
        <v>4363</v>
      </c>
      <c r="P26">
        <v>12.491404996562</v>
      </c>
      <c r="Q26" t="s">
        <v>246</v>
      </c>
      <c r="R26" t="s">
        <v>195</v>
      </c>
      <c r="S26" t="s">
        <v>3264</v>
      </c>
    </row>
    <row r="27">
      <c r="A27" t="s">
        <v>3311</v>
      </c>
      <c r="B27">
        <v>3828.24650951387</v>
      </c>
      <c r="C27">
        <v>2.8329446951910899</v>
      </c>
      <c r="D27">
        <v>0.107802417431089</v>
      </c>
      <c r="E27" s="134" t="s">
        <v>3312</v>
      </c>
      <c r="F27" s="134" t="s">
        <v>3313</v>
      </c>
      <c r="G27" t="s">
        <v>269</v>
      </c>
      <c r="H27">
        <v>4274799</v>
      </c>
      <c r="I27">
        <v>4285253</v>
      </c>
      <c r="J27" t="s">
        <v>252</v>
      </c>
      <c r="K27">
        <v>1547</v>
      </c>
      <c r="L27">
        <v>3.4340000000000002</v>
      </c>
      <c r="M27" t="s">
        <v>265</v>
      </c>
      <c r="N27" t="s">
        <v>199</v>
      </c>
      <c r="O27">
        <v>8005</v>
      </c>
      <c r="P27">
        <v>19.3254216114928</v>
      </c>
      <c r="Q27" t="s">
        <v>246</v>
      </c>
      <c r="R27" t="s">
        <v>199</v>
      </c>
      <c r="S27" t="s">
        <v>3264</v>
      </c>
    </row>
    <row r="28">
      <c r="A28" t="s">
        <v>1096</v>
      </c>
      <c r="B28">
        <v>629.08601094731296</v>
      </c>
      <c r="C28">
        <v>6.5763068444390704</v>
      </c>
      <c r="D28">
        <v>0.25026682101768599</v>
      </c>
      <c r="E28" s="134" t="s">
        <v>3314</v>
      </c>
      <c r="F28" s="134" t="s">
        <v>3315</v>
      </c>
      <c r="G28" t="s">
        <v>273</v>
      </c>
      <c r="H28">
        <v>4954240</v>
      </c>
      <c r="I28">
        <v>4957169</v>
      </c>
      <c r="J28" t="s">
        <v>252</v>
      </c>
      <c r="K28">
        <v>2929</v>
      </c>
      <c r="L28">
        <v>8.0999999999999996</v>
      </c>
      <c r="M28" t="s">
        <v>245</v>
      </c>
      <c r="N28" t="s">
        <v>199</v>
      </c>
      <c r="O28">
        <v>4138</v>
      </c>
      <c r="P28">
        <v>70.782986950217506</v>
      </c>
      <c r="Q28" t="s">
        <v>246</v>
      </c>
      <c r="R28" t="s">
        <v>199</v>
      </c>
      <c r="S28" t="s">
        <v>3264</v>
      </c>
    </row>
    <row r="29">
      <c r="A29" t="s">
        <v>3316</v>
      </c>
      <c r="B29">
        <v>109980.37630623599</v>
      </c>
      <c r="C29">
        <v>-2.4958687347377402</v>
      </c>
      <c r="D29">
        <v>0.096250982531708204</v>
      </c>
      <c r="E29" s="134" t="s">
        <v>3317</v>
      </c>
      <c r="F29" s="134" t="s">
        <v>3318</v>
      </c>
      <c r="G29" t="s">
        <v>411</v>
      </c>
      <c r="H29">
        <v>2554341</v>
      </c>
      <c r="I29">
        <v>2557516</v>
      </c>
      <c r="J29" t="s">
        <v>244</v>
      </c>
      <c r="K29">
        <v>2179</v>
      </c>
      <c r="L29">
        <v>4.4459999999999997</v>
      </c>
      <c r="M29" t="s">
        <v>245</v>
      </c>
      <c r="N29" t="s">
        <v>190</v>
      </c>
      <c r="O29">
        <v>10489</v>
      </c>
      <c r="P29">
        <v>20.774144341691301</v>
      </c>
      <c r="Q29" t="s">
        <v>246</v>
      </c>
      <c r="R29" t="s">
        <v>190</v>
      </c>
      <c r="S29" t="s">
        <v>3264</v>
      </c>
    </row>
    <row r="30">
      <c r="A30" t="s">
        <v>287</v>
      </c>
      <c r="B30">
        <v>1222.40802946748</v>
      </c>
      <c r="C30">
        <v>3.3943760773936198</v>
      </c>
      <c r="D30">
        <v>0.13093293631276501</v>
      </c>
      <c r="E30" s="134" t="s">
        <v>3319</v>
      </c>
      <c r="F30" s="134" t="s">
        <v>3320</v>
      </c>
      <c r="G30" t="s">
        <v>273</v>
      </c>
      <c r="H30">
        <v>422822</v>
      </c>
      <c r="I30">
        <v>423516</v>
      </c>
      <c r="J30" t="s">
        <v>252</v>
      </c>
      <c r="K30">
        <v>694</v>
      </c>
      <c r="L30">
        <v>12.9</v>
      </c>
      <c r="M30" t="s">
        <v>245</v>
      </c>
      <c r="N30" t="s">
        <v>126</v>
      </c>
      <c r="O30">
        <v>717</v>
      </c>
      <c r="P30">
        <v>96.792189679219007</v>
      </c>
      <c r="Q30" t="s">
        <v>254</v>
      </c>
      <c r="R30" t="s">
        <v>192</v>
      </c>
      <c r="S30" t="s">
        <v>3264</v>
      </c>
    </row>
    <row r="31">
      <c r="A31" t="s">
        <v>964</v>
      </c>
      <c r="B31">
        <v>514.04802814570996</v>
      </c>
      <c r="C31">
        <v>5.4202751817631203</v>
      </c>
      <c r="D31">
        <v>0.20921422182479699</v>
      </c>
      <c r="E31" s="134" t="s">
        <v>3321</v>
      </c>
      <c r="F31" s="134" t="s">
        <v>3322</v>
      </c>
      <c r="G31" t="s">
        <v>243</v>
      </c>
      <c r="H31">
        <v>1025081</v>
      </c>
      <c r="I31">
        <v>1026267</v>
      </c>
      <c r="J31" t="s">
        <v>252</v>
      </c>
      <c r="K31">
        <v>773</v>
      </c>
      <c r="L31">
        <v>20.988</v>
      </c>
      <c r="M31" t="s">
        <v>245</v>
      </c>
      <c r="N31" t="s">
        <v>198</v>
      </c>
      <c r="O31">
        <v>7000</v>
      </c>
      <c r="P31">
        <v>11.0428571428571</v>
      </c>
      <c r="Q31" t="s">
        <v>246</v>
      </c>
      <c r="R31" t="s">
        <v>198</v>
      </c>
      <c r="S31" t="s">
        <v>3264</v>
      </c>
    </row>
    <row r="32">
      <c r="A32" t="s">
        <v>275</v>
      </c>
      <c r="B32">
        <v>477.46093219958999</v>
      </c>
      <c r="C32">
        <v>5.2089386335667003</v>
      </c>
      <c r="D32">
        <v>0.20219003640465799</v>
      </c>
      <c r="E32" s="134" t="s">
        <v>3323</v>
      </c>
      <c r="F32" s="134" t="s">
        <v>3324</v>
      </c>
      <c r="G32" t="s">
        <v>273</v>
      </c>
      <c r="H32">
        <v>263710</v>
      </c>
      <c r="I32">
        <v>276697</v>
      </c>
      <c r="J32" t="s">
        <v>252</v>
      </c>
      <c r="K32">
        <v>375</v>
      </c>
      <c r="L32">
        <v>25.283999999999999</v>
      </c>
      <c r="M32" t="s">
        <v>274</v>
      </c>
      <c r="N32" t="s">
        <v>278</v>
      </c>
      <c r="O32">
        <v>11907</v>
      </c>
      <c r="P32">
        <v>3.1494079113126698</v>
      </c>
      <c r="Q32" t="s">
        <v>246</v>
      </c>
      <c r="R32" t="s">
        <v>191</v>
      </c>
      <c r="S32" t="s">
        <v>3264</v>
      </c>
    </row>
    <row r="33">
      <c r="A33" t="s">
        <v>361</v>
      </c>
      <c r="B33">
        <v>55885.2586299666</v>
      </c>
      <c r="C33">
        <v>2.9982509487907798</v>
      </c>
      <c r="D33">
        <v>0.116396770140081</v>
      </c>
      <c r="E33" s="134" t="s">
        <v>3325</v>
      </c>
      <c r="F33" s="134" t="s">
        <v>3326</v>
      </c>
      <c r="G33" t="s">
        <v>307</v>
      </c>
      <c r="H33">
        <v>6188326</v>
      </c>
      <c r="I33">
        <v>6197109</v>
      </c>
      <c r="J33" t="s">
        <v>252</v>
      </c>
      <c r="K33">
        <v>163</v>
      </c>
      <c r="L33">
        <v>14.877000000000001</v>
      </c>
      <c r="M33" t="s">
        <v>245</v>
      </c>
      <c r="N33" t="s">
        <v>354</v>
      </c>
      <c r="O33">
        <v>9588</v>
      </c>
      <c r="P33">
        <v>1.70004171881519</v>
      </c>
      <c r="Q33" t="s">
        <v>246</v>
      </c>
      <c r="R33" t="s">
        <v>192</v>
      </c>
      <c r="S33" t="s">
        <v>3264</v>
      </c>
    </row>
    <row r="34">
      <c r="A34" t="s">
        <v>364</v>
      </c>
      <c r="B34">
        <v>55885.2586299666</v>
      </c>
      <c r="C34">
        <v>2.9982509487907798</v>
      </c>
      <c r="D34">
        <v>0.116396770140081</v>
      </c>
      <c r="E34" s="134" t="s">
        <v>3325</v>
      </c>
      <c r="F34" s="134" t="s">
        <v>3326</v>
      </c>
      <c r="G34" t="s">
        <v>307</v>
      </c>
      <c r="H34">
        <v>6188316</v>
      </c>
      <c r="I34">
        <v>6197058</v>
      </c>
      <c r="J34" t="s">
        <v>244</v>
      </c>
      <c r="K34">
        <v>199</v>
      </c>
      <c r="L34">
        <v>21.495000000000001</v>
      </c>
      <c r="M34" t="s">
        <v>274</v>
      </c>
      <c r="N34" t="s">
        <v>354</v>
      </c>
      <c r="O34">
        <v>15164</v>
      </c>
      <c r="P34">
        <v>1.31231864943287</v>
      </c>
      <c r="Q34" t="s">
        <v>246</v>
      </c>
      <c r="R34" t="s">
        <v>191</v>
      </c>
      <c r="S34" t="s">
        <v>3264</v>
      </c>
    </row>
    <row r="35">
      <c r="A35" t="s">
        <v>270</v>
      </c>
      <c r="B35">
        <v>474.03152738067803</v>
      </c>
      <c r="C35">
        <v>5.28580343892747</v>
      </c>
      <c r="D35">
        <v>0.20589751478527901</v>
      </c>
      <c r="E35" s="134" t="s">
        <v>3327</v>
      </c>
      <c r="F35" s="134" t="s">
        <v>3328</v>
      </c>
      <c r="G35" t="s">
        <v>273</v>
      </c>
      <c r="H35">
        <v>266551</v>
      </c>
      <c r="I35">
        <v>266788</v>
      </c>
      <c r="J35" t="s">
        <v>244</v>
      </c>
      <c r="K35">
        <v>237</v>
      </c>
      <c r="L35">
        <v>9.6999999999999993</v>
      </c>
      <c r="M35" t="s">
        <v>274</v>
      </c>
      <c r="N35" t="s">
        <v>138</v>
      </c>
      <c r="O35">
        <v>8453</v>
      </c>
      <c r="P35">
        <v>2.8037383177570101</v>
      </c>
      <c r="Q35" t="s">
        <v>246</v>
      </c>
      <c r="R35" t="s">
        <v>138</v>
      </c>
      <c r="S35" t="s">
        <v>3264</v>
      </c>
    </row>
    <row r="36">
      <c r="A36" t="s">
        <v>393</v>
      </c>
      <c r="B36">
        <v>2808.53274031298</v>
      </c>
      <c r="C36">
        <v>3.0708969227373202</v>
      </c>
      <c r="D36">
        <v>0.12034367446789</v>
      </c>
      <c r="E36" s="134" t="s">
        <v>3329</v>
      </c>
      <c r="F36" s="134" t="s">
        <v>3330</v>
      </c>
      <c r="G36" t="s">
        <v>261</v>
      </c>
      <c r="H36">
        <v>3688904</v>
      </c>
      <c r="I36">
        <v>3693629</v>
      </c>
      <c r="J36" t="s">
        <v>252</v>
      </c>
      <c r="K36">
        <v>1496</v>
      </c>
      <c r="L36">
        <v>28.992000000000001</v>
      </c>
      <c r="M36" t="s">
        <v>293</v>
      </c>
      <c r="N36" t="s">
        <v>199</v>
      </c>
      <c r="O36">
        <v>8412</v>
      </c>
      <c r="P36">
        <v>17.784117926771302</v>
      </c>
      <c r="Q36" t="s">
        <v>246</v>
      </c>
      <c r="R36" t="s">
        <v>199</v>
      </c>
      <c r="S36" t="s">
        <v>3264</v>
      </c>
    </row>
    <row r="37">
      <c r="A37" t="s">
        <v>3331</v>
      </c>
      <c r="B37">
        <v>2457.1882458749801</v>
      </c>
      <c r="C37">
        <v>-2.8753324341929498</v>
      </c>
      <c r="D37">
        <v>0.113844135878454</v>
      </c>
      <c r="E37" s="134" t="s">
        <v>3332</v>
      </c>
      <c r="F37" s="134" t="s">
        <v>3333</v>
      </c>
      <c r="G37" t="s">
        <v>418</v>
      </c>
      <c r="H37">
        <v>6042547</v>
      </c>
      <c r="I37">
        <v>6046656</v>
      </c>
      <c r="J37" t="s">
        <v>244</v>
      </c>
      <c r="K37">
        <v>4130</v>
      </c>
      <c r="L37">
        <v>3.7599999999999998</v>
      </c>
      <c r="M37" t="s">
        <v>245</v>
      </c>
      <c r="N37" t="s">
        <v>199</v>
      </c>
      <c r="O37">
        <v>8554</v>
      </c>
      <c r="P37">
        <v>48.281505728314201</v>
      </c>
      <c r="Q37" t="s">
        <v>246</v>
      </c>
      <c r="R37" t="s">
        <v>199</v>
      </c>
      <c r="S37" t="s">
        <v>3264</v>
      </c>
    </row>
    <row r="38">
      <c r="A38" t="s">
        <v>3334</v>
      </c>
      <c r="B38">
        <v>8590.4317422832992</v>
      </c>
      <c r="C38">
        <v>-2.3701641697791098</v>
      </c>
      <c r="D38">
        <v>0.093790516209853694</v>
      </c>
      <c r="E38" s="134" t="s">
        <v>3335</v>
      </c>
      <c r="F38" s="134" t="s">
        <v>3336</v>
      </c>
      <c r="G38" t="s">
        <v>411</v>
      </c>
      <c r="H38">
        <v>2555243</v>
      </c>
      <c r="I38">
        <v>2556128</v>
      </c>
      <c r="J38" t="s">
        <v>252</v>
      </c>
      <c r="K38">
        <v>885</v>
      </c>
      <c r="L38">
        <v>5.2999999999999998</v>
      </c>
      <c r="M38" t="s">
        <v>245</v>
      </c>
      <c r="N38" t="s">
        <v>190</v>
      </c>
      <c r="O38">
        <v>10489</v>
      </c>
      <c r="P38">
        <v>8.4374106206501995</v>
      </c>
      <c r="Q38" t="s">
        <v>246</v>
      </c>
      <c r="R38" t="s">
        <v>190</v>
      </c>
      <c r="S38" t="s">
        <v>3264</v>
      </c>
    </row>
    <row r="39">
      <c r="A39" t="s">
        <v>576</v>
      </c>
      <c r="B39">
        <v>9081.0389708187704</v>
      </c>
      <c r="C39">
        <v>-2.4194078118872602</v>
      </c>
      <c r="D39">
        <v>0.096134578297873696</v>
      </c>
      <c r="E39" s="134" t="s">
        <v>3337</v>
      </c>
      <c r="F39" s="134" t="s">
        <v>3338</v>
      </c>
      <c r="G39" t="s">
        <v>243</v>
      </c>
      <c r="H39">
        <v>7166414</v>
      </c>
      <c r="I39">
        <v>7359715</v>
      </c>
      <c r="J39" t="s">
        <v>244</v>
      </c>
      <c r="K39">
        <v>135</v>
      </c>
      <c r="L39">
        <v>25.178000000000001</v>
      </c>
      <c r="M39" t="s">
        <v>245</v>
      </c>
      <c r="N39" t="s">
        <v>138</v>
      </c>
      <c r="O39">
        <v>335593</v>
      </c>
      <c r="P39">
        <v>0.040227299139135801</v>
      </c>
      <c r="Q39" t="s">
        <v>246</v>
      </c>
      <c r="R39" t="s">
        <v>138</v>
      </c>
      <c r="S39" t="s">
        <v>3264</v>
      </c>
    </row>
    <row r="40">
      <c r="A40" t="s">
        <v>283</v>
      </c>
      <c r="B40">
        <v>1994.36919594442</v>
      </c>
      <c r="C40">
        <v>2.7932502011608298</v>
      </c>
      <c r="D40">
        <v>0.111385572092256</v>
      </c>
      <c r="E40" s="134" t="s">
        <v>3339</v>
      </c>
      <c r="F40" s="134" t="s">
        <v>3340</v>
      </c>
      <c r="G40" t="s">
        <v>286</v>
      </c>
      <c r="H40">
        <v>303398</v>
      </c>
      <c r="I40">
        <v>647148</v>
      </c>
      <c r="J40" t="s">
        <v>252</v>
      </c>
      <c r="K40">
        <v>185</v>
      </c>
      <c r="L40">
        <v>23.829999999999998</v>
      </c>
      <c r="M40" t="s">
        <v>245</v>
      </c>
      <c r="N40" t="s">
        <v>138</v>
      </c>
      <c r="O40">
        <v>335593</v>
      </c>
      <c r="P40">
        <v>0.055126298820297202</v>
      </c>
      <c r="Q40" t="s">
        <v>246</v>
      </c>
      <c r="R40" t="s">
        <v>138</v>
      </c>
      <c r="S40" t="s">
        <v>3264</v>
      </c>
    </row>
    <row r="41">
      <c r="A41" t="s">
        <v>554</v>
      </c>
      <c r="B41">
        <v>3336.9132866957302</v>
      </c>
      <c r="C41">
        <v>-2.6017163940313801</v>
      </c>
      <c r="D41">
        <v>0.104754918622121</v>
      </c>
      <c r="E41" s="134" t="s">
        <v>3341</v>
      </c>
      <c r="F41" s="134" t="s">
        <v>3342</v>
      </c>
      <c r="G41" t="s">
        <v>303</v>
      </c>
      <c r="H41">
        <v>3033836</v>
      </c>
      <c r="I41">
        <v>3049806</v>
      </c>
      <c r="J41" t="s">
        <v>252</v>
      </c>
      <c r="K41">
        <v>350</v>
      </c>
      <c r="L41">
        <v>12.672000000000001</v>
      </c>
      <c r="M41" t="s">
        <v>245</v>
      </c>
      <c r="N41" t="s">
        <v>138</v>
      </c>
      <c r="O41">
        <v>13346</v>
      </c>
      <c r="P41">
        <v>2.6225086168140299</v>
      </c>
      <c r="Q41" t="s">
        <v>246</v>
      </c>
      <c r="R41" t="s">
        <v>138</v>
      </c>
      <c r="S41" t="s">
        <v>3264</v>
      </c>
    </row>
    <row r="42">
      <c r="A42" t="s">
        <v>377</v>
      </c>
      <c r="B42">
        <v>2716.41347001855</v>
      </c>
      <c r="C42">
        <v>2.6973426095940898</v>
      </c>
      <c r="D42">
        <v>0.10889755997570599</v>
      </c>
      <c r="E42" s="134" t="s">
        <v>3343</v>
      </c>
      <c r="F42" s="134" t="s">
        <v>3344</v>
      </c>
      <c r="G42" t="s">
        <v>380</v>
      </c>
      <c r="H42">
        <v>805681</v>
      </c>
      <c r="I42">
        <v>806489</v>
      </c>
      <c r="J42" t="s">
        <v>244</v>
      </c>
      <c r="K42">
        <v>808</v>
      </c>
      <c r="L42">
        <v>7.5</v>
      </c>
      <c r="M42" t="s">
        <v>245</v>
      </c>
      <c r="N42" t="s">
        <v>126</v>
      </c>
      <c r="O42">
        <v>823</v>
      </c>
      <c r="P42">
        <v>98.177399756986603</v>
      </c>
      <c r="Q42" t="s">
        <v>254</v>
      </c>
      <c r="R42" t="s">
        <v>192</v>
      </c>
      <c r="S42" t="s">
        <v>3264</v>
      </c>
    </row>
    <row r="43">
      <c r="A43" t="s">
        <v>3345</v>
      </c>
      <c r="B43">
        <v>3745.367574892</v>
      </c>
      <c r="C43">
        <v>-2.4667982758284399</v>
      </c>
      <c r="D43">
        <v>0.099780777599063897</v>
      </c>
      <c r="E43" s="134" t="s">
        <v>3346</v>
      </c>
      <c r="F43" s="134" t="s">
        <v>3347</v>
      </c>
      <c r="G43" t="s">
        <v>269</v>
      </c>
      <c r="H43">
        <v>10066770</v>
      </c>
      <c r="I43">
        <v>10083032</v>
      </c>
      <c r="J43" t="s">
        <v>244</v>
      </c>
      <c r="K43">
        <v>10062</v>
      </c>
      <c r="L43">
        <v>3.8439999999999999</v>
      </c>
      <c r="M43" t="s">
        <v>465</v>
      </c>
      <c r="N43" t="s">
        <v>354</v>
      </c>
      <c r="O43">
        <v>15164</v>
      </c>
      <c r="P43">
        <v>66.354523872329196</v>
      </c>
      <c r="Q43" t="s">
        <v>246</v>
      </c>
      <c r="R43" t="s">
        <v>191</v>
      </c>
      <c r="S43" t="s">
        <v>3264</v>
      </c>
    </row>
    <row r="44">
      <c r="A44" t="s">
        <v>321</v>
      </c>
      <c r="B44">
        <v>526.34333506417795</v>
      </c>
      <c r="C44">
        <v>3.9602881684545701</v>
      </c>
      <c r="D44">
        <v>0.16106137907718901</v>
      </c>
      <c r="E44" s="134" t="s">
        <v>3348</v>
      </c>
      <c r="F44" s="134" t="s">
        <v>3349</v>
      </c>
      <c r="G44" t="s">
        <v>317</v>
      </c>
      <c r="H44">
        <v>503100</v>
      </c>
      <c r="I44">
        <v>504129</v>
      </c>
      <c r="J44" t="s">
        <v>252</v>
      </c>
      <c r="K44">
        <v>627</v>
      </c>
      <c r="L44">
        <v>26.460999999999999</v>
      </c>
      <c r="M44" t="s">
        <v>245</v>
      </c>
      <c r="N44" t="s">
        <v>198</v>
      </c>
      <c r="O44">
        <v>7000</v>
      </c>
      <c r="P44">
        <v>8.9571428571428608</v>
      </c>
      <c r="Q44" t="s">
        <v>246</v>
      </c>
      <c r="R44" t="s">
        <v>198</v>
      </c>
      <c r="S44" t="s">
        <v>3264</v>
      </c>
    </row>
    <row r="45">
      <c r="A45" t="s">
        <v>3350</v>
      </c>
      <c r="B45">
        <v>2067.83408556217</v>
      </c>
      <c r="C45">
        <v>-3.1328592920618799</v>
      </c>
      <c r="D45">
        <v>0.12812935690235799</v>
      </c>
      <c r="E45" s="134" t="s">
        <v>3351</v>
      </c>
      <c r="F45" s="134" t="s">
        <v>3352</v>
      </c>
      <c r="G45" t="s">
        <v>478</v>
      </c>
      <c r="H45">
        <v>1339555</v>
      </c>
      <c r="I45">
        <v>1342393</v>
      </c>
      <c r="J45" t="s">
        <v>252</v>
      </c>
      <c r="K45">
        <v>2838</v>
      </c>
      <c r="L45">
        <v>0.20000000000000001</v>
      </c>
      <c r="M45" t="s">
        <v>245</v>
      </c>
      <c r="N45" t="s">
        <v>122</v>
      </c>
      <c r="O45">
        <v>3368</v>
      </c>
      <c r="P45">
        <v>84.263657957244604</v>
      </c>
      <c r="Q45" t="s">
        <v>254</v>
      </c>
      <c r="R45" t="s">
        <v>122</v>
      </c>
      <c r="S45" t="s">
        <v>3264</v>
      </c>
    </row>
    <row r="46">
      <c r="A46" t="s">
        <v>408</v>
      </c>
      <c r="B46">
        <v>192182.518917888</v>
      </c>
      <c r="C46">
        <v>2.2462652584077198</v>
      </c>
      <c r="D46">
        <v>0.092245451834105499</v>
      </c>
      <c r="E46" s="134" t="s">
        <v>3353</v>
      </c>
      <c r="F46" s="134" t="s">
        <v>3354</v>
      </c>
      <c r="G46" t="s">
        <v>411</v>
      </c>
      <c r="H46">
        <v>7683965</v>
      </c>
      <c r="I46">
        <v>8164547</v>
      </c>
      <c r="J46" t="s">
        <v>252</v>
      </c>
      <c r="K46">
        <v>275</v>
      </c>
      <c r="L46">
        <v>24.812000000000001</v>
      </c>
      <c r="M46" t="s">
        <v>245</v>
      </c>
      <c r="N46" t="s">
        <v>138</v>
      </c>
      <c r="O46">
        <v>335593</v>
      </c>
      <c r="P46">
        <v>0.081944498246387706</v>
      </c>
      <c r="Q46" t="s">
        <v>246</v>
      </c>
      <c r="R46" t="s">
        <v>138</v>
      </c>
      <c r="S46" t="s">
        <v>3264</v>
      </c>
    </row>
    <row r="47">
      <c r="A47" t="s">
        <v>3355</v>
      </c>
      <c r="B47">
        <v>1494.0336027230701</v>
      </c>
      <c r="C47">
        <v>-2.99890309236324</v>
      </c>
      <c r="D47">
        <v>0.123226498823828</v>
      </c>
      <c r="E47" s="134" t="s">
        <v>3356</v>
      </c>
      <c r="F47" s="134" t="s">
        <v>3357</v>
      </c>
      <c r="G47" t="s">
        <v>524</v>
      </c>
      <c r="H47">
        <v>719115</v>
      </c>
      <c r="I47">
        <v>724245</v>
      </c>
      <c r="J47" t="s">
        <v>244</v>
      </c>
      <c r="K47">
        <v>5130</v>
      </c>
      <c r="L47">
        <v>1</v>
      </c>
      <c r="M47" t="s">
        <v>245</v>
      </c>
      <c r="N47" t="s">
        <v>199</v>
      </c>
      <c r="O47">
        <v>5826</v>
      </c>
      <c r="P47">
        <v>88.053553038105093</v>
      </c>
      <c r="Q47" t="s">
        <v>254</v>
      </c>
      <c r="R47" t="s">
        <v>199</v>
      </c>
      <c r="S47" t="s">
        <v>3264</v>
      </c>
    </row>
    <row r="48">
      <c r="A48" t="s">
        <v>1141</v>
      </c>
      <c r="B48">
        <v>4665.1953623412201</v>
      </c>
      <c r="C48">
        <v>6.9801761202324597</v>
      </c>
      <c r="D48">
        <v>0.28787187029056199</v>
      </c>
      <c r="E48" s="134" t="s">
        <v>3358</v>
      </c>
      <c r="F48" s="134" t="s">
        <v>3359</v>
      </c>
      <c r="G48" t="s">
        <v>297</v>
      </c>
      <c r="H48">
        <v>3026150</v>
      </c>
      <c r="I48">
        <v>3035826</v>
      </c>
      <c r="J48" t="s">
        <v>252</v>
      </c>
      <c r="K48">
        <v>1771</v>
      </c>
      <c r="L48">
        <v>18.135000000000002</v>
      </c>
      <c r="M48" t="s">
        <v>265</v>
      </c>
      <c r="N48" t="s">
        <v>197</v>
      </c>
      <c r="O48">
        <v>5867</v>
      </c>
      <c r="P48">
        <v>30.1857848985853</v>
      </c>
      <c r="Q48" t="s">
        <v>246</v>
      </c>
      <c r="R48" t="s">
        <v>197</v>
      </c>
      <c r="S48" t="s">
        <v>3264</v>
      </c>
    </row>
    <row r="49">
      <c r="A49" t="s">
        <v>3360</v>
      </c>
      <c r="B49">
        <v>42914.798690745403</v>
      </c>
      <c r="C49">
        <v>-2.2942871936617202</v>
      </c>
      <c r="D49">
        <v>0.095044184432729495</v>
      </c>
      <c r="E49" s="134" t="s">
        <v>3361</v>
      </c>
      <c r="F49" s="134" t="s">
        <v>3362</v>
      </c>
      <c r="G49" t="s">
        <v>338</v>
      </c>
      <c r="H49">
        <v>1256944</v>
      </c>
      <c r="I49">
        <v>1268608</v>
      </c>
      <c r="J49" t="s">
        <v>244</v>
      </c>
      <c r="K49">
        <v>4939</v>
      </c>
      <c r="L49">
        <v>11.852</v>
      </c>
      <c r="M49" t="s">
        <v>245</v>
      </c>
      <c r="N49" t="s">
        <v>199</v>
      </c>
      <c r="O49">
        <v>8852</v>
      </c>
      <c r="P49">
        <v>55.795300497062797</v>
      </c>
      <c r="Q49" t="s">
        <v>246</v>
      </c>
      <c r="R49" t="s">
        <v>199</v>
      </c>
      <c r="S49" t="s">
        <v>3264</v>
      </c>
    </row>
    <row r="50">
      <c r="A50" t="s">
        <v>462</v>
      </c>
      <c r="B50">
        <v>1251.53273267758</v>
      </c>
      <c r="C50">
        <v>2.8622519446234098</v>
      </c>
      <c r="D50">
        <v>0.118929208613959</v>
      </c>
      <c r="E50" s="134" t="s">
        <v>3363</v>
      </c>
      <c r="F50" s="134" t="s">
        <v>3364</v>
      </c>
      <c r="G50" t="s">
        <v>334</v>
      </c>
      <c r="H50">
        <v>5655449</v>
      </c>
      <c r="I50">
        <v>5663981</v>
      </c>
      <c r="J50" t="s">
        <v>252</v>
      </c>
      <c r="K50">
        <v>8504</v>
      </c>
      <c r="L50">
        <v>5.2629999999999999</v>
      </c>
      <c r="M50" t="s">
        <v>465</v>
      </c>
      <c r="N50" t="s">
        <v>138</v>
      </c>
      <c r="O50">
        <v>12210</v>
      </c>
      <c r="P50">
        <v>69.647829647829695</v>
      </c>
      <c r="Q50" t="s">
        <v>246</v>
      </c>
      <c r="R50" t="s">
        <v>138</v>
      </c>
      <c r="S50" t="s">
        <v>3264</v>
      </c>
    </row>
    <row r="51">
      <c r="A51" t="s">
        <v>3365</v>
      </c>
      <c r="B51">
        <v>2153.6624421712499</v>
      </c>
      <c r="C51">
        <v>-3.1922595013286101</v>
      </c>
      <c r="D51">
        <v>0.134115590875268</v>
      </c>
      <c r="E51" s="134" t="s">
        <v>3366</v>
      </c>
      <c r="F51" s="134" t="s">
        <v>3367</v>
      </c>
      <c r="G51" t="s">
        <v>349</v>
      </c>
      <c r="H51">
        <v>2487668</v>
      </c>
      <c r="I51">
        <v>2491018</v>
      </c>
      <c r="J51" t="s">
        <v>252</v>
      </c>
      <c r="K51">
        <v>3350</v>
      </c>
      <c r="L51">
        <v>1.2</v>
      </c>
      <c r="M51" t="s">
        <v>274</v>
      </c>
      <c r="N51" t="s">
        <v>122</v>
      </c>
      <c r="O51">
        <v>3368</v>
      </c>
      <c r="P51">
        <v>99.465558194774303</v>
      </c>
      <c r="Q51" t="s">
        <v>254</v>
      </c>
      <c r="R51" t="s">
        <v>122</v>
      </c>
      <c r="S51" t="s">
        <v>3264</v>
      </c>
    </row>
    <row r="52">
      <c r="A52" t="s">
        <v>3368</v>
      </c>
      <c r="B52">
        <v>30398.051338071</v>
      </c>
      <c r="C52">
        <v>-2.2802735297744201</v>
      </c>
      <c r="D52">
        <v>0.096529740810770703</v>
      </c>
      <c r="E52" s="134" t="s">
        <v>3369</v>
      </c>
      <c r="F52" s="134" t="s">
        <v>3370</v>
      </c>
      <c r="G52" t="s">
        <v>297</v>
      </c>
      <c r="H52">
        <v>384867</v>
      </c>
      <c r="I52">
        <v>386731</v>
      </c>
      <c r="J52" t="s">
        <v>252</v>
      </c>
      <c r="K52">
        <v>1828</v>
      </c>
      <c r="L52">
        <v>2.161</v>
      </c>
      <c r="M52" t="s">
        <v>253</v>
      </c>
      <c r="N52" t="s">
        <v>122</v>
      </c>
      <c r="O52">
        <v>1773</v>
      </c>
      <c r="P52">
        <v>103.102086858432</v>
      </c>
      <c r="Q52" t="s">
        <v>254</v>
      </c>
      <c r="R52" t="s">
        <v>122</v>
      </c>
      <c r="S52" t="s">
        <v>3264</v>
      </c>
    </row>
    <row r="53">
      <c r="A53" t="s">
        <v>3371</v>
      </c>
      <c r="B53">
        <v>1444.82571173573</v>
      </c>
      <c r="C53">
        <v>-3.0091249778623701</v>
      </c>
      <c r="D53">
        <v>0.127998901972011</v>
      </c>
      <c r="E53" s="134" t="s">
        <v>3372</v>
      </c>
      <c r="F53" s="134" t="s">
        <v>3373</v>
      </c>
      <c r="G53" t="s">
        <v>452</v>
      </c>
      <c r="H53">
        <v>531010</v>
      </c>
      <c r="I53">
        <v>536209</v>
      </c>
      <c r="J53" t="s">
        <v>244</v>
      </c>
      <c r="K53">
        <v>5199</v>
      </c>
      <c r="L53">
        <v>1.1000000000000001</v>
      </c>
      <c r="M53" t="s">
        <v>274</v>
      </c>
      <c r="N53" t="s">
        <v>199</v>
      </c>
      <c r="O53">
        <v>5826</v>
      </c>
      <c r="P53">
        <v>89.237899073120502</v>
      </c>
      <c r="Q53" t="s">
        <v>254</v>
      </c>
      <c r="R53" t="s">
        <v>199</v>
      </c>
      <c r="S53" t="s">
        <v>3264</v>
      </c>
    </row>
    <row r="54">
      <c r="A54" t="s">
        <v>459</v>
      </c>
      <c r="B54">
        <v>1077.3820379865699</v>
      </c>
      <c r="C54">
        <v>2.7779444279630399</v>
      </c>
      <c r="D54">
        <v>0.118845964325135</v>
      </c>
      <c r="E54" s="134" t="s">
        <v>3374</v>
      </c>
      <c r="F54" s="134" t="s">
        <v>3375</v>
      </c>
      <c r="G54" t="s">
        <v>334</v>
      </c>
      <c r="H54">
        <v>5663990</v>
      </c>
      <c r="I54">
        <v>5679130</v>
      </c>
      <c r="J54" t="s">
        <v>244</v>
      </c>
      <c r="K54">
        <v>3840</v>
      </c>
      <c r="L54">
        <v>4.6299999999999999</v>
      </c>
      <c r="M54" t="s">
        <v>274</v>
      </c>
      <c r="N54" t="s">
        <v>138</v>
      </c>
      <c r="O54">
        <v>12210</v>
      </c>
      <c r="P54">
        <v>31.4496314496315</v>
      </c>
      <c r="Q54" t="s">
        <v>246</v>
      </c>
      <c r="R54" t="s">
        <v>138</v>
      </c>
      <c r="S54" t="s">
        <v>3264</v>
      </c>
    </row>
    <row r="55">
      <c r="A55" t="s">
        <v>453</v>
      </c>
      <c r="B55">
        <v>3098.1271425720402</v>
      </c>
      <c r="C55">
        <v>2.37057232845717</v>
      </c>
      <c r="D55">
        <v>0.101501022898018</v>
      </c>
      <c r="E55" s="134" t="s">
        <v>3376</v>
      </c>
      <c r="F55" s="134" t="s">
        <v>3377</v>
      </c>
      <c r="G55" t="s">
        <v>243</v>
      </c>
      <c r="H55">
        <v>162901</v>
      </c>
      <c r="I55">
        <v>163470</v>
      </c>
      <c r="J55" t="s">
        <v>252</v>
      </c>
      <c r="K55">
        <v>569</v>
      </c>
      <c r="L55">
        <v>13</v>
      </c>
      <c r="M55" t="s">
        <v>274</v>
      </c>
      <c r="N55" t="s">
        <v>126</v>
      </c>
      <c r="O55">
        <v>826</v>
      </c>
      <c r="P55">
        <v>68.8861985472155</v>
      </c>
      <c r="Q55" t="s">
        <v>246</v>
      </c>
      <c r="R55" t="s">
        <v>192</v>
      </c>
      <c r="S55" t="s">
        <v>3264</v>
      </c>
    </row>
    <row r="56">
      <c r="A56" t="s">
        <v>436</v>
      </c>
      <c r="B56">
        <v>740.75916532486303</v>
      </c>
      <c r="C56">
        <v>3.6501590543237898</v>
      </c>
      <c r="D56">
        <v>0.156559721174718</v>
      </c>
      <c r="E56" s="134" t="s">
        <v>3378</v>
      </c>
      <c r="F56" s="134" t="s">
        <v>3379</v>
      </c>
      <c r="G56" t="s">
        <v>297</v>
      </c>
      <c r="H56">
        <v>1522881</v>
      </c>
      <c r="I56">
        <v>1523073</v>
      </c>
      <c r="J56" t="s">
        <v>244</v>
      </c>
      <c r="K56">
        <v>192</v>
      </c>
      <c r="L56">
        <v>21.199999999999999</v>
      </c>
      <c r="M56" t="s">
        <v>245</v>
      </c>
      <c r="N56" t="s">
        <v>195</v>
      </c>
      <c r="O56">
        <v>4363</v>
      </c>
      <c r="P56">
        <v>4.4006417602566996</v>
      </c>
      <c r="Q56" t="s">
        <v>246</v>
      </c>
      <c r="R56" t="s">
        <v>195</v>
      </c>
      <c r="S56" t="s">
        <v>3264</v>
      </c>
    </row>
    <row r="57">
      <c r="A57" t="s">
        <v>3380</v>
      </c>
      <c r="B57">
        <v>2116.2775738120799</v>
      </c>
      <c r="C57">
        <v>-3.1272617347391898</v>
      </c>
      <c r="D57">
        <v>0.135273017718261</v>
      </c>
      <c r="E57" s="134" t="s">
        <v>3381</v>
      </c>
      <c r="F57" s="134" t="s">
        <v>3382</v>
      </c>
      <c r="G57" t="s">
        <v>273</v>
      </c>
      <c r="H57">
        <v>143182</v>
      </c>
      <c r="I57">
        <v>146528</v>
      </c>
      <c r="J57" t="s">
        <v>252</v>
      </c>
      <c r="K57">
        <v>3346</v>
      </c>
      <c r="L57">
        <v>1.1000000000000001</v>
      </c>
      <c r="M57" t="s">
        <v>245</v>
      </c>
      <c r="N57" t="s">
        <v>122</v>
      </c>
      <c r="O57">
        <v>3368</v>
      </c>
      <c r="P57">
        <v>99.346793349168607</v>
      </c>
      <c r="Q57" t="s">
        <v>254</v>
      </c>
      <c r="R57" t="s">
        <v>122</v>
      </c>
      <c r="S57" t="s">
        <v>3264</v>
      </c>
    </row>
    <row r="58">
      <c r="A58" t="s">
        <v>3383</v>
      </c>
      <c r="B58">
        <v>2153.3234180558502</v>
      </c>
      <c r="C58">
        <v>-3.1302288843284001</v>
      </c>
      <c r="D58">
        <v>0.13548007648381799</v>
      </c>
      <c r="E58" s="134" t="s">
        <v>3384</v>
      </c>
      <c r="F58" s="134" t="s">
        <v>3385</v>
      </c>
      <c r="G58" t="s">
        <v>478</v>
      </c>
      <c r="H58">
        <v>581023</v>
      </c>
      <c r="I58">
        <v>584364</v>
      </c>
      <c r="J58" t="s">
        <v>252</v>
      </c>
      <c r="K58">
        <v>3341</v>
      </c>
      <c r="L58">
        <v>0.90000000000000002</v>
      </c>
      <c r="M58" t="s">
        <v>274</v>
      </c>
      <c r="N58" t="s">
        <v>122</v>
      </c>
      <c r="O58">
        <v>3368</v>
      </c>
      <c r="P58">
        <v>99.198337292161497</v>
      </c>
      <c r="Q58" t="s">
        <v>254</v>
      </c>
      <c r="R58" t="s">
        <v>122</v>
      </c>
      <c r="S58" t="s">
        <v>3264</v>
      </c>
    </row>
    <row r="59">
      <c r="A59" t="s">
        <v>3386</v>
      </c>
      <c r="B59">
        <v>2110.6073371740499</v>
      </c>
      <c r="C59">
        <v>-3.1607422920858501</v>
      </c>
      <c r="D59">
        <v>0.13774559513280099</v>
      </c>
      <c r="E59" s="134" t="s">
        <v>3387</v>
      </c>
      <c r="F59" s="134" t="s">
        <v>3388</v>
      </c>
      <c r="G59" t="s">
        <v>282</v>
      </c>
      <c r="H59">
        <v>3557003</v>
      </c>
      <c r="I59">
        <v>3558885</v>
      </c>
      <c r="J59" t="s">
        <v>252</v>
      </c>
      <c r="K59">
        <v>1882</v>
      </c>
      <c r="L59">
        <v>0.59999999999999998</v>
      </c>
      <c r="M59" t="s">
        <v>265</v>
      </c>
      <c r="N59" t="s">
        <v>122</v>
      </c>
      <c r="O59">
        <v>3368</v>
      </c>
      <c r="P59">
        <v>55.878859857482198</v>
      </c>
      <c r="Q59" t="s">
        <v>246</v>
      </c>
      <c r="R59" t="s">
        <v>122</v>
      </c>
      <c r="S59" t="s">
        <v>3264</v>
      </c>
    </row>
    <row r="60">
      <c r="A60" t="s">
        <v>422</v>
      </c>
      <c r="B60">
        <v>4147.2821343059004</v>
      </c>
      <c r="C60">
        <v>-2.6369991166434499</v>
      </c>
      <c r="D60">
        <v>0.115004180040941</v>
      </c>
      <c r="E60" s="134" t="s">
        <v>3389</v>
      </c>
      <c r="F60" s="134" t="s">
        <v>3390</v>
      </c>
      <c r="G60" t="s">
        <v>411</v>
      </c>
      <c r="H60">
        <v>8154205</v>
      </c>
      <c r="I60">
        <v>8161919</v>
      </c>
      <c r="J60" t="s">
        <v>252</v>
      </c>
      <c r="K60">
        <v>194</v>
      </c>
      <c r="L60">
        <v>5.1909999999999998</v>
      </c>
      <c r="M60" t="s">
        <v>274</v>
      </c>
      <c r="N60" t="s">
        <v>126</v>
      </c>
      <c r="O60">
        <v>4402</v>
      </c>
      <c r="P60">
        <v>4.4070876874148102</v>
      </c>
      <c r="Q60" t="s">
        <v>246</v>
      </c>
      <c r="R60" t="s">
        <v>191</v>
      </c>
      <c r="S60" t="s">
        <v>3264</v>
      </c>
    </row>
    <row r="61">
      <c r="A61" t="s">
        <v>425</v>
      </c>
      <c r="B61">
        <v>4147.2821343059004</v>
      </c>
      <c r="C61">
        <v>-2.6369991166434499</v>
      </c>
      <c r="D61">
        <v>0.115004180040941</v>
      </c>
      <c r="E61" s="134" t="s">
        <v>3389</v>
      </c>
      <c r="F61" s="134" t="s">
        <v>3390</v>
      </c>
      <c r="G61" t="s">
        <v>411</v>
      </c>
      <c r="H61">
        <v>8154259</v>
      </c>
      <c r="I61">
        <v>8161776</v>
      </c>
      <c r="J61" t="s">
        <v>252</v>
      </c>
      <c r="K61">
        <v>7513</v>
      </c>
      <c r="L61">
        <v>1.5960000000000001</v>
      </c>
      <c r="M61" t="s">
        <v>274</v>
      </c>
      <c r="N61" t="s">
        <v>199</v>
      </c>
      <c r="O61">
        <v>13544</v>
      </c>
      <c r="P61">
        <v>55.471057294743098</v>
      </c>
      <c r="Q61" t="s">
        <v>246</v>
      </c>
      <c r="R61" t="s">
        <v>199</v>
      </c>
      <c r="S61" t="s">
        <v>3264</v>
      </c>
    </row>
    <row r="62">
      <c r="A62" t="s">
        <v>384</v>
      </c>
      <c r="B62">
        <v>457.73808831252398</v>
      </c>
      <c r="C62">
        <v>3.6811724222138702</v>
      </c>
      <c r="D62">
        <v>0.16114763414518199</v>
      </c>
      <c r="E62" s="134" t="s">
        <v>3391</v>
      </c>
      <c r="F62" s="134" t="s">
        <v>3392</v>
      </c>
      <c r="G62" t="s">
        <v>282</v>
      </c>
      <c r="H62">
        <v>340302</v>
      </c>
      <c r="I62">
        <v>341427</v>
      </c>
      <c r="J62" t="s">
        <v>244</v>
      </c>
      <c r="K62">
        <v>640</v>
      </c>
      <c r="L62">
        <v>21.309000000000001</v>
      </c>
      <c r="M62" t="s">
        <v>245</v>
      </c>
      <c r="N62" t="s">
        <v>199</v>
      </c>
      <c r="O62">
        <v>14394</v>
      </c>
      <c r="P62">
        <v>4.4462970682228704</v>
      </c>
      <c r="Q62" t="s">
        <v>246</v>
      </c>
      <c r="R62" t="s">
        <v>199</v>
      </c>
      <c r="S62" t="s">
        <v>3264</v>
      </c>
    </row>
    <row r="63">
      <c r="A63" t="s">
        <v>3393</v>
      </c>
      <c r="B63">
        <v>15334.1454461263</v>
      </c>
      <c r="C63">
        <v>-2.1306310115843701</v>
      </c>
      <c r="D63">
        <v>0.093496221090645495</v>
      </c>
      <c r="E63" s="134" t="s">
        <v>3394</v>
      </c>
      <c r="F63" s="134" t="s">
        <v>3395</v>
      </c>
      <c r="G63" t="s">
        <v>261</v>
      </c>
      <c r="H63">
        <v>4511854</v>
      </c>
      <c r="I63">
        <v>4513670</v>
      </c>
      <c r="J63" t="s">
        <v>252</v>
      </c>
      <c r="K63">
        <v>1786</v>
      </c>
      <c r="L63">
        <v>0.69099999999999995</v>
      </c>
      <c r="M63" t="s">
        <v>274</v>
      </c>
      <c r="N63" t="s">
        <v>122</v>
      </c>
      <c r="O63">
        <v>1773</v>
      </c>
      <c r="P63">
        <v>100.733220530175</v>
      </c>
      <c r="Q63" t="s">
        <v>254</v>
      </c>
      <c r="R63" t="s">
        <v>122</v>
      </c>
      <c r="S63" t="s">
        <v>3264</v>
      </c>
    </row>
    <row r="64">
      <c r="A64" t="s">
        <v>3396</v>
      </c>
      <c r="B64">
        <v>2097.6334360696401</v>
      </c>
      <c r="C64">
        <v>-2.8876641291782601</v>
      </c>
      <c r="D64">
        <v>0.12669018797862799</v>
      </c>
      <c r="E64" s="134" t="s">
        <v>3397</v>
      </c>
      <c r="F64" s="134" t="s">
        <v>3398</v>
      </c>
      <c r="G64" t="s">
        <v>478</v>
      </c>
      <c r="H64">
        <v>1339436</v>
      </c>
      <c r="I64">
        <v>1348174</v>
      </c>
      <c r="J64" t="s">
        <v>252</v>
      </c>
      <c r="K64">
        <v>902</v>
      </c>
      <c r="L64">
        <v>12.882999999999999</v>
      </c>
      <c r="M64" t="s">
        <v>245</v>
      </c>
      <c r="N64" t="s">
        <v>197</v>
      </c>
      <c r="O64">
        <v>5867</v>
      </c>
      <c r="P64">
        <v>15.3741264700869</v>
      </c>
      <c r="Q64" t="s">
        <v>246</v>
      </c>
      <c r="R64" t="s">
        <v>197</v>
      </c>
      <c r="S64" t="s">
        <v>3264</v>
      </c>
    </row>
    <row r="65">
      <c r="A65" t="s">
        <v>405</v>
      </c>
      <c r="B65">
        <v>4088.74784329558</v>
      </c>
      <c r="C65">
        <v>-2.60912756759683</v>
      </c>
      <c r="D65">
        <v>0.114537338209944</v>
      </c>
      <c r="E65" s="134" t="s">
        <v>3399</v>
      </c>
      <c r="F65" s="134" t="s">
        <v>3400</v>
      </c>
      <c r="G65" t="s">
        <v>349</v>
      </c>
      <c r="H65">
        <v>3515672</v>
      </c>
      <c r="I65">
        <v>3528116</v>
      </c>
      <c r="J65" t="s">
        <v>252</v>
      </c>
      <c r="K65">
        <v>12448</v>
      </c>
      <c r="L65">
        <v>1.3999999999999999</v>
      </c>
      <c r="M65" t="s">
        <v>245</v>
      </c>
      <c r="N65" t="s">
        <v>199</v>
      </c>
      <c r="O65">
        <v>13544</v>
      </c>
      <c r="P65">
        <v>91.907855877141202</v>
      </c>
      <c r="Q65" t="s">
        <v>254</v>
      </c>
      <c r="R65" t="s">
        <v>199</v>
      </c>
      <c r="S65" t="s">
        <v>3264</v>
      </c>
    </row>
    <row r="66">
      <c r="A66" t="s">
        <v>609</v>
      </c>
      <c r="B66">
        <v>875.11841048923804</v>
      </c>
      <c r="C66">
        <v>-3.73517900276816</v>
      </c>
      <c r="D66">
        <v>0.16435338866660501</v>
      </c>
      <c r="E66" s="134" t="s">
        <v>3401</v>
      </c>
      <c r="F66" s="134" t="s">
        <v>3402</v>
      </c>
      <c r="G66" t="s">
        <v>307</v>
      </c>
      <c r="H66">
        <v>3328525</v>
      </c>
      <c r="I66">
        <v>3331408</v>
      </c>
      <c r="J66" t="s">
        <v>244</v>
      </c>
      <c r="K66">
        <v>2832</v>
      </c>
      <c r="L66">
        <v>1.9279999999999999</v>
      </c>
      <c r="M66" t="s">
        <v>265</v>
      </c>
      <c r="N66" t="s">
        <v>198</v>
      </c>
      <c r="O66">
        <v>3926</v>
      </c>
      <c r="P66">
        <v>72.134488028527798</v>
      </c>
      <c r="Q66" t="s">
        <v>246</v>
      </c>
      <c r="R66" t="s">
        <v>198</v>
      </c>
      <c r="S66" t="s">
        <v>3264</v>
      </c>
    </row>
    <row r="67">
      <c r="A67" t="s">
        <v>3403</v>
      </c>
      <c r="B67">
        <v>2194.2273498525001</v>
      </c>
      <c r="C67">
        <v>-3.0944190488654999</v>
      </c>
      <c r="D67">
        <v>0.136351992220614</v>
      </c>
      <c r="E67" s="134" t="s">
        <v>3404</v>
      </c>
      <c r="F67" s="134" t="s">
        <v>3405</v>
      </c>
      <c r="G67" t="s">
        <v>269</v>
      </c>
      <c r="H67">
        <v>5157388</v>
      </c>
      <c r="I67">
        <v>5160755</v>
      </c>
      <c r="J67" t="s">
        <v>252</v>
      </c>
      <c r="K67">
        <v>3367</v>
      </c>
      <c r="L67">
        <v>0</v>
      </c>
      <c r="M67" t="s">
        <v>274</v>
      </c>
      <c r="N67" t="s">
        <v>122</v>
      </c>
      <c r="O67">
        <v>3368</v>
      </c>
      <c r="P67">
        <v>99.970308788598601</v>
      </c>
      <c r="Q67" t="s">
        <v>254</v>
      </c>
      <c r="R67" t="s">
        <v>122</v>
      </c>
      <c r="S67" t="s">
        <v>3264</v>
      </c>
    </row>
    <row r="68">
      <c r="A68" t="s">
        <v>3406</v>
      </c>
      <c r="B68">
        <v>2176.91323950783</v>
      </c>
      <c r="C68">
        <v>-3.0856773065263998</v>
      </c>
      <c r="D68">
        <v>0.136955227612886</v>
      </c>
      <c r="E68" s="134" t="s">
        <v>3407</v>
      </c>
      <c r="F68" s="134" t="s">
        <v>3408</v>
      </c>
      <c r="G68" t="s">
        <v>342</v>
      </c>
      <c r="H68">
        <v>327975</v>
      </c>
      <c r="I68">
        <v>331315</v>
      </c>
      <c r="J68" t="s">
        <v>252</v>
      </c>
      <c r="K68">
        <v>3340</v>
      </c>
      <c r="L68">
        <v>0.59999999999999998</v>
      </c>
      <c r="M68" t="s">
        <v>274</v>
      </c>
      <c r="N68" t="s">
        <v>122</v>
      </c>
      <c r="O68">
        <v>3368</v>
      </c>
      <c r="P68">
        <v>99.168646080760098</v>
      </c>
      <c r="Q68" t="s">
        <v>254</v>
      </c>
      <c r="R68" t="s">
        <v>122</v>
      </c>
      <c r="S68" t="s">
        <v>3264</v>
      </c>
    </row>
    <row r="69">
      <c r="A69" t="s">
        <v>3409</v>
      </c>
      <c r="B69">
        <v>1466.8328351053001</v>
      </c>
      <c r="C69">
        <v>-3.0629617888507599</v>
      </c>
      <c r="D69">
        <v>0.135679318386735</v>
      </c>
      <c r="E69" s="134" t="s">
        <v>3410</v>
      </c>
      <c r="F69" s="134" t="s">
        <v>3411</v>
      </c>
      <c r="G69" t="s">
        <v>349</v>
      </c>
      <c r="H69">
        <v>4692823</v>
      </c>
      <c r="I69">
        <v>4698024</v>
      </c>
      <c r="J69" t="s">
        <v>244</v>
      </c>
      <c r="K69">
        <v>5201</v>
      </c>
      <c r="L69">
        <v>0.90000000000000002</v>
      </c>
      <c r="M69" t="s">
        <v>265</v>
      </c>
      <c r="N69" t="s">
        <v>199</v>
      </c>
      <c r="O69">
        <v>5826</v>
      </c>
      <c r="P69">
        <v>89.272227943700699</v>
      </c>
      <c r="Q69" t="s">
        <v>254</v>
      </c>
      <c r="R69" t="s">
        <v>199</v>
      </c>
      <c r="S69" t="s">
        <v>3264</v>
      </c>
    </row>
    <row r="70">
      <c r="A70" t="s">
        <v>358</v>
      </c>
      <c r="B70">
        <v>379.53131714024499</v>
      </c>
      <c r="C70">
        <v>4.1185902643891703</v>
      </c>
      <c r="D70">
        <v>0.182856069908963</v>
      </c>
      <c r="E70" s="134" t="s">
        <v>3412</v>
      </c>
      <c r="F70" s="134" t="s">
        <v>3413</v>
      </c>
      <c r="G70" t="s">
        <v>282</v>
      </c>
      <c r="H70">
        <v>4965742</v>
      </c>
      <c r="I70">
        <v>4966026</v>
      </c>
      <c r="J70" t="s">
        <v>244</v>
      </c>
      <c r="K70">
        <v>284</v>
      </c>
      <c r="L70">
        <v>11.800000000000001</v>
      </c>
      <c r="M70" t="s">
        <v>265</v>
      </c>
      <c r="N70" t="s">
        <v>138</v>
      </c>
      <c r="O70">
        <v>8453</v>
      </c>
      <c r="P70">
        <v>3.35975393351473</v>
      </c>
      <c r="Q70" t="s">
        <v>246</v>
      </c>
      <c r="R70" t="s">
        <v>138</v>
      </c>
      <c r="S70" t="s">
        <v>3264</v>
      </c>
    </row>
    <row r="71">
      <c r="A71" t="s">
        <v>3414</v>
      </c>
      <c r="B71">
        <v>2116.6895702024599</v>
      </c>
      <c r="C71">
        <v>-3.0348308503419101</v>
      </c>
      <c r="D71">
        <v>0.13522085603921699</v>
      </c>
      <c r="E71" s="134" t="s">
        <v>3415</v>
      </c>
      <c r="F71" s="134" t="s">
        <v>3416</v>
      </c>
      <c r="G71" t="s">
        <v>338</v>
      </c>
      <c r="H71">
        <v>2479788</v>
      </c>
      <c r="I71">
        <v>2483123</v>
      </c>
      <c r="J71" t="s">
        <v>252</v>
      </c>
      <c r="K71">
        <v>3335</v>
      </c>
      <c r="L71">
        <v>0.69999999999999996</v>
      </c>
      <c r="M71" t="s">
        <v>265</v>
      </c>
      <c r="N71" t="s">
        <v>122</v>
      </c>
      <c r="O71">
        <v>3368</v>
      </c>
      <c r="P71">
        <v>99.020190023753003</v>
      </c>
      <c r="Q71" t="s">
        <v>254</v>
      </c>
      <c r="R71" t="s">
        <v>122</v>
      </c>
      <c r="S71" t="s">
        <v>3264</v>
      </c>
    </row>
    <row r="72">
      <c r="A72" t="s">
        <v>3417</v>
      </c>
      <c r="B72">
        <v>830.31394317111096</v>
      </c>
      <c r="C72">
        <v>-3.0386749588112298</v>
      </c>
      <c r="D72">
        <v>0.13539321081233799</v>
      </c>
      <c r="E72" s="134" t="s">
        <v>3418</v>
      </c>
      <c r="F72" s="134" t="s">
        <v>3419</v>
      </c>
      <c r="G72" t="s">
        <v>269</v>
      </c>
      <c r="H72">
        <v>7029524</v>
      </c>
      <c r="I72">
        <v>7034724</v>
      </c>
      <c r="J72" t="s">
        <v>252</v>
      </c>
      <c r="K72">
        <v>5200</v>
      </c>
      <c r="L72">
        <v>0.90000000000000002</v>
      </c>
      <c r="M72" t="s">
        <v>274</v>
      </c>
      <c r="N72" t="s">
        <v>199</v>
      </c>
      <c r="O72">
        <v>5826</v>
      </c>
      <c r="P72">
        <v>89.255063508410601</v>
      </c>
      <c r="Q72" t="s">
        <v>254</v>
      </c>
      <c r="R72" t="s">
        <v>199</v>
      </c>
      <c r="S72" t="s">
        <v>3264</v>
      </c>
    </row>
    <row r="73">
      <c r="A73" t="s">
        <v>412</v>
      </c>
      <c r="B73">
        <v>4111.1821798842002</v>
      </c>
      <c r="C73">
        <v>-2.6201477779258102</v>
      </c>
      <c r="D73">
        <v>0.116870599829052</v>
      </c>
      <c r="E73" s="134" t="s">
        <v>3420</v>
      </c>
      <c r="F73" s="134" t="s">
        <v>3421</v>
      </c>
      <c r="G73" t="s">
        <v>414</v>
      </c>
      <c r="H73">
        <v>3547902</v>
      </c>
      <c r="I73">
        <v>3553257</v>
      </c>
      <c r="J73" t="s">
        <v>252</v>
      </c>
      <c r="K73">
        <v>5351</v>
      </c>
      <c r="L73">
        <v>1.2669999999999999</v>
      </c>
      <c r="M73" t="s">
        <v>274</v>
      </c>
      <c r="N73" t="s">
        <v>199</v>
      </c>
      <c r="O73">
        <v>13544</v>
      </c>
      <c r="P73">
        <v>39.5082693443591</v>
      </c>
      <c r="Q73" t="s">
        <v>246</v>
      </c>
      <c r="R73" t="s">
        <v>199</v>
      </c>
      <c r="S73" t="s">
        <v>3264</v>
      </c>
    </row>
    <row r="74">
      <c r="A74" t="s">
        <v>3422</v>
      </c>
      <c r="B74">
        <v>2072.9739738708099</v>
      </c>
      <c r="C74">
        <v>-3.1294536410390501</v>
      </c>
      <c r="D74">
        <v>0.14014591345508601</v>
      </c>
      <c r="E74" s="134" t="s">
        <v>3423</v>
      </c>
      <c r="F74" s="134" t="s">
        <v>3424</v>
      </c>
      <c r="G74" t="s">
        <v>334</v>
      </c>
      <c r="H74">
        <v>690680</v>
      </c>
      <c r="I74">
        <v>692565</v>
      </c>
      <c r="J74" t="s">
        <v>252</v>
      </c>
      <c r="K74">
        <v>1885</v>
      </c>
      <c r="L74">
        <v>1.3999999999999999</v>
      </c>
      <c r="M74" t="s">
        <v>274</v>
      </c>
      <c r="N74" t="s">
        <v>122</v>
      </c>
      <c r="O74">
        <v>3368</v>
      </c>
      <c r="P74">
        <v>55.967933491686502</v>
      </c>
      <c r="Q74" t="s">
        <v>246</v>
      </c>
      <c r="R74" t="s">
        <v>122</v>
      </c>
      <c r="S74" t="s">
        <v>3264</v>
      </c>
    </row>
    <row r="75">
      <c r="A75" t="s">
        <v>439</v>
      </c>
      <c r="B75">
        <v>861.696790971989</v>
      </c>
      <c r="C75">
        <v>-3.9059253441609401</v>
      </c>
      <c r="D75">
        <v>0.17656470661536999</v>
      </c>
      <c r="E75" s="134" t="s">
        <v>3425</v>
      </c>
      <c r="F75" s="134" t="s">
        <v>3426</v>
      </c>
      <c r="G75" t="s">
        <v>330</v>
      </c>
      <c r="H75">
        <v>3265366</v>
      </c>
      <c r="I75">
        <v>3265484</v>
      </c>
      <c r="J75" t="s">
        <v>244</v>
      </c>
      <c r="K75">
        <v>118</v>
      </c>
      <c r="L75">
        <v>27.100000000000001</v>
      </c>
      <c r="M75" t="s">
        <v>245</v>
      </c>
      <c r="N75" t="s">
        <v>199</v>
      </c>
      <c r="O75">
        <v>14254</v>
      </c>
      <c r="P75">
        <v>0.82783779991581297</v>
      </c>
      <c r="Q75" t="s">
        <v>246</v>
      </c>
      <c r="R75" t="s">
        <v>199</v>
      </c>
      <c r="S75" t="s">
        <v>3264</v>
      </c>
    </row>
    <row r="76">
      <c r="A76" t="s">
        <v>3427</v>
      </c>
      <c r="B76">
        <v>2072.9977747233202</v>
      </c>
      <c r="C76">
        <v>-3.1525433053582899</v>
      </c>
      <c r="D76">
        <v>0.14214159818587299</v>
      </c>
      <c r="E76" s="134" t="s">
        <v>3428</v>
      </c>
      <c r="F76" s="134" t="s">
        <v>3429</v>
      </c>
      <c r="G76" t="s">
        <v>243</v>
      </c>
      <c r="H76">
        <v>3457303</v>
      </c>
      <c r="I76">
        <v>3460643</v>
      </c>
      <c r="J76" t="s">
        <v>252</v>
      </c>
      <c r="K76">
        <v>3340</v>
      </c>
      <c r="L76">
        <v>0.90000000000000002</v>
      </c>
      <c r="M76" t="s">
        <v>274</v>
      </c>
      <c r="N76" t="s">
        <v>122</v>
      </c>
      <c r="O76">
        <v>3368</v>
      </c>
      <c r="P76">
        <v>99.168646080760098</v>
      </c>
      <c r="Q76" t="s">
        <v>254</v>
      </c>
      <c r="R76" t="s">
        <v>122</v>
      </c>
      <c r="S76" t="s">
        <v>3264</v>
      </c>
    </row>
    <row r="77">
      <c r="A77" t="s">
        <v>3430</v>
      </c>
      <c r="B77">
        <v>8482.8357325697707</v>
      </c>
      <c r="C77">
        <v>-2.1676679273264701</v>
      </c>
      <c r="D77">
        <v>0.097608033150829193</v>
      </c>
      <c r="E77" s="134" t="s">
        <v>3431</v>
      </c>
      <c r="F77" s="134" t="s">
        <v>3432</v>
      </c>
      <c r="G77" t="s">
        <v>334</v>
      </c>
      <c r="H77">
        <v>635322</v>
      </c>
      <c r="I77">
        <v>636563</v>
      </c>
      <c r="J77" t="s">
        <v>252</v>
      </c>
      <c r="K77">
        <v>1264</v>
      </c>
      <c r="L77">
        <v>4.7460000000000004</v>
      </c>
      <c r="M77" t="s">
        <v>274</v>
      </c>
      <c r="N77" t="s">
        <v>122</v>
      </c>
      <c r="O77">
        <v>1773</v>
      </c>
      <c r="P77">
        <v>71.291596164692606</v>
      </c>
      <c r="Q77" t="s">
        <v>246</v>
      </c>
      <c r="R77" t="s">
        <v>122</v>
      </c>
      <c r="S77" t="s">
        <v>3264</v>
      </c>
    </row>
    <row r="78">
      <c r="A78" t="s">
        <v>351</v>
      </c>
      <c r="B78">
        <v>560.66595246955296</v>
      </c>
      <c r="C78">
        <v>3.5277096386428202</v>
      </c>
      <c r="D78">
        <v>0.158776268770395</v>
      </c>
      <c r="E78" s="134" t="s">
        <v>3433</v>
      </c>
      <c r="F78" s="134" t="s">
        <v>3434</v>
      </c>
      <c r="G78" t="s">
        <v>303</v>
      </c>
      <c r="H78">
        <v>90751</v>
      </c>
      <c r="I78">
        <v>92485</v>
      </c>
      <c r="J78" t="s">
        <v>252</v>
      </c>
      <c r="K78">
        <v>1062</v>
      </c>
      <c r="L78">
        <v>10.029999999999999</v>
      </c>
      <c r="M78" t="s">
        <v>274</v>
      </c>
      <c r="N78" t="s">
        <v>354</v>
      </c>
      <c r="O78">
        <v>11225</v>
      </c>
      <c r="P78">
        <v>9.4610244988864096</v>
      </c>
      <c r="Q78" t="s">
        <v>246</v>
      </c>
      <c r="R78" t="s">
        <v>192</v>
      </c>
      <c r="S78" t="s">
        <v>3264</v>
      </c>
    </row>
    <row r="79">
      <c r="A79" t="s">
        <v>3435</v>
      </c>
      <c r="B79">
        <v>2143.9153167035001</v>
      </c>
      <c r="C79">
        <v>-3.1378005437091501</v>
      </c>
      <c r="D79">
        <v>0.141614522516786</v>
      </c>
      <c r="E79" s="134" t="s">
        <v>3436</v>
      </c>
      <c r="F79" s="134" t="s">
        <v>3437</v>
      </c>
      <c r="G79" t="s">
        <v>524</v>
      </c>
      <c r="H79">
        <v>518188</v>
      </c>
      <c r="I79">
        <v>521529</v>
      </c>
      <c r="J79" t="s">
        <v>252</v>
      </c>
      <c r="K79">
        <v>3341</v>
      </c>
      <c r="L79">
        <v>0.90000000000000002</v>
      </c>
      <c r="M79" t="s">
        <v>274</v>
      </c>
      <c r="N79" t="s">
        <v>122</v>
      </c>
      <c r="O79">
        <v>3368</v>
      </c>
      <c r="P79">
        <v>99.198337292161497</v>
      </c>
      <c r="Q79" t="s">
        <v>254</v>
      </c>
      <c r="R79" t="s">
        <v>122</v>
      </c>
      <c r="S79" t="s">
        <v>3264</v>
      </c>
    </row>
    <row r="80">
      <c r="A80" t="s">
        <v>3438</v>
      </c>
      <c r="B80">
        <v>2153.85103207473</v>
      </c>
      <c r="C80">
        <v>-3.12091752250512</v>
      </c>
      <c r="D80">
        <v>0.14167090647236999</v>
      </c>
      <c r="E80" s="134" t="s">
        <v>3439</v>
      </c>
      <c r="F80" s="134" t="s">
        <v>3440</v>
      </c>
      <c r="G80" t="s">
        <v>524</v>
      </c>
      <c r="H80">
        <v>516701</v>
      </c>
      <c r="I80">
        <v>524190</v>
      </c>
      <c r="J80" t="s">
        <v>244</v>
      </c>
      <c r="K80">
        <v>4128</v>
      </c>
      <c r="L80">
        <v>1.1870000000000001</v>
      </c>
      <c r="M80" t="s">
        <v>274</v>
      </c>
      <c r="N80" t="s">
        <v>199</v>
      </c>
      <c r="O80">
        <v>8826</v>
      </c>
      <c r="P80">
        <v>46.770904146838902</v>
      </c>
      <c r="Q80" t="s">
        <v>246</v>
      </c>
      <c r="R80" t="s">
        <v>199</v>
      </c>
      <c r="S80" t="s">
        <v>3264</v>
      </c>
    </row>
    <row r="81">
      <c r="A81" t="s">
        <v>3441</v>
      </c>
      <c r="B81">
        <v>12251.074853017401</v>
      </c>
      <c r="C81">
        <v>-2.0549383677357498</v>
      </c>
      <c r="D81">
        <v>0.093256685336547795</v>
      </c>
      <c r="E81" s="134" t="s">
        <v>3442</v>
      </c>
      <c r="F81" s="134" t="s">
        <v>3443</v>
      </c>
      <c r="G81" t="s">
        <v>251</v>
      </c>
      <c r="H81">
        <v>2950414</v>
      </c>
      <c r="I81">
        <v>2951824</v>
      </c>
      <c r="J81" t="s">
        <v>244</v>
      </c>
      <c r="K81">
        <v>1410</v>
      </c>
      <c r="L81">
        <v>2.7999999999999998</v>
      </c>
      <c r="M81" t="s">
        <v>245</v>
      </c>
      <c r="N81" t="s">
        <v>122</v>
      </c>
      <c r="O81">
        <v>1773</v>
      </c>
      <c r="P81">
        <v>79.526226734348597</v>
      </c>
      <c r="Q81" t="s">
        <v>246</v>
      </c>
      <c r="R81" t="s">
        <v>122</v>
      </c>
      <c r="S81" t="s">
        <v>3264</v>
      </c>
    </row>
    <row r="82">
      <c r="A82" t="s">
        <v>3444</v>
      </c>
      <c r="B82">
        <v>20121.1854525665</v>
      </c>
      <c r="C82">
        <v>-2.23242475361126</v>
      </c>
      <c r="D82">
        <v>0.101638464052897</v>
      </c>
      <c r="E82" s="134" t="s">
        <v>3445</v>
      </c>
      <c r="F82" s="134" t="s">
        <v>3446</v>
      </c>
      <c r="G82" t="s">
        <v>261</v>
      </c>
      <c r="H82">
        <v>5104332</v>
      </c>
      <c r="I82">
        <v>5105159</v>
      </c>
      <c r="J82" t="s">
        <v>244</v>
      </c>
      <c r="K82">
        <v>827</v>
      </c>
      <c r="L82">
        <v>6.5</v>
      </c>
      <c r="M82" t="s">
        <v>274</v>
      </c>
      <c r="N82" t="s">
        <v>126</v>
      </c>
      <c r="O82">
        <v>310</v>
      </c>
      <c r="P82">
        <v>266.77419354838702</v>
      </c>
      <c r="Q82" t="s">
        <v>254</v>
      </c>
      <c r="R82" t="s">
        <v>191</v>
      </c>
      <c r="S82" t="s">
        <v>3264</v>
      </c>
    </row>
    <row r="83">
      <c r="A83" t="s">
        <v>3447</v>
      </c>
      <c r="B83">
        <v>15584.5868887666</v>
      </c>
      <c r="C83">
        <v>-2.05817326604565</v>
      </c>
      <c r="D83">
        <v>0.0940385466575486</v>
      </c>
      <c r="E83" s="134" t="s">
        <v>3448</v>
      </c>
      <c r="F83" s="134" t="s">
        <v>3449</v>
      </c>
      <c r="G83" t="s">
        <v>297</v>
      </c>
      <c r="H83">
        <v>4148273</v>
      </c>
      <c r="I83">
        <v>4150092</v>
      </c>
      <c r="J83" t="s">
        <v>252</v>
      </c>
      <c r="K83">
        <v>1786</v>
      </c>
      <c r="L83">
        <v>2.3919999999999999</v>
      </c>
      <c r="M83" t="s">
        <v>245</v>
      </c>
      <c r="N83" t="s">
        <v>122</v>
      </c>
      <c r="O83">
        <v>1773</v>
      </c>
      <c r="P83">
        <v>100.733220530175</v>
      </c>
      <c r="Q83" t="s">
        <v>254</v>
      </c>
      <c r="R83" t="s">
        <v>122</v>
      </c>
      <c r="S83" t="s">
        <v>3264</v>
      </c>
    </row>
    <row r="84">
      <c r="A84" t="s">
        <v>3450</v>
      </c>
      <c r="B84">
        <v>11401.496046292599</v>
      </c>
      <c r="C84">
        <v>-2.0789478349442598</v>
      </c>
      <c r="D84">
        <v>0.095146053661044602</v>
      </c>
      <c r="E84" s="134" t="s">
        <v>3451</v>
      </c>
      <c r="F84" s="134" t="s">
        <v>3452</v>
      </c>
      <c r="G84" t="s">
        <v>269</v>
      </c>
      <c r="H84">
        <v>7964113</v>
      </c>
      <c r="I84">
        <v>7965930</v>
      </c>
      <c r="J84" t="s">
        <v>244</v>
      </c>
      <c r="K84">
        <v>1781</v>
      </c>
      <c r="L84">
        <v>2.5910000000000002</v>
      </c>
      <c r="M84" t="s">
        <v>245</v>
      </c>
      <c r="N84" t="s">
        <v>122</v>
      </c>
      <c r="O84">
        <v>1773</v>
      </c>
      <c r="P84">
        <v>100.451212633954</v>
      </c>
      <c r="Q84" t="s">
        <v>254</v>
      </c>
      <c r="R84" t="s">
        <v>122</v>
      </c>
      <c r="S84" t="s">
        <v>3264</v>
      </c>
    </row>
    <row r="85">
      <c r="A85" t="s">
        <v>3453</v>
      </c>
      <c r="B85">
        <v>17172.388502091799</v>
      </c>
      <c r="C85">
        <v>-2.0138305152476801</v>
      </c>
      <c r="D85">
        <v>0.092555159713885102</v>
      </c>
      <c r="E85" s="134" t="s">
        <v>3454</v>
      </c>
      <c r="F85" s="134" t="s">
        <v>3455</v>
      </c>
      <c r="G85" t="s">
        <v>553</v>
      </c>
      <c r="H85">
        <v>8695236</v>
      </c>
      <c r="I85">
        <v>8696999</v>
      </c>
      <c r="J85" t="s">
        <v>244</v>
      </c>
      <c r="K85">
        <v>1727</v>
      </c>
      <c r="L85">
        <v>2.1789999999999998</v>
      </c>
      <c r="M85" t="s">
        <v>245</v>
      </c>
      <c r="N85" t="s">
        <v>122</v>
      </c>
      <c r="O85">
        <v>1773</v>
      </c>
      <c r="P85">
        <v>97.405527354765894</v>
      </c>
      <c r="Q85" t="s">
        <v>254</v>
      </c>
      <c r="R85" t="s">
        <v>122</v>
      </c>
      <c r="S85" t="s">
        <v>3264</v>
      </c>
    </row>
    <row r="86">
      <c r="A86" t="s">
        <v>3456</v>
      </c>
      <c r="B86">
        <v>53821.251651677601</v>
      </c>
      <c r="C86">
        <v>-2.0327749379536</v>
      </c>
      <c r="D86">
        <v>0.093500512004539002</v>
      </c>
      <c r="E86" s="134" t="s">
        <v>3457</v>
      </c>
      <c r="F86" s="134" t="s">
        <v>3458</v>
      </c>
      <c r="G86" t="s">
        <v>445</v>
      </c>
      <c r="H86">
        <v>3059252</v>
      </c>
      <c r="I86">
        <v>3085116</v>
      </c>
      <c r="J86" t="s">
        <v>252</v>
      </c>
      <c r="K86">
        <v>76</v>
      </c>
      <c r="L86">
        <v>19.579000000000001</v>
      </c>
      <c r="M86" t="s">
        <v>265</v>
      </c>
      <c r="N86" t="s">
        <v>432</v>
      </c>
      <c r="O86">
        <v>21549</v>
      </c>
      <c r="P86">
        <v>0.35268457933082697</v>
      </c>
      <c r="Q86" t="s">
        <v>246</v>
      </c>
      <c r="R86" t="s">
        <v>191</v>
      </c>
      <c r="S86" t="s">
        <v>3264</v>
      </c>
    </row>
    <row r="87">
      <c r="A87" t="s">
        <v>3459</v>
      </c>
      <c r="B87">
        <v>11938.734336400599</v>
      </c>
      <c r="C87">
        <v>-2.1173015785135201</v>
      </c>
      <c r="D87">
        <v>0.097620649670958903</v>
      </c>
      <c r="E87" s="134" t="s">
        <v>3460</v>
      </c>
      <c r="F87" s="134" t="s">
        <v>3461</v>
      </c>
      <c r="G87" t="s">
        <v>411</v>
      </c>
      <c r="H87">
        <v>2820200</v>
      </c>
      <c r="I87">
        <v>2821630</v>
      </c>
      <c r="J87" t="s">
        <v>252</v>
      </c>
      <c r="K87">
        <v>1430</v>
      </c>
      <c r="L87">
        <v>3.7000000000000002</v>
      </c>
      <c r="M87" t="s">
        <v>274</v>
      </c>
      <c r="N87" t="s">
        <v>122</v>
      </c>
      <c r="O87">
        <v>1773</v>
      </c>
      <c r="P87">
        <v>80.654258319232895</v>
      </c>
      <c r="Q87" t="s">
        <v>254</v>
      </c>
      <c r="R87" t="s">
        <v>122</v>
      </c>
      <c r="S87" t="s">
        <v>3264</v>
      </c>
    </row>
    <row r="88">
      <c r="A88" t="s">
        <v>3462</v>
      </c>
      <c r="B88">
        <v>20824.581384833898</v>
      </c>
      <c r="C88">
        <v>-2.03188471459654</v>
      </c>
      <c r="D88">
        <v>0.093703414105506103</v>
      </c>
      <c r="E88" s="134" t="s">
        <v>3463</v>
      </c>
      <c r="F88" s="134" t="s">
        <v>3464</v>
      </c>
      <c r="G88" t="s">
        <v>445</v>
      </c>
      <c r="H88">
        <v>3322798</v>
      </c>
      <c r="I88">
        <v>3329037</v>
      </c>
      <c r="J88" t="s">
        <v>252</v>
      </c>
      <c r="K88">
        <v>5978</v>
      </c>
      <c r="L88">
        <v>1.2889999999999999</v>
      </c>
      <c r="M88" t="s">
        <v>274</v>
      </c>
      <c r="N88" t="s">
        <v>198</v>
      </c>
      <c r="O88">
        <v>7755</v>
      </c>
      <c r="P88">
        <v>77.085751128304295</v>
      </c>
      <c r="Q88" t="s">
        <v>246</v>
      </c>
      <c r="R88" t="s">
        <v>198</v>
      </c>
      <c r="S88" t="s">
        <v>3264</v>
      </c>
    </row>
    <row r="89">
      <c r="A89" t="s">
        <v>3465</v>
      </c>
      <c r="B89">
        <v>761.01144818087903</v>
      </c>
      <c r="C89">
        <v>2.8516283836456902</v>
      </c>
      <c r="D89">
        <v>0.13151825938185499</v>
      </c>
      <c r="E89" s="134" t="s">
        <v>3466</v>
      </c>
      <c r="F89" s="134" t="s">
        <v>3467</v>
      </c>
      <c r="G89" t="s">
        <v>411</v>
      </c>
      <c r="H89">
        <v>5997423</v>
      </c>
      <c r="I89">
        <v>5998691</v>
      </c>
      <c r="J89" t="s">
        <v>252</v>
      </c>
      <c r="K89">
        <v>1183</v>
      </c>
      <c r="L89">
        <v>6.3570000000000002</v>
      </c>
      <c r="M89" t="s">
        <v>245</v>
      </c>
      <c r="N89" t="s">
        <v>199</v>
      </c>
      <c r="O89">
        <v>8005</v>
      </c>
      <c r="P89">
        <v>14.7782635852592</v>
      </c>
      <c r="Q89" t="s">
        <v>246</v>
      </c>
      <c r="R89" t="s">
        <v>199</v>
      </c>
      <c r="S89" t="s">
        <v>3264</v>
      </c>
    </row>
    <row r="90">
      <c r="A90" t="s">
        <v>3468</v>
      </c>
      <c r="B90">
        <v>15205.071563731</v>
      </c>
      <c r="C90">
        <v>-2.03713403113847</v>
      </c>
      <c r="D90">
        <v>0.0939818319077068</v>
      </c>
      <c r="E90" s="134" t="s">
        <v>3469</v>
      </c>
      <c r="F90" s="134" t="s">
        <v>3470</v>
      </c>
      <c r="G90" t="s">
        <v>452</v>
      </c>
      <c r="H90">
        <v>2624949</v>
      </c>
      <c r="I90">
        <v>2628919</v>
      </c>
      <c r="J90" t="s">
        <v>252</v>
      </c>
      <c r="K90">
        <v>3882</v>
      </c>
      <c r="L90">
        <v>1.7</v>
      </c>
      <c r="M90" t="s">
        <v>274</v>
      </c>
      <c r="N90" t="s">
        <v>198</v>
      </c>
      <c r="O90">
        <v>3926</v>
      </c>
      <c r="P90">
        <v>98.879266428935296</v>
      </c>
      <c r="Q90" t="s">
        <v>254</v>
      </c>
      <c r="R90" t="s">
        <v>198</v>
      </c>
      <c r="S90" t="s">
        <v>3264</v>
      </c>
    </row>
    <row r="91">
      <c r="A91" t="s">
        <v>3471</v>
      </c>
      <c r="B91">
        <v>3834.9883898697899</v>
      </c>
      <c r="C91">
        <v>-2.2658378639813099</v>
      </c>
      <c r="D91">
        <v>0.104656470702821</v>
      </c>
      <c r="E91" s="134" t="s">
        <v>3472</v>
      </c>
      <c r="F91" s="134" t="s">
        <v>3473</v>
      </c>
      <c r="G91" t="s">
        <v>251</v>
      </c>
      <c r="H91">
        <v>2951860</v>
      </c>
      <c r="I91">
        <v>2952298</v>
      </c>
      <c r="J91" t="s">
        <v>244</v>
      </c>
      <c r="K91">
        <v>438</v>
      </c>
      <c r="L91">
        <v>4.2999999999999998</v>
      </c>
      <c r="M91" t="s">
        <v>245</v>
      </c>
      <c r="N91" t="s">
        <v>122</v>
      </c>
      <c r="O91">
        <v>1773</v>
      </c>
      <c r="P91">
        <v>24.703891708967902</v>
      </c>
      <c r="Q91" t="s">
        <v>246</v>
      </c>
      <c r="R91" t="s">
        <v>122</v>
      </c>
      <c r="S91" t="s">
        <v>3264</v>
      </c>
    </row>
    <row r="92">
      <c r="A92" t="s">
        <v>3474</v>
      </c>
      <c r="B92">
        <v>47791.998907859801</v>
      </c>
      <c r="C92">
        <v>-2.07838603898325</v>
      </c>
      <c r="D92">
        <v>0.096033793656966501</v>
      </c>
      <c r="E92" s="134" t="s">
        <v>3475</v>
      </c>
      <c r="F92" s="134" t="s">
        <v>3473</v>
      </c>
      <c r="G92" t="s">
        <v>297</v>
      </c>
      <c r="H92">
        <v>383230</v>
      </c>
      <c r="I92">
        <v>384820</v>
      </c>
      <c r="J92" t="s">
        <v>244</v>
      </c>
      <c r="K92">
        <v>1554</v>
      </c>
      <c r="L92">
        <v>1.948</v>
      </c>
      <c r="M92" t="s">
        <v>465</v>
      </c>
      <c r="N92" t="s">
        <v>122</v>
      </c>
      <c r="O92">
        <v>1773</v>
      </c>
      <c r="P92">
        <v>87.648054145516099</v>
      </c>
      <c r="Q92" t="s">
        <v>254</v>
      </c>
      <c r="R92" t="s">
        <v>122</v>
      </c>
      <c r="S92" t="s">
        <v>3264</v>
      </c>
    </row>
    <row r="93">
      <c r="A93" t="s">
        <v>982</v>
      </c>
      <c r="B93">
        <v>584.84771607373295</v>
      </c>
      <c r="C93">
        <v>-3.7088801001798699</v>
      </c>
      <c r="D93">
        <v>0.171193507317038</v>
      </c>
      <c r="E93" s="134" t="s">
        <v>3476</v>
      </c>
      <c r="F93" s="134" t="s">
        <v>3477</v>
      </c>
      <c r="G93" t="s">
        <v>334</v>
      </c>
      <c r="H93">
        <v>5153360</v>
      </c>
      <c r="I93">
        <v>5153448</v>
      </c>
      <c r="J93" t="s">
        <v>252</v>
      </c>
      <c r="K93">
        <v>88</v>
      </c>
      <c r="L93">
        <v>3.3999999999999999</v>
      </c>
      <c r="M93" t="s">
        <v>245</v>
      </c>
      <c r="N93" t="s">
        <v>199</v>
      </c>
      <c r="O93">
        <v>8554</v>
      </c>
      <c r="P93">
        <v>1.0287584755669901</v>
      </c>
      <c r="Q93" t="s">
        <v>246</v>
      </c>
      <c r="R93" t="s">
        <v>199</v>
      </c>
      <c r="S93" t="s">
        <v>3264</v>
      </c>
    </row>
    <row r="94">
      <c r="A94" t="s">
        <v>3478</v>
      </c>
      <c r="B94">
        <v>15296.6436828801</v>
      </c>
      <c r="C94">
        <v>-2.0151904193947501</v>
      </c>
      <c r="D94">
        <v>0.093258318282843103</v>
      </c>
      <c r="E94" s="134" t="s">
        <v>3479</v>
      </c>
      <c r="F94" s="134" t="s">
        <v>3480</v>
      </c>
      <c r="G94" t="s">
        <v>380</v>
      </c>
      <c r="H94">
        <v>183491</v>
      </c>
      <c r="I94">
        <v>191143</v>
      </c>
      <c r="J94" t="s">
        <v>252</v>
      </c>
      <c r="K94">
        <v>7652</v>
      </c>
      <c r="L94">
        <v>0.90000000000000002</v>
      </c>
      <c r="M94" t="s">
        <v>274</v>
      </c>
      <c r="N94" t="s">
        <v>198</v>
      </c>
      <c r="O94">
        <v>7755</v>
      </c>
      <c r="P94">
        <v>98.671824629271399</v>
      </c>
      <c r="Q94" t="s">
        <v>254</v>
      </c>
      <c r="R94" t="s">
        <v>198</v>
      </c>
      <c r="S94" t="s">
        <v>3264</v>
      </c>
    </row>
    <row r="95">
      <c r="A95" t="s">
        <v>3481</v>
      </c>
      <c r="B95">
        <v>2163.69822072325</v>
      </c>
      <c r="C95">
        <v>-3.1596719279569698</v>
      </c>
      <c r="D95">
        <v>0.14644968753496901</v>
      </c>
      <c r="E95" s="134" t="s">
        <v>3482</v>
      </c>
      <c r="F95" s="134" t="s">
        <v>3483</v>
      </c>
      <c r="G95" t="s">
        <v>445</v>
      </c>
      <c r="H95">
        <v>1241601</v>
      </c>
      <c r="I95">
        <v>1244934</v>
      </c>
      <c r="J95" t="s">
        <v>252</v>
      </c>
      <c r="K95">
        <v>3333</v>
      </c>
      <c r="L95">
        <v>1.2</v>
      </c>
      <c r="M95" t="s">
        <v>274</v>
      </c>
      <c r="N95" t="s">
        <v>122</v>
      </c>
      <c r="O95">
        <v>3368</v>
      </c>
      <c r="P95">
        <v>98.960807600950105</v>
      </c>
      <c r="Q95" t="s">
        <v>254</v>
      </c>
      <c r="R95" t="s">
        <v>122</v>
      </c>
      <c r="S95" t="s">
        <v>3264</v>
      </c>
    </row>
    <row r="96">
      <c r="A96" t="s">
        <v>3484</v>
      </c>
      <c r="B96">
        <v>15159.979896356799</v>
      </c>
      <c r="C96">
        <v>-2.01769979798001</v>
      </c>
      <c r="D96">
        <v>0.0936396895606669</v>
      </c>
      <c r="E96" s="134" t="s">
        <v>3485</v>
      </c>
      <c r="F96" s="134" t="s">
        <v>3486</v>
      </c>
      <c r="G96" t="s">
        <v>273</v>
      </c>
      <c r="H96">
        <v>4190638</v>
      </c>
      <c r="I96">
        <v>4194444</v>
      </c>
      <c r="J96" t="s">
        <v>252</v>
      </c>
      <c r="K96">
        <v>3718</v>
      </c>
      <c r="L96">
        <v>1.327</v>
      </c>
      <c r="M96" t="s">
        <v>245</v>
      </c>
      <c r="N96" t="s">
        <v>198</v>
      </c>
      <c r="O96">
        <v>3926</v>
      </c>
      <c r="P96">
        <v>94.701986754966896</v>
      </c>
      <c r="Q96" t="s">
        <v>254</v>
      </c>
      <c r="R96" t="s">
        <v>198</v>
      </c>
      <c r="S96" t="s">
        <v>3264</v>
      </c>
    </row>
    <row r="97">
      <c r="A97" t="s">
        <v>487</v>
      </c>
      <c r="B97">
        <v>597642.67611740704</v>
      </c>
      <c r="C97">
        <v>6.1727242614246096</v>
      </c>
      <c r="D97">
        <v>0.28635615157984101</v>
      </c>
      <c r="E97" s="134" t="s">
        <v>3487</v>
      </c>
      <c r="F97" s="134" t="s">
        <v>3488</v>
      </c>
      <c r="G97" t="s">
        <v>243</v>
      </c>
      <c r="H97">
        <v>3151170</v>
      </c>
      <c r="I97">
        <v>3161220</v>
      </c>
      <c r="J97" t="s">
        <v>244</v>
      </c>
      <c r="K97">
        <v>503</v>
      </c>
      <c r="L97">
        <v>29.844000000000001</v>
      </c>
      <c r="M97" t="s">
        <v>465</v>
      </c>
      <c r="N97" t="s">
        <v>137</v>
      </c>
      <c r="O97">
        <v>6330</v>
      </c>
      <c r="P97">
        <v>7.9462875197472398</v>
      </c>
      <c r="Q97" t="s">
        <v>246</v>
      </c>
      <c r="R97" t="s">
        <v>194</v>
      </c>
      <c r="S97" t="s">
        <v>3264</v>
      </c>
    </row>
    <row r="98">
      <c r="A98" t="s">
        <v>3489</v>
      </c>
      <c r="B98">
        <v>2149.90388192814</v>
      </c>
      <c r="C98">
        <v>-3.0478392889210402</v>
      </c>
      <c r="D98">
        <v>0.14200367692753901</v>
      </c>
      <c r="E98" s="134" t="s">
        <v>3490</v>
      </c>
      <c r="F98" s="134" t="s">
        <v>3491</v>
      </c>
      <c r="G98" t="s">
        <v>681</v>
      </c>
      <c r="H98">
        <v>795418</v>
      </c>
      <c r="I98">
        <v>806498</v>
      </c>
      <c r="J98" t="s">
        <v>244</v>
      </c>
      <c r="K98">
        <v>304</v>
      </c>
      <c r="L98">
        <v>9.9250000000000007</v>
      </c>
      <c r="M98" t="s">
        <v>274</v>
      </c>
      <c r="N98" t="s">
        <v>197</v>
      </c>
      <c r="O98">
        <v>12900</v>
      </c>
      <c r="P98">
        <v>2.3565891472868201</v>
      </c>
      <c r="Q98" t="s">
        <v>246</v>
      </c>
      <c r="R98" t="s">
        <v>197</v>
      </c>
      <c r="S98" t="s">
        <v>3264</v>
      </c>
    </row>
    <row r="99">
      <c r="A99" t="s">
        <v>3492</v>
      </c>
      <c r="B99">
        <v>2149.58043351677</v>
      </c>
      <c r="C99">
        <v>-3.0488631566141899</v>
      </c>
      <c r="D99">
        <v>0.14213060145138701</v>
      </c>
      <c r="E99" s="134" t="s">
        <v>3493</v>
      </c>
      <c r="F99" s="134" t="s">
        <v>3494</v>
      </c>
      <c r="G99" t="s">
        <v>681</v>
      </c>
      <c r="H99">
        <v>795698</v>
      </c>
      <c r="I99">
        <v>799039</v>
      </c>
      <c r="J99" t="s">
        <v>252</v>
      </c>
      <c r="K99">
        <v>3341</v>
      </c>
      <c r="L99">
        <v>0.90000000000000002</v>
      </c>
      <c r="M99" t="s">
        <v>274</v>
      </c>
      <c r="N99" t="s">
        <v>122</v>
      </c>
      <c r="O99">
        <v>3368</v>
      </c>
      <c r="P99">
        <v>99.198337292161497</v>
      </c>
      <c r="Q99" t="s">
        <v>254</v>
      </c>
      <c r="R99" t="s">
        <v>122</v>
      </c>
      <c r="S99" t="s">
        <v>3264</v>
      </c>
    </row>
    <row r="100">
      <c r="A100" t="s">
        <v>3495</v>
      </c>
      <c r="B100">
        <v>14822.0560340353</v>
      </c>
      <c r="C100">
        <v>-2.0517460001302799</v>
      </c>
      <c r="D100">
        <v>0.095618287693609499</v>
      </c>
      <c r="E100" s="134" t="s">
        <v>3496</v>
      </c>
      <c r="F100" s="134" t="s">
        <v>3497</v>
      </c>
      <c r="G100" t="s">
        <v>520</v>
      </c>
      <c r="H100">
        <v>4135313</v>
      </c>
      <c r="I100">
        <v>4142856</v>
      </c>
      <c r="J100" t="s">
        <v>252</v>
      </c>
      <c r="K100">
        <v>7543</v>
      </c>
      <c r="L100">
        <v>0.80000000000000004</v>
      </c>
      <c r="M100" t="s">
        <v>274</v>
      </c>
      <c r="N100" t="s">
        <v>198</v>
      </c>
      <c r="O100">
        <v>7755</v>
      </c>
      <c r="P100">
        <v>97.266279819471293</v>
      </c>
      <c r="Q100" t="s">
        <v>254</v>
      </c>
      <c r="R100" t="s">
        <v>198</v>
      </c>
      <c r="S100" t="s">
        <v>3264</v>
      </c>
    </row>
    <row r="101">
      <c r="A101" t="s">
        <v>572</v>
      </c>
      <c r="B101">
        <v>1094.0679610570801</v>
      </c>
      <c r="C101">
        <v>-2.8569120944703799</v>
      </c>
      <c r="D101">
        <v>0.13328458810242999</v>
      </c>
      <c r="E101" s="134" t="s">
        <v>3498</v>
      </c>
      <c r="F101" s="134" t="s">
        <v>3499</v>
      </c>
      <c r="G101" t="s">
        <v>380</v>
      </c>
      <c r="H101">
        <v>1706870</v>
      </c>
      <c r="I101">
        <v>1708363</v>
      </c>
      <c r="J101" t="s">
        <v>244</v>
      </c>
      <c r="K101">
        <v>1444</v>
      </c>
      <c r="L101">
        <v>5.9539999999999997</v>
      </c>
      <c r="M101" t="s">
        <v>465</v>
      </c>
      <c r="N101" t="s">
        <v>575</v>
      </c>
      <c r="O101">
        <v>3039</v>
      </c>
      <c r="P101">
        <v>47.515630141493901</v>
      </c>
      <c r="Q101" t="s">
        <v>246</v>
      </c>
      <c r="R101" t="s">
        <v>191</v>
      </c>
      <c r="S101" t="s">
        <v>3264</v>
      </c>
    </row>
    <row r="102">
      <c r="A102" t="s">
        <v>484</v>
      </c>
      <c r="B102">
        <v>2071.6921092677599</v>
      </c>
      <c r="C102">
        <v>-2.5945952053344001</v>
      </c>
      <c r="D102">
        <v>0.121203027001759</v>
      </c>
      <c r="E102" s="134" t="s">
        <v>3500</v>
      </c>
      <c r="F102" s="134" t="s">
        <v>3501</v>
      </c>
      <c r="G102" t="s">
        <v>411</v>
      </c>
      <c r="H102">
        <v>7915318</v>
      </c>
      <c r="I102">
        <v>7915639</v>
      </c>
      <c r="J102" t="s">
        <v>252</v>
      </c>
      <c r="K102">
        <v>321</v>
      </c>
      <c r="L102">
        <v>2.5</v>
      </c>
      <c r="M102" t="s">
        <v>245</v>
      </c>
      <c r="N102" t="s">
        <v>199</v>
      </c>
      <c r="O102">
        <v>13544</v>
      </c>
      <c r="P102">
        <v>2.3700531600708801</v>
      </c>
      <c r="Q102" t="s">
        <v>246</v>
      </c>
      <c r="R102" t="s">
        <v>199</v>
      </c>
      <c r="S102" t="s">
        <v>3264</v>
      </c>
    </row>
    <row r="103">
      <c r="A103" t="s">
        <v>3502</v>
      </c>
      <c r="B103">
        <v>812.49318261726205</v>
      </c>
      <c r="C103">
        <v>-2.9032173713837701</v>
      </c>
      <c r="D103">
        <v>0.13588665277752399</v>
      </c>
      <c r="E103" s="134" t="s">
        <v>3503</v>
      </c>
      <c r="F103" s="134" t="s">
        <v>3504</v>
      </c>
      <c r="G103" t="s">
        <v>251</v>
      </c>
      <c r="H103">
        <v>855069</v>
      </c>
      <c r="I103">
        <v>860889</v>
      </c>
      <c r="J103" t="s">
        <v>252</v>
      </c>
      <c r="K103">
        <v>5820</v>
      </c>
      <c r="L103">
        <v>0.20000000000000001</v>
      </c>
      <c r="M103" t="s">
        <v>245</v>
      </c>
      <c r="N103" t="s">
        <v>199</v>
      </c>
      <c r="O103">
        <v>5826</v>
      </c>
      <c r="P103">
        <v>99.897013388259495</v>
      </c>
      <c r="Q103" t="s">
        <v>254</v>
      </c>
      <c r="R103" t="s">
        <v>199</v>
      </c>
      <c r="S103" t="s">
        <v>3264</v>
      </c>
    </row>
    <row r="104">
      <c r="A104" t="s">
        <v>3505</v>
      </c>
      <c r="B104">
        <v>15232.738239694399</v>
      </c>
      <c r="C104">
        <v>-2.00601452172288</v>
      </c>
      <c r="D104">
        <v>0.093963547372598197</v>
      </c>
      <c r="E104" s="134" t="s">
        <v>3506</v>
      </c>
      <c r="F104" s="134" t="s">
        <v>3507</v>
      </c>
      <c r="G104" t="s">
        <v>553</v>
      </c>
      <c r="H104">
        <v>5723958</v>
      </c>
      <c r="I104">
        <v>5731713</v>
      </c>
      <c r="J104" t="s">
        <v>252</v>
      </c>
      <c r="K104">
        <v>7755</v>
      </c>
      <c r="L104">
        <v>0.10000000000000001</v>
      </c>
      <c r="M104" t="s">
        <v>274</v>
      </c>
      <c r="N104" t="s">
        <v>198</v>
      </c>
      <c r="O104">
        <v>7755</v>
      </c>
      <c r="P104">
        <v>100</v>
      </c>
      <c r="Q104" t="s">
        <v>254</v>
      </c>
      <c r="R104" t="s">
        <v>198</v>
      </c>
      <c r="S104" t="s">
        <v>3264</v>
      </c>
    </row>
    <row r="105">
      <c r="A105" t="s">
        <v>3508</v>
      </c>
      <c r="B105">
        <v>14871.0201648109</v>
      </c>
      <c r="C105">
        <v>-2.0407141500273802</v>
      </c>
      <c r="D105">
        <v>0.0956211159094046</v>
      </c>
      <c r="E105" s="134" t="s">
        <v>3509</v>
      </c>
      <c r="F105" s="134" t="s">
        <v>3510</v>
      </c>
      <c r="G105" t="s">
        <v>520</v>
      </c>
      <c r="H105">
        <v>4133979</v>
      </c>
      <c r="I105">
        <v>4143824</v>
      </c>
      <c r="J105" t="s">
        <v>244</v>
      </c>
      <c r="K105">
        <v>1304</v>
      </c>
      <c r="L105">
        <v>4.7930000000000001</v>
      </c>
      <c r="M105" t="s">
        <v>274</v>
      </c>
      <c r="N105" t="s">
        <v>189</v>
      </c>
      <c r="O105">
        <v>6500</v>
      </c>
      <c r="P105">
        <v>20.0615384615385</v>
      </c>
      <c r="Q105" t="s">
        <v>246</v>
      </c>
      <c r="R105" t="s">
        <v>189</v>
      </c>
      <c r="S105" t="s">
        <v>3264</v>
      </c>
    </row>
    <row r="106">
      <c r="A106" t="s">
        <v>381</v>
      </c>
      <c r="B106">
        <v>2823.2255740038099</v>
      </c>
      <c r="C106">
        <v>-3.26429623101426</v>
      </c>
      <c r="D106">
        <v>0.153934463581159</v>
      </c>
      <c r="E106" s="134" t="s">
        <v>3511</v>
      </c>
      <c r="F106" s="134" t="s">
        <v>3512</v>
      </c>
      <c r="G106" t="s">
        <v>330</v>
      </c>
      <c r="H106">
        <v>3264779</v>
      </c>
      <c r="I106">
        <v>3265528</v>
      </c>
      <c r="J106" t="s">
        <v>252</v>
      </c>
      <c r="K106">
        <v>528</v>
      </c>
      <c r="L106">
        <v>13.038</v>
      </c>
      <c r="M106" t="s">
        <v>245</v>
      </c>
      <c r="N106" t="s">
        <v>199</v>
      </c>
      <c r="O106">
        <v>14254</v>
      </c>
      <c r="P106">
        <v>3.70422337589449</v>
      </c>
      <c r="Q106" t="s">
        <v>246</v>
      </c>
      <c r="R106" t="s">
        <v>199</v>
      </c>
      <c r="S106" t="s">
        <v>3264</v>
      </c>
    </row>
    <row r="107">
      <c r="A107" t="s">
        <v>479</v>
      </c>
      <c r="B107">
        <v>2028.71968005454</v>
      </c>
      <c r="C107">
        <v>-2.6010170049496799</v>
      </c>
      <c r="D107">
        <v>0.12254958641729501</v>
      </c>
      <c r="E107" s="134" t="s">
        <v>3513</v>
      </c>
      <c r="F107" s="134" t="s">
        <v>3514</v>
      </c>
      <c r="G107" t="s">
        <v>478</v>
      </c>
      <c r="H107">
        <v>3074613</v>
      </c>
      <c r="I107">
        <v>3075956</v>
      </c>
      <c r="J107" t="s">
        <v>252</v>
      </c>
      <c r="K107">
        <v>1014</v>
      </c>
      <c r="L107">
        <v>17.221</v>
      </c>
      <c r="M107" t="s">
        <v>274</v>
      </c>
      <c r="N107" t="s">
        <v>354</v>
      </c>
      <c r="O107">
        <v>11225</v>
      </c>
      <c r="P107">
        <v>9.0334075723830694</v>
      </c>
      <c r="Q107" t="s">
        <v>246</v>
      </c>
      <c r="R107" t="s">
        <v>192</v>
      </c>
      <c r="S107" t="s">
        <v>3264</v>
      </c>
    </row>
    <row r="108">
      <c r="A108" t="s">
        <v>475</v>
      </c>
      <c r="B108">
        <v>2028.5264458284501</v>
      </c>
      <c r="C108">
        <v>-2.6008568562616299</v>
      </c>
      <c r="D108">
        <v>0.122574686835223</v>
      </c>
      <c r="E108" s="134" t="s">
        <v>3515</v>
      </c>
      <c r="F108" s="134" t="s">
        <v>3516</v>
      </c>
      <c r="G108" t="s">
        <v>478</v>
      </c>
      <c r="H108">
        <v>3074776</v>
      </c>
      <c r="I108">
        <v>3075092</v>
      </c>
      <c r="J108" t="s">
        <v>252</v>
      </c>
      <c r="K108">
        <v>316</v>
      </c>
      <c r="L108">
        <v>1.8999999999999999</v>
      </c>
      <c r="M108" t="s">
        <v>274</v>
      </c>
      <c r="N108" t="s">
        <v>199</v>
      </c>
      <c r="O108">
        <v>13544</v>
      </c>
      <c r="P108">
        <v>2.33313644418193</v>
      </c>
      <c r="Q108" t="s">
        <v>246</v>
      </c>
      <c r="R108" t="s">
        <v>199</v>
      </c>
      <c r="S108" t="s">
        <v>3264</v>
      </c>
    </row>
    <row r="109">
      <c r="A109" t="s">
        <v>387</v>
      </c>
      <c r="B109">
        <v>2823.4668737459501</v>
      </c>
      <c r="C109">
        <v>-3.2624230782320298</v>
      </c>
      <c r="D109">
        <v>0.15404310110181499</v>
      </c>
      <c r="E109" s="134" t="s">
        <v>3517</v>
      </c>
      <c r="F109" s="134" t="s">
        <v>3516</v>
      </c>
      <c r="G109" t="s">
        <v>330</v>
      </c>
      <c r="H109">
        <v>3264482</v>
      </c>
      <c r="I109">
        <v>3266523</v>
      </c>
      <c r="J109" t="s">
        <v>252</v>
      </c>
      <c r="K109">
        <v>638</v>
      </c>
      <c r="L109">
        <v>6.7290000000000001</v>
      </c>
      <c r="M109" t="s">
        <v>245</v>
      </c>
      <c r="N109" t="s">
        <v>199</v>
      </c>
      <c r="O109">
        <v>14254</v>
      </c>
      <c r="P109">
        <v>4.4759365792058396</v>
      </c>
      <c r="Q109" t="s">
        <v>246</v>
      </c>
      <c r="R109" t="s">
        <v>199</v>
      </c>
      <c r="S109" t="s">
        <v>3264</v>
      </c>
    </row>
    <row r="110">
      <c r="A110" t="s">
        <v>594</v>
      </c>
      <c r="B110">
        <v>589.35365933784999</v>
      </c>
      <c r="C110">
        <v>-3.7413588991373699</v>
      </c>
      <c r="D110">
        <v>0.17721052278053701</v>
      </c>
      <c r="E110" s="134" t="s">
        <v>3518</v>
      </c>
      <c r="F110" s="134" t="s">
        <v>3519</v>
      </c>
      <c r="G110" t="s">
        <v>282</v>
      </c>
      <c r="H110">
        <v>1132439</v>
      </c>
      <c r="I110">
        <v>1132511</v>
      </c>
      <c r="J110" t="s">
        <v>252</v>
      </c>
      <c r="K110">
        <v>72</v>
      </c>
      <c r="L110">
        <v>4.2000000000000002</v>
      </c>
      <c r="M110" t="s">
        <v>245</v>
      </c>
      <c r="N110" t="s">
        <v>575</v>
      </c>
      <c r="O110">
        <v>1391</v>
      </c>
      <c r="P110">
        <v>5.17613227893602</v>
      </c>
      <c r="Q110" t="s">
        <v>246</v>
      </c>
      <c r="R110" t="s">
        <v>192</v>
      </c>
      <c r="S110" t="s">
        <v>3264</v>
      </c>
    </row>
    <row r="111">
      <c r="A111" t="s">
        <v>1075</v>
      </c>
      <c r="B111">
        <v>540.70643351118997</v>
      </c>
      <c r="C111">
        <v>-3.7500268204832601</v>
      </c>
      <c r="D111">
        <v>0.17646567689809001</v>
      </c>
      <c r="E111" s="134" t="s">
        <v>3520</v>
      </c>
      <c r="F111" s="134" t="s">
        <v>3521</v>
      </c>
      <c r="G111" t="s">
        <v>282</v>
      </c>
      <c r="H111">
        <v>401759</v>
      </c>
      <c r="I111">
        <v>402170</v>
      </c>
      <c r="J111" t="s">
        <v>252</v>
      </c>
      <c r="K111">
        <v>411</v>
      </c>
      <c r="L111">
        <v>0.5</v>
      </c>
      <c r="M111" t="s">
        <v>245</v>
      </c>
      <c r="N111" t="s">
        <v>199</v>
      </c>
      <c r="O111">
        <v>8554</v>
      </c>
      <c r="P111">
        <v>4.8047696983867203</v>
      </c>
      <c r="Q111" t="s">
        <v>246</v>
      </c>
      <c r="R111" t="s">
        <v>199</v>
      </c>
      <c r="S111" t="s">
        <v>3264</v>
      </c>
    </row>
    <row r="112">
      <c r="A112" t="s">
        <v>3522</v>
      </c>
      <c r="B112">
        <v>14798.402980516999</v>
      </c>
      <c r="C112">
        <v>-2.04314896054052</v>
      </c>
      <c r="D112">
        <v>0.096442608504552205</v>
      </c>
      <c r="E112" s="134" t="s">
        <v>3523</v>
      </c>
      <c r="F112" s="134" t="s">
        <v>3524</v>
      </c>
      <c r="G112" t="s">
        <v>452</v>
      </c>
      <c r="H112">
        <v>5008354</v>
      </c>
      <c r="I112">
        <v>5008886</v>
      </c>
      <c r="J112" t="s">
        <v>252</v>
      </c>
      <c r="K112">
        <v>488</v>
      </c>
      <c r="L112">
        <v>2</v>
      </c>
      <c r="M112" t="s">
        <v>274</v>
      </c>
      <c r="N112" t="s">
        <v>198</v>
      </c>
      <c r="O112">
        <v>7755</v>
      </c>
      <c r="P112">
        <v>6.2927143778207597</v>
      </c>
      <c r="Q112" t="s">
        <v>246</v>
      </c>
      <c r="R112" t="s">
        <v>198</v>
      </c>
      <c r="S112" t="s">
        <v>3264</v>
      </c>
    </row>
    <row r="113">
      <c r="A113" t="s">
        <v>3525</v>
      </c>
      <c r="B113">
        <v>14814.0158035432</v>
      </c>
      <c r="C113">
        <v>-2.0070511346672699</v>
      </c>
      <c r="D113">
        <v>0.095002367660370096</v>
      </c>
      <c r="E113" s="134" t="s">
        <v>3526</v>
      </c>
      <c r="F113" s="134" t="s">
        <v>3527</v>
      </c>
      <c r="G113" t="s">
        <v>380</v>
      </c>
      <c r="H113">
        <v>155553</v>
      </c>
      <c r="I113">
        <v>166764</v>
      </c>
      <c r="J113" t="s">
        <v>244</v>
      </c>
      <c r="K113">
        <v>3030</v>
      </c>
      <c r="L113">
        <v>6.1589999999999998</v>
      </c>
      <c r="M113" t="s">
        <v>274</v>
      </c>
      <c r="N113" t="s">
        <v>199</v>
      </c>
      <c r="O113">
        <v>13544</v>
      </c>
      <c r="P113">
        <v>22.3715298287064</v>
      </c>
      <c r="Q113" t="s">
        <v>246</v>
      </c>
      <c r="R113" t="s">
        <v>199</v>
      </c>
      <c r="S113" t="s">
        <v>3264</v>
      </c>
    </row>
    <row r="114">
      <c r="A114" t="s">
        <v>3528</v>
      </c>
      <c r="B114">
        <v>14800.120091394199</v>
      </c>
      <c r="C114">
        <v>-2.0058970943485499</v>
      </c>
      <c r="D114">
        <v>0.094969217859893706</v>
      </c>
      <c r="E114" s="134" t="s">
        <v>3529</v>
      </c>
      <c r="F114" s="134" t="s">
        <v>3530</v>
      </c>
      <c r="G114" t="s">
        <v>380</v>
      </c>
      <c r="H114">
        <v>157147</v>
      </c>
      <c r="I114">
        <v>164754</v>
      </c>
      <c r="J114" t="s">
        <v>252</v>
      </c>
      <c r="K114">
        <v>7607</v>
      </c>
      <c r="L114">
        <v>0.80000000000000004</v>
      </c>
      <c r="M114" t="s">
        <v>274</v>
      </c>
      <c r="N114" t="s">
        <v>198</v>
      </c>
      <c r="O114">
        <v>7755</v>
      </c>
      <c r="P114">
        <v>98.091553836234695</v>
      </c>
      <c r="Q114" t="s">
        <v>254</v>
      </c>
      <c r="R114" t="s">
        <v>198</v>
      </c>
      <c r="S114" t="s">
        <v>3264</v>
      </c>
    </row>
    <row r="115">
      <c r="A115" t="s">
        <v>449</v>
      </c>
      <c r="B115">
        <v>2054.7020818907699</v>
      </c>
      <c r="C115">
        <v>-2.6305631388680899</v>
      </c>
      <c r="D115">
        <v>0.125111623042718</v>
      </c>
      <c r="E115" s="134" t="s">
        <v>3531</v>
      </c>
      <c r="F115" s="134" t="s">
        <v>3532</v>
      </c>
      <c r="G115" t="s">
        <v>452</v>
      </c>
      <c r="H115">
        <v>5462758</v>
      </c>
      <c r="I115">
        <v>5463079</v>
      </c>
      <c r="J115" t="s">
        <v>252</v>
      </c>
      <c r="K115">
        <v>321</v>
      </c>
      <c r="L115">
        <v>2.2000000000000002</v>
      </c>
      <c r="M115" t="s">
        <v>245</v>
      </c>
      <c r="N115" t="s">
        <v>199</v>
      </c>
      <c r="O115">
        <v>13544</v>
      </c>
      <c r="P115">
        <v>2.3700531600708801</v>
      </c>
      <c r="Q115" t="s">
        <v>246</v>
      </c>
      <c r="R115" t="s">
        <v>199</v>
      </c>
      <c r="S115" t="s">
        <v>3264</v>
      </c>
    </row>
    <row r="116">
      <c r="A116" t="s">
        <v>456</v>
      </c>
      <c r="B116">
        <v>2054.9433816329101</v>
      </c>
      <c r="C116">
        <v>-2.6287872169005402</v>
      </c>
      <c r="D116">
        <v>0.12515576465591</v>
      </c>
      <c r="E116" s="134" t="s">
        <v>3533</v>
      </c>
      <c r="F116" s="134" t="s">
        <v>3534</v>
      </c>
      <c r="G116" t="s">
        <v>452</v>
      </c>
      <c r="H116">
        <v>5462149</v>
      </c>
      <c r="I116">
        <v>5463478</v>
      </c>
      <c r="J116" t="s">
        <v>244</v>
      </c>
      <c r="K116">
        <v>753</v>
      </c>
      <c r="L116">
        <v>27.353999999999999</v>
      </c>
      <c r="M116" t="s">
        <v>245</v>
      </c>
      <c r="N116" t="s">
        <v>126</v>
      </c>
      <c r="O116">
        <v>1052</v>
      </c>
      <c r="P116">
        <v>71.577946768060798</v>
      </c>
      <c r="Q116" t="s">
        <v>246</v>
      </c>
      <c r="R116" t="s">
        <v>191</v>
      </c>
      <c r="S116" t="s">
        <v>3264</v>
      </c>
    </row>
    <row r="117">
      <c r="A117" t="s">
        <v>3535</v>
      </c>
      <c r="B117">
        <v>2125.77027922561</v>
      </c>
      <c r="C117">
        <v>-3.0357379175030701</v>
      </c>
      <c r="D117">
        <v>0.14455216604166499</v>
      </c>
      <c r="E117" s="134" t="s">
        <v>3536</v>
      </c>
      <c r="F117" s="134" t="s">
        <v>3537</v>
      </c>
      <c r="G117" t="s">
        <v>342</v>
      </c>
      <c r="H117">
        <v>226617</v>
      </c>
      <c r="I117">
        <v>228680</v>
      </c>
      <c r="J117" t="s">
        <v>252</v>
      </c>
      <c r="K117">
        <v>2063</v>
      </c>
      <c r="L117">
        <v>0.80000000000000004</v>
      </c>
      <c r="M117" t="s">
        <v>274</v>
      </c>
      <c r="N117" t="s">
        <v>122</v>
      </c>
      <c r="O117">
        <v>3368</v>
      </c>
      <c r="P117">
        <v>61.252969121140097</v>
      </c>
      <c r="Q117" t="s">
        <v>246</v>
      </c>
      <c r="R117" t="s">
        <v>122</v>
      </c>
      <c r="S117" t="s">
        <v>3264</v>
      </c>
    </row>
    <row r="118">
      <c r="A118" t="s">
        <v>818</v>
      </c>
      <c r="B118">
        <v>933.79148822295201</v>
      </c>
      <c r="C118">
        <v>8.9542846238466591</v>
      </c>
      <c r="D118">
        <v>0.42168416897310101</v>
      </c>
      <c r="E118" s="134" t="s">
        <v>3538</v>
      </c>
      <c r="F118" s="134" t="s">
        <v>3539</v>
      </c>
      <c r="G118" t="s">
        <v>307</v>
      </c>
      <c r="H118">
        <v>4559834</v>
      </c>
      <c r="I118">
        <v>4560070</v>
      </c>
      <c r="J118" t="s">
        <v>244</v>
      </c>
      <c r="K118">
        <v>236</v>
      </c>
      <c r="L118">
        <v>14</v>
      </c>
      <c r="M118" t="s">
        <v>245</v>
      </c>
      <c r="N118" t="s">
        <v>138</v>
      </c>
      <c r="O118">
        <v>8453</v>
      </c>
      <c r="P118">
        <v>2.7919081982727998</v>
      </c>
      <c r="Q118" t="s">
        <v>246</v>
      </c>
      <c r="R118" t="s">
        <v>138</v>
      </c>
      <c r="S118" t="s">
        <v>3264</v>
      </c>
    </row>
    <row r="119">
      <c r="A119" t="s">
        <v>3540</v>
      </c>
      <c r="B119">
        <v>15291.941598121701</v>
      </c>
      <c r="C119">
        <v>-2.0179640380038601</v>
      </c>
      <c r="D119">
        <v>0.095978165666766604</v>
      </c>
      <c r="E119" s="134" t="s">
        <v>3541</v>
      </c>
      <c r="F119" s="134" t="s">
        <v>3542</v>
      </c>
      <c r="G119" t="s">
        <v>317</v>
      </c>
      <c r="H119">
        <v>3099040</v>
      </c>
      <c r="I119">
        <v>3102963</v>
      </c>
      <c r="J119" t="s">
        <v>252</v>
      </c>
      <c r="K119">
        <v>3835</v>
      </c>
      <c r="L119">
        <v>1</v>
      </c>
      <c r="M119" t="s">
        <v>293</v>
      </c>
      <c r="N119" t="s">
        <v>198</v>
      </c>
      <c r="O119">
        <v>3926</v>
      </c>
      <c r="P119">
        <v>97.682119205297994</v>
      </c>
      <c r="Q119" t="s">
        <v>254</v>
      </c>
      <c r="R119" t="s">
        <v>198</v>
      </c>
      <c r="S119" t="s">
        <v>3264</v>
      </c>
    </row>
    <row r="120">
      <c r="A120" t="s">
        <v>3543</v>
      </c>
      <c r="B120">
        <v>15198.241324914399</v>
      </c>
      <c r="C120">
        <v>-2.0025343966762201</v>
      </c>
      <c r="D120">
        <v>0.095360734364169905</v>
      </c>
      <c r="E120" s="134" t="s">
        <v>3544</v>
      </c>
      <c r="F120" s="134" t="s">
        <v>3545</v>
      </c>
      <c r="G120" t="s">
        <v>243</v>
      </c>
      <c r="H120">
        <v>4913661</v>
      </c>
      <c r="I120">
        <v>4921413</v>
      </c>
      <c r="J120" t="s">
        <v>252</v>
      </c>
      <c r="K120">
        <v>7752</v>
      </c>
      <c r="L120">
        <v>0.10000000000000001</v>
      </c>
      <c r="M120" t="s">
        <v>274</v>
      </c>
      <c r="N120" t="s">
        <v>198</v>
      </c>
      <c r="O120">
        <v>7755</v>
      </c>
      <c r="P120">
        <v>99.961315280464206</v>
      </c>
      <c r="Q120" t="s">
        <v>254</v>
      </c>
      <c r="R120" t="s">
        <v>198</v>
      </c>
      <c r="S120" t="s">
        <v>3264</v>
      </c>
    </row>
    <row r="121">
      <c r="A121" t="s">
        <v>3546</v>
      </c>
      <c r="B121">
        <v>15209.352152117899</v>
      </c>
      <c r="C121">
        <v>-2.00094701581913</v>
      </c>
      <c r="D121">
        <v>0.0953268321030281</v>
      </c>
      <c r="E121" s="134" t="s">
        <v>3547</v>
      </c>
      <c r="F121" s="134" t="s">
        <v>3548</v>
      </c>
      <c r="G121" t="s">
        <v>243</v>
      </c>
      <c r="H121">
        <v>4913236</v>
      </c>
      <c r="I121">
        <v>4921761</v>
      </c>
      <c r="J121" t="s">
        <v>244</v>
      </c>
      <c r="K121">
        <v>767</v>
      </c>
      <c r="L121">
        <v>10.461</v>
      </c>
      <c r="M121" t="s">
        <v>274</v>
      </c>
      <c r="N121" t="s">
        <v>196</v>
      </c>
      <c r="O121">
        <v>4584</v>
      </c>
      <c r="P121">
        <v>16.7321116928447</v>
      </c>
      <c r="Q121" t="s">
        <v>246</v>
      </c>
      <c r="R121" t="s">
        <v>196</v>
      </c>
      <c r="S121" t="s">
        <v>3264</v>
      </c>
    </row>
    <row r="122">
      <c r="A122" t="s">
        <v>3549</v>
      </c>
      <c r="B122">
        <v>3960.62391839661</v>
      </c>
      <c r="C122">
        <v>2.2318205065590599</v>
      </c>
      <c r="D122">
        <v>0.106392637062749</v>
      </c>
      <c r="E122" s="134" t="s">
        <v>3550</v>
      </c>
      <c r="F122" s="134" t="s">
        <v>3551</v>
      </c>
      <c r="G122" t="s">
        <v>334</v>
      </c>
      <c r="H122">
        <v>5814077</v>
      </c>
      <c r="I122">
        <v>5829706</v>
      </c>
      <c r="J122" t="s">
        <v>244</v>
      </c>
      <c r="K122">
        <v>155</v>
      </c>
      <c r="L122">
        <v>16.466000000000001</v>
      </c>
      <c r="M122" t="s">
        <v>465</v>
      </c>
      <c r="N122" t="s">
        <v>432</v>
      </c>
      <c r="O122">
        <v>21549</v>
      </c>
      <c r="P122">
        <v>0.71929091837208203</v>
      </c>
      <c r="Q122" t="s">
        <v>246</v>
      </c>
      <c r="R122" t="s">
        <v>191</v>
      </c>
      <c r="S122" t="s">
        <v>3264</v>
      </c>
    </row>
    <row r="123">
      <c r="A123" t="s">
        <v>3552</v>
      </c>
      <c r="B123">
        <v>676.39030099726403</v>
      </c>
      <c r="C123">
        <v>2.7781757238021001</v>
      </c>
      <c r="D123">
        <v>0.13290712213782099</v>
      </c>
      <c r="E123" s="134" t="s">
        <v>3553</v>
      </c>
      <c r="F123" s="134" t="s">
        <v>3554</v>
      </c>
      <c r="G123" t="s">
        <v>269</v>
      </c>
      <c r="H123">
        <v>4274926</v>
      </c>
      <c r="I123">
        <v>4278189</v>
      </c>
      <c r="J123" t="s">
        <v>244</v>
      </c>
      <c r="K123">
        <v>1053</v>
      </c>
      <c r="L123">
        <v>5.6740000000000004</v>
      </c>
      <c r="M123" t="s">
        <v>274</v>
      </c>
      <c r="N123" t="s">
        <v>199</v>
      </c>
      <c r="O123">
        <v>8005</v>
      </c>
      <c r="P123">
        <v>13.1542785758901</v>
      </c>
      <c r="Q123" t="s">
        <v>246</v>
      </c>
      <c r="R123" t="s">
        <v>199</v>
      </c>
      <c r="S123" t="s">
        <v>3264</v>
      </c>
    </row>
    <row r="124">
      <c r="A124" t="s">
        <v>3555</v>
      </c>
      <c r="B124">
        <v>15108.581468781</v>
      </c>
      <c r="C124">
        <v>-2.0190554619684402</v>
      </c>
      <c r="D124">
        <v>0.096696238044500102</v>
      </c>
      <c r="E124" s="134" t="s">
        <v>3556</v>
      </c>
      <c r="F124" s="134" t="s">
        <v>3557</v>
      </c>
      <c r="G124" t="s">
        <v>273</v>
      </c>
      <c r="H124">
        <v>4545245</v>
      </c>
      <c r="I124">
        <v>4552541</v>
      </c>
      <c r="J124" t="s">
        <v>252</v>
      </c>
      <c r="K124">
        <v>7302</v>
      </c>
      <c r="L124">
        <v>0.17000000000000001</v>
      </c>
      <c r="M124" t="s">
        <v>274</v>
      </c>
      <c r="N124" t="s">
        <v>198</v>
      </c>
      <c r="O124">
        <v>7755</v>
      </c>
      <c r="P124">
        <v>94.158607350096702</v>
      </c>
      <c r="Q124" t="s">
        <v>254</v>
      </c>
      <c r="R124" t="s">
        <v>198</v>
      </c>
      <c r="S124" t="s">
        <v>3264</v>
      </c>
    </row>
    <row r="125">
      <c r="A125" t="s">
        <v>3558</v>
      </c>
      <c r="B125">
        <v>12949.4289535427</v>
      </c>
      <c r="C125">
        <v>-2.1307806034479202</v>
      </c>
      <c r="D125">
        <v>0.10214010638751</v>
      </c>
      <c r="E125" s="134" t="s">
        <v>3559</v>
      </c>
      <c r="F125" s="134" t="s">
        <v>3560</v>
      </c>
      <c r="G125" t="s">
        <v>524</v>
      </c>
      <c r="H125">
        <v>3146741</v>
      </c>
      <c r="I125">
        <v>3150025</v>
      </c>
      <c r="J125" t="s">
        <v>252</v>
      </c>
      <c r="K125">
        <v>3288</v>
      </c>
      <c r="L125">
        <v>2.2450000000000001</v>
      </c>
      <c r="M125" t="s">
        <v>245</v>
      </c>
      <c r="N125" t="s">
        <v>198</v>
      </c>
      <c r="O125">
        <v>3926</v>
      </c>
      <c r="P125">
        <v>83.7493632195619</v>
      </c>
      <c r="Q125" t="s">
        <v>254</v>
      </c>
      <c r="R125" t="s">
        <v>198</v>
      </c>
      <c r="S125" t="s">
        <v>3264</v>
      </c>
    </row>
    <row r="126">
      <c r="A126" t="s">
        <v>3561</v>
      </c>
      <c r="B126">
        <v>15125.941715650501</v>
      </c>
      <c r="C126">
        <v>-2.0033292450195699</v>
      </c>
      <c r="D126">
        <v>0.096074984930396706</v>
      </c>
      <c r="E126" s="134" t="s">
        <v>3562</v>
      </c>
      <c r="F126" s="134" t="s">
        <v>3563</v>
      </c>
      <c r="G126" t="s">
        <v>414</v>
      </c>
      <c r="H126">
        <v>57988</v>
      </c>
      <c r="I126">
        <v>61711</v>
      </c>
      <c r="J126" t="s">
        <v>252</v>
      </c>
      <c r="K126">
        <v>3723</v>
      </c>
      <c r="L126">
        <v>0.90000000000000002</v>
      </c>
      <c r="M126" t="s">
        <v>274</v>
      </c>
      <c r="N126" t="s">
        <v>198</v>
      </c>
      <c r="O126">
        <v>3926</v>
      </c>
      <c r="P126">
        <v>94.829342842587906</v>
      </c>
      <c r="Q126" t="s">
        <v>254</v>
      </c>
      <c r="R126" t="s">
        <v>198</v>
      </c>
      <c r="S126" t="s">
        <v>3264</v>
      </c>
    </row>
    <row r="127">
      <c r="A127" t="s">
        <v>490</v>
      </c>
      <c r="B127">
        <v>2082.6741035231998</v>
      </c>
      <c r="C127">
        <v>-2.5933783174197602</v>
      </c>
      <c r="D127">
        <v>0.124807414712308</v>
      </c>
      <c r="E127" s="134" t="s">
        <v>3564</v>
      </c>
      <c r="F127" s="134" t="s">
        <v>3565</v>
      </c>
      <c r="G127" t="s">
        <v>418</v>
      </c>
      <c r="H127">
        <v>6612778</v>
      </c>
      <c r="I127">
        <v>6620577</v>
      </c>
      <c r="J127" t="s">
        <v>252</v>
      </c>
      <c r="K127">
        <v>7810</v>
      </c>
      <c r="L127">
        <v>1.4670000000000001</v>
      </c>
      <c r="M127" t="s">
        <v>245</v>
      </c>
      <c r="N127" t="s">
        <v>199</v>
      </c>
      <c r="O127">
        <v>13544</v>
      </c>
      <c r="P127">
        <v>57.663910218547002</v>
      </c>
      <c r="Q127" t="s">
        <v>246</v>
      </c>
      <c r="R127" t="s">
        <v>199</v>
      </c>
      <c r="S127" t="s">
        <v>3264</v>
      </c>
    </row>
    <row r="128">
      <c r="A128" t="s">
        <v>691</v>
      </c>
      <c r="B128">
        <v>48746.611162492503</v>
      </c>
      <c r="C128">
        <v>2.0228869466286099</v>
      </c>
      <c r="D128">
        <v>0.097711672713869796</v>
      </c>
      <c r="E128" s="134" t="s">
        <v>3566</v>
      </c>
      <c r="F128" s="134" t="s">
        <v>3567</v>
      </c>
      <c r="G128" t="s">
        <v>418</v>
      </c>
      <c r="H128">
        <v>1613560</v>
      </c>
      <c r="I128">
        <v>1614115</v>
      </c>
      <c r="J128" t="s">
        <v>252</v>
      </c>
      <c r="K128">
        <v>199</v>
      </c>
      <c r="L128">
        <v>15.313000000000001</v>
      </c>
      <c r="M128" t="s">
        <v>245</v>
      </c>
      <c r="N128" t="s">
        <v>196</v>
      </c>
      <c r="O128">
        <v>4037</v>
      </c>
      <c r="P128">
        <v>4.9294030220460696</v>
      </c>
      <c r="Q128" t="s">
        <v>246</v>
      </c>
      <c r="R128" t="s">
        <v>196</v>
      </c>
      <c r="S128" t="s">
        <v>3264</v>
      </c>
    </row>
    <row r="129">
      <c r="A129" t="s">
        <v>688</v>
      </c>
      <c r="B129">
        <v>48361.826289158897</v>
      </c>
      <c r="C129">
        <v>2.0217051923126701</v>
      </c>
      <c r="D129">
        <v>0.097796408072325397</v>
      </c>
      <c r="E129" s="134" t="s">
        <v>3568</v>
      </c>
      <c r="F129" s="134" t="s">
        <v>3569</v>
      </c>
      <c r="G129" t="s">
        <v>418</v>
      </c>
      <c r="H129">
        <v>1613853</v>
      </c>
      <c r="I129">
        <v>1613967</v>
      </c>
      <c r="J129" t="s">
        <v>244</v>
      </c>
      <c r="K129">
        <v>114</v>
      </c>
      <c r="L129">
        <v>27.199999999999999</v>
      </c>
      <c r="M129" t="s">
        <v>245</v>
      </c>
      <c r="N129" t="s">
        <v>196</v>
      </c>
      <c r="O129">
        <v>4037</v>
      </c>
      <c r="P129">
        <v>2.8238791181570502</v>
      </c>
      <c r="Q129" t="s">
        <v>246</v>
      </c>
      <c r="R129" t="s">
        <v>196</v>
      </c>
      <c r="S129" t="s">
        <v>3264</v>
      </c>
    </row>
    <row r="130">
      <c r="A130" t="s">
        <v>3570</v>
      </c>
      <c r="B130">
        <v>9408.1905681160297</v>
      </c>
      <c r="C130">
        <v>-2.0537822820558098</v>
      </c>
      <c r="D130">
        <v>0.0996774619822859</v>
      </c>
      <c r="E130" s="134" t="s">
        <v>3571</v>
      </c>
      <c r="F130" s="134" t="s">
        <v>3572</v>
      </c>
      <c r="G130" t="s">
        <v>553</v>
      </c>
      <c r="H130">
        <v>7424982</v>
      </c>
      <c r="I130">
        <v>7425965</v>
      </c>
      <c r="J130" t="s">
        <v>252</v>
      </c>
      <c r="K130">
        <v>983</v>
      </c>
      <c r="L130">
        <v>3.5</v>
      </c>
      <c r="M130" t="s">
        <v>465</v>
      </c>
      <c r="N130" t="s">
        <v>122</v>
      </c>
      <c r="O130">
        <v>1773</v>
      </c>
      <c r="P130">
        <v>55.442752397067103</v>
      </c>
      <c r="Q130" t="s">
        <v>246</v>
      </c>
      <c r="R130" t="s">
        <v>122</v>
      </c>
      <c r="S130" t="s">
        <v>3264</v>
      </c>
    </row>
    <row r="131">
      <c r="A131" t="s">
        <v>3573</v>
      </c>
      <c r="B131">
        <v>13005.6942810611</v>
      </c>
      <c r="C131">
        <v>-2.1123164828532999</v>
      </c>
      <c r="D131">
        <v>0.10275396167069201</v>
      </c>
      <c r="E131" s="134" t="s">
        <v>3574</v>
      </c>
      <c r="F131" s="134" t="s">
        <v>3575</v>
      </c>
      <c r="G131" t="s">
        <v>261</v>
      </c>
      <c r="H131">
        <v>3109196</v>
      </c>
      <c r="I131">
        <v>3116981</v>
      </c>
      <c r="J131" t="s">
        <v>252</v>
      </c>
      <c r="K131">
        <v>7785</v>
      </c>
      <c r="L131">
        <v>2.7000000000000002</v>
      </c>
      <c r="M131" t="s">
        <v>465</v>
      </c>
      <c r="N131" t="s">
        <v>198</v>
      </c>
      <c r="O131">
        <v>7755</v>
      </c>
      <c r="P131">
        <v>100.386847195358</v>
      </c>
      <c r="Q131" t="s">
        <v>254</v>
      </c>
      <c r="R131" t="s">
        <v>198</v>
      </c>
      <c r="S131" t="s">
        <v>3264</v>
      </c>
    </row>
    <row r="132">
      <c r="A132" t="s">
        <v>3576</v>
      </c>
      <c r="B132">
        <v>14932.032030746101</v>
      </c>
      <c r="C132">
        <v>-2.00520966248577</v>
      </c>
      <c r="D132">
        <v>0.097440986026505194</v>
      </c>
      <c r="E132" s="134" t="s">
        <v>3577</v>
      </c>
      <c r="F132" s="134" t="s">
        <v>3578</v>
      </c>
      <c r="G132" t="s">
        <v>380</v>
      </c>
      <c r="H132">
        <v>4538785</v>
      </c>
      <c r="I132">
        <v>4542706</v>
      </c>
      <c r="J132" t="s">
        <v>252</v>
      </c>
      <c r="K132">
        <v>3833</v>
      </c>
      <c r="L132">
        <v>0.90000000000000002</v>
      </c>
      <c r="M132" t="s">
        <v>274</v>
      </c>
      <c r="N132" t="s">
        <v>198</v>
      </c>
      <c r="O132">
        <v>3926</v>
      </c>
      <c r="P132">
        <v>97.631176770249596</v>
      </c>
      <c r="Q132" t="s">
        <v>254</v>
      </c>
      <c r="R132" t="s">
        <v>198</v>
      </c>
      <c r="S132" t="s">
        <v>3264</v>
      </c>
    </row>
    <row r="133">
      <c r="A133" t="s">
        <v>3579</v>
      </c>
      <c r="B133">
        <v>1101.5253439533501</v>
      </c>
      <c r="C133">
        <v>-2.5564042849811801</v>
      </c>
      <c r="D133">
        <v>0.124472655221137</v>
      </c>
      <c r="E133" s="134" t="s">
        <v>3580</v>
      </c>
      <c r="F133" s="134" t="s">
        <v>3581</v>
      </c>
      <c r="G133" t="s">
        <v>334</v>
      </c>
      <c r="H133">
        <v>6933402</v>
      </c>
      <c r="I133">
        <v>6934227</v>
      </c>
      <c r="J133" t="s">
        <v>244</v>
      </c>
      <c r="K133">
        <v>784</v>
      </c>
      <c r="L133">
        <v>3</v>
      </c>
      <c r="M133" t="s">
        <v>245</v>
      </c>
      <c r="N133" t="s">
        <v>198</v>
      </c>
      <c r="O133">
        <v>7755</v>
      </c>
      <c r="P133">
        <v>10.1096067053514</v>
      </c>
      <c r="Q133" t="s">
        <v>246</v>
      </c>
      <c r="R133" t="s">
        <v>198</v>
      </c>
      <c r="S133" t="s">
        <v>3264</v>
      </c>
    </row>
    <row r="134">
      <c r="A134" t="s">
        <v>3582</v>
      </c>
      <c r="B134">
        <v>13276.9246706414</v>
      </c>
      <c r="C134">
        <v>-2.03548760680756</v>
      </c>
      <c r="D134">
        <v>0.099260804119833096</v>
      </c>
      <c r="E134" s="134" t="s">
        <v>3583</v>
      </c>
      <c r="F134" s="134" t="s">
        <v>3584</v>
      </c>
      <c r="G134" t="s">
        <v>282</v>
      </c>
      <c r="H134">
        <v>41688</v>
      </c>
      <c r="I134">
        <v>45503</v>
      </c>
      <c r="J134" t="s">
        <v>252</v>
      </c>
      <c r="K134">
        <v>3815</v>
      </c>
      <c r="L134">
        <v>1.6000000000000001</v>
      </c>
      <c r="M134" t="s">
        <v>274</v>
      </c>
      <c r="N134" t="s">
        <v>198</v>
      </c>
      <c r="O134">
        <v>3926</v>
      </c>
      <c r="P134">
        <v>97.172694854814097</v>
      </c>
      <c r="Q134" t="s">
        <v>254</v>
      </c>
      <c r="R134" t="s">
        <v>198</v>
      </c>
      <c r="S134" t="s">
        <v>3264</v>
      </c>
    </row>
    <row r="135">
      <c r="A135" t="s">
        <v>3585</v>
      </c>
      <c r="B135">
        <v>13284.8239328252</v>
      </c>
      <c r="C135">
        <v>-2.0329235057400399</v>
      </c>
      <c r="D135">
        <v>0.099180473254724497</v>
      </c>
      <c r="E135" s="134" t="s">
        <v>3586</v>
      </c>
      <c r="F135" s="134" t="s">
        <v>3587</v>
      </c>
      <c r="G135" t="s">
        <v>282</v>
      </c>
      <c r="H135">
        <v>25556</v>
      </c>
      <c r="I135">
        <v>46477</v>
      </c>
      <c r="J135" t="s">
        <v>244</v>
      </c>
      <c r="K135">
        <v>947</v>
      </c>
      <c r="L135">
        <v>4.7439999999999998</v>
      </c>
      <c r="M135" t="s">
        <v>274</v>
      </c>
      <c r="N135" t="s">
        <v>278</v>
      </c>
      <c r="O135">
        <v>16118</v>
      </c>
      <c r="P135">
        <v>5.8754187864499299</v>
      </c>
      <c r="Q135" t="s">
        <v>246</v>
      </c>
      <c r="R135" t="s">
        <v>191</v>
      </c>
      <c r="S135" t="s">
        <v>3264</v>
      </c>
    </row>
    <row r="136">
      <c r="A136" t="s">
        <v>3588</v>
      </c>
      <c r="B136">
        <v>12715.342576733899</v>
      </c>
      <c r="C136">
        <v>-2.1085938165514002</v>
      </c>
      <c r="D136">
        <v>0.102935810027644</v>
      </c>
      <c r="E136" s="134" t="s">
        <v>3589</v>
      </c>
      <c r="F136" s="134" t="s">
        <v>3590</v>
      </c>
      <c r="G136" t="s">
        <v>307</v>
      </c>
      <c r="H136">
        <v>7211866</v>
      </c>
      <c r="I136">
        <v>7215785</v>
      </c>
      <c r="J136" t="s">
        <v>252</v>
      </c>
      <c r="K136">
        <v>3831</v>
      </c>
      <c r="L136">
        <v>1.2</v>
      </c>
      <c r="M136" t="s">
        <v>274</v>
      </c>
      <c r="N136" t="s">
        <v>198</v>
      </c>
      <c r="O136">
        <v>3926</v>
      </c>
      <c r="P136">
        <v>97.580234335201197</v>
      </c>
      <c r="Q136" t="s">
        <v>254</v>
      </c>
      <c r="R136" t="s">
        <v>198</v>
      </c>
      <c r="S136" t="s">
        <v>3264</v>
      </c>
    </row>
    <row r="137">
      <c r="A137" t="s">
        <v>3591</v>
      </c>
      <c r="B137">
        <v>15286.026437713501</v>
      </c>
      <c r="C137">
        <v>-2.0156488607860301</v>
      </c>
      <c r="D137">
        <v>0.098565189453647201</v>
      </c>
      <c r="E137" s="134" t="s">
        <v>3592</v>
      </c>
      <c r="F137" s="134" t="s">
        <v>3593</v>
      </c>
      <c r="G137" t="s">
        <v>330</v>
      </c>
      <c r="H137">
        <v>1949931</v>
      </c>
      <c r="I137">
        <v>1953852</v>
      </c>
      <c r="J137" t="s">
        <v>252</v>
      </c>
      <c r="K137">
        <v>3833</v>
      </c>
      <c r="L137">
        <v>0.80000000000000004</v>
      </c>
      <c r="M137" t="s">
        <v>245</v>
      </c>
      <c r="N137" t="s">
        <v>198</v>
      </c>
      <c r="O137">
        <v>3926</v>
      </c>
      <c r="P137">
        <v>97.631176770249596</v>
      </c>
      <c r="Q137" t="s">
        <v>254</v>
      </c>
      <c r="R137" t="s">
        <v>198</v>
      </c>
      <c r="S137" t="s">
        <v>3264</v>
      </c>
    </row>
    <row r="138">
      <c r="A138" t="s">
        <v>3594</v>
      </c>
      <c r="B138">
        <v>1104.72280436763</v>
      </c>
      <c r="C138">
        <v>-2.5292963549209002</v>
      </c>
      <c r="D138">
        <v>0.124151925391805</v>
      </c>
      <c r="E138" s="134" t="s">
        <v>3595</v>
      </c>
      <c r="F138" s="134" t="s">
        <v>3596</v>
      </c>
      <c r="G138" t="s">
        <v>334</v>
      </c>
      <c r="H138">
        <v>6933007</v>
      </c>
      <c r="I138">
        <v>6938206</v>
      </c>
      <c r="J138" t="s">
        <v>244</v>
      </c>
      <c r="K138">
        <v>1498</v>
      </c>
      <c r="L138">
        <v>10.147</v>
      </c>
      <c r="M138" t="s">
        <v>245</v>
      </c>
      <c r="N138" t="s">
        <v>196</v>
      </c>
      <c r="O138">
        <v>4037</v>
      </c>
      <c r="P138">
        <v>37.106762447361902</v>
      </c>
      <c r="Q138" t="s">
        <v>246</v>
      </c>
      <c r="R138" t="s">
        <v>196</v>
      </c>
      <c r="S138" t="s">
        <v>3264</v>
      </c>
    </row>
    <row r="139">
      <c r="A139" t="s">
        <v>3597</v>
      </c>
      <c r="B139">
        <v>8697.9927846460996</v>
      </c>
      <c r="C139">
        <v>-2.1429833205416999</v>
      </c>
      <c r="D139">
        <v>0.105487324544627</v>
      </c>
      <c r="E139" s="134" t="s">
        <v>3598</v>
      </c>
      <c r="F139" s="134" t="s">
        <v>3599</v>
      </c>
      <c r="G139" t="s">
        <v>553</v>
      </c>
      <c r="H139">
        <v>2933831</v>
      </c>
      <c r="I139">
        <v>2935480</v>
      </c>
      <c r="J139" t="s">
        <v>252</v>
      </c>
      <c r="K139">
        <v>1182</v>
      </c>
      <c r="L139">
        <v>2.3119999999999998</v>
      </c>
      <c r="M139" t="s">
        <v>465</v>
      </c>
      <c r="N139" t="s">
        <v>122</v>
      </c>
      <c r="O139">
        <v>1773</v>
      </c>
      <c r="P139">
        <v>66.6666666666667</v>
      </c>
      <c r="Q139" t="s">
        <v>246</v>
      </c>
      <c r="R139" t="s">
        <v>122</v>
      </c>
      <c r="S139" t="s">
        <v>3264</v>
      </c>
    </row>
    <row r="140">
      <c r="A140" t="s">
        <v>469</v>
      </c>
      <c r="B140">
        <v>541.03646612772195</v>
      </c>
      <c r="C140">
        <v>3.0042444486364199</v>
      </c>
      <c r="D140">
        <v>0.14804908094458699</v>
      </c>
      <c r="E140" s="134" t="s">
        <v>3600</v>
      </c>
      <c r="F140" s="134" t="s">
        <v>3601</v>
      </c>
      <c r="G140" t="s">
        <v>418</v>
      </c>
      <c r="H140">
        <v>4228942</v>
      </c>
      <c r="I140">
        <v>4229388</v>
      </c>
      <c r="J140" t="s">
        <v>244</v>
      </c>
      <c r="K140">
        <v>446</v>
      </c>
      <c r="L140">
        <v>13.5</v>
      </c>
      <c r="M140" t="s">
        <v>293</v>
      </c>
      <c r="N140" t="s">
        <v>126</v>
      </c>
      <c r="O140">
        <v>717</v>
      </c>
      <c r="P140">
        <v>62.203626220362601</v>
      </c>
      <c r="Q140" t="s">
        <v>246</v>
      </c>
      <c r="R140" t="s">
        <v>192</v>
      </c>
      <c r="S140" t="s">
        <v>3264</v>
      </c>
    </row>
    <row r="141">
      <c r="A141" t="s">
        <v>526</v>
      </c>
      <c r="B141">
        <v>486.298362760337</v>
      </c>
      <c r="C141">
        <v>3.0655159113705399</v>
      </c>
      <c r="D141">
        <v>0.15106254801146801</v>
      </c>
      <c r="E141" s="134" t="s">
        <v>3602</v>
      </c>
      <c r="F141" s="134" t="s">
        <v>3603</v>
      </c>
      <c r="G141" t="s">
        <v>520</v>
      </c>
      <c r="H141">
        <v>2644248</v>
      </c>
      <c r="I141">
        <v>2644570</v>
      </c>
      <c r="J141" t="s">
        <v>244</v>
      </c>
      <c r="K141">
        <v>322</v>
      </c>
      <c r="L141">
        <v>15.6</v>
      </c>
      <c r="M141" t="s">
        <v>265</v>
      </c>
      <c r="N141" t="s">
        <v>350</v>
      </c>
      <c r="O141">
        <v>325</v>
      </c>
      <c r="P141">
        <v>99.076923076923094</v>
      </c>
      <c r="Q141" t="s">
        <v>254</v>
      </c>
      <c r="R141" t="s">
        <v>192</v>
      </c>
      <c r="S141" t="s">
        <v>3264</v>
      </c>
    </row>
    <row r="142">
      <c r="A142" t="s">
        <v>399</v>
      </c>
      <c r="B142">
        <v>971.21564139393502</v>
      </c>
      <c r="C142">
        <v>2.6428019140252701</v>
      </c>
      <c r="D142">
        <v>0.13030590483555499</v>
      </c>
      <c r="E142" s="134" t="s">
        <v>3604</v>
      </c>
      <c r="F142" s="134" t="s">
        <v>3605</v>
      </c>
      <c r="G142" t="s">
        <v>261</v>
      </c>
      <c r="H142">
        <v>1363248</v>
      </c>
      <c r="I142">
        <v>1364669</v>
      </c>
      <c r="J142" t="s">
        <v>244</v>
      </c>
      <c r="K142">
        <v>1421</v>
      </c>
      <c r="L142">
        <v>12.4</v>
      </c>
      <c r="M142" t="s">
        <v>245</v>
      </c>
      <c r="N142" t="s">
        <v>195</v>
      </c>
      <c r="O142">
        <v>4363</v>
      </c>
      <c r="P142">
        <v>32.569333027733201</v>
      </c>
      <c r="Q142" t="s">
        <v>246</v>
      </c>
      <c r="R142" t="s">
        <v>195</v>
      </c>
      <c r="S142" t="s">
        <v>3264</v>
      </c>
    </row>
    <row r="143">
      <c r="A143" t="s">
        <v>3606</v>
      </c>
      <c r="B143">
        <v>4375.7487580919096</v>
      </c>
      <c r="C143">
        <v>-2.07621330713383</v>
      </c>
      <c r="D143">
        <v>0.102616570327296</v>
      </c>
      <c r="E143" s="134" t="s">
        <v>3607</v>
      </c>
      <c r="F143" s="134" t="s">
        <v>3608</v>
      </c>
      <c r="G143" t="s">
        <v>553</v>
      </c>
      <c r="H143">
        <v>7419667</v>
      </c>
      <c r="I143">
        <v>7420500</v>
      </c>
      <c r="J143" t="s">
        <v>252</v>
      </c>
      <c r="K143">
        <v>797</v>
      </c>
      <c r="L143">
        <v>2.1000000000000001</v>
      </c>
      <c r="M143" t="s">
        <v>265</v>
      </c>
      <c r="N143" t="s">
        <v>122</v>
      </c>
      <c r="O143">
        <v>1773</v>
      </c>
      <c r="P143">
        <v>44.952058657642397</v>
      </c>
      <c r="Q143" t="s">
        <v>246</v>
      </c>
      <c r="R143" t="s">
        <v>122</v>
      </c>
      <c r="S143" t="s">
        <v>3264</v>
      </c>
    </row>
    <row r="144">
      <c r="A144" t="s">
        <v>3609</v>
      </c>
      <c r="B144">
        <v>31197.011879972099</v>
      </c>
      <c r="C144">
        <v>-2.10975120224608</v>
      </c>
      <c r="D144">
        <v>0.104661523253385</v>
      </c>
      <c r="E144" s="134" t="s">
        <v>3610</v>
      </c>
      <c r="F144" s="134" t="s">
        <v>3611</v>
      </c>
      <c r="G144" t="s">
        <v>445</v>
      </c>
      <c r="H144">
        <v>3082491</v>
      </c>
      <c r="I144">
        <v>3082683</v>
      </c>
      <c r="J144" t="s">
        <v>244</v>
      </c>
      <c r="K144">
        <v>192</v>
      </c>
      <c r="L144">
        <v>28.100000000000001</v>
      </c>
      <c r="M144" t="s">
        <v>245</v>
      </c>
      <c r="N144" t="s">
        <v>198</v>
      </c>
      <c r="O144">
        <v>6814</v>
      </c>
      <c r="P144">
        <v>2.8177282066334</v>
      </c>
      <c r="Q144" t="s">
        <v>246</v>
      </c>
      <c r="R144" t="s">
        <v>198</v>
      </c>
      <c r="S144" t="s">
        <v>3264</v>
      </c>
    </row>
    <row r="145">
      <c r="A145" t="s">
        <v>3612</v>
      </c>
      <c r="B145">
        <v>5867.0019831822501</v>
      </c>
      <c r="C145">
        <v>-2.2713886570917201</v>
      </c>
      <c r="D145">
        <v>0.11312793333061701</v>
      </c>
      <c r="E145" s="134" t="s">
        <v>3613</v>
      </c>
      <c r="F145" s="134" t="s">
        <v>3614</v>
      </c>
      <c r="G145" t="s">
        <v>380</v>
      </c>
      <c r="H145">
        <v>4712922</v>
      </c>
      <c r="I145">
        <v>4716727</v>
      </c>
      <c r="J145" t="s">
        <v>244</v>
      </c>
      <c r="K145">
        <v>3717</v>
      </c>
      <c r="L145">
        <v>1.5249999999999999</v>
      </c>
      <c r="M145" t="s">
        <v>274</v>
      </c>
      <c r="N145" t="s">
        <v>198</v>
      </c>
      <c r="O145">
        <v>3926</v>
      </c>
      <c r="P145">
        <v>94.676515537442697</v>
      </c>
      <c r="Q145" t="s">
        <v>254</v>
      </c>
      <c r="R145" t="s">
        <v>198</v>
      </c>
      <c r="S145" t="s">
        <v>3264</v>
      </c>
    </row>
    <row r="146">
      <c r="A146" t="s">
        <v>3615</v>
      </c>
      <c r="B146">
        <v>19273.623626471501</v>
      </c>
      <c r="C146">
        <v>-2.1384486739298998</v>
      </c>
      <c r="D146">
        <v>0.106530542152799</v>
      </c>
      <c r="E146" s="134" t="s">
        <v>3616</v>
      </c>
      <c r="F146" s="134" t="s">
        <v>3617</v>
      </c>
      <c r="G146" t="s">
        <v>297</v>
      </c>
      <c r="H146">
        <v>3902100</v>
      </c>
      <c r="I146">
        <v>3905157</v>
      </c>
      <c r="J146" t="s">
        <v>252</v>
      </c>
      <c r="K146">
        <v>888</v>
      </c>
      <c r="L146">
        <v>5.8689999999999998</v>
      </c>
      <c r="M146" t="s">
        <v>265</v>
      </c>
      <c r="N146" t="s">
        <v>350</v>
      </c>
      <c r="O146">
        <v>4378</v>
      </c>
      <c r="P146">
        <v>20.283234353586099</v>
      </c>
      <c r="Q146" t="s">
        <v>246</v>
      </c>
      <c r="R146" t="s">
        <v>191</v>
      </c>
      <c r="S146" t="s">
        <v>3264</v>
      </c>
    </row>
    <row r="147">
      <c r="A147" t="s">
        <v>3618</v>
      </c>
      <c r="B147">
        <v>19279.207029396199</v>
      </c>
      <c r="C147">
        <v>-2.1380772594389699</v>
      </c>
      <c r="D147">
        <v>0.10659248820110701</v>
      </c>
      <c r="E147" s="134" t="s">
        <v>3619</v>
      </c>
      <c r="F147" s="134" t="s">
        <v>3620</v>
      </c>
      <c r="G147" t="s">
        <v>297</v>
      </c>
      <c r="H147">
        <v>3898774</v>
      </c>
      <c r="I147">
        <v>3918916</v>
      </c>
      <c r="J147" t="s">
        <v>252</v>
      </c>
      <c r="K147">
        <v>519</v>
      </c>
      <c r="L147">
        <v>9.7789999999999999</v>
      </c>
      <c r="M147" t="s">
        <v>245</v>
      </c>
      <c r="N147" t="s">
        <v>199</v>
      </c>
      <c r="O147">
        <v>12223</v>
      </c>
      <c r="P147">
        <v>4.2460934304180604</v>
      </c>
      <c r="Q147" t="s">
        <v>246</v>
      </c>
      <c r="R147" t="s">
        <v>199</v>
      </c>
      <c r="S147" t="s">
        <v>3264</v>
      </c>
    </row>
    <row r="148">
      <c r="A148" t="s">
        <v>3621</v>
      </c>
      <c r="B148">
        <v>19279.207029396199</v>
      </c>
      <c r="C148">
        <v>-2.1380772594389699</v>
      </c>
      <c r="D148">
        <v>0.10659248820110701</v>
      </c>
      <c r="E148" s="134" t="s">
        <v>3619</v>
      </c>
      <c r="F148" s="134" t="s">
        <v>3620</v>
      </c>
      <c r="G148" t="s">
        <v>297</v>
      </c>
      <c r="H148">
        <v>3899315</v>
      </c>
      <c r="I148">
        <v>3919060</v>
      </c>
      <c r="J148" t="s">
        <v>252</v>
      </c>
      <c r="K148">
        <v>197</v>
      </c>
      <c r="L148">
        <v>5.7679999999999998</v>
      </c>
      <c r="M148" t="s">
        <v>245</v>
      </c>
      <c r="N148" t="s">
        <v>199</v>
      </c>
      <c r="O148">
        <v>12223</v>
      </c>
      <c r="P148">
        <v>1.61171561809703</v>
      </c>
      <c r="Q148" t="s">
        <v>246</v>
      </c>
      <c r="R148" t="s">
        <v>199</v>
      </c>
      <c r="S148" t="s">
        <v>3264</v>
      </c>
    </row>
    <row r="149">
      <c r="A149" t="s">
        <v>3622</v>
      </c>
      <c r="B149">
        <v>19279.858100322501</v>
      </c>
      <c r="C149">
        <v>-2.13769804290816</v>
      </c>
      <c r="D149">
        <v>0.106644419202442</v>
      </c>
      <c r="E149" s="134" t="s">
        <v>3623</v>
      </c>
      <c r="F149" s="134" t="s">
        <v>3624</v>
      </c>
      <c r="G149" t="s">
        <v>297</v>
      </c>
      <c r="H149">
        <v>3896309</v>
      </c>
      <c r="I149">
        <v>3919539</v>
      </c>
      <c r="J149" t="s">
        <v>244</v>
      </c>
      <c r="K149">
        <v>434</v>
      </c>
      <c r="L149">
        <v>20.256</v>
      </c>
      <c r="M149" t="s">
        <v>274</v>
      </c>
      <c r="N149" t="s">
        <v>138</v>
      </c>
      <c r="O149">
        <v>13346</v>
      </c>
      <c r="P149">
        <v>3.2519106848493902</v>
      </c>
      <c r="Q149" t="s">
        <v>246</v>
      </c>
      <c r="R149" t="s">
        <v>138</v>
      </c>
      <c r="S149" t="s">
        <v>3264</v>
      </c>
    </row>
    <row r="150">
      <c r="A150" t="s">
        <v>396</v>
      </c>
      <c r="B150">
        <v>2626.3393555673601</v>
      </c>
      <c r="C150">
        <v>2.0895723358594598</v>
      </c>
      <c r="D150">
        <v>0.104735623214136</v>
      </c>
      <c r="E150" s="134" t="s">
        <v>3625</v>
      </c>
      <c r="F150" s="134" t="s">
        <v>3626</v>
      </c>
      <c r="G150" t="s">
        <v>307</v>
      </c>
      <c r="H150">
        <v>6644721</v>
      </c>
      <c r="I150">
        <v>6644840</v>
      </c>
      <c r="J150" t="s">
        <v>252</v>
      </c>
      <c r="K150">
        <v>119</v>
      </c>
      <c r="L150">
        <v>26.899999999999999</v>
      </c>
      <c r="M150" t="s">
        <v>245</v>
      </c>
      <c r="N150" t="s">
        <v>189</v>
      </c>
      <c r="O150">
        <v>8726</v>
      </c>
      <c r="P150">
        <v>1.3637405454962199</v>
      </c>
      <c r="Q150" t="s">
        <v>246</v>
      </c>
      <c r="R150" t="s">
        <v>189</v>
      </c>
      <c r="S150" t="s">
        <v>3264</v>
      </c>
    </row>
    <row r="151">
      <c r="A151" t="s">
        <v>557</v>
      </c>
      <c r="B151">
        <v>1945.8875425103399</v>
      </c>
      <c r="C151">
        <v>2.12970827765453</v>
      </c>
      <c r="D151">
        <v>0.106991397656004</v>
      </c>
      <c r="E151" s="134" t="s">
        <v>3627</v>
      </c>
      <c r="F151" s="134" t="s">
        <v>3628</v>
      </c>
      <c r="G151" t="s">
        <v>342</v>
      </c>
      <c r="H151">
        <v>5694760</v>
      </c>
      <c r="I151">
        <v>5718212</v>
      </c>
      <c r="J151" t="s">
        <v>244</v>
      </c>
      <c r="K151">
        <v>289</v>
      </c>
      <c r="L151">
        <v>21.114999999999998</v>
      </c>
      <c r="M151" t="s">
        <v>245</v>
      </c>
      <c r="N151" t="s">
        <v>354</v>
      </c>
      <c r="O151">
        <v>15164</v>
      </c>
      <c r="P151">
        <v>1.90582959641256</v>
      </c>
      <c r="Q151" t="s">
        <v>246</v>
      </c>
      <c r="R151" t="s">
        <v>191</v>
      </c>
      <c r="S151" t="s">
        <v>3264</v>
      </c>
    </row>
    <row r="152">
      <c r="A152" t="s">
        <v>371</v>
      </c>
      <c r="B152">
        <v>269.308205008313</v>
      </c>
      <c r="C152">
        <v>4.1638597165922802</v>
      </c>
      <c r="D152">
        <v>0.210526845042666</v>
      </c>
      <c r="E152" s="134" t="s">
        <v>3629</v>
      </c>
      <c r="F152" s="134" t="s">
        <v>3630</v>
      </c>
      <c r="G152" t="s">
        <v>338</v>
      </c>
      <c r="H152">
        <v>3977409</v>
      </c>
      <c r="I152">
        <v>4008107</v>
      </c>
      <c r="J152" t="s">
        <v>252</v>
      </c>
      <c r="K152">
        <v>415</v>
      </c>
      <c r="L152">
        <v>20.033000000000001</v>
      </c>
      <c r="M152" t="s">
        <v>245</v>
      </c>
      <c r="N152" t="s">
        <v>198</v>
      </c>
      <c r="O152">
        <v>22184</v>
      </c>
      <c r="P152">
        <v>1.8707176343310501</v>
      </c>
      <c r="Q152" t="s">
        <v>246</v>
      </c>
      <c r="R152" t="s">
        <v>198</v>
      </c>
      <c r="S152" t="s">
        <v>3264</v>
      </c>
    </row>
    <row r="153">
      <c r="A153" t="s">
        <v>3631</v>
      </c>
      <c r="B153">
        <v>38882.8408921339</v>
      </c>
      <c r="C153">
        <v>-2.1268570730525802</v>
      </c>
      <c r="D153">
        <v>0.107840082086525</v>
      </c>
      <c r="E153" s="134" t="s">
        <v>3632</v>
      </c>
      <c r="F153" s="134" t="s">
        <v>3633</v>
      </c>
      <c r="G153" t="s">
        <v>273</v>
      </c>
      <c r="H153">
        <v>1182614</v>
      </c>
      <c r="I153">
        <v>1198743</v>
      </c>
      <c r="J153" t="s">
        <v>252</v>
      </c>
      <c r="K153">
        <v>211</v>
      </c>
      <c r="L153">
        <v>23.448</v>
      </c>
      <c r="M153" t="s">
        <v>245</v>
      </c>
      <c r="N153" t="s">
        <v>278</v>
      </c>
      <c r="O153">
        <v>30266</v>
      </c>
      <c r="P153">
        <v>0.69715191964580703</v>
      </c>
      <c r="Q153" t="s">
        <v>246</v>
      </c>
      <c r="R153" t="s">
        <v>191</v>
      </c>
      <c r="S153" t="s">
        <v>3264</v>
      </c>
    </row>
    <row r="154">
      <c r="A154" t="s">
        <v>3634</v>
      </c>
      <c r="B154">
        <v>1222.47362748111</v>
      </c>
      <c r="C154">
        <v>-3.0240272489009699</v>
      </c>
      <c r="D154">
        <v>0.15418452404762301</v>
      </c>
      <c r="E154" s="134" t="s">
        <v>3635</v>
      </c>
      <c r="F154" s="134" t="s">
        <v>3636</v>
      </c>
      <c r="G154" t="s">
        <v>414</v>
      </c>
      <c r="H154">
        <v>1370980</v>
      </c>
      <c r="I154">
        <v>1405855</v>
      </c>
      <c r="J154" t="s">
        <v>244</v>
      </c>
      <c r="K154">
        <v>170</v>
      </c>
      <c r="L154">
        <v>7.7400000000000002</v>
      </c>
      <c r="M154" t="s">
        <v>265</v>
      </c>
      <c r="N154" t="s">
        <v>432</v>
      </c>
      <c r="O154">
        <v>21549</v>
      </c>
      <c r="P154">
        <v>0.78889971692421901</v>
      </c>
      <c r="Q154" t="s">
        <v>246</v>
      </c>
      <c r="R154" t="s">
        <v>191</v>
      </c>
      <c r="S154" t="s">
        <v>3264</v>
      </c>
    </row>
    <row r="155">
      <c r="A155" t="s">
        <v>3637</v>
      </c>
      <c r="B155">
        <v>2264.7216378651601</v>
      </c>
      <c r="C155">
        <v>-2.7743994236101099</v>
      </c>
      <c r="D155">
        <v>0.14118051633280901</v>
      </c>
      <c r="E155" s="134" t="s">
        <v>3638</v>
      </c>
      <c r="F155" s="134" t="s">
        <v>3639</v>
      </c>
      <c r="G155" t="s">
        <v>303</v>
      </c>
      <c r="H155">
        <v>2431830</v>
      </c>
      <c r="I155">
        <v>2435206</v>
      </c>
      <c r="J155" t="s">
        <v>252</v>
      </c>
      <c r="K155">
        <v>3376</v>
      </c>
      <c r="L155">
        <v>1.7</v>
      </c>
      <c r="M155" t="s">
        <v>274</v>
      </c>
      <c r="N155" t="s">
        <v>122</v>
      </c>
      <c r="O155">
        <v>3368</v>
      </c>
      <c r="P155">
        <v>100.23752969121099</v>
      </c>
      <c r="Q155" t="s">
        <v>254</v>
      </c>
      <c r="R155" t="s">
        <v>122</v>
      </c>
      <c r="S155" t="s">
        <v>3264</v>
      </c>
    </row>
    <row r="156">
      <c r="A156" t="s">
        <v>3640</v>
      </c>
      <c r="B156">
        <v>2264.9629376072999</v>
      </c>
      <c r="C156">
        <v>-2.7726249602113202</v>
      </c>
      <c r="D156">
        <v>0.141259189516283</v>
      </c>
      <c r="E156" s="134" t="s">
        <v>3641</v>
      </c>
      <c r="F156" s="134" t="s">
        <v>3642</v>
      </c>
      <c r="G156" t="s">
        <v>303</v>
      </c>
      <c r="H156">
        <v>2429063</v>
      </c>
      <c r="I156">
        <v>2435911</v>
      </c>
      <c r="J156" t="s">
        <v>252</v>
      </c>
      <c r="K156">
        <v>3472</v>
      </c>
      <c r="L156">
        <v>1.278</v>
      </c>
      <c r="M156" t="s">
        <v>274</v>
      </c>
      <c r="N156" t="s">
        <v>190</v>
      </c>
      <c r="O156">
        <v>9475</v>
      </c>
      <c r="P156">
        <v>36.643799472295498</v>
      </c>
      <c r="Q156" t="s">
        <v>246</v>
      </c>
      <c r="R156" t="s">
        <v>190</v>
      </c>
      <c r="S156" t="s">
        <v>3264</v>
      </c>
    </row>
    <row r="157">
      <c r="A157" t="s">
        <v>535</v>
      </c>
      <c r="B157">
        <v>1149.3827493876699</v>
      </c>
      <c r="C157">
        <v>2.47868179432577</v>
      </c>
      <c r="D157">
        <v>0.12654149342627599</v>
      </c>
      <c r="E157" s="134" t="s">
        <v>3643</v>
      </c>
      <c r="F157" s="134" t="s">
        <v>3644</v>
      </c>
      <c r="G157" t="s">
        <v>269</v>
      </c>
      <c r="H157">
        <v>3097035</v>
      </c>
      <c r="I157">
        <v>3099570</v>
      </c>
      <c r="J157" t="s">
        <v>244</v>
      </c>
      <c r="K157">
        <v>2536</v>
      </c>
      <c r="L157">
        <v>4.4740000000000002</v>
      </c>
      <c r="M157" t="s">
        <v>265</v>
      </c>
      <c r="N157" t="s">
        <v>126</v>
      </c>
      <c r="O157">
        <v>2504</v>
      </c>
      <c r="P157">
        <v>101.27795527156501</v>
      </c>
      <c r="Q157" t="s">
        <v>254</v>
      </c>
      <c r="R157" t="s">
        <v>191</v>
      </c>
      <c r="S157" t="s">
        <v>3264</v>
      </c>
    </row>
    <row r="158">
      <c r="A158" t="s">
        <v>603</v>
      </c>
      <c r="B158">
        <v>1805.50227869686</v>
      </c>
      <c r="C158">
        <v>-3.1986686237427602</v>
      </c>
      <c r="D158">
        <v>0.16425439398602601</v>
      </c>
      <c r="E158" s="134" t="s">
        <v>3645</v>
      </c>
      <c r="F158" s="134" t="s">
        <v>3646</v>
      </c>
      <c r="G158" t="s">
        <v>414</v>
      </c>
      <c r="H158">
        <v>4081563</v>
      </c>
      <c r="I158">
        <v>4081618</v>
      </c>
      <c r="J158" t="s">
        <v>244</v>
      </c>
      <c r="K158">
        <v>55</v>
      </c>
      <c r="L158">
        <v>18.199999999999999</v>
      </c>
      <c r="M158" t="s">
        <v>274</v>
      </c>
      <c r="N158" t="s">
        <v>189</v>
      </c>
      <c r="O158">
        <v>5351</v>
      </c>
      <c r="P158">
        <v>1.0278452625677399</v>
      </c>
      <c r="Q158" t="s">
        <v>246</v>
      </c>
      <c r="R158" t="s">
        <v>189</v>
      </c>
      <c r="S158" t="s">
        <v>3264</v>
      </c>
    </row>
    <row r="159">
      <c r="A159" t="s">
        <v>502</v>
      </c>
      <c r="B159">
        <v>627.67655281417103</v>
      </c>
      <c r="C159">
        <v>2.7925812846437101</v>
      </c>
      <c r="D159">
        <v>0.14283184492871601</v>
      </c>
      <c r="E159" s="134" t="s">
        <v>3647</v>
      </c>
      <c r="F159" s="134" t="s">
        <v>3648</v>
      </c>
      <c r="G159" t="s">
        <v>303</v>
      </c>
      <c r="H159">
        <v>2889352</v>
      </c>
      <c r="I159">
        <v>2889586</v>
      </c>
      <c r="J159" t="s">
        <v>244</v>
      </c>
      <c r="K159">
        <v>234</v>
      </c>
      <c r="L159">
        <v>6</v>
      </c>
      <c r="M159" t="s">
        <v>245</v>
      </c>
      <c r="N159" t="s">
        <v>138</v>
      </c>
      <c r="O159">
        <v>8453</v>
      </c>
      <c r="P159">
        <v>2.7682479593043898</v>
      </c>
      <c r="Q159" t="s">
        <v>246</v>
      </c>
      <c r="R159" t="s">
        <v>138</v>
      </c>
      <c r="S159" t="s">
        <v>3264</v>
      </c>
    </row>
    <row r="160">
      <c r="A160" t="s">
        <v>3649</v>
      </c>
      <c r="B160">
        <v>923.81448851985704</v>
      </c>
      <c r="C160">
        <v>-2.5571437489837101</v>
      </c>
      <c r="D160">
        <v>0.13139437933567899</v>
      </c>
      <c r="E160" s="134" t="s">
        <v>3650</v>
      </c>
      <c r="F160" s="134" t="s">
        <v>3651</v>
      </c>
      <c r="G160" t="s">
        <v>286</v>
      </c>
      <c r="H160">
        <v>4892931</v>
      </c>
      <c r="I160">
        <v>4893769</v>
      </c>
      <c r="J160" t="s">
        <v>252</v>
      </c>
      <c r="K160">
        <v>838</v>
      </c>
      <c r="L160">
        <v>11.407</v>
      </c>
      <c r="M160" t="s">
        <v>245</v>
      </c>
      <c r="N160" t="s">
        <v>122</v>
      </c>
      <c r="O160">
        <v>1773</v>
      </c>
      <c r="P160">
        <v>47.2645234066554</v>
      </c>
      <c r="Q160" t="s">
        <v>246</v>
      </c>
      <c r="R160" t="s">
        <v>122</v>
      </c>
      <c r="S160" t="s">
        <v>3264</v>
      </c>
    </row>
    <row r="161">
      <c r="A161" t="s">
        <v>511</v>
      </c>
      <c r="B161">
        <v>632.67419698030199</v>
      </c>
      <c r="C161">
        <v>2.7898944462688</v>
      </c>
      <c r="D161">
        <v>0.14341162271961</v>
      </c>
      <c r="E161" s="134" t="s">
        <v>3652</v>
      </c>
      <c r="F161" s="134" t="s">
        <v>3653</v>
      </c>
      <c r="G161" t="s">
        <v>303</v>
      </c>
      <c r="H161">
        <v>2888714</v>
      </c>
      <c r="I161">
        <v>2897795</v>
      </c>
      <c r="J161" t="s">
        <v>252</v>
      </c>
      <c r="K161">
        <v>525</v>
      </c>
      <c r="L161">
        <v>18.396000000000001</v>
      </c>
      <c r="M161" t="s">
        <v>274</v>
      </c>
      <c r="N161" t="s">
        <v>138</v>
      </c>
      <c r="O161">
        <v>13346</v>
      </c>
      <c r="P161">
        <v>3.93376292522104</v>
      </c>
      <c r="Q161" t="s">
        <v>246</v>
      </c>
      <c r="R161" t="s">
        <v>138</v>
      </c>
      <c r="S161" t="s">
        <v>3264</v>
      </c>
    </row>
    <row r="162">
      <c r="A162" t="s">
        <v>3654</v>
      </c>
      <c r="B162">
        <v>5390.2797842055797</v>
      </c>
      <c r="C162">
        <v>-2.0998864734796698</v>
      </c>
      <c r="D162">
        <v>0.108035218238435</v>
      </c>
      <c r="E162" s="134" t="s">
        <v>3655</v>
      </c>
      <c r="F162" s="134" t="s">
        <v>3656</v>
      </c>
      <c r="G162" t="s">
        <v>317</v>
      </c>
      <c r="H162">
        <v>6248161</v>
      </c>
      <c r="I162">
        <v>6256059</v>
      </c>
      <c r="J162" t="s">
        <v>244</v>
      </c>
      <c r="K162">
        <v>7898</v>
      </c>
      <c r="L162">
        <v>0.68400000000000005</v>
      </c>
      <c r="M162" t="s">
        <v>245</v>
      </c>
      <c r="N162" t="s">
        <v>198</v>
      </c>
      <c r="O162">
        <v>7755</v>
      </c>
      <c r="P162">
        <v>101.843971631206</v>
      </c>
      <c r="Q162" t="s">
        <v>254</v>
      </c>
      <c r="R162" t="s">
        <v>198</v>
      </c>
      <c r="S162" t="s">
        <v>3264</v>
      </c>
    </row>
    <row r="163">
      <c r="A163" t="s">
        <v>3657</v>
      </c>
      <c r="B163">
        <v>5581.3718667913299</v>
      </c>
      <c r="C163">
        <v>-2.16221075888485</v>
      </c>
      <c r="D163">
        <v>0.11129465576719599</v>
      </c>
      <c r="E163" s="134" t="s">
        <v>3658</v>
      </c>
      <c r="F163" s="134" t="s">
        <v>3659</v>
      </c>
      <c r="G163" t="s">
        <v>330</v>
      </c>
      <c r="H163">
        <v>3487015</v>
      </c>
      <c r="I163">
        <v>3494873</v>
      </c>
      <c r="J163" t="s">
        <v>244</v>
      </c>
      <c r="K163">
        <v>7766</v>
      </c>
      <c r="L163">
        <v>1.5</v>
      </c>
      <c r="M163" t="s">
        <v>465</v>
      </c>
      <c r="N163" t="s">
        <v>198</v>
      </c>
      <c r="O163">
        <v>7755</v>
      </c>
      <c r="P163">
        <v>100.141843971631</v>
      </c>
      <c r="Q163" t="s">
        <v>254</v>
      </c>
      <c r="R163" t="s">
        <v>198</v>
      </c>
      <c r="S163" t="s">
        <v>3264</v>
      </c>
    </row>
    <row r="164">
      <c r="A164" t="s">
        <v>3660</v>
      </c>
      <c r="B164">
        <v>5485.3292476993602</v>
      </c>
      <c r="C164">
        <v>-2.0998992380171999</v>
      </c>
      <c r="D164">
        <v>0.108156665668923</v>
      </c>
      <c r="E164" s="134" t="s">
        <v>3661</v>
      </c>
      <c r="F164" s="134" t="s">
        <v>3662</v>
      </c>
      <c r="G164" t="s">
        <v>414</v>
      </c>
      <c r="H164">
        <v>3519600</v>
      </c>
      <c r="I164">
        <v>3523599</v>
      </c>
      <c r="J164" t="s">
        <v>244</v>
      </c>
      <c r="K164">
        <v>3919</v>
      </c>
      <c r="L164">
        <v>1.9950000000000001</v>
      </c>
      <c r="M164" t="s">
        <v>274</v>
      </c>
      <c r="N164" t="s">
        <v>198</v>
      </c>
      <c r="O164">
        <v>3926</v>
      </c>
      <c r="P164">
        <v>99.821701477330606</v>
      </c>
      <c r="Q164" t="s">
        <v>254</v>
      </c>
      <c r="R164" t="s">
        <v>198</v>
      </c>
      <c r="S164" t="s">
        <v>3264</v>
      </c>
    </row>
    <row r="165">
      <c r="A165" t="s">
        <v>560</v>
      </c>
      <c r="B165">
        <v>436.72315887815898</v>
      </c>
      <c r="C165">
        <v>3.47955759396655</v>
      </c>
      <c r="D165">
        <v>0.17925546569558601</v>
      </c>
      <c r="E165" s="134" t="s">
        <v>3663</v>
      </c>
      <c r="F165" s="134" t="s">
        <v>3664</v>
      </c>
      <c r="G165" t="s">
        <v>243</v>
      </c>
      <c r="H165">
        <v>5295480</v>
      </c>
      <c r="I165">
        <v>5306401</v>
      </c>
      <c r="J165" t="s">
        <v>252</v>
      </c>
      <c r="K165">
        <v>6690</v>
      </c>
      <c r="L165">
        <v>4.9489999999999998</v>
      </c>
      <c r="M165" t="s">
        <v>274</v>
      </c>
      <c r="N165" t="s">
        <v>199</v>
      </c>
      <c r="O165">
        <v>10511</v>
      </c>
      <c r="P165">
        <v>63.647607268575797</v>
      </c>
      <c r="Q165" t="s">
        <v>246</v>
      </c>
      <c r="R165" t="s">
        <v>199</v>
      </c>
      <c r="S165" t="s">
        <v>3264</v>
      </c>
    </row>
    <row r="166">
      <c r="A166" t="s">
        <v>390</v>
      </c>
      <c r="B166">
        <v>269.70685157979199</v>
      </c>
      <c r="C166">
        <v>4.2738286155539296</v>
      </c>
      <c r="D166">
        <v>0.22055687301789001</v>
      </c>
      <c r="E166" s="134" t="s">
        <v>3665</v>
      </c>
      <c r="F166" s="134" t="s">
        <v>3666</v>
      </c>
      <c r="G166" t="s">
        <v>282</v>
      </c>
      <c r="H166">
        <v>5406134</v>
      </c>
      <c r="I166">
        <v>5406767</v>
      </c>
      <c r="J166" t="s">
        <v>252</v>
      </c>
      <c r="K166">
        <v>633</v>
      </c>
      <c r="L166">
        <v>14.5</v>
      </c>
      <c r="M166" t="s">
        <v>245</v>
      </c>
      <c r="N166" t="s">
        <v>126</v>
      </c>
      <c r="O166">
        <v>826</v>
      </c>
      <c r="P166">
        <v>76.634382566585998</v>
      </c>
      <c r="Q166" t="s">
        <v>246</v>
      </c>
      <c r="R166" t="s">
        <v>192</v>
      </c>
      <c r="S166" t="s">
        <v>3264</v>
      </c>
    </row>
    <row r="167">
      <c r="A167" t="s">
        <v>3667</v>
      </c>
      <c r="B167">
        <v>5446.9058922386703</v>
      </c>
      <c r="C167">
        <v>-2.1341318588792899</v>
      </c>
      <c r="D167">
        <v>0.11041440062034399</v>
      </c>
      <c r="E167" s="134" t="s">
        <v>3668</v>
      </c>
      <c r="F167" s="134" t="s">
        <v>3669</v>
      </c>
      <c r="G167" t="s">
        <v>338</v>
      </c>
      <c r="H167">
        <v>3772495</v>
      </c>
      <c r="I167">
        <v>3776426</v>
      </c>
      <c r="J167" t="s">
        <v>244</v>
      </c>
      <c r="K167">
        <v>3843</v>
      </c>
      <c r="L167">
        <v>2</v>
      </c>
      <c r="M167" t="s">
        <v>274</v>
      </c>
      <c r="N167" t="s">
        <v>198</v>
      </c>
      <c r="O167">
        <v>3926</v>
      </c>
      <c r="P167">
        <v>97.885888945491601</v>
      </c>
      <c r="Q167" t="s">
        <v>254</v>
      </c>
      <c r="R167" t="s">
        <v>198</v>
      </c>
      <c r="S167" t="s">
        <v>3264</v>
      </c>
    </row>
    <row r="168">
      <c r="A168" t="s">
        <v>3670</v>
      </c>
      <c r="B168">
        <v>2265.8821418959501</v>
      </c>
      <c r="C168">
        <v>-2.6168909802422502</v>
      </c>
      <c r="D168">
        <v>0.135634689266452</v>
      </c>
      <c r="E168" s="134" t="s">
        <v>3671</v>
      </c>
      <c r="F168" s="134" t="s">
        <v>3672</v>
      </c>
      <c r="G168" t="s">
        <v>243</v>
      </c>
      <c r="H168">
        <v>3450007</v>
      </c>
      <c r="I168">
        <v>3460910</v>
      </c>
      <c r="J168" t="s">
        <v>244</v>
      </c>
      <c r="K168">
        <v>916</v>
      </c>
      <c r="L168">
        <v>10.885999999999999</v>
      </c>
      <c r="M168" t="s">
        <v>274</v>
      </c>
      <c r="N168" t="s">
        <v>197</v>
      </c>
      <c r="O168">
        <v>12900</v>
      </c>
      <c r="P168">
        <v>7.1007751937984498</v>
      </c>
      <c r="Q168" t="s">
        <v>246</v>
      </c>
      <c r="R168" t="s">
        <v>197</v>
      </c>
      <c r="S168" t="s">
        <v>3264</v>
      </c>
    </row>
    <row r="169">
      <c r="A169" t="s">
        <v>517</v>
      </c>
      <c r="B169">
        <v>497.11547626710001</v>
      </c>
      <c r="C169">
        <v>2.9379551111126898</v>
      </c>
      <c r="D169">
        <v>0.152204856381986</v>
      </c>
      <c r="E169" s="134" t="s">
        <v>3673</v>
      </c>
      <c r="F169" s="134" t="s">
        <v>3674</v>
      </c>
      <c r="G169" t="s">
        <v>520</v>
      </c>
      <c r="H169">
        <v>2639085</v>
      </c>
      <c r="I169">
        <v>2649375</v>
      </c>
      <c r="J169" t="s">
        <v>244</v>
      </c>
      <c r="K169">
        <v>125</v>
      </c>
      <c r="L169">
        <v>20.984000000000002</v>
      </c>
      <c r="M169" t="s">
        <v>245</v>
      </c>
      <c r="N169" t="s">
        <v>197</v>
      </c>
      <c r="O169">
        <v>12900</v>
      </c>
      <c r="P169">
        <v>0.968992248062015</v>
      </c>
      <c r="Q169" t="s">
        <v>246</v>
      </c>
      <c r="R169" t="s">
        <v>197</v>
      </c>
      <c r="S169" t="s">
        <v>3264</v>
      </c>
    </row>
    <row r="170">
      <c r="A170" t="s">
        <v>3675</v>
      </c>
      <c r="B170">
        <v>5451.29858998898</v>
      </c>
      <c r="C170">
        <v>-2.1262052536070999</v>
      </c>
      <c r="D170">
        <v>0.11035479695910901</v>
      </c>
      <c r="E170" s="134" t="s">
        <v>3676</v>
      </c>
      <c r="F170" s="134" t="s">
        <v>3677</v>
      </c>
      <c r="G170" t="s">
        <v>338</v>
      </c>
      <c r="H170">
        <v>3771481</v>
      </c>
      <c r="I170">
        <v>3803451</v>
      </c>
      <c r="J170" t="s">
        <v>244</v>
      </c>
      <c r="K170">
        <v>3245</v>
      </c>
      <c r="L170">
        <v>23.593</v>
      </c>
      <c r="M170" t="s">
        <v>274</v>
      </c>
      <c r="N170" t="s">
        <v>198</v>
      </c>
      <c r="O170">
        <v>22184</v>
      </c>
      <c r="P170">
        <v>14.627659574468099</v>
      </c>
      <c r="Q170" t="s">
        <v>246</v>
      </c>
      <c r="R170" t="s">
        <v>198</v>
      </c>
      <c r="S170" t="s">
        <v>3264</v>
      </c>
    </row>
    <row r="171">
      <c r="A171" t="s">
        <v>3678</v>
      </c>
      <c r="B171">
        <v>15109.947233831201</v>
      </c>
      <c r="C171">
        <v>-2.39572463780909</v>
      </c>
      <c r="D171">
        <v>0.124484245151744</v>
      </c>
      <c r="E171" s="134" t="s">
        <v>3679</v>
      </c>
      <c r="F171" s="134" t="s">
        <v>3680</v>
      </c>
      <c r="G171" t="s">
        <v>282</v>
      </c>
      <c r="H171">
        <v>6842450</v>
      </c>
      <c r="I171">
        <v>6867847</v>
      </c>
      <c r="J171" t="s">
        <v>244</v>
      </c>
      <c r="K171">
        <v>420</v>
      </c>
      <c r="L171">
        <v>23.236999999999998</v>
      </c>
      <c r="M171" t="s">
        <v>293</v>
      </c>
      <c r="N171" t="s">
        <v>138</v>
      </c>
      <c r="O171">
        <v>13346</v>
      </c>
      <c r="P171">
        <v>3.1470103401768301</v>
      </c>
      <c r="Q171" t="s">
        <v>246</v>
      </c>
      <c r="R171" t="s">
        <v>138</v>
      </c>
      <c r="S171" t="s">
        <v>3264</v>
      </c>
    </row>
    <row r="172">
      <c r="A172" t="s">
        <v>591</v>
      </c>
      <c r="B172">
        <v>1686.92204470358</v>
      </c>
      <c r="C172">
        <v>-2.1401364463924</v>
      </c>
      <c r="D172">
        <v>0.11131412543401301</v>
      </c>
      <c r="E172" s="134" t="s">
        <v>3681</v>
      </c>
      <c r="F172" s="134" t="s">
        <v>3682</v>
      </c>
      <c r="G172" t="s">
        <v>243</v>
      </c>
      <c r="H172">
        <v>7682720</v>
      </c>
      <c r="I172">
        <v>7682774</v>
      </c>
      <c r="J172" t="s">
        <v>252</v>
      </c>
      <c r="K172">
        <v>54</v>
      </c>
      <c r="L172">
        <v>14.800000000000001</v>
      </c>
      <c r="M172" t="s">
        <v>274</v>
      </c>
      <c r="N172" t="s">
        <v>138</v>
      </c>
      <c r="O172">
        <v>8453</v>
      </c>
      <c r="P172">
        <v>0.63882645214716705</v>
      </c>
      <c r="Q172" t="s">
        <v>246</v>
      </c>
      <c r="R172" t="s">
        <v>138</v>
      </c>
      <c r="S172" t="s">
        <v>3264</v>
      </c>
    </row>
    <row r="173">
      <c r="A173" t="s">
        <v>3683</v>
      </c>
      <c r="B173">
        <v>3552.1700559511701</v>
      </c>
      <c r="C173">
        <v>-2.28263400013258</v>
      </c>
      <c r="D173">
        <v>0.11860108576348601</v>
      </c>
      <c r="E173" s="134" t="s">
        <v>3684</v>
      </c>
      <c r="F173" s="134" t="s">
        <v>3685</v>
      </c>
      <c r="G173" t="s">
        <v>338</v>
      </c>
      <c r="H173">
        <v>1522314</v>
      </c>
      <c r="I173">
        <v>1522856</v>
      </c>
      <c r="J173" t="s">
        <v>252</v>
      </c>
      <c r="K173">
        <v>536</v>
      </c>
      <c r="L173">
        <v>22.407</v>
      </c>
      <c r="M173" t="s">
        <v>245</v>
      </c>
      <c r="N173" t="s">
        <v>190</v>
      </c>
      <c r="O173">
        <v>8239</v>
      </c>
      <c r="P173">
        <v>6.5056438888214601</v>
      </c>
      <c r="Q173" t="s">
        <v>246</v>
      </c>
      <c r="R173" t="s">
        <v>190</v>
      </c>
      <c r="S173" t="s">
        <v>3264</v>
      </c>
    </row>
    <row r="174">
      <c r="A174" t="s">
        <v>262</v>
      </c>
      <c r="B174">
        <v>105959.525486193</v>
      </c>
      <c r="C174">
        <v>5.9736186622315204</v>
      </c>
      <c r="D174">
        <v>0.31068874939147201</v>
      </c>
      <c r="E174" s="134" t="s">
        <v>3686</v>
      </c>
      <c r="F174" s="134" t="s">
        <v>3687</v>
      </c>
      <c r="G174" t="s">
        <v>243</v>
      </c>
      <c r="H174">
        <v>3151699</v>
      </c>
      <c r="I174">
        <v>3151877</v>
      </c>
      <c r="J174" t="s">
        <v>244</v>
      </c>
      <c r="K174">
        <v>178</v>
      </c>
      <c r="L174">
        <v>25.199999999999999</v>
      </c>
      <c r="M174" t="s">
        <v>265</v>
      </c>
      <c r="N174" t="s">
        <v>137</v>
      </c>
      <c r="O174">
        <v>6330</v>
      </c>
      <c r="P174">
        <v>2.8120063191153202</v>
      </c>
      <c r="Q174" t="s">
        <v>246</v>
      </c>
      <c r="R174" t="s">
        <v>194</v>
      </c>
      <c r="S174" t="s">
        <v>3264</v>
      </c>
    </row>
    <row r="175">
      <c r="A175" t="s">
        <v>3688</v>
      </c>
      <c r="B175">
        <v>5478.7463517177102</v>
      </c>
      <c r="C175">
        <v>-2.1041757733702799</v>
      </c>
      <c r="D175">
        <v>0.11021285033191699</v>
      </c>
      <c r="E175" s="134" t="s">
        <v>3689</v>
      </c>
      <c r="F175" s="134" t="s">
        <v>3690</v>
      </c>
      <c r="G175" t="s">
        <v>338</v>
      </c>
      <c r="H175">
        <v>3747348</v>
      </c>
      <c r="I175">
        <v>3785350</v>
      </c>
      <c r="J175" t="s">
        <v>244</v>
      </c>
      <c r="K175">
        <v>5402</v>
      </c>
      <c r="L175">
        <v>25.956</v>
      </c>
      <c r="M175" t="s">
        <v>245</v>
      </c>
      <c r="N175" t="s">
        <v>198</v>
      </c>
      <c r="O175">
        <v>22184</v>
      </c>
      <c r="P175">
        <v>24.350883519653799</v>
      </c>
      <c r="Q175" t="s">
        <v>246</v>
      </c>
      <c r="R175" t="s">
        <v>198</v>
      </c>
      <c r="S175" t="s">
        <v>3264</v>
      </c>
    </row>
    <row r="176">
      <c r="A176" t="s">
        <v>3691</v>
      </c>
      <c r="B176">
        <v>5479.8608934999602</v>
      </c>
      <c r="C176">
        <v>-2.1019848422949101</v>
      </c>
      <c r="D176">
        <v>0.110173592679099</v>
      </c>
      <c r="E176" s="134" t="s">
        <v>3692</v>
      </c>
      <c r="F176" s="134" t="s">
        <v>3693</v>
      </c>
      <c r="G176" t="s">
        <v>338</v>
      </c>
      <c r="H176">
        <v>3744216</v>
      </c>
      <c r="I176">
        <v>3786487</v>
      </c>
      <c r="J176" t="s">
        <v>244</v>
      </c>
      <c r="K176">
        <v>3266</v>
      </c>
      <c r="L176">
        <v>24.408999999999999</v>
      </c>
      <c r="M176" t="s">
        <v>465</v>
      </c>
      <c r="N176" t="s">
        <v>198</v>
      </c>
      <c r="O176">
        <v>22184</v>
      </c>
      <c r="P176">
        <v>14.722322394518599</v>
      </c>
      <c r="Q176" t="s">
        <v>246</v>
      </c>
      <c r="R176" t="s">
        <v>198</v>
      </c>
      <c r="S176" t="s">
        <v>3264</v>
      </c>
    </row>
    <row r="177">
      <c r="A177" t="s">
        <v>3694</v>
      </c>
      <c r="B177">
        <v>5512.5914068436696</v>
      </c>
      <c r="C177">
        <v>-2.1014568449240998</v>
      </c>
      <c r="D177">
        <v>0.11018471658958</v>
      </c>
      <c r="E177" s="134" t="s">
        <v>3695</v>
      </c>
      <c r="F177" s="134" t="s">
        <v>3696</v>
      </c>
      <c r="G177" t="s">
        <v>243</v>
      </c>
      <c r="H177">
        <v>1264606</v>
      </c>
      <c r="I177">
        <v>1268178</v>
      </c>
      <c r="J177" t="s">
        <v>244</v>
      </c>
      <c r="K177">
        <v>3526</v>
      </c>
      <c r="L177">
        <v>1.998</v>
      </c>
      <c r="M177" t="s">
        <v>465</v>
      </c>
      <c r="N177" t="s">
        <v>198</v>
      </c>
      <c r="O177">
        <v>3926</v>
      </c>
      <c r="P177">
        <v>89.811512990320907</v>
      </c>
      <c r="Q177" t="s">
        <v>254</v>
      </c>
      <c r="R177" t="s">
        <v>198</v>
      </c>
      <c r="S177" t="s">
        <v>3264</v>
      </c>
    </row>
    <row r="178">
      <c r="A178" t="s">
        <v>3697</v>
      </c>
      <c r="B178">
        <v>5480.4565749572403</v>
      </c>
      <c r="C178">
        <v>-2.0997721848650701</v>
      </c>
      <c r="D178">
        <v>0.110207459972609</v>
      </c>
      <c r="E178" s="134" t="s">
        <v>3698</v>
      </c>
      <c r="F178" s="134" t="s">
        <v>3699</v>
      </c>
      <c r="G178" t="s">
        <v>338</v>
      </c>
      <c r="H178">
        <v>3764970</v>
      </c>
      <c r="I178">
        <v>3807313</v>
      </c>
      <c r="J178" t="s">
        <v>244</v>
      </c>
      <c r="K178">
        <v>6335</v>
      </c>
      <c r="L178">
        <v>27.084</v>
      </c>
      <c r="M178" t="s">
        <v>465</v>
      </c>
      <c r="N178" t="s">
        <v>198</v>
      </c>
      <c r="O178">
        <v>22184</v>
      </c>
      <c r="P178">
        <v>28.556617381896899</v>
      </c>
      <c r="Q178" t="s">
        <v>246</v>
      </c>
      <c r="R178" t="s">
        <v>198</v>
      </c>
      <c r="S178" t="s">
        <v>3264</v>
      </c>
    </row>
    <row r="179">
      <c r="A179" t="s">
        <v>3700</v>
      </c>
      <c r="B179">
        <v>5480.9583030699296</v>
      </c>
      <c r="C179">
        <v>-2.0987689012787998</v>
      </c>
      <c r="D179">
        <v>0.110205982284813</v>
      </c>
      <c r="E179" s="134" t="s">
        <v>3701</v>
      </c>
      <c r="F179" s="134" t="s">
        <v>3702</v>
      </c>
      <c r="G179" t="s">
        <v>338</v>
      </c>
      <c r="H179">
        <v>3754228</v>
      </c>
      <c r="I179">
        <v>3797446</v>
      </c>
      <c r="J179" t="s">
        <v>244</v>
      </c>
      <c r="K179">
        <v>3654</v>
      </c>
      <c r="L179">
        <v>26.289000000000001</v>
      </c>
      <c r="M179" t="s">
        <v>465</v>
      </c>
      <c r="N179" t="s">
        <v>198</v>
      </c>
      <c r="O179">
        <v>22184</v>
      </c>
      <c r="P179">
        <v>16.4713306887847</v>
      </c>
      <c r="Q179" t="s">
        <v>246</v>
      </c>
      <c r="R179" t="s">
        <v>198</v>
      </c>
      <c r="S179" t="s">
        <v>3264</v>
      </c>
    </row>
    <row r="180">
      <c r="A180" t="s">
        <v>415</v>
      </c>
      <c r="B180">
        <v>3017.97415611101</v>
      </c>
      <c r="C180">
        <v>2.2659501895420302</v>
      </c>
      <c r="D180">
        <v>0.119144442079908</v>
      </c>
      <c r="E180" s="134" t="s">
        <v>3703</v>
      </c>
      <c r="F180" s="134" t="s">
        <v>3704</v>
      </c>
      <c r="G180" t="s">
        <v>418</v>
      </c>
      <c r="H180">
        <v>2893222</v>
      </c>
      <c r="I180">
        <v>2894093</v>
      </c>
      <c r="J180" t="s">
        <v>252</v>
      </c>
      <c r="K180">
        <v>873</v>
      </c>
      <c r="L180">
        <v>5.9790000000000001</v>
      </c>
      <c r="M180" t="s">
        <v>245</v>
      </c>
      <c r="N180" t="s">
        <v>126</v>
      </c>
      <c r="O180">
        <v>823</v>
      </c>
      <c r="P180">
        <v>106.075334143378</v>
      </c>
      <c r="Q180" t="s">
        <v>254</v>
      </c>
      <c r="R180" t="s">
        <v>192</v>
      </c>
      <c r="S180" t="s">
        <v>3264</v>
      </c>
    </row>
    <row r="181">
      <c r="A181" t="s">
        <v>248</v>
      </c>
      <c r="B181">
        <v>19916.2341886656</v>
      </c>
      <c r="C181">
        <v>5.5127241841353101</v>
      </c>
      <c r="D181">
        <v>0.29037573799115801</v>
      </c>
      <c r="E181" s="134" t="s">
        <v>3705</v>
      </c>
      <c r="F181" s="134" t="s">
        <v>3706</v>
      </c>
      <c r="G181" t="s">
        <v>251</v>
      </c>
      <c r="H181">
        <v>7028143</v>
      </c>
      <c r="I181">
        <v>7032281</v>
      </c>
      <c r="J181" t="s">
        <v>252</v>
      </c>
      <c r="K181">
        <v>4138</v>
      </c>
      <c r="L181">
        <v>0</v>
      </c>
      <c r="M181" t="s">
        <v>253</v>
      </c>
      <c r="N181" t="s">
        <v>199</v>
      </c>
      <c r="O181">
        <v>4138</v>
      </c>
      <c r="P181">
        <v>100</v>
      </c>
      <c r="Q181" t="s">
        <v>254</v>
      </c>
      <c r="R181" t="s">
        <v>199</v>
      </c>
      <c r="S181" t="s">
        <v>3264</v>
      </c>
    </row>
    <row r="182">
      <c r="A182" t="s">
        <v>258</v>
      </c>
      <c r="B182">
        <v>105846.704870004</v>
      </c>
      <c r="C182">
        <v>5.99763700987973</v>
      </c>
      <c r="D182">
        <v>0.31600865924514299</v>
      </c>
      <c r="E182" s="134" t="s">
        <v>3707</v>
      </c>
      <c r="F182" s="134" t="s">
        <v>3708</v>
      </c>
      <c r="G182" t="s">
        <v>261</v>
      </c>
      <c r="H182">
        <v>2791264</v>
      </c>
      <c r="I182">
        <v>2791435</v>
      </c>
      <c r="J182" t="s">
        <v>244</v>
      </c>
      <c r="K182">
        <v>171</v>
      </c>
      <c r="L182">
        <v>26</v>
      </c>
      <c r="M182" t="s">
        <v>153</v>
      </c>
      <c r="N182" t="s">
        <v>137</v>
      </c>
      <c r="O182">
        <v>6330</v>
      </c>
      <c r="P182">
        <v>2.7014218009478701</v>
      </c>
      <c r="Q182" t="s">
        <v>246</v>
      </c>
      <c r="R182" t="s">
        <v>194</v>
      </c>
      <c r="S182" t="s">
        <v>3264</v>
      </c>
    </row>
    <row r="183">
      <c r="A183" t="s">
        <v>505</v>
      </c>
      <c r="B183">
        <v>2080.71686406052</v>
      </c>
      <c r="C183">
        <v>-2.1010828519801801</v>
      </c>
      <c r="D183">
        <v>0.11076469654785601</v>
      </c>
      <c r="E183" s="134" t="s">
        <v>3709</v>
      </c>
      <c r="F183" s="134" t="s">
        <v>3710</v>
      </c>
      <c r="G183" t="s">
        <v>243</v>
      </c>
      <c r="H183">
        <v>333271</v>
      </c>
      <c r="I183">
        <v>333520</v>
      </c>
      <c r="J183" t="s">
        <v>252</v>
      </c>
      <c r="K183">
        <v>249</v>
      </c>
      <c r="L183">
        <v>6.4000000000000004</v>
      </c>
      <c r="M183" t="s">
        <v>274</v>
      </c>
      <c r="N183" t="s">
        <v>138</v>
      </c>
      <c r="O183">
        <v>8453</v>
      </c>
      <c r="P183">
        <v>2.9456997515674899</v>
      </c>
      <c r="Q183" t="s">
        <v>246</v>
      </c>
      <c r="R183" t="s">
        <v>138</v>
      </c>
      <c r="S183" t="s">
        <v>3264</v>
      </c>
    </row>
    <row r="184">
      <c r="A184" t="s">
        <v>3711</v>
      </c>
      <c r="B184">
        <v>5490.8602373045496</v>
      </c>
      <c r="C184">
        <v>-2.1374284031032502</v>
      </c>
      <c r="D184">
        <v>0.112713761238112</v>
      </c>
      <c r="E184" s="134" t="s">
        <v>3712</v>
      </c>
      <c r="F184" s="134" t="s">
        <v>3713</v>
      </c>
      <c r="G184" t="s">
        <v>681</v>
      </c>
      <c r="H184">
        <v>3004881</v>
      </c>
      <c r="I184">
        <v>3008232</v>
      </c>
      <c r="J184" t="s">
        <v>244</v>
      </c>
      <c r="K184">
        <v>3309</v>
      </c>
      <c r="L184">
        <v>2.044</v>
      </c>
      <c r="M184" t="s">
        <v>274</v>
      </c>
      <c r="N184" t="s">
        <v>198</v>
      </c>
      <c r="O184">
        <v>3926</v>
      </c>
      <c r="P184">
        <v>84.284258787569996</v>
      </c>
      <c r="Q184" t="s">
        <v>254</v>
      </c>
      <c r="R184" t="s">
        <v>198</v>
      </c>
      <c r="S184" t="s">
        <v>3264</v>
      </c>
    </row>
    <row r="185">
      <c r="A185" t="s">
        <v>3714</v>
      </c>
      <c r="B185">
        <v>5507.0057136626701</v>
      </c>
      <c r="C185">
        <v>-2.1074852504363699</v>
      </c>
      <c r="D185">
        <v>0.11112673582652199</v>
      </c>
      <c r="E185" s="134" t="s">
        <v>3715</v>
      </c>
      <c r="F185" s="134" t="s">
        <v>3716</v>
      </c>
      <c r="G185" t="s">
        <v>681</v>
      </c>
      <c r="H185">
        <v>3000538</v>
      </c>
      <c r="I185">
        <v>3010227</v>
      </c>
      <c r="J185" t="s">
        <v>244</v>
      </c>
      <c r="K185">
        <v>5399</v>
      </c>
      <c r="L185">
        <v>0.85699999999999998</v>
      </c>
      <c r="M185" t="s">
        <v>274</v>
      </c>
      <c r="N185" t="s">
        <v>198</v>
      </c>
      <c r="O185">
        <v>5409</v>
      </c>
      <c r="P185">
        <v>99.815122943242699</v>
      </c>
      <c r="Q185" t="s">
        <v>254</v>
      </c>
      <c r="R185" t="s">
        <v>198</v>
      </c>
      <c r="S185" t="s">
        <v>3264</v>
      </c>
    </row>
    <row r="186">
      <c r="A186" t="s">
        <v>508</v>
      </c>
      <c r="B186">
        <v>2080.95053323094</v>
      </c>
      <c r="C186">
        <v>-2.1012690805833398</v>
      </c>
      <c r="D186">
        <v>0.110798197743001</v>
      </c>
      <c r="E186" s="134" t="s">
        <v>3717</v>
      </c>
      <c r="F186" s="134" t="s">
        <v>3718</v>
      </c>
      <c r="G186" t="s">
        <v>243</v>
      </c>
      <c r="H186">
        <v>332551</v>
      </c>
      <c r="I186">
        <v>333552</v>
      </c>
      <c r="J186" t="s">
        <v>244</v>
      </c>
      <c r="K186">
        <v>768</v>
      </c>
      <c r="L186">
        <v>9.2650000000000006</v>
      </c>
      <c r="M186" t="s">
        <v>274</v>
      </c>
      <c r="N186" t="s">
        <v>138</v>
      </c>
      <c r="O186">
        <v>5618</v>
      </c>
      <c r="P186">
        <v>13.670345318618701</v>
      </c>
      <c r="Q186" t="s">
        <v>246</v>
      </c>
      <c r="R186" t="s">
        <v>138</v>
      </c>
      <c r="S186" t="s">
        <v>3264</v>
      </c>
    </row>
    <row r="187">
      <c r="A187" t="s">
        <v>343</v>
      </c>
      <c r="B187">
        <v>226.930403162473</v>
      </c>
      <c r="C187">
        <v>5.2662914968482797</v>
      </c>
      <c r="D187">
        <v>0.27693240820692999</v>
      </c>
      <c r="E187" s="134" t="s">
        <v>3719</v>
      </c>
      <c r="F187" s="134" t="s">
        <v>3720</v>
      </c>
      <c r="G187" t="s">
        <v>269</v>
      </c>
      <c r="H187">
        <v>3750777</v>
      </c>
      <c r="I187">
        <v>3751465</v>
      </c>
      <c r="J187" t="s">
        <v>244</v>
      </c>
      <c r="K187">
        <v>688</v>
      </c>
      <c r="L187">
        <v>2.8999999999999999</v>
      </c>
      <c r="M187" t="s">
        <v>245</v>
      </c>
      <c r="N187" t="s">
        <v>197</v>
      </c>
      <c r="O187">
        <v>604</v>
      </c>
      <c r="P187">
        <v>113.90728476821199</v>
      </c>
      <c r="Q187" t="s">
        <v>254</v>
      </c>
      <c r="R187" t="s">
        <v>197</v>
      </c>
      <c r="S187" t="s">
        <v>3264</v>
      </c>
    </row>
    <row r="188">
      <c r="A188" t="s">
        <v>3721</v>
      </c>
      <c r="B188">
        <v>881.363469203926</v>
      </c>
      <c r="C188">
        <v>-3.03774757001172</v>
      </c>
      <c r="D188">
        <v>0.161657349856971</v>
      </c>
      <c r="E188" s="134" t="s">
        <v>3722</v>
      </c>
      <c r="F188" s="134" t="s">
        <v>3723</v>
      </c>
      <c r="G188" t="s">
        <v>414</v>
      </c>
      <c r="H188">
        <v>1380794</v>
      </c>
      <c r="I188">
        <v>1414498</v>
      </c>
      <c r="J188" t="s">
        <v>244</v>
      </c>
      <c r="K188">
        <v>170</v>
      </c>
      <c r="L188">
        <v>19.184999999999999</v>
      </c>
      <c r="M188" t="s">
        <v>245</v>
      </c>
      <c r="N188" t="s">
        <v>432</v>
      </c>
      <c r="O188">
        <v>21549</v>
      </c>
      <c r="P188">
        <v>0.78889971692421901</v>
      </c>
      <c r="Q188" t="s">
        <v>246</v>
      </c>
      <c r="R188" t="s">
        <v>191</v>
      </c>
      <c r="S188" t="s">
        <v>3264</v>
      </c>
    </row>
    <row r="189">
      <c r="A189" t="s">
        <v>365</v>
      </c>
      <c r="B189">
        <v>322.993020288671</v>
      </c>
      <c r="C189">
        <v>3.6292274828939899</v>
      </c>
      <c r="D189">
        <v>0.19271461237735299</v>
      </c>
      <c r="E189" s="134" t="s">
        <v>3724</v>
      </c>
      <c r="F189" s="134" t="s">
        <v>3725</v>
      </c>
      <c r="G189" t="s">
        <v>303</v>
      </c>
      <c r="H189">
        <v>91861</v>
      </c>
      <c r="I189">
        <v>92125</v>
      </c>
      <c r="J189" t="s">
        <v>252</v>
      </c>
      <c r="K189">
        <v>264</v>
      </c>
      <c r="L189">
        <v>7.5999999999999996</v>
      </c>
      <c r="M189" t="s">
        <v>265</v>
      </c>
      <c r="N189" t="s">
        <v>126</v>
      </c>
      <c r="O189">
        <v>1326</v>
      </c>
      <c r="P189">
        <v>19.9095022624434</v>
      </c>
      <c r="Q189" t="s">
        <v>246</v>
      </c>
      <c r="R189" t="s">
        <v>192</v>
      </c>
      <c r="S189" t="s">
        <v>3264</v>
      </c>
    </row>
    <row r="190">
      <c r="A190" t="s">
        <v>3726</v>
      </c>
      <c r="B190">
        <v>5524.8428907820398</v>
      </c>
      <c r="C190">
        <v>-2.1472306900487199</v>
      </c>
      <c r="D190">
        <v>0.114144485211764</v>
      </c>
      <c r="E190" s="134" t="s">
        <v>3727</v>
      </c>
      <c r="F190" s="134" t="s">
        <v>3728</v>
      </c>
      <c r="G190" t="s">
        <v>261</v>
      </c>
      <c r="H190">
        <v>4087590</v>
      </c>
      <c r="I190">
        <v>4091455</v>
      </c>
      <c r="J190" t="s">
        <v>244</v>
      </c>
      <c r="K190">
        <v>3777</v>
      </c>
      <c r="L190">
        <v>1.2230000000000001</v>
      </c>
      <c r="M190" t="s">
        <v>274</v>
      </c>
      <c r="N190" t="s">
        <v>198</v>
      </c>
      <c r="O190">
        <v>3926</v>
      </c>
      <c r="P190">
        <v>96.204788588894601</v>
      </c>
      <c r="Q190" t="s">
        <v>254</v>
      </c>
      <c r="R190" t="s">
        <v>198</v>
      </c>
      <c r="S190" t="s">
        <v>3264</v>
      </c>
    </row>
    <row r="191">
      <c r="A191" t="s">
        <v>3729</v>
      </c>
      <c r="B191">
        <v>1979.1374042754801</v>
      </c>
      <c r="C191">
        <v>-2.7396844923248498</v>
      </c>
      <c r="D191">
        <v>0.145937498752155</v>
      </c>
      <c r="E191" s="134" t="s">
        <v>3730</v>
      </c>
      <c r="F191" s="134" t="s">
        <v>3731</v>
      </c>
      <c r="G191" t="s">
        <v>251</v>
      </c>
      <c r="H191">
        <v>3326869</v>
      </c>
      <c r="I191">
        <v>3328905</v>
      </c>
      <c r="J191" t="s">
        <v>244</v>
      </c>
      <c r="K191">
        <v>1864</v>
      </c>
      <c r="L191">
        <v>5.1360000000000001</v>
      </c>
      <c r="M191" t="s">
        <v>274</v>
      </c>
      <c r="N191" t="s">
        <v>190</v>
      </c>
      <c r="O191">
        <v>10489</v>
      </c>
      <c r="P191">
        <v>17.770998188578499</v>
      </c>
      <c r="Q191" t="s">
        <v>246</v>
      </c>
      <c r="R191" t="s">
        <v>190</v>
      </c>
      <c r="S191" t="s">
        <v>3264</v>
      </c>
    </row>
    <row r="192">
      <c r="A192" t="s">
        <v>3732</v>
      </c>
      <c r="B192">
        <v>5420.6433467135103</v>
      </c>
      <c r="C192">
        <v>-2.1238059559417302</v>
      </c>
      <c r="D192">
        <v>0.11325439035915801</v>
      </c>
      <c r="E192" s="134" t="s">
        <v>3733</v>
      </c>
      <c r="F192" s="134" t="s">
        <v>3734</v>
      </c>
      <c r="G192" t="s">
        <v>445</v>
      </c>
      <c r="H192">
        <v>3328115</v>
      </c>
      <c r="I192">
        <v>3328420</v>
      </c>
      <c r="J192" t="s">
        <v>244</v>
      </c>
      <c r="K192">
        <v>305</v>
      </c>
      <c r="L192">
        <v>0.29999999999999999</v>
      </c>
      <c r="M192" t="s">
        <v>274</v>
      </c>
      <c r="N192" t="s">
        <v>198</v>
      </c>
      <c r="O192">
        <v>7755</v>
      </c>
      <c r="P192">
        <v>3.9329464861379799</v>
      </c>
      <c r="Q192" t="s">
        <v>246</v>
      </c>
      <c r="R192" t="s">
        <v>198</v>
      </c>
      <c r="S192" t="s">
        <v>3264</v>
      </c>
    </row>
    <row r="193">
      <c r="A193" t="s">
        <v>3735</v>
      </c>
      <c r="B193">
        <v>2409.4941099941602</v>
      </c>
      <c r="C193">
        <v>-2.2475820785188998</v>
      </c>
      <c r="D193">
        <v>0.12013532492824699</v>
      </c>
      <c r="E193" s="134" t="s">
        <v>3736</v>
      </c>
      <c r="F193" s="134" t="s">
        <v>3737</v>
      </c>
      <c r="G193" t="s">
        <v>411</v>
      </c>
      <c r="H193">
        <v>7983696</v>
      </c>
      <c r="I193">
        <v>7986459</v>
      </c>
      <c r="J193" t="s">
        <v>252</v>
      </c>
      <c r="K193">
        <v>2129</v>
      </c>
      <c r="L193">
        <v>18.352</v>
      </c>
      <c r="M193" t="s">
        <v>245</v>
      </c>
      <c r="N193" t="s">
        <v>122</v>
      </c>
      <c r="O193">
        <v>3368</v>
      </c>
      <c r="P193">
        <v>63.212589073634199</v>
      </c>
      <c r="Q193" t="s">
        <v>246</v>
      </c>
      <c r="R193" t="s">
        <v>122</v>
      </c>
      <c r="S193" t="s">
        <v>3264</v>
      </c>
    </row>
    <row r="194">
      <c r="A194" t="s">
        <v>742</v>
      </c>
      <c r="B194">
        <v>490.38027225923997</v>
      </c>
      <c r="C194">
        <v>-6.53414886794525</v>
      </c>
      <c r="D194">
        <v>0.34912344024270098</v>
      </c>
      <c r="E194" s="134" t="s">
        <v>3738</v>
      </c>
      <c r="F194" s="134" t="s">
        <v>3739</v>
      </c>
      <c r="G194" t="s">
        <v>334</v>
      </c>
      <c r="H194">
        <v>3971692</v>
      </c>
      <c r="I194">
        <v>3975053</v>
      </c>
      <c r="J194" t="s">
        <v>244</v>
      </c>
      <c r="K194">
        <v>3361</v>
      </c>
      <c r="L194">
        <v>0.90000000000000002</v>
      </c>
      <c r="M194" t="s">
        <v>245</v>
      </c>
      <c r="N194" t="s">
        <v>198</v>
      </c>
      <c r="O194">
        <v>3926</v>
      </c>
      <c r="P194">
        <v>85.608762098828294</v>
      </c>
      <c r="Q194" t="s">
        <v>254</v>
      </c>
      <c r="R194" t="s">
        <v>198</v>
      </c>
      <c r="S194" t="s">
        <v>3264</v>
      </c>
    </row>
    <row r="195">
      <c r="A195" t="s">
        <v>466</v>
      </c>
      <c r="B195">
        <v>254.98388189479999</v>
      </c>
      <c r="C195">
        <v>3.9271591328766902</v>
      </c>
      <c r="D195">
        <v>0.21151903181842999</v>
      </c>
      <c r="E195" s="134" t="s">
        <v>3740</v>
      </c>
      <c r="F195" s="134" t="s">
        <v>3741</v>
      </c>
      <c r="G195" t="s">
        <v>282</v>
      </c>
      <c r="H195">
        <v>2961171</v>
      </c>
      <c r="I195">
        <v>2961768</v>
      </c>
      <c r="J195" t="s">
        <v>252</v>
      </c>
      <c r="K195">
        <v>597</v>
      </c>
      <c r="L195">
        <v>20.5</v>
      </c>
      <c r="M195" t="s">
        <v>265</v>
      </c>
      <c r="N195" t="s">
        <v>126</v>
      </c>
      <c r="O195">
        <v>3386</v>
      </c>
      <c r="P195">
        <v>17.631423508564701</v>
      </c>
      <c r="Q195" t="s">
        <v>246</v>
      </c>
      <c r="R195" t="s">
        <v>192</v>
      </c>
      <c r="S195" t="s">
        <v>3264</v>
      </c>
    </row>
    <row r="196">
      <c r="A196" t="s">
        <v>3742</v>
      </c>
      <c r="B196">
        <v>786.68953859993906</v>
      </c>
      <c r="C196">
        <v>-2.4328908776751099</v>
      </c>
      <c r="D196">
        <v>0.131981819894498</v>
      </c>
      <c r="E196" s="134" t="s">
        <v>3743</v>
      </c>
      <c r="F196" s="134" t="s">
        <v>3744</v>
      </c>
      <c r="G196" t="s">
        <v>282</v>
      </c>
      <c r="H196">
        <v>1100707</v>
      </c>
      <c r="I196">
        <v>1108038</v>
      </c>
      <c r="J196" t="s">
        <v>244</v>
      </c>
      <c r="K196">
        <v>7354</v>
      </c>
      <c r="L196">
        <v>2.3780000000000001</v>
      </c>
      <c r="M196" t="s">
        <v>274</v>
      </c>
      <c r="N196" t="s">
        <v>199</v>
      </c>
      <c r="O196">
        <v>8554</v>
      </c>
      <c r="P196">
        <v>85.971475333177494</v>
      </c>
      <c r="Q196" t="s">
        <v>254</v>
      </c>
      <c r="R196" t="s">
        <v>199</v>
      </c>
      <c r="S196" t="s">
        <v>3264</v>
      </c>
    </row>
    <row r="197">
      <c r="A197" t="s">
        <v>3745</v>
      </c>
      <c r="B197">
        <v>2192.2092547279899</v>
      </c>
      <c r="C197">
        <v>-2.2565797918128201</v>
      </c>
      <c r="D197">
        <v>0.12239811047507</v>
      </c>
      <c r="E197" s="134" t="s">
        <v>3746</v>
      </c>
      <c r="F197" s="134" t="s">
        <v>3747</v>
      </c>
      <c r="G197" t="s">
        <v>411</v>
      </c>
      <c r="H197">
        <v>7985219</v>
      </c>
      <c r="I197">
        <v>7985493</v>
      </c>
      <c r="J197" t="s">
        <v>244</v>
      </c>
      <c r="K197">
        <v>274</v>
      </c>
      <c r="L197">
        <v>21.800000000000001</v>
      </c>
      <c r="M197" t="s">
        <v>245</v>
      </c>
      <c r="N197" t="s">
        <v>122</v>
      </c>
      <c r="O197">
        <v>3368</v>
      </c>
      <c r="P197">
        <v>8.1353919239905004</v>
      </c>
      <c r="Q197" t="s">
        <v>246</v>
      </c>
      <c r="R197" t="s">
        <v>122</v>
      </c>
      <c r="S197" t="s">
        <v>3264</v>
      </c>
    </row>
    <row r="198">
      <c r="A198" t="s">
        <v>3748</v>
      </c>
      <c r="B198">
        <v>5375.6906900374497</v>
      </c>
      <c r="C198">
        <v>-2.0751805637471801</v>
      </c>
      <c r="D198">
        <v>0.112468851260136</v>
      </c>
      <c r="E198" s="134" t="s">
        <v>3749</v>
      </c>
      <c r="F198" s="134" t="s">
        <v>3750</v>
      </c>
      <c r="G198" t="s">
        <v>330</v>
      </c>
      <c r="H198">
        <v>4271867</v>
      </c>
      <c r="I198">
        <v>4275677</v>
      </c>
      <c r="J198" t="s">
        <v>244</v>
      </c>
      <c r="K198">
        <v>3810</v>
      </c>
      <c r="L198">
        <v>2.2999999999999998</v>
      </c>
      <c r="M198" t="s">
        <v>245</v>
      </c>
      <c r="N198" t="s">
        <v>198</v>
      </c>
      <c r="O198">
        <v>3926</v>
      </c>
      <c r="P198">
        <v>97.045338767193101</v>
      </c>
      <c r="Q198" t="s">
        <v>254</v>
      </c>
      <c r="R198" t="s">
        <v>198</v>
      </c>
      <c r="S198" t="s">
        <v>3264</v>
      </c>
    </row>
    <row r="199">
      <c r="A199" t="s">
        <v>3751</v>
      </c>
      <c r="B199">
        <v>4170.4958833362898</v>
      </c>
      <c r="C199">
        <v>-2.3035007976158202</v>
      </c>
      <c r="D199">
        <v>0.12508761191093501</v>
      </c>
      <c r="E199" s="134" t="s">
        <v>3752</v>
      </c>
      <c r="F199" s="134" t="s">
        <v>3753</v>
      </c>
      <c r="G199" t="s">
        <v>342</v>
      </c>
      <c r="H199">
        <v>7863785</v>
      </c>
      <c r="I199">
        <v>7865610</v>
      </c>
      <c r="J199" t="s">
        <v>252</v>
      </c>
      <c r="K199">
        <v>1469</v>
      </c>
      <c r="L199">
        <v>4.0640000000000001</v>
      </c>
      <c r="M199" t="s">
        <v>274</v>
      </c>
      <c r="N199" t="s">
        <v>198</v>
      </c>
      <c r="O199">
        <v>3684</v>
      </c>
      <c r="P199">
        <v>39.8751357220413</v>
      </c>
      <c r="Q199" t="s">
        <v>246</v>
      </c>
      <c r="R199" t="s">
        <v>198</v>
      </c>
      <c r="S199" t="s">
        <v>3264</v>
      </c>
    </row>
    <row r="200">
      <c r="A200" t="s">
        <v>3754</v>
      </c>
      <c r="B200">
        <v>5386.2440546857697</v>
      </c>
      <c r="C200">
        <v>-2.1582571912505601</v>
      </c>
      <c r="D200">
        <v>0.11744792296466</v>
      </c>
      <c r="E200" s="134" t="s">
        <v>3755</v>
      </c>
      <c r="F200" s="134" t="s">
        <v>3756</v>
      </c>
      <c r="G200" t="s">
        <v>681</v>
      </c>
      <c r="H200">
        <v>4413559</v>
      </c>
      <c r="I200">
        <v>4421251</v>
      </c>
      <c r="J200" t="s">
        <v>244</v>
      </c>
      <c r="K200">
        <v>7692</v>
      </c>
      <c r="L200">
        <v>0.29999999999999999</v>
      </c>
      <c r="M200" t="s">
        <v>265</v>
      </c>
      <c r="N200" t="s">
        <v>198</v>
      </c>
      <c r="O200">
        <v>7755</v>
      </c>
      <c r="P200">
        <v>99.187620889748601</v>
      </c>
      <c r="Q200" t="s">
        <v>254</v>
      </c>
      <c r="R200" t="s">
        <v>198</v>
      </c>
      <c r="S200" t="s">
        <v>3264</v>
      </c>
    </row>
    <row r="201">
      <c r="A201" t="s">
        <v>3757</v>
      </c>
      <c r="B201">
        <v>8111.5487144611698</v>
      </c>
      <c r="C201">
        <v>-2.33279585485792</v>
      </c>
      <c r="D201">
        <v>0.12729233668019299</v>
      </c>
      <c r="E201" s="134" t="s">
        <v>3758</v>
      </c>
      <c r="F201" s="134" t="s">
        <v>3759</v>
      </c>
      <c r="G201" t="s">
        <v>330</v>
      </c>
      <c r="H201">
        <v>1428073</v>
      </c>
      <c r="I201">
        <v>1431662</v>
      </c>
      <c r="J201" t="s">
        <v>252</v>
      </c>
      <c r="K201">
        <v>3589</v>
      </c>
      <c r="L201">
        <v>2.1000000000000001</v>
      </c>
      <c r="M201" t="s">
        <v>245</v>
      </c>
      <c r="N201" t="s">
        <v>198</v>
      </c>
      <c r="O201">
        <v>3926</v>
      </c>
      <c r="P201">
        <v>91.416199694345394</v>
      </c>
      <c r="Q201" t="s">
        <v>254</v>
      </c>
      <c r="R201" t="s">
        <v>198</v>
      </c>
      <c r="S201" t="s">
        <v>3264</v>
      </c>
    </row>
    <row r="202">
      <c r="A202" t="s">
        <v>355</v>
      </c>
      <c r="B202">
        <v>211.67064679873499</v>
      </c>
      <c r="C202">
        <v>4.5955847050121701</v>
      </c>
      <c r="D202">
        <v>0.25059538687233801</v>
      </c>
      <c r="E202" s="134" t="s">
        <v>3760</v>
      </c>
      <c r="F202" s="134" t="s">
        <v>3761</v>
      </c>
      <c r="G202" t="s">
        <v>330</v>
      </c>
      <c r="H202">
        <v>2367073</v>
      </c>
      <c r="I202">
        <v>2367312</v>
      </c>
      <c r="J202" t="s">
        <v>252</v>
      </c>
      <c r="K202">
        <v>239</v>
      </c>
      <c r="L202">
        <v>10.5</v>
      </c>
      <c r="M202" t="s">
        <v>265</v>
      </c>
      <c r="N202" t="s">
        <v>138</v>
      </c>
      <c r="O202">
        <v>8453</v>
      </c>
      <c r="P202">
        <v>2.8273985567254201</v>
      </c>
      <c r="Q202" t="s">
        <v>246</v>
      </c>
      <c r="R202" t="s">
        <v>138</v>
      </c>
      <c r="S202" t="s">
        <v>3264</v>
      </c>
    </row>
    <row r="203">
      <c r="A203" t="s">
        <v>3762</v>
      </c>
      <c r="B203">
        <v>5390.6579408164098</v>
      </c>
      <c r="C203">
        <v>-2.10242576755889</v>
      </c>
      <c r="D203">
        <v>0.115269294911939</v>
      </c>
      <c r="E203" s="134" t="s">
        <v>3763</v>
      </c>
      <c r="F203" s="134" t="s">
        <v>3764</v>
      </c>
      <c r="G203" t="s">
        <v>273</v>
      </c>
      <c r="H203">
        <v>4290322</v>
      </c>
      <c r="I203">
        <v>4294241</v>
      </c>
      <c r="J203" t="s">
        <v>244</v>
      </c>
      <c r="K203">
        <v>3831</v>
      </c>
      <c r="L203">
        <v>1.1000000000000001</v>
      </c>
      <c r="M203" t="s">
        <v>274</v>
      </c>
      <c r="N203" t="s">
        <v>198</v>
      </c>
      <c r="O203">
        <v>3926</v>
      </c>
      <c r="P203">
        <v>97.580234335201197</v>
      </c>
      <c r="Q203" t="s">
        <v>254</v>
      </c>
      <c r="R203" t="s">
        <v>198</v>
      </c>
      <c r="S203" t="s">
        <v>3264</v>
      </c>
    </row>
    <row r="204">
      <c r="A204" t="s">
        <v>3765</v>
      </c>
      <c r="B204">
        <v>7143.04735969592</v>
      </c>
      <c r="C204">
        <v>-2.2193290451154901</v>
      </c>
      <c r="D204">
        <v>0.12427916576897099</v>
      </c>
      <c r="E204" s="134" t="s">
        <v>3766</v>
      </c>
      <c r="F204" s="134" t="s">
        <v>3767</v>
      </c>
      <c r="G204" t="s">
        <v>338</v>
      </c>
      <c r="H204">
        <v>1257896</v>
      </c>
      <c r="I204">
        <v>1258175</v>
      </c>
      <c r="J204" t="s">
        <v>252</v>
      </c>
      <c r="K204">
        <v>279</v>
      </c>
      <c r="L204">
        <v>20.399999999999999</v>
      </c>
      <c r="M204" t="s">
        <v>245</v>
      </c>
      <c r="N204" t="s">
        <v>199</v>
      </c>
      <c r="O204">
        <v>8852</v>
      </c>
      <c r="P204">
        <v>3.1518300948938101</v>
      </c>
      <c r="Q204" t="s">
        <v>246</v>
      </c>
      <c r="R204" t="s">
        <v>199</v>
      </c>
      <c r="S204" t="s">
        <v>3264</v>
      </c>
    </row>
    <row r="205">
      <c r="A205" t="s">
        <v>905</v>
      </c>
      <c r="B205">
        <v>1295.2319632313599</v>
      </c>
      <c r="C205">
        <v>-2.2843251855234699</v>
      </c>
      <c r="D205">
        <v>0.127887157430326</v>
      </c>
      <c r="E205" s="134" t="s">
        <v>3768</v>
      </c>
      <c r="F205" s="134" t="s">
        <v>3769</v>
      </c>
      <c r="G205" t="s">
        <v>317</v>
      </c>
      <c r="H205">
        <v>5613944</v>
      </c>
      <c r="I205">
        <v>5614088</v>
      </c>
      <c r="J205" t="s">
        <v>244</v>
      </c>
      <c r="K205">
        <v>144</v>
      </c>
      <c r="L205">
        <v>17.399999999999999</v>
      </c>
      <c r="M205" t="s">
        <v>245</v>
      </c>
      <c r="N205" t="s">
        <v>198</v>
      </c>
      <c r="O205">
        <v>7282</v>
      </c>
      <c r="P205">
        <v>1.97747871463884</v>
      </c>
      <c r="Q205" t="s">
        <v>246</v>
      </c>
      <c r="R205" t="s">
        <v>198</v>
      </c>
      <c r="S205" t="s">
        <v>3264</v>
      </c>
    </row>
    <row r="206">
      <c r="A206" t="s">
        <v>3770</v>
      </c>
      <c r="B206">
        <v>971.70990773255096</v>
      </c>
      <c r="C206">
        <v>-2.2288230092799499</v>
      </c>
      <c r="D206">
        <v>0.12490050238572301</v>
      </c>
      <c r="E206" s="134" t="s">
        <v>3771</v>
      </c>
      <c r="F206" s="134" t="s">
        <v>3772</v>
      </c>
      <c r="G206" t="s">
        <v>334</v>
      </c>
      <c r="H206">
        <v>554846</v>
      </c>
      <c r="I206">
        <v>555424</v>
      </c>
      <c r="J206" t="s">
        <v>252</v>
      </c>
      <c r="K206">
        <v>583</v>
      </c>
      <c r="L206">
        <v>13.252000000000001</v>
      </c>
      <c r="M206" t="s">
        <v>245</v>
      </c>
      <c r="N206" t="s">
        <v>122</v>
      </c>
      <c r="O206">
        <v>1773</v>
      </c>
      <c r="P206">
        <v>32.882120699379598</v>
      </c>
      <c r="Q206" t="s">
        <v>246</v>
      </c>
      <c r="R206" t="s">
        <v>122</v>
      </c>
      <c r="S206" t="s">
        <v>3264</v>
      </c>
    </row>
    <row r="207">
      <c r="A207" t="s">
        <v>3773</v>
      </c>
      <c r="B207">
        <v>3389.94622309741</v>
      </c>
      <c r="C207">
        <v>-2.0376942134225202</v>
      </c>
      <c r="D207">
        <v>0.114301444173421</v>
      </c>
      <c r="E207" s="134" t="s">
        <v>3774</v>
      </c>
      <c r="F207" s="134" t="s">
        <v>3775</v>
      </c>
      <c r="G207" t="s">
        <v>282</v>
      </c>
      <c r="H207">
        <v>3545888</v>
      </c>
      <c r="I207">
        <v>3570852</v>
      </c>
      <c r="J207" t="s">
        <v>252</v>
      </c>
      <c r="K207">
        <v>13412</v>
      </c>
      <c r="L207">
        <v>1.6739999999999999</v>
      </c>
      <c r="M207" t="s">
        <v>274</v>
      </c>
      <c r="N207" t="s">
        <v>199</v>
      </c>
      <c r="O207">
        <v>13468</v>
      </c>
      <c r="P207">
        <v>99.584199584199595</v>
      </c>
      <c r="Q207" t="s">
        <v>254</v>
      </c>
      <c r="R207" t="s">
        <v>199</v>
      </c>
      <c r="S207" t="s">
        <v>3264</v>
      </c>
    </row>
    <row r="208">
      <c r="A208" t="s">
        <v>3776</v>
      </c>
      <c r="B208">
        <v>2002.7300179716599</v>
      </c>
      <c r="C208">
        <v>-2.1446598602129998</v>
      </c>
      <c r="D208">
        <v>0.12024756837403</v>
      </c>
      <c r="E208" s="134" t="s">
        <v>3777</v>
      </c>
      <c r="F208" s="134" t="s">
        <v>3778</v>
      </c>
      <c r="G208" t="s">
        <v>317</v>
      </c>
      <c r="H208">
        <v>5611278</v>
      </c>
      <c r="I208">
        <v>5614503</v>
      </c>
      <c r="J208" t="s">
        <v>252</v>
      </c>
      <c r="K208">
        <v>3084</v>
      </c>
      <c r="L208">
        <v>17.114999999999998</v>
      </c>
      <c r="M208" t="s">
        <v>245</v>
      </c>
      <c r="N208" t="s">
        <v>198</v>
      </c>
      <c r="O208">
        <v>7366</v>
      </c>
      <c r="P208">
        <v>41.868042356774403</v>
      </c>
      <c r="Q208" t="s">
        <v>246</v>
      </c>
      <c r="R208" t="s">
        <v>198</v>
      </c>
      <c r="S208" t="s">
        <v>3264</v>
      </c>
    </row>
    <row r="209">
      <c r="A209" t="s">
        <v>3779</v>
      </c>
      <c r="B209">
        <v>2002.7300179716599</v>
      </c>
      <c r="C209">
        <v>-2.1446598602129998</v>
      </c>
      <c r="D209">
        <v>0.12024756837403</v>
      </c>
      <c r="E209" s="134" t="s">
        <v>3777</v>
      </c>
      <c r="F209" s="134" t="s">
        <v>3778</v>
      </c>
      <c r="G209" t="s">
        <v>317</v>
      </c>
      <c r="H209">
        <v>5610903</v>
      </c>
      <c r="I209">
        <v>5614742</v>
      </c>
      <c r="J209" t="s">
        <v>252</v>
      </c>
      <c r="K209">
        <v>347</v>
      </c>
      <c r="L209">
        <v>28.068999999999999</v>
      </c>
      <c r="M209" t="s">
        <v>245</v>
      </c>
      <c r="N209" t="s">
        <v>198</v>
      </c>
      <c r="O209">
        <v>7282</v>
      </c>
      <c r="P209">
        <v>4.7651744026366396</v>
      </c>
      <c r="Q209" t="s">
        <v>246</v>
      </c>
      <c r="R209" t="s">
        <v>198</v>
      </c>
      <c r="S209" t="s">
        <v>3264</v>
      </c>
    </row>
    <row r="210">
      <c r="A210" t="s">
        <v>3780</v>
      </c>
      <c r="B210">
        <v>964.61573629403904</v>
      </c>
      <c r="C210">
        <v>-2.3783575327147002</v>
      </c>
      <c r="D210">
        <v>0.133885547725726</v>
      </c>
      <c r="E210" s="134" t="s">
        <v>3781</v>
      </c>
      <c r="F210" s="134" t="s">
        <v>3782</v>
      </c>
      <c r="G210" t="s">
        <v>297</v>
      </c>
      <c r="H210">
        <v>5671164</v>
      </c>
      <c r="I210">
        <v>5672540</v>
      </c>
      <c r="J210" t="s">
        <v>244</v>
      </c>
      <c r="K210">
        <v>1272</v>
      </c>
      <c r="L210">
        <v>11.271000000000001</v>
      </c>
      <c r="M210" t="s">
        <v>245</v>
      </c>
      <c r="N210" t="s">
        <v>122</v>
      </c>
      <c r="O210">
        <v>1773</v>
      </c>
      <c r="P210">
        <v>71.742808798646394</v>
      </c>
      <c r="Q210" t="s">
        <v>246</v>
      </c>
      <c r="R210" t="s">
        <v>122</v>
      </c>
      <c r="S210" t="s">
        <v>3264</v>
      </c>
    </row>
    <row r="211">
      <c r="A211" t="s">
        <v>3783</v>
      </c>
      <c r="B211">
        <v>73794.570736198293</v>
      </c>
      <c r="C211">
        <v>-2.0781820086791498</v>
      </c>
      <c r="D211">
        <v>0.1169834224661</v>
      </c>
      <c r="E211" s="134" t="s">
        <v>3784</v>
      </c>
      <c r="F211" s="134" t="s">
        <v>3785</v>
      </c>
      <c r="G211" t="s">
        <v>269</v>
      </c>
      <c r="H211">
        <v>5649406</v>
      </c>
      <c r="I211">
        <v>5650460</v>
      </c>
      <c r="J211" t="s">
        <v>244</v>
      </c>
      <c r="K211">
        <v>861</v>
      </c>
      <c r="L211">
        <v>9.9139999999999997</v>
      </c>
      <c r="M211" t="s">
        <v>245</v>
      </c>
      <c r="N211" t="s">
        <v>199</v>
      </c>
      <c r="O211">
        <v>8852</v>
      </c>
      <c r="P211">
        <v>9.7266154541346594</v>
      </c>
      <c r="Q211" t="s">
        <v>246</v>
      </c>
      <c r="R211" t="s">
        <v>199</v>
      </c>
      <c r="S211" t="s">
        <v>3264</v>
      </c>
    </row>
    <row r="212">
      <c r="A212" t="s">
        <v>3786</v>
      </c>
      <c r="B212">
        <v>1032.57094258435</v>
      </c>
      <c r="C212">
        <v>-2.2306696324297501</v>
      </c>
      <c r="D212">
        <v>0.125901330680291</v>
      </c>
      <c r="E212" s="134" t="s">
        <v>3787</v>
      </c>
      <c r="F212" s="134" t="s">
        <v>3788</v>
      </c>
      <c r="G212" t="s">
        <v>269</v>
      </c>
      <c r="H212">
        <v>9417483</v>
      </c>
      <c r="I212">
        <v>9417636</v>
      </c>
      <c r="J212" t="s">
        <v>252</v>
      </c>
      <c r="K212">
        <v>153</v>
      </c>
      <c r="L212">
        <v>19.800000000000001</v>
      </c>
      <c r="M212" t="s">
        <v>245</v>
      </c>
      <c r="N212" t="s">
        <v>198</v>
      </c>
      <c r="O212">
        <v>7031</v>
      </c>
      <c r="P212">
        <v>2.17607737163988</v>
      </c>
      <c r="Q212" t="s">
        <v>246</v>
      </c>
      <c r="R212" t="s">
        <v>198</v>
      </c>
      <c r="S212" t="s">
        <v>3264</v>
      </c>
    </row>
    <row r="213">
      <c r="A213" t="s">
        <v>402</v>
      </c>
      <c r="B213">
        <v>188.35480832639999</v>
      </c>
      <c r="C213">
        <v>4.7029882991696104</v>
      </c>
      <c r="D213">
        <v>0.26665938276576101</v>
      </c>
      <c r="E213" s="134" t="s">
        <v>3789</v>
      </c>
      <c r="F213" s="134" t="s">
        <v>3790</v>
      </c>
      <c r="G213" t="s">
        <v>307</v>
      </c>
      <c r="H213">
        <v>5501255</v>
      </c>
      <c r="I213">
        <v>5502001</v>
      </c>
      <c r="J213" t="s">
        <v>252</v>
      </c>
      <c r="K213">
        <v>746</v>
      </c>
      <c r="L213">
        <v>14.800000000000001</v>
      </c>
      <c r="M213" t="s">
        <v>245</v>
      </c>
      <c r="N213" t="s">
        <v>126</v>
      </c>
      <c r="O213">
        <v>826</v>
      </c>
      <c r="P213">
        <v>90.314769975786902</v>
      </c>
      <c r="Q213" t="s">
        <v>254</v>
      </c>
      <c r="R213" t="s">
        <v>192</v>
      </c>
      <c r="S213" t="s">
        <v>3264</v>
      </c>
    </row>
    <row r="214">
      <c r="A214" t="s">
        <v>3791</v>
      </c>
      <c r="B214">
        <v>10100.238437802</v>
      </c>
      <c r="C214">
        <v>-2.15374916289346</v>
      </c>
      <c r="D214">
        <v>0.12267147646344601</v>
      </c>
      <c r="E214" s="134" t="s">
        <v>3792</v>
      </c>
      <c r="F214" s="134" t="s">
        <v>3793</v>
      </c>
      <c r="G214" t="s">
        <v>520</v>
      </c>
      <c r="H214">
        <v>59395</v>
      </c>
      <c r="I214">
        <v>63315</v>
      </c>
      <c r="J214" t="s">
        <v>252</v>
      </c>
      <c r="K214">
        <v>3836</v>
      </c>
      <c r="L214">
        <v>1.2</v>
      </c>
      <c r="M214" t="s">
        <v>274</v>
      </c>
      <c r="N214" t="s">
        <v>198</v>
      </c>
      <c r="O214">
        <v>3926</v>
      </c>
      <c r="P214">
        <v>97.707590422822193</v>
      </c>
      <c r="Q214" t="s">
        <v>254</v>
      </c>
      <c r="R214" t="s">
        <v>198</v>
      </c>
      <c r="S214" t="s">
        <v>3264</v>
      </c>
    </row>
    <row r="215">
      <c r="A215" t="s">
        <v>3794</v>
      </c>
      <c r="B215">
        <v>10114.1265154014</v>
      </c>
      <c r="C215">
        <v>-2.1469149548537501</v>
      </c>
      <c r="D215">
        <v>0.122503892621403</v>
      </c>
      <c r="E215" s="134" t="s">
        <v>3795</v>
      </c>
      <c r="F215" s="134" t="s">
        <v>3796</v>
      </c>
      <c r="G215" t="s">
        <v>520</v>
      </c>
      <c r="H215">
        <v>56466</v>
      </c>
      <c r="I215">
        <v>65081</v>
      </c>
      <c r="J215" t="s">
        <v>252</v>
      </c>
      <c r="K215">
        <v>2400</v>
      </c>
      <c r="L215">
        <v>3.7160000000000002</v>
      </c>
      <c r="M215" t="s">
        <v>274</v>
      </c>
      <c r="N215" t="s">
        <v>3797</v>
      </c>
      <c r="O215">
        <v>4571</v>
      </c>
      <c r="P215">
        <v>52.504922336469001</v>
      </c>
      <c r="Q215" t="s">
        <v>246</v>
      </c>
      <c r="R215" t="s">
        <v>191</v>
      </c>
      <c r="S215" t="s">
        <v>3264</v>
      </c>
    </row>
    <row r="216">
      <c r="A216" t="s">
        <v>3798</v>
      </c>
      <c r="B216">
        <v>9961.0102799446504</v>
      </c>
      <c r="C216">
        <v>-2.1410014443283099</v>
      </c>
      <c r="D216">
        <v>0.122701497222496</v>
      </c>
      <c r="E216" s="134" t="s">
        <v>3799</v>
      </c>
      <c r="F216" s="134" t="s">
        <v>3800</v>
      </c>
      <c r="G216" t="s">
        <v>307</v>
      </c>
      <c r="H216">
        <v>2990104</v>
      </c>
      <c r="I216">
        <v>2993634</v>
      </c>
      <c r="J216" t="s">
        <v>252</v>
      </c>
      <c r="K216">
        <v>3477</v>
      </c>
      <c r="L216">
        <v>3.2000000000000002</v>
      </c>
      <c r="M216" t="s">
        <v>274</v>
      </c>
      <c r="N216" t="s">
        <v>198</v>
      </c>
      <c r="O216">
        <v>3926</v>
      </c>
      <c r="P216">
        <v>88.563423331635207</v>
      </c>
      <c r="Q216" t="s">
        <v>254</v>
      </c>
      <c r="R216" t="s">
        <v>198</v>
      </c>
      <c r="S216" t="s">
        <v>3264</v>
      </c>
    </row>
    <row r="217">
      <c r="A217" t="s">
        <v>3801</v>
      </c>
      <c r="B217">
        <v>1237.3373773224</v>
      </c>
      <c r="C217">
        <v>-2.0580407253433899</v>
      </c>
      <c r="D217">
        <v>0.118134566308459</v>
      </c>
      <c r="E217" s="134" t="s">
        <v>3802</v>
      </c>
      <c r="F217" s="134" t="s">
        <v>3803</v>
      </c>
      <c r="G217" t="s">
        <v>681</v>
      </c>
      <c r="H217">
        <v>4138735</v>
      </c>
      <c r="I217">
        <v>4139700</v>
      </c>
      <c r="J217" t="s">
        <v>252</v>
      </c>
      <c r="K217">
        <v>965</v>
      </c>
      <c r="L217">
        <v>11.5</v>
      </c>
      <c r="M217" t="s">
        <v>245</v>
      </c>
      <c r="N217" t="s">
        <v>122</v>
      </c>
      <c r="O217">
        <v>1773</v>
      </c>
      <c r="P217">
        <v>54.427523970671203</v>
      </c>
      <c r="Q217" t="s">
        <v>246</v>
      </c>
      <c r="R217" t="s">
        <v>122</v>
      </c>
      <c r="S217" t="s">
        <v>3264</v>
      </c>
    </row>
    <row r="218">
      <c r="A218" t="s">
        <v>255</v>
      </c>
      <c r="B218">
        <v>19669.560805175901</v>
      </c>
      <c r="C218">
        <v>5.4623998353081298</v>
      </c>
      <c r="D218">
        <v>0.31382724180288102</v>
      </c>
      <c r="E218" s="134" t="s">
        <v>3804</v>
      </c>
      <c r="F218" s="134" t="s">
        <v>3805</v>
      </c>
      <c r="G218" t="s">
        <v>251</v>
      </c>
      <c r="H218">
        <v>7026553</v>
      </c>
      <c r="I218">
        <v>7028047</v>
      </c>
      <c r="J218" t="s">
        <v>244</v>
      </c>
      <c r="K218">
        <v>1494</v>
      </c>
      <c r="L218">
        <v>0.10000000000000001</v>
      </c>
      <c r="M218" t="s">
        <v>153</v>
      </c>
      <c r="N218" t="s">
        <v>199</v>
      </c>
      <c r="O218">
        <v>4138</v>
      </c>
      <c r="P218">
        <v>36.104398260029001</v>
      </c>
      <c r="Q218" t="s">
        <v>246</v>
      </c>
      <c r="R218" t="s">
        <v>199</v>
      </c>
      <c r="S218" t="s">
        <v>3264</v>
      </c>
    </row>
    <row r="219">
      <c r="A219" t="s">
        <v>645</v>
      </c>
      <c r="B219">
        <v>396.761643420182</v>
      </c>
      <c r="C219">
        <v>2.8043663915537498</v>
      </c>
      <c r="D219">
        <v>0.161014887255998</v>
      </c>
      <c r="E219" s="134" t="s">
        <v>3806</v>
      </c>
      <c r="F219" s="134" t="s">
        <v>3807</v>
      </c>
      <c r="G219" t="s">
        <v>334</v>
      </c>
      <c r="H219">
        <v>6219283</v>
      </c>
      <c r="I219">
        <v>6219818</v>
      </c>
      <c r="J219" t="s">
        <v>244</v>
      </c>
      <c r="K219">
        <v>535</v>
      </c>
      <c r="L219">
        <v>7.9000000000000004</v>
      </c>
      <c r="M219" t="s">
        <v>265</v>
      </c>
      <c r="N219" t="s">
        <v>197</v>
      </c>
      <c r="O219">
        <v>607</v>
      </c>
      <c r="P219">
        <v>88.138385502471195</v>
      </c>
      <c r="Q219" t="s">
        <v>254</v>
      </c>
      <c r="R219" t="s">
        <v>197</v>
      </c>
      <c r="S219" t="s">
        <v>3264</v>
      </c>
    </row>
    <row r="220">
      <c r="A220" t="s">
        <v>3808</v>
      </c>
      <c r="B220">
        <v>393.80236532434299</v>
      </c>
      <c r="C220">
        <v>-3.0016107247672301</v>
      </c>
      <c r="D220">
        <v>0.17428312866898901</v>
      </c>
      <c r="E220" s="134" t="s">
        <v>3809</v>
      </c>
      <c r="F220" s="134" t="s">
        <v>3810</v>
      </c>
      <c r="G220" t="s">
        <v>282</v>
      </c>
      <c r="H220">
        <v>5595758</v>
      </c>
      <c r="I220">
        <v>5595889</v>
      </c>
      <c r="J220" t="s">
        <v>252</v>
      </c>
      <c r="K220">
        <v>131</v>
      </c>
      <c r="L220">
        <v>26.899999999999999</v>
      </c>
      <c r="M220" t="s">
        <v>274</v>
      </c>
      <c r="N220" t="s">
        <v>198</v>
      </c>
      <c r="O220">
        <v>6814</v>
      </c>
      <c r="P220">
        <v>1.9225124743175801</v>
      </c>
      <c r="Q220" t="s">
        <v>246</v>
      </c>
      <c r="R220" t="s">
        <v>198</v>
      </c>
      <c r="S220" t="s">
        <v>3264</v>
      </c>
    </row>
    <row r="221">
      <c r="A221" t="s">
        <v>3811</v>
      </c>
      <c r="B221">
        <v>264163.984278875</v>
      </c>
      <c r="C221">
        <v>2.0400081345066599</v>
      </c>
      <c r="D221">
        <v>0.117879374635804</v>
      </c>
      <c r="E221" s="134" t="s">
        <v>3812</v>
      </c>
      <c r="F221" s="134" t="s">
        <v>3813</v>
      </c>
      <c r="G221" t="s">
        <v>411</v>
      </c>
      <c r="H221">
        <v>827323</v>
      </c>
      <c r="I221">
        <v>835918</v>
      </c>
      <c r="J221" t="s">
        <v>252</v>
      </c>
      <c r="K221">
        <v>5445</v>
      </c>
      <c r="L221">
        <v>5.3639999999999999</v>
      </c>
      <c r="M221" t="s">
        <v>274</v>
      </c>
      <c r="N221" t="s">
        <v>198</v>
      </c>
      <c r="O221">
        <v>7282</v>
      </c>
      <c r="P221">
        <v>74.773413897281003</v>
      </c>
      <c r="Q221" t="s">
        <v>246</v>
      </c>
      <c r="R221" t="s">
        <v>198</v>
      </c>
      <c r="S221" t="s">
        <v>3264</v>
      </c>
    </row>
    <row r="222">
      <c r="A222" t="s">
        <v>3814</v>
      </c>
      <c r="B222">
        <v>754.08479668099699</v>
      </c>
      <c r="C222">
        <v>-2.2493846796685402</v>
      </c>
      <c r="D222">
        <v>0.13095162594922499</v>
      </c>
      <c r="E222" s="134" t="s">
        <v>3815</v>
      </c>
      <c r="F222" s="134" t="s">
        <v>3816</v>
      </c>
      <c r="G222" t="s">
        <v>297</v>
      </c>
      <c r="H222">
        <v>3777964</v>
      </c>
      <c r="I222">
        <v>3778602</v>
      </c>
      <c r="J222" t="s">
        <v>244</v>
      </c>
      <c r="K222">
        <v>411</v>
      </c>
      <c r="L222">
        <v>9.532</v>
      </c>
      <c r="M222" t="s">
        <v>245</v>
      </c>
      <c r="N222" t="s">
        <v>199</v>
      </c>
      <c r="O222">
        <v>13468</v>
      </c>
      <c r="P222">
        <v>3.0516780516780502</v>
      </c>
      <c r="Q222" t="s">
        <v>246</v>
      </c>
      <c r="R222" t="s">
        <v>199</v>
      </c>
      <c r="S222" t="s">
        <v>3264</v>
      </c>
    </row>
    <row r="223">
      <c r="A223" t="s">
        <v>3817</v>
      </c>
      <c r="B223">
        <v>1675.5524331152701</v>
      </c>
      <c r="C223">
        <v>-2.10858002964406</v>
      </c>
      <c r="D223">
        <v>0.122717370029831</v>
      </c>
      <c r="E223" s="134" t="s">
        <v>3818</v>
      </c>
      <c r="F223" s="134" t="s">
        <v>3819</v>
      </c>
      <c r="G223" t="s">
        <v>411</v>
      </c>
      <c r="H223">
        <v>2670655</v>
      </c>
      <c r="I223">
        <v>2671067</v>
      </c>
      <c r="J223" t="s">
        <v>244</v>
      </c>
      <c r="K223">
        <v>412</v>
      </c>
      <c r="L223">
        <v>4.7000000000000002</v>
      </c>
      <c r="M223" t="s">
        <v>245</v>
      </c>
      <c r="N223" t="s">
        <v>122</v>
      </c>
      <c r="O223">
        <v>1773</v>
      </c>
      <c r="P223">
        <v>23.2374506486182</v>
      </c>
      <c r="Q223" t="s">
        <v>246</v>
      </c>
      <c r="R223" t="s">
        <v>122</v>
      </c>
      <c r="S223" t="s">
        <v>3264</v>
      </c>
    </row>
    <row r="224">
      <c r="A224" t="s">
        <v>419</v>
      </c>
      <c r="B224">
        <v>311.68785665987298</v>
      </c>
      <c r="C224">
        <v>3.18562966457137</v>
      </c>
      <c r="D224">
        <v>0.185814331276274</v>
      </c>
      <c r="E224" s="134" t="s">
        <v>3820</v>
      </c>
      <c r="F224" s="134" t="s">
        <v>3821</v>
      </c>
      <c r="G224" t="s">
        <v>411</v>
      </c>
      <c r="H224">
        <v>55390</v>
      </c>
      <c r="I224">
        <v>55536</v>
      </c>
      <c r="J224" t="s">
        <v>244</v>
      </c>
      <c r="K224">
        <v>146</v>
      </c>
      <c r="L224">
        <v>25.600000000000001</v>
      </c>
      <c r="M224" t="s">
        <v>265</v>
      </c>
      <c r="N224" t="s">
        <v>198</v>
      </c>
      <c r="O224">
        <v>4811</v>
      </c>
      <c r="P224">
        <v>3.0347121180627701</v>
      </c>
      <c r="Q224" t="s">
        <v>246</v>
      </c>
      <c r="R224" t="s">
        <v>198</v>
      </c>
      <c r="S224" t="s">
        <v>3264</v>
      </c>
    </row>
    <row r="225">
      <c r="A225" t="s">
        <v>3822</v>
      </c>
      <c r="B225">
        <v>966.02469098658798</v>
      </c>
      <c r="C225">
        <v>-2.097075837797</v>
      </c>
      <c r="D225">
        <v>0.122552366856347</v>
      </c>
      <c r="E225" s="134" t="s">
        <v>3823</v>
      </c>
      <c r="F225" s="134" t="s">
        <v>3824</v>
      </c>
      <c r="G225" t="s">
        <v>411</v>
      </c>
      <c r="H225">
        <v>2819773</v>
      </c>
      <c r="I225">
        <v>2820164</v>
      </c>
      <c r="J225" t="s">
        <v>252</v>
      </c>
      <c r="K225">
        <v>391</v>
      </c>
      <c r="L225">
        <v>2.2999999999999998</v>
      </c>
      <c r="M225" t="s">
        <v>274</v>
      </c>
      <c r="N225" t="s">
        <v>122</v>
      </c>
      <c r="O225">
        <v>1773</v>
      </c>
      <c r="P225">
        <v>22.053017484489601</v>
      </c>
      <c r="Q225" t="s">
        <v>246</v>
      </c>
      <c r="R225" t="s">
        <v>122</v>
      </c>
      <c r="S225" t="s">
        <v>3264</v>
      </c>
    </row>
    <row r="226">
      <c r="A226" t="s">
        <v>446</v>
      </c>
      <c r="B226">
        <v>205.53925449132399</v>
      </c>
      <c r="C226">
        <v>3.8077725324524399</v>
      </c>
      <c r="D226">
        <v>0.22293403980592</v>
      </c>
      <c r="E226" s="134" t="s">
        <v>3825</v>
      </c>
      <c r="F226" s="134" t="s">
        <v>3826</v>
      </c>
      <c r="G226" t="s">
        <v>307</v>
      </c>
      <c r="H226">
        <v>232192</v>
      </c>
      <c r="I226">
        <v>232886</v>
      </c>
      <c r="J226" t="s">
        <v>252</v>
      </c>
      <c r="K226">
        <v>694</v>
      </c>
      <c r="L226">
        <v>15.699999999999999</v>
      </c>
      <c r="M226" t="s">
        <v>274</v>
      </c>
      <c r="N226" t="s">
        <v>195</v>
      </c>
      <c r="O226">
        <v>4363</v>
      </c>
      <c r="P226">
        <v>15.906486362594499</v>
      </c>
      <c r="Q226" t="s">
        <v>246</v>
      </c>
      <c r="R226" t="s">
        <v>195</v>
      </c>
      <c r="S226" t="s">
        <v>3264</v>
      </c>
    </row>
    <row r="227">
      <c r="A227" t="s">
        <v>3827</v>
      </c>
      <c r="B227">
        <v>4514.2803410298202</v>
      </c>
      <c r="C227">
        <v>-2.0044119873788802</v>
      </c>
      <c r="D227">
        <v>0.117746992649682</v>
      </c>
      <c r="E227" s="134" t="s">
        <v>3828</v>
      </c>
      <c r="F227" s="134" t="s">
        <v>3829</v>
      </c>
      <c r="G227" t="s">
        <v>418</v>
      </c>
      <c r="H227">
        <v>44583</v>
      </c>
      <c r="I227">
        <v>50839</v>
      </c>
      <c r="J227" t="s">
        <v>244</v>
      </c>
      <c r="K227">
        <v>3107</v>
      </c>
      <c r="L227">
        <v>8.2739999999999991</v>
      </c>
      <c r="M227" t="s">
        <v>274</v>
      </c>
      <c r="N227" t="s">
        <v>122</v>
      </c>
      <c r="O227">
        <v>3580</v>
      </c>
      <c r="P227">
        <v>86.787709497206706</v>
      </c>
      <c r="Q227" t="s">
        <v>254</v>
      </c>
      <c r="R227" t="s">
        <v>122</v>
      </c>
      <c r="S227" t="s">
        <v>3264</v>
      </c>
    </row>
    <row r="228">
      <c r="A228" t="s">
        <v>3830</v>
      </c>
      <c r="B228">
        <v>4513.4819237059</v>
      </c>
      <c r="C228">
        <v>-2.0050816322523599</v>
      </c>
      <c r="D228">
        <v>0.117797785336582</v>
      </c>
      <c r="E228" s="134" t="s">
        <v>3831</v>
      </c>
      <c r="F228" s="134" t="s">
        <v>3832</v>
      </c>
      <c r="G228" t="s">
        <v>418</v>
      </c>
      <c r="H228">
        <v>47426</v>
      </c>
      <c r="I228">
        <v>50501</v>
      </c>
      <c r="J228" t="s">
        <v>252</v>
      </c>
      <c r="K228">
        <v>3049</v>
      </c>
      <c r="L228">
        <v>5.2309999999999999</v>
      </c>
      <c r="M228" t="s">
        <v>274</v>
      </c>
      <c r="N228" t="s">
        <v>126</v>
      </c>
      <c r="O228">
        <v>5590</v>
      </c>
      <c r="P228">
        <v>54.543828264758503</v>
      </c>
      <c r="Q228" t="s">
        <v>246</v>
      </c>
      <c r="R228" t="s">
        <v>191</v>
      </c>
      <c r="S228" t="s">
        <v>3264</v>
      </c>
    </row>
    <row r="229">
      <c r="A229" t="s">
        <v>3833</v>
      </c>
      <c r="B229">
        <v>10575.3174271511</v>
      </c>
      <c r="C229">
        <v>-2.0588753987980701</v>
      </c>
      <c r="D229">
        <v>0.12190182578558099</v>
      </c>
      <c r="E229" s="134" t="s">
        <v>3834</v>
      </c>
      <c r="F229" s="134" t="s">
        <v>3835</v>
      </c>
      <c r="G229" t="s">
        <v>411</v>
      </c>
      <c r="H229">
        <v>7982347</v>
      </c>
      <c r="I229">
        <v>7982423</v>
      </c>
      <c r="J229" t="s">
        <v>244</v>
      </c>
      <c r="K229">
        <v>76</v>
      </c>
      <c r="L229">
        <v>18.600000000000001</v>
      </c>
      <c r="M229" t="s">
        <v>245</v>
      </c>
      <c r="N229" t="s">
        <v>137</v>
      </c>
      <c r="O229">
        <v>614</v>
      </c>
      <c r="P229">
        <v>12.3778501628664</v>
      </c>
      <c r="Q229" t="s">
        <v>246</v>
      </c>
      <c r="R229" t="s">
        <v>194</v>
      </c>
      <c r="S229" t="s">
        <v>3264</v>
      </c>
    </row>
    <row r="230">
      <c r="A230" t="s">
        <v>3836</v>
      </c>
      <c r="B230">
        <v>297.112351225655</v>
      </c>
      <c r="C230">
        <v>2.8434535433138399</v>
      </c>
      <c r="D230">
        <v>0.169333407123027</v>
      </c>
      <c r="E230" s="134" t="s">
        <v>3837</v>
      </c>
      <c r="F230" s="134" t="s">
        <v>3838</v>
      </c>
      <c r="G230" t="s">
        <v>553</v>
      </c>
      <c r="H230">
        <v>1016582</v>
      </c>
      <c r="I230">
        <v>1017924</v>
      </c>
      <c r="J230" t="s">
        <v>252</v>
      </c>
      <c r="K230">
        <v>1342</v>
      </c>
      <c r="L230">
        <v>0</v>
      </c>
      <c r="M230" t="s">
        <v>245</v>
      </c>
      <c r="N230" t="s">
        <v>199</v>
      </c>
      <c r="O230">
        <v>8005</v>
      </c>
      <c r="P230">
        <v>16.764522173641499</v>
      </c>
      <c r="Q230" t="s">
        <v>246</v>
      </c>
      <c r="R230" t="s">
        <v>199</v>
      </c>
      <c r="S230" t="s">
        <v>3264</v>
      </c>
    </row>
    <row r="231">
      <c r="A231" t="s">
        <v>472</v>
      </c>
      <c r="B231">
        <v>219.244362663749</v>
      </c>
      <c r="C231">
        <v>3.5930660226709601</v>
      </c>
      <c r="D231">
        <v>0.216344556078475</v>
      </c>
      <c r="E231" s="134" t="s">
        <v>3839</v>
      </c>
      <c r="F231" s="134" t="s">
        <v>3840</v>
      </c>
      <c r="G231" t="s">
        <v>338</v>
      </c>
      <c r="H231">
        <v>3463161</v>
      </c>
      <c r="I231">
        <v>3486073</v>
      </c>
      <c r="J231" t="s">
        <v>252</v>
      </c>
      <c r="K231">
        <v>648</v>
      </c>
      <c r="L231">
        <v>21.587</v>
      </c>
      <c r="M231" t="s">
        <v>245</v>
      </c>
      <c r="N231" t="s">
        <v>198</v>
      </c>
      <c r="O231">
        <v>22184</v>
      </c>
      <c r="P231">
        <v>2.92102416155788</v>
      </c>
      <c r="Q231" t="s">
        <v>246</v>
      </c>
      <c r="R231" t="s">
        <v>198</v>
      </c>
      <c r="S231" t="s">
        <v>3264</v>
      </c>
    </row>
    <row r="232">
      <c r="A232" t="s">
        <v>1287</v>
      </c>
      <c r="B232">
        <v>233.133770739151</v>
      </c>
      <c r="C232">
        <v>6.7338694537501196</v>
      </c>
      <c r="D232">
        <v>0.40239531710795501</v>
      </c>
      <c r="E232" s="134" t="s">
        <v>3841</v>
      </c>
      <c r="F232" s="134" t="s">
        <v>3842</v>
      </c>
      <c r="G232" t="s">
        <v>317</v>
      </c>
      <c r="H232">
        <v>4689662</v>
      </c>
      <c r="I232">
        <v>4690228</v>
      </c>
      <c r="J232" t="s">
        <v>244</v>
      </c>
      <c r="K232">
        <v>566</v>
      </c>
      <c r="L232">
        <v>19.699999999999999</v>
      </c>
      <c r="M232" t="s">
        <v>265</v>
      </c>
      <c r="N232" t="s">
        <v>199</v>
      </c>
      <c r="O232">
        <v>4138</v>
      </c>
      <c r="P232">
        <v>13.6781053649106</v>
      </c>
      <c r="Q232" t="s">
        <v>246</v>
      </c>
      <c r="R232" t="s">
        <v>199</v>
      </c>
      <c r="S232" t="s">
        <v>3264</v>
      </c>
    </row>
    <row r="233">
      <c r="A233" t="s">
        <v>582</v>
      </c>
      <c r="B233">
        <v>892.28999865461003</v>
      </c>
      <c r="C233">
        <v>2.0755704898204099</v>
      </c>
      <c r="D233">
        <v>0.125805020918277</v>
      </c>
      <c r="E233" s="134" t="s">
        <v>3843</v>
      </c>
      <c r="F233" s="134" t="s">
        <v>3844</v>
      </c>
      <c r="G233" t="s">
        <v>338</v>
      </c>
      <c r="H233">
        <v>1289198</v>
      </c>
      <c r="I233">
        <v>1290605</v>
      </c>
      <c r="J233" t="s">
        <v>252</v>
      </c>
      <c r="K233">
        <v>1407</v>
      </c>
      <c r="L233">
        <v>8.5</v>
      </c>
      <c r="M233" t="s">
        <v>245</v>
      </c>
      <c r="N233" t="s">
        <v>126</v>
      </c>
      <c r="O233">
        <v>3386</v>
      </c>
      <c r="P233">
        <v>41.553455404607199</v>
      </c>
      <c r="Q233" t="s">
        <v>246</v>
      </c>
      <c r="R233" t="s">
        <v>192</v>
      </c>
      <c r="S233" t="s">
        <v>3264</v>
      </c>
    </row>
    <row r="234">
      <c r="A234" t="s">
        <v>3845</v>
      </c>
      <c r="B234">
        <v>666.38562577703397</v>
      </c>
      <c r="C234">
        <v>-2.67706317047961</v>
      </c>
      <c r="D234">
        <v>0.16229084028844801</v>
      </c>
      <c r="E234" s="134" t="s">
        <v>3846</v>
      </c>
      <c r="F234" s="134" t="s">
        <v>3847</v>
      </c>
      <c r="G234" t="s">
        <v>342</v>
      </c>
      <c r="H234">
        <v>9082538</v>
      </c>
      <c r="I234">
        <v>9082875</v>
      </c>
      <c r="J234" t="s">
        <v>252</v>
      </c>
      <c r="K234">
        <v>337</v>
      </c>
      <c r="L234">
        <v>6.5</v>
      </c>
      <c r="M234" t="s">
        <v>293</v>
      </c>
      <c r="N234" t="s">
        <v>350</v>
      </c>
      <c r="O234">
        <v>325</v>
      </c>
      <c r="P234">
        <v>103.69230769230801</v>
      </c>
      <c r="Q234" t="s">
        <v>254</v>
      </c>
      <c r="R234" t="s">
        <v>192</v>
      </c>
      <c r="S234" t="s">
        <v>3264</v>
      </c>
    </row>
    <row r="235">
      <c r="A235" t="s">
        <v>514</v>
      </c>
      <c r="B235">
        <v>219.14518602013101</v>
      </c>
      <c r="C235">
        <v>3.4554798387652301</v>
      </c>
      <c r="D235">
        <v>0.21004690444553101</v>
      </c>
      <c r="E235" s="134" t="s">
        <v>3848</v>
      </c>
      <c r="F235" s="134" t="s">
        <v>3849</v>
      </c>
      <c r="G235" t="s">
        <v>303</v>
      </c>
      <c r="H235">
        <v>91592</v>
      </c>
      <c r="I235">
        <v>91874</v>
      </c>
      <c r="J235" t="s">
        <v>244</v>
      </c>
      <c r="K235">
        <v>282</v>
      </c>
      <c r="L235">
        <v>8.4000000000000004</v>
      </c>
      <c r="M235" t="s">
        <v>274</v>
      </c>
      <c r="N235" t="s">
        <v>126</v>
      </c>
      <c r="O235">
        <v>1326</v>
      </c>
      <c r="P235">
        <v>21.2669683257919</v>
      </c>
      <c r="Q235" t="s">
        <v>246</v>
      </c>
      <c r="R235" t="s">
        <v>192</v>
      </c>
      <c r="S235" t="s">
        <v>3264</v>
      </c>
    </row>
    <row r="236">
      <c r="A236" t="s">
        <v>3850</v>
      </c>
      <c r="B236">
        <v>758.77372275491996</v>
      </c>
      <c r="C236">
        <v>2.0425540699082698</v>
      </c>
      <c r="D236">
        <v>0.12431237723103</v>
      </c>
      <c r="E236" s="134" t="s">
        <v>3851</v>
      </c>
      <c r="F236" s="134" t="s">
        <v>3852</v>
      </c>
      <c r="G236" t="s">
        <v>334</v>
      </c>
      <c r="H236">
        <v>160568</v>
      </c>
      <c r="I236">
        <v>161286</v>
      </c>
      <c r="J236" t="s">
        <v>244</v>
      </c>
      <c r="K236">
        <v>718</v>
      </c>
      <c r="L236">
        <v>10.1</v>
      </c>
      <c r="M236" t="s">
        <v>245</v>
      </c>
      <c r="N236" t="s">
        <v>126</v>
      </c>
      <c r="O236">
        <v>823</v>
      </c>
      <c r="P236">
        <v>87.241798298906403</v>
      </c>
      <c r="Q236" t="s">
        <v>254</v>
      </c>
      <c r="R236" t="s">
        <v>192</v>
      </c>
      <c r="S236" t="s">
        <v>3264</v>
      </c>
    </row>
    <row r="237">
      <c r="A237" t="s">
        <v>433</v>
      </c>
      <c r="B237">
        <v>200.57920499650899</v>
      </c>
      <c r="C237">
        <v>3.54048165024096</v>
      </c>
      <c r="D237">
        <v>0.21681752380039801</v>
      </c>
      <c r="E237" s="134" t="s">
        <v>3853</v>
      </c>
      <c r="F237" s="134" t="s">
        <v>3854</v>
      </c>
      <c r="G237" t="s">
        <v>282</v>
      </c>
      <c r="H237">
        <v>4798212</v>
      </c>
      <c r="I237">
        <v>4798452</v>
      </c>
      <c r="J237" t="s">
        <v>244</v>
      </c>
      <c r="K237">
        <v>240</v>
      </c>
      <c r="L237">
        <v>7.5999999999999996</v>
      </c>
      <c r="M237" t="s">
        <v>245</v>
      </c>
      <c r="N237" t="s">
        <v>138</v>
      </c>
      <c r="O237">
        <v>8453</v>
      </c>
      <c r="P237">
        <v>2.8392286762096299</v>
      </c>
      <c r="Q237" t="s">
        <v>246</v>
      </c>
      <c r="R237" t="s">
        <v>138</v>
      </c>
      <c r="S237" t="s">
        <v>3264</v>
      </c>
    </row>
    <row r="238">
      <c r="A238" t="s">
        <v>550</v>
      </c>
      <c r="B238">
        <v>569.27782097423096</v>
      </c>
      <c r="C238">
        <v>2.31052969900797</v>
      </c>
      <c r="D238">
        <v>0.14371772254391699</v>
      </c>
      <c r="E238" s="134" t="s">
        <v>3855</v>
      </c>
      <c r="F238" s="134" t="s">
        <v>3856</v>
      </c>
      <c r="G238" t="s">
        <v>553</v>
      </c>
      <c r="H238">
        <v>6809998</v>
      </c>
      <c r="I238">
        <v>6810241</v>
      </c>
      <c r="J238" t="s">
        <v>252</v>
      </c>
      <c r="K238">
        <v>243</v>
      </c>
      <c r="L238">
        <v>6.5999999999999996</v>
      </c>
      <c r="M238" t="s">
        <v>274</v>
      </c>
      <c r="N238" t="s">
        <v>138</v>
      </c>
      <c r="O238">
        <v>8453</v>
      </c>
      <c r="P238">
        <v>2.8747190346622502</v>
      </c>
      <c r="Q238" t="s">
        <v>246</v>
      </c>
      <c r="R238" t="s">
        <v>138</v>
      </c>
      <c r="S238" t="s">
        <v>3264</v>
      </c>
    </row>
    <row r="239">
      <c r="A239" t="s">
        <v>3857</v>
      </c>
      <c r="B239">
        <v>643.56588189958995</v>
      </c>
      <c r="C239">
        <v>-2.2466895476674802</v>
      </c>
      <c r="D239">
        <v>0.14065826585730301</v>
      </c>
      <c r="E239" s="134" t="s">
        <v>3858</v>
      </c>
      <c r="F239" s="134" t="s">
        <v>3859</v>
      </c>
      <c r="G239" t="s">
        <v>553</v>
      </c>
      <c r="H239">
        <v>4782312</v>
      </c>
      <c r="I239">
        <v>4783242</v>
      </c>
      <c r="J239" t="s">
        <v>252</v>
      </c>
      <c r="K239">
        <v>920</v>
      </c>
      <c r="L239">
        <v>11.92</v>
      </c>
      <c r="M239" t="s">
        <v>245</v>
      </c>
      <c r="N239" t="s">
        <v>122</v>
      </c>
      <c r="O239">
        <v>1773</v>
      </c>
      <c r="P239">
        <v>51.889452904681299</v>
      </c>
      <c r="Q239" t="s">
        <v>246</v>
      </c>
      <c r="R239" t="s">
        <v>122</v>
      </c>
      <c r="S239" t="s">
        <v>3264</v>
      </c>
    </row>
    <row r="240">
      <c r="A240" t="s">
        <v>327</v>
      </c>
      <c r="B240">
        <v>225.32269322979499</v>
      </c>
      <c r="C240">
        <v>6.8896125376259301</v>
      </c>
      <c r="D240">
        <v>0.42660095412966897</v>
      </c>
      <c r="E240" s="134" t="s">
        <v>3860</v>
      </c>
      <c r="F240" s="134" t="s">
        <v>3861</v>
      </c>
      <c r="G240" t="s">
        <v>330</v>
      </c>
      <c r="H240">
        <v>4207298</v>
      </c>
      <c r="I240">
        <v>4210169</v>
      </c>
      <c r="J240" t="s">
        <v>244</v>
      </c>
      <c r="K240">
        <v>2841</v>
      </c>
      <c r="L240">
        <v>2.6589999999999998</v>
      </c>
      <c r="M240" t="s">
        <v>245</v>
      </c>
      <c r="N240" t="s">
        <v>198</v>
      </c>
      <c r="O240">
        <v>5467</v>
      </c>
      <c r="P240">
        <v>51.966343515639302</v>
      </c>
      <c r="Q240" t="s">
        <v>246</v>
      </c>
      <c r="R240" t="s">
        <v>198</v>
      </c>
      <c r="S240" t="s">
        <v>3264</v>
      </c>
    </row>
    <row r="241">
      <c r="A241" t="s">
        <v>821</v>
      </c>
      <c r="B241">
        <v>468.92547308575502</v>
      </c>
      <c r="C241">
        <v>-2.7537818142365298</v>
      </c>
      <c r="D241">
        <v>0.17350698287758201</v>
      </c>
      <c r="E241" s="134" t="s">
        <v>3862</v>
      </c>
      <c r="F241" s="134" t="s">
        <v>3863</v>
      </c>
      <c r="G241" t="s">
        <v>445</v>
      </c>
      <c r="H241">
        <v>479923</v>
      </c>
      <c r="I241">
        <v>480271</v>
      </c>
      <c r="J241" t="s">
        <v>244</v>
      </c>
      <c r="K241">
        <v>348</v>
      </c>
      <c r="L241">
        <v>4.4000000000000004</v>
      </c>
      <c r="M241" t="s">
        <v>274</v>
      </c>
      <c r="N241" t="s">
        <v>199</v>
      </c>
      <c r="O241">
        <v>13544</v>
      </c>
      <c r="P241">
        <v>2.5694034258712302</v>
      </c>
      <c r="Q241" t="s">
        <v>246</v>
      </c>
      <c r="R241" t="s">
        <v>199</v>
      </c>
      <c r="S241" t="s">
        <v>3264</v>
      </c>
    </row>
    <row r="242">
      <c r="A242" t="s">
        <v>563</v>
      </c>
      <c r="B242">
        <v>273.493416493979</v>
      </c>
      <c r="C242">
        <v>2.96025736753348</v>
      </c>
      <c r="D242">
        <v>0.18785068100129701</v>
      </c>
      <c r="E242" s="134" t="s">
        <v>3864</v>
      </c>
      <c r="F242" s="134" t="s">
        <v>3865</v>
      </c>
      <c r="G242" t="s">
        <v>303</v>
      </c>
      <c r="H242">
        <v>3246382</v>
      </c>
      <c r="I242">
        <v>3247556</v>
      </c>
      <c r="J242" t="s">
        <v>252</v>
      </c>
      <c r="K242">
        <v>727</v>
      </c>
      <c r="L242">
        <v>15.425000000000001</v>
      </c>
      <c r="M242" t="s">
        <v>245</v>
      </c>
      <c r="N242" t="s">
        <v>198</v>
      </c>
      <c r="O242">
        <v>5467</v>
      </c>
      <c r="P242">
        <v>13.2979696359978</v>
      </c>
      <c r="Q242" t="s">
        <v>246</v>
      </c>
      <c r="R242" t="s">
        <v>198</v>
      </c>
      <c r="S242" t="s">
        <v>3264</v>
      </c>
    </row>
    <row r="243">
      <c r="A243" t="s">
        <v>532</v>
      </c>
      <c r="B243">
        <v>173.364955822051</v>
      </c>
      <c r="C243">
        <v>3.6704394477690898</v>
      </c>
      <c r="D243">
        <v>0.23414146526179899</v>
      </c>
      <c r="E243" s="134" t="s">
        <v>3866</v>
      </c>
      <c r="F243" s="134" t="s">
        <v>3867</v>
      </c>
      <c r="G243" t="s">
        <v>317</v>
      </c>
      <c r="H243">
        <v>2905431</v>
      </c>
      <c r="I243">
        <v>2906772</v>
      </c>
      <c r="J243" t="s">
        <v>244</v>
      </c>
      <c r="K243">
        <v>280</v>
      </c>
      <c r="L243">
        <v>6.8849999999999998</v>
      </c>
      <c r="M243" t="s">
        <v>274</v>
      </c>
      <c r="N243" t="s">
        <v>126</v>
      </c>
      <c r="O243">
        <v>806</v>
      </c>
      <c r="P243">
        <v>34.739454094292803</v>
      </c>
      <c r="Q243" t="s">
        <v>246</v>
      </c>
      <c r="R243" t="s">
        <v>191</v>
      </c>
      <c r="S243" t="s">
        <v>3264</v>
      </c>
    </row>
    <row r="244">
      <c r="A244" t="s">
        <v>3868</v>
      </c>
      <c r="B244">
        <v>16184.0285380963</v>
      </c>
      <c r="C244">
        <v>-2.16197872752053</v>
      </c>
      <c r="D244">
        <v>0.13875112255620001</v>
      </c>
      <c r="E244" s="134" t="s">
        <v>3869</v>
      </c>
      <c r="F244" s="134" t="s">
        <v>3870</v>
      </c>
      <c r="G244" t="s">
        <v>317</v>
      </c>
      <c r="H244">
        <v>129670</v>
      </c>
      <c r="I244">
        <v>129782</v>
      </c>
      <c r="J244" t="s">
        <v>244</v>
      </c>
      <c r="K244">
        <v>112</v>
      </c>
      <c r="L244">
        <v>28.600000000000001</v>
      </c>
      <c r="M244" t="s">
        <v>245</v>
      </c>
      <c r="N244" t="s">
        <v>199</v>
      </c>
      <c r="O244">
        <v>8412</v>
      </c>
      <c r="P244">
        <v>1.3314312886352799</v>
      </c>
      <c r="Q244" t="s">
        <v>246</v>
      </c>
      <c r="R244" t="s">
        <v>199</v>
      </c>
      <c r="S244" t="s">
        <v>3264</v>
      </c>
    </row>
    <row r="245">
      <c r="A245" t="s">
        <v>346</v>
      </c>
      <c r="B245">
        <v>338.412283574745</v>
      </c>
      <c r="C245">
        <v>2.7033799747253902</v>
      </c>
      <c r="D245">
        <v>0.17353300052815601</v>
      </c>
      <c r="E245" s="134" t="s">
        <v>3871</v>
      </c>
      <c r="F245" s="134" t="s">
        <v>3872</v>
      </c>
      <c r="G245" t="s">
        <v>349</v>
      </c>
      <c r="H245">
        <v>1554676</v>
      </c>
      <c r="I245">
        <v>1554898</v>
      </c>
      <c r="J245" t="s">
        <v>252</v>
      </c>
      <c r="K245">
        <v>222</v>
      </c>
      <c r="L245">
        <v>9.9000000000000004</v>
      </c>
      <c r="M245" t="s">
        <v>293</v>
      </c>
      <c r="N245" t="s">
        <v>350</v>
      </c>
      <c r="O245">
        <v>221</v>
      </c>
      <c r="P245">
        <v>100.452488687783</v>
      </c>
      <c r="Q245" t="s">
        <v>254</v>
      </c>
      <c r="R245" t="s">
        <v>192</v>
      </c>
      <c r="S245" t="s">
        <v>3264</v>
      </c>
    </row>
    <row r="246">
      <c r="A246" t="s">
        <v>3873</v>
      </c>
      <c r="B246">
        <v>889.6881071473</v>
      </c>
      <c r="C246">
        <v>-2.4940099930349899</v>
      </c>
      <c r="D246">
        <v>0.1606116166149</v>
      </c>
      <c r="E246" s="134" t="s">
        <v>3874</v>
      </c>
      <c r="F246" s="134" t="s">
        <v>3875</v>
      </c>
      <c r="G246" t="s">
        <v>445</v>
      </c>
      <c r="H246">
        <v>4156222</v>
      </c>
      <c r="I246">
        <v>4156602</v>
      </c>
      <c r="J246" t="s">
        <v>244</v>
      </c>
      <c r="K246">
        <v>327</v>
      </c>
      <c r="L246">
        <v>23.166</v>
      </c>
      <c r="M246" t="s">
        <v>293</v>
      </c>
      <c r="N246" t="s">
        <v>775</v>
      </c>
      <c r="O246">
        <v>1088</v>
      </c>
      <c r="P246">
        <v>30.055147058823501</v>
      </c>
      <c r="Q246" t="s">
        <v>246</v>
      </c>
      <c r="R246" t="s">
        <v>192</v>
      </c>
      <c r="S246" t="s">
        <v>3264</v>
      </c>
    </row>
    <row r="247">
      <c r="A247" t="s">
        <v>496</v>
      </c>
      <c r="B247">
        <v>240.395783566647</v>
      </c>
      <c r="C247">
        <v>3.11810354260819</v>
      </c>
      <c r="D247">
        <v>0.200647496815482</v>
      </c>
      <c r="E247" s="134" t="s">
        <v>3876</v>
      </c>
      <c r="F247" s="134" t="s">
        <v>3877</v>
      </c>
      <c r="G247" t="s">
        <v>317</v>
      </c>
      <c r="H247">
        <v>4204598</v>
      </c>
      <c r="I247">
        <v>4205344</v>
      </c>
      <c r="J247" t="s">
        <v>244</v>
      </c>
      <c r="K247">
        <v>746</v>
      </c>
      <c r="L247">
        <v>11.699999999999999</v>
      </c>
      <c r="M247" t="s">
        <v>245</v>
      </c>
      <c r="N247" t="s">
        <v>126</v>
      </c>
      <c r="O247">
        <v>717</v>
      </c>
      <c r="P247">
        <v>104.04463040446301</v>
      </c>
      <c r="Q247" t="s">
        <v>254</v>
      </c>
      <c r="R247" t="s">
        <v>192</v>
      </c>
      <c r="S247" t="s">
        <v>3264</v>
      </c>
    </row>
    <row r="248">
      <c r="A248" t="s">
        <v>493</v>
      </c>
      <c r="B248">
        <v>240.395783566647</v>
      </c>
      <c r="C248">
        <v>3.11810354260819</v>
      </c>
      <c r="D248">
        <v>0.200647496815482</v>
      </c>
      <c r="E248" s="134" t="s">
        <v>3876</v>
      </c>
      <c r="F248" s="134" t="s">
        <v>3877</v>
      </c>
      <c r="G248" t="s">
        <v>317</v>
      </c>
      <c r="H248">
        <v>4204436</v>
      </c>
      <c r="I248">
        <v>4205788</v>
      </c>
      <c r="J248" t="s">
        <v>244</v>
      </c>
      <c r="K248">
        <v>491</v>
      </c>
      <c r="L248">
        <v>18.728000000000002</v>
      </c>
      <c r="M248" t="s">
        <v>245</v>
      </c>
      <c r="N248" t="s">
        <v>126</v>
      </c>
      <c r="O248">
        <v>823</v>
      </c>
      <c r="P248">
        <v>59.659781287970802</v>
      </c>
      <c r="Q248" t="s">
        <v>246</v>
      </c>
      <c r="R248" t="s">
        <v>191</v>
      </c>
      <c r="S248" t="s">
        <v>3264</v>
      </c>
    </row>
    <row r="249">
      <c r="A249" t="s">
        <v>3878</v>
      </c>
      <c r="B249">
        <v>251.399027411264</v>
      </c>
      <c r="C249">
        <v>2.8808774824158601</v>
      </c>
      <c r="D249">
        <v>0.18571328739401999</v>
      </c>
      <c r="E249" s="134" t="s">
        <v>3879</v>
      </c>
      <c r="F249" s="134" t="s">
        <v>3880</v>
      </c>
      <c r="G249" t="s">
        <v>261</v>
      </c>
      <c r="H249">
        <v>777886</v>
      </c>
      <c r="I249">
        <v>785810</v>
      </c>
      <c r="J249" t="s">
        <v>244</v>
      </c>
      <c r="K249">
        <v>3535</v>
      </c>
      <c r="L249">
        <v>13.01</v>
      </c>
      <c r="M249" t="s">
        <v>274</v>
      </c>
      <c r="N249" t="s">
        <v>199</v>
      </c>
      <c r="O249">
        <v>6641</v>
      </c>
      <c r="P249">
        <v>53.2299352507153</v>
      </c>
      <c r="Q249" t="s">
        <v>246</v>
      </c>
      <c r="R249" t="s">
        <v>199</v>
      </c>
      <c r="S249" t="s">
        <v>3264</v>
      </c>
    </row>
    <row r="250">
      <c r="A250" t="s">
        <v>529</v>
      </c>
      <c r="B250">
        <v>280.63538196724699</v>
      </c>
      <c r="C250">
        <v>2.9259304638766599</v>
      </c>
      <c r="D250">
        <v>0.18872396620058399</v>
      </c>
      <c r="E250" s="134" t="s">
        <v>3881</v>
      </c>
      <c r="F250" s="134" t="s">
        <v>3882</v>
      </c>
      <c r="G250" t="s">
        <v>342</v>
      </c>
      <c r="H250">
        <v>2329831</v>
      </c>
      <c r="I250">
        <v>2329902</v>
      </c>
      <c r="J250" t="s">
        <v>252</v>
      </c>
      <c r="K250">
        <v>71</v>
      </c>
      <c r="L250">
        <v>18.300000000000001</v>
      </c>
      <c r="M250" t="s">
        <v>293</v>
      </c>
      <c r="N250" t="s">
        <v>138</v>
      </c>
      <c r="O250">
        <v>229</v>
      </c>
      <c r="P250">
        <v>31.004366812227101</v>
      </c>
      <c r="Q250" t="s">
        <v>246</v>
      </c>
      <c r="R250" t="s">
        <v>138</v>
      </c>
      <c r="S250" t="s">
        <v>3264</v>
      </c>
    </row>
    <row r="251">
      <c r="A251" t="s">
        <v>976</v>
      </c>
      <c r="B251">
        <v>331.20145384204301</v>
      </c>
      <c r="C251">
        <v>-2.9266801567255798</v>
      </c>
      <c r="D251">
        <v>0.18867540232144001</v>
      </c>
      <c r="E251" s="134" t="s">
        <v>3883</v>
      </c>
      <c r="F251" s="134" t="s">
        <v>3884</v>
      </c>
      <c r="G251" t="s">
        <v>338</v>
      </c>
      <c r="H251">
        <v>147657</v>
      </c>
      <c r="I251">
        <v>147711</v>
      </c>
      <c r="J251" t="s">
        <v>252</v>
      </c>
      <c r="K251">
        <v>54</v>
      </c>
      <c r="L251">
        <v>21.699999999999999</v>
      </c>
      <c r="M251" t="s">
        <v>245</v>
      </c>
      <c r="N251" t="s">
        <v>126</v>
      </c>
      <c r="O251">
        <v>5526</v>
      </c>
      <c r="P251">
        <v>0.97719869706840401</v>
      </c>
      <c r="Q251" t="s">
        <v>246</v>
      </c>
      <c r="R251" t="s">
        <v>191</v>
      </c>
      <c r="S251" t="s">
        <v>3264</v>
      </c>
    </row>
    <row r="252">
      <c r="A252" t="s">
        <v>585</v>
      </c>
      <c r="B252">
        <v>150.60822997432101</v>
      </c>
      <c r="C252">
        <v>4.2576846584408301</v>
      </c>
      <c r="D252">
        <v>0.27508312940216501</v>
      </c>
      <c r="E252" s="134" t="s">
        <v>3885</v>
      </c>
      <c r="F252" s="134" t="s">
        <v>3886</v>
      </c>
      <c r="G252" t="s">
        <v>553</v>
      </c>
      <c r="H252">
        <v>7698496</v>
      </c>
      <c r="I252">
        <v>7698710</v>
      </c>
      <c r="J252" t="s">
        <v>252</v>
      </c>
      <c r="K252">
        <v>214</v>
      </c>
      <c r="L252">
        <v>9.3000000000000007</v>
      </c>
      <c r="M252" t="s">
        <v>274</v>
      </c>
      <c r="N252" t="s">
        <v>138</v>
      </c>
      <c r="O252">
        <v>585</v>
      </c>
      <c r="P252">
        <v>36.5811965811966</v>
      </c>
      <c r="Q252" t="s">
        <v>246</v>
      </c>
      <c r="R252" t="s">
        <v>138</v>
      </c>
      <c r="S252" t="s">
        <v>3264</v>
      </c>
    </row>
    <row r="253">
      <c r="A253" t="s">
        <v>718</v>
      </c>
      <c r="B253">
        <v>1211.8472505227001</v>
      </c>
      <c r="C253">
        <v>6.0478188593830398</v>
      </c>
      <c r="D253">
        <v>0.39131285714663699</v>
      </c>
      <c r="E253" s="134" t="s">
        <v>3887</v>
      </c>
      <c r="F253" s="134" t="s">
        <v>3888</v>
      </c>
      <c r="G253" t="s">
        <v>286</v>
      </c>
      <c r="H253">
        <v>5137550</v>
      </c>
      <c r="I253">
        <v>5138247</v>
      </c>
      <c r="J253" t="s">
        <v>244</v>
      </c>
      <c r="K253">
        <v>91</v>
      </c>
      <c r="L253">
        <v>12.061999999999999</v>
      </c>
      <c r="M253" t="s">
        <v>245</v>
      </c>
      <c r="N253" t="s">
        <v>432</v>
      </c>
      <c r="O253">
        <v>21549</v>
      </c>
      <c r="P253">
        <v>0.42229337788296401</v>
      </c>
      <c r="Q253" t="s">
        <v>246</v>
      </c>
      <c r="R253" t="s">
        <v>191</v>
      </c>
      <c r="S253" t="s">
        <v>3264</v>
      </c>
    </row>
    <row r="254">
      <c r="A254" t="s">
        <v>1126</v>
      </c>
      <c r="B254">
        <v>6255.6418116058403</v>
      </c>
      <c r="C254">
        <v>5.9839040133548602</v>
      </c>
      <c r="D254">
        <v>0.387464685712265</v>
      </c>
      <c r="E254" s="134" t="s">
        <v>3889</v>
      </c>
      <c r="F254" s="134" t="s">
        <v>3890</v>
      </c>
      <c r="G254" t="s">
        <v>414</v>
      </c>
      <c r="H254">
        <v>2133743</v>
      </c>
      <c r="I254">
        <v>2164364</v>
      </c>
      <c r="J254" t="s">
        <v>244</v>
      </c>
      <c r="K254">
        <v>190</v>
      </c>
      <c r="L254">
        <v>18.375</v>
      </c>
      <c r="M254" t="s">
        <v>245</v>
      </c>
      <c r="N254" t="s">
        <v>432</v>
      </c>
      <c r="O254">
        <v>21549</v>
      </c>
      <c r="P254">
        <v>0.88171144832706805</v>
      </c>
      <c r="Q254" t="s">
        <v>246</v>
      </c>
      <c r="R254" t="s">
        <v>191</v>
      </c>
      <c r="S254" t="s">
        <v>3264</v>
      </c>
    </row>
    <row r="255">
      <c r="A255" t="s">
        <v>945</v>
      </c>
      <c r="B255">
        <v>1557.9074470846299</v>
      </c>
      <c r="C255">
        <v>-2.2659107974519199</v>
      </c>
      <c r="D255">
        <v>0.147058208740727</v>
      </c>
      <c r="E255" s="134" t="s">
        <v>3891</v>
      </c>
      <c r="F255" s="134" t="s">
        <v>3892</v>
      </c>
      <c r="G255" t="s">
        <v>681</v>
      </c>
      <c r="H255">
        <v>1645902</v>
      </c>
      <c r="I255">
        <v>1647808</v>
      </c>
      <c r="J255" t="s">
        <v>244</v>
      </c>
      <c r="K255">
        <v>1474</v>
      </c>
      <c r="L255">
        <v>3.0950000000000002</v>
      </c>
      <c r="M255" t="s">
        <v>245</v>
      </c>
      <c r="N255" t="s">
        <v>198</v>
      </c>
      <c r="O255">
        <v>7353</v>
      </c>
      <c r="P255">
        <v>20.046239630083001</v>
      </c>
      <c r="Q255" t="s">
        <v>246</v>
      </c>
      <c r="R255" t="s">
        <v>198</v>
      </c>
      <c r="S255" t="s">
        <v>3264</v>
      </c>
    </row>
    <row r="256">
      <c r="A256" t="s">
        <v>3893</v>
      </c>
      <c r="B256">
        <v>516.57936423123203</v>
      </c>
      <c r="C256">
        <v>-2.2293234537101601</v>
      </c>
      <c r="D256">
        <v>0.14500148491054601</v>
      </c>
      <c r="E256" s="134" t="s">
        <v>3894</v>
      </c>
      <c r="F256" s="134" t="s">
        <v>3895</v>
      </c>
      <c r="G256" t="s">
        <v>452</v>
      </c>
      <c r="H256">
        <v>1231848</v>
      </c>
      <c r="I256">
        <v>1232698</v>
      </c>
      <c r="J256" t="s">
        <v>252</v>
      </c>
      <c r="K256">
        <v>795</v>
      </c>
      <c r="L256">
        <v>12.525</v>
      </c>
      <c r="M256" t="s">
        <v>265</v>
      </c>
      <c r="N256" t="s">
        <v>122</v>
      </c>
      <c r="O256">
        <v>1773</v>
      </c>
      <c r="P256">
        <v>44.839255499154</v>
      </c>
      <c r="Q256" t="s">
        <v>246</v>
      </c>
      <c r="R256" t="s">
        <v>122</v>
      </c>
      <c r="S256" t="s">
        <v>3264</v>
      </c>
    </row>
    <row r="257">
      <c r="A257" t="s">
        <v>914</v>
      </c>
      <c r="B257">
        <v>2577.2124490597098</v>
      </c>
      <c r="C257">
        <v>4.0501006356300202</v>
      </c>
      <c r="D257">
        <v>0.264601787837837</v>
      </c>
      <c r="E257" s="134" t="s">
        <v>3896</v>
      </c>
      <c r="F257" s="134" t="s">
        <v>3897</v>
      </c>
      <c r="G257" t="s">
        <v>334</v>
      </c>
      <c r="H257">
        <v>7671556</v>
      </c>
      <c r="I257">
        <v>7674410</v>
      </c>
      <c r="J257" t="s">
        <v>252</v>
      </c>
      <c r="K257">
        <v>2846</v>
      </c>
      <c r="L257">
        <v>12.492000000000001</v>
      </c>
      <c r="M257" t="s">
        <v>274</v>
      </c>
      <c r="N257" t="s">
        <v>195</v>
      </c>
      <c r="O257">
        <v>4363</v>
      </c>
      <c r="P257">
        <v>65.230346092138404</v>
      </c>
      <c r="Q257" t="s">
        <v>246</v>
      </c>
      <c r="R257" t="s">
        <v>195</v>
      </c>
      <c r="S257" t="s">
        <v>3264</v>
      </c>
    </row>
    <row r="258">
      <c r="A258" t="s">
        <v>3898</v>
      </c>
      <c r="B258">
        <v>1144.35132671515</v>
      </c>
      <c r="C258">
        <v>-2.0608080939246798</v>
      </c>
      <c r="D258">
        <v>0.13494237745527701</v>
      </c>
      <c r="E258" s="134" t="s">
        <v>3899</v>
      </c>
      <c r="F258" s="134" t="s">
        <v>3900</v>
      </c>
      <c r="G258" t="s">
        <v>282</v>
      </c>
      <c r="H258">
        <v>398253</v>
      </c>
      <c r="I258">
        <v>437509</v>
      </c>
      <c r="J258" t="s">
        <v>252</v>
      </c>
      <c r="K258">
        <v>190</v>
      </c>
      <c r="L258">
        <v>27.295000000000002</v>
      </c>
      <c r="M258" t="s">
        <v>245</v>
      </c>
      <c r="N258" t="s">
        <v>432</v>
      </c>
      <c r="O258">
        <v>21549</v>
      </c>
      <c r="P258">
        <v>0.88171144832706805</v>
      </c>
      <c r="Q258" t="s">
        <v>246</v>
      </c>
      <c r="R258" t="s">
        <v>191</v>
      </c>
      <c r="S258" t="s">
        <v>3264</v>
      </c>
    </row>
    <row r="259">
      <c r="A259" t="s">
        <v>324</v>
      </c>
      <c r="B259">
        <v>421.89085286413098</v>
      </c>
      <c r="C259">
        <v>8.6759782904457197</v>
      </c>
      <c r="D259">
        <v>0.55927848334994501</v>
      </c>
      <c r="E259" s="134" t="s">
        <v>3901</v>
      </c>
      <c r="F259" s="134" t="s">
        <v>3902</v>
      </c>
      <c r="G259" t="s">
        <v>307</v>
      </c>
      <c r="H259">
        <v>4558409</v>
      </c>
      <c r="I259">
        <v>4558645</v>
      </c>
      <c r="J259" t="s">
        <v>252</v>
      </c>
      <c r="K259">
        <v>236</v>
      </c>
      <c r="L259">
        <v>13.5</v>
      </c>
      <c r="M259" t="s">
        <v>245</v>
      </c>
      <c r="N259" t="s">
        <v>138</v>
      </c>
      <c r="O259">
        <v>8453</v>
      </c>
      <c r="P259">
        <v>2.7919081982727998</v>
      </c>
      <c r="Q259" t="s">
        <v>246</v>
      </c>
      <c r="R259" t="s">
        <v>138</v>
      </c>
      <c r="S259" t="s">
        <v>3264</v>
      </c>
    </row>
    <row r="260">
      <c r="A260" t="s">
        <v>615</v>
      </c>
      <c r="B260">
        <v>538.76442484212805</v>
      </c>
      <c r="C260">
        <v>-2.3120070591253099</v>
      </c>
      <c r="D260">
        <v>0.15231783892106801</v>
      </c>
      <c r="E260" s="134" t="s">
        <v>3903</v>
      </c>
      <c r="F260" s="134" t="s">
        <v>3904</v>
      </c>
      <c r="G260" t="s">
        <v>524</v>
      </c>
      <c r="H260">
        <v>257570</v>
      </c>
      <c r="I260">
        <v>257685</v>
      </c>
      <c r="J260" t="s">
        <v>252</v>
      </c>
      <c r="K260">
        <v>115</v>
      </c>
      <c r="L260">
        <v>22.600000000000001</v>
      </c>
      <c r="M260" t="s">
        <v>245</v>
      </c>
      <c r="N260" t="s">
        <v>138</v>
      </c>
      <c r="O260">
        <v>335593</v>
      </c>
      <c r="P260">
        <v>0.034267699266671198</v>
      </c>
      <c r="Q260" t="s">
        <v>246</v>
      </c>
      <c r="R260" t="s">
        <v>138</v>
      </c>
      <c r="S260" t="s">
        <v>3264</v>
      </c>
    </row>
    <row r="261">
      <c r="A261" t="s">
        <v>618</v>
      </c>
      <c r="B261">
        <v>541.30812831016203</v>
      </c>
      <c r="C261">
        <v>-2.3066662421672999</v>
      </c>
      <c r="D261">
        <v>0.15237075990422899</v>
      </c>
      <c r="E261" s="134" t="s">
        <v>3905</v>
      </c>
      <c r="F261" s="134" t="s">
        <v>3906</v>
      </c>
      <c r="G261" t="s">
        <v>524</v>
      </c>
      <c r="H261">
        <v>257317</v>
      </c>
      <c r="I261">
        <v>257796</v>
      </c>
      <c r="J261" t="s">
        <v>244</v>
      </c>
      <c r="K261">
        <v>249</v>
      </c>
      <c r="L261">
        <v>21.545000000000002</v>
      </c>
      <c r="M261" t="s">
        <v>245</v>
      </c>
      <c r="N261" t="s">
        <v>138</v>
      </c>
      <c r="O261">
        <v>335593</v>
      </c>
      <c r="P261">
        <v>0.074197018412183804</v>
      </c>
      <c r="Q261" t="s">
        <v>246</v>
      </c>
      <c r="R261" t="s">
        <v>138</v>
      </c>
      <c r="S261" t="s">
        <v>3264</v>
      </c>
    </row>
    <row r="262">
      <c r="A262" t="s">
        <v>541</v>
      </c>
      <c r="B262">
        <v>182.64284353549701</v>
      </c>
      <c r="C262">
        <v>3.3560605816825801</v>
      </c>
      <c r="D262">
        <v>0.22717271684026699</v>
      </c>
      <c r="E262" s="134" t="s">
        <v>3907</v>
      </c>
      <c r="F262" s="134" t="s">
        <v>3908</v>
      </c>
      <c r="G262" t="s">
        <v>261</v>
      </c>
      <c r="H262">
        <v>1856484</v>
      </c>
      <c r="I262">
        <v>1862709</v>
      </c>
      <c r="J262" t="s">
        <v>244</v>
      </c>
      <c r="K262">
        <v>687</v>
      </c>
      <c r="L262">
        <v>23.827000000000002</v>
      </c>
      <c r="M262" t="s">
        <v>465</v>
      </c>
      <c r="N262" t="s">
        <v>199</v>
      </c>
      <c r="O262">
        <v>13468</v>
      </c>
      <c r="P262">
        <v>5.1009801009800997</v>
      </c>
      <c r="Q262" t="s">
        <v>246</v>
      </c>
      <c r="R262" t="s">
        <v>199</v>
      </c>
      <c r="S262" t="s">
        <v>3264</v>
      </c>
    </row>
    <row r="263">
      <c r="A263" t="s">
        <v>760</v>
      </c>
      <c r="B263">
        <v>168.90960403817101</v>
      </c>
      <c r="C263">
        <v>3.26631783122123</v>
      </c>
      <c r="D263">
        <v>0.221211414531885</v>
      </c>
      <c r="E263" s="134" t="s">
        <v>3909</v>
      </c>
      <c r="F263" s="134" t="s">
        <v>3910</v>
      </c>
      <c r="G263" t="s">
        <v>342</v>
      </c>
      <c r="H263">
        <v>3859053</v>
      </c>
      <c r="I263">
        <v>3859152</v>
      </c>
      <c r="J263" t="s">
        <v>252</v>
      </c>
      <c r="K263">
        <v>99</v>
      </c>
      <c r="L263">
        <v>19.600000000000001</v>
      </c>
      <c r="M263" t="s">
        <v>245</v>
      </c>
      <c r="N263" t="s">
        <v>126</v>
      </c>
      <c r="O263">
        <v>310</v>
      </c>
      <c r="P263">
        <v>31.935483870967701</v>
      </c>
      <c r="Q263" t="s">
        <v>246</v>
      </c>
      <c r="R263" t="s">
        <v>191</v>
      </c>
      <c r="S263" t="s">
        <v>3264</v>
      </c>
    </row>
    <row r="264">
      <c r="A264" t="s">
        <v>763</v>
      </c>
      <c r="B264">
        <v>168.90960403817101</v>
      </c>
      <c r="C264">
        <v>3.26631783122123</v>
      </c>
      <c r="D264">
        <v>0.221211414531885</v>
      </c>
      <c r="E264" s="134" t="s">
        <v>3909</v>
      </c>
      <c r="F264" s="134" t="s">
        <v>3910</v>
      </c>
      <c r="G264" t="s">
        <v>342</v>
      </c>
      <c r="H264">
        <v>3859073</v>
      </c>
      <c r="I264">
        <v>3859154</v>
      </c>
      <c r="J264" t="s">
        <v>244</v>
      </c>
      <c r="K264">
        <v>81</v>
      </c>
      <c r="L264">
        <v>8.5999999999999996</v>
      </c>
      <c r="M264" t="s">
        <v>245</v>
      </c>
      <c r="N264" t="s">
        <v>278</v>
      </c>
      <c r="O264">
        <v>9871</v>
      </c>
      <c r="P264">
        <v>0.82058555364198205</v>
      </c>
      <c r="Q264" t="s">
        <v>246</v>
      </c>
      <c r="R264" t="s">
        <v>191</v>
      </c>
      <c r="S264" t="s">
        <v>3264</v>
      </c>
    </row>
    <row r="265">
      <c r="A265" t="s">
        <v>3911</v>
      </c>
      <c r="B265">
        <v>354.70356857599597</v>
      </c>
      <c r="C265">
        <v>-2.7217686784439699</v>
      </c>
      <c r="D265">
        <v>0.18625782235595301</v>
      </c>
      <c r="E265" s="134" t="s">
        <v>3912</v>
      </c>
      <c r="F265" s="134" t="s">
        <v>3913</v>
      </c>
      <c r="G265" t="s">
        <v>303</v>
      </c>
      <c r="H265">
        <v>1375837</v>
      </c>
      <c r="I265">
        <v>1376794</v>
      </c>
      <c r="J265" t="s">
        <v>252</v>
      </c>
      <c r="K265">
        <v>957</v>
      </c>
      <c r="L265">
        <v>4</v>
      </c>
      <c r="M265" t="s">
        <v>274</v>
      </c>
      <c r="N265" t="s">
        <v>190</v>
      </c>
      <c r="O265">
        <v>10489</v>
      </c>
      <c r="P265">
        <v>9.1238440270759806</v>
      </c>
      <c r="Q265" t="s">
        <v>246</v>
      </c>
      <c r="R265" t="s">
        <v>190</v>
      </c>
      <c r="S265" t="s">
        <v>3264</v>
      </c>
    </row>
    <row r="266">
      <c r="A266" t="s">
        <v>374</v>
      </c>
      <c r="B266">
        <v>189.799088882164</v>
      </c>
      <c r="C266">
        <v>6.8782428132530304</v>
      </c>
      <c r="D266">
        <v>0.46222576045641101</v>
      </c>
      <c r="E266" s="134" t="s">
        <v>3914</v>
      </c>
      <c r="F266" s="134" t="s">
        <v>3915</v>
      </c>
      <c r="G266" t="s">
        <v>286</v>
      </c>
      <c r="H266">
        <v>4291238</v>
      </c>
      <c r="I266">
        <v>4291364</v>
      </c>
      <c r="J266" t="s">
        <v>252</v>
      </c>
      <c r="K266">
        <v>126</v>
      </c>
      <c r="L266">
        <v>8.6999999999999993</v>
      </c>
      <c r="M266" t="s">
        <v>265</v>
      </c>
      <c r="N266" t="s">
        <v>138</v>
      </c>
      <c r="O266">
        <v>8453</v>
      </c>
      <c r="P266">
        <v>1.49059505501006</v>
      </c>
      <c r="Q266" t="s">
        <v>246</v>
      </c>
      <c r="R266" t="s">
        <v>138</v>
      </c>
      <c r="S266" t="s">
        <v>3264</v>
      </c>
    </row>
    <row r="267">
      <c r="A267" t="s">
        <v>3916</v>
      </c>
      <c r="B267">
        <v>278.12417394687702</v>
      </c>
      <c r="C267">
        <v>-2.8009739807867899</v>
      </c>
      <c r="D267">
        <v>0.19235083206432499</v>
      </c>
      <c r="E267" s="134" t="s">
        <v>3917</v>
      </c>
      <c r="F267" s="134" t="s">
        <v>3918</v>
      </c>
      <c r="G267" t="s">
        <v>297</v>
      </c>
      <c r="H267">
        <v>3778225</v>
      </c>
      <c r="I267">
        <v>3778436</v>
      </c>
      <c r="J267" t="s">
        <v>252</v>
      </c>
      <c r="K267">
        <v>211</v>
      </c>
      <c r="L267">
        <v>9.0999999999999996</v>
      </c>
      <c r="M267" t="s">
        <v>245</v>
      </c>
      <c r="N267" t="s">
        <v>199</v>
      </c>
      <c r="O267">
        <v>13468</v>
      </c>
      <c r="P267">
        <v>1.5666765666765701</v>
      </c>
      <c r="Q267" t="s">
        <v>246</v>
      </c>
      <c r="R267" t="s">
        <v>199</v>
      </c>
      <c r="S267" t="s">
        <v>3264</v>
      </c>
    </row>
    <row r="268">
      <c r="A268" t="s">
        <v>1179</v>
      </c>
      <c r="B268">
        <v>11370.9625520069</v>
      </c>
      <c r="C268">
        <v>5.5557812738151497</v>
      </c>
      <c r="D268">
        <v>0.382383391112528</v>
      </c>
      <c r="E268" s="134" t="s">
        <v>3919</v>
      </c>
      <c r="F268" s="134" t="s">
        <v>3920</v>
      </c>
      <c r="G268" t="s">
        <v>243</v>
      </c>
      <c r="H268">
        <v>2122804</v>
      </c>
      <c r="I268">
        <v>2135037</v>
      </c>
      <c r="J268" t="s">
        <v>252</v>
      </c>
      <c r="K268">
        <v>133</v>
      </c>
      <c r="L268">
        <v>11.426</v>
      </c>
      <c r="M268" t="s">
        <v>245</v>
      </c>
      <c r="N268" t="s">
        <v>354</v>
      </c>
      <c r="O268">
        <v>9588</v>
      </c>
      <c r="P268">
        <v>1.3871506049228199</v>
      </c>
      <c r="Q268" t="s">
        <v>246</v>
      </c>
      <c r="R268" t="s">
        <v>192</v>
      </c>
      <c r="S268" t="s">
        <v>3264</v>
      </c>
    </row>
    <row r="269">
      <c r="A269" t="s">
        <v>547</v>
      </c>
      <c r="B269">
        <v>178.368590263421</v>
      </c>
      <c r="C269">
        <v>3.3157282946262701</v>
      </c>
      <c r="D269">
        <v>0.22883041590972</v>
      </c>
      <c r="E269" s="134" t="s">
        <v>3921</v>
      </c>
      <c r="F269" s="134" t="s">
        <v>3922</v>
      </c>
      <c r="G269" t="s">
        <v>261</v>
      </c>
      <c r="H269">
        <v>1857200</v>
      </c>
      <c r="I269">
        <v>1857434</v>
      </c>
      <c r="J269" t="s">
        <v>252</v>
      </c>
      <c r="K269">
        <v>234</v>
      </c>
      <c r="L269">
        <v>9.4000000000000004</v>
      </c>
      <c r="M269" t="s">
        <v>274</v>
      </c>
      <c r="N269" t="s">
        <v>138</v>
      </c>
      <c r="O269">
        <v>8453</v>
      </c>
      <c r="P269">
        <v>2.7682479593043898</v>
      </c>
      <c r="Q269" t="s">
        <v>246</v>
      </c>
      <c r="R269" t="s">
        <v>138</v>
      </c>
      <c r="S269" t="s">
        <v>3264</v>
      </c>
    </row>
    <row r="270">
      <c r="A270" t="s">
        <v>335</v>
      </c>
      <c r="B270">
        <v>236.79668131555499</v>
      </c>
      <c r="C270">
        <v>7.6338795428833803</v>
      </c>
      <c r="D270">
        <v>0.52422304717924595</v>
      </c>
      <c r="E270" s="134" t="s">
        <v>3923</v>
      </c>
      <c r="F270" s="134" t="s">
        <v>3924</v>
      </c>
      <c r="G270" t="s">
        <v>338</v>
      </c>
      <c r="H270">
        <v>3997472</v>
      </c>
      <c r="I270">
        <v>3999041</v>
      </c>
      <c r="J270" t="s">
        <v>252</v>
      </c>
      <c r="K270">
        <v>1557</v>
      </c>
      <c r="L270">
        <v>23.552</v>
      </c>
      <c r="M270" t="s">
        <v>265</v>
      </c>
      <c r="N270" t="s">
        <v>199</v>
      </c>
      <c r="O270">
        <v>4138</v>
      </c>
      <c r="P270">
        <v>37.626872885451903</v>
      </c>
      <c r="Q270" t="s">
        <v>246</v>
      </c>
      <c r="R270" t="s">
        <v>199</v>
      </c>
      <c r="S270" t="s">
        <v>3264</v>
      </c>
    </row>
    <row r="271">
      <c r="A271" t="s">
        <v>648</v>
      </c>
      <c r="B271">
        <v>409.88710390785502</v>
      </c>
      <c r="C271">
        <v>2.1849023454469001</v>
      </c>
      <c r="D271">
        <v>0.15333805847339299</v>
      </c>
      <c r="E271" s="134" t="s">
        <v>3925</v>
      </c>
      <c r="F271" s="134" t="s">
        <v>3926</v>
      </c>
      <c r="G271" t="s">
        <v>349</v>
      </c>
      <c r="H271">
        <v>48906</v>
      </c>
      <c r="I271">
        <v>49643</v>
      </c>
      <c r="J271" t="s">
        <v>252</v>
      </c>
      <c r="K271">
        <v>737</v>
      </c>
      <c r="L271">
        <v>15.6</v>
      </c>
      <c r="M271" t="s">
        <v>245</v>
      </c>
      <c r="N271" t="s">
        <v>126</v>
      </c>
      <c r="O271">
        <v>826</v>
      </c>
      <c r="P271">
        <v>89.225181598062903</v>
      </c>
      <c r="Q271" t="s">
        <v>254</v>
      </c>
      <c r="R271" t="s">
        <v>192</v>
      </c>
      <c r="S271" t="s">
        <v>3264</v>
      </c>
    </row>
    <row r="272">
      <c r="A272" t="s">
        <v>748</v>
      </c>
      <c r="B272">
        <v>1218.4822896283099</v>
      </c>
      <c r="C272">
        <v>6.0137840595959204</v>
      </c>
      <c r="D272">
        <v>0.42431449503490598</v>
      </c>
      <c r="E272" s="134" t="s">
        <v>3927</v>
      </c>
      <c r="F272" s="134" t="s">
        <v>3928</v>
      </c>
      <c r="G272" t="s">
        <v>286</v>
      </c>
      <c r="H272">
        <v>5134578</v>
      </c>
      <c r="I272">
        <v>5138599</v>
      </c>
      <c r="J272" t="s">
        <v>252</v>
      </c>
      <c r="K272">
        <v>3244</v>
      </c>
      <c r="L272">
        <v>3.0619999999999998</v>
      </c>
      <c r="M272" t="s">
        <v>245</v>
      </c>
      <c r="N272" t="s">
        <v>197</v>
      </c>
      <c r="O272">
        <v>5867</v>
      </c>
      <c r="P272">
        <v>55.292312936765001</v>
      </c>
      <c r="Q272" t="s">
        <v>246</v>
      </c>
      <c r="R272" t="s">
        <v>197</v>
      </c>
      <c r="S272" t="s">
        <v>3264</v>
      </c>
    </row>
    <row r="273">
      <c r="A273" t="s">
        <v>3929</v>
      </c>
      <c r="B273">
        <v>161.55577006683501</v>
      </c>
      <c r="C273">
        <v>3.16101031954426</v>
      </c>
      <c r="D273">
        <v>0.224275858317077</v>
      </c>
      <c r="E273" s="134" t="s">
        <v>3930</v>
      </c>
      <c r="F273" s="134" t="s">
        <v>3931</v>
      </c>
      <c r="G273" t="s">
        <v>524</v>
      </c>
      <c r="H273">
        <v>4447348</v>
      </c>
      <c r="I273">
        <v>4454805</v>
      </c>
      <c r="J273" t="s">
        <v>244</v>
      </c>
      <c r="K273">
        <v>7461</v>
      </c>
      <c r="L273">
        <v>1.5900000000000001</v>
      </c>
      <c r="M273" t="s">
        <v>245</v>
      </c>
      <c r="N273" t="s">
        <v>199</v>
      </c>
      <c r="O273">
        <v>8005</v>
      </c>
      <c r="P273">
        <v>93.204247345409101</v>
      </c>
      <c r="Q273" t="s">
        <v>254</v>
      </c>
      <c r="R273" t="s">
        <v>199</v>
      </c>
      <c r="S273" t="s">
        <v>3264</v>
      </c>
    </row>
    <row r="274">
      <c r="A274" t="s">
        <v>1182</v>
      </c>
      <c r="B274">
        <v>3599.2886572124098</v>
      </c>
      <c r="C274">
        <v>6.4175663748057596</v>
      </c>
      <c r="D274">
        <v>0.45657762791814899</v>
      </c>
      <c r="E274" s="134" t="s">
        <v>3932</v>
      </c>
      <c r="F274" s="134" t="s">
        <v>3933</v>
      </c>
      <c r="G274" t="s">
        <v>411</v>
      </c>
      <c r="H274">
        <v>7884849</v>
      </c>
      <c r="I274">
        <v>7885727</v>
      </c>
      <c r="J274" t="s">
        <v>252</v>
      </c>
      <c r="K274">
        <v>878</v>
      </c>
      <c r="L274">
        <v>15.1</v>
      </c>
      <c r="M274" t="s">
        <v>245</v>
      </c>
      <c r="N274" t="s">
        <v>198</v>
      </c>
      <c r="O274">
        <v>7000</v>
      </c>
      <c r="P274">
        <v>12.5428571428571</v>
      </c>
      <c r="Q274" t="s">
        <v>246</v>
      </c>
      <c r="R274" t="s">
        <v>198</v>
      </c>
      <c r="S274" t="s">
        <v>3264</v>
      </c>
    </row>
    <row r="275">
      <c r="A275" t="s">
        <v>3934</v>
      </c>
      <c r="B275">
        <v>423.35422036704699</v>
      </c>
      <c r="C275">
        <v>-2.30113136427603</v>
      </c>
      <c r="D275">
        <v>0.164000766238343</v>
      </c>
      <c r="E275" s="134" t="s">
        <v>3935</v>
      </c>
      <c r="F275" s="134" t="s">
        <v>3936</v>
      </c>
      <c r="G275" t="s">
        <v>553</v>
      </c>
      <c r="H275">
        <v>3327854</v>
      </c>
      <c r="I275">
        <v>3328532</v>
      </c>
      <c r="J275" t="s">
        <v>252</v>
      </c>
      <c r="K275">
        <v>677</v>
      </c>
      <c r="L275">
        <v>17.254999999999999</v>
      </c>
      <c r="M275" t="s">
        <v>245</v>
      </c>
      <c r="N275" t="s">
        <v>122</v>
      </c>
      <c r="O275">
        <v>1773</v>
      </c>
      <c r="P275">
        <v>38.1838691483362</v>
      </c>
      <c r="Q275" t="s">
        <v>246</v>
      </c>
      <c r="R275" t="s">
        <v>122</v>
      </c>
      <c r="S275" t="s">
        <v>3264</v>
      </c>
    </row>
    <row r="276">
      <c r="A276" t="s">
        <v>3937</v>
      </c>
      <c r="B276">
        <v>419.69419298207498</v>
      </c>
      <c r="C276">
        <v>-2.1913852298113001</v>
      </c>
      <c r="D276">
        <v>0.157057096895966</v>
      </c>
      <c r="E276" s="134" t="s">
        <v>3938</v>
      </c>
      <c r="F276" s="134" t="s">
        <v>3939</v>
      </c>
      <c r="G276" t="s">
        <v>411</v>
      </c>
      <c r="H276">
        <v>6982512</v>
      </c>
      <c r="I276">
        <v>6982747</v>
      </c>
      <c r="J276" t="s">
        <v>252</v>
      </c>
      <c r="K276">
        <v>235</v>
      </c>
      <c r="L276">
        <v>6</v>
      </c>
      <c r="M276" t="s">
        <v>245</v>
      </c>
      <c r="N276" t="s">
        <v>138</v>
      </c>
      <c r="O276">
        <v>8453</v>
      </c>
      <c r="P276">
        <v>2.7800780787886001</v>
      </c>
      <c r="Q276" t="s">
        <v>246</v>
      </c>
      <c r="R276" t="s">
        <v>138</v>
      </c>
      <c r="S276" t="s">
        <v>3264</v>
      </c>
    </row>
    <row r="277">
      <c r="A277" t="s">
        <v>709</v>
      </c>
      <c r="B277">
        <v>394.59033771774602</v>
      </c>
      <c r="C277">
        <v>2.06475611068484</v>
      </c>
      <c r="D277">
        <v>0.148088949837336</v>
      </c>
      <c r="E277" s="134" t="s">
        <v>3940</v>
      </c>
      <c r="F277" s="134" t="s">
        <v>3941</v>
      </c>
      <c r="G277" t="s">
        <v>411</v>
      </c>
      <c r="H277">
        <v>6502098</v>
      </c>
      <c r="I277">
        <v>6502544</v>
      </c>
      <c r="J277" t="s">
        <v>252</v>
      </c>
      <c r="K277">
        <v>446</v>
      </c>
      <c r="L277">
        <v>15.699999999999999</v>
      </c>
      <c r="M277" t="s">
        <v>293</v>
      </c>
      <c r="N277" t="s">
        <v>126</v>
      </c>
      <c r="O277">
        <v>826</v>
      </c>
      <c r="P277">
        <v>53.995157384987898</v>
      </c>
      <c r="Q277" t="s">
        <v>246</v>
      </c>
      <c r="R277" t="s">
        <v>192</v>
      </c>
      <c r="S277" t="s">
        <v>3264</v>
      </c>
    </row>
    <row r="278">
      <c r="A278" t="s">
        <v>3942</v>
      </c>
      <c r="B278">
        <v>313.436731573386</v>
      </c>
      <c r="C278">
        <v>-2.65556552872222</v>
      </c>
      <c r="D278">
        <v>0.19053163146216201</v>
      </c>
      <c r="E278" s="134" t="s">
        <v>3943</v>
      </c>
      <c r="F278" s="134" t="s">
        <v>3944</v>
      </c>
      <c r="G278" t="s">
        <v>307</v>
      </c>
      <c r="H278">
        <v>1828964</v>
      </c>
      <c r="I278">
        <v>1829143</v>
      </c>
      <c r="J278" t="s">
        <v>244</v>
      </c>
      <c r="K278">
        <v>179</v>
      </c>
      <c r="L278">
        <v>25.800000000000001</v>
      </c>
      <c r="M278" t="s">
        <v>245</v>
      </c>
      <c r="N278" t="s">
        <v>126</v>
      </c>
      <c r="O278">
        <v>310</v>
      </c>
      <c r="P278">
        <v>57.741935483871003</v>
      </c>
      <c r="Q278" t="s">
        <v>246</v>
      </c>
      <c r="R278" t="s">
        <v>191</v>
      </c>
      <c r="S278" t="s">
        <v>3264</v>
      </c>
    </row>
    <row r="279">
      <c r="A279" t="s">
        <v>429</v>
      </c>
      <c r="B279">
        <v>226.37551285204401</v>
      </c>
      <c r="C279">
        <v>2.56145585846784</v>
      </c>
      <c r="D279">
        <v>0.18498461004808101</v>
      </c>
      <c r="E279" s="134" t="s">
        <v>3945</v>
      </c>
      <c r="F279" s="134" t="s">
        <v>3946</v>
      </c>
      <c r="G279" t="s">
        <v>349</v>
      </c>
      <c r="H279">
        <v>1554829</v>
      </c>
      <c r="I279">
        <v>1554909</v>
      </c>
      <c r="J279" t="s">
        <v>244</v>
      </c>
      <c r="K279">
        <v>80</v>
      </c>
      <c r="L279">
        <v>19.800000000000001</v>
      </c>
      <c r="M279" t="s">
        <v>293</v>
      </c>
      <c r="N279" t="s">
        <v>432</v>
      </c>
      <c r="O279">
        <v>21549</v>
      </c>
      <c r="P279">
        <v>0.37124692561139699</v>
      </c>
      <c r="Q279" t="s">
        <v>246</v>
      </c>
      <c r="R279" t="s">
        <v>191</v>
      </c>
      <c r="S279" t="s">
        <v>3264</v>
      </c>
    </row>
    <row r="280">
      <c r="A280" t="s">
        <v>942</v>
      </c>
      <c r="B280">
        <v>279.25431154691802</v>
      </c>
      <c r="C280">
        <v>2.3792881237465799</v>
      </c>
      <c r="D280">
        <v>0.17252026574092799</v>
      </c>
      <c r="E280" s="134" t="s">
        <v>3947</v>
      </c>
      <c r="F280" s="134" t="s">
        <v>3948</v>
      </c>
      <c r="G280" t="s">
        <v>303</v>
      </c>
      <c r="H280">
        <v>1110120</v>
      </c>
      <c r="I280">
        <v>1278053</v>
      </c>
      <c r="J280" t="s">
        <v>252</v>
      </c>
      <c r="K280">
        <v>284</v>
      </c>
      <c r="L280">
        <v>25.550000000000001</v>
      </c>
      <c r="M280" t="s">
        <v>265</v>
      </c>
      <c r="N280" t="s">
        <v>138</v>
      </c>
      <c r="O280">
        <v>335593</v>
      </c>
      <c r="P280">
        <v>0.084626318188996796</v>
      </c>
      <c r="Q280" t="s">
        <v>246</v>
      </c>
      <c r="R280" t="s">
        <v>138</v>
      </c>
      <c r="S280" t="s">
        <v>3264</v>
      </c>
    </row>
    <row r="281">
      <c r="A281" t="s">
        <v>569</v>
      </c>
      <c r="B281">
        <v>160.52320399976099</v>
      </c>
      <c r="C281">
        <v>3.45746978998248</v>
      </c>
      <c r="D281">
        <v>0.25074245676878898</v>
      </c>
      <c r="E281" s="134" t="s">
        <v>3949</v>
      </c>
      <c r="F281" s="134" t="s">
        <v>3950</v>
      </c>
      <c r="G281" t="s">
        <v>411</v>
      </c>
      <c r="H281">
        <v>7927522</v>
      </c>
      <c r="I281">
        <v>7927815</v>
      </c>
      <c r="J281" t="s">
        <v>252</v>
      </c>
      <c r="K281">
        <v>293</v>
      </c>
      <c r="L281">
        <v>6.5</v>
      </c>
      <c r="M281" t="s">
        <v>245</v>
      </c>
      <c r="N281" t="s">
        <v>126</v>
      </c>
      <c r="O281">
        <v>1326</v>
      </c>
      <c r="P281">
        <v>22.0965309200603</v>
      </c>
      <c r="Q281" t="s">
        <v>246</v>
      </c>
      <c r="R281" t="s">
        <v>192</v>
      </c>
      <c r="S281" t="s">
        <v>3264</v>
      </c>
    </row>
    <row r="282">
      <c r="A282" t="s">
        <v>3951</v>
      </c>
      <c r="B282">
        <v>265.71016213250402</v>
      </c>
      <c r="C282">
        <v>-2.6501585372688399</v>
      </c>
      <c r="D282">
        <v>0.19244126653990801</v>
      </c>
      <c r="E282" s="134" t="s">
        <v>3952</v>
      </c>
      <c r="F282" s="134" t="s">
        <v>3953</v>
      </c>
      <c r="G282" t="s">
        <v>282</v>
      </c>
      <c r="H282">
        <v>1131942</v>
      </c>
      <c r="I282">
        <v>1132010</v>
      </c>
      <c r="J282" t="s">
        <v>244</v>
      </c>
      <c r="K282">
        <v>68</v>
      </c>
      <c r="L282">
        <v>8.8000000000000007</v>
      </c>
      <c r="M282" t="s">
        <v>245</v>
      </c>
      <c r="N282" t="s">
        <v>575</v>
      </c>
      <c r="O282">
        <v>1391</v>
      </c>
      <c r="P282">
        <v>4.8885693745506797</v>
      </c>
      <c r="Q282" t="s">
        <v>246</v>
      </c>
      <c r="R282" t="s">
        <v>192</v>
      </c>
      <c r="S282" t="s">
        <v>3264</v>
      </c>
    </row>
    <row r="283">
      <c r="A283" t="s">
        <v>3954</v>
      </c>
      <c r="B283">
        <v>329.69715125321102</v>
      </c>
      <c r="C283">
        <v>-2.5112437299477999</v>
      </c>
      <c r="D283">
        <v>0.18302920222337599</v>
      </c>
      <c r="E283" s="134" t="s">
        <v>3955</v>
      </c>
      <c r="F283" s="134" t="s">
        <v>3956</v>
      </c>
      <c r="G283" t="s">
        <v>282</v>
      </c>
      <c r="H283">
        <v>7040552</v>
      </c>
      <c r="I283">
        <v>7042676</v>
      </c>
      <c r="J283" t="s">
        <v>244</v>
      </c>
      <c r="K283">
        <v>1930</v>
      </c>
      <c r="L283">
        <v>3.1000000000000001</v>
      </c>
      <c r="M283" t="s">
        <v>245</v>
      </c>
      <c r="N283" t="s">
        <v>278</v>
      </c>
      <c r="O283">
        <v>2159</v>
      </c>
      <c r="P283">
        <v>89.393237610004604</v>
      </c>
      <c r="Q283" t="s">
        <v>254</v>
      </c>
      <c r="R283" t="s">
        <v>192</v>
      </c>
      <c r="S283" t="s">
        <v>3264</v>
      </c>
    </row>
    <row r="284">
      <c r="A284" t="s">
        <v>967</v>
      </c>
      <c r="B284">
        <v>275.24124667954197</v>
      </c>
      <c r="C284">
        <v>-2.6711134105335401</v>
      </c>
      <c r="D284">
        <v>0.19742700008835601</v>
      </c>
      <c r="E284" s="134" t="s">
        <v>3957</v>
      </c>
      <c r="F284" s="134" t="s">
        <v>3958</v>
      </c>
      <c r="G284" t="s">
        <v>520</v>
      </c>
      <c r="H284">
        <v>44012</v>
      </c>
      <c r="I284">
        <v>52583</v>
      </c>
      <c r="J284" t="s">
        <v>244</v>
      </c>
      <c r="K284">
        <v>1123</v>
      </c>
      <c r="L284">
        <v>8.2430000000000003</v>
      </c>
      <c r="M284" t="s">
        <v>274</v>
      </c>
      <c r="N284" t="s">
        <v>199</v>
      </c>
      <c r="O284">
        <v>9470</v>
      </c>
      <c r="P284">
        <v>11.8585005279831</v>
      </c>
      <c r="Q284" t="s">
        <v>246</v>
      </c>
      <c r="R284" t="s">
        <v>199</v>
      </c>
      <c r="S284" t="s">
        <v>3264</v>
      </c>
    </row>
    <row r="285">
      <c r="A285" t="s">
        <v>1203</v>
      </c>
      <c r="B285">
        <v>119.802363257623</v>
      </c>
      <c r="C285">
        <v>5.74346413655877</v>
      </c>
      <c r="D285">
        <v>0.41949759278181697</v>
      </c>
      <c r="E285" s="134" t="s">
        <v>3959</v>
      </c>
      <c r="F285" s="134" t="s">
        <v>3960</v>
      </c>
      <c r="G285" t="s">
        <v>243</v>
      </c>
      <c r="H285">
        <v>1026287</v>
      </c>
      <c r="I285">
        <v>1026441</v>
      </c>
      <c r="J285" t="s">
        <v>244</v>
      </c>
      <c r="K285">
        <v>154</v>
      </c>
      <c r="L285">
        <v>25.800000000000001</v>
      </c>
      <c r="M285" t="s">
        <v>245</v>
      </c>
      <c r="N285" t="s">
        <v>198</v>
      </c>
      <c r="O285">
        <v>7000</v>
      </c>
      <c r="P285">
        <v>2.2000000000000002</v>
      </c>
      <c r="Q285" t="s">
        <v>246</v>
      </c>
      <c r="R285" t="s">
        <v>198</v>
      </c>
      <c r="S285" t="s">
        <v>3264</v>
      </c>
    </row>
    <row r="286">
      <c r="A286" t="s">
        <v>1305</v>
      </c>
      <c r="B286">
        <v>157.36459490616301</v>
      </c>
      <c r="C286">
        <v>6.7366270726633299</v>
      </c>
      <c r="D286">
        <v>0.49042049728401199</v>
      </c>
      <c r="E286" s="134" t="s">
        <v>3961</v>
      </c>
      <c r="F286" s="134" t="s">
        <v>3962</v>
      </c>
      <c r="G286" t="s">
        <v>243</v>
      </c>
      <c r="H286">
        <v>433238</v>
      </c>
      <c r="I286">
        <v>433803</v>
      </c>
      <c r="J286" t="s">
        <v>244</v>
      </c>
      <c r="K286">
        <v>565</v>
      </c>
      <c r="L286">
        <v>4.0999999999999996</v>
      </c>
      <c r="M286" t="s">
        <v>265</v>
      </c>
      <c r="N286" t="s">
        <v>199</v>
      </c>
      <c r="O286">
        <v>4138</v>
      </c>
      <c r="P286">
        <v>13.653939101015</v>
      </c>
      <c r="Q286" t="s">
        <v>246</v>
      </c>
      <c r="R286" t="s">
        <v>199</v>
      </c>
      <c r="S286" t="s">
        <v>3264</v>
      </c>
    </row>
    <row r="287">
      <c r="A287" t="s">
        <v>538</v>
      </c>
      <c r="B287">
        <v>130.19011016362401</v>
      </c>
      <c r="C287">
        <v>3.4347010096442401</v>
      </c>
      <c r="D287">
        <v>0.25426100209540398</v>
      </c>
      <c r="E287" s="134" t="s">
        <v>3963</v>
      </c>
      <c r="F287" s="134" t="s">
        <v>3964</v>
      </c>
      <c r="G287" t="s">
        <v>349</v>
      </c>
      <c r="H287">
        <v>6798613</v>
      </c>
      <c r="I287">
        <v>6822662</v>
      </c>
      <c r="J287" t="s">
        <v>244</v>
      </c>
      <c r="K287">
        <v>287</v>
      </c>
      <c r="L287">
        <v>4.149</v>
      </c>
      <c r="M287" t="s">
        <v>245</v>
      </c>
      <c r="N287" t="s">
        <v>197</v>
      </c>
      <c r="O287">
        <v>12900</v>
      </c>
      <c r="P287">
        <v>2.2248062015503902</v>
      </c>
      <c r="Q287" t="s">
        <v>246</v>
      </c>
      <c r="R287" t="s">
        <v>197</v>
      </c>
      <c r="S287" t="s">
        <v>3264</v>
      </c>
    </row>
    <row r="288">
      <c r="A288" t="s">
        <v>579</v>
      </c>
      <c r="B288">
        <v>125.243166600858</v>
      </c>
      <c r="C288">
        <v>3.4431577586928199</v>
      </c>
      <c r="D288">
        <v>0.25623287816310403</v>
      </c>
      <c r="E288" s="134" t="s">
        <v>3965</v>
      </c>
      <c r="F288" s="134" t="s">
        <v>3966</v>
      </c>
      <c r="G288" t="s">
        <v>286</v>
      </c>
      <c r="H288">
        <v>4901281</v>
      </c>
      <c r="I288">
        <v>4901518</v>
      </c>
      <c r="J288" t="s">
        <v>244</v>
      </c>
      <c r="K288">
        <v>237</v>
      </c>
      <c r="L288">
        <v>8.9000000000000004</v>
      </c>
      <c r="M288" t="s">
        <v>245</v>
      </c>
      <c r="N288" t="s">
        <v>138</v>
      </c>
      <c r="O288">
        <v>8453</v>
      </c>
      <c r="P288">
        <v>2.8037383177570101</v>
      </c>
      <c r="Q288" t="s">
        <v>246</v>
      </c>
      <c r="R288" t="s">
        <v>138</v>
      </c>
      <c r="S288" t="s">
        <v>3264</v>
      </c>
    </row>
    <row r="289">
      <c r="A289" t="s">
        <v>1272</v>
      </c>
      <c r="B289">
        <v>202.01625914485101</v>
      </c>
      <c r="C289">
        <v>-4.0846028019299796</v>
      </c>
      <c r="D289">
        <v>0.30241897711107202</v>
      </c>
      <c r="E289" s="134" t="s">
        <v>3967</v>
      </c>
      <c r="F289" s="134" t="s">
        <v>3968</v>
      </c>
      <c r="G289" t="s">
        <v>418</v>
      </c>
      <c r="H289">
        <v>2346418</v>
      </c>
      <c r="I289">
        <v>2349689</v>
      </c>
      <c r="J289" t="s">
        <v>244</v>
      </c>
      <c r="K289">
        <v>261</v>
      </c>
      <c r="L289">
        <v>29.062000000000001</v>
      </c>
      <c r="M289" t="s">
        <v>153</v>
      </c>
      <c r="N289" t="s">
        <v>138</v>
      </c>
      <c r="O289">
        <v>5724</v>
      </c>
      <c r="P289">
        <v>4.5597484276729601</v>
      </c>
      <c r="Q289" t="s">
        <v>246</v>
      </c>
      <c r="R289" t="s">
        <v>138</v>
      </c>
      <c r="S289" t="s">
        <v>3264</v>
      </c>
    </row>
    <row r="290">
      <c r="A290" t="s">
        <v>3969</v>
      </c>
      <c r="B290">
        <v>1776.2307257197899</v>
      </c>
      <c r="C290">
        <v>-2.0587087886540401</v>
      </c>
      <c r="D290">
        <v>0.15423396203526901</v>
      </c>
      <c r="E290" s="134" t="s">
        <v>3970</v>
      </c>
      <c r="F290" s="134" t="s">
        <v>3971</v>
      </c>
      <c r="G290" t="s">
        <v>330</v>
      </c>
      <c r="H290">
        <v>2359530</v>
      </c>
      <c r="I290">
        <v>2366572</v>
      </c>
      <c r="J290" t="s">
        <v>252</v>
      </c>
      <c r="K290">
        <v>321</v>
      </c>
      <c r="L290">
        <v>20.561</v>
      </c>
      <c r="M290" t="s">
        <v>465</v>
      </c>
      <c r="N290" t="s">
        <v>195</v>
      </c>
      <c r="O290">
        <v>4363</v>
      </c>
      <c r="P290">
        <v>7.35732294292918</v>
      </c>
      <c r="Q290" t="s">
        <v>246</v>
      </c>
      <c r="R290" t="s">
        <v>195</v>
      </c>
      <c r="S290" t="s">
        <v>3264</v>
      </c>
    </row>
    <row r="291">
      <c r="A291" t="s">
        <v>3972</v>
      </c>
      <c r="B291">
        <v>552.94542314527996</v>
      </c>
      <c r="C291">
        <v>-2.4985834078061999</v>
      </c>
      <c r="D291">
        <v>0.18838609252140301</v>
      </c>
      <c r="E291" s="134" t="s">
        <v>3973</v>
      </c>
      <c r="F291" s="134" t="s">
        <v>3974</v>
      </c>
      <c r="G291" t="s">
        <v>303</v>
      </c>
      <c r="H291">
        <v>4700826</v>
      </c>
      <c r="I291">
        <v>4702711</v>
      </c>
      <c r="J291" t="s">
        <v>252</v>
      </c>
      <c r="K291">
        <v>1885</v>
      </c>
      <c r="L291">
        <v>3.1000000000000001</v>
      </c>
      <c r="M291" t="s">
        <v>245</v>
      </c>
      <c r="N291" t="s">
        <v>197</v>
      </c>
      <c r="O291">
        <v>5867</v>
      </c>
      <c r="P291">
        <v>32.128856314982102</v>
      </c>
      <c r="Q291" t="s">
        <v>246</v>
      </c>
      <c r="R291" t="s">
        <v>197</v>
      </c>
      <c r="S291" t="s">
        <v>3264</v>
      </c>
    </row>
    <row r="292">
      <c r="A292" t="s">
        <v>633</v>
      </c>
      <c r="B292">
        <v>117.57933643302501</v>
      </c>
      <c r="C292">
        <v>3.8200189414097401</v>
      </c>
      <c r="D292">
        <v>0.29119508230304603</v>
      </c>
      <c r="E292" s="134" t="s">
        <v>3975</v>
      </c>
      <c r="F292" s="134" t="s">
        <v>3976</v>
      </c>
      <c r="G292" t="s">
        <v>553</v>
      </c>
      <c r="H292">
        <v>7698977</v>
      </c>
      <c r="I292">
        <v>7699417</v>
      </c>
      <c r="J292" t="s">
        <v>244</v>
      </c>
      <c r="K292">
        <v>440</v>
      </c>
      <c r="L292">
        <v>11.800000000000001</v>
      </c>
      <c r="M292" t="s">
        <v>274</v>
      </c>
      <c r="N292" t="s">
        <v>138</v>
      </c>
      <c r="O292">
        <v>585</v>
      </c>
      <c r="P292">
        <v>75.213675213675202</v>
      </c>
      <c r="Q292" t="s">
        <v>246</v>
      </c>
      <c r="R292" t="s">
        <v>138</v>
      </c>
      <c r="S292" t="s">
        <v>3264</v>
      </c>
    </row>
    <row r="293">
      <c r="A293" t="s">
        <v>852</v>
      </c>
      <c r="B293">
        <v>249.93268936642201</v>
      </c>
      <c r="C293">
        <v>2.3074521065736899</v>
      </c>
      <c r="D293">
        <v>0.176141283963235</v>
      </c>
      <c r="E293" s="134" t="s">
        <v>3977</v>
      </c>
      <c r="F293" s="134" t="s">
        <v>3978</v>
      </c>
      <c r="G293" t="s">
        <v>251</v>
      </c>
      <c r="H293">
        <v>304638</v>
      </c>
      <c r="I293">
        <v>305490</v>
      </c>
      <c r="J293" t="s">
        <v>244</v>
      </c>
      <c r="K293">
        <v>852</v>
      </c>
      <c r="L293">
        <v>8</v>
      </c>
      <c r="M293" t="s">
        <v>265</v>
      </c>
      <c r="N293" t="s">
        <v>126</v>
      </c>
      <c r="O293">
        <v>823</v>
      </c>
      <c r="P293">
        <v>103.52369380315901</v>
      </c>
      <c r="Q293" t="s">
        <v>254</v>
      </c>
      <c r="R293" t="s">
        <v>192</v>
      </c>
      <c r="S293" t="s">
        <v>3264</v>
      </c>
    </row>
    <row r="294">
      <c r="A294" t="s">
        <v>751</v>
      </c>
      <c r="B294">
        <v>107.758771413894</v>
      </c>
      <c r="C294">
        <v>4.1462721642599902</v>
      </c>
      <c r="D294">
        <v>0.31715866875042698</v>
      </c>
      <c r="E294" s="134" t="s">
        <v>3979</v>
      </c>
      <c r="F294" s="134" t="s">
        <v>3980</v>
      </c>
      <c r="G294" t="s">
        <v>243</v>
      </c>
      <c r="H294">
        <v>5068897</v>
      </c>
      <c r="I294">
        <v>5074370</v>
      </c>
      <c r="J294" t="s">
        <v>244</v>
      </c>
      <c r="K294">
        <v>5473</v>
      </c>
      <c r="L294">
        <v>0.69999999999999996</v>
      </c>
      <c r="M294" t="s">
        <v>274</v>
      </c>
      <c r="N294" t="s">
        <v>198</v>
      </c>
      <c r="O294">
        <v>5467</v>
      </c>
      <c r="P294">
        <v>100.109749405524</v>
      </c>
      <c r="Q294" t="s">
        <v>254</v>
      </c>
      <c r="R294" t="s">
        <v>198</v>
      </c>
      <c r="S294" t="s">
        <v>3264</v>
      </c>
    </row>
    <row r="295">
      <c r="A295" t="s">
        <v>1281</v>
      </c>
      <c r="B295">
        <v>162.01075596663199</v>
      </c>
      <c r="C295">
        <v>-4.5911653565008397</v>
      </c>
      <c r="D295">
        <v>0.35580632720323102</v>
      </c>
      <c r="E295" s="134" t="s">
        <v>3981</v>
      </c>
      <c r="F295" s="134" t="s">
        <v>3982</v>
      </c>
      <c r="G295" t="s">
        <v>297</v>
      </c>
      <c r="H295">
        <v>712216</v>
      </c>
      <c r="I295">
        <v>712272</v>
      </c>
      <c r="J295" t="s">
        <v>244</v>
      </c>
      <c r="K295">
        <v>56</v>
      </c>
      <c r="L295">
        <v>5.4000000000000004</v>
      </c>
      <c r="M295" t="s">
        <v>245</v>
      </c>
      <c r="N295" t="s">
        <v>575</v>
      </c>
      <c r="O295">
        <v>1391</v>
      </c>
      <c r="P295">
        <v>4.0258806613946803</v>
      </c>
      <c r="Q295" t="s">
        <v>246</v>
      </c>
      <c r="R295" t="s">
        <v>192</v>
      </c>
      <c r="S295" t="s">
        <v>3264</v>
      </c>
    </row>
    <row r="296">
      <c r="A296" t="s">
        <v>3983</v>
      </c>
      <c r="B296">
        <v>464.30147534837198</v>
      </c>
      <c r="C296">
        <v>-2.1722230103128002</v>
      </c>
      <c r="D296">
        <v>0.167462006204114</v>
      </c>
      <c r="E296" s="134" t="s">
        <v>3984</v>
      </c>
      <c r="F296" s="134" t="s">
        <v>3985</v>
      </c>
      <c r="G296" t="s">
        <v>261</v>
      </c>
      <c r="H296">
        <v>5483651</v>
      </c>
      <c r="I296">
        <v>5485740</v>
      </c>
      <c r="J296" t="s">
        <v>244</v>
      </c>
      <c r="K296">
        <v>1137</v>
      </c>
      <c r="L296">
        <v>13.356999999999999</v>
      </c>
      <c r="M296" t="s">
        <v>245</v>
      </c>
      <c r="N296" t="s">
        <v>122</v>
      </c>
      <c r="O296">
        <v>1773</v>
      </c>
      <c r="P296">
        <v>64.128595600676803</v>
      </c>
      <c r="Q296" t="s">
        <v>246</v>
      </c>
      <c r="R296" t="s">
        <v>122</v>
      </c>
      <c r="S296" t="s">
        <v>3264</v>
      </c>
    </row>
    <row r="297">
      <c r="A297" t="s">
        <v>1733</v>
      </c>
      <c r="B297">
        <v>183.13623634748899</v>
      </c>
      <c r="C297">
        <v>-5.3097340233943804</v>
      </c>
      <c r="D297">
        <v>0.41140346387932902</v>
      </c>
      <c r="E297" s="134" t="s">
        <v>3986</v>
      </c>
      <c r="F297" s="134" t="s">
        <v>3987</v>
      </c>
      <c r="G297" t="s">
        <v>411</v>
      </c>
      <c r="H297">
        <v>4272341</v>
      </c>
      <c r="I297">
        <v>4272429</v>
      </c>
      <c r="J297" t="s">
        <v>244</v>
      </c>
      <c r="K297">
        <v>88</v>
      </c>
      <c r="L297">
        <v>26.100000000000001</v>
      </c>
      <c r="M297" t="s">
        <v>245</v>
      </c>
      <c r="N297" t="s">
        <v>350</v>
      </c>
      <c r="O297">
        <v>3307</v>
      </c>
      <c r="P297">
        <v>2.66102207438766</v>
      </c>
      <c r="Q297" t="s">
        <v>246</v>
      </c>
      <c r="R297" t="s">
        <v>191</v>
      </c>
      <c r="S297" t="s">
        <v>3264</v>
      </c>
    </row>
    <row r="298">
      <c r="A298" t="s">
        <v>876</v>
      </c>
      <c r="B298">
        <v>196.65604172020301</v>
      </c>
      <c r="C298">
        <v>2.4752487764756701</v>
      </c>
      <c r="D298">
        <v>0.19353398849032599</v>
      </c>
      <c r="E298" s="134" t="s">
        <v>3988</v>
      </c>
      <c r="F298" s="134" t="s">
        <v>3989</v>
      </c>
      <c r="G298" t="s">
        <v>282</v>
      </c>
      <c r="H298">
        <v>2393046</v>
      </c>
      <c r="I298">
        <v>2396129</v>
      </c>
      <c r="J298" t="s">
        <v>252</v>
      </c>
      <c r="K298">
        <v>111</v>
      </c>
      <c r="L298">
        <v>19.167000000000002</v>
      </c>
      <c r="M298" t="s">
        <v>245</v>
      </c>
      <c r="N298" t="s">
        <v>350</v>
      </c>
      <c r="O298">
        <v>3679</v>
      </c>
      <c r="P298">
        <v>3.0171242185376501</v>
      </c>
      <c r="Q298" t="s">
        <v>246</v>
      </c>
      <c r="R298" t="s">
        <v>191</v>
      </c>
      <c r="S298" t="s">
        <v>3264</v>
      </c>
    </row>
    <row r="299">
      <c r="A299" t="s">
        <v>887</v>
      </c>
      <c r="B299">
        <v>102.044087638061</v>
      </c>
      <c r="C299">
        <v>4.2165103733386102</v>
      </c>
      <c r="D299">
        <v>0.33002767947428302</v>
      </c>
      <c r="E299" s="134" t="s">
        <v>3990</v>
      </c>
      <c r="F299" s="134" t="s">
        <v>3991</v>
      </c>
      <c r="G299" t="s">
        <v>303</v>
      </c>
      <c r="H299">
        <v>4996431</v>
      </c>
      <c r="I299">
        <v>5001895</v>
      </c>
      <c r="J299" t="s">
        <v>244</v>
      </c>
      <c r="K299">
        <v>5464</v>
      </c>
      <c r="L299">
        <v>0.90000000000000002</v>
      </c>
      <c r="M299" t="s">
        <v>274</v>
      </c>
      <c r="N299" t="s">
        <v>198</v>
      </c>
      <c r="O299">
        <v>5467</v>
      </c>
      <c r="P299">
        <v>99.945125297237993</v>
      </c>
      <c r="Q299" t="s">
        <v>254</v>
      </c>
      <c r="R299" t="s">
        <v>198</v>
      </c>
      <c r="S299" t="s">
        <v>3264</v>
      </c>
    </row>
    <row r="300">
      <c r="A300" t="s">
        <v>849</v>
      </c>
      <c r="B300">
        <v>184.638215792192</v>
      </c>
      <c r="C300">
        <v>2.9299050766135402</v>
      </c>
      <c r="D300">
        <v>0.23197555931945801</v>
      </c>
      <c r="E300" s="134" t="s">
        <v>3992</v>
      </c>
      <c r="F300" s="134" t="s">
        <v>3993</v>
      </c>
      <c r="G300" t="s">
        <v>273</v>
      </c>
      <c r="H300">
        <v>3798269</v>
      </c>
      <c r="I300">
        <v>3798374</v>
      </c>
      <c r="J300" t="s">
        <v>252</v>
      </c>
      <c r="K300">
        <v>105</v>
      </c>
      <c r="L300">
        <v>7.7000000000000002</v>
      </c>
      <c r="M300" t="s">
        <v>245</v>
      </c>
      <c r="N300" t="s">
        <v>126</v>
      </c>
      <c r="O300">
        <v>310</v>
      </c>
      <c r="P300">
        <v>33.870967741935502</v>
      </c>
      <c r="Q300" t="s">
        <v>246</v>
      </c>
      <c r="R300" t="s">
        <v>191</v>
      </c>
      <c r="S300" t="s">
        <v>3264</v>
      </c>
    </row>
    <row r="301">
      <c r="A301" t="s">
        <v>3994</v>
      </c>
      <c r="B301">
        <v>287.19704451133998</v>
      </c>
      <c r="C301">
        <v>-2.3920417517969801</v>
      </c>
      <c r="D301">
        <v>0.18970644222646599</v>
      </c>
      <c r="E301" s="134" t="s">
        <v>3995</v>
      </c>
      <c r="F301" s="134" t="s">
        <v>3996</v>
      </c>
      <c r="G301" t="s">
        <v>342</v>
      </c>
      <c r="H301">
        <v>6780171</v>
      </c>
      <c r="I301">
        <v>6781737</v>
      </c>
      <c r="J301" t="s">
        <v>252</v>
      </c>
      <c r="K301">
        <v>1009</v>
      </c>
      <c r="L301">
        <v>15.002000000000001</v>
      </c>
      <c r="M301" t="s">
        <v>245</v>
      </c>
      <c r="N301" t="s">
        <v>122</v>
      </c>
      <c r="O301">
        <v>1773</v>
      </c>
      <c r="P301">
        <v>56.909193457416798</v>
      </c>
      <c r="Q301" t="s">
        <v>246</v>
      </c>
      <c r="R301" t="s">
        <v>122</v>
      </c>
      <c r="S301" t="s">
        <v>3264</v>
      </c>
    </row>
    <row r="302">
      <c r="A302" t="s">
        <v>600</v>
      </c>
      <c r="B302">
        <v>169.874229796561</v>
      </c>
      <c r="C302">
        <v>2.7429540432741901</v>
      </c>
      <c r="D302">
        <v>0.21792212613089201</v>
      </c>
      <c r="E302" s="134" t="s">
        <v>3997</v>
      </c>
      <c r="F302" s="134" t="s">
        <v>3998</v>
      </c>
      <c r="G302" t="s">
        <v>414</v>
      </c>
      <c r="H302">
        <v>4369238</v>
      </c>
      <c r="I302">
        <v>4369507</v>
      </c>
      <c r="J302" t="s">
        <v>244</v>
      </c>
      <c r="K302">
        <v>269</v>
      </c>
      <c r="L302">
        <v>28.600000000000001</v>
      </c>
      <c r="M302" t="s">
        <v>245</v>
      </c>
      <c r="N302" t="s">
        <v>122</v>
      </c>
      <c r="O302">
        <v>3368</v>
      </c>
      <c r="P302">
        <v>7.9869358669833703</v>
      </c>
      <c r="Q302" t="s">
        <v>246</v>
      </c>
      <c r="R302" t="s">
        <v>122</v>
      </c>
      <c r="S302" t="s">
        <v>3264</v>
      </c>
    </row>
    <row r="303">
      <c r="A303" t="s">
        <v>1081</v>
      </c>
      <c r="B303">
        <v>171.36890231195201</v>
      </c>
      <c r="C303">
        <v>-4.1593465355526202</v>
      </c>
      <c r="D303">
        <v>0.33391024272951902</v>
      </c>
      <c r="E303" s="134" t="s">
        <v>3999</v>
      </c>
      <c r="F303" s="134" t="s">
        <v>4000</v>
      </c>
      <c r="G303" t="s">
        <v>269</v>
      </c>
      <c r="H303">
        <v>5338813</v>
      </c>
      <c r="I303">
        <v>5339699</v>
      </c>
      <c r="J303" t="s">
        <v>244</v>
      </c>
      <c r="K303">
        <v>886</v>
      </c>
      <c r="L303">
        <v>11.800000000000001</v>
      </c>
      <c r="M303" t="s">
        <v>245</v>
      </c>
      <c r="N303" t="s">
        <v>197</v>
      </c>
      <c r="O303">
        <v>5867</v>
      </c>
      <c r="P303">
        <v>15.101414692346999</v>
      </c>
      <c r="Q303" t="s">
        <v>246</v>
      </c>
      <c r="R303" t="s">
        <v>197</v>
      </c>
      <c r="S303" t="s">
        <v>3264</v>
      </c>
    </row>
    <row r="304">
      <c r="A304" t="s">
        <v>882</v>
      </c>
      <c r="B304">
        <v>99.945773487562803</v>
      </c>
      <c r="C304">
        <v>3.83060248560834</v>
      </c>
      <c r="D304">
        <v>0.30742748508383</v>
      </c>
      <c r="E304" s="134" t="s">
        <v>4001</v>
      </c>
      <c r="F304" s="134" t="s">
        <v>4002</v>
      </c>
      <c r="G304" t="s">
        <v>297</v>
      </c>
      <c r="H304">
        <v>3891733</v>
      </c>
      <c r="I304">
        <v>3895113</v>
      </c>
      <c r="J304" t="s">
        <v>244</v>
      </c>
      <c r="K304">
        <v>3383</v>
      </c>
      <c r="L304">
        <v>1.5369999999999999</v>
      </c>
      <c r="M304" t="s">
        <v>265</v>
      </c>
      <c r="N304" t="s">
        <v>198</v>
      </c>
      <c r="O304">
        <v>5467</v>
      </c>
      <c r="P304">
        <v>61.880373147978801</v>
      </c>
      <c r="Q304" t="s">
        <v>246</v>
      </c>
      <c r="R304" t="s">
        <v>198</v>
      </c>
      <c r="S304" t="s">
        <v>3264</v>
      </c>
    </row>
    <row r="305">
      <c r="A305" t="s">
        <v>1522</v>
      </c>
      <c r="B305">
        <v>100.372676884073</v>
      </c>
      <c r="C305">
        <v>3.7670348932004001</v>
      </c>
      <c r="D305">
        <v>0.302849921005996</v>
      </c>
      <c r="E305" s="134" t="s">
        <v>4003</v>
      </c>
      <c r="F305" s="134" t="s">
        <v>4004</v>
      </c>
      <c r="G305" t="s">
        <v>297</v>
      </c>
      <c r="H305">
        <v>3891254</v>
      </c>
      <c r="I305">
        <v>3895208</v>
      </c>
      <c r="J305" t="s">
        <v>244</v>
      </c>
      <c r="K305">
        <v>176</v>
      </c>
      <c r="L305">
        <v>7.4219999999999997</v>
      </c>
      <c r="M305" t="s">
        <v>265</v>
      </c>
      <c r="N305" t="s">
        <v>198</v>
      </c>
      <c r="O305">
        <v>3684</v>
      </c>
      <c r="P305">
        <v>4.7774158523344203</v>
      </c>
      <c r="Q305" t="s">
        <v>246</v>
      </c>
      <c r="R305" t="s">
        <v>198</v>
      </c>
      <c r="S305" t="s">
        <v>3264</v>
      </c>
    </row>
    <row r="306">
      <c r="A306" t="s">
        <v>4005</v>
      </c>
      <c r="B306">
        <v>337.30696304233498</v>
      </c>
      <c r="C306">
        <v>2.0434799665318102</v>
      </c>
      <c r="D306">
        <v>0.166466506659917</v>
      </c>
      <c r="E306" s="134" t="s">
        <v>4006</v>
      </c>
      <c r="F306" s="134" t="s">
        <v>4007</v>
      </c>
      <c r="G306" t="s">
        <v>411</v>
      </c>
      <c r="H306">
        <v>3941015</v>
      </c>
      <c r="I306">
        <v>3941124</v>
      </c>
      <c r="J306" t="s">
        <v>244</v>
      </c>
      <c r="K306">
        <v>109</v>
      </c>
      <c r="L306">
        <v>23.5</v>
      </c>
      <c r="M306" t="s">
        <v>265</v>
      </c>
      <c r="N306" t="s">
        <v>575</v>
      </c>
      <c r="O306">
        <v>930</v>
      </c>
      <c r="P306">
        <v>11.7204301075269</v>
      </c>
      <c r="Q306" t="s">
        <v>246</v>
      </c>
      <c r="R306" t="s">
        <v>192</v>
      </c>
      <c r="S306" t="s">
        <v>3264</v>
      </c>
    </row>
    <row r="307">
      <c r="A307" t="s">
        <v>4008</v>
      </c>
      <c r="B307">
        <v>167.953922833695</v>
      </c>
      <c r="C307">
        <v>-3.1855196469795999</v>
      </c>
      <c r="D307">
        <v>0.25933171121999099</v>
      </c>
      <c r="E307" s="134" t="s">
        <v>4009</v>
      </c>
      <c r="F307" s="134" t="s">
        <v>4010</v>
      </c>
      <c r="G307" t="s">
        <v>273</v>
      </c>
      <c r="H307">
        <v>1203571</v>
      </c>
      <c r="I307">
        <v>1203641</v>
      </c>
      <c r="J307" t="s">
        <v>244</v>
      </c>
      <c r="K307">
        <v>70</v>
      </c>
      <c r="L307">
        <v>7.0999999999999996</v>
      </c>
      <c r="M307" t="s">
        <v>245</v>
      </c>
      <c r="N307" t="s">
        <v>575</v>
      </c>
      <c r="O307">
        <v>1391</v>
      </c>
      <c r="P307">
        <v>5.0323508267433503</v>
      </c>
      <c r="Q307" t="s">
        <v>246</v>
      </c>
      <c r="R307" t="s">
        <v>192</v>
      </c>
      <c r="S307" t="s">
        <v>3264</v>
      </c>
    </row>
    <row r="308">
      <c r="A308" t="s">
        <v>682</v>
      </c>
      <c r="B308">
        <v>200.53094835362</v>
      </c>
      <c r="C308">
        <v>-2.5667470035391799</v>
      </c>
      <c r="D308">
        <v>0.21145005274916201</v>
      </c>
      <c r="E308" s="134" t="s">
        <v>4011</v>
      </c>
      <c r="F308" s="134" t="s">
        <v>4012</v>
      </c>
      <c r="G308" t="s">
        <v>414</v>
      </c>
      <c r="H308">
        <v>21962</v>
      </c>
      <c r="I308">
        <v>24521</v>
      </c>
      <c r="J308" t="s">
        <v>244</v>
      </c>
      <c r="K308">
        <v>1592</v>
      </c>
      <c r="L308">
        <v>10.125999999999999</v>
      </c>
      <c r="M308" t="s">
        <v>245</v>
      </c>
      <c r="N308" t="s">
        <v>138</v>
      </c>
      <c r="O308">
        <v>4935</v>
      </c>
      <c r="P308">
        <v>32.2593718338399</v>
      </c>
      <c r="Q308" t="s">
        <v>246</v>
      </c>
      <c r="R308" t="s">
        <v>138</v>
      </c>
      <c r="S308" t="s">
        <v>3264</v>
      </c>
    </row>
    <row r="309">
      <c r="A309" t="s">
        <v>4013</v>
      </c>
      <c r="B309">
        <v>164.18649410321601</v>
      </c>
      <c r="C309">
        <v>-3.0763190096150499</v>
      </c>
      <c r="D309">
        <v>0.25414423273689501</v>
      </c>
      <c r="E309" s="134" t="s">
        <v>4014</v>
      </c>
      <c r="F309" s="134" t="s">
        <v>4015</v>
      </c>
      <c r="G309" t="s">
        <v>349</v>
      </c>
      <c r="H309">
        <v>4814879</v>
      </c>
      <c r="I309">
        <v>4840677</v>
      </c>
      <c r="J309" t="s">
        <v>252</v>
      </c>
      <c r="K309">
        <v>29</v>
      </c>
      <c r="L309">
        <v>4.5209999999999999</v>
      </c>
      <c r="M309" t="s">
        <v>245</v>
      </c>
      <c r="N309" t="s">
        <v>432</v>
      </c>
      <c r="O309">
        <v>21549</v>
      </c>
      <c r="P309">
        <v>0.13457701053413201</v>
      </c>
      <c r="Q309" t="s">
        <v>246</v>
      </c>
      <c r="R309" t="s">
        <v>191</v>
      </c>
      <c r="S309" t="s">
        <v>3264</v>
      </c>
    </row>
    <row r="310">
      <c r="A310" t="s">
        <v>4016</v>
      </c>
      <c r="B310">
        <v>182.687071684551</v>
      </c>
      <c r="C310">
        <v>2.3843517471613298</v>
      </c>
      <c r="D310">
        <v>0.19820567725308999</v>
      </c>
      <c r="E310" s="134" t="s">
        <v>4017</v>
      </c>
      <c r="F310" s="134" t="s">
        <v>4018</v>
      </c>
      <c r="G310" t="s">
        <v>261</v>
      </c>
      <c r="H310">
        <v>789834</v>
      </c>
      <c r="I310">
        <v>800822</v>
      </c>
      <c r="J310" t="s">
        <v>252</v>
      </c>
      <c r="K310">
        <v>3451</v>
      </c>
      <c r="L310">
        <v>12.627000000000001</v>
      </c>
      <c r="M310" t="s">
        <v>274</v>
      </c>
      <c r="N310" t="s">
        <v>199</v>
      </c>
      <c r="O310">
        <v>6641</v>
      </c>
      <c r="P310">
        <v>51.9650655021834</v>
      </c>
      <c r="Q310" t="s">
        <v>246</v>
      </c>
      <c r="R310" t="s">
        <v>199</v>
      </c>
      <c r="S310" t="s">
        <v>3264</v>
      </c>
    </row>
    <row r="311">
      <c r="A311" t="s">
        <v>4019</v>
      </c>
      <c r="B311">
        <v>130.83344481500399</v>
      </c>
      <c r="C311">
        <v>-3.5507937995131198</v>
      </c>
      <c r="D311">
        <v>0.297375907089518</v>
      </c>
      <c r="E311" s="134" t="s">
        <v>4020</v>
      </c>
      <c r="F311" s="134" t="s">
        <v>4021</v>
      </c>
      <c r="G311" t="s">
        <v>334</v>
      </c>
      <c r="H311">
        <v>5157099</v>
      </c>
      <c r="I311">
        <v>5158018</v>
      </c>
      <c r="J311" t="s">
        <v>252</v>
      </c>
      <c r="K311">
        <v>919</v>
      </c>
      <c r="L311">
        <v>2.1000000000000001</v>
      </c>
      <c r="M311" t="s">
        <v>245</v>
      </c>
      <c r="N311" t="s">
        <v>199</v>
      </c>
      <c r="O311">
        <v>5826</v>
      </c>
      <c r="P311">
        <v>15.774116031582601</v>
      </c>
      <c r="Q311" t="s">
        <v>246</v>
      </c>
      <c r="R311" t="s">
        <v>199</v>
      </c>
      <c r="S311" t="s">
        <v>3264</v>
      </c>
    </row>
    <row r="312">
      <c r="A312" t="s">
        <v>840</v>
      </c>
      <c r="B312">
        <v>101.348695213398</v>
      </c>
      <c r="C312">
        <v>3.33833647559748</v>
      </c>
      <c r="D312">
        <v>0.27971703408910198</v>
      </c>
      <c r="E312" s="134" t="s">
        <v>4022</v>
      </c>
      <c r="F312" s="134" t="s">
        <v>4023</v>
      </c>
      <c r="G312" t="s">
        <v>338</v>
      </c>
      <c r="H312">
        <v>3048440</v>
      </c>
      <c r="I312">
        <v>3052303</v>
      </c>
      <c r="J312" t="s">
        <v>244</v>
      </c>
      <c r="K312">
        <v>3863</v>
      </c>
      <c r="L312">
        <v>1.2</v>
      </c>
      <c r="M312" t="s">
        <v>265</v>
      </c>
      <c r="N312" t="s">
        <v>198</v>
      </c>
      <c r="O312">
        <v>7000</v>
      </c>
      <c r="P312">
        <v>55.185714285714297</v>
      </c>
      <c r="Q312" t="s">
        <v>246</v>
      </c>
      <c r="R312" t="s">
        <v>198</v>
      </c>
      <c r="S312" t="s">
        <v>3264</v>
      </c>
    </row>
    <row r="313">
      <c r="A313" t="s">
        <v>951</v>
      </c>
      <c r="B313">
        <v>110.39063967822401</v>
      </c>
      <c r="C313">
        <v>3.2859751139297</v>
      </c>
      <c r="D313">
        <v>0.27726354862653402</v>
      </c>
      <c r="E313" s="134" t="s">
        <v>4024</v>
      </c>
      <c r="F313" s="134" t="s">
        <v>4025</v>
      </c>
      <c r="G313" t="s">
        <v>303</v>
      </c>
      <c r="H313">
        <v>4995518</v>
      </c>
      <c r="I313">
        <v>5004725</v>
      </c>
      <c r="J313" t="s">
        <v>244</v>
      </c>
      <c r="K313">
        <v>3743</v>
      </c>
      <c r="L313">
        <v>3.8980000000000001</v>
      </c>
      <c r="M313" t="s">
        <v>265</v>
      </c>
      <c r="N313" t="s">
        <v>138</v>
      </c>
      <c r="O313">
        <v>4935</v>
      </c>
      <c r="P313">
        <v>75.845997973657504</v>
      </c>
      <c r="Q313" t="s">
        <v>246</v>
      </c>
      <c r="R313" t="s">
        <v>138</v>
      </c>
      <c r="S313" t="s">
        <v>3264</v>
      </c>
    </row>
    <row r="314">
      <c r="A314" t="s">
        <v>837</v>
      </c>
      <c r="B314">
        <v>300.76628232172402</v>
      </c>
      <c r="C314">
        <v>2.07713094811578</v>
      </c>
      <c r="D314">
        <v>0.17561231055486501</v>
      </c>
      <c r="E314" s="134" t="s">
        <v>4026</v>
      </c>
      <c r="F314" s="134" t="s">
        <v>4027</v>
      </c>
      <c r="G314" t="s">
        <v>411</v>
      </c>
      <c r="H314">
        <v>2472515</v>
      </c>
      <c r="I314">
        <v>2472576</v>
      </c>
      <c r="J314" t="s">
        <v>252</v>
      </c>
      <c r="K314">
        <v>61</v>
      </c>
      <c r="L314">
        <v>27.600000000000001</v>
      </c>
      <c r="M314" t="s">
        <v>245</v>
      </c>
      <c r="N314" t="s">
        <v>137</v>
      </c>
      <c r="O314">
        <v>1438</v>
      </c>
      <c r="P314">
        <v>4.2420027816411698</v>
      </c>
      <c r="Q314" t="s">
        <v>246</v>
      </c>
      <c r="R314" t="s">
        <v>194</v>
      </c>
      <c r="S314" t="s">
        <v>3264</v>
      </c>
    </row>
    <row r="315">
      <c r="A315" t="s">
        <v>739</v>
      </c>
      <c r="B315">
        <v>246.83705295008801</v>
      </c>
      <c r="C315">
        <v>2.0056450779299002</v>
      </c>
      <c r="D315">
        <v>0.17005032528997899</v>
      </c>
      <c r="E315" s="134" t="s">
        <v>4028</v>
      </c>
      <c r="F315" s="134" t="s">
        <v>4029</v>
      </c>
      <c r="G315" t="s">
        <v>334</v>
      </c>
      <c r="H315">
        <v>7336561</v>
      </c>
      <c r="I315">
        <v>7339729</v>
      </c>
      <c r="J315" t="s">
        <v>244</v>
      </c>
      <c r="K315">
        <v>478</v>
      </c>
      <c r="L315">
        <v>15.134</v>
      </c>
      <c r="M315" t="s">
        <v>274</v>
      </c>
      <c r="N315" t="s">
        <v>137</v>
      </c>
      <c r="O315">
        <v>7950</v>
      </c>
      <c r="P315">
        <v>6.0125786163521999</v>
      </c>
      <c r="Q315" t="s">
        <v>246</v>
      </c>
      <c r="R315" t="s">
        <v>193</v>
      </c>
      <c r="S315" t="s">
        <v>3264</v>
      </c>
    </row>
    <row r="316">
      <c r="A316" t="s">
        <v>776</v>
      </c>
      <c r="B316">
        <v>93.188231612874702</v>
      </c>
      <c r="C316">
        <v>3.5533602581378498</v>
      </c>
      <c r="D316">
        <v>0.30199174730926198</v>
      </c>
      <c r="E316" s="134" t="s">
        <v>4030</v>
      </c>
      <c r="F316" s="134" t="s">
        <v>4031</v>
      </c>
      <c r="G316" t="s">
        <v>317</v>
      </c>
      <c r="H316">
        <v>2906200</v>
      </c>
      <c r="I316">
        <v>2906482</v>
      </c>
      <c r="J316" t="s">
        <v>252</v>
      </c>
      <c r="K316">
        <v>282</v>
      </c>
      <c r="L316">
        <v>11.4</v>
      </c>
      <c r="M316" t="s">
        <v>274</v>
      </c>
      <c r="N316" t="s">
        <v>126</v>
      </c>
      <c r="O316">
        <v>806</v>
      </c>
      <c r="P316">
        <v>34.987593052109197</v>
      </c>
      <c r="Q316" t="s">
        <v>246</v>
      </c>
      <c r="R316" t="s">
        <v>191</v>
      </c>
      <c r="S316" t="s">
        <v>3264</v>
      </c>
    </row>
    <row r="317">
      <c r="A317" t="s">
        <v>4032</v>
      </c>
      <c r="B317">
        <v>346.889943385359</v>
      </c>
      <c r="C317">
        <v>2.0064413123879801</v>
      </c>
      <c r="D317">
        <v>0.17063929294164501</v>
      </c>
      <c r="E317" s="134" t="s">
        <v>4033</v>
      </c>
      <c r="F317" s="134" t="s">
        <v>4034</v>
      </c>
      <c r="G317" t="s">
        <v>478</v>
      </c>
      <c r="H317">
        <v>2049874</v>
      </c>
      <c r="I317">
        <v>2050049</v>
      </c>
      <c r="J317" t="s">
        <v>244</v>
      </c>
      <c r="K317">
        <v>175</v>
      </c>
      <c r="L317">
        <v>22.300000000000001</v>
      </c>
      <c r="M317" t="s">
        <v>274</v>
      </c>
      <c r="N317" t="s">
        <v>138</v>
      </c>
      <c r="O317">
        <v>1046</v>
      </c>
      <c r="P317">
        <v>16.730401529636701</v>
      </c>
      <c r="Q317" t="s">
        <v>246</v>
      </c>
      <c r="R317" t="s">
        <v>138</v>
      </c>
      <c r="S317" t="s">
        <v>3264</v>
      </c>
    </row>
    <row r="318">
      <c r="A318" t="s">
        <v>4035</v>
      </c>
      <c r="B318">
        <v>126.58168248942501</v>
      </c>
      <c r="C318">
        <v>-3.4473809027845599</v>
      </c>
      <c r="D318">
        <v>0.29397212341956303</v>
      </c>
      <c r="E318" s="134" t="s">
        <v>4036</v>
      </c>
      <c r="F318" s="134" t="s">
        <v>4037</v>
      </c>
      <c r="G318" t="s">
        <v>418</v>
      </c>
      <c r="H318">
        <v>6052343</v>
      </c>
      <c r="I318">
        <v>6052671</v>
      </c>
      <c r="J318" t="s">
        <v>244</v>
      </c>
      <c r="K318">
        <v>328</v>
      </c>
      <c r="L318">
        <v>1.6000000000000001</v>
      </c>
      <c r="M318" t="s">
        <v>245</v>
      </c>
      <c r="N318" t="s">
        <v>199</v>
      </c>
      <c r="O318">
        <v>8554</v>
      </c>
      <c r="P318">
        <v>3.83446340893149</v>
      </c>
      <c r="Q318" t="s">
        <v>246</v>
      </c>
      <c r="R318" t="s">
        <v>199</v>
      </c>
      <c r="S318" t="s">
        <v>3264</v>
      </c>
    </row>
    <row r="319">
      <c r="A319" t="s">
        <v>4038</v>
      </c>
      <c r="B319">
        <v>170.79589895326299</v>
      </c>
      <c r="C319">
        <v>-2.82881292060428</v>
      </c>
      <c r="D319">
        <v>0.243058170264152</v>
      </c>
      <c r="E319" s="134" t="s">
        <v>4039</v>
      </c>
      <c r="F319" s="134" t="s">
        <v>4040</v>
      </c>
      <c r="G319" t="s">
        <v>243</v>
      </c>
      <c r="H319">
        <v>5182412</v>
      </c>
      <c r="I319">
        <v>5182489</v>
      </c>
      <c r="J319" t="s">
        <v>244</v>
      </c>
      <c r="K319">
        <v>77</v>
      </c>
      <c r="L319">
        <v>4</v>
      </c>
      <c r="M319" t="s">
        <v>253</v>
      </c>
      <c r="N319" t="s">
        <v>575</v>
      </c>
      <c r="O319">
        <v>1391</v>
      </c>
      <c r="P319">
        <v>5.5355859094176898</v>
      </c>
      <c r="Q319" t="s">
        <v>246</v>
      </c>
      <c r="R319" t="s">
        <v>192</v>
      </c>
      <c r="S319" t="s">
        <v>3264</v>
      </c>
    </row>
    <row r="320">
      <c r="A320" t="s">
        <v>521</v>
      </c>
      <c r="B320">
        <v>117.34797917230701</v>
      </c>
      <c r="C320">
        <v>6.8009949412045296</v>
      </c>
      <c r="D320">
        <v>0.56981776846473098</v>
      </c>
      <c r="E320" s="134" t="s">
        <v>4041</v>
      </c>
      <c r="F320" s="134" t="s">
        <v>4042</v>
      </c>
      <c r="G320" t="s">
        <v>524</v>
      </c>
      <c r="H320">
        <v>806213</v>
      </c>
      <c r="I320">
        <v>807201</v>
      </c>
      <c r="J320" t="s">
        <v>244</v>
      </c>
      <c r="K320">
        <v>775</v>
      </c>
      <c r="L320">
        <v>14.699999999999999</v>
      </c>
      <c r="M320" t="s">
        <v>274</v>
      </c>
      <c r="N320" t="s">
        <v>138</v>
      </c>
      <c r="O320">
        <v>1723</v>
      </c>
      <c r="P320">
        <v>44.979686593151499</v>
      </c>
      <c r="Q320" t="s">
        <v>246</v>
      </c>
      <c r="R320" t="s">
        <v>138</v>
      </c>
      <c r="S320" t="s">
        <v>3264</v>
      </c>
    </row>
    <row r="321">
      <c r="A321" t="s">
        <v>525</v>
      </c>
      <c r="B321">
        <v>117.34797917230701</v>
      </c>
      <c r="C321">
        <v>6.8009949412045296</v>
      </c>
      <c r="D321">
        <v>0.56981776846473098</v>
      </c>
      <c r="E321" s="134" t="s">
        <v>4041</v>
      </c>
      <c r="F321" s="134" t="s">
        <v>4042</v>
      </c>
      <c r="G321" t="s">
        <v>524</v>
      </c>
      <c r="H321">
        <v>806188</v>
      </c>
      <c r="I321">
        <v>807932</v>
      </c>
      <c r="J321" t="s">
        <v>252</v>
      </c>
      <c r="K321">
        <v>304</v>
      </c>
      <c r="L321">
        <v>17.149999999999999</v>
      </c>
      <c r="M321" t="s">
        <v>274</v>
      </c>
      <c r="N321" t="s">
        <v>278</v>
      </c>
      <c r="O321">
        <v>2159</v>
      </c>
      <c r="P321">
        <v>14.0805928670681</v>
      </c>
      <c r="Q321" t="s">
        <v>246</v>
      </c>
      <c r="R321" t="s">
        <v>192</v>
      </c>
      <c r="S321" t="s">
        <v>3264</v>
      </c>
    </row>
    <row r="322">
      <c r="A322" t="s">
        <v>727</v>
      </c>
      <c r="B322">
        <v>231.88893172013701</v>
      </c>
      <c r="C322">
        <v>2.0514354686814</v>
      </c>
      <c r="D322">
        <v>0.17541047126669301</v>
      </c>
      <c r="E322" s="134" t="s">
        <v>4043</v>
      </c>
      <c r="F322" s="134" t="s">
        <v>4044</v>
      </c>
      <c r="G322" t="s">
        <v>334</v>
      </c>
      <c r="H322">
        <v>7336845</v>
      </c>
      <c r="I322">
        <v>7338334</v>
      </c>
      <c r="J322" t="s">
        <v>244</v>
      </c>
      <c r="K322">
        <v>1489</v>
      </c>
      <c r="L322">
        <v>9.4000000000000004</v>
      </c>
      <c r="M322" t="s">
        <v>274</v>
      </c>
      <c r="N322" t="s">
        <v>199</v>
      </c>
      <c r="O322">
        <v>12223</v>
      </c>
      <c r="P322">
        <v>12.1819520575963</v>
      </c>
      <c r="Q322" t="s">
        <v>246</v>
      </c>
      <c r="R322" t="s">
        <v>199</v>
      </c>
      <c r="S322" t="s">
        <v>3264</v>
      </c>
    </row>
    <row r="323">
      <c r="A323" t="s">
        <v>809</v>
      </c>
      <c r="B323">
        <v>80.800703882912501</v>
      </c>
      <c r="C323">
        <v>4.1496675013672402</v>
      </c>
      <c r="D323">
        <v>0.35535748069330603</v>
      </c>
      <c r="E323" s="134" t="s">
        <v>4045</v>
      </c>
      <c r="F323" s="134" t="s">
        <v>4046</v>
      </c>
      <c r="G323" t="s">
        <v>297</v>
      </c>
      <c r="H323">
        <v>5491422</v>
      </c>
      <c r="I323">
        <v>5497815</v>
      </c>
      <c r="J323" t="s">
        <v>244</v>
      </c>
      <c r="K323">
        <v>6393</v>
      </c>
      <c r="L323">
        <v>1.3999999999999999</v>
      </c>
      <c r="M323" t="s">
        <v>274</v>
      </c>
      <c r="N323" t="s">
        <v>198</v>
      </c>
      <c r="O323">
        <v>7000</v>
      </c>
      <c r="P323">
        <v>91.328571428571394</v>
      </c>
      <c r="Q323" t="s">
        <v>254</v>
      </c>
      <c r="R323" t="s">
        <v>198</v>
      </c>
      <c r="S323" t="s">
        <v>3264</v>
      </c>
    </row>
    <row r="324">
      <c r="A324" t="s">
        <v>624</v>
      </c>
      <c r="B324">
        <v>81.937074693257898</v>
      </c>
      <c r="C324">
        <v>5.2708960965715104</v>
      </c>
      <c r="D324">
        <v>0.44815003281497501</v>
      </c>
      <c r="E324" s="134" t="s">
        <v>4047</v>
      </c>
      <c r="F324" s="134" t="s">
        <v>4048</v>
      </c>
      <c r="G324" t="s">
        <v>261</v>
      </c>
      <c r="H324">
        <v>2906461</v>
      </c>
      <c r="I324">
        <v>2912980</v>
      </c>
      <c r="J324" t="s">
        <v>244</v>
      </c>
      <c r="K324">
        <v>185</v>
      </c>
      <c r="L324">
        <v>9.1720000000000006</v>
      </c>
      <c r="M324" t="s">
        <v>245</v>
      </c>
      <c r="N324" t="s">
        <v>432</v>
      </c>
      <c r="O324">
        <v>21549</v>
      </c>
      <c r="P324">
        <v>0.85850851547635598</v>
      </c>
      <c r="Q324" t="s">
        <v>246</v>
      </c>
      <c r="R324" t="s">
        <v>191</v>
      </c>
      <c r="S324" t="s">
        <v>3264</v>
      </c>
    </row>
    <row r="325">
      <c r="A325" t="s">
        <v>846</v>
      </c>
      <c r="B325">
        <v>143.227856448794</v>
      </c>
      <c r="C325">
        <v>2.64813332518073</v>
      </c>
      <c r="D325">
        <v>0.22815454296019499</v>
      </c>
      <c r="E325" s="134" t="s">
        <v>4049</v>
      </c>
      <c r="F325" s="134" t="s">
        <v>4050</v>
      </c>
      <c r="G325" t="s">
        <v>303</v>
      </c>
      <c r="H325">
        <v>3246736</v>
      </c>
      <c r="I325">
        <v>3247129</v>
      </c>
      <c r="J325" t="s">
        <v>244</v>
      </c>
      <c r="K325">
        <v>393</v>
      </c>
      <c r="L325">
        <v>18.899999999999999</v>
      </c>
      <c r="M325" t="s">
        <v>245</v>
      </c>
      <c r="N325" t="s">
        <v>198</v>
      </c>
      <c r="O325">
        <v>5467</v>
      </c>
      <c r="P325">
        <v>7.1885860618255002</v>
      </c>
      <c r="Q325" t="s">
        <v>246</v>
      </c>
      <c r="R325" t="s">
        <v>198</v>
      </c>
      <c r="S325" t="s">
        <v>3264</v>
      </c>
    </row>
    <row r="326">
      <c r="A326" t="s">
        <v>1006</v>
      </c>
      <c r="B326">
        <v>6406.86247783213</v>
      </c>
      <c r="C326">
        <v>7.0003784931949902</v>
      </c>
      <c r="D326">
        <v>0.60465397612584004</v>
      </c>
      <c r="E326" s="134" t="s">
        <v>4051</v>
      </c>
      <c r="F326" s="134" t="s">
        <v>4052</v>
      </c>
      <c r="G326" t="s">
        <v>317</v>
      </c>
      <c r="H326">
        <v>4696059</v>
      </c>
      <c r="I326">
        <v>4697034</v>
      </c>
      <c r="J326" t="s">
        <v>252</v>
      </c>
      <c r="K326">
        <v>975</v>
      </c>
      <c r="L326">
        <v>16.899999999999999</v>
      </c>
      <c r="M326" t="s">
        <v>265</v>
      </c>
      <c r="N326" t="s">
        <v>199</v>
      </c>
      <c r="O326">
        <v>4138</v>
      </c>
      <c r="P326">
        <v>23.5621072982117</v>
      </c>
      <c r="Q326" t="s">
        <v>246</v>
      </c>
      <c r="R326" t="s">
        <v>199</v>
      </c>
      <c r="S326" t="s">
        <v>3264</v>
      </c>
    </row>
    <row r="327">
      <c r="A327" t="s">
        <v>4053</v>
      </c>
      <c r="B327">
        <v>558.51175655149598</v>
      </c>
      <c r="C327">
        <v>-2.1728529735832498</v>
      </c>
      <c r="D327">
        <v>0.18996093926973701</v>
      </c>
      <c r="E327" s="134" t="s">
        <v>4054</v>
      </c>
      <c r="F327" s="134" t="s">
        <v>4055</v>
      </c>
      <c r="G327" t="s">
        <v>261</v>
      </c>
      <c r="H327">
        <v>5472652</v>
      </c>
      <c r="I327">
        <v>5478254</v>
      </c>
      <c r="J327" t="s">
        <v>244</v>
      </c>
      <c r="K327">
        <v>207</v>
      </c>
      <c r="L327">
        <v>19.102</v>
      </c>
      <c r="M327" t="s">
        <v>245</v>
      </c>
      <c r="N327" t="s">
        <v>354</v>
      </c>
      <c r="O327">
        <v>9588</v>
      </c>
      <c r="P327">
        <v>2.1589486858573199</v>
      </c>
      <c r="Q327" t="s">
        <v>246</v>
      </c>
      <c r="R327" t="s">
        <v>192</v>
      </c>
      <c r="S327" t="s">
        <v>3264</v>
      </c>
    </row>
    <row r="328">
      <c r="A328" t="s">
        <v>694</v>
      </c>
      <c r="B328">
        <v>78.391317328921801</v>
      </c>
      <c r="C328">
        <v>4.1559347473698596</v>
      </c>
      <c r="D328">
        <v>0.362394622353781</v>
      </c>
      <c r="E328" s="134" t="s">
        <v>4056</v>
      </c>
      <c r="F328" s="134" t="s">
        <v>4057</v>
      </c>
      <c r="G328" t="s">
        <v>524</v>
      </c>
      <c r="H328">
        <v>2219547</v>
      </c>
      <c r="I328">
        <v>2231505</v>
      </c>
      <c r="J328" t="s">
        <v>252</v>
      </c>
      <c r="K328">
        <v>6495</v>
      </c>
      <c r="L328">
        <v>0.29999999999999999</v>
      </c>
      <c r="M328" t="s">
        <v>274</v>
      </c>
      <c r="N328" t="s">
        <v>189</v>
      </c>
      <c r="O328">
        <v>7334</v>
      </c>
      <c r="P328">
        <v>88.5601308971912</v>
      </c>
      <c r="Q328" t="s">
        <v>254</v>
      </c>
      <c r="R328" t="s">
        <v>189</v>
      </c>
      <c r="S328" t="s">
        <v>3264</v>
      </c>
    </row>
    <row r="329">
      <c r="A329" t="s">
        <v>706</v>
      </c>
      <c r="B329">
        <v>74.423895524818505</v>
      </c>
      <c r="C329">
        <v>4.5186301569358598</v>
      </c>
      <c r="D329">
        <v>0.393332197925293</v>
      </c>
      <c r="E329" s="134" t="s">
        <v>4058</v>
      </c>
      <c r="F329" s="134" t="s">
        <v>4059</v>
      </c>
      <c r="G329" t="s">
        <v>478</v>
      </c>
      <c r="H329">
        <v>1521004</v>
      </c>
      <c r="I329">
        <v>1526470</v>
      </c>
      <c r="J329" t="s">
        <v>252</v>
      </c>
      <c r="K329">
        <v>5466</v>
      </c>
      <c r="L329">
        <v>0</v>
      </c>
      <c r="M329" t="s">
        <v>274</v>
      </c>
      <c r="N329" t="s">
        <v>198</v>
      </c>
      <c r="O329">
        <v>5467</v>
      </c>
      <c r="P329">
        <v>99.981708432412702</v>
      </c>
      <c r="Q329" t="s">
        <v>254</v>
      </c>
      <c r="R329" t="s">
        <v>198</v>
      </c>
      <c r="S329" t="s">
        <v>3264</v>
      </c>
    </row>
    <row r="330">
      <c r="A330" t="s">
        <v>4060</v>
      </c>
      <c r="B330">
        <v>136.69054517678401</v>
      </c>
      <c r="C330">
        <v>-3.30064855320034</v>
      </c>
      <c r="D330">
        <v>0.29135067961487998</v>
      </c>
      <c r="E330" s="134" t="s">
        <v>4061</v>
      </c>
      <c r="F330" s="134" t="s">
        <v>4062</v>
      </c>
      <c r="G330" t="s">
        <v>273</v>
      </c>
      <c r="H330">
        <v>3833104</v>
      </c>
      <c r="I330">
        <v>3833179</v>
      </c>
      <c r="J330" t="s">
        <v>244</v>
      </c>
      <c r="K330">
        <v>75</v>
      </c>
      <c r="L330">
        <v>4</v>
      </c>
      <c r="M330" t="s">
        <v>274</v>
      </c>
      <c r="N330" t="s">
        <v>575</v>
      </c>
      <c r="O330">
        <v>1391</v>
      </c>
      <c r="P330">
        <v>5.3918044572250201</v>
      </c>
      <c r="Q330" t="s">
        <v>246</v>
      </c>
      <c r="R330" t="s">
        <v>192</v>
      </c>
      <c r="S330" t="s">
        <v>3264</v>
      </c>
    </row>
    <row r="331">
      <c r="A331" t="s">
        <v>675</v>
      </c>
      <c r="B331">
        <v>74.615704667290203</v>
      </c>
      <c r="C331">
        <v>4.7535686104872399</v>
      </c>
      <c r="D331">
        <v>0.41690489312840601</v>
      </c>
      <c r="E331" s="134" t="s">
        <v>4063</v>
      </c>
      <c r="F331" s="134" t="s">
        <v>4064</v>
      </c>
      <c r="G331" t="s">
        <v>524</v>
      </c>
      <c r="H331">
        <v>2225324</v>
      </c>
      <c r="I331">
        <v>2230787</v>
      </c>
      <c r="J331" t="s">
        <v>252</v>
      </c>
      <c r="K331">
        <v>5463</v>
      </c>
      <c r="L331">
        <v>0.20000000000000001</v>
      </c>
      <c r="M331" t="s">
        <v>274</v>
      </c>
      <c r="N331" t="s">
        <v>198</v>
      </c>
      <c r="O331">
        <v>5467</v>
      </c>
      <c r="P331">
        <v>99.926833729650596</v>
      </c>
      <c r="Q331" t="s">
        <v>254</v>
      </c>
      <c r="R331" t="s">
        <v>198</v>
      </c>
      <c r="S331" t="s">
        <v>3264</v>
      </c>
    </row>
    <row r="332">
      <c r="A332" t="s">
        <v>890</v>
      </c>
      <c r="B332">
        <v>208.248953859382</v>
      </c>
      <c r="C332">
        <v>2.06708140634389</v>
      </c>
      <c r="D332">
        <v>0.18238719628275801</v>
      </c>
      <c r="E332" s="134" t="s">
        <v>4065</v>
      </c>
      <c r="F332" s="134" t="s">
        <v>4066</v>
      </c>
      <c r="G332" t="s">
        <v>334</v>
      </c>
      <c r="H332">
        <v>6904099</v>
      </c>
      <c r="I332">
        <v>6904331</v>
      </c>
      <c r="J332" t="s">
        <v>244</v>
      </c>
      <c r="K332">
        <v>232</v>
      </c>
      <c r="L332">
        <v>15.6</v>
      </c>
      <c r="M332" t="s">
        <v>245</v>
      </c>
      <c r="N332" t="s">
        <v>126</v>
      </c>
      <c r="O332">
        <v>310</v>
      </c>
      <c r="P332">
        <v>74.838709677419402</v>
      </c>
      <c r="Q332" t="s">
        <v>246</v>
      </c>
      <c r="R332" t="s">
        <v>191</v>
      </c>
      <c r="S332" t="s">
        <v>3264</v>
      </c>
    </row>
    <row r="333">
      <c r="A333" t="s">
        <v>879</v>
      </c>
      <c r="B333">
        <v>105.123022157937</v>
      </c>
      <c r="C333">
        <v>3.1370351627757</v>
      </c>
      <c r="D333">
        <v>0.27837165546262899</v>
      </c>
      <c r="E333" s="134" t="s">
        <v>4067</v>
      </c>
      <c r="F333" s="134" t="s">
        <v>4068</v>
      </c>
      <c r="G333" t="s">
        <v>414</v>
      </c>
      <c r="H333">
        <v>556640</v>
      </c>
      <c r="I333">
        <v>562871</v>
      </c>
      <c r="J333" t="s">
        <v>244</v>
      </c>
      <c r="K333">
        <v>6216</v>
      </c>
      <c r="L333">
        <v>1.494</v>
      </c>
      <c r="M333" t="s">
        <v>274</v>
      </c>
      <c r="N333" t="s">
        <v>198</v>
      </c>
      <c r="O333">
        <v>7000</v>
      </c>
      <c r="P333">
        <v>88.799999999999997</v>
      </c>
      <c r="Q333" t="s">
        <v>254</v>
      </c>
      <c r="R333" t="s">
        <v>198</v>
      </c>
      <c r="S333" t="s">
        <v>3264</v>
      </c>
    </row>
    <row r="334">
      <c r="A334" t="s">
        <v>4069</v>
      </c>
      <c r="B334">
        <v>566.62833567612404</v>
      </c>
      <c r="C334">
        <v>-2.06044698417137</v>
      </c>
      <c r="D334">
        <v>0.183727637451637</v>
      </c>
      <c r="E334" s="134" t="s">
        <v>4070</v>
      </c>
      <c r="F334" s="134" t="s">
        <v>4071</v>
      </c>
      <c r="G334" t="s">
        <v>261</v>
      </c>
      <c r="H334">
        <v>5472304</v>
      </c>
      <c r="I334">
        <v>5478398</v>
      </c>
      <c r="J334" t="s">
        <v>244</v>
      </c>
      <c r="K334">
        <v>493</v>
      </c>
      <c r="L334">
        <v>13.446</v>
      </c>
      <c r="M334" t="s">
        <v>245</v>
      </c>
      <c r="N334" t="s">
        <v>126</v>
      </c>
      <c r="O334">
        <v>3386</v>
      </c>
      <c r="P334">
        <v>14.559952746603701</v>
      </c>
      <c r="Q334" t="s">
        <v>246</v>
      </c>
      <c r="R334" t="s">
        <v>192</v>
      </c>
      <c r="S334" t="s">
        <v>3264</v>
      </c>
    </row>
    <row r="335">
      <c r="A335" t="s">
        <v>4072</v>
      </c>
      <c r="B335">
        <v>125.446844565559</v>
      </c>
      <c r="C335">
        <v>-3.1561380025847798</v>
      </c>
      <c r="D335">
        <v>0.27963065790154701</v>
      </c>
      <c r="E335" s="134" t="s">
        <v>4073</v>
      </c>
      <c r="F335" s="134" t="s">
        <v>4074</v>
      </c>
      <c r="G335" t="s">
        <v>338</v>
      </c>
      <c r="H335">
        <v>155688</v>
      </c>
      <c r="I335">
        <v>156075</v>
      </c>
      <c r="J335" t="s">
        <v>244</v>
      </c>
      <c r="K335">
        <v>385</v>
      </c>
      <c r="L335">
        <v>2.3690000000000002</v>
      </c>
      <c r="M335" t="s">
        <v>253</v>
      </c>
      <c r="N335" t="s">
        <v>199</v>
      </c>
      <c r="O335">
        <v>8554</v>
      </c>
      <c r="P335">
        <v>4.5008183306055596</v>
      </c>
      <c r="Q335" t="s">
        <v>246</v>
      </c>
      <c r="R335" t="s">
        <v>199</v>
      </c>
      <c r="S335" t="s">
        <v>3264</v>
      </c>
    </row>
    <row r="336">
      <c r="A336" t="s">
        <v>733</v>
      </c>
      <c r="B336">
        <v>71.560304511700593</v>
      </c>
      <c r="C336">
        <v>4.8563606273787796</v>
      </c>
      <c r="D336">
        <v>0.431239728224867</v>
      </c>
      <c r="E336" s="134" t="s">
        <v>4075</v>
      </c>
      <c r="F336" s="134" t="s">
        <v>4076</v>
      </c>
      <c r="G336" t="s">
        <v>251</v>
      </c>
      <c r="H336">
        <v>3619771</v>
      </c>
      <c r="I336">
        <v>3625235</v>
      </c>
      <c r="J336" t="s">
        <v>252</v>
      </c>
      <c r="K336">
        <v>5464</v>
      </c>
      <c r="L336">
        <v>0</v>
      </c>
      <c r="M336" t="s">
        <v>274</v>
      </c>
      <c r="N336" t="s">
        <v>198</v>
      </c>
      <c r="O336">
        <v>5467</v>
      </c>
      <c r="P336">
        <v>99.945125297237993</v>
      </c>
      <c r="Q336" t="s">
        <v>254</v>
      </c>
      <c r="R336" t="s">
        <v>198</v>
      </c>
      <c r="S336" t="s">
        <v>3264</v>
      </c>
    </row>
    <row r="337">
      <c r="A337" t="s">
        <v>4077</v>
      </c>
      <c r="B337">
        <v>161.90164701598499</v>
      </c>
      <c r="C337">
        <v>-2.75887089054899</v>
      </c>
      <c r="D337">
        <v>0.24743110879584501</v>
      </c>
      <c r="E337" s="134" t="s">
        <v>4078</v>
      </c>
      <c r="F337" s="134" t="s">
        <v>4079</v>
      </c>
      <c r="G337" t="s">
        <v>445</v>
      </c>
      <c r="H337">
        <v>960737</v>
      </c>
      <c r="I337">
        <v>960800</v>
      </c>
      <c r="J337" t="s">
        <v>244</v>
      </c>
      <c r="K337">
        <v>63</v>
      </c>
      <c r="L337">
        <v>3.2000000000000002</v>
      </c>
      <c r="M337" t="s">
        <v>245</v>
      </c>
      <c r="N337" t="s">
        <v>575</v>
      </c>
      <c r="O337">
        <v>1391</v>
      </c>
      <c r="P337">
        <v>4.5291157440690197</v>
      </c>
      <c r="Q337" t="s">
        <v>246</v>
      </c>
      <c r="R337" t="s">
        <v>192</v>
      </c>
      <c r="S337" t="s">
        <v>3264</v>
      </c>
    </row>
    <row r="338">
      <c r="A338" t="s">
        <v>1158</v>
      </c>
      <c r="B338">
        <v>107.80156125876699</v>
      </c>
      <c r="C338">
        <v>-3.9566071265398799</v>
      </c>
      <c r="D338">
        <v>0.355242918759475</v>
      </c>
      <c r="E338" s="134" t="s">
        <v>4080</v>
      </c>
      <c r="F338" s="134" t="s">
        <v>4081</v>
      </c>
      <c r="G338" t="s">
        <v>418</v>
      </c>
      <c r="H338">
        <v>6586231</v>
      </c>
      <c r="I338">
        <v>6587023</v>
      </c>
      <c r="J338" t="s">
        <v>244</v>
      </c>
      <c r="K338">
        <v>792</v>
      </c>
      <c r="L338">
        <v>2.5</v>
      </c>
      <c r="M338" t="s">
        <v>274</v>
      </c>
      <c r="N338" t="s">
        <v>199</v>
      </c>
      <c r="O338">
        <v>13544</v>
      </c>
      <c r="P338">
        <v>5.8476077968103999</v>
      </c>
      <c r="Q338" t="s">
        <v>246</v>
      </c>
      <c r="R338" t="s">
        <v>199</v>
      </c>
      <c r="S338" t="s">
        <v>3264</v>
      </c>
    </row>
    <row r="339">
      <c r="A339" t="s">
        <v>663</v>
      </c>
      <c r="B339">
        <v>86.654852136973304</v>
      </c>
      <c r="C339">
        <v>3.6059525089300899</v>
      </c>
      <c r="D339">
        <v>0.32447129078716902</v>
      </c>
      <c r="E339" s="134" t="s">
        <v>4082</v>
      </c>
      <c r="F339" s="134" t="s">
        <v>4083</v>
      </c>
      <c r="G339" t="s">
        <v>553</v>
      </c>
      <c r="H339">
        <v>8115134</v>
      </c>
      <c r="I339">
        <v>8115352</v>
      </c>
      <c r="J339" t="s">
        <v>252</v>
      </c>
      <c r="K339">
        <v>218</v>
      </c>
      <c r="L339">
        <v>6</v>
      </c>
      <c r="M339" t="s">
        <v>245</v>
      </c>
      <c r="N339" t="s">
        <v>350</v>
      </c>
      <c r="O339">
        <v>221</v>
      </c>
      <c r="P339">
        <v>98.642533936651603</v>
      </c>
      <c r="Q339" t="s">
        <v>254</v>
      </c>
      <c r="R339" t="s">
        <v>192</v>
      </c>
      <c r="S339" t="s">
        <v>3264</v>
      </c>
    </row>
    <row r="340">
      <c r="A340" t="s">
        <v>4084</v>
      </c>
      <c r="B340">
        <v>191.55114019924099</v>
      </c>
      <c r="C340">
        <v>-2.3773452152822201</v>
      </c>
      <c r="D340">
        <v>0.215312152734847</v>
      </c>
      <c r="E340" s="134" t="s">
        <v>4085</v>
      </c>
      <c r="F340" s="134" t="s">
        <v>4086</v>
      </c>
      <c r="G340" t="s">
        <v>269</v>
      </c>
      <c r="H340">
        <v>8106531</v>
      </c>
      <c r="I340">
        <v>8109362</v>
      </c>
      <c r="J340" t="s">
        <v>252</v>
      </c>
      <c r="K340">
        <v>1593</v>
      </c>
      <c r="L340">
        <v>7.8470000000000004</v>
      </c>
      <c r="M340" t="s">
        <v>245</v>
      </c>
      <c r="N340" t="s">
        <v>278</v>
      </c>
      <c r="O340">
        <v>2159</v>
      </c>
      <c r="P340">
        <v>73.784159333024505</v>
      </c>
      <c r="Q340" t="s">
        <v>246</v>
      </c>
      <c r="R340" t="s">
        <v>192</v>
      </c>
      <c r="S340" t="s">
        <v>3264</v>
      </c>
    </row>
    <row r="341">
      <c r="A341" t="s">
        <v>870</v>
      </c>
      <c r="B341">
        <v>106.46265465102699</v>
      </c>
      <c r="C341">
        <v>2.85227648360395</v>
      </c>
      <c r="D341">
        <v>0.25909109392197099</v>
      </c>
      <c r="E341" s="134" t="s">
        <v>4087</v>
      </c>
      <c r="F341" s="134" t="s">
        <v>4088</v>
      </c>
      <c r="G341" t="s">
        <v>342</v>
      </c>
      <c r="H341">
        <v>2329474</v>
      </c>
      <c r="I341">
        <v>2329830</v>
      </c>
      <c r="J341" t="s">
        <v>244</v>
      </c>
      <c r="K341">
        <v>161</v>
      </c>
      <c r="L341">
        <v>14.369999999999999</v>
      </c>
      <c r="M341" t="s">
        <v>293</v>
      </c>
      <c r="N341" t="s">
        <v>138</v>
      </c>
      <c r="O341">
        <v>229</v>
      </c>
      <c r="P341">
        <v>70.3056768558952</v>
      </c>
      <c r="Q341" t="s">
        <v>246</v>
      </c>
      <c r="R341" t="s">
        <v>138</v>
      </c>
      <c r="S341" t="s">
        <v>3264</v>
      </c>
    </row>
    <row r="342">
      <c r="A342" t="s">
        <v>1809</v>
      </c>
      <c r="B342">
        <v>109.692305015325</v>
      </c>
      <c r="C342">
        <v>-3.7802519224667099</v>
      </c>
      <c r="D342">
        <v>0.34589612992401603</v>
      </c>
      <c r="E342" s="134" t="s">
        <v>4089</v>
      </c>
      <c r="F342" s="134" t="s">
        <v>4090</v>
      </c>
      <c r="G342" t="s">
        <v>681</v>
      </c>
      <c r="H342">
        <v>4934247</v>
      </c>
      <c r="I342">
        <v>4934708</v>
      </c>
      <c r="J342" t="s">
        <v>244</v>
      </c>
      <c r="K342">
        <v>461</v>
      </c>
      <c r="L342">
        <v>0.90000000000000002</v>
      </c>
      <c r="M342" t="s">
        <v>293</v>
      </c>
      <c r="N342" t="s">
        <v>199</v>
      </c>
      <c r="O342">
        <v>8554</v>
      </c>
      <c r="P342">
        <v>5.38929155950433</v>
      </c>
      <c r="Q342" t="s">
        <v>246</v>
      </c>
      <c r="R342" t="s">
        <v>199</v>
      </c>
      <c r="S342" t="s">
        <v>3264</v>
      </c>
    </row>
    <row r="343">
      <c r="A343" t="s">
        <v>4091</v>
      </c>
      <c r="B343">
        <v>189.45001811467901</v>
      </c>
      <c r="C343">
        <v>-2.41944849639061</v>
      </c>
      <c r="D343">
        <v>0.221417161629099</v>
      </c>
      <c r="E343" s="134" t="s">
        <v>4092</v>
      </c>
      <c r="F343" s="134" t="s">
        <v>4093</v>
      </c>
      <c r="G343" t="s">
        <v>297</v>
      </c>
      <c r="H343">
        <v>5816968</v>
      </c>
      <c r="I343">
        <v>5817038</v>
      </c>
      <c r="J343" t="s">
        <v>244</v>
      </c>
      <c r="K343">
        <v>70</v>
      </c>
      <c r="L343">
        <v>7.0999999999999996</v>
      </c>
      <c r="M343" t="s">
        <v>274</v>
      </c>
      <c r="N343" t="s">
        <v>575</v>
      </c>
      <c r="O343">
        <v>1391</v>
      </c>
      <c r="P343">
        <v>5.0323508267433503</v>
      </c>
      <c r="Q343" t="s">
        <v>246</v>
      </c>
      <c r="R343" t="s">
        <v>192</v>
      </c>
      <c r="S343" t="s">
        <v>3264</v>
      </c>
    </row>
    <row r="344">
      <c r="A344" t="s">
        <v>1413</v>
      </c>
      <c r="B344">
        <v>111.525559801756</v>
      </c>
      <c r="C344">
        <v>-4.2687459201074498</v>
      </c>
      <c r="D344">
        <v>0.39418115066472098</v>
      </c>
      <c r="E344" s="134" t="s">
        <v>4094</v>
      </c>
      <c r="F344" s="134" t="s">
        <v>4095</v>
      </c>
      <c r="G344" t="s">
        <v>520</v>
      </c>
      <c r="H344">
        <v>1671600</v>
      </c>
      <c r="I344">
        <v>1671674</v>
      </c>
      <c r="J344" t="s">
        <v>252</v>
      </c>
      <c r="K344">
        <v>74</v>
      </c>
      <c r="L344">
        <v>5.4000000000000004</v>
      </c>
      <c r="M344" t="s">
        <v>245</v>
      </c>
      <c r="N344" t="s">
        <v>575</v>
      </c>
      <c r="O344">
        <v>1391</v>
      </c>
      <c r="P344">
        <v>5.3199137311286799</v>
      </c>
      <c r="Q344" t="s">
        <v>246</v>
      </c>
      <c r="R344" t="s">
        <v>192</v>
      </c>
      <c r="S344" t="s">
        <v>3264</v>
      </c>
    </row>
    <row r="345">
      <c r="A345" t="s">
        <v>1577</v>
      </c>
      <c r="B345">
        <v>110.032718961651</v>
      </c>
      <c r="C345">
        <v>-3.9222413754062599</v>
      </c>
      <c r="D345">
        <v>0.36403081558893402</v>
      </c>
      <c r="E345" s="134" t="s">
        <v>4096</v>
      </c>
      <c r="F345" s="134" t="s">
        <v>4097</v>
      </c>
      <c r="G345" t="s">
        <v>520</v>
      </c>
      <c r="H345">
        <v>4741119</v>
      </c>
      <c r="I345">
        <v>4741188</v>
      </c>
      <c r="J345" t="s">
        <v>252</v>
      </c>
      <c r="K345">
        <v>69</v>
      </c>
      <c r="L345">
        <v>5.9000000000000004</v>
      </c>
      <c r="M345" t="s">
        <v>274</v>
      </c>
      <c r="N345" t="s">
        <v>575</v>
      </c>
      <c r="O345">
        <v>1391</v>
      </c>
      <c r="P345">
        <v>4.9604601006470199</v>
      </c>
      <c r="Q345" t="s">
        <v>246</v>
      </c>
      <c r="R345" t="s">
        <v>192</v>
      </c>
      <c r="S345" t="s">
        <v>3264</v>
      </c>
    </row>
    <row r="346">
      <c r="A346" t="s">
        <v>893</v>
      </c>
      <c r="B346">
        <v>136.75334760945299</v>
      </c>
      <c r="C346">
        <v>2.4278708739379198</v>
      </c>
      <c r="D346">
        <v>0.22480007010448799</v>
      </c>
      <c r="E346" s="134" t="s">
        <v>4098</v>
      </c>
      <c r="F346" s="134" t="s">
        <v>4099</v>
      </c>
      <c r="G346" t="s">
        <v>307</v>
      </c>
      <c r="H346">
        <v>4498531</v>
      </c>
      <c r="I346">
        <v>4499131</v>
      </c>
      <c r="J346" t="s">
        <v>252</v>
      </c>
      <c r="K346">
        <v>600</v>
      </c>
      <c r="L346">
        <v>4.7000000000000002</v>
      </c>
      <c r="M346" t="s">
        <v>245</v>
      </c>
      <c r="N346" t="s">
        <v>198</v>
      </c>
      <c r="O346">
        <v>6814</v>
      </c>
      <c r="P346">
        <v>8.8054006457293799</v>
      </c>
      <c r="Q346" t="s">
        <v>246</v>
      </c>
      <c r="R346" t="s">
        <v>198</v>
      </c>
      <c r="S346" t="s">
        <v>3264</v>
      </c>
    </row>
    <row r="347">
      <c r="A347" t="s">
        <v>4100</v>
      </c>
      <c r="B347">
        <v>157.082293245454</v>
      </c>
      <c r="C347">
        <v>-2.6915889233787298</v>
      </c>
      <c r="D347">
        <v>0.25116384051703899</v>
      </c>
      <c r="E347" s="134" t="s">
        <v>4101</v>
      </c>
      <c r="F347" s="134" t="s">
        <v>4102</v>
      </c>
      <c r="G347" t="s">
        <v>418</v>
      </c>
      <c r="H347">
        <v>6025109</v>
      </c>
      <c r="I347">
        <v>6025176</v>
      </c>
      <c r="J347" t="s">
        <v>244</v>
      </c>
      <c r="K347">
        <v>67</v>
      </c>
      <c r="L347">
        <v>3</v>
      </c>
      <c r="M347" t="s">
        <v>245</v>
      </c>
      <c r="N347" t="s">
        <v>575</v>
      </c>
      <c r="O347">
        <v>1391</v>
      </c>
      <c r="P347">
        <v>4.8166786484543502</v>
      </c>
      <c r="Q347" t="s">
        <v>246</v>
      </c>
      <c r="R347" t="s">
        <v>192</v>
      </c>
      <c r="S347" t="s">
        <v>3264</v>
      </c>
    </row>
    <row r="348">
      <c r="A348" t="s">
        <v>1317</v>
      </c>
      <c r="B348">
        <v>9473.2016830903303</v>
      </c>
      <c r="C348">
        <v>6.0934132735660302</v>
      </c>
      <c r="D348">
        <v>0.56675746255473602</v>
      </c>
      <c r="E348" s="134" t="s">
        <v>4103</v>
      </c>
      <c r="F348" s="134" t="s">
        <v>4104</v>
      </c>
      <c r="G348" t="s">
        <v>411</v>
      </c>
      <c r="H348">
        <v>7885710</v>
      </c>
      <c r="I348">
        <v>7887800</v>
      </c>
      <c r="J348" t="s">
        <v>244</v>
      </c>
      <c r="K348">
        <v>1062</v>
      </c>
      <c r="L348">
        <v>12.689</v>
      </c>
      <c r="M348" t="s">
        <v>245</v>
      </c>
      <c r="N348" t="s">
        <v>198</v>
      </c>
      <c r="O348">
        <v>7000</v>
      </c>
      <c r="P348">
        <v>15.171428571428599</v>
      </c>
      <c r="Q348" t="s">
        <v>246</v>
      </c>
      <c r="R348" t="s">
        <v>198</v>
      </c>
      <c r="S348" t="s">
        <v>3264</v>
      </c>
    </row>
    <row r="349">
      <c r="A349" t="s">
        <v>1550</v>
      </c>
      <c r="B349">
        <v>121.514266165248</v>
      </c>
      <c r="C349">
        <v>-4.1855470916371198</v>
      </c>
      <c r="D349">
        <v>0.39141019585950398</v>
      </c>
      <c r="E349" s="134" t="s">
        <v>4105</v>
      </c>
      <c r="F349" s="134" t="s">
        <v>4106</v>
      </c>
      <c r="G349" t="s">
        <v>524</v>
      </c>
      <c r="H349">
        <v>4818687</v>
      </c>
      <c r="I349">
        <v>4818739</v>
      </c>
      <c r="J349" t="s">
        <v>252</v>
      </c>
      <c r="K349">
        <v>52</v>
      </c>
      <c r="L349">
        <v>5.7999999999999998</v>
      </c>
      <c r="M349" t="s">
        <v>245</v>
      </c>
      <c r="N349" t="s">
        <v>575</v>
      </c>
      <c r="O349">
        <v>1391</v>
      </c>
      <c r="P349">
        <v>3.7383177570093502</v>
      </c>
      <c r="Q349" t="s">
        <v>246</v>
      </c>
      <c r="R349" t="s">
        <v>192</v>
      </c>
      <c r="S349" t="s">
        <v>3264</v>
      </c>
    </row>
    <row r="350">
      <c r="A350" t="s">
        <v>1015</v>
      </c>
      <c r="B350">
        <v>68.458617071493293</v>
      </c>
      <c r="C350">
        <v>3.8809003185615998</v>
      </c>
      <c r="D350">
        <v>0.36188358143284299</v>
      </c>
      <c r="E350" s="134" t="s">
        <v>4107</v>
      </c>
      <c r="F350" s="134" t="s">
        <v>4108</v>
      </c>
      <c r="G350" t="s">
        <v>681</v>
      </c>
      <c r="H350">
        <v>1890760</v>
      </c>
      <c r="I350">
        <v>1891080</v>
      </c>
      <c r="J350" t="s">
        <v>252</v>
      </c>
      <c r="K350">
        <v>320</v>
      </c>
      <c r="L350">
        <v>3.2000000000000002</v>
      </c>
      <c r="M350" t="s">
        <v>265</v>
      </c>
      <c r="N350" t="s">
        <v>200</v>
      </c>
      <c r="O350">
        <v>4637</v>
      </c>
      <c r="P350">
        <v>6.9010135863705004</v>
      </c>
      <c r="Q350" t="s">
        <v>246</v>
      </c>
      <c r="R350" t="s">
        <v>200</v>
      </c>
      <c r="S350" t="s">
        <v>3264</v>
      </c>
    </row>
    <row r="351">
      <c r="A351" t="s">
        <v>4109</v>
      </c>
      <c r="B351">
        <v>178.88044532409299</v>
      </c>
      <c r="C351">
        <v>-2.2670953794708799</v>
      </c>
      <c r="D351">
        <v>0.213090449511977</v>
      </c>
      <c r="E351" s="134" t="s">
        <v>4110</v>
      </c>
      <c r="F351" s="134" t="s">
        <v>4111</v>
      </c>
      <c r="G351" t="s">
        <v>418</v>
      </c>
      <c r="H351">
        <v>6422770</v>
      </c>
      <c r="I351">
        <v>6423411</v>
      </c>
      <c r="J351" t="s">
        <v>252</v>
      </c>
      <c r="K351">
        <v>641</v>
      </c>
      <c r="L351">
        <v>12.984</v>
      </c>
      <c r="M351" t="s">
        <v>245</v>
      </c>
      <c r="N351" t="s">
        <v>122</v>
      </c>
      <c r="O351">
        <v>1773</v>
      </c>
      <c r="P351">
        <v>36.1534122955443</v>
      </c>
      <c r="Q351" t="s">
        <v>246</v>
      </c>
      <c r="R351" t="s">
        <v>122</v>
      </c>
      <c r="S351" t="s">
        <v>3264</v>
      </c>
    </row>
    <row r="352">
      <c r="A352" t="s">
        <v>4112</v>
      </c>
      <c r="B352">
        <v>176.62865267167101</v>
      </c>
      <c r="C352">
        <v>-2.6669658066534501</v>
      </c>
      <c r="D352">
        <v>0.252815160255146</v>
      </c>
      <c r="E352" s="134" t="s">
        <v>4113</v>
      </c>
      <c r="F352" s="134" t="s">
        <v>4114</v>
      </c>
      <c r="G352" t="s">
        <v>297</v>
      </c>
      <c r="H352">
        <v>712315</v>
      </c>
      <c r="I352">
        <v>712382</v>
      </c>
      <c r="J352" t="s">
        <v>244</v>
      </c>
      <c r="K352">
        <v>67</v>
      </c>
      <c r="L352">
        <v>3</v>
      </c>
      <c r="M352" t="s">
        <v>245</v>
      </c>
      <c r="N352" t="s">
        <v>575</v>
      </c>
      <c r="O352">
        <v>1391</v>
      </c>
      <c r="P352">
        <v>4.8166786484543502</v>
      </c>
      <c r="Q352" t="s">
        <v>246</v>
      </c>
      <c r="R352" t="s">
        <v>192</v>
      </c>
      <c r="S352" t="s">
        <v>3264</v>
      </c>
    </row>
    <row r="353">
      <c r="A353" t="s">
        <v>785</v>
      </c>
      <c r="B353">
        <v>66.979477916197297</v>
      </c>
      <c r="C353">
        <v>4.2592416553357904</v>
      </c>
      <c r="D353">
        <v>0.40054763323732301</v>
      </c>
      <c r="E353" s="134" t="s">
        <v>4115</v>
      </c>
      <c r="F353" s="134" t="s">
        <v>4116</v>
      </c>
      <c r="G353" t="s">
        <v>338</v>
      </c>
      <c r="H353">
        <v>3859049</v>
      </c>
      <c r="I353">
        <v>3862949</v>
      </c>
      <c r="J353" t="s">
        <v>252</v>
      </c>
      <c r="K353">
        <v>3900</v>
      </c>
      <c r="L353">
        <v>0.29999999999999999</v>
      </c>
      <c r="M353" t="s">
        <v>274</v>
      </c>
      <c r="N353" t="s">
        <v>198</v>
      </c>
      <c r="O353">
        <v>5467</v>
      </c>
      <c r="P353">
        <v>71.337113590634701</v>
      </c>
      <c r="Q353" t="s">
        <v>246</v>
      </c>
      <c r="R353" t="s">
        <v>198</v>
      </c>
      <c r="S353" t="s">
        <v>3264</v>
      </c>
    </row>
    <row r="354">
      <c r="A354" t="s">
        <v>1712</v>
      </c>
      <c r="B354">
        <v>122.379281520275</v>
      </c>
      <c r="C354">
        <v>-3.77151379703687</v>
      </c>
      <c r="D354">
        <v>0.35490799099274101</v>
      </c>
      <c r="E354" s="134" t="s">
        <v>4117</v>
      </c>
      <c r="F354" s="134" t="s">
        <v>4118</v>
      </c>
      <c r="G354" t="s">
        <v>418</v>
      </c>
      <c r="H354">
        <v>4151120</v>
      </c>
      <c r="I354">
        <v>4151185</v>
      </c>
      <c r="J354" t="s">
        <v>252</v>
      </c>
      <c r="K354">
        <v>65</v>
      </c>
      <c r="L354">
        <v>6.2000000000000002</v>
      </c>
      <c r="M354" t="s">
        <v>274</v>
      </c>
      <c r="N354" t="s">
        <v>575</v>
      </c>
      <c r="O354">
        <v>1391</v>
      </c>
      <c r="P354">
        <v>4.6728971962616797</v>
      </c>
      <c r="Q354" t="s">
        <v>246</v>
      </c>
      <c r="R354" t="s">
        <v>192</v>
      </c>
      <c r="S354" t="s">
        <v>3264</v>
      </c>
    </row>
    <row r="355">
      <c r="A355" t="s">
        <v>4119</v>
      </c>
      <c r="B355">
        <v>173.424464499138</v>
      </c>
      <c r="C355">
        <v>2.0832704703709002</v>
      </c>
      <c r="D355">
        <v>0.19661941330679</v>
      </c>
      <c r="E355" s="134" t="s">
        <v>4120</v>
      </c>
      <c r="F355" s="134" t="s">
        <v>4121</v>
      </c>
      <c r="G355" t="s">
        <v>269</v>
      </c>
      <c r="H355">
        <v>4279289</v>
      </c>
      <c r="I355">
        <v>4283840</v>
      </c>
      <c r="J355" t="s">
        <v>244</v>
      </c>
      <c r="K355">
        <v>4551</v>
      </c>
      <c r="L355">
        <v>1.3</v>
      </c>
      <c r="M355" t="s">
        <v>274</v>
      </c>
      <c r="N355" t="s">
        <v>196</v>
      </c>
      <c r="O355">
        <v>4584</v>
      </c>
      <c r="P355">
        <v>99.280104712041904</v>
      </c>
      <c r="Q355" t="s">
        <v>254</v>
      </c>
      <c r="R355" t="s">
        <v>196</v>
      </c>
      <c r="S355" t="s">
        <v>3264</v>
      </c>
    </row>
    <row r="356">
      <c r="A356" t="s">
        <v>4122</v>
      </c>
      <c r="B356">
        <v>131.719240954909</v>
      </c>
      <c r="C356">
        <v>-3.06108830802666</v>
      </c>
      <c r="D356">
        <v>0.294521016750938</v>
      </c>
      <c r="E356" s="134" t="s">
        <v>4123</v>
      </c>
      <c r="F356" s="134" t="s">
        <v>4124</v>
      </c>
      <c r="G356" t="s">
        <v>251</v>
      </c>
      <c r="H356">
        <v>1419329</v>
      </c>
      <c r="I356">
        <v>1423757</v>
      </c>
      <c r="J356" t="s">
        <v>252</v>
      </c>
      <c r="K356">
        <v>4428</v>
      </c>
      <c r="L356">
        <v>3.1000000000000001</v>
      </c>
      <c r="M356" t="s">
        <v>274</v>
      </c>
      <c r="N356" t="s">
        <v>199</v>
      </c>
      <c r="O356">
        <v>5826</v>
      </c>
      <c r="P356">
        <v>76.004119464469596</v>
      </c>
      <c r="Q356" t="s">
        <v>246</v>
      </c>
      <c r="R356" t="s">
        <v>199</v>
      </c>
      <c r="S356" t="s">
        <v>3264</v>
      </c>
    </row>
    <row r="357">
      <c r="A357" t="s">
        <v>772</v>
      </c>
      <c r="B357">
        <v>66.429736079908295</v>
      </c>
      <c r="C357">
        <v>3.9020464674074198</v>
      </c>
      <c r="D357">
        <v>0.371585736327675</v>
      </c>
      <c r="E357" s="134" t="s">
        <v>4125</v>
      </c>
      <c r="F357" s="134" t="s">
        <v>4126</v>
      </c>
      <c r="G357" t="s">
        <v>243</v>
      </c>
      <c r="H357">
        <v>1900779</v>
      </c>
      <c r="I357">
        <v>1905685</v>
      </c>
      <c r="J357" t="s">
        <v>252</v>
      </c>
      <c r="K357">
        <v>825</v>
      </c>
      <c r="L357">
        <v>19.832999999999998</v>
      </c>
      <c r="M357" t="s">
        <v>274</v>
      </c>
      <c r="N357" t="s">
        <v>775</v>
      </c>
      <c r="O357">
        <v>2636</v>
      </c>
      <c r="P357">
        <v>31.297420333839099</v>
      </c>
      <c r="Q357" t="s">
        <v>246</v>
      </c>
      <c r="R357" t="s">
        <v>192</v>
      </c>
      <c r="S357" t="s">
        <v>3264</v>
      </c>
    </row>
    <row r="358">
      <c r="A358" t="s">
        <v>4127</v>
      </c>
      <c r="B358">
        <v>205.48618912376801</v>
      </c>
      <c r="C358">
        <v>-2.1169936495914499</v>
      </c>
      <c r="D358">
        <v>0.20255219820387299</v>
      </c>
      <c r="E358" s="134" t="s">
        <v>4128</v>
      </c>
      <c r="F358" s="134" t="s">
        <v>4129</v>
      </c>
      <c r="G358" t="s">
        <v>269</v>
      </c>
      <c r="H358">
        <v>8105813</v>
      </c>
      <c r="I358">
        <v>8115230</v>
      </c>
      <c r="J358" t="s">
        <v>252</v>
      </c>
      <c r="K358">
        <v>430</v>
      </c>
      <c r="L358">
        <v>28.081</v>
      </c>
      <c r="M358" t="s">
        <v>245</v>
      </c>
      <c r="N358" t="s">
        <v>278</v>
      </c>
      <c r="O358">
        <v>30266</v>
      </c>
      <c r="P358">
        <v>1.42073613956255</v>
      </c>
      <c r="Q358" t="s">
        <v>246</v>
      </c>
      <c r="R358" t="s">
        <v>191</v>
      </c>
      <c r="S358" t="s">
        <v>3264</v>
      </c>
    </row>
    <row r="359">
      <c r="A359" t="s">
        <v>4130</v>
      </c>
      <c r="B359">
        <v>262.97008460160998</v>
      </c>
      <c r="C359">
        <v>2.0033688461917301</v>
      </c>
      <c r="D359">
        <v>0.19315463357364401</v>
      </c>
      <c r="E359" s="134" t="s">
        <v>4131</v>
      </c>
      <c r="F359" s="134" t="s">
        <v>4132</v>
      </c>
      <c r="G359" t="s">
        <v>414</v>
      </c>
      <c r="H359">
        <v>1853278</v>
      </c>
      <c r="I359">
        <v>1853479</v>
      </c>
      <c r="J359" t="s">
        <v>252</v>
      </c>
      <c r="K359">
        <v>201</v>
      </c>
      <c r="L359">
        <v>9.5</v>
      </c>
      <c r="M359" t="s">
        <v>245</v>
      </c>
      <c r="N359" t="s">
        <v>138</v>
      </c>
      <c r="O359">
        <v>3703</v>
      </c>
      <c r="P359">
        <v>5.4280313259519302</v>
      </c>
      <c r="Q359" t="s">
        <v>246</v>
      </c>
      <c r="R359" t="s">
        <v>138</v>
      </c>
      <c r="S359" t="s">
        <v>3264</v>
      </c>
    </row>
    <row r="360">
      <c r="A360" t="s">
        <v>1359</v>
      </c>
      <c r="B360">
        <v>373.54076122071001</v>
      </c>
      <c r="C360">
        <v>6.2448861564667499</v>
      </c>
      <c r="D360">
        <v>0.60393769427934996</v>
      </c>
      <c r="E360" s="134" t="s">
        <v>4133</v>
      </c>
      <c r="F360" s="134" t="s">
        <v>4134</v>
      </c>
      <c r="G360" t="s">
        <v>297</v>
      </c>
      <c r="H360">
        <v>4191930</v>
      </c>
      <c r="I360">
        <v>4192044</v>
      </c>
      <c r="J360" t="s">
        <v>244</v>
      </c>
      <c r="K360">
        <v>114</v>
      </c>
      <c r="L360">
        <v>15.199999999999999</v>
      </c>
      <c r="M360" t="s">
        <v>274</v>
      </c>
      <c r="N360" t="s">
        <v>126</v>
      </c>
      <c r="O360">
        <v>3386</v>
      </c>
      <c r="P360">
        <v>3.3668044890726501</v>
      </c>
      <c r="Q360" t="s">
        <v>246</v>
      </c>
      <c r="R360" t="s">
        <v>192</v>
      </c>
      <c r="S360" t="s">
        <v>3264</v>
      </c>
    </row>
    <row r="361">
      <c r="A361" t="s">
        <v>1652</v>
      </c>
      <c r="B361">
        <v>116.69912925576701</v>
      </c>
      <c r="C361">
        <v>-3.9121193891567798</v>
      </c>
      <c r="D361">
        <v>0.378882311382649</v>
      </c>
      <c r="E361" s="134" t="s">
        <v>4135</v>
      </c>
      <c r="F361" s="134" t="s">
        <v>4136</v>
      </c>
      <c r="G361" t="s">
        <v>445</v>
      </c>
      <c r="H361">
        <v>961299</v>
      </c>
      <c r="I361">
        <v>961368</v>
      </c>
      <c r="J361" t="s">
        <v>252</v>
      </c>
      <c r="K361">
        <v>69</v>
      </c>
      <c r="L361">
        <v>5.7999999999999998</v>
      </c>
      <c r="M361" t="s">
        <v>245</v>
      </c>
      <c r="N361" t="s">
        <v>575</v>
      </c>
      <c r="O361">
        <v>1391</v>
      </c>
      <c r="P361">
        <v>4.9604601006470199</v>
      </c>
      <c r="Q361" t="s">
        <v>246</v>
      </c>
      <c r="R361" t="s">
        <v>192</v>
      </c>
      <c r="S361" t="s">
        <v>3264</v>
      </c>
    </row>
    <row r="362">
      <c r="A362" t="s">
        <v>899</v>
      </c>
      <c r="B362">
        <v>90.919016111165305</v>
      </c>
      <c r="C362">
        <v>2.8191323950091598</v>
      </c>
      <c r="D362">
        <v>0.274161894238516</v>
      </c>
      <c r="E362" s="134" t="s">
        <v>4137</v>
      </c>
      <c r="F362" s="134" t="s">
        <v>4138</v>
      </c>
      <c r="G362" t="s">
        <v>282</v>
      </c>
      <c r="H362">
        <v>2394634</v>
      </c>
      <c r="I362">
        <v>2394996</v>
      </c>
      <c r="J362" t="s">
        <v>244</v>
      </c>
      <c r="K362">
        <v>362</v>
      </c>
      <c r="L362">
        <v>8.8000000000000007</v>
      </c>
      <c r="M362" t="s">
        <v>245</v>
      </c>
      <c r="N362" t="s">
        <v>126</v>
      </c>
      <c r="O362">
        <v>1519</v>
      </c>
      <c r="P362">
        <v>23.831468071099401</v>
      </c>
      <c r="Q362" t="s">
        <v>246</v>
      </c>
      <c r="R362" t="s">
        <v>192</v>
      </c>
      <c r="S362" t="s">
        <v>3264</v>
      </c>
    </row>
    <row r="363">
      <c r="A363" t="s">
        <v>884</v>
      </c>
      <c r="B363">
        <v>61.611493698240601</v>
      </c>
      <c r="C363">
        <v>4.2067284555434803</v>
      </c>
      <c r="D363">
        <v>0.40933120983683202</v>
      </c>
      <c r="E363" s="134" t="s">
        <v>4139</v>
      </c>
      <c r="F363" s="134" t="s">
        <v>4140</v>
      </c>
      <c r="G363" t="s">
        <v>342</v>
      </c>
      <c r="H363">
        <v>5982675</v>
      </c>
      <c r="I363">
        <v>5986318</v>
      </c>
      <c r="J363" t="s">
        <v>252</v>
      </c>
      <c r="K363">
        <v>2978</v>
      </c>
      <c r="L363">
        <v>10.635</v>
      </c>
      <c r="M363" t="s">
        <v>253</v>
      </c>
      <c r="N363" t="s">
        <v>198</v>
      </c>
      <c r="O363">
        <v>8756</v>
      </c>
      <c r="P363">
        <v>34.010963910461399</v>
      </c>
      <c r="Q363" t="s">
        <v>246</v>
      </c>
      <c r="R363" t="s">
        <v>198</v>
      </c>
      <c r="S363" t="s">
        <v>3264</v>
      </c>
    </row>
    <row r="364">
      <c r="A364" t="s">
        <v>4141</v>
      </c>
      <c r="B364">
        <v>70.473770226556994</v>
      </c>
      <c r="C364">
        <v>3.3756562577693701</v>
      </c>
      <c r="D364">
        <v>0.32964097695500999</v>
      </c>
      <c r="E364" s="134" t="s">
        <v>4142</v>
      </c>
      <c r="F364" s="134" t="s">
        <v>4143</v>
      </c>
      <c r="G364" t="s">
        <v>261</v>
      </c>
      <c r="H364">
        <v>787907</v>
      </c>
      <c r="I364">
        <v>788582</v>
      </c>
      <c r="J364" t="s">
        <v>244</v>
      </c>
      <c r="K364">
        <v>675</v>
      </c>
      <c r="L364">
        <v>14.5</v>
      </c>
      <c r="M364" t="s">
        <v>274</v>
      </c>
      <c r="N364" t="s">
        <v>137</v>
      </c>
      <c r="O364">
        <v>1438</v>
      </c>
      <c r="P364">
        <v>46.940194714881798</v>
      </c>
      <c r="Q364" t="s">
        <v>246</v>
      </c>
      <c r="R364" t="s">
        <v>194</v>
      </c>
      <c r="S364" t="s">
        <v>3264</v>
      </c>
    </row>
    <row r="365">
      <c r="A365" t="s">
        <v>824</v>
      </c>
      <c r="B365">
        <v>65.2929717439103</v>
      </c>
      <c r="C365">
        <v>3.6964468107278101</v>
      </c>
      <c r="D365">
        <v>0.36087067013320701</v>
      </c>
      <c r="E365" s="134" t="s">
        <v>4144</v>
      </c>
      <c r="F365" s="134" t="s">
        <v>4145</v>
      </c>
      <c r="G365" t="s">
        <v>452</v>
      </c>
      <c r="H365">
        <v>1500383</v>
      </c>
      <c r="I365">
        <v>1500589</v>
      </c>
      <c r="J365" t="s">
        <v>244</v>
      </c>
      <c r="K365">
        <v>206</v>
      </c>
      <c r="L365">
        <v>22.100000000000001</v>
      </c>
      <c r="M365" t="s">
        <v>245</v>
      </c>
      <c r="N365" t="s">
        <v>138</v>
      </c>
      <c r="O365">
        <v>13346</v>
      </c>
      <c r="P365">
        <v>1.54353364303911</v>
      </c>
      <c r="Q365" t="s">
        <v>246</v>
      </c>
      <c r="R365" t="s">
        <v>138</v>
      </c>
      <c r="S365" t="s">
        <v>3264</v>
      </c>
    </row>
    <row r="366">
      <c r="A366" t="s">
        <v>827</v>
      </c>
      <c r="B366">
        <v>65.2929717439103</v>
      </c>
      <c r="C366">
        <v>3.6964468107278101</v>
      </c>
      <c r="D366">
        <v>0.36087067013320701</v>
      </c>
      <c r="E366" s="134" t="s">
        <v>4144</v>
      </c>
      <c r="F366" s="134" t="s">
        <v>4145</v>
      </c>
      <c r="G366" t="s">
        <v>452</v>
      </c>
      <c r="H366">
        <v>1500375</v>
      </c>
      <c r="I366">
        <v>1500437</v>
      </c>
      <c r="J366" t="s">
        <v>244</v>
      </c>
      <c r="K366">
        <v>62</v>
      </c>
      <c r="L366">
        <v>25.800000000000001</v>
      </c>
      <c r="M366" t="s">
        <v>245</v>
      </c>
      <c r="N366" t="s">
        <v>126</v>
      </c>
      <c r="O366">
        <v>5526</v>
      </c>
      <c r="P366">
        <v>1.1219688744118701</v>
      </c>
      <c r="Q366" t="s">
        <v>246</v>
      </c>
      <c r="R366" t="s">
        <v>191</v>
      </c>
      <c r="S366" t="s">
        <v>3264</v>
      </c>
    </row>
    <row r="367">
      <c r="A367" t="s">
        <v>766</v>
      </c>
      <c r="B367">
        <v>72.406151074012797</v>
      </c>
      <c r="C367">
        <v>3.4128241227857301</v>
      </c>
      <c r="D367">
        <v>0.333877745278303</v>
      </c>
      <c r="E367" s="134" t="s">
        <v>4146</v>
      </c>
      <c r="F367" s="134" t="s">
        <v>4147</v>
      </c>
      <c r="G367" t="s">
        <v>282</v>
      </c>
      <c r="H367">
        <v>449901</v>
      </c>
      <c r="I367">
        <v>450130</v>
      </c>
      <c r="J367" t="s">
        <v>252</v>
      </c>
      <c r="K367">
        <v>229</v>
      </c>
      <c r="L367">
        <v>10.5</v>
      </c>
      <c r="M367" t="s">
        <v>245</v>
      </c>
      <c r="N367" t="s">
        <v>350</v>
      </c>
      <c r="O367">
        <v>221</v>
      </c>
      <c r="P367">
        <v>103.619909502262</v>
      </c>
      <c r="Q367" t="s">
        <v>254</v>
      </c>
      <c r="R367" t="s">
        <v>192</v>
      </c>
      <c r="S367" t="s">
        <v>3264</v>
      </c>
    </row>
    <row r="368">
      <c r="A368" t="s">
        <v>745</v>
      </c>
      <c r="B368">
        <v>70.310542365494101</v>
      </c>
      <c r="C368">
        <v>3.50369042039453</v>
      </c>
      <c r="D368">
        <v>0.343918337451601</v>
      </c>
      <c r="E368" s="134" t="s">
        <v>4148</v>
      </c>
      <c r="F368" s="134" t="s">
        <v>4149</v>
      </c>
      <c r="G368" t="s">
        <v>303</v>
      </c>
      <c r="H368">
        <v>4313583</v>
      </c>
      <c r="I368">
        <v>4313804</v>
      </c>
      <c r="J368" t="s">
        <v>252</v>
      </c>
      <c r="K368">
        <v>221</v>
      </c>
      <c r="L368">
        <v>6</v>
      </c>
      <c r="M368" t="s">
        <v>245</v>
      </c>
      <c r="N368" t="s">
        <v>350</v>
      </c>
      <c r="O368">
        <v>221</v>
      </c>
      <c r="P368">
        <v>100</v>
      </c>
      <c r="Q368" t="s">
        <v>254</v>
      </c>
      <c r="R368" t="s">
        <v>192</v>
      </c>
      <c r="S368" t="s">
        <v>3264</v>
      </c>
    </row>
    <row r="369">
      <c r="A369" t="s">
        <v>4150</v>
      </c>
      <c r="B369">
        <v>161.78340028013</v>
      </c>
      <c r="C369">
        <v>-2.4952860954954899</v>
      </c>
      <c r="D369">
        <v>0.247607027019184</v>
      </c>
      <c r="E369" s="134" t="s">
        <v>4151</v>
      </c>
      <c r="F369" s="134" t="s">
        <v>4152</v>
      </c>
      <c r="G369" t="s">
        <v>553</v>
      </c>
      <c r="H369">
        <v>92421</v>
      </c>
      <c r="I369">
        <v>92491</v>
      </c>
      <c r="J369" t="s">
        <v>244</v>
      </c>
      <c r="K369">
        <v>70</v>
      </c>
      <c r="L369">
        <v>7.0999999999999996</v>
      </c>
      <c r="M369" t="s">
        <v>245</v>
      </c>
      <c r="N369" t="s">
        <v>575</v>
      </c>
      <c r="O369">
        <v>1391</v>
      </c>
      <c r="P369">
        <v>5.0323508267433503</v>
      </c>
      <c r="Q369" t="s">
        <v>246</v>
      </c>
      <c r="R369" t="s">
        <v>192</v>
      </c>
      <c r="S369" t="s">
        <v>3264</v>
      </c>
    </row>
    <row r="370">
      <c r="A370" t="s">
        <v>1655</v>
      </c>
      <c r="B370">
        <v>93.210423594408695</v>
      </c>
      <c r="C370">
        <v>-3.6415213158045301</v>
      </c>
      <c r="D370">
        <v>0.35761149467334802</v>
      </c>
      <c r="E370" s="134" t="s">
        <v>4153</v>
      </c>
      <c r="F370" s="134" t="s">
        <v>4154</v>
      </c>
      <c r="G370" t="s">
        <v>478</v>
      </c>
      <c r="H370">
        <v>3358320</v>
      </c>
      <c r="I370">
        <v>3358516</v>
      </c>
      <c r="J370" t="s">
        <v>252</v>
      </c>
      <c r="K370">
        <v>196</v>
      </c>
      <c r="L370">
        <v>16.300000000000001</v>
      </c>
      <c r="M370" t="s">
        <v>245</v>
      </c>
      <c r="N370" t="s">
        <v>190</v>
      </c>
      <c r="O370">
        <v>4023</v>
      </c>
      <c r="P370">
        <v>4.8719860800397701</v>
      </c>
      <c r="Q370" t="s">
        <v>246</v>
      </c>
      <c r="R370" t="s">
        <v>190</v>
      </c>
      <c r="S370" t="s">
        <v>3264</v>
      </c>
    </row>
    <row r="371">
      <c r="A371" t="s">
        <v>782</v>
      </c>
      <c r="B371">
        <v>64.739728583600396</v>
      </c>
      <c r="C371">
        <v>3.73044041346912</v>
      </c>
      <c r="D371">
        <v>0.36965809461155502</v>
      </c>
      <c r="E371" s="134" t="s">
        <v>4155</v>
      </c>
      <c r="F371" s="134" t="s">
        <v>4156</v>
      </c>
      <c r="G371" t="s">
        <v>342</v>
      </c>
      <c r="H371">
        <v>681097</v>
      </c>
      <c r="I371">
        <v>681319</v>
      </c>
      <c r="J371" t="s">
        <v>244</v>
      </c>
      <c r="K371">
        <v>222</v>
      </c>
      <c r="L371">
        <v>19.300000000000001</v>
      </c>
      <c r="M371" t="s">
        <v>245</v>
      </c>
      <c r="N371" t="s">
        <v>138</v>
      </c>
      <c r="O371">
        <v>13346</v>
      </c>
      <c r="P371">
        <v>1.66341975123633</v>
      </c>
      <c r="Q371" t="s">
        <v>246</v>
      </c>
      <c r="R371" t="s">
        <v>138</v>
      </c>
      <c r="S371" t="s">
        <v>3264</v>
      </c>
    </row>
    <row r="372">
      <c r="A372" t="s">
        <v>843</v>
      </c>
      <c r="B372">
        <v>200.49020309108599</v>
      </c>
      <c r="C372">
        <v>2.16372876683339</v>
      </c>
      <c r="D372">
        <v>0.21457432031263399</v>
      </c>
      <c r="E372" s="134" t="s">
        <v>4157</v>
      </c>
      <c r="F372" s="134" t="s">
        <v>4158</v>
      </c>
      <c r="G372" t="s">
        <v>282</v>
      </c>
      <c r="H372">
        <v>4394829</v>
      </c>
      <c r="I372">
        <v>4395897</v>
      </c>
      <c r="J372" t="s">
        <v>244</v>
      </c>
      <c r="K372">
        <v>1068</v>
      </c>
      <c r="L372">
        <v>8.1999999999999993</v>
      </c>
      <c r="M372" t="s">
        <v>274</v>
      </c>
      <c r="N372" t="s">
        <v>126</v>
      </c>
      <c r="O372">
        <v>3386</v>
      </c>
      <c r="P372">
        <v>31.541642055522701</v>
      </c>
      <c r="Q372" t="s">
        <v>246</v>
      </c>
      <c r="R372" t="s">
        <v>192</v>
      </c>
      <c r="S372" t="s">
        <v>3264</v>
      </c>
    </row>
    <row r="373">
      <c r="A373" t="s">
        <v>970</v>
      </c>
      <c r="B373">
        <v>124.137753096529</v>
      </c>
      <c r="C373">
        <v>2.4389107106533299</v>
      </c>
      <c r="D373">
        <v>0.242537922042936</v>
      </c>
      <c r="E373" s="134" t="s">
        <v>4159</v>
      </c>
      <c r="F373" s="134" t="s">
        <v>4160</v>
      </c>
      <c r="G373" t="s">
        <v>338</v>
      </c>
      <c r="H373">
        <v>719357</v>
      </c>
      <c r="I373">
        <v>719832</v>
      </c>
      <c r="J373" t="s">
        <v>252</v>
      </c>
      <c r="K373">
        <v>475</v>
      </c>
      <c r="L373">
        <v>1.8999999999999999</v>
      </c>
      <c r="M373" t="s">
        <v>245</v>
      </c>
      <c r="N373" t="s">
        <v>197</v>
      </c>
      <c r="O373">
        <v>607</v>
      </c>
      <c r="P373">
        <v>78.253706754530498</v>
      </c>
      <c r="Q373" t="s">
        <v>246</v>
      </c>
      <c r="R373" t="s">
        <v>197</v>
      </c>
      <c r="S373" t="s">
        <v>3264</v>
      </c>
    </row>
    <row r="374">
      <c r="A374" t="s">
        <v>4161</v>
      </c>
      <c r="B374">
        <v>132.591396961827</v>
      </c>
      <c r="C374">
        <v>-2.4537141493113999</v>
      </c>
      <c r="D374">
        <v>0.244394466321042</v>
      </c>
      <c r="E374" s="134" t="s">
        <v>4162</v>
      </c>
      <c r="F374" s="134" t="s">
        <v>4163</v>
      </c>
      <c r="G374" t="s">
        <v>380</v>
      </c>
      <c r="H374">
        <v>4767171</v>
      </c>
      <c r="I374">
        <v>4767238</v>
      </c>
      <c r="J374" t="s">
        <v>244</v>
      </c>
      <c r="K374">
        <v>67</v>
      </c>
      <c r="L374">
        <v>13.4</v>
      </c>
      <c r="M374" t="s">
        <v>245</v>
      </c>
      <c r="N374" t="s">
        <v>575</v>
      </c>
      <c r="O374">
        <v>1391</v>
      </c>
      <c r="P374">
        <v>4.8166786484543502</v>
      </c>
      <c r="Q374" t="s">
        <v>246</v>
      </c>
      <c r="R374" t="s">
        <v>192</v>
      </c>
      <c r="S374" t="s">
        <v>3264</v>
      </c>
    </row>
    <row r="375">
      <c r="A375" t="s">
        <v>1024</v>
      </c>
      <c r="B375">
        <v>189.133478293628</v>
      </c>
      <c r="C375">
        <v>-2.1183823757606199</v>
      </c>
      <c r="D375">
        <v>0.21085660948882101</v>
      </c>
      <c r="E375" s="134" t="s">
        <v>4164</v>
      </c>
      <c r="F375" s="134" t="s">
        <v>4165</v>
      </c>
      <c r="G375" t="s">
        <v>553</v>
      </c>
      <c r="H375">
        <v>5391300</v>
      </c>
      <c r="I375">
        <v>5392128</v>
      </c>
      <c r="J375" t="s">
        <v>252</v>
      </c>
      <c r="K375">
        <v>828</v>
      </c>
      <c r="L375">
        <v>28.800000000000001</v>
      </c>
      <c r="M375" t="s">
        <v>153</v>
      </c>
      <c r="N375" t="s">
        <v>189</v>
      </c>
      <c r="O375">
        <v>8332</v>
      </c>
      <c r="P375">
        <v>9.9375900144023106</v>
      </c>
      <c r="Q375" t="s">
        <v>246</v>
      </c>
      <c r="R375" t="s">
        <v>189</v>
      </c>
      <c r="S375" t="s">
        <v>3264</v>
      </c>
    </row>
    <row r="376">
      <c r="A376" t="s">
        <v>867</v>
      </c>
      <c r="B376">
        <v>56.690260300533701</v>
      </c>
      <c r="C376">
        <v>4.5874026509355899</v>
      </c>
      <c r="D376">
        <v>0.45831618540671298</v>
      </c>
      <c r="E376" s="134" t="s">
        <v>4166</v>
      </c>
      <c r="F376" s="134" t="s">
        <v>4167</v>
      </c>
      <c r="G376" t="s">
        <v>411</v>
      </c>
      <c r="H376">
        <v>2953059</v>
      </c>
      <c r="I376">
        <v>2958723</v>
      </c>
      <c r="J376" t="s">
        <v>244</v>
      </c>
      <c r="K376">
        <v>5498</v>
      </c>
      <c r="L376">
        <v>0</v>
      </c>
      <c r="M376" t="s">
        <v>274</v>
      </c>
      <c r="N376" t="s">
        <v>198</v>
      </c>
      <c r="O376">
        <v>5467</v>
      </c>
      <c r="P376">
        <v>100.567038595208</v>
      </c>
      <c r="Q376" t="s">
        <v>254</v>
      </c>
      <c r="R376" t="s">
        <v>198</v>
      </c>
      <c r="S376" t="s">
        <v>3264</v>
      </c>
    </row>
    <row r="377">
      <c r="A377" t="s">
        <v>4168</v>
      </c>
      <c r="B377">
        <v>74.609813600902001</v>
      </c>
      <c r="C377">
        <v>3.12441679621451</v>
      </c>
      <c r="D377">
        <v>0.31401306445686999</v>
      </c>
      <c r="E377" s="134" t="s">
        <v>4169</v>
      </c>
      <c r="F377" s="134" t="s">
        <v>4170</v>
      </c>
      <c r="G377" t="s">
        <v>261</v>
      </c>
      <c r="H377">
        <v>787062</v>
      </c>
      <c r="I377">
        <v>787556</v>
      </c>
      <c r="J377" t="s">
        <v>252</v>
      </c>
      <c r="K377">
        <v>494</v>
      </c>
      <c r="L377">
        <v>11.6</v>
      </c>
      <c r="M377" t="s">
        <v>274</v>
      </c>
      <c r="N377" t="s">
        <v>137</v>
      </c>
      <c r="O377">
        <v>1438</v>
      </c>
      <c r="P377">
        <v>34.353268428372701</v>
      </c>
      <c r="Q377" t="s">
        <v>246</v>
      </c>
      <c r="R377" t="s">
        <v>194</v>
      </c>
      <c r="S377" t="s">
        <v>3264</v>
      </c>
    </row>
    <row r="378">
      <c r="A378" t="s">
        <v>4171</v>
      </c>
      <c r="B378">
        <v>212.63188807680999</v>
      </c>
      <c r="C378">
        <v>-2.0452008991891102</v>
      </c>
      <c r="D378">
        <v>0.20694887153907601</v>
      </c>
      <c r="E378" s="134" t="s">
        <v>4172</v>
      </c>
      <c r="F378" s="134" t="s">
        <v>4173</v>
      </c>
      <c r="G378" t="s">
        <v>261</v>
      </c>
      <c r="H378">
        <v>4735824</v>
      </c>
      <c r="I378">
        <v>4736290</v>
      </c>
      <c r="J378" t="s">
        <v>244</v>
      </c>
      <c r="K378">
        <v>466</v>
      </c>
      <c r="L378">
        <v>12.9</v>
      </c>
      <c r="M378" t="s">
        <v>274</v>
      </c>
      <c r="N378" t="s">
        <v>189</v>
      </c>
      <c r="O378">
        <v>4313</v>
      </c>
      <c r="P378">
        <v>10.804544400649201</v>
      </c>
      <c r="Q378" t="s">
        <v>246</v>
      </c>
      <c r="R378" t="s">
        <v>189</v>
      </c>
      <c r="S378" t="s">
        <v>3264</v>
      </c>
    </row>
    <row r="379">
      <c r="A379" t="s">
        <v>858</v>
      </c>
      <c r="B379">
        <v>56.757698063522497</v>
      </c>
      <c r="C379">
        <v>5.0486835676793502</v>
      </c>
      <c r="D379">
        <v>0.50438510445149698</v>
      </c>
      <c r="E379" s="134" t="s">
        <v>4174</v>
      </c>
      <c r="F379" s="134" t="s">
        <v>4175</v>
      </c>
      <c r="G379" t="s">
        <v>553</v>
      </c>
      <c r="H379">
        <v>5442331</v>
      </c>
      <c r="I379">
        <v>5445405</v>
      </c>
      <c r="J379" t="s">
        <v>244</v>
      </c>
      <c r="K379">
        <v>1199</v>
      </c>
      <c r="L379">
        <v>27.814</v>
      </c>
      <c r="M379" t="s">
        <v>265</v>
      </c>
      <c r="N379" t="s">
        <v>278</v>
      </c>
      <c r="O379">
        <v>2159</v>
      </c>
      <c r="P379">
        <v>55.534969893469203</v>
      </c>
      <c r="Q379" t="s">
        <v>246</v>
      </c>
      <c r="R379" t="s">
        <v>192</v>
      </c>
      <c r="S379" t="s">
        <v>3264</v>
      </c>
    </row>
    <row r="380">
      <c r="A380" t="s">
        <v>4176</v>
      </c>
      <c r="B380">
        <v>150.41613247884601</v>
      </c>
      <c r="C380">
        <v>-2.2475875784839401</v>
      </c>
      <c r="D380">
        <v>0.226883769788531</v>
      </c>
      <c r="E380" s="134" t="s">
        <v>4177</v>
      </c>
      <c r="F380" s="134" t="s">
        <v>4178</v>
      </c>
      <c r="G380" t="s">
        <v>303</v>
      </c>
      <c r="H380">
        <v>3117263</v>
      </c>
      <c r="I380">
        <v>3117991</v>
      </c>
      <c r="J380" t="s">
        <v>244</v>
      </c>
      <c r="K380">
        <v>728</v>
      </c>
      <c r="L380">
        <v>2.7999999999999998</v>
      </c>
      <c r="M380" t="s">
        <v>274</v>
      </c>
      <c r="N380" t="s">
        <v>190</v>
      </c>
      <c r="O380">
        <v>10489</v>
      </c>
      <c r="P380">
        <v>6.9406044427495504</v>
      </c>
      <c r="Q380" t="s">
        <v>246</v>
      </c>
      <c r="R380" t="s">
        <v>190</v>
      </c>
      <c r="S380" t="s">
        <v>3264</v>
      </c>
    </row>
    <row r="381">
      <c r="A381" t="s">
        <v>712</v>
      </c>
      <c r="B381">
        <v>114.38042189217001</v>
      </c>
      <c r="C381">
        <v>2.5367098214912098</v>
      </c>
      <c r="D381">
        <v>0.256730448701248</v>
      </c>
      <c r="E381" s="134" t="s">
        <v>4179</v>
      </c>
      <c r="F381" s="134" t="s">
        <v>4180</v>
      </c>
      <c r="G381" t="s">
        <v>553</v>
      </c>
      <c r="H381">
        <v>8111961</v>
      </c>
      <c r="I381">
        <v>8144268</v>
      </c>
      <c r="J381" t="s">
        <v>244</v>
      </c>
      <c r="K381">
        <v>246</v>
      </c>
      <c r="L381">
        <v>17.047999999999998</v>
      </c>
      <c r="M381" t="s">
        <v>245</v>
      </c>
      <c r="N381" t="s">
        <v>432</v>
      </c>
      <c r="O381">
        <v>21549</v>
      </c>
      <c r="P381">
        <v>1.14158429625505</v>
      </c>
      <c r="Q381" t="s">
        <v>246</v>
      </c>
      <c r="R381" t="s">
        <v>191</v>
      </c>
      <c r="S381" t="s">
        <v>3264</v>
      </c>
    </row>
    <row r="382">
      <c r="A382" t="s">
        <v>920</v>
      </c>
      <c r="B382">
        <v>109.667868899768</v>
      </c>
      <c r="C382">
        <v>2.47510553031307</v>
      </c>
      <c r="D382">
        <v>0.25112167062611501</v>
      </c>
      <c r="E382" s="134" t="s">
        <v>4181</v>
      </c>
      <c r="F382" s="134" t="s">
        <v>4182</v>
      </c>
      <c r="G382" t="s">
        <v>553</v>
      </c>
      <c r="H382">
        <v>2521234</v>
      </c>
      <c r="I382">
        <v>2521503</v>
      </c>
      <c r="J382" t="s">
        <v>252</v>
      </c>
      <c r="K382">
        <v>269</v>
      </c>
      <c r="L382">
        <v>20.899999999999999</v>
      </c>
      <c r="M382" t="s">
        <v>245</v>
      </c>
      <c r="N382" t="s">
        <v>198</v>
      </c>
      <c r="O382">
        <v>3684</v>
      </c>
      <c r="P382">
        <v>7.3018458197611302</v>
      </c>
      <c r="Q382" t="s">
        <v>246</v>
      </c>
      <c r="R382" t="s">
        <v>198</v>
      </c>
      <c r="S382" t="s">
        <v>3264</v>
      </c>
    </row>
    <row r="383">
      <c r="A383" t="s">
        <v>800</v>
      </c>
      <c r="B383">
        <v>76.966233665030998</v>
      </c>
      <c r="C383">
        <v>3.0293274838727</v>
      </c>
      <c r="D383">
        <v>0.308095082404021</v>
      </c>
      <c r="E383" s="134" t="s">
        <v>4183</v>
      </c>
      <c r="F383" s="134" t="s">
        <v>4184</v>
      </c>
      <c r="G383" t="s">
        <v>282</v>
      </c>
      <c r="H383">
        <v>449885</v>
      </c>
      <c r="I383">
        <v>462316</v>
      </c>
      <c r="J383" t="s">
        <v>252</v>
      </c>
      <c r="K383">
        <v>71</v>
      </c>
      <c r="L383">
        <v>13.224</v>
      </c>
      <c r="M383" t="s">
        <v>245</v>
      </c>
      <c r="N383" t="s">
        <v>197</v>
      </c>
      <c r="O383">
        <v>12900</v>
      </c>
      <c r="P383">
        <v>0.55038759689922501</v>
      </c>
      <c r="Q383" t="s">
        <v>246</v>
      </c>
      <c r="R383" t="s">
        <v>197</v>
      </c>
      <c r="S383" t="s">
        <v>3264</v>
      </c>
    </row>
    <row r="384">
      <c r="A384" t="s">
        <v>1054</v>
      </c>
      <c r="B384">
        <v>70.796794115244595</v>
      </c>
      <c r="C384">
        <v>3.3022473030100801</v>
      </c>
      <c r="D384">
        <v>0.33756929172449102</v>
      </c>
      <c r="E384" s="134" t="s">
        <v>4185</v>
      </c>
      <c r="F384" s="134" t="s">
        <v>4186</v>
      </c>
      <c r="G384" t="s">
        <v>303</v>
      </c>
      <c r="H384">
        <v>3455838</v>
      </c>
      <c r="I384">
        <v>3461634</v>
      </c>
      <c r="J384" t="s">
        <v>244</v>
      </c>
      <c r="K384">
        <v>247</v>
      </c>
      <c r="L384">
        <v>15.138999999999999</v>
      </c>
      <c r="M384" t="s">
        <v>245</v>
      </c>
      <c r="N384" t="s">
        <v>197</v>
      </c>
      <c r="O384">
        <v>5511</v>
      </c>
      <c r="P384">
        <v>4.48194520050808</v>
      </c>
      <c r="Q384" t="s">
        <v>246</v>
      </c>
      <c r="R384" t="s">
        <v>197</v>
      </c>
      <c r="S384" t="s">
        <v>3264</v>
      </c>
    </row>
    <row r="385">
      <c r="A385" t="s">
        <v>4187</v>
      </c>
      <c r="B385">
        <v>70.205715762375505</v>
      </c>
      <c r="C385">
        <v>3.19315394416456</v>
      </c>
      <c r="D385">
        <v>0.32757168139098197</v>
      </c>
      <c r="E385" s="134" t="s">
        <v>4188</v>
      </c>
      <c r="F385" s="134" t="s">
        <v>4189</v>
      </c>
      <c r="G385" t="s">
        <v>261</v>
      </c>
      <c r="H385">
        <v>789430</v>
      </c>
      <c r="I385">
        <v>789824</v>
      </c>
      <c r="J385" t="s">
        <v>244</v>
      </c>
      <c r="K385">
        <v>394</v>
      </c>
      <c r="L385">
        <v>24.399999999999999</v>
      </c>
      <c r="M385" t="s">
        <v>274</v>
      </c>
      <c r="N385" t="s">
        <v>195</v>
      </c>
      <c r="O385">
        <v>4363</v>
      </c>
      <c r="P385">
        <v>9.0304836121934393</v>
      </c>
      <c r="Q385" t="s">
        <v>246</v>
      </c>
      <c r="R385" t="s">
        <v>195</v>
      </c>
      <c r="S385" t="s">
        <v>3264</v>
      </c>
    </row>
    <row r="386">
      <c r="A386" t="s">
        <v>958</v>
      </c>
      <c r="B386">
        <v>134.79430706396801</v>
      </c>
      <c r="C386">
        <v>2.1937144366317298</v>
      </c>
      <c r="D386">
        <v>0.22532134727762401</v>
      </c>
      <c r="E386" s="134" t="s">
        <v>4190</v>
      </c>
      <c r="F386" s="134" t="s">
        <v>4191</v>
      </c>
      <c r="G386" t="s">
        <v>334</v>
      </c>
      <c r="H386">
        <v>6221531</v>
      </c>
      <c r="I386">
        <v>6221940</v>
      </c>
      <c r="J386" t="s">
        <v>252</v>
      </c>
      <c r="K386">
        <v>409</v>
      </c>
      <c r="L386">
        <v>6.4000000000000004</v>
      </c>
      <c r="M386" t="s">
        <v>245</v>
      </c>
      <c r="N386" t="s">
        <v>197</v>
      </c>
      <c r="O386">
        <v>607</v>
      </c>
      <c r="P386">
        <v>67.380560131795704</v>
      </c>
      <c r="Q386" t="s">
        <v>246</v>
      </c>
      <c r="R386" t="s">
        <v>197</v>
      </c>
      <c r="S386" t="s">
        <v>3264</v>
      </c>
    </row>
    <row r="387">
      <c r="A387" t="s">
        <v>4192</v>
      </c>
      <c r="B387">
        <v>207.79710798374001</v>
      </c>
      <c r="C387">
        <v>-2.0008849881934201</v>
      </c>
      <c r="D387">
        <v>0.20619729350681601</v>
      </c>
      <c r="E387" s="134" t="s">
        <v>4193</v>
      </c>
      <c r="F387" s="134" t="s">
        <v>4194</v>
      </c>
      <c r="G387" t="s">
        <v>243</v>
      </c>
      <c r="H387">
        <v>1493271</v>
      </c>
      <c r="I387">
        <v>1496338</v>
      </c>
      <c r="J387" t="s">
        <v>244</v>
      </c>
      <c r="K387">
        <v>3067</v>
      </c>
      <c r="L387">
        <v>24.899999999999999</v>
      </c>
      <c r="M387" t="s">
        <v>265</v>
      </c>
      <c r="N387" t="s">
        <v>189</v>
      </c>
      <c r="O387">
        <v>4313</v>
      </c>
      <c r="P387">
        <v>71.110595872942298</v>
      </c>
      <c r="Q387" t="s">
        <v>246</v>
      </c>
      <c r="R387" t="s">
        <v>189</v>
      </c>
      <c r="S387" t="s">
        <v>3264</v>
      </c>
    </row>
    <row r="388">
      <c r="A388" t="s">
        <v>815</v>
      </c>
      <c r="B388">
        <v>72.801215976296703</v>
      </c>
      <c r="C388">
        <v>3.0313480458172499</v>
      </c>
      <c r="D388">
        <v>0.31318576452826902</v>
      </c>
      <c r="E388" s="134" t="s">
        <v>4195</v>
      </c>
      <c r="F388" s="134" t="s">
        <v>4196</v>
      </c>
      <c r="G388" t="s">
        <v>273</v>
      </c>
      <c r="H388">
        <v>4123914</v>
      </c>
      <c r="I388">
        <v>4131711</v>
      </c>
      <c r="J388" t="s">
        <v>244</v>
      </c>
      <c r="K388">
        <v>1086</v>
      </c>
      <c r="L388">
        <v>14.847</v>
      </c>
      <c r="M388" t="s">
        <v>274</v>
      </c>
      <c r="N388" t="s">
        <v>198</v>
      </c>
      <c r="O388">
        <v>8054</v>
      </c>
      <c r="P388">
        <v>13.483983113980599</v>
      </c>
      <c r="Q388" t="s">
        <v>246</v>
      </c>
      <c r="R388" t="s">
        <v>198</v>
      </c>
      <c r="S388" t="s">
        <v>3264</v>
      </c>
    </row>
    <row r="389">
      <c r="A389" t="s">
        <v>4197</v>
      </c>
      <c r="B389">
        <v>136.75904943799699</v>
      </c>
      <c r="C389">
        <v>-2.4611524794721298</v>
      </c>
      <c r="D389">
        <v>0.25277886281405598</v>
      </c>
      <c r="E389" s="134" t="s">
        <v>4198</v>
      </c>
      <c r="F389" s="134" t="s">
        <v>4199</v>
      </c>
      <c r="G389" t="s">
        <v>520</v>
      </c>
      <c r="H389">
        <v>2017756</v>
      </c>
      <c r="I389">
        <v>2017850</v>
      </c>
      <c r="J389" t="s">
        <v>252</v>
      </c>
      <c r="K389">
        <v>94</v>
      </c>
      <c r="L389">
        <v>17.199999999999999</v>
      </c>
      <c r="M389" t="s">
        <v>245</v>
      </c>
      <c r="N389" t="s">
        <v>138</v>
      </c>
      <c r="O389">
        <v>156</v>
      </c>
      <c r="P389">
        <v>60.256410256410298</v>
      </c>
      <c r="Q389" t="s">
        <v>246</v>
      </c>
      <c r="R389" t="s">
        <v>138</v>
      </c>
      <c r="S389" t="s">
        <v>3264</v>
      </c>
    </row>
    <row r="390">
      <c r="A390" t="s">
        <v>812</v>
      </c>
      <c r="B390">
        <v>58.9709417021243</v>
      </c>
      <c r="C390">
        <v>5.5834037478980401</v>
      </c>
      <c r="D390">
        <v>0.56754607848530703</v>
      </c>
      <c r="E390" s="134" t="s">
        <v>4200</v>
      </c>
      <c r="F390" s="134" t="s">
        <v>4201</v>
      </c>
      <c r="G390" t="s">
        <v>269</v>
      </c>
      <c r="H390">
        <v>2579005</v>
      </c>
      <c r="I390">
        <v>2579736</v>
      </c>
      <c r="J390" t="s">
        <v>252</v>
      </c>
      <c r="K390">
        <v>731</v>
      </c>
      <c r="L390">
        <v>12.5</v>
      </c>
      <c r="M390" t="s">
        <v>265</v>
      </c>
      <c r="N390" t="s">
        <v>138</v>
      </c>
      <c r="O390">
        <v>1723</v>
      </c>
      <c r="P390">
        <v>42.426001160766099</v>
      </c>
      <c r="Q390" t="s">
        <v>246</v>
      </c>
      <c r="R390" t="s">
        <v>138</v>
      </c>
      <c r="S390" t="s">
        <v>3264</v>
      </c>
    </row>
    <row r="391">
      <c r="A391" t="s">
        <v>4202</v>
      </c>
      <c r="B391">
        <v>126.36011487582201</v>
      </c>
      <c r="C391">
        <v>-2.59387131371559</v>
      </c>
      <c r="D391">
        <v>0.269761449095751</v>
      </c>
      <c r="E391" s="134" t="s">
        <v>4203</v>
      </c>
      <c r="F391" s="134" t="s">
        <v>4204</v>
      </c>
      <c r="G391" t="s">
        <v>414</v>
      </c>
      <c r="H391">
        <v>4841357</v>
      </c>
      <c r="I391">
        <v>4857215</v>
      </c>
      <c r="J391" t="s">
        <v>244</v>
      </c>
      <c r="K391">
        <v>171</v>
      </c>
      <c r="L391">
        <v>16.338999999999999</v>
      </c>
      <c r="M391" t="s">
        <v>245</v>
      </c>
      <c r="N391" t="s">
        <v>432</v>
      </c>
      <c r="O391">
        <v>21549</v>
      </c>
      <c r="P391">
        <v>0.793540303494362</v>
      </c>
      <c r="Q391" t="s">
        <v>246</v>
      </c>
      <c r="R391" t="s">
        <v>191</v>
      </c>
      <c r="S391" t="s">
        <v>3264</v>
      </c>
    </row>
    <row r="392">
      <c r="A392" t="s">
        <v>4205</v>
      </c>
      <c r="B392">
        <v>154.61481089660501</v>
      </c>
      <c r="C392">
        <v>-2.1199285114614099</v>
      </c>
      <c r="D392">
        <v>0.220326216336372</v>
      </c>
      <c r="E392" s="134" t="s">
        <v>4206</v>
      </c>
      <c r="F392" s="134" t="s">
        <v>4207</v>
      </c>
      <c r="G392" t="s">
        <v>261</v>
      </c>
      <c r="H392">
        <v>4142410</v>
      </c>
      <c r="I392">
        <v>4143137</v>
      </c>
      <c r="J392" t="s">
        <v>244</v>
      </c>
      <c r="K392">
        <v>727</v>
      </c>
      <c r="L392">
        <v>2.2000000000000002</v>
      </c>
      <c r="M392" t="s">
        <v>274</v>
      </c>
      <c r="N392" t="s">
        <v>190</v>
      </c>
      <c r="O392">
        <v>10489</v>
      </c>
      <c r="P392">
        <v>6.9310706454380799</v>
      </c>
      <c r="Q392" t="s">
        <v>246</v>
      </c>
      <c r="R392" t="s">
        <v>190</v>
      </c>
      <c r="S392" t="s">
        <v>3264</v>
      </c>
    </row>
    <row r="393">
      <c r="A393" t="s">
        <v>1129</v>
      </c>
      <c r="B393">
        <v>4376.9083336774502</v>
      </c>
      <c r="C393">
        <v>7.06240428210522</v>
      </c>
      <c r="D393">
        <v>0.73712614725208803</v>
      </c>
      <c r="E393" s="134" t="s">
        <v>4208</v>
      </c>
      <c r="F393" s="134" t="s">
        <v>4209</v>
      </c>
      <c r="G393" t="s">
        <v>317</v>
      </c>
      <c r="H393">
        <v>4694166</v>
      </c>
      <c r="I393">
        <v>4695123</v>
      </c>
      <c r="J393" t="s">
        <v>244</v>
      </c>
      <c r="K393">
        <v>957</v>
      </c>
      <c r="L393">
        <v>18.199999999999999</v>
      </c>
      <c r="M393" t="s">
        <v>274</v>
      </c>
      <c r="N393" t="s">
        <v>199</v>
      </c>
      <c r="O393">
        <v>7111</v>
      </c>
      <c r="P393">
        <v>13.458022781605999</v>
      </c>
      <c r="Q393" t="s">
        <v>246</v>
      </c>
      <c r="R393" t="s">
        <v>199</v>
      </c>
      <c r="S393" t="s">
        <v>3264</v>
      </c>
    </row>
    <row r="394">
      <c r="A394" t="s">
        <v>1516</v>
      </c>
      <c r="B394">
        <v>53.460517865241997</v>
      </c>
      <c r="C394">
        <v>4.5819139173453198</v>
      </c>
      <c r="D394">
        <v>0.477426181645901</v>
      </c>
      <c r="E394" s="134" t="s">
        <v>4210</v>
      </c>
      <c r="F394" s="134" t="s">
        <v>4211</v>
      </c>
      <c r="G394" t="s">
        <v>445</v>
      </c>
      <c r="H394">
        <v>4662404</v>
      </c>
      <c r="I394">
        <v>4663091</v>
      </c>
      <c r="J394" t="s">
        <v>252</v>
      </c>
      <c r="K394">
        <v>687</v>
      </c>
      <c r="L394">
        <v>27.100000000000001</v>
      </c>
      <c r="M394" t="s">
        <v>274</v>
      </c>
      <c r="N394" t="s">
        <v>278</v>
      </c>
      <c r="O394">
        <v>2159</v>
      </c>
      <c r="P394">
        <v>31.820287169986099</v>
      </c>
      <c r="Q394" t="s">
        <v>246</v>
      </c>
      <c r="R394" t="s">
        <v>192</v>
      </c>
      <c r="S394" t="s">
        <v>3264</v>
      </c>
    </row>
    <row r="395">
      <c r="A395" t="s">
        <v>1206</v>
      </c>
      <c r="B395">
        <v>80.748684746216099</v>
      </c>
      <c r="C395">
        <v>-4.7212352058295002</v>
      </c>
      <c r="D395">
        <v>0.48791802913841198</v>
      </c>
      <c r="E395" s="134" t="s">
        <v>4212</v>
      </c>
      <c r="F395" s="134" t="s">
        <v>4211</v>
      </c>
      <c r="G395" t="s">
        <v>334</v>
      </c>
      <c r="H395">
        <v>703529</v>
      </c>
      <c r="I395">
        <v>703685</v>
      </c>
      <c r="J395" t="s">
        <v>252</v>
      </c>
      <c r="K395">
        <v>127</v>
      </c>
      <c r="L395">
        <v>10.6</v>
      </c>
      <c r="M395" t="s">
        <v>245</v>
      </c>
      <c r="N395" t="s">
        <v>432</v>
      </c>
      <c r="O395">
        <v>21549</v>
      </c>
      <c r="P395">
        <v>0.58935449440809295</v>
      </c>
      <c r="Q395" t="s">
        <v>246</v>
      </c>
      <c r="R395" t="s">
        <v>191</v>
      </c>
      <c r="S395" t="s">
        <v>3264</v>
      </c>
    </row>
    <row r="396">
      <c r="A396" t="s">
        <v>4213</v>
      </c>
      <c r="B396">
        <v>102.008797713338</v>
      </c>
      <c r="C396">
        <v>-2.70838814472055</v>
      </c>
      <c r="D396">
        <v>0.28448115251769102</v>
      </c>
      <c r="E396" s="134" t="s">
        <v>4214</v>
      </c>
      <c r="F396" s="134" t="s">
        <v>4215</v>
      </c>
      <c r="G396" t="s">
        <v>520</v>
      </c>
      <c r="H396">
        <v>4441917</v>
      </c>
      <c r="I396">
        <v>4442032</v>
      </c>
      <c r="J396" t="s">
        <v>244</v>
      </c>
      <c r="K396">
        <v>115</v>
      </c>
      <c r="L396">
        <v>20</v>
      </c>
      <c r="M396" t="s">
        <v>245</v>
      </c>
      <c r="N396" t="s">
        <v>126</v>
      </c>
      <c r="O396">
        <v>1643</v>
      </c>
      <c r="P396">
        <v>6.9993913572732804</v>
      </c>
      <c r="Q396" t="s">
        <v>246</v>
      </c>
      <c r="R396" t="s">
        <v>192</v>
      </c>
      <c r="S396" t="s">
        <v>3264</v>
      </c>
    </row>
    <row r="397">
      <c r="A397" t="s">
        <v>1063</v>
      </c>
      <c r="B397">
        <v>108.492467272984</v>
      </c>
      <c r="C397">
        <v>2.3035153093922101</v>
      </c>
      <c r="D397">
        <v>0.24220810886382699</v>
      </c>
      <c r="E397" s="134" t="s">
        <v>4216</v>
      </c>
      <c r="F397" s="134" t="s">
        <v>4217</v>
      </c>
      <c r="G397" t="s">
        <v>445</v>
      </c>
      <c r="H397">
        <v>1886125</v>
      </c>
      <c r="I397">
        <v>1891765</v>
      </c>
      <c r="J397" t="s">
        <v>252</v>
      </c>
      <c r="K397">
        <v>2580</v>
      </c>
      <c r="L397">
        <v>2.6739999999999999</v>
      </c>
      <c r="M397" t="s">
        <v>265</v>
      </c>
      <c r="N397" t="s">
        <v>126</v>
      </c>
      <c r="O397">
        <v>3386</v>
      </c>
      <c r="P397">
        <v>76.196101594802101</v>
      </c>
      <c r="Q397" t="s">
        <v>246</v>
      </c>
      <c r="R397" t="s">
        <v>192</v>
      </c>
      <c r="S397" t="s">
        <v>3264</v>
      </c>
    </row>
    <row r="398">
      <c r="A398" t="s">
        <v>1296</v>
      </c>
      <c r="B398">
        <v>86.623716517486002</v>
      </c>
      <c r="C398">
        <v>-3.2341582306172501</v>
      </c>
      <c r="D398">
        <v>0.339096358866118</v>
      </c>
      <c r="E398" s="134" t="s">
        <v>4218</v>
      </c>
      <c r="F398" s="134" t="s">
        <v>4219</v>
      </c>
      <c r="G398" t="s">
        <v>445</v>
      </c>
      <c r="H398">
        <v>3082053</v>
      </c>
      <c r="I398">
        <v>3082322</v>
      </c>
      <c r="J398" t="s">
        <v>252</v>
      </c>
      <c r="K398">
        <v>269</v>
      </c>
      <c r="L398">
        <v>18.300000000000001</v>
      </c>
      <c r="M398" t="s">
        <v>465</v>
      </c>
      <c r="N398" t="s">
        <v>198</v>
      </c>
      <c r="O398">
        <v>6814</v>
      </c>
      <c r="P398">
        <v>3.94775462283534</v>
      </c>
      <c r="Q398" t="s">
        <v>246</v>
      </c>
      <c r="R398" t="s">
        <v>198</v>
      </c>
      <c r="S398" t="s">
        <v>3264</v>
      </c>
    </row>
    <row r="399">
      <c r="A399" t="s">
        <v>1221</v>
      </c>
      <c r="B399">
        <v>82.901411721630197</v>
      </c>
      <c r="C399">
        <v>-5.0412776542836601</v>
      </c>
      <c r="D399">
        <v>0.52466638907291996</v>
      </c>
      <c r="E399" s="134" t="s">
        <v>4220</v>
      </c>
      <c r="F399" s="134" t="s">
        <v>4221</v>
      </c>
      <c r="G399" t="s">
        <v>243</v>
      </c>
      <c r="H399">
        <v>3775616</v>
      </c>
      <c r="I399">
        <v>3782346</v>
      </c>
      <c r="J399" t="s">
        <v>244</v>
      </c>
      <c r="K399">
        <v>6474</v>
      </c>
      <c r="L399">
        <v>8.7699999999999996</v>
      </c>
      <c r="M399" t="s">
        <v>274</v>
      </c>
      <c r="N399" t="s">
        <v>189</v>
      </c>
      <c r="O399">
        <v>7273</v>
      </c>
      <c r="P399">
        <v>89.014161968926203</v>
      </c>
      <c r="Q399" t="s">
        <v>254</v>
      </c>
      <c r="R399" t="s">
        <v>189</v>
      </c>
      <c r="S399" t="s">
        <v>3264</v>
      </c>
    </row>
    <row r="400">
      <c r="A400" t="s">
        <v>1188</v>
      </c>
      <c r="B400">
        <v>384.19602586034802</v>
      </c>
      <c r="C400">
        <v>6.3637888968309699</v>
      </c>
      <c r="D400">
        <v>0.67310819435583003</v>
      </c>
      <c r="E400" s="134" t="s">
        <v>4222</v>
      </c>
      <c r="F400" s="134" t="s">
        <v>4223</v>
      </c>
      <c r="G400" t="s">
        <v>273</v>
      </c>
      <c r="H400">
        <v>4954059</v>
      </c>
      <c r="I400">
        <v>4954243</v>
      </c>
      <c r="J400" t="s">
        <v>244</v>
      </c>
      <c r="K400">
        <v>184</v>
      </c>
      <c r="L400">
        <v>12.5</v>
      </c>
      <c r="M400" t="s">
        <v>153</v>
      </c>
      <c r="N400" t="s">
        <v>199</v>
      </c>
      <c r="O400">
        <v>4138</v>
      </c>
      <c r="P400">
        <v>4.4465925567907201</v>
      </c>
      <c r="Q400" t="s">
        <v>246</v>
      </c>
      <c r="R400" t="s">
        <v>199</v>
      </c>
      <c r="S400" t="s">
        <v>3264</v>
      </c>
    </row>
    <row r="401">
      <c r="A401" t="s">
        <v>4224</v>
      </c>
      <c r="B401">
        <v>163.75294108629001</v>
      </c>
      <c r="C401">
        <v>-2.00791278707807</v>
      </c>
      <c r="D401">
        <v>0.21230761874127199</v>
      </c>
      <c r="E401" s="134" t="s">
        <v>4225</v>
      </c>
      <c r="F401" s="134" t="s">
        <v>4226</v>
      </c>
      <c r="G401" t="s">
        <v>452</v>
      </c>
      <c r="H401">
        <v>3260664</v>
      </c>
      <c r="I401">
        <v>3261414</v>
      </c>
      <c r="J401" t="s">
        <v>244</v>
      </c>
      <c r="K401">
        <v>750</v>
      </c>
      <c r="L401">
        <v>2.8999999999999999</v>
      </c>
      <c r="M401" t="s">
        <v>274</v>
      </c>
      <c r="N401" t="s">
        <v>190</v>
      </c>
      <c r="O401">
        <v>10489</v>
      </c>
      <c r="P401">
        <v>7.1503479836018702</v>
      </c>
      <c r="Q401" t="s">
        <v>246</v>
      </c>
      <c r="R401" t="s">
        <v>190</v>
      </c>
      <c r="S401" t="s">
        <v>3264</v>
      </c>
    </row>
    <row r="402">
      <c r="A402" t="s">
        <v>4227</v>
      </c>
      <c r="B402">
        <v>124.03677569459499</v>
      </c>
      <c r="C402">
        <v>2.1065039982965201</v>
      </c>
      <c r="D402">
        <v>0.223367808546651</v>
      </c>
      <c r="E402" s="134" t="s">
        <v>4228</v>
      </c>
      <c r="F402" s="134" t="s">
        <v>4229</v>
      </c>
      <c r="G402" t="s">
        <v>286</v>
      </c>
      <c r="H402">
        <v>5202863</v>
      </c>
      <c r="I402">
        <v>5203848</v>
      </c>
      <c r="J402" t="s">
        <v>244</v>
      </c>
      <c r="K402">
        <v>985</v>
      </c>
      <c r="L402">
        <v>8.1999999999999993</v>
      </c>
      <c r="M402" t="s">
        <v>245</v>
      </c>
      <c r="N402" t="s">
        <v>126</v>
      </c>
      <c r="O402">
        <v>3386</v>
      </c>
      <c r="P402">
        <v>29.090372120496198</v>
      </c>
      <c r="Q402" t="s">
        <v>246</v>
      </c>
      <c r="R402" t="s">
        <v>192</v>
      </c>
      <c r="S402" t="s">
        <v>3264</v>
      </c>
    </row>
    <row r="403">
      <c r="A403" t="s">
        <v>1051</v>
      </c>
      <c r="B403">
        <v>79.033089708375797</v>
      </c>
      <c r="C403">
        <v>2.6907029373300202</v>
      </c>
      <c r="D403">
        <v>0.28610450231304302</v>
      </c>
      <c r="E403" s="134" t="s">
        <v>4230</v>
      </c>
      <c r="F403" s="134" t="s">
        <v>4231</v>
      </c>
      <c r="G403" t="s">
        <v>380</v>
      </c>
      <c r="H403">
        <v>3471467</v>
      </c>
      <c r="I403">
        <v>3471537</v>
      </c>
      <c r="J403" t="s">
        <v>244</v>
      </c>
      <c r="K403">
        <v>70</v>
      </c>
      <c r="L403">
        <v>24.300000000000001</v>
      </c>
      <c r="M403" t="s">
        <v>265</v>
      </c>
      <c r="N403" t="s">
        <v>126</v>
      </c>
      <c r="O403">
        <v>310</v>
      </c>
      <c r="P403">
        <v>22.580645161290299</v>
      </c>
      <c r="Q403" t="s">
        <v>246</v>
      </c>
      <c r="R403" t="s">
        <v>191</v>
      </c>
      <c r="S403" t="s">
        <v>3264</v>
      </c>
    </row>
    <row r="404">
      <c r="A404" t="s">
        <v>4232</v>
      </c>
      <c r="B404">
        <v>99.598982679140605</v>
      </c>
      <c r="C404">
        <v>2.3718152751223398</v>
      </c>
      <c r="D404">
        <v>0.25193704917009602</v>
      </c>
      <c r="E404" s="134" t="s">
        <v>4233</v>
      </c>
      <c r="F404" s="134" t="s">
        <v>4234</v>
      </c>
      <c r="G404" t="s">
        <v>342</v>
      </c>
      <c r="H404">
        <v>8019639</v>
      </c>
      <c r="I404">
        <v>8020659</v>
      </c>
      <c r="J404" t="s">
        <v>252</v>
      </c>
      <c r="K404">
        <v>1020</v>
      </c>
      <c r="L404">
        <v>16</v>
      </c>
      <c r="M404" t="s">
        <v>245</v>
      </c>
      <c r="N404" t="s">
        <v>575</v>
      </c>
      <c r="O404">
        <v>1100</v>
      </c>
      <c r="P404">
        <v>92.727272727272705</v>
      </c>
      <c r="Q404" t="s">
        <v>254</v>
      </c>
      <c r="R404" t="s">
        <v>192</v>
      </c>
      <c r="S404" t="s">
        <v>3264</v>
      </c>
    </row>
    <row r="405">
      <c r="A405" t="s">
        <v>806</v>
      </c>
      <c r="B405">
        <v>61.629412969311304</v>
      </c>
      <c r="C405">
        <v>6.0520272418168304</v>
      </c>
      <c r="D405">
        <v>0.62942691302781595</v>
      </c>
      <c r="E405" s="134" t="s">
        <v>4235</v>
      </c>
      <c r="F405" s="134" t="s">
        <v>4236</v>
      </c>
      <c r="G405" t="s">
        <v>243</v>
      </c>
      <c r="H405">
        <v>1901500</v>
      </c>
      <c r="I405">
        <v>1902196</v>
      </c>
      <c r="J405" t="s">
        <v>252</v>
      </c>
      <c r="K405">
        <v>696</v>
      </c>
      <c r="L405">
        <v>11.1</v>
      </c>
      <c r="M405" t="s">
        <v>274</v>
      </c>
      <c r="N405" t="s">
        <v>138</v>
      </c>
      <c r="O405">
        <v>1723</v>
      </c>
      <c r="P405">
        <v>40.394660475914101</v>
      </c>
      <c r="Q405" t="s">
        <v>246</v>
      </c>
      <c r="R405" t="s">
        <v>138</v>
      </c>
      <c r="S405" t="s">
        <v>3264</v>
      </c>
    </row>
    <row r="406">
      <c r="A406" t="s">
        <v>1003</v>
      </c>
      <c r="B406">
        <v>175.64825374039501</v>
      </c>
      <c r="C406">
        <v>2.1959279530156</v>
      </c>
      <c r="D406">
        <v>0.23577049074683401</v>
      </c>
      <c r="E406" s="134" t="s">
        <v>4237</v>
      </c>
      <c r="F406" s="134" t="s">
        <v>4238</v>
      </c>
      <c r="G406" t="s">
        <v>330</v>
      </c>
      <c r="H406">
        <v>608696</v>
      </c>
      <c r="I406">
        <v>608811</v>
      </c>
      <c r="J406" t="s">
        <v>244</v>
      </c>
      <c r="K406">
        <v>115</v>
      </c>
      <c r="L406">
        <v>9.5999999999999996</v>
      </c>
      <c r="M406" t="s">
        <v>245</v>
      </c>
      <c r="N406" t="s">
        <v>200</v>
      </c>
      <c r="O406">
        <v>3664</v>
      </c>
      <c r="P406">
        <v>3.13864628820961</v>
      </c>
      <c r="Q406" t="s">
        <v>246</v>
      </c>
      <c r="R406" t="s">
        <v>200</v>
      </c>
      <c r="S406" t="s">
        <v>3264</v>
      </c>
    </row>
    <row r="407">
      <c r="A407" t="s">
        <v>2074</v>
      </c>
      <c r="B407">
        <v>76.960648320459399</v>
      </c>
      <c r="C407">
        <v>-3.7610542087735301</v>
      </c>
      <c r="D407">
        <v>0.40570072982188499</v>
      </c>
      <c r="E407" s="134" t="s">
        <v>4239</v>
      </c>
      <c r="F407" s="134" t="s">
        <v>4240</v>
      </c>
      <c r="G407" t="s">
        <v>452</v>
      </c>
      <c r="H407">
        <v>5289328</v>
      </c>
      <c r="I407">
        <v>5289424</v>
      </c>
      <c r="J407" t="s">
        <v>252</v>
      </c>
      <c r="K407">
        <v>96</v>
      </c>
      <c r="L407">
        <v>12.6</v>
      </c>
      <c r="M407" t="s">
        <v>274</v>
      </c>
      <c r="N407" t="s">
        <v>122</v>
      </c>
      <c r="O407">
        <v>421</v>
      </c>
      <c r="P407">
        <v>22.802850356294499</v>
      </c>
      <c r="Q407" t="s">
        <v>246</v>
      </c>
      <c r="R407" t="s">
        <v>122</v>
      </c>
      <c r="S407" t="s">
        <v>3264</v>
      </c>
    </row>
    <row r="408">
      <c r="A408" t="s">
        <v>4241</v>
      </c>
      <c r="B408">
        <v>156.467861524721</v>
      </c>
      <c r="C408">
        <v>-2.0258329794311098</v>
      </c>
      <c r="D408">
        <v>0.22060617343481501</v>
      </c>
      <c r="E408" s="134" t="s">
        <v>4242</v>
      </c>
      <c r="F408" s="134" t="s">
        <v>4243</v>
      </c>
      <c r="G408" t="s">
        <v>269</v>
      </c>
      <c r="H408">
        <v>8037257</v>
      </c>
      <c r="I408">
        <v>8037985</v>
      </c>
      <c r="J408" t="s">
        <v>244</v>
      </c>
      <c r="K408">
        <v>728</v>
      </c>
      <c r="L408">
        <v>2.2000000000000002</v>
      </c>
      <c r="M408" t="s">
        <v>274</v>
      </c>
      <c r="N408" t="s">
        <v>190</v>
      </c>
      <c r="O408">
        <v>10489</v>
      </c>
      <c r="P408">
        <v>6.9406044427495504</v>
      </c>
      <c r="Q408" t="s">
        <v>246</v>
      </c>
      <c r="R408" t="s">
        <v>190</v>
      </c>
      <c r="S408" t="s">
        <v>3264</v>
      </c>
    </row>
    <row r="409">
      <c r="A409" t="s">
        <v>961</v>
      </c>
      <c r="B409">
        <v>49.692909225892997</v>
      </c>
      <c r="C409">
        <v>4.0930455719487302</v>
      </c>
      <c r="D409">
        <v>0.44401260156307898</v>
      </c>
      <c r="E409" s="134" t="s">
        <v>4244</v>
      </c>
      <c r="F409" s="134" t="s">
        <v>4245</v>
      </c>
      <c r="G409" t="s">
        <v>342</v>
      </c>
      <c r="H409">
        <v>5983450</v>
      </c>
      <c r="I409">
        <v>5983618</v>
      </c>
      <c r="J409" t="s">
        <v>244</v>
      </c>
      <c r="K409">
        <v>168</v>
      </c>
      <c r="L409">
        <v>16.100000000000001</v>
      </c>
      <c r="M409" t="s">
        <v>245</v>
      </c>
      <c r="N409" t="s">
        <v>198</v>
      </c>
      <c r="O409">
        <v>8756</v>
      </c>
      <c r="P409">
        <v>1.91868433074463</v>
      </c>
      <c r="Q409" t="s">
        <v>246</v>
      </c>
      <c r="R409" t="s">
        <v>198</v>
      </c>
      <c r="S409" t="s">
        <v>3264</v>
      </c>
    </row>
    <row r="410">
      <c r="A410" t="s">
        <v>1248</v>
      </c>
      <c r="B410">
        <v>77.252554015805799</v>
      </c>
      <c r="C410">
        <v>-4.9289139214153002</v>
      </c>
      <c r="D410">
        <v>0.52955037125785598</v>
      </c>
      <c r="E410" s="134" t="s">
        <v>4246</v>
      </c>
      <c r="F410" s="134" t="s">
        <v>4247</v>
      </c>
      <c r="G410" t="s">
        <v>269</v>
      </c>
      <c r="H410">
        <v>8106944</v>
      </c>
      <c r="I410">
        <v>8107705</v>
      </c>
      <c r="J410" t="s">
        <v>244</v>
      </c>
      <c r="K410">
        <v>761</v>
      </c>
      <c r="L410">
        <v>24.600000000000001</v>
      </c>
      <c r="M410" t="s">
        <v>245</v>
      </c>
      <c r="N410" t="s">
        <v>278</v>
      </c>
      <c r="O410">
        <v>2159</v>
      </c>
      <c r="P410">
        <v>35.247799907364502</v>
      </c>
      <c r="Q410" t="s">
        <v>246</v>
      </c>
      <c r="R410" t="s">
        <v>192</v>
      </c>
      <c r="S410" t="s">
        <v>3264</v>
      </c>
    </row>
    <row r="411">
      <c r="A411" t="s">
        <v>1326</v>
      </c>
      <c r="B411">
        <v>117.781660396585</v>
      </c>
      <c r="C411">
        <v>-2.48521705246963</v>
      </c>
      <c r="D411">
        <v>0.27340550182635698</v>
      </c>
      <c r="E411" s="134" t="s">
        <v>4248</v>
      </c>
      <c r="F411" s="134" t="s">
        <v>4249</v>
      </c>
      <c r="G411" t="s">
        <v>261</v>
      </c>
      <c r="H411">
        <v>1068456</v>
      </c>
      <c r="I411">
        <v>1068528</v>
      </c>
      <c r="J411" t="s">
        <v>244</v>
      </c>
      <c r="K411">
        <v>72</v>
      </c>
      <c r="L411">
        <v>12.5</v>
      </c>
      <c r="M411" t="s">
        <v>245</v>
      </c>
      <c r="N411" t="s">
        <v>575</v>
      </c>
      <c r="O411">
        <v>1391</v>
      </c>
      <c r="P411">
        <v>5.17613227893602</v>
      </c>
      <c r="Q411" t="s">
        <v>246</v>
      </c>
      <c r="R411" t="s">
        <v>192</v>
      </c>
      <c r="S411" t="s">
        <v>3264</v>
      </c>
    </row>
    <row r="412">
      <c r="A412" t="s">
        <v>499</v>
      </c>
      <c r="B412">
        <v>14904.8837738618</v>
      </c>
      <c r="C412">
        <v>2.6765460083049701</v>
      </c>
      <c r="D412">
        <v>0.29282613402211499</v>
      </c>
      <c r="E412" s="134" t="s">
        <v>4250</v>
      </c>
      <c r="F412" s="134" t="s">
        <v>4251</v>
      </c>
      <c r="G412" t="s">
        <v>414</v>
      </c>
      <c r="H412">
        <v>1664614</v>
      </c>
      <c r="I412">
        <v>1690255</v>
      </c>
      <c r="J412" t="s">
        <v>252</v>
      </c>
      <c r="K412">
        <v>338</v>
      </c>
      <c r="L412">
        <v>25.076000000000001</v>
      </c>
      <c r="M412" t="s">
        <v>245</v>
      </c>
      <c r="N412" t="s">
        <v>138</v>
      </c>
      <c r="O412">
        <v>13346</v>
      </c>
      <c r="P412">
        <v>2.5325940356661198</v>
      </c>
      <c r="Q412" t="s">
        <v>246</v>
      </c>
      <c r="R412" t="s">
        <v>138</v>
      </c>
      <c r="S412" t="s">
        <v>3264</v>
      </c>
    </row>
    <row r="413">
      <c r="A413" t="s">
        <v>4252</v>
      </c>
      <c r="B413">
        <v>101.86769628483501</v>
      </c>
      <c r="C413">
        <v>2.2727207643871798</v>
      </c>
      <c r="D413">
        <v>0.24860187573569401</v>
      </c>
      <c r="E413" s="134" t="s">
        <v>4253</v>
      </c>
      <c r="F413" s="134" t="s">
        <v>4254</v>
      </c>
      <c r="G413" t="s">
        <v>282</v>
      </c>
      <c r="H413">
        <v>2395104</v>
      </c>
      <c r="I413">
        <v>2395845</v>
      </c>
      <c r="J413" t="s">
        <v>244</v>
      </c>
      <c r="K413">
        <v>741</v>
      </c>
      <c r="L413">
        <v>10</v>
      </c>
      <c r="M413" t="s">
        <v>245</v>
      </c>
      <c r="N413" t="s">
        <v>138</v>
      </c>
      <c r="O413">
        <v>1563</v>
      </c>
      <c r="P413">
        <v>47.408829174664099</v>
      </c>
      <c r="Q413" t="s">
        <v>246</v>
      </c>
      <c r="R413" t="s">
        <v>138</v>
      </c>
      <c r="S413" t="s">
        <v>3264</v>
      </c>
    </row>
    <row r="414">
      <c r="A414" t="s">
        <v>864</v>
      </c>
      <c r="B414">
        <v>55.971057383143901</v>
      </c>
      <c r="C414">
        <v>5.8938914967799301</v>
      </c>
      <c r="D414">
        <v>0.63421249982603101</v>
      </c>
      <c r="E414" s="134" t="s">
        <v>4255</v>
      </c>
      <c r="F414" s="134" t="s">
        <v>4256</v>
      </c>
      <c r="G414" t="s">
        <v>273</v>
      </c>
      <c r="H414">
        <v>4130511</v>
      </c>
      <c r="I414">
        <v>4130881</v>
      </c>
      <c r="J414" t="s">
        <v>244</v>
      </c>
      <c r="K414">
        <v>370</v>
      </c>
      <c r="L414">
        <v>10.300000000000001</v>
      </c>
      <c r="M414" t="s">
        <v>274</v>
      </c>
      <c r="N414" t="s">
        <v>278</v>
      </c>
      <c r="O414">
        <v>2159</v>
      </c>
      <c r="P414">
        <v>17.137563686892101</v>
      </c>
      <c r="Q414" t="s">
        <v>246</v>
      </c>
      <c r="R414" t="s">
        <v>192</v>
      </c>
      <c r="S414" t="s">
        <v>3264</v>
      </c>
    </row>
    <row r="415">
      <c r="A415" t="s">
        <v>1278</v>
      </c>
      <c r="B415">
        <v>28562.6250842316</v>
      </c>
      <c r="C415">
        <v>5.9045803055590298</v>
      </c>
      <c r="D415">
        <v>0.65355669761605495</v>
      </c>
      <c r="E415" s="134" t="s">
        <v>4257</v>
      </c>
      <c r="F415" s="134" t="s">
        <v>4258</v>
      </c>
      <c r="G415" t="s">
        <v>282</v>
      </c>
      <c r="H415">
        <v>3889844</v>
      </c>
      <c r="I415">
        <v>3893226</v>
      </c>
      <c r="J415" t="s">
        <v>244</v>
      </c>
      <c r="K415">
        <v>3264</v>
      </c>
      <c r="L415">
        <v>5.3079999999999998</v>
      </c>
      <c r="M415" t="s">
        <v>274</v>
      </c>
      <c r="N415" t="s">
        <v>198</v>
      </c>
      <c r="O415">
        <v>5467</v>
      </c>
      <c r="P415">
        <v>59.7036766050851</v>
      </c>
      <c r="Q415" t="s">
        <v>246</v>
      </c>
      <c r="R415" t="s">
        <v>198</v>
      </c>
      <c r="S415" t="s">
        <v>3264</v>
      </c>
    </row>
    <row r="416">
      <c r="A416" t="s">
        <v>779</v>
      </c>
      <c r="B416">
        <v>151.063743405965</v>
      </c>
      <c r="C416">
        <v>2.15891121297983</v>
      </c>
      <c r="D416">
        <v>0.23872264724789</v>
      </c>
      <c r="E416" s="134" t="s">
        <v>4259</v>
      </c>
      <c r="F416" s="134" t="s">
        <v>4260</v>
      </c>
      <c r="G416" t="s">
        <v>524</v>
      </c>
      <c r="H416">
        <v>1642568</v>
      </c>
      <c r="I416">
        <v>1642728</v>
      </c>
      <c r="J416" t="s">
        <v>252</v>
      </c>
      <c r="K416">
        <v>160</v>
      </c>
      <c r="L416">
        <v>11.699999999999999</v>
      </c>
      <c r="M416" t="s">
        <v>265</v>
      </c>
      <c r="N416" t="s">
        <v>138</v>
      </c>
      <c r="O416">
        <v>8453</v>
      </c>
      <c r="P416">
        <v>1.89281911747309</v>
      </c>
      <c r="Q416" t="s">
        <v>246</v>
      </c>
      <c r="R416" t="s">
        <v>138</v>
      </c>
      <c r="S416" t="s">
        <v>3264</v>
      </c>
    </row>
    <row r="417">
      <c r="A417" t="s">
        <v>1018</v>
      </c>
      <c r="B417">
        <v>182.31754650893799</v>
      </c>
      <c r="C417">
        <v>2.1782076720299801</v>
      </c>
      <c r="D417">
        <v>0.241224251553779</v>
      </c>
      <c r="E417" s="134" t="s">
        <v>4261</v>
      </c>
      <c r="F417" s="134" t="s">
        <v>4262</v>
      </c>
      <c r="G417" t="s">
        <v>297</v>
      </c>
      <c r="H417">
        <v>2469073</v>
      </c>
      <c r="I417">
        <v>2469188</v>
      </c>
      <c r="J417" t="s">
        <v>244</v>
      </c>
      <c r="K417">
        <v>115</v>
      </c>
      <c r="L417">
        <v>4.2999999999999998</v>
      </c>
      <c r="M417" t="s">
        <v>274</v>
      </c>
      <c r="N417" t="s">
        <v>200</v>
      </c>
      <c r="O417">
        <v>3664</v>
      </c>
      <c r="P417">
        <v>3.13864628820961</v>
      </c>
      <c r="Q417" t="s">
        <v>246</v>
      </c>
      <c r="R417" t="s">
        <v>200</v>
      </c>
      <c r="S417" t="s">
        <v>3264</v>
      </c>
    </row>
    <row r="418">
      <c r="A418" t="s">
        <v>4263</v>
      </c>
      <c r="B418">
        <v>79.130931170934105</v>
      </c>
      <c r="C418">
        <v>-3.1922131035073198</v>
      </c>
      <c r="D418">
        <v>0.356158827833781</v>
      </c>
      <c r="E418" s="134" t="s">
        <v>4264</v>
      </c>
      <c r="F418" s="134" t="s">
        <v>4265</v>
      </c>
      <c r="G418" t="s">
        <v>297</v>
      </c>
      <c r="H418">
        <v>5240583</v>
      </c>
      <c r="I418">
        <v>5240916</v>
      </c>
      <c r="J418" t="s">
        <v>244</v>
      </c>
      <c r="K418">
        <v>333</v>
      </c>
      <c r="L418">
        <v>1.8</v>
      </c>
      <c r="M418" t="s">
        <v>274</v>
      </c>
      <c r="N418" t="s">
        <v>199</v>
      </c>
      <c r="O418">
        <v>8554</v>
      </c>
      <c r="P418">
        <v>3.8929155950432501</v>
      </c>
      <c r="Q418" t="s">
        <v>246</v>
      </c>
      <c r="R418" t="s">
        <v>199</v>
      </c>
      <c r="S418" t="s">
        <v>3264</v>
      </c>
    </row>
    <row r="419">
      <c r="A419" t="s">
        <v>930</v>
      </c>
      <c r="B419">
        <v>172.35533781782101</v>
      </c>
      <c r="C419">
        <v>2.2575233375666501</v>
      </c>
      <c r="D419">
        <v>0.25104607231020298</v>
      </c>
      <c r="E419" s="134" t="s">
        <v>4266</v>
      </c>
      <c r="F419" s="134" t="s">
        <v>4267</v>
      </c>
      <c r="G419" t="s">
        <v>303</v>
      </c>
      <c r="H419">
        <v>161065</v>
      </c>
      <c r="I419">
        <v>162008</v>
      </c>
      <c r="J419" t="s">
        <v>244</v>
      </c>
      <c r="K419">
        <v>190</v>
      </c>
      <c r="L419">
        <v>11.637</v>
      </c>
      <c r="M419" t="s">
        <v>245</v>
      </c>
      <c r="N419" t="s">
        <v>350</v>
      </c>
      <c r="O419">
        <v>871</v>
      </c>
      <c r="P419">
        <v>21.814006888633799</v>
      </c>
      <c r="Q419" t="s">
        <v>246</v>
      </c>
      <c r="R419" t="s">
        <v>192</v>
      </c>
      <c r="S419" t="s">
        <v>3264</v>
      </c>
    </row>
    <row r="420">
      <c r="A420" t="s">
        <v>917</v>
      </c>
      <c r="B420">
        <v>47.068626016874497</v>
      </c>
      <c r="C420">
        <v>3.9345257664992799</v>
      </c>
      <c r="D420">
        <v>0.43686218031381702</v>
      </c>
      <c r="E420" s="134" t="s">
        <v>4268</v>
      </c>
      <c r="F420" s="134" t="s">
        <v>4269</v>
      </c>
      <c r="G420" t="s">
        <v>520</v>
      </c>
      <c r="H420">
        <v>3929409</v>
      </c>
      <c r="I420">
        <v>3929484</v>
      </c>
      <c r="J420" t="s">
        <v>252</v>
      </c>
      <c r="K420">
        <v>75</v>
      </c>
      <c r="L420">
        <v>9.3000000000000007</v>
      </c>
      <c r="M420" t="s">
        <v>245</v>
      </c>
      <c r="N420" t="s">
        <v>278</v>
      </c>
      <c r="O420">
        <v>9871</v>
      </c>
      <c r="P420">
        <v>0.75980143855739002</v>
      </c>
      <c r="Q420" t="s">
        <v>246</v>
      </c>
      <c r="R420" t="s">
        <v>191</v>
      </c>
      <c r="S420" t="s">
        <v>3264</v>
      </c>
    </row>
    <row r="421">
      <c r="A421" t="s">
        <v>1341</v>
      </c>
      <c r="B421">
        <v>76.108704353782301</v>
      </c>
      <c r="C421">
        <v>-3.4631849389206901</v>
      </c>
      <c r="D421">
        <v>0.38704731295831502</v>
      </c>
      <c r="E421" s="134" t="s">
        <v>4270</v>
      </c>
      <c r="F421" s="134" t="s">
        <v>4271</v>
      </c>
      <c r="G421" t="s">
        <v>307</v>
      </c>
      <c r="H421">
        <v>6815</v>
      </c>
      <c r="I421">
        <v>7063</v>
      </c>
      <c r="J421" t="s">
        <v>244</v>
      </c>
      <c r="K421">
        <v>248</v>
      </c>
      <c r="L421">
        <v>2.7999999999999998</v>
      </c>
      <c r="M421" t="s">
        <v>274</v>
      </c>
      <c r="N421" t="s">
        <v>199</v>
      </c>
      <c r="O421">
        <v>13544</v>
      </c>
      <c r="P421">
        <v>1.83106910809214</v>
      </c>
      <c r="Q421" t="s">
        <v>246</v>
      </c>
      <c r="R421" t="s">
        <v>199</v>
      </c>
      <c r="S421" t="s">
        <v>3264</v>
      </c>
    </row>
    <row r="422">
      <c r="A422" t="s">
        <v>1559</v>
      </c>
      <c r="B422">
        <v>46.545127758733997</v>
      </c>
      <c r="C422">
        <v>5.0329251615784898</v>
      </c>
      <c r="D422">
        <v>0.55411819651681404</v>
      </c>
      <c r="E422" s="134" t="s">
        <v>4272</v>
      </c>
      <c r="F422" s="134" t="s">
        <v>4273</v>
      </c>
      <c r="G422" t="s">
        <v>681</v>
      </c>
      <c r="H422">
        <v>966441</v>
      </c>
      <c r="I422">
        <v>972136</v>
      </c>
      <c r="J422" t="s">
        <v>244</v>
      </c>
      <c r="K422">
        <v>228</v>
      </c>
      <c r="L422">
        <v>7.6239999999999997</v>
      </c>
      <c r="M422" t="s">
        <v>274</v>
      </c>
      <c r="N422" t="s">
        <v>200</v>
      </c>
      <c r="O422">
        <v>3664</v>
      </c>
      <c r="P422">
        <v>6.2227074235807898</v>
      </c>
      <c r="Q422" t="s">
        <v>246</v>
      </c>
      <c r="R422" t="s">
        <v>200</v>
      </c>
      <c r="S422" t="s">
        <v>3264</v>
      </c>
    </row>
    <row r="423">
      <c r="A423" t="s">
        <v>4274</v>
      </c>
      <c r="B423">
        <v>85.985557884315895</v>
      </c>
      <c r="C423">
        <v>-2.88853363899922</v>
      </c>
      <c r="D423">
        <v>0.32610242368669001</v>
      </c>
      <c r="E423" s="134" t="s">
        <v>4275</v>
      </c>
      <c r="F423" s="134" t="s">
        <v>4276</v>
      </c>
      <c r="G423" t="s">
        <v>338</v>
      </c>
      <c r="H423">
        <v>1458780</v>
      </c>
      <c r="I423">
        <v>1458874</v>
      </c>
      <c r="J423" t="s">
        <v>244</v>
      </c>
      <c r="K423">
        <v>94</v>
      </c>
      <c r="L423">
        <v>29.800000000000001</v>
      </c>
      <c r="M423" t="s">
        <v>245</v>
      </c>
      <c r="N423" t="s">
        <v>190</v>
      </c>
      <c r="O423">
        <v>8239</v>
      </c>
      <c r="P423">
        <v>1.1409151596067499</v>
      </c>
      <c r="Q423" t="s">
        <v>246</v>
      </c>
      <c r="R423" t="s">
        <v>190</v>
      </c>
      <c r="S423" t="s">
        <v>3264</v>
      </c>
    </row>
    <row r="424">
      <c r="A424" t="s">
        <v>923</v>
      </c>
      <c r="B424">
        <v>75.800523046460299</v>
      </c>
      <c r="C424">
        <v>2.7154765526774498</v>
      </c>
      <c r="D424">
        <v>0.30438084740554999</v>
      </c>
      <c r="E424" s="134" t="s">
        <v>4277</v>
      </c>
      <c r="F424" s="134" t="s">
        <v>4278</v>
      </c>
      <c r="G424" t="s">
        <v>334</v>
      </c>
      <c r="H424">
        <v>1255813</v>
      </c>
      <c r="I424">
        <v>1257413</v>
      </c>
      <c r="J424" t="s">
        <v>244</v>
      </c>
      <c r="K424">
        <v>312</v>
      </c>
      <c r="L424">
        <v>20.373999999999999</v>
      </c>
      <c r="M424" t="s">
        <v>274</v>
      </c>
      <c r="N424" t="s">
        <v>138</v>
      </c>
      <c r="O424">
        <v>1723</v>
      </c>
      <c r="P424">
        <v>18.1079512478236</v>
      </c>
      <c r="Q424" t="s">
        <v>246</v>
      </c>
      <c r="R424" t="s">
        <v>138</v>
      </c>
      <c r="S424" t="s">
        <v>3264</v>
      </c>
    </row>
    <row r="425">
      <c r="A425" t="s">
        <v>926</v>
      </c>
      <c r="B425">
        <v>75.800523046460299</v>
      </c>
      <c r="C425">
        <v>2.7154765526774498</v>
      </c>
      <c r="D425">
        <v>0.30438084740554999</v>
      </c>
      <c r="E425" s="134" t="s">
        <v>4277</v>
      </c>
      <c r="F425" s="134" t="s">
        <v>4278</v>
      </c>
      <c r="G425" t="s">
        <v>334</v>
      </c>
      <c r="H425">
        <v>1255878</v>
      </c>
      <c r="I425">
        <v>1257345</v>
      </c>
      <c r="J425" t="s">
        <v>252</v>
      </c>
      <c r="K425">
        <v>1219</v>
      </c>
      <c r="L425">
        <v>4.2000000000000002</v>
      </c>
      <c r="M425" t="s">
        <v>274</v>
      </c>
      <c r="N425" t="s">
        <v>278</v>
      </c>
      <c r="O425">
        <v>2159</v>
      </c>
      <c r="P425">
        <v>56.461324687355301</v>
      </c>
      <c r="Q425" t="s">
        <v>246</v>
      </c>
      <c r="R425" t="s">
        <v>192</v>
      </c>
      <c r="S425" t="s">
        <v>3264</v>
      </c>
    </row>
    <row r="426">
      <c r="A426" t="s">
        <v>936</v>
      </c>
      <c r="B426">
        <v>171.920803849587</v>
      </c>
      <c r="C426">
        <v>2.2611838019268302</v>
      </c>
      <c r="D426">
        <v>0.25304875665432203</v>
      </c>
      <c r="E426" s="134" t="s">
        <v>4279</v>
      </c>
      <c r="F426" s="134" t="s">
        <v>4280</v>
      </c>
      <c r="G426" t="s">
        <v>303</v>
      </c>
      <c r="H426">
        <v>161249</v>
      </c>
      <c r="I426">
        <v>161319</v>
      </c>
      <c r="J426" t="s">
        <v>252</v>
      </c>
      <c r="K426">
        <v>70</v>
      </c>
      <c r="L426">
        <v>5.7000000000000002</v>
      </c>
      <c r="M426" t="s">
        <v>245</v>
      </c>
      <c r="N426" t="s">
        <v>197</v>
      </c>
      <c r="O426">
        <v>12900</v>
      </c>
      <c r="P426">
        <v>0.54263565891472898</v>
      </c>
      <c r="Q426" t="s">
        <v>246</v>
      </c>
      <c r="R426" t="s">
        <v>197</v>
      </c>
      <c r="S426" t="s">
        <v>3264</v>
      </c>
    </row>
    <row r="427">
      <c r="A427" t="s">
        <v>933</v>
      </c>
      <c r="B427">
        <v>48.958181104206602</v>
      </c>
      <c r="C427">
        <v>4.1358995561338503</v>
      </c>
      <c r="D427">
        <v>0.46544194651610699</v>
      </c>
      <c r="E427" s="134" t="s">
        <v>4281</v>
      </c>
      <c r="F427" s="134" t="s">
        <v>4282</v>
      </c>
      <c r="G427" t="s">
        <v>380</v>
      </c>
      <c r="H427">
        <v>5054602</v>
      </c>
      <c r="I427">
        <v>5054730</v>
      </c>
      <c r="J427" t="s">
        <v>244</v>
      </c>
      <c r="K427">
        <v>128</v>
      </c>
      <c r="L427">
        <v>27.899999999999999</v>
      </c>
      <c r="M427" t="s">
        <v>293</v>
      </c>
      <c r="N427" t="s">
        <v>198</v>
      </c>
      <c r="O427">
        <v>7244</v>
      </c>
      <c r="P427">
        <v>1.76697956929873</v>
      </c>
      <c r="Q427" t="s">
        <v>246</v>
      </c>
      <c r="R427" t="s">
        <v>198</v>
      </c>
      <c r="S427" t="s">
        <v>3264</v>
      </c>
    </row>
    <row r="428">
      <c r="A428" t="s">
        <v>1090</v>
      </c>
      <c r="B428">
        <v>63.382265253413799</v>
      </c>
      <c r="C428">
        <v>3.10143546356043</v>
      </c>
      <c r="D428">
        <v>0.35046044702197998</v>
      </c>
      <c r="E428" s="134" t="s">
        <v>4283</v>
      </c>
      <c r="F428" s="134" t="s">
        <v>4284</v>
      </c>
      <c r="G428" t="s">
        <v>269</v>
      </c>
      <c r="H428">
        <v>1150089</v>
      </c>
      <c r="I428">
        <v>1160895</v>
      </c>
      <c r="J428" t="s">
        <v>244</v>
      </c>
      <c r="K428">
        <v>203</v>
      </c>
      <c r="L428">
        <v>25.119</v>
      </c>
      <c r="M428" t="s">
        <v>245</v>
      </c>
      <c r="N428" t="s">
        <v>354</v>
      </c>
      <c r="O428">
        <v>15164</v>
      </c>
      <c r="P428">
        <v>1.33869691374308</v>
      </c>
      <c r="Q428" t="s">
        <v>246</v>
      </c>
      <c r="R428" t="s">
        <v>191</v>
      </c>
      <c r="S428" t="s">
        <v>3264</v>
      </c>
    </row>
    <row r="429">
      <c r="A429" t="s">
        <v>1009</v>
      </c>
      <c r="B429">
        <v>45.1049394352966</v>
      </c>
      <c r="C429">
        <v>4.6821896819074098</v>
      </c>
      <c r="D429">
        <v>0.525248946403293</v>
      </c>
      <c r="E429" s="134" t="s">
        <v>4285</v>
      </c>
      <c r="F429" s="134" t="s">
        <v>4286</v>
      </c>
      <c r="G429" t="s">
        <v>269</v>
      </c>
      <c r="H429">
        <v>1152123</v>
      </c>
      <c r="I429">
        <v>1152382</v>
      </c>
      <c r="J429" t="s">
        <v>244</v>
      </c>
      <c r="K429">
        <v>259</v>
      </c>
      <c r="L429">
        <v>21.800000000000001</v>
      </c>
      <c r="M429" t="s">
        <v>245</v>
      </c>
      <c r="N429" t="s">
        <v>199</v>
      </c>
      <c r="O429">
        <v>8721</v>
      </c>
      <c r="P429">
        <v>2.9698429079233999</v>
      </c>
      <c r="Q429" t="s">
        <v>246</v>
      </c>
      <c r="R429" t="s">
        <v>199</v>
      </c>
      <c r="S429" t="s">
        <v>3264</v>
      </c>
    </row>
    <row r="430">
      <c r="A430" t="s">
        <v>1066</v>
      </c>
      <c r="B430">
        <v>63.0107513259981</v>
      </c>
      <c r="C430">
        <v>3.09125991512381</v>
      </c>
      <c r="D430">
        <v>0.35082025899484298</v>
      </c>
      <c r="E430" s="134" t="s">
        <v>4287</v>
      </c>
      <c r="F430" s="134" t="s">
        <v>4288</v>
      </c>
      <c r="G430" t="s">
        <v>269</v>
      </c>
      <c r="H430">
        <v>1147015</v>
      </c>
      <c r="I430">
        <v>1155882</v>
      </c>
      <c r="J430" t="s">
        <v>252</v>
      </c>
      <c r="K430">
        <v>305</v>
      </c>
      <c r="L430">
        <v>11.77</v>
      </c>
      <c r="M430" t="s">
        <v>265</v>
      </c>
      <c r="N430" t="s">
        <v>197</v>
      </c>
      <c r="O430">
        <v>5511</v>
      </c>
      <c r="P430">
        <v>5.5343857739067301</v>
      </c>
      <c r="Q430" t="s">
        <v>246</v>
      </c>
      <c r="R430" t="s">
        <v>197</v>
      </c>
      <c r="S430" t="s">
        <v>3264</v>
      </c>
    </row>
    <row r="431">
      <c r="A431" t="s">
        <v>4289</v>
      </c>
      <c r="B431">
        <v>117.097208155822</v>
      </c>
      <c r="C431">
        <v>2.0163269639179102</v>
      </c>
      <c r="D431">
        <v>0.229372474051038</v>
      </c>
      <c r="E431" s="134" t="s">
        <v>4290</v>
      </c>
      <c r="F431" s="134" t="s">
        <v>4291</v>
      </c>
      <c r="G431" t="s">
        <v>297</v>
      </c>
      <c r="H431">
        <v>4280334</v>
      </c>
      <c r="I431">
        <v>4280590</v>
      </c>
      <c r="J431" t="s">
        <v>252</v>
      </c>
      <c r="K431">
        <v>256</v>
      </c>
      <c r="L431">
        <v>23.300000000000001</v>
      </c>
      <c r="M431" t="s">
        <v>265</v>
      </c>
      <c r="N431" t="s">
        <v>199</v>
      </c>
      <c r="O431">
        <v>11086</v>
      </c>
      <c r="P431">
        <v>2.3092188345661202</v>
      </c>
      <c r="Q431" t="s">
        <v>246</v>
      </c>
      <c r="R431" t="s">
        <v>199</v>
      </c>
      <c r="S431" t="s">
        <v>3264</v>
      </c>
    </row>
    <row r="432">
      <c r="A432" t="s">
        <v>1473</v>
      </c>
      <c r="B432">
        <v>45.440394235716298</v>
      </c>
      <c r="C432">
        <v>5.1616281883498498</v>
      </c>
      <c r="D432">
        <v>0.58033603396338396</v>
      </c>
      <c r="E432" s="134" t="s">
        <v>4292</v>
      </c>
      <c r="F432" s="134" t="s">
        <v>4293</v>
      </c>
      <c r="G432" t="s">
        <v>681</v>
      </c>
      <c r="H432">
        <v>966627</v>
      </c>
      <c r="I432">
        <v>972094</v>
      </c>
      <c r="J432" t="s">
        <v>244</v>
      </c>
      <c r="K432">
        <v>5467</v>
      </c>
      <c r="L432">
        <v>0</v>
      </c>
      <c r="M432" t="s">
        <v>274</v>
      </c>
      <c r="N432" t="s">
        <v>198</v>
      </c>
      <c r="O432">
        <v>5467</v>
      </c>
      <c r="P432">
        <v>100</v>
      </c>
      <c r="Q432" t="s">
        <v>254</v>
      </c>
      <c r="R432" t="s">
        <v>198</v>
      </c>
      <c r="S432" t="s">
        <v>3264</v>
      </c>
    </row>
    <row r="433">
      <c r="A433" t="s">
        <v>1646</v>
      </c>
      <c r="B433">
        <v>83.051099365968696</v>
      </c>
      <c r="C433">
        <v>-2.8853878543332701</v>
      </c>
      <c r="D433">
        <v>0.328630258396236</v>
      </c>
      <c r="E433" s="134" t="s">
        <v>4294</v>
      </c>
      <c r="F433" s="134" t="s">
        <v>4295</v>
      </c>
      <c r="G433" t="s">
        <v>261</v>
      </c>
      <c r="H433">
        <v>309842</v>
      </c>
      <c r="I433">
        <v>310282</v>
      </c>
      <c r="J433" t="s">
        <v>244</v>
      </c>
      <c r="K433">
        <v>278</v>
      </c>
      <c r="L433">
        <v>16.199999999999999</v>
      </c>
      <c r="M433" t="s">
        <v>245</v>
      </c>
      <c r="N433" t="s">
        <v>196</v>
      </c>
      <c r="O433">
        <v>4584</v>
      </c>
      <c r="P433">
        <v>6.0645724258289704</v>
      </c>
      <c r="Q433" t="s">
        <v>246</v>
      </c>
      <c r="R433" t="s">
        <v>196</v>
      </c>
      <c r="S433" t="s">
        <v>3264</v>
      </c>
    </row>
    <row r="434">
      <c r="A434" t="s">
        <v>4296</v>
      </c>
      <c r="B434">
        <v>102.082620158379</v>
      </c>
      <c r="C434">
        <v>2.2567857574149</v>
      </c>
      <c r="D434">
        <v>0.25850563887363698</v>
      </c>
      <c r="E434" s="134" t="s">
        <v>4297</v>
      </c>
      <c r="F434" s="134" t="s">
        <v>4298</v>
      </c>
      <c r="G434" t="s">
        <v>520</v>
      </c>
      <c r="H434">
        <v>3821666</v>
      </c>
      <c r="I434">
        <v>3821884</v>
      </c>
      <c r="J434" t="s">
        <v>244</v>
      </c>
      <c r="K434">
        <v>218</v>
      </c>
      <c r="L434">
        <v>9.1999999999999993</v>
      </c>
      <c r="M434" t="s">
        <v>274</v>
      </c>
      <c r="N434" t="s">
        <v>350</v>
      </c>
      <c r="O434">
        <v>221</v>
      </c>
      <c r="P434">
        <v>98.642533936651603</v>
      </c>
      <c r="Q434" t="s">
        <v>254</v>
      </c>
      <c r="R434" t="s">
        <v>192</v>
      </c>
      <c r="S434" t="s">
        <v>3264</v>
      </c>
    </row>
    <row r="435">
      <c r="A435" t="s">
        <v>4299</v>
      </c>
      <c r="B435">
        <v>55.289806623404097</v>
      </c>
      <c r="C435">
        <v>3.0880487717445302</v>
      </c>
      <c r="D435">
        <v>0.35539367887576501</v>
      </c>
      <c r="E435" s="134" t="s">
        <v>4300</v>
      </c>
      <c r="F435" s="134" t="s">
        <v>4301</v>
      </c>
      <c r="G435" t="s">
        <v>261</v>
      </c>
      <c r="H435">
        <v>785820</v>
      </c>
      <c r="I435">
        <v>786214</v>
      </c>
      <c r="J435" t="s">
        <v>252</v>
      </c>
      <c r="K435">
        <v>394</v>
      </c>
      <c r="L435">
        <v>24.399999999999999</v>
      </c>
      <c r="M435" t="s">
        <v>274</v>
      </c>
      <c r="N435" t="s">
        <v>195</v>
      </c>
      <c r="O435">
        <v>4363</v>
      </c>
      <c r="P435">
        <v>9.0304836121934393</v>
      </c>
      <c r="Q435" t="s">
        <v>246</v>
      </c>
      <c r="R435" t="s">
        <v>195</v>
      </c>
      <c r="S435" t="s">
        <v>3264</v>
      </c>
    </row>
    <row r="436">
      <c r="A436" t="s">
        <v>4302</v>
      </c>
      <c r="B436">
        <v>78.392764887788005</v>
      </c>
      <c r="C436">
        <v>2.4520669294615201</v>
      </c>
      <c r="D436">
        <v>0.28350174880569101</v>
      </c>
      <c r="E436" s="134" t="s">
        <v>4303</v>
      </c>
      <c r="F436" s="134" t="s">
        <v>4304</v>
      </c>
      <c r="G436" t="s">
        <v>269</v>
      </c>
      <c r="H436">
        <v>4278187</v>
      </c>
      <c r="I436">
        <v>4278489</v>
      </c>
      <c r="J436" t="s">
        <v>252</v>
      </c>
      <c r="K436">
        <v>302</v>
      </c>
      <c r="L436">
        <v>2.6000000000000001</v>
      </c>
      <c r="M436" t="s">
        <v>274</v>
      </c>
      <c r="N436" t="s">
        <v>196</v>
      </c>
      <c r="O436">
        <v>4584</v>
      </c>
      <c r="P436">
        <v>6.58813263525305</v>
      </c>
      <c r="Q436" t="s">
        <v>246</v>
      </c>
      <c r="R436" t="s">
        <v>196</v>
      </c>
      <c r="S436" t="s">
        <v>3264</v>
      </c>
    </row>
    <row r="437">
      <c r="A437" t="s">
        <v>1694</v>
      </c>
      <c r="B437">
        <v>43.203450353993098</v>
      </c>
      <c r="C437">
        <v>4.7546767510417602</v>
      </c>
      <c r="D437">
        <v>0.54474349927216603</v>
      </c>
      <c r="E437" s="134" t="s">
        <v>4305</v>
      </c>
      <c r="F437" s="134" t="s">
        <v>4306</v>
      </c>
      <c r="G437" t="s">
        <v>452</v>
      </c>
      <c r="H437">
        <v>3629089</v>
      </c>
      <c r="I437">
        <v>3637745</v>
      </c>
      <c r="J437" t="s">
        <v>252</v>
      </c>
      <c r="K437">
        <v>3508</v>
      </c>
      <c r="L437">
        <v>2.456</v>
      </c>
      <c r="M437" t="s">
        <v>274</v>
      </c>
      <c r="N437" t="s">
        <v>278</v>
      </c>
      <c r="O437">
        <v>11907</v>
      </c>
      <c r="P437">
        <v>29.461661207692998</v>
      </c>
      <c r="Q437" t="s">
        <v>246</v>
      </c>
      <c r="R437" t="s">
        <v>191</v>
      </c>
      <c r="S437" t="s">
        <v>3264</v>
      </c>
    </row>
    <row r="438">
      <c r="A438" t="s">
        <v>1383</v>
      </c>
      <c r="B438">
        <v>93.369177070767506</v>
      </c>
      <c r="C438">
        <v>-2.47903616698569</v>
      </c>
      <c r="D438">
        <v>0.28807240226368103</v>
      </c>
      <c r="E438" s="134" t="s">
        <v>4307</v>
      </c>
      <c r="F438" s="134" t="s">
        <v>4308</v>
      </c>
      <c r="G438" t="s">
        <v>681</v>
      </c>
      <c r="H438">
        <v>3309330</v>
      </c>
      <c r="I438">
        <v>3309629</v>
      </c>
      <c r="J438" t="s">
        <v>244</v>
      </c>
      <c r="K438">
        <v>299</v>
      </c>
      <c r="L438">
        <v>1.7</v>
      </c>
      <c r="M438" t="s">
        <v>274</v>
      </c>
      <c r="N438" t="s">
        <v>199</v>
      </c>
      <c r="O438">
        <v>13544</v>
      </c>
      <c r="P438">
        <v>2.2076196101594801</v>
      </c>
      <c r="Q438" t="s">
        <v>246</v>
      </c>
      <c r="R438" t="s">
        <v>199</v>
      </c>
      <c r="S438" t="s">
        <v>3264</v>
      </c>
    </row>
    <row r="439">
      <c r="A439" t="s">
        <v>4309</v>
      </c>
      <c r="B439">
        <v>65.665214459471002</v>
      </c>
      <c r="C439">
        <v>-3.53363198664788</v>
      </c>
      <c r="D439">
        <v>0.410298866858543</v>
      </c>
      <c r="E439" s="134" t="s">
        <v>4310</v>
      </c>
      <c r="F439" s="134" t="s">
        <v>4311</v>
      </c>
      <c r="G439" t="s">
        <v>338</v>
      </c>
      <c r="H439">
        <v>173298</v>
      </c>
      <c r="I439">
        <v>173826</v>
      </c>
      <c r="J439" t="s">
        <v>244</v>
      </c>
      <c r="K439">
        <v>528</v>
      </c>
      <c r="L439">
        <v>3.2000000000000002</v>
      </c>
      <c r="M439" t="s">
        <v>274</v>
      </c>
      <c r="N439" t="s">
        <v>199</v>
      </c>
      <c r="O439">
        <v>8554</v>
      </c>
      <c r="P439">
        <v>6.17255085340192</v>
      </c>
      <c r="Q439" t="s">
        <v>246</v>
      </c>
      <c r="R439" t="s">
        <v>199</v>
      </c>
      <c r="S439" t="s">
        <v>3264</v>
      </c>
    </row>
    <row r="440">
      <c r="A440" t="s">
        <v>4312</v>
      </c>
      <c r="B440">
        <v>125.902217042242</v>
      </c>
      <c r="C440">
        <v>-2.0359754455652999</v>
      </c>
      <c r="D440">
        <v>0.239273646236566</v>
      </c>
      <c r="E440" s="134" t="s">
        <v>4313</v>
      </c>
      <c r="F440" s="134" t="s">
        <v>4314</v>
      </c>
      <c r="G440" t="s">
        <v>524</v>
      </c>
      <c r="H440">
        <v>2070922</v>
      </c>
      <c r="I440">
        <v>2070992</v>
      </c>
      <c r="J440" t="s">
        <v>244</v>
      </c>
      <c r="K440">
        <v>70</v>
      </c>
      <c r="L440">
        <v>10</v>
      </c>
      <c r="M440" t="s">
        <v>245</v>
      </c>
      <c r="N440" t="s">
        <v>575</v>
      </c>
      <c r="O440">
        <v>1391</v>
      </c>
      <c r="P440">
        <v>5.0323508267433503</v>
      </c>
      <c r="Q440" t="s">
        <v>246</v>
      </c>
      <c r="R440" t="s">
        <v>192</v>
      </c>
      <c r="S440" t="s">
        <v>3264</v>
      </c>
    </row>
    <row r="441">
      <c r="A441" t="s">
        <v>304</v>
      </c>
      <c r="B441">
        <v>450.29189973487797</v>
      </c>
      <c r="C441">
        <v>4.1033392109587199</v>
      </c>
      <c r="D441">
        <v>0.48616654430246098</v>
      </c>
      <c r="E441" s="134" t="s">
        <v>4315</v>
      </c>
      <c r="F441" s="134" t="s">
        <v>4316</v>
      </c>
      <c r="G441" t="s">
        <v>307</v>
      </c>
      <c r="H441">
        <v>4589153</v>
      </c>
      <c r="I441">
        <v>4589397</v>
      </c>
      <c r="J441" t="s">
        <v>252</v>
      </c>
      <c r="K441">
        <v>244</v>
      </c>
      <c r="L441">
        <v>8.6999999999999993</v>
      </c>
      <c r="M441" t="s">
        <v>274</v>
      </c>
      <c r="N441" t="s">
        <v>138</v>
      </c>
      <c r="O441">
        <v>8453</v>
      </c>
      <c r="P441">
        <v>2.8865491541464601</v>
      </c>
      <c r="Q441" t="s">
        <v>246</v>
      </c>
      <c r="R441" t="s">
        <v>138</v>
      </c>
      <c r="S441" t="s">
        <v>3264</v>
      </c>
    </row>
    <row r="442">
      <c r="A442" t="s">
        <v>4317</v>
      </c>
      <c r="B442">
        <v>120.95835468424001</v>
      </c>
      <c r="C442">
        <v>-2.0539792399085899</v>
      </c>
      <c r="D442">
        <v>0.24275947004881199</v>
      </c>
      <c r="E442" s="134" t="s">
        <v>4318</v>
      </c>
      <c r="F442" s="134" t="s">
        <v>4319</v>
      </c>
      <c r="G442" t="s">
        <v>334</v>
      </c>
      <c r="H442">
        <v>642674</v>
      </c>
      <c r="I442">
        <v>643402</v>
      </c>
      <c r="J442" t="s">
        <v>244</v>
      </c>
      <c r="K442">
        <v>728</v>
      </c>
      <c r="L442">
        <v>2.7999999999999998</v>
      </c>
      <c r="M442" t="s">
        <v>274</v>
      </c>
      <c r="N442" t="s">
        <v>190</v>
      </c>
      <c r="O442">
        <v>10489</v>
      </c>
      <c r="P442">
        <v>6.9406044427495504</v>
      </c>
      <c r="Q442" t="s">
        <v>246</v>
      </c>
      <c r="R442" t="s">
        <v>190</v>
      </c>
      <c r="S442" t="s">
        <v>3264</v>
      </c>
    </row>
    <row r="443">
      <c r="A443" t="s">
        <v>4320</v>
      </c>
      <c r="B443">
        <v>93.636620962923303</v>
      </c>
      <c r="C443">
        <v>-2.6009296171532101</v>
      </c>
      <c r="D443">
        <v>0.306118203393484</v>
      </c>
      <c r="E443" s="134" t="s">
        <v>4321</v>
      </c>
      <c r="F443" s="134" t="s">
        <v>4322</v>
      </c>
      <c r="G443" t="s">
        <v>342</v>
      </c>
      <c r="H443">
        <v>2877902</v>
      </c>
      <c r="I443">
        <v>2879348</v>
      </c>
      <c r="J443" t="s">
        <v>244</v>
      </c>
      <c r="K443">
        <v>966</v>
      </c>
      <c r="L443">
        <v>17.614999999999998</v>
      </c>
      <c r="M443" t="s">
        <v>245</v>
      </c>
      <c r="N443" t="s">
        <v>775</v>
      </c>
      <c r="O443">
        <v>1088</v>
      </c>
      <c r="P443">
        <v>88.786764705882305</v>
      </c>
      <c r="Q443" t="s">
        <v>254</v>
      </c>
      <c r="R443" t="s">
        <v>192</v>
      </c>
      <c r="S443" t="s">
        <v>3264</v>
      </c>
    </row>
    <row r="444">
      <c r="A444" t="s">
        <v>1012</v>
      </c>
      <c r="B444">
        <v>41.113971280613299</v>
      </c>
      <c r="C444">
        <v>4.8382812475204497</v>
      </c>
      <c r="D444">
        <v>0.56890334613966498</v>
      </c>
      <c r="E444" s="134" t="s">
        <v>4323</v>
      </c>
      <c r="F444" s="134" t="s">
        <v>4324</v>
      </c>
      <c r="G444" t="s">
        <v>334</v>
      </c>
      <c r="H444">
        <v>7842966</v>
      </c>
      <c r="I444">
        <v>7848433</v>
      </c>
      <c r="J444" t="s">
        <v>244</v>
      </c>
      <c r="K444">
        <v>5467</v>
      </c>
      <c r="L444">
        <v>0.20000000000000001</v>
      </c>
      <c r="M444" t="s">
        <v>274</v>
      </c>
      <c r="N444" t="s">
        <v>198</v>
      </c>
      <c r="O444">
        <v>5467</v>
      </c>
      <c r="P444">
        <v>100</v>
      </c>
      <c r="Q444" t="s">
        <v>254</v>
      </c>
      <c r="R444" t="s">
        <v>198</v>
      </c>
      <c r="S444" t="s">
        <v>3264</v>
      </c>
    </row>
    <row r="445">
      <c r="A445" t="s">
        <v>4325</v>
      </c>
      <c r="B445">
        <v>122.812168049642</v>
      </c>
      <c r="C445">
        <v>-2.2621461568177401</v>
      </c>
      <c r="D445">
        <v>0.27466496741514901</v>
      </c>
      <c r="E445" s="134" t="s">
        <v>4326</v>
      </c>
      <c r="F445" s="134" t="s">
        <v>4327</v>
      </c>
      <c r="G445" t="s">
        <v>342</v>
      </c>
      <c r="H445">
        <v>4968156</v>
      </c>
      <c r="I445">
        <v>4976408</v>
      </c>
      <c r="J445" t="s">
        <v>244</v>
      </c>
      <c r="K445">
        <v>196</v>
      </c>
      <c r="L445">
        <v>17.992999999999999</v>
      </c>
      <c r="M445" t="s">
        <v>245</v>
      </c>
      <c r="N445" t="s">
        <v>197</v>
      </c>
      <c r="O445">
        <v>12900</v>
      </c>
      <c r="P445">
        <v>1.5193798449612399</v>
      </c>
      <c r="Q445" t="s">
        <v>246</v>
      </c>
      <c r="R445" t="s">
        <v>197</v>
      </c>
      <c r="S445" t="s">
        <v>3264</v>
      </c>
    </row>
    <row r="446">
      <c r="A446" t="s">
        <v>1676</v>
      </c>
      <c r="B446">
        <v>169.66816966332999</v>
      </c>
      <c r="C446">
        <v>2.1462498083472901</v>
      </c>
      <c r="D446">
        <v>0.25828065470788403</v>
      </c>
      <c r="E446" s="134" t="s">
        <v>4328</v>
      </c>
      <c r="F446" s="134" t="s">
        <v>4329</v>
      </c>
      <c r="G446" t="s">
        <v>243</v>
      </c>
      <c r="H446">
        <v>5475617</v>
      </c>
      <c r="I446">
        <v>5475869</v>
      </c>
      <c r="J446" t="s">
        <v>244</v>
      </c>
      <c r="K446">
        <v>252</v>
      </c>
      <c r="L446">
        <v>6.2999999999999998</v>
      </c>
      <c r="M446" t="s">
        <v>265</v>
      </c>
      <c r="N446" t="s">
        <v>200</v>
      </c>
      <c r="O446">
        <v>3664</v>
      </c>
      <c r="P446">
        <v>6.8777292576419198</v>
      </c>
      <c r="Q446" t="s">
        <v>246</v>
      </c>
      <c r="R446" t="s">
        <v>200</v>
      </c>
      <c r="S446" t="s">
        <v>3264</v>
      </c>
    </row>
    <row r="447">
      <c r="A447" t="s">
        <v>4330</v>
      </c>
      <c r="B447">
        <v>78.107341912955903</v>
      </c>
      <c r="C447">
        <v>-2.9089176587017</v>
      </c>
      <c r="D447">
        <v>0.35001908076370303</v>
      </c>
      <c r="E447" s="134" t="s">
        <v>4331</v>
      </c>
      <c r="F447" s="134" t="s">
        <v>4332</v>
      </c>
      <c r="G447" t="s">
        <v>452</v>
      </c>
      <c r="H447">
        <v>20980</v>
      </c>
      <c r="I447">
        <v>21918</v>
      </c>
      <c r="J447" t="s">
        <v>252</v>
      </c>
      <c r="K447">
        <v>938</v>
      </c>
      <c r="L447">
        <v>5.9000000000000004</v>
      </c>
      <c r="M447" t="s">
        <v>274</v>
      </c>
      <c r="N447" t="s">
        <v>199</v>
      </c>
      <c r="O447">
        <v>5826</v>
      </c>
      <c r="P447">
        <v>16.1002403020941</v>
      </c>
      <c r="Q447" t="s">
        <v>246</v>
      </c>
      <c r="R447" t="s">
        <v>199</v>
      </c>
      <c r="S447" t="s">
        <v>3264</v>
      </c>
    </row>
    <row r="448">
      <c r="A448" t="s">
        <v>1260</v>
      </c>
      <c r="B448">
        <v>46.102264080536798</v>
      </c>
      <c r="C448">
        <v>3.4063753183227701</v>
      </c>
      <c r="D448">
        <v>0.41180347837975101</v>
      </c>
      <c r="E448" s="134" t="s">
        <v>4333</v>
      </c>
      <c r="F448" s="134" t="s">
        <v>4334</v>
      </c>
      <c r="G448" t="s">
        <v>414</v>
      </c>
      <c r="H448">
        <v>919792</v>
      </c>
      <c r="I448">
        <v>928530</v>
      </c>
      <c r="J448" t="s">
        <v>252</v>
      </c>
      <c r="K448">
        <v>4404</v>
      </c>
      <c r="L448">
        <v>3.024</v>
      </c>
      <c r="M448" t="s">
        <v>274</v>
      </c>
      <c r="N448" t="s">
        <v>199</v>
      </c>
      <c r="O448">
        <v>14254</v>
      </c>
      <c r="P448">
        <v>30.896590430756302</v>
      </c>
      <c r="Q448" t="s">
        <v>246</v>
      </c>
      <c r="R448" t="s">
        <v>199</v>
      </c>
      <c r="S448" t="s">
        <v>3264</v>
      </c>
    </row>
    <row r="449">
      <c r="A449" t="s">
        <v>1106</v>
      </c>
      <c r="B449">
        <v>72.2185584393238</v>
      </c>
      <c r="C449">
        <v>2.4318058428399798</v>
      </c>
      <c r="D449">
        <v>0.29535651505848998</v>
      </c>
      <c r="E449" s="134" t="s">
        <v>4335</v>
      </c>
      <c r="F449" s="134" t="s">
        <v>4336</v>
      </c>
      <c r="G449" t="s">
        <v>282</v>
      </c>
      <c r="H449">
        <v>3029181</v>
      </c>
      <c r="I449">
        <v>3029634</v>
      </c>
      <c r="J449" t="s">
        <v>244</v>
      </c>
      <c r="K449">
        <v>203</v>
      </c>
      <c r="L449">
        <v>20.198</v>
      </c>
      <c r="M449" t="s">
        <v>274</v>
      </c>
      <c r="N449" t="s">
        <v>138</v>
      </c>
      <c r="O449">
        <v>1417</v>
      </c>
      <c r="P449">
        <v>14.326040931545499</v>
      </c>
      <c r="Q449" t="s">
        <v>246</v>
      </c>
      <c r="R449" t="s">
        <v>138</v>
      </c>
      <c r="S449" t="s">
        <v>3264</v>
      </c>
    </row>
    <row r="450">
      <c r="A450" t="s">
        <v>4337</v>
      </c>
      <c r="B450">
        <v>122.15895719084899</v>
      </c>
      <c r="C450">
        <v>-2.0273619283061701</v>
      </c>
      <c r="D450">
        <v>0.24864646201394</v>
      </c>
      <c r="E450" s="134" t="s">
        <v>4338</v>
      </c>
      <c r="F450" s="134" t="s">
        <v>4339</v>
      </c>
      <c r="G450" t="s">
        <v>251</v>
      </c>
      <c r="H450">
        <v>7221789</v>
      </c>
      <c r="I450">
        <v>7225472</v>
      </c>
      <c r="J450" t="s">
        <v>244</v>
      </c>
      <c r="K450">
        <v>3683</v>
      </c>
      <c r="L450">
        <v>9.6999999999999993</v>
      </c>
      <c r="M450" t="s">
        <v>274</v>
      </c>
      <c r="N450" t="s">
        <v>189</v>
      </c>
      <c r="O450">
        <v>5351</v>
      </c>
      <c r="P450">
        <v>68.828256400672799</v>
      </c>
      <c r="Q450" t="s">
        <v>246</v>
      </c>
      <c r="R450" t="s">
        <v>189</v>
      </c>
      <c r="S450" t="s">
        <v>3264</v>
      </c>
    </row>
    <row r="451">
      <c r="A451" t="s">
        <v>1060</v>
      </c>
      <c r="B451">
        <v>327.88302566055199</v>
      </c>
      <c r="C451">
        <v>7.3899825036152302</v>
      </c>
      <c r="D451">
        <v>0.91107718086533795</v>
      </c>
      <c r="E451" s="134" t="s">
        <v>4340</v>
      </c>
      <c r="F451" s="134" t="s">
        <v>4341</v>
      </c>
      <c r="G451" t="s">
        <v>297</v>
      </c>
      <c r="H451">
        <v>4192305</v>
      </c>
      <c r="I451">
        <v>4192427</v>
      </c>
      <c r="J451" t="s">
        <v>252</v>
      </c>
      <c r="K451">
        <v>122</v>
      </c>
      <c r="L451">
        <v>7.5999999999999996</v>
      </c>
      <c r="M451" t="s">
        <v>265</v>
      </c>
      <c r="N451" t="s">
        <v>126</v>
      </c>
      <c r="O451">
        <v>3386</v>
      </c>
      <c r="P451">
        <v>3.60307147076196</v>
      </c>
      <c r="Q451" t="s">
        <v>246</v>
      </c>
      <c r="R451" t="s">
        <v>192</v>
      </c>
      <c r="S451" t="s">
        <v>3264</v>
      </c>
    </row>
    <row r="452">
      <c r="A452" t="s">
        <v>1042</v>
      </c>
      <c r="B452">
        <v>41.626863452480997</v>
      </c>
      <c r="C452">
        <v>3.79199436918945</v>
      </c>
      <c r="D452">
        <v>0.47008360403523702</v>
      </c>
      <c r="E452" s="134" t="s">
        <v>4342</v>
      </c>
      <c r="F452" s="134" t="s">
        <v>4343</v>
      </c>
      <c r="G452" t="s">
        <v>243</v>
      </c>
      <c r="H452">
        <v>7480993</v>
      </c>
      <c r="I452">
        <v>7486489</v>
      </c>
      <c r="J452" t="s">
        <v>244</v>
      </c>
      <c r="K452">
        <v>5496</v>
      </c>
      <c r="L452">
        <v>0</v>
      </c>
      <c r="M452" t="s">
        <v>274</v>
      </c>
      <c r="N452" t="s">
        <v>198</v>
      </c>
      <c r="O452">
        <v>5467</v>
      </c>
      <c r="P452">
        <v>100.530455460033</v>
      </c>
      <c r="Q452" t="s">
        <v>254</v>
      </c>
      <c r="R452" t="s">
        <v>198</v>
      </c>
      <c r="S452" t="s">
        <v>3264</v>
      </c>
    </row>
    <row r="453">
      <c r="A453" t="s">
        <v>4344</v>
      </c>
      <c r="B453">
        <v>123.074498307594</v>
      </c>
      <c r="C453">
        <v>-2.0316861510139401</v>
      </c>
      <c r="D453">
        <v>0.25122252116529997</v>
      </c>
      <c r="E453" s="134" t="s">
        <v>4345</v>
      </c>
      <c r="F453" s="134" t="s">
        <v>4346</v>
      </c>
      <c r="G453" t="s">
        <v>342</v>
      </c>
      <c r="H453">
        <v>8750289</v>
      </c>
      <c r="I453">
        <v>8750537</v>
      </c>
      <c r="J453" t="s">
        <v>244</v>
      </c>
      <c r="K453">
        <v>248</v>
      </c>
      <c r="L453">
        <v>9.9000000000000004</v>
      </c>
      <c r="M453" t="s">
        <v>274</v>
      </c>
      <c r="N453" t="s">
        <v>126</v>
      </c>
      <c r="O453">
        <v>310</v>
      </c>
      <c r="P453">
        <v>80</v>
      </c>
      <c r="Q453" t="s">
        <v>246</v>
      </c>
      <c r="R453" t="s">
        <v>191</v>
      </c>
      <c r="S453" t="s">
        <v>3264</v>
      </c>
    </row>
    <row r="454">
      <c r="A454" t="s">
        <v>988</v>
      </c>
      <c r="B454">
        <v>82.612057736036306</v>
      </c>
      <c r="C454">
        <v>-2.43184873944123</v>
      </c>
      <c r="D454">
        <v>0.30410566035921499</v>
      </c>
      <c r="E454" s="134" t="s">
        <v>4347</v>
      </c>
      <c r="F454" s="134" t="s">
        <v>4348</v>
      </c>
      <c r="G454" t="s">
        <v>414</v>
      </c>
      <c r="H454">
        <v>23194</v>
      </c>
      <c r="I454">
        <v>24165</v>
      </c>
      <c r="J454" t="s">
        <v>244</v>
      </c>
      <c r="K454">
        <v>992</v>
      </c>
      <c r="L454">
        <v>11.185</v>
      </c>
      <c r="M454" t="s">
        <v>245</v>
      </c>
      <c r="N454" t="s">
        <v>138</v>
      </c>
      <c r="O454">
        <v>4243</v>
      </c>
      <c r="P454">
        <v>23.3796841857177</v>
      </c>
      <c r="Q454" t="s">
        <v>246</v>
      </c>
      <c r="R454" t="s">
        <v>138</v>
      </c>
      <c r="S454" t="s">
        <v>3264</v>
      </c>
    </row>
    <row r="455">
      <c r="A455" t="s">
        <v>4349</v>
      </c>
      <c r="B455">
        <v>74.755501735190407</v>
      </c>
      <c r="C455">
        <v>-2.56254048122321</v>
      </c>
      <c r="D455">
        <v>0.32100456345509099</v>
      </c>
      <c r="E455" s="134" t="s">
        <v>4350</v>
      </c>
      <c r="F455" s="134" t="s">
        <v>4351</v>
      </c>
      <c r="G455" t="s">
        <v>524</v>
      </c>
      <c r="H455">
        <v>2251328</v>
      </c>
      <c r="I455">
        <v>2263214</v>
      </c>
      <c r="J455" t="s">
        <v>252</v>
      </c>
      <c r="K455">
        <v>10957</v>
      </c>
      <c r="L455">
        <v>1.55</v>
      </c>
      <c r="M455" t="s">
        <v>274</v>
      </c>
      <c r="N455" t="s">
        <v>199</v>
      </c>
      <c r="O455">
        <v>13544</v>
      </c>
      <c r="P455">
        <v>80.8992911990549</v>
      </c>
      <c r="Q455" t="s">
        <v>254</v>
      </c>
      <c r="R455" t="s">
        <v>199</v>
      </c>
      <c r="S455" t="s">
        <v>3264</v>
      </c>
    </row>
    <row r="456">
      <c r="A456" t="s">
        <v>973</v>
      </c>
      <c r="B456">
        <v>42.117928901847698</v>
      </c>
      <c r="C456">
        <v>5.7115408865566</v>
      </c>
      <c r="D456">
        <v>0.69715878353548999</v>
      </c>
      <c r="E456" s="134" t="s">
        <v>4352</v>
      </c>
      <c r="F456" s="134" t="s">
        <v>4353</v>
      </c>
      <c r="G456" t="s">
        <v>282</v>
      </c>
      <c r="H456">
        <v>5973205</v>
      </c>
      <c r="I456">
        <v>5975001</v>
      </c>
      <c r="J456" t="s">
        <v>244</v>
      </c>
      <c r="K456">
        <v>1643</v>
      </c>
      <c r="L456">
        <v>18.59</v>
      </c>
      <c r="M456" t="s">
        <v>265</v>
      </c>
      <c r="N456" t="s">
        <v>199</v>
      </c>
      <c r="O456">
        <v>4138</v>
      </c>
      <c r="P456">
        <v>39.705171580473703</v>
      </c>
      <c r="Q456" t="s">
        <v>246</v>
      </c>
      <c r="R456" t="s">
        <v>199</v>
      </c>
      <c r="S456" t="s">
        <v>3264</v>
      </c>
    </row>
    <row r="457">
      <c r="A457" t="s">
        <v>4354</v>
      </c>
      <c r="B457">
        <v>79.966078082620299</v>
      </c>
      <c r="C457">
        <v>-2.6746956890982698</v>
      </c>
      <c r="D457">
        <v>0.33943801025116799</v>
      </c>
      <c r="E457" s="134" t="s">
        <v>4355</v>
      </c>
      <c r="F457" s="134" t="s">
        <v>4356</v>
      </c>
      <c r="G457" t="s">
        <v>445</v>
      </c>
      <c r="H457">
        <v>2074167</v>
      </c>
      <c r="I457">
        <v>2077707</v>
      </c>
      <c r="J457" t="s">
        <v>244</v>
      </c>
      <c r="K457">
        <v>3540</v>
      </c>
      <c r="L457">
        <v>3.1000000000000001</v>
      </c>
      <c r="M457" t="s">
        <v>274</v>
      </c>
      <c r="N457" t="s">
        <v>198</v>
      </c>
      <c r="O457">
        <v>4401</v>
      </c>
      <c r="P457">
        <v>80.436264485344196</v>
      </c>
      <c r="Q457" t="s">
        <v>254</v>
      </c>
      <c r="R457" t="s">
        <v>198</v>
      </c>
      <c r="S457" t="s">
        <v>3264</v>
      </c>
    </row>
    <row r="458">
      <c r="A458" t="s">
        <v>1155</v>
      </c>
      <c r="B458">
        <v>39.241015152780598</v>
      </c>
      <c r="C458">
        <v>3.7839043130083301</v>
      </c>
      <c r="D458">
        <v>0.47512493481796397</v>
      </c>
      <c r="E458" s="134" t="s">
        <v>4357</v>
      </c>
      <c r="F458" s="134" t="s">
        <v>4358</v>
      </c>
      <c r="G458" t="s">
        <v>418</v>
      </c>
      <c r="H458">
        <v>1876204</v>
      </c>
      <c r="I458">
        <v>1877398</v>
      </c>
      <c r="J458" t="s">
        <v>244</v>
      </c>
      <c r="K458">
        <v>906</v>
      </c>
      <c r="L458">
        <v>4.883</v>
      </c>
      <c r="M458" t="s">
        <v>245</v>
      </c>
      <c r="N458" t="s">
        <v>126</v>
      </c>
      <c r="O458">
        <v>1569</v>
      </c>
      <c r="P458">
        <v>57.743785850860398</v>
      </c>
      <c r="Q458" t="s">
        <v>246</v>
      </c>
      <c r="R458" t="s">
        <v>191</v>
      </c>
      <c r="S458" t="s">
        <v>3264</v>
      </c>
    </row>
    <row r="459">
      <c r="A459" t="s">
        <v>4359</v>
      </c>
      <c r="B459">
        <v>120.856829297307</v>
      </c>
      <c r="C459">
        <v>-2.1787643392328202</v>
      </c>
      <c r="D459">
        <v>0.27228564330306498</v>
      </c>
      <c r="E459" s="134" t="s">
        <v>4360</v>
      </c>
      <c r="F459" s="134" t="s">
        <v>4361</v>
      </c>
      <c r="G459" t="s">
        <v>243</v>
      </c>
      <c r="H459">
        <v>6502327</v>
      </c>
      <c r="I459">
        <v>6502581</v>
      </c>
      <c r="J459" t="s">
        <v>252</v>
      </c>
      <c r="K459">
        <v>254</v>
      </c>
      <c r="L459">
        <v>10.199999999999999</v>
      </c>
      <c r="M459" t="s">
        <v>245</v>
      </c>
      <c r="N459" t="s">
        <v>190</v>
      </c>
      <c r="O459">
        <v>4023</v>
      </c>
      <c r="P459">
        <v>6.3136962465821496</v>
      </c>
      <c r="Q459" t="s">
        <v>246</v>
      </c>
      <c r="R459" t="s">
        <v>190</v>
      </c>
      <c r="S459" t="s">
        <v>3264</v>
      </c>
    </row>
    <row r="460">
      <c r="A460" t="s">
        <v>1164</v>
      </c>
      <c r="B460">
        <v>96.486472120406006</v>
      </c>
      <c r="C460">
        <v>2.04416764316528</v>
      </c>
      <c r="D460">
        <v>0.25691910191319201</v>
      </c>
      <c r="E460" s="134" t="s">
        <v>4362</v>
      </c>
      <c r="F460" s="134" t="s">
        <v>4363</v>
      </c>
      <c r="G460" t="s">
        <v>317</v>
      </c>
      <c r="H460">
        <v>4546153</v>
      </c>
      <c r="I460">
        <v>4581183</v>
      </c>
      <c r="J460" t="s">
        <v>252</v>
      </c>
      <c r="K460">
        <v>263</v>
      </c>
      <c r="L460">
        <v>12.526</v>
      </c>
      <c r="M460" t="s">
        <v>245</v>
      </c>
      <c r="N460" t="s">
        <v>432</v>
      </c>
      <c r="O460">
        <v>21549</v>
      </c>
      <c r="P460">
        <v>1.22047426794747</v>
      </c>
      <c r="Q460" t="s">
        <v>246</v>
      </c>
      <c r="R460" t="s">
        <v>191</v>
      </c>
      <c r="S460" t="s">
        <v>3264</v>
      </c>
    </row>
    <row r="461">
      <c r="A461" t="s">
        <v>1230</v>
      </c>
      <c r="B461">
        <v>63.781923175385998</v>
      </c>
      <c r="C461">
        <v>-2.9697486784437901</v>
      </c>
      <c r="D461">
        <v>0.372156093366246</v>
      </c>
      <c r="E461" s="134" t="s">
        <v>4364</v>
      </c>
      <c r="F461" s="134" t="s">
        <v>4365</v>
      </c>
      <c r="G461" t="s">
        <v>418</v>
      </c>
      <c r="H461">
        <v>6978212</v>
      </c>
      <c r="I461">
        <v>6983793</v>
      </c>
      <c r="J461" t="s">
        <v>244</v>
      </c>
      <c r="K461">
        <v>5442</v>
      </c>
      <c r="L461">
        <v>2.2599999999999998</v>
      </c>
      <c r="M461" t="s">
        <v>245</v>
      </c>
      <c r="N461" t="s">
        <v>354</v>
      </c>
      <c r="O461">
        <v>6884</v>
      </c>
      <c r="P461">
        <v>79.052876234747202</v>
      </c>
      <c r="Q461" t="s">
        <v>246</v>
      </c>
      <c r="R461" t="s">
        <v>192</v>
      </c>
      <c r="S461" t="s">
        <v>3264</v>
      </c>
    </row>
    <row r="462">
      <c r="A462" t="s">
        <v>4366</v>
      </c>
      <c r="B462">
        <v>39.546571811475502</v>
      </c>
      <c r="C462">
        <v>3.4803748391934999</v>
      </c>
      <c r="D462">
        <v>0.44081436401583102</v>
      </c>
      <c r="E462" s="134" t="s">
        <v>4367</v>
      </c>
      <c r="F462" s="134" t="s">
        <v>4368</v>
      </c>
      <c r="G462" t="s">
        <v>342</v>
      </c>
      <c r="H462">
        <v>3425874</v>
      </c>
      <c r="I462">
        <v>3426908</v>
      </c>
      <c r="J462" t="s">
        <v>252</v>
      </c>
      <c r="K462">
        <v>1034</v>
      </c>
      <c r="L462">
        <v>10.300000000000001</v>
      </c>
      <c r="M462" t="s">
        <v>245</v>
      </c>
      <c r="N462" t="s">
        <v>354</v>
      </c>
      <c r="O462">
        <v>11225</v>
      </c>
      <c r="P462">
        <v>9.2115812917594706</v>
      </c>
      <c r="Q462" t="s">
        <v>246</v>
      </c>
      <c r="R462" t="s">
        <v>192</v>
      </c>
      <c r="S462" t="s">
        <v>3264</v>
      </c>
    </row>
    <row r="463">
      <c r="A463" t="s">
        <v>1057</v>
      </c>
      <c r="B463">
        <v>35.5510356602773</v>
      </c>
      <c r="C463">
        <v>4.6039706478867499</v>
      </c>
      <c r="D463">
        <v>0.57752598503514796</v>
      </c>
      <c r="E463" s="134" t="s">
        <v>4369</v>
      </c>
      <c r="F463" s="134" t="s">
        <v>4370</v>
      </c>
      <c r="G463" t="s">
        <v>553</v>
      </c>
      <c r="H463">
        <v>415890</v>
      </c>
      <c r="I463">
        <v>416639</v>
      </c>
      <c r="J463" t="s">
        <v>252</v>
      </c>
      <c r="K463">
        <v>749</v>
      </c>
      <c r="L463">
        <v>3.2999999999999998</v>
      </c>
      <c r="M463" t="s">
        <v>274</v>
      </c>
      <c r="N463" t="s">
        <v>137</v>
      </c>
      <c r="O463">
        <v>723</v>
      </c>
      <c r="P463">
        <v>103.59612724758</v>
      </c>
      <c r="Q463" t="s">
        <v>254</v>
      </c>
      <c r="R463" t="s">
        <v>194</v>
      </c>
      <c r="S463" t="s">
        <v>3264</v>
      </c>
    </row>
    <row r="464">
      <c r="A464" t="s">
        <v>4371</v>
      </c>
      <c r="B464">
        <v>111.20849541404699</v>
      </c>
      <c r="C464">
        <v>-2.03264632185574</v>
      </c>
      <c r="D464">
        <v>0.25769457341302798</v>
      </c>
      <c r="E464" s="134" t="s">
        <v>4372</v>
      </c>
      <c r="F464" s="134" t="s">
        <v>4373</v>
      </c>
      <c r="G464" t="s">
        <v>334</v>
      </c>
      <c r="H464">
        <v>2522716</v>
      </c>
      <c r="I464">
        <v>2522802</v>
      </c>
      <c r="J464" t="s">
        <v>244</v>
      </c>
      <c r="K464">
        <v>86</v>
      </c>
      <c r="L464">
        <v>4.7000000000000002</v>
      </c>
      <c r="M464" t="s">
        <v>274</v>
      </c>
      <c r="N464" t="s">
        <v>126</v>
      </c>
      <c r="O464">
        <v>310</v>
      </c>
      <c r="P464">
        <v>27.741935483871</v>
      </c>
      <c r="Q464" t="s">
        <v>246</v>
      </c>
      <c r="R464" t="s">
        <v>191</v>
      </c>
      <c r="S464" t="s">
        <v>3264</v>
      </c>
    </row>
    <row r="465">
      <c r="A465" t="s">
        <v>3021</v>
      </c>
      <c r="B465">
        <v>40.344692558015097</v>
      </c>
      <c r="C465">
        <v>5.6441623181274796</v>
      </c>
      <c r="D465">
        <v>0.69902633472161801</v>
      </c>
      <c r="E465" s="134" t="s">
        <v>4374</v>
      </c>
      <c r="F465" s="134" t="s">
        <v>4375</v>
      </c>
      <c r="G465" t="s">
        <v>307</v>
      </c>
      <c r="H465">
        <v>1551428</v>
      </c>
      <c r="I465">
        <v>1551801</v>
      </c>
      <c r="J465" t="s">
        <v>244</v>
      </c>
      <c r="K465">
        <v>177</v>
      </c>
      <c r="L465">
        <v>12.907</v>
      </c>
      <c r="M465" t="s">
        <v>245</v>
      </c>
      <c r="N465" t="s">
        <v>350</v>
      </c>
      <c r="O465">
        <v>325</v>
      </c>
      <c r="P465">
        <v>54.461538461538503</v>
      </c>
      <c r="Q465" t="s">
        <v>246</v>
      </c>
      <c r="R465" t="s">
        <v>192</v>
      </c>
      <c r="S465" t="s">
        <v>3264</v>
      </c>
    </row>
    <row r="466">
      <c r="A466" t="s">
        <v>1745</v>
      </c>
      <c r="B466">
        <v>37.286258365823201</v>
      </c>
      <c r="C466">
        <v>5.2677741126098603</v>
      </c>
      <c r="D466">
        <v>0.65925785987199104</v>
      </c>
      <c r="E466" s="134" t="s">
        <v>4376</v>
      </c>
      <c r="F466" s="134" t="s">
        <v>4377</v>
      </c>
      <c r="G466" t="s">
        <v>452</v>
      </c>
      <c r="H466">
        <v>3632158</v>
      </c>
      <c r="I466">
        <v>3637044</v>
      </c>
      <c r="J466" t="s">
        <v>244</v>
      </c>
      <c r="K466">
        <v>4886</v>
      </c>
      <c r="L466">
        <v>0.10000000000000001</v>
      </c>
      <c r="M466" t="s">
        <v>274</v>
      </c>
      <c r="N466" t="s">
        <v>198</v>
      </c>
      <c r="O466">
        <v>5467</v>
      </c>
      <c r="P466">
        <v>89.372599231754194</v>
      </c>
      <c r="Q466" t="s">
        <v>254</v>
      </c>
      <c r="R466" t="s">
        <v>198</v>
      </c>
      <c r="S466" t="s">
        <v>3264</v>
      </c>
    </row>
    <row r="467">
      <c r="A467" t="s">
        <v>4378</v>
      </c>
      <c r="B467">
        <v>54.646223937013303</v>
      </c>
      <c r="C467">
        <v>2.75919070806607</v>
      </c>
      <c r="D467">
        <v>0.353580435656486</v>
      </c>
      <c r="E467" s="134" t="s">
        <v>4379</v>
      </c>
      <c r="F467" s="134" t="s">
        <v>4380</v>
      </c>
      <c r="G467" t="s">
        <v>349</v>
      </c>
      <c r="H467">
        <v>1503887</v>
      </c>
      <c r="I467">
        <v>1519558</v>
      </c>
      <c r="J467" t="s">
        <v>244</v>
      </c>
      <c r="K467">
        <v>15671</v>
      </c>
      <c r="L467">
        <v>0.29999999999999999</v>
      </c>
      <c r="M467" t="s">
        <v>245</v>
      </c>
      <c r="N467" t="s">
        <v>199</v>
      </c>
      <c r="O467">
        <v>8005</v>
      </c>
      <c r="P467">
        <v>195.76514678326001</v>
      </c>
      <c r="Q467" t="s">
        <v>254</v>
      </c>
      <c r="R467" t="s">
        <v>199</v>
      </c>
      <c r="S467" t="s">
        <v>3264</v>
      </c>
    </row>
    <row r="468">
      <c r="A468" t="s">
        <v>4381</v>
      </c>
      <c r="B468">
        <v>55.446524286584598</v>
      </c>
      <c r="C468">
        <v>-3.33239620059569</v>
      </c>
      <c r="D468">
        <v>0.427328546732131</v>
      </c>
      <c r="E468" s="134" t="s">
        <v>4382</v>
      </c>
      <c r="F468" s="134" t="s">
        <v>4383</v>
      </c>
      <c r="G468" t="s">
        <v>282</v>
      </c>
      <c r="H468">
        <v>2352069</v>
      </c>
      <c r="I468">
        <v>2352395</v>
      </c>
      <c r="J468" t="s">
        <v>244</v>
      </c>
      <c r="K468">
        <v>326</v>
      </c>
      <c r="L468">
        <v>1.2</v>
      </c>
      <c r="M468" t="s">
        <v>245</v>
      </c>
      <c r="N468" t="s">
        <v>199</v>
      </c>
      <c r="O468">
        <v>8554</v>
      </c>
      <c r="P468">
        <v>3.8110825344867898</v>
      </c>
      <c r="Q468" t="s">
        <v>246</v>
      </c>
      <c r="R468" t="s">
        <v>199</v>
      </c>
      <c r="S468" t="s">
        <v>3264</v>
      </c>
    </row>
    <row r="469">
      <c r="A469" t="s">
        <v>2177</v>
      </c>
      <c r="B469">
        <v>63.799768484409697</v>
      </c>
      <c r="C469">
        <v>-3.2740599064356202</v>
      </c>
      <c r="D469">
        <v>0.420586057931225</v>
      </c>
      <c r="E469" s="134" t="s">
        <v>4384</v>
      </c>
      <c r="F469" s="134" t="s">
        <v>4385</v>
      </c>
      <c r="G469" t="s">
        <v>338</v>
      </c>
      <c r="H469">
        <v>2687557</v>
      </c>
      <c r="I469">
        <v>2687878</v>
      </c>
      <c r="J469" t="s">
        <v>244</v>
      </c>
      <c r="K469">
        <v>321</v>
      </c>
      <c r="L469">
        <v>22</v>
      </c>
      <c r="M469" t="s">
        <v>265</v>
      </c>
      <c r="N469" t="s">
        <v>278</v>
      </c>
      <c r="O469">
        <v>2159</v>
      </c>
      <c r="P469">
        <v>14.8679944418712</v>
      </c>
      <c r="Q469" t="s">
        <v>246</v>
      </c>
      <c r="R469" t="s">
        <v>192</v>
      </c>
      <c r="S469" t="s">
        <v>3264</v>
      </c>
    </row>
    <row r="470">
      <c r="A470" t="s">
        <v>2180</v>
      </c>
      <c r="B470">
        <v>63.799768484409697</v>
      </c>
      <c r="C470">
        <v>-3.2740599064356202</v>
      </c>
      <c r="D470">
        <v>0.420586057931225</v>
      </c>
      <c r="E470" s="134" t="s">
        <v>4384</v>
      </c>
      <c r="F470" s="134" t="s">
        <v>4385</v>
      </c>
      <c r="G470" t="s">
        <v>338</v>
      </c>
      <c r="H470">
        <v>2687600</v>
      </c>
      <c r="I470">
        <v>2688086</v>
      </c>
      <c r="J470" t="s">
        <v>252</v>
      </c>
      <c r="K470">
        <v>486</v>
      </c>
      <c r="L470">
        <v>9.5999999999999996</v>
      </c>
      <c r="M470" t="s">
        <v>265</v>
      </c>
      <c r="N470" t="s">
        <v>278</v>
      </c>
      <c r="O470">
        <v>2159</v>
      </c>
      <c r="P470">
        <v>22.510421491431199</v>
      </c>
      <c r="Q470" t="s">
        <v>246</v>
      </c>
      <c r="R470" t="s">
        <v>192</v>
      </c>
      <c r="S470" t="s">
        <v>3264</v>
      </c>
    </row>
    <row r="471">
      <c r="A471" t="s">
        <v>1667</v>
      </c>
      <c r="B471">
        <v>68.094046961455007</v>
      </c>
      <c r="C471">
        <v>-2.73967196152591</v>
      </c>
      <c r="D471">
        <v>0.35055369371082501</v>
      </c>
      <c r="E471" s="134" t="s">
        <v>4386</v>
      </c>
      <c r="F471" s="134" t="s">
        <v>4387</v>
      </c>
      <c r="G471" t="s">
        <v>286</v>
      </c>
      <c r="H471">
        <v>1957841</v>
      </c>
      <c r="I471">
        <v>1958131</v>
      </c>
      <c r="J471" t="s">
        <v>252</v>
      </c>
      <c r="K471">
        <v>290</v>
      </c>
      <c r="L471">
        <v>10.9</v>
      </c>
      <c r="M471" t="s">
        <v>274</v>
      </c>
      <c r="N471" t="s">
        <v>199</v>
      </c>
      <c r="O471">
        <v>13544</v>
      </c>
      <c r="P471">
        <v>2.1411695215593598</v>
      </c>
      <c r="Q471" t="s">
        <v>246</v>
      </c>
      <c r="R471" t="s">
        <v>199</v>
      </c>
      <c r="S471" t="s">
        <v>3264</v>
      </c>
    </row>
    <row r="472">
      <c r="A472" t="s">
        <v>2167</v>
      </c>
      <c r="B472">
        <v>63.606534258316799</v>
      </c>
      <c r="C472">
        <v>-3.26878041272131</v>
      </c>
      <c r="D472">
        <v>0.42181731338991901</v>
      </c>
      <c r="E472" s="134" t="s">
        <v>4388</v>
      </c>
      <c r="F472" s="134" t="s">
        <v>4389</v>
      </c>
      <c r="G472" t="s">
        <v>338</v>
      </c>
      <c r="H472">
        <v>2686935</v>
      </c>
      <c r="I472">
        <v>2687756</v>
      </c>
      <c r="J472" t="s">
        <v>244</v>
      </c>
      <c r="K472">
        <v>821</v>
      </c>
      <c r="L472">
        <v>5.7000000000000002</v>
      </c>
      <c r="M472" t="s">
        <v>265</v>
      </c>
      <c r="N472" t="s">
        <v>775</v>
      </c>
      <c r="O472">
        <v>2636</v>
      </c>
      <c r="P472">
        <v>31.145675265553901</v>
      </c>
      <c r="Q472" t="s">
        <v>246</v>
      </c>
      <c r="R472" t="s">
        <v>192</v>
      </c>
      <c r="S472" t="s">
        <v>3264</v>
      </c>
    </row>
    <row r="473">
      <c r="A473" t="s">
        <v>4390</v>
      </c>
      <c r="B473">
        <v>67.547985276255901</v>
      </c>
      <c r="C473">
        <v>-2.7459639459136298</v>
      </c>
      <c r="D473">
        <v>0.35403202235137399</v>
      </c>
      <c r="E473" s="134" t="s">
        <v>4391</v>
      </c>
      <c r="F473" s="134" t="s">
        <v>4392</v>
      </c>
      <c r="G473" t="s">
        <v>342</v>
      </c>
      <c r="H473">
        <v>2878406</v>
      </c>
      <c r="I473">
        <v>2878460</v>
      </c>
      <c r="J473" t="s">
        <v>252</v>
      </c>
      <c r="K473">
        <v>54</v>
      </c>
      <c r="L473">
        <v>27.800000000000001</v>
      </c>
      <c r="M473" t="s">
        <v>245</v>
      </c>
      <c r="N473" t="s">
        <v>126</v>
      </c>
      <c r="O473">
        <v>310</v>
      </c>
      <c r="P473">
        <v>17.419354838709701</v>
      </c>
      <c r="Q473" t="s">
        <v>246</v>
      </c>
      <c r="R473" t="s">
        <v>191</v>
      </c>
      <c r="S473" t="s">
        <v>3264</v>
      </c>
    </row>
    <row r="474">
      <c r="A474" t="s">
        <v>2145</v>
      </c>
      <c r="B474">
        <v>57.720313714369503</v>
      </c>
      <c r="C474">
        <v>-5.0793779242115402</v>
      </c>
      <c r="D474">
        <v>0.63914851591574195</v>
      </c>
      <c r="E474" s="134" t="s">
        <v>4393</v>
      </c>
      <c r="F474" s="134" t="s">
        <v>4394</v>
      </c>
      <c r="G474" t="s">
        <v>338</v>
      </c>
      <c r="H474">
        <v>4334207</v>
      </c>
      <c r="I474">
        <v>4334561</v>
      </c>
      <c r="J474" t="s">
        <v>252</v>
      </c>
      <c r="K474">
        <v>354</v>
      </c>
      <c r="L474">
        <v>5.2000000000000002</v>
      </c>
      <c r="M474" t="s">
        <v>245</v>
      </c>
      <c r="N474" t="s">
        <v>138</v>
      </c>
      <c r="O474">
        <v>359</v>
      </c>
      <c r="P474">
        <v>98.607242339832894</v>
      </c>
      <c r="Q474" t="s">
        <v>254</v>
      </c>
      <c r="R474" t="s">
        <v>138</v>
      </c>
      <c r="S474" t="s">
        <v>3264</v>
      </c>
    </row>
    <row r="475">
      <c r="A475" t="s">
        <v>1386</v>
      </c>
      <c r="B475">
        <v>178.05914149966</v>
      </c>
      <c r="C475">
        <v>-3.7481798560183601</v>
      </c>
      <c r="D475">
        <v>0.49549440419457402</v>
      </c>
      <c r="E475" s="134" t="s">
        <v>4395</v>
      </c>
      <c r="F475" s="134" t="s">
        <v>4396</v>
      </c>
      <c r="G475" t="s">
        <v>243</v>
      </c>
      <c r="H475">
        <v>7274614</v>
      </c>
      <c r="I475">
        <v>7274702</v>
      </c>
      <c r="J475" t="s">
        <v>252</v>
      </c>
      <c r="K475">
        <v>88</v>
      </c>
      <c r="L475">
        <v>26.100000000000001</v>
      </c>
      <c r="M475" t="s">
        <v>245</v>
      </c>
      <c r="N475" t="s">
        <v>350</v>
      </c>
      <c r="O475">
        <v>3307</v>
      </c>
      <c r="P475">
        <v>2.66102207438766</v>
      </c>
      <c r="Q475" t="s">
        <v>246</v>
      </c>
      <c r="R475" t="s">
        <v>191</v>
      </c>
      <c r="S475" t="s">
        <v>3264</v>
      </c>
    </row>
    <row r="476">
      <c r="A476" t="s">
        <v>630</v>
      </c>
      <c r="B476">
        <v>89.597395227242998</v>
      </c>
      <c r="C476">
        <v>8.0620721969886695</v>
      </c>
      <c r="D476">
        <v>0.98212637487332199</v>
      </c>
      <c r="E476" s="134" t="s">
        <v>4397</v>
      </c>
      <c r="F476" s="134" t="s">
        <v>4398</v>
      </c>
      <c r="G476" t="s">
        <v>317</v>
      </c>
      <c r="H476">
        <v>1893611</v>
      </c>
      <c r="I476">
        <v>1893812</v>
      </c>
      <c r="J476" t="s">
        <v>252</v>
      </c>
      <c r="K476">
        <v>201</v>
      </c>
      <c r="L476">
        <v>18.600000000000001</v>
      </c>
      <c r="M476" t="s">
        <v>245</v>
      </c>
      <c r="N476" t="s">
        <v>198</v>
      </c>
      <c r="O476">
        <v>5409</v>
      </c>
      <c r="P476">
        <v>3.7160288408208499</v>
      </c>
      <c r="Q476" t="s">
        <v>246</v>
      </c>
      <c r="R476" t="s">
        <v>198</v>
      </c>
      <c r="S476" t="s">
        <v>3264</v>
      </c>
    </row>
    <row r="477">
      <c r="A477" t="s">
        <v>1112</v>
      </c>
      <c r="B477">
        <v>36.111756013188597</v>
      </c>
      <c r="C477">
        <v>3.8477399918773401</v>
      </c>
      <c r="D477">
        <v>0.50220045665916602</v>
      </c>
      <c r="E477" s="134" t="s">
        <v>4399</v>
      </c>
      <c r="F477" s="134" t="s">
        <v>4400</v>
      </c>
      <c r="G477" t="s">
        <v>553</v>
      </c>
      <c r="H477">
        <v>8731505</v>
      </c>
      <c r="I477">
        <v>8731584</v>
      </c>
      <c r="J477" t="s">
        <v>252</v>
      </c>
      <c r="K477">
        <v>79</v>
      </c>
      <c r="L477">
        <v>17.800000000000001</v>
      </c>
      <c r="M477" t="s">
        <v>245</v>
      </c>
      <c r="N477" t="s">
        <v>197</v>
      </c>
      <c r="O477">
        <v>12900</v>
      </c>
      <c r="P477">
        <v>0.612403100775194</v>
      </c>
      <c r="Q477" t="s">
        <v>246</v>
      </c>
      <c r="R477" t="s">
        <v>197</v>
      </c>
      <c r="S477" t="s">
        <v>3264</v>
      </c>
    </row>
    <row r="478">
      <c r="A478" t="s">
        <v>1115</v>
      </c>
      <c r="B478">
        <v>36.111756013188597</v>
      </c>
      <c r="C478">
        <v>3.8477399918773401</v>
      </c>
      <c r="D478">
        <v>0.50220045665916602</v>
      </c>
      <c r="E478" s="134" t="s">
        <v>4399</v>
      </c>
      <c r="F478" s="134" t="s">
        <v>4400</v>
      </c>
      <c r="G478" t="s">
        <v>553</v>
      </c>
      <c r="H478">
        <v>8731515</v>
      </c>
      <c r="I478">
        <v>8731750</v>
      </c>
      <c r="J478" t="s">
        <v>252</v>
      </c>
      <c r="K478">
        <v>235</v>
      </c>
      <c r="L478">
        <v>22</v>
      </c>
      <c r="M478" t="s">
        <v>245</v>
      </c>
      <c r="N478" t="s">
        <v>350</v>
      </c>
      <c r="O478">
        <v>221</v>
      </c>
      <c r="P478">
        <v>106.334841628959</v>
      </c>
      <c r="Q478" t="s">
        <v>246</v>
      </c>
      <c r="R478" t="s">
        <v>192</v>
      </c>
      <c r="S478" t="s">
        <v>3264</v>
      </c>
    </row>
    <row r="479">
      <c r="A479" t="s">
        <v>1245</v>
      </c>
      <c r="B479">
        <v>57.656789489020603</v>
      </c>
      <c r="C479">
        <v>10.496654653628401</v>
      </c>
      <c r="D479">
        <v>2.8970208535179802</v>
      </c>
      <c r="E479" s="134" t="s">
        <v>4401</v>
      </c>
      <c r="F479" s="134" t="s">
        <v>4402</v>
      </c>
      <c r="G479" t="s">
        <v>338</v>
      </c>
      <c r="H479">
        <v>3479711</v>
      </c>
      <c r="I479">
        <v>3484939</v>
      </c>
      <c r="J479" t="s">
        <v>252</v>
      </c>
      <c r="K479">
        <v>434</v>
      </c>
      <c r="L479">
        <v>29.234999999999999</v>
      </c>
      <c r="M479" t="s">
        <v>153</v>
      </c>
      <c r="N479" t="s">
        <v>198</v>
      </c>
      <c r="O479">
        <v>22184</v>
      </c>
      <c r="P479">
        <v>1.95636494771006</v>
      </c>
      <c r="Q479" t="s">
        <v>246</v>
      </c>
      <c r="R479" t="s">
        <v>198</v>
      </c>
      <c r="S479" t="s">
        <v>3264</v>
      </c>
    </row>
    <row r="480">
      <c r="A480" t="s">
        <v>4403</v>
      </c>
      <c r="B480">
        <v>56.312135754967102</v>
      </c>
      <c r="C480">
        <v>-3.0723308406063898</v>
      </c>
      <c r="D480">
        <v>0.404045266354358</v>
      </c>
      <c r="E480" s="134" t="s">
        <v>4404</v>
      </c>
      <c r="F480" s="134" t="s">
        <v>4405</v>
      </c>
      <c r="G480" t="s">
        <v>282</v>
      </c>
      <c r="H480">
        <v>2351613</v>
      </c>
      <c r="I480">
        <v>2355907</v>
      </c>
      <c r="J480" t="s">
        <v>244</v>
      </c>
      <c r="K480">
        <v>532</v>
      </c>
      <c r="L480">
        <v>19.317</v>
      </c>
      <c r="M480" t="s">
        <v>245</v>
      </c>
      <c r="N480" t="s">
        <v>200</v>
      </c>
      <c r="O480">
        <v>3664</v>
      </c>
      <c r="P480">
        <v>14.519650655021801</v>
      </c>
      <c r="Q480" t="s">
        <v>246</v>
      </c>
      <c r="R480" t="s">
        <v>200</v>
      </c>
      <c r="S480" t="s">
        <v>3264</v>
      </c>
    </row>
    <row r="481">
      <c r="A481" t="s">
        <v>4406</v>
      </c>
      <c r="B481">
        <v>56.312135754967102</v>
      </c>
      <c r="C481">
        <v>-3.0723308406063898</v>
      </c>
      <c r="D481">
        <v>0.404045266354358</v>
      </c>
      <c r="E481" s="134" t="s">
        <v>4404</v>
      </c>
      <c r="F481" s="134" t="s">
        <v>4405</v>
      </c>
      <c r="G481" t="s">
        <v>282</v>
      </c>
      <c r="H481">
        <v>2351940</v>
      </c>
      <c r="I481">
        <v>2355292</v>
      </c>
      <c r="J481" t="s">
        <v>244</v>
      </c>
      <c r="K481">
        <v>3024</v>
      </c>
      <c r="L481">
        <v>5.6580000000000004</v>
      </c>
      <c r="M481" t="s">
        <v>245</v>
      </c>
      <c r="N481" t="s">
        <v>138</v>
      </c>
      <c r="O481">
        <v>3992</v>
      </c>
      <c r="P481">
        <v>75.751503006012001</v>
      </c>
      <c r="Q481" t="s">
        <v>246</v>
      </c>
      <c r="R481" t="s">
        <v>138</v>
      </c>
      <c r="S481" t="s">
        <v>3264</v>
      </c>
    </row>
    <row r="482">
      <c r="A482" t="s">
        <v>1093</v>
      </c>
      <c r="B482">
        <v>37.1014807165094</v>
      </c>
      <c r="C482">
        <v>3.6156457670234099</v>
      </c>
      <c r="D482">
        <v>0.477067948279017</v>
      </c>
      <c r="E482" s="134" t="s">
        <v>4407</v>
      </c>
      <c r="F482" s="134" t="s">
        <v>4408</v>
      </c>
      <c r="G482" t="s">
        <v>342</v>
      </c>
      <c r="H482">
        <v>6358585</v>
      </c>
      <c r="I482">
        <v>6359681</v>
      </c>
      <c r="J482" t="s">
        <v>244</v>
      </c>
      <c r="K482">
        <v>1096</v>
      </c>
      <c r="L482">
        <v>18.899999999999999</v>
      </c>
      <c r="M482" t="s">
        <v>274</v>
      </c>
      <c r="N482" t="s">
        <v>199</v>
      </c>
      <c r="O482">
        <v>11528</v>
      </c>
      <c r="P482">
        <v>9.50728660652325</v>
      </c>
      <c r="Q482" t="s">
        <v>246</v>
      </c>
      <c r="R482" t="s">
        <v>199</v>
      </c>
      <c r="S482" t="s">
        <v>3264</v>
      </c>
    </row>
    <row r="483">
      <c r="A483" t="s">
        <v>1099</v>
      </c>
      <c r="B483">
        <v>33.4219575493535</v>
      </c>
      <c r="C483">
        <v>4.6660567776404296</v>
      </c>
      <c r="D483">
        <v>0.61031934294928103</v>
      </c>
      <c r="E483" s="134" t="s">
        <v>4409</v>
      </c>
      <c r="F483" s="134" t="s">
        <v>4410</v>
      </c>
      <c r="G483" t="s">
        <v>317</v>
      </c>
      <c r="H483">
        <v>4298582</v>
      </c>
      <c r="I483">
        <v>4306733</v>
      </c>
      <c r="J483" t="s">
        <v>244</v>
      </c>
      <c r="K483">
        <v>160</v>
      </c>
      <c r="L483">
        <v>24.971</v>
      </c>
      <c r="M483" t="s">
        <v>153</v>
      </c>
      <c r="N483" t="s">
        <v>198</v>
      </c>
      <c r="O483">
        <v>6227</v>
      </c>
      <c r="P483">
        <v>2.56945559659547</v>
      </c>
      <c r="Q483" t="s">
        <v>246</v>
      </c>
      <c r="R483" t="s">
        <v>198</v>
      </c>
      <c r="S483" t="s">
        <v>3264</v>
      </c>
    </row>
    <row r="484">
      <c r="A484" t="s">
        <v>1299</v>
      </c>
      <c r="B484">
        <v>188.52007619775799</v>
      </c>
      <c r="C484">
        <v>-4.1362679829340703</v>
      </c>
      <c r="D484">
        <v>0.56014928545480902</v>
      </c>
      <c r="E484" s="134" t="s">
        <v>4411</v>
      </c>
      <c r="F484" s="134" t="s">
        <v>4412</v>
      </c>
      <c r="G484" t="s">
        <v>411</v>
      </c>
      <c r="H484">
        <v>4272581</v>
      </c>
      <c r="I484">
        <v>4272648</v>
      </c>
      <c r="J484" t="s">
        <v>252</v>
      </c>
      <c r="K484">
        <v>67</v>
      </c>
      <c r="L484">
        <v>22.399999999999999</v>
      </c>
      <c r="M484" t="s">
        <v>245</v>
      </c>
      <c r="N484" t="s">
        <v>350</v>
      </c>
      <c r="O484">
        <v>3307</v>
      </c>
      <c r="P484">
        <v>2.0260054429997001</v>
      </c>
      <c r="Q484" t="s">
        <v>246</v>
      </c>
      <c r="R484" t="s">
        <v>191</v>
      </c>
      <c r="S484" t="s">
        <v>3264</v>
      </c>
    </row>
    <row r="485">
      <c r="A485" t="s">
        <v>1176</v>
      </c>
      <c r="B485">
        <v>36.728193549174598</v>
      </c>
      <c r="C485">
        <v>3.4174126746215401</v>
      </c>
      <c r="D485">
        <v>0.45830239330912997</v>
      </c>
      <c r="E485" s="134" t="s">
        <v>4413</v>
      </c>
      <c r="F485" s="134" t="s">
        <v>4414</v>
      </c>
      <c r="G485" t="s">
        <v>269</v>
      </c>
      <c r="H485">
        <v>3749286</v>
      </c>
      <c r="I485">
        <v>3749844</v>
      </c>
      <c r="J485" t="s">
        <v>252</v>
      </c>
      <c r="K485">
        <v>558</v>
      </c>
      <c r="L485">
        <v>4.0999999999999996</v>
      </c>
      <c r="M485" t="s">
        <v>245</v>
      </c>
      <c r="N485" t="s">
        <v>197</v>
      </c>
      <c r="O485">
        <v>604</v>
      </c>
      <c r="P485">
        <v>92.384105960264904</v>
      </c>
      <c r="Q485" t="s">
        <v>254</v>
      </c>
      <c r="R485" t="s">
        <v>197</v>
      </c>
      <c r="S485" t="s">
        <v>3264</v>
      </c>
    </row>
    <row r="486">
      <c r="A486" t="s">
        <v>1323</v>
      </c>
      <c r="B486">
        <v>48.228905353320101</v>
      </c>
      <c r="C486">
        <v>6.61074731424356</v>
      </c>
      <c r="D486">
        <v>0.844591376144321</v>
      </c>
      <c r="E486" s="134" t="s">
        <v>4415</v>
      </c>
      <c r="F486" s="134" t="s">
        <v>4416</v>
      </c>
      <c r="G486" t="s">
        <v>445</v>
      </c>
      <c r="H486">
        <v>4936967</v>
      </c>
      <c r="I486">
        <v>4937406</v>
      </c>
      <c r="J486" t="s">
        <v>252</v>
      </c>
      <c r="K486">
        <v>439</v>
      </c>
      <c r="L486">
        <v>25.199999999999999</v>
      </c>
      <c r="M486" t="s">
        <v>245</v>
      </c>
      <c r="N486" t="s">
        <v>195</v>
      </c>
      <c r="O486">
        <v>4363</v>
      </c>
      <c r="P486">
        <v>10.061884024753599</v>
      </c>
      <c r="Q486" t="s">
        <v>246</v>
      </c>
      <c r="R486" t="s">
        <v>195</v>
      </c>
      <c r="S486" t="s">
        <v>3264</v>
      </c>
    </row>
    <row r="487">
      <c r="A487" t="s">
        <v>1191</v>
      </c>
      <c r="B487">
        <v>48.0532297489153</v>
      </c>
      <c r="C487">
        <v>2.7335965286753199</v>
      </c>
      <c r="D487">
        <v>0.368125559621367</v>
      </c>
      <c r="E487" s="134" t="s">
        <v>4417</v>
      </c>
      <c r="F487" s="134" t="s">
        <v>4418</v>
      </c>
      <c r="G487" t="s">
        <v>445</v>
      </c>
      <c r="H487">
        <v>3774716</v>
      </c>
      <c r="I487">
        <v>3775171</v>
      </c>
      <c r="J487" t="s">
        <v>244</v>
      </c>
      <c r="K487">
        <v>455</v>
      </c>
      <c r="L487">
        <v>4.2000000000000002</v>
      </c>
      <c r="M487" t="s">
        <v>274</v>
      </c>
      <c r="N487" t="s">
        <v>137</v>
      </c>
      <c r="O487">
        <v>723</v>
      </c>
      <c r="P487">
        <v>62.932226832641803</v>
      </c>
      <c r="Q487" t="s">
        <v>246</v>
      </c>
      <c r="R487" t="s">
        <v>194</v>
      </c>
      <c r="S487" t="s">
        <v>3264</v>
      </c>
    </row>
    <row r="488">
      <c r="A488" t="s">
        <v>4419</v>
      </c>
      <c r="B488">
        <v>92.168512795315195</v>
      </c>
      <c r="C488">
        <v>-2.0784170596504898</v>
      </c>
      <c r="D488">
        <v>0.27997198129004203</v>
      </c>
      <c r="E488" s="134" t="s">
        <v>4420</v>
      </c>
      <c r="F488" s="134" t="s">
        <v>4421</v>
      </c>
      <c r="G488" t="s">
        <v>317</v>
      </c>
      <c r="H488">
        <v>5084968</v>
      </c>
      <c r="I488">
        <v>5085026</v>
      </c>
      <c r="J488" t="s">
        <v>252</v>
      </c>
      <c r="K488">
        <v>58</v>
      </c>
      <c r="L488">
        <v>6.9000000000000004</v>
      </c>
      <c r="M488" t="s">
        <v>265</v>
      </c>
      <c r="N488" t="s">
        <v>126</v>
      </c>
      <c r="O488">
        <v>310</v>
      </c>
      <c r="P488">
        <v>18.709677419354801</v>
      </c>
      <c r="Q488" t="s">
        <v>246</v>
      </c>
      <c r="R488" t="s">
        <v>191</v>
      </c>
      <c r="S488" t="s">
        <v>3264</v>
      </c>
    </row>
    <row r="489">
      <c r="A489" t="s">
        <v>1401</v>
      </c>
      <c r="B489">
        <v>84.779888137250694</v>
      </c>
      <c r="C489">
        <v>-2.18049058495866</v>
      </c>
      <c r="D489">
        <v>0.29341941992251902</v>
      </c>
      <c r="E489" s="134" t="s">
        <v>4422</v>
      </c>
      <c r="F489" s="134" t="s">
        <v>4423</v>
      </c>
      <c r="G489" t="s">
        <v>307</v>
      </c>
      <c r="H489">
        <v>2065160</v>
      </c>
      <c r="I489">
        <v>2067613</v>
      </c>
      <c r="J489" t="s">
        <v>244</v>
      </c>
      <c r="K489">
        <v>2453</v>
      </c>
      <c r="L489">
        <v>7.5</v>
      </c>
      <c r="M489" t="s">
        <v>465</v>
      </c>
      <c r="N489" t="s">
        <v>138</v>
      </c>
      <c r="O489">
        <v>4243</v>
      </c>
      <c r="P489">
        <v>57.812868253594203</v>
      </c>
      <c r="Q489" t="s">
        <v>246</v>
      </c>
      <c r="R489" t="s">
        <v>138</v>
      </c>
      <c r="S489" t="s">
        <v>3264</v>
      </c>
    </row>
    <row r="490">
      <c r="A490" t="s">
        <v>4424</v>
      </c>
      <c r="B490">
        <v>45.867891293787899</v>
      </c>
      <c r="C490">
        <v>2.7503266495260199</v>
      </c>
      <c r="D490">
        <v>0.37362613723492</v>
      </c>
      <c r="E490" s="134" t="s">
        <v>4425</v>
      </c>
      <c r="F490" s="134" t="s">
        <v>4426</v>
      </c>
      <c r="G490" t="s">
        <v>251</v>
      </c>
      <c r="H490">
        <v>7173592</v>
      </c>
      <c r="I490">
        <v>7177635</v>
      </c>
      <c r="J490" t="s">
        <v>252</v>
      </c>
      <c r="K490">
        <v>4043</v>
      </c>
      <c r="L490">
        <v>1.5</v>
      </c>
      <c r="M490" t="s">
        <v>274</v>
      </c>
      <c r="N490" t="s">
        <v>189</v>
      </c>
      <c r="O490">
        <v>4313</v>
      </c>
      <c r="P490">
        <v>93.739856248550893</v>
      </c>
      <c r="Q490" t="s">
        <v>254</v>
      </c>
      <c r="R490" t="s">
        <v>189</v>
      </c>
      <c r="S490" t="s">
        <v>3264</v>
      </c>
    </row>
    <row r="491">
      <c r="A491" t="s">
        <v>4427</v>
      </c>
      <c r="B491">
        <v>68.526534812303197</v>
      </c>
      <c r="C491">
        <v>-2.5028125390951002</v>
      </c>
      <c r="D491">
        <v>0.341648436969063</v>
      </c>
      <c r="E491" s="134" t="s">
        <v>4428</v>
      </c>
      <c r="F491" s="134" t="s">
        <v>4429</v>
      </c>
      <c r="G491" t="s">
        <v>297</v>
      </c>
      <c r="H491">
        <v>4964633</v>
      </c>
      <c r="I491">
        <v>4964988</v>
      </c>
      <c r="J491" t="s">
        <v>244</v>
      </c>
      <c r="K491">
        <v>355</v>
      </c>
      <c r="L491">
        <v>0.59999999999999998</v>
      </c>
      <c r="M491" t="s">
        <v>265</v>
      </c>
      <c r="N491" t="s">
        <v>138</v>
      </c>
      <c r="O491">
        <v>359</v>
      </c>
      <c r="P491">
        <v>98.885793871866298</v>
      </c>
      <c r="Q491" t="s">
        <v>254</v>
      </c>
      <c r="R491" t="s">
        <v>138</v>
      </c>
      <c r="S491" t="s">
        <v>3264</v>
      </c>
    </row>
    <row r="492">
      <c r="A492" t="s">
        <v>1102</v>
      </c>
      <c r="B492">
        <v>32.8533069425538</v>
      </c>
      <c r="C492">
        <v>5.0580508404477298</v>
      </c>
      <c r="D492">
        <v>0.67462826106155205</v>
      </c>
      <c r="E492" s="134" t="s">
        <v>4430</v>
      </c>
      <c r="F492" s="134" t="s">
        <v>4431</v>
      </c>
      <c r="G492" t="s">
        <v>317</v>
      </c>
      <c r="H492">
        <v>4300687</v>
      </c>
      <c r="I492">
        <v>4300770</v>
      </c>
      <c r="J492" t="s">
        <v>244</v>
      </c>
      <c r="K492">
        <v>83</v>
      </c>
      <c r="L492">
        <v>20.899999999999999</v>
      </c>
      <c r="M492" t="s">
        <v>245</v>
      </c>
      <c r="N492" t="s">
        <v>138</v>
      </c>
      <c r="O492">
        <v>13346</v>
      </c>
      <c r="P492">
        <v>0.62190918627304104</v>
      </c>
      <c r="Q492" t="s">
        <v>246</v>
      </c>
      <c r="R492" t="s">
        <v>138</v>
      </c>
      <c r="S492" t="s">
        <v>3264</v>
      </c>
    </row>
    <row r="493">
      <c r="A493" t="s">
        <v>1105</v>
      </c>
      <c r="B493">
        <v>32.8533069425538</v>
      </c>
      <c r="C493">
        <v>5.0580508404477298</v>
      </c>
      <c r="D493">
        <v>0.67462826106155205</v>
      </c>
      <c r="E493" s="134" t="s">
        <v>4430</v>
      </c>
      <c r="F493" s="134" t="s">
        <v>4431</v>
      </c>
      <c r="G493" t="s">
        <v>317</v>
      </c>
      <c r="H493">
        <v>4300716</v>
      </c>
      <c r="I493">
        <v>4300908</v>
      </c>
      <c r="J493" t="s">
        <v>244</v>
      </c>
      <c r="K493">
        <v>192</v>
      </c>
      <c r="L493">
        <v>17.5</v>
      </c>
      <c r="M493" t="s">
        <v>245</v>
      </c>
      <c r="N493" t="s">
        <v>350</v>
      </c>
      <c r="O493">
        <v>221</v>
      </c>
      <c r="P493">
        <v>86.877828054298604</v>
      </c>
      <c r="Q493" t="s">
        <v>254</v>
      </c>
      <c r="R493" t="s">
        <v>192</v>
      </c>
      <c r="S493" t="s">
        <v>3264</v>
      </c>
    </row>
    <row r="494">
      <c r="A494" t="s">
        <v>1458</v>
      </c>
      <c r="B494">
        <v>36.884895284234702</v>
      </c>
      <c r="C494">
        <v>3.2737648558740999</v>
      </c>
      <c r="D494">
        <v>0.44587016503127103</v>
      </c>
      <c r="E494" s="134" t="s">
        <v>4432</v>
      </c>
      <c r="F494" s="134" t="s">
        <v>4433</v>
      </c>
      <c r="G494" t="s">
        <v>243</v>
      </c>
      <c r="H494">
        <v>2167119</v>
      </c>
      <c r="I494">
        <v>2175123</v>
      </c>
      <c r="J494" t="s">
        <v>244</v>
      </c>
      <c r="K494">
        <v>8004</v>
      </c>
      <c r="L494">
        <v>0.40000000000000002</v>
      </c>
      <c r="M494" t="s">
        <v>245</v>
      </c>
      <c r="N494" t="s">
        <v>199</v>
      </c>
      <c r="O494">
        <v>8005</v>
      </c>
      <c r="P494">
        <v>99.987507807620204</v>
      </c>
      <c r="Q494" t="s">
        <v>254</v>
      </c>
      <c r="R494" t="s">
        <v>199</v>
      </c>
      <c r="S494" t="s">
        <v>3264</v>
      </c>
    </row>
    <row r="495">
      <c r="A495" t="s">
        <v>1132</v>
      </c>
      <c r="B495">
        <v>30.981295084373699</v>
      </c>
      <c r="C495">
        <v>4.0988772205183501</v>
      </c>
      <c r="D495">
        <v>0.55333260227910996</v>
      </c>
      <c r="E495" s="134" t="s">
        <v>4434</v>
      </c>
      <c r="F495" s="134" t="s">
        <v>4435</v>
      </c>
      <c r="G495" t="s">
        <v>261</v>
      </c>
      <c r="H495">
        <v>1242735</v>
      </c>
      <c r="I495">
        <v>1247642</v>
      </c>
      <c r="J495" t="s">
        <v>252</v>
      </c>
      <c r="K495">
        <v>4916</v>
      </c>
      <c r="L495">
        <v>0.157</v>
      </c>
      <c r="M495" t="s">
        <v>274</v>
      </c>
      <c r="N495" t="s">
        <v>198</v>
      </c>
      <c r="O495">
        <v>5467</v>
      </c>
      <c r="P495">
        <v>89.921346259374403</v>
      </c>
      <c r="Q495" t="s">
        <v>254</v>
      </c>
      <c r="R495" t="s">
        <v>198</v>
      </c>
      <c r="S495" t="s">
        <v>3264</v>
      </c>
    </row>
    <row r="496">
      <c r="A496" t="s">
        <v>4436</v>
      </c>
      <c r="B496">
        <v>79.642582696044599</v>
      </c>
      <c r="C496">
        <v>-2.1759649182315202</v>
      </c>
      <c r="D496">
        <v>0.29649920543983399</v>
      </c>
      <c r="E496" s="134" t="s">
        <v>4437</v>
      </c>
      <c r="F496" s="134" t="s">
        <v>4438</v>
      </c>
      <c r="G496" t="s">
        <v>269</v>
      </c>
      <c r="H496">
        <v>9465965</v>
      </c>
      <c r="I496">
        <v>9466985</v>
      </c>
      <c r="J496" t="s">
        <v>244</v>
      </c>
      <c r="K496">
        <v>1020</v>
      </c>
      <c r="L496">
        <v>0.29999999999999999</v>
      </c>
      <c r="M496" t="s">
        <v>245</v>
      </c>
      <c r="N496" t="s">
        <v>575</v>
      </c>
      <c r="O496">
        <v>1019</v>
      </c>
      <c r="P496">
        <v>100.098135426889</v>
      </c>
      <c r="Q496" t="s">
        <v>254</v>
      </c>
      <c r="R496" t="s">
        <v>192</v>
      </c>
      <c r="S496" t="s">
        <v>3264</v>
      </c>
    </row>
    <row r="497">
      <c r="A497" t="s">
        <v>4439</v>
      </c>
      <c r="B497">
        <v>56.6228518992434</v>
      </c>
      <c r="C497">
        <v>-3.10085752245771</v>
      </c>
      <c r="D497">
        <v>0.43254824753893201</v>
      </c>
      <c r="E497" s="134" t="s">
        <v>4440</v>
      </c>
      <c r="F497" s="134" t="s">
        <v>4441</v>
      </c>
      <c r="G497" t="s">
        <v>452</v>
      </c>
      <c r="H497">
        <v>2380090</v>
      </c>
      <c r="I497">
        <v>2393760</v>
      </c>
      <c r="J497" t="s">
        <v>252</v>
      </c>
      <c r="K497">
        <v>86</v>
      </c>
      <c r="L497">
        <v>11.98</v>
      </c>
      <c r="M497" t="s">
        <v>245</v>
      </c>
      <c r="N497" t="s">
        <v>138</v>
      </c>
      <c r="O497">
        <v>17998</v>
      </c>
      <c r="P497">
        <v>0.47783087009667702</v>
      </c>
      <c r="Q497" t="s">
        <v>246</v>
      </c>
      <c r="R497" t="s">
        <v>138</v>
      </c>
      <c r="S497" t="s">
        <v>3264</v>
      </c>
    </row>
    <row r="498">
      <c r="A498" t="s">
        <v>1374</v>
      </c>
      <c r="B498">
        <v>249.00916460344999</v>
      </c>
      <c r="C498">
        <v>-3.4645985339690002</v>
      </c>
      <c r="D498">
        <v>0.48722524590133398</v>
      </c>
      <c r="E498" s="134" t="s">
        <v>4442</v>
      </c>
      <c r="F498" s="134" t="s">
        <v>4443</v>
      </c>
      <c r="G498" t="s">
        <v>524</v>
      </c>
      <c r="H498">
        <v>4516117</v>
      </c>
      <c r="I498">
        <v>4516214</v>
      </c>
      <c r="J498" t="s">
        <v>252</v>
      </c>
      <c r="K498">
        <v>97</v>
      </c>
      <c r="L498">
        <v>23.699999999999999</v>
      </c>
      <c r="M498" t="s">
        <v>274</v>
      </c>
      <c r="N498" t="s">
        <v>199</v>
      </c>
      <c r="O498">
        <v>10511</v>
      </c>
      <c r="P498">
        <v>0.92284273618114399</v>
      </c>
      <c r="Q498" t="s">
        <v>246</v>
      </c>
      <c r="R498" t="s">
        <v>199</v>
      </c>
      <c r="S498" t="s">
        <v>3264</v>
      </c>
    </row>
    <row r="499">
      <c r="A499" t="s">
        <v>4444</v>
      </c>
      <c r="B499">
        <v>67.905128525082702</v>
      </c>
      <c r="C499">
        <v>-2.5958329896748098</v>
      </c>
      <c r="D499">
        <v>0.36076975667328398</v>
      </c>
      <c r="E499" s="134" t="s">
        <v>4445</v>
      </c>
      <c r="F499" s="134" t="s">
        <v>4446</v>
      </c>
      <c r="G499" t="s">
        <v>243</v>
      </c>
      <c r="H499">
        <v>7682729</v>
      </c>
      <c r="I499">
        <v>7682793</v>
      </c>
      <c r="J499" t="s">
        <v>252</v>
      </c>
      <c r="K499">
        <v>64</v>
      </c>
      <c r="L499">
        <v>4.7000000000000002</v>
      </c>
      <c r="M499" t="s">
        <v>274</v>
      </c>
      <c r="N499" t="s">
        <v>196</v>
      </c>
      <c r="O499">
        <v>4584</v>
      </c>
      <c r="P499">
        <v>1.39616055846422</v>
      </c>
      <c r="Q499" t="s">
        <v>246</v>
      </c>
      <c r="R499" t="s">
        <v>196</v>
      </c>
      <c r="S499" t="s">
        <v>3264</v>
      </c>
    </row>
    <row r="500">
      <c r="A500" t="s">
        <v>1242</v>
      </c>
      <c r="B500">
        <v>53.533745702662003</v>
      </c>
      <c r="C500">
        <v>2.6665808227252801</v>
      </c>
      <c r="D500">
        <v>0.37272143262331903</v>
      </c>
      <c r="E500" s="134" t="s">
        <v>4447</v>
      </c>
      <c r="F500" s="134" t="s">
        <v>4448</v>
      </c>
      <c r="G500" t="s">
        <v>243</v>
      </c>
      <c r="H500">
        <v>7479383</v>
      </c>
      <c r="I500">
        <v>7487235</v>
      </c>
      <c r="J500" t="s">
        <v>252</v>
      </c>
      <c r="K500">
        <v>2323</v>
      </c>
      <c r="L500">
        <v>0.032000000000000001</v>
      </c>
      <c r="M500" t="s">
        <v>274</v>
      </c>
      <c r="N500" t="s">
        <v>138</v>
      </c>
      <c r="O500">
        <v>4243</v>
      </c>
      <c r="P500">
        <v>54.7489983502239</v>
      </c>
      <c r="Q500" t="s">
        <v>246</v>
      </c>
      <c r="R500" t="s">
        <v>138</v>
      </c>
      <c r="S500" t="s">
        <v>3264</v>
      </c>
    </row>
    <row r="501">
      <c r="A501" t="s">
        <v>1915</v>
      </c>
      <c r="B501">
        <v>31.2713364404967</v>
      </c>
      <c r="C501">
        <v>4.3766299477211703</v>
      </c>
      <c r="D501">
        <v>0.60520001466554696</v>
      </c>
      <c r="E501" s="134" t="s">
        <v>4449</v>
      </c>
      <c r="F501" s="134" t="s">
        <v>4450</v>
      </c>
      <c r="G501" t="s">
        <v>273</v>
      </c>
      <c r="H501">
        <v>5276856</v>
      </c>
      <c r="I501">
        <v>5277077</v>
      </c>
      <c r="J501" t="s">
        <v>252</v>
      </c>
      <c r="K501">
        <v>221</v>
      </c>
      <c r="L501">
        <v>18.100000000000001</v>
      </c>
      <c r="M501" t="s">
        <v>245</v>
      </c>
      <c r="N501" t="s">
        <v>350</v>
      </c>
      <c r="O501">
        <v>221</v>
      </c>
      <c r="P501">
        <v>100</v>
      </c>
      <c r="Q501" t="s">
        <v>254</v>
      </c>
      <c r="R501" t="s">
        <v>192</v>
      </c>
      <c r="S501" t="s">
        <v>3264</v>
      </c>
    </row>
    <row r="502">
      <c r="A502" t="s">
        <v>1688</v>
      </c>
      <c r="B502">
        <v>243.43368500276199</v>
      </c>
      <c r="C502">
        <v>-4.1456571496861896</v>
      </c>
      <c r="D502">
        <v>0.60099362520848199</v>
      </c>
      <c r="E502" s="134" t="s">
        <v>4451</v>
      </c>
      <c r="F502" s="134" t="s">
        <v>4452</v>
      </c>
      <c r="G502" t="s">
        <v>307</v>
      </c>
      <c r="H502">
        <v>7355284</v>
      </c>
      <c r="I502">
        <v>7355984</v>
      </c>
      <c r="J502" t="s">
        <v>244</v>
      </c>
      <c r="K502">
        <v>700</v>
      </c>
      <c r="L502">
        <v>20.100000000000001</v>
      </c>
      <c r="M502" t="s">
        <v>253</v>
      </c>
      <c r="N502" t="s">
        <v>199</v>
      </c>
      <c r="O502">
        <v>13468</v>
      </c>
      <c r="P502">
        <v>5.1975051975052002</v>
      </c>
      <c r="Q502" t="s">
        <v>246</v>
      </c>
      <c r="R502" t="s">
        <v>199</v>
      </c>
      <c r="S502" t="s">
        <v>3264</v>
      </c>
    </row>
    <row r="503">
      <c r="A503" t="s">
        <v>4453</v>
      </c>
      <c r="B503">
        <v>755.87009817164505</v>
      </c>
      <c r="C503">
        <v>2.35002243061875</v>
      </c>
      <c r="D503">
        <v>0.32990427652003901</v>
      </c>
      <c r="E503" s="134" t="s">
        <v>4454</v>
      </c>
      <c r="F503" s="134" t="s">
        <v>4455</v>
      </c>
      <c r="G503" t="s">
        <v>243</v>
      </c>
      <c r="H503">
        <v>225246</v>
      </c>
      <c r="I503">
        <v>226141</v>
      </c>
      <c r="J503" t="s">
        <v>252</v>
      </c>
      <c r="K503">
        <v>895</v>
      </c>
      <c r="L503">
        <v>16.100000000000001</v>
      </c>
      <c r="M503" t="s">
        <v>274</v>
      </c>
      <c r="N503" t="s">
        <v>126</v>
      </c>
      <c r="O503">
        <v>3386</v>
      </c>
      <c r="P503">
        <v>26.432368576491399</v>
      </c>
      <c r="Q503" t="s">
        <v>246</v>
      </c>
      <c r="R503" t="s">
        <v>192</v>
      </c>
      <c r="S503" t="s">
        <v>3264</v>
      </c>
    </row>
    <row r="504">
      <c r="A504" t="s">
        <v>1135</v>
      </c>
      <c r="B504">
        <v>29.7044593163195</v>
      </c>
      <c r="C504">
        <v>4.9206131394418202</v>
      </c>
      <c r="D504">
        <v>0.67823912085492299</v>
      </c>
      <c r="E504" s="134" t="s">
        <v>4456</v>
      </c>
      <c r="F504" s="134" t="s">
        <v>4457</v>
      </c>
      <c r="G504" t="s">
        <v>414</v>
      </c>
      <c r="H504">
        <v>920143</v>
      </c>
      <c r="I504">
        <v>924477</v>
      </c>
      <c r="J504" t="s">
        <v>252</v>
      </c>
      <c r="K504">
        <v>4344</v>
      </c>
      <c r="L504">
        <v>1.4710000000000001</v>
      </c>
      <c r="M504" t="s">
        <v>274</v>
      </c>
      <c r="N504" t="s">
        <v>198</v>
      </c>
      <c r="O504">
        <v>5467</v>
      </c>
      <c r="P504">
        <v>79.458569599414702</v>
      </c>
      <c r="Q504" t="s">
        <v>246</v>
      </c>
      <c r="R504" t="s">
        <v>198</v>
      </c>
      <c r="S504" t="s">
        <v>3264</v>
      </c>
    </row>
    <row r="505">
      <c r="A505" t="s">
        <v>4458</v>
      </c>
      <c r="B505">
        <v>61.7393860220321</v>
      </c>
      <c r="C505">
        <v>-2.5023362784941199</v>
      </c>
      <c r="D505">
        <v>0.35192952226902002</v>
      </c>
      <c r="E505" s="134" t="s">
        <v>4459</v>
      </c>
      <c r="F505" s="134" t="s">
        <v>4460</v>
      </c>
      <c r="G505" t="s">
        <v>269</v>
      </c>
      <c r="H505">
        <v>3900058</v>
      </c>
      <c r="I505">
        <v>3900404</v>
      </c>
      <c r="J505" t="s">
        <v>244</v>
      </c>
      <c r="K505">
        <v>346</v>
      </c>
      <c r="L505">
        <v>0.59999999999999998</v>
      </c>
      <c r="M505" t="s">
        <v>293</v>
      </c>
      <c r="N505" t="s">
        <v>138</v>
      </c>
      <c r="O505">
        <v>359</v>
      </c>
      <c r="P505">
        <v>96.378830083565504</v>
      </c>
      <c r="Q505" t="s">
        <v>254</v>
      </c>
      <c r="R505" t="s">
        <v>138</v>
      </c>
      <c r="S505" t="s">
        <v>3264</v>
      </c>
    </row>
    <row r="506">
      <c r="A506" t="s">
        <v>4461</v>
      </c>
      <c r="B506">
        <v>64.777221999362197</v>
      </c>
      <c r="C506">
        <v>-2.3648870665282198</v>
      </c>
      <c r="D506">
        <v>0.33528693213062299</v>
      </c>
      <c r="E506" s="134" t="s">
        <v>4462</v>
      </c>
      <c r="F506" s="134" t="s">
        <v>4463</v>
      </c>
      <c r="G506" t="s">
        <v>286</v>
      </c>
      <c r="H506">
        <v>2310959</v>
      </c>
      <c r="I506">
        <v>2311216</v>
      </c>
      <c r="J506" t="s">
        <v>252</v>
      </c>
      <c r="K506">
        <v>233</v>
      </c>
      <c r="L506">
        <v>3.427</v>
      </c>
      <c r="M506" t="s">
        <v>465</v>
      </c>
      <c r="N506" t="s">
        <v>122</v>
      </c>
      <c r="O506">
        <v>421</v>
      </c>
      <c r="P506">
        <v>55.344418052256501</v>
      </c>
      <c r="Q506" t="s">
        <v>246</v>
      </c>
      <c r="R506" t="s">
        <v>122</v>
      </c>
      <c r="S506" t="s">
        <v>3264</v>
      </c>
    </row>
    <row r="507">
      <c r="A507" t="s">
        <v>2303</v>
      </c>
      <c r="B507">
        <v>47.723661839836303</v>
      </c>
      <c r="C507">
        <v>-3.10746672776571</v>
      </c>
      <c r="D507">
        <v>0.44010495609384198</v>
      </c>
      <c r="E507" s="134" t="s">
        <v>4464</v>
      </c>
      <c r="F507" s="134" t="s">
        <v>4465</v>
      </c>
      <c r="G507" t="s">
        <v>681</v>
      </c>
      <c r="H507">
        <v>2472716</v>
      </c>
      <c r="I507">
        <v>2478072</v>
      </c>
      <c r="J507" t="s">
        <v>244</v>
      </c>
      <c r="K507">
        <v>233</v>
      </c>
      <c r="L507">
        <v>17.257000000000001</v>
      </c>
      <c r="M507" t="s">
        <v>274</v>
      </c>
      <c r="N507" t="s">
        <v>199</v>
      </c>
      <c r="O507">
        <v>13468</v>
      </c>
      <c r="P507">
        <v>1.73002673002673</v>
      </c>
      <c r="Q507" t="s">
        <v>246</v>
      </c>
      <c r="R507" t="s">
        <v>199</v>
      </c>
      <c r="S507" t="s">
        <v>3264</v>
      </c>
    </row>
    <row r="508">
      <c r="A508" t="s">
        <v>4466</v>
      </c>
      <c r="B508">
        <v>73.752507966030294</v>
      </c>
      <c r="C508">
        <v>-2.1580940000131799</v>
      </c>
      <c r="D508">
        <v>0.30707541855605403</v>
      </c>
      <c r="E508" s="134" t="s">
        <v>4467</v>
      </c>
      <c r="F508" s="134" t="s">
        <v>4468</v>
      </c>
      <c r="G508" t="s">
        <v>307</v>
      </c>
      <c r="H508">
        <v>2041536</v>
      </c>
      <c r="I508">
        <v>2041694</v>
      </c>
      <c r="J508" t="s">
        <v>252</v>
      </c>
      <c r="K508">
        <v>158</v>
      </c>
      <c r="L508">
        <v>1.8999999999999999</v>
      </c>
      <c r="M508" t="s">
        <v>274</v>
      </c>
      <c r="N508" t="s">
        <v>122</v>
      </c>
      <c r="O508">
        <v>421</v>
      </c>
      <c r="P508">
        <v>37.529691211401399</v>
      </c>
      <c r="Q508" t="s">
        <v>246</v>
      </c>
      <c r="R508" t="s">
        <v>122</v>
      </c>
      <c r="S508" t="s">
        <v>3264</v>
      </c>
    </row>
    <row r="509">
      <c r="A509" t="s">
        <v>4469</v>
      </c>
      <c r="B509">
        <v>57.500544171429603</v>
      </c>
      <c r="C509">
        <v>-2.6026457340862899</v>
      </c>
      <c r="D509">
        <v>0.37266240626021602</v>
      </c>
      <c r="E509" s="134" t="s">
        <v>4470</v>
      </c>
      <c r="F509" s="134" t="s">
        <v>4471</v>
      </c>
      <c r="G509" t="s">
        <v>282</v>
      </c>
      <c r="H509">
        <v>2881664</v>
      </c>
      <c r="I509">
        <v>2882015</v>
      </c>
      <c r="J509" t="s">
        <v>244</v>
      </c>
      <c r="K509">
        <v>351</v>
      </c>
      <c r="L509">
        <v>0.90000000000000002</v>
      </c>
      <c r="M509" t="s">
        <v>245</v>
      </c>
      <c r="N509" t="s">
        <v>138</v>
      </c>
      <c r="O509">
        <v>359</v>
      </c>
      <c r="P509">
        <v>97.771587743732596</v>
      </c>
      <c r="Q509" t="s">
        <v>254</v>
      </c>
      <c r="R509" t="s">
        <v>138</v>
      </c>
      <c r="S509" t="s">
        <v>3264</v>
      </c>
    </row>
    <row r="510">
      <c r="A510" t="s">
        <v>4472</v>
      </c>
      <c r="B510">
        <v>57.823992582797402</v>
      </c>
      <c r="C510">
        <v>-2.5674189138078698</v>
      </c>
      <c r="D510">
        <v>0.36866334693629799</v>
      </c>
      <c r="E510" s="134" t="s">
        <v>4473</v>
      </c>
      <c r="F510" s="134" t="s">
        <v>4474</v>
      </c>
      <c r="G510" t="s">
        <v>282</v>
      </c>
      <c r="H510">
        <v>2881604</v>
      </c>
      <c r="I510">
        <v>2882216</v>
      </c>
      <c r="J510" t="s">
        <v>252</v>
      </c>
      <c r="K510">
        <v>259</v>
      </c>
      <c r="L510">
        <v>15.574999999999999</v>
      </c>
      <c r="M510" t="s">
        <v>245</v>
      </c>
      <c r="N510" t="s">
        <v>138</v>
      </c>
      <c r="O510">
        <v>1266</v>
      </c>
      <c r="P510">
        <v>20.4581358609795</v>
      </c>
      <c r="Q510" t="s">
        <v>246</v>
      </c>
      <c r="R510" t="s">
        <v>138</v>
      </c>
      <c r="S510" t="s">
        <v>3264</v>
      </c>
    </row>
    <row r="511">
      <c r="A511" t="s">
        <v>4475</v>
      </c>
      <c r="B511">
        <v>58.158974019180299</v>
      </c>
      <c r="C511">
        <v>-2.5335749411556501</v>
      </c>
      <c r="D511">
        <v>0.36491879647221098</v>
      </c>
      <c r="E511" s="134" t="s">
        <v>4476</v>
      </c>
      <c r="F511" s="134" t="s">
        <v>4477</v>
      </c>
      <c r="G511" t="s">
        <v>282</v>
      </c>
      <c r="H511">
        <v>2881528</v>
      </c>
      <c r="I511">
        <v>2882362</v>
      </c>
      <c r="J511" t="s">
        <v>244</v>
      </c>
      <c r="K511">
        <v>133</v>
      </c>
      <c r="L511">
        <v>17.561</v>
      </c>
      <c r="M511" t="s">
        <v>245</v>
      </c>
      <c r="N511" t="s">
        <v>137</v>
      </c>
      <c r="O511">
        <v>6330</v>
      </c>
      <c r="P511">
        <v>2.10110584518167</v>
      </c>
      <c r="Q511" t="s">
        <v>246</v>
      </c>
      <c r="R511" t="s">
        <v>194</v>
      </c>
      <c r="S511" t="s">
        <v>3264</v>
      </c>
    </row>
    <row r="512">
      <c r="A512" t="s">
        <v>4478</v>
      </c>
      <c r="B512">
        <v>37.410438432642401</v>
      </c>
      <c r="C512">
        <v>2.9790063691589399</v>
      </c>
      <c r="D512">
        <v>0.42829949056341599</v>
      </c>
      <c r="E512" s="134" t="s">
        <v>4479</v>
      </c>
      <c r="F512" s="134" t="s">
        <v>4480</v>
      </c>
      <c r="G512" t="s">
        <v>380</v>
      </c>
      <c r="H512">
        <v>2070341</v>
      </c>
      <c r="I512">
        <v>2070602</v>
      </c>
      <c r="J512" t="s">
        <v>252</v>
      </c>
      <c r="K512">
        <v>177</v>
      </c>
      <c r="L512">
        <v>12.962</v>
      </c>
      <c r="M512" t="s">
        <v>245</v>
      </c>
      <c r="N512" t="s">
        <v>199</v>
      </c>
      <c r="O512">
        <v>13544</v>
      </c>
      <c r="P512">
        <v>1.3068517424689901</v>
      </c>
      <c r="Q512" t="s">
        <v>246</v>
      </c>
      <c r="R512" t="s">
        <v>199</v>
      </c>
      <c r="S512" t="s">
        <v>3264</v>
      </c>
    </row>
    <row r="513">
      <c r="A513" t="s">
        <v>4481</v>
      </c>
      <c r="B513">
        <v>68.133642027696993</v>
      </c>
      <c r="C513">
        <v>-2.2448293392110799</v>
      </c>
      <c r="D513">
        <v>0.32375477948711801</v>
      </c>
      <c r="E513" s="134" t="s">
        <v>4482</v>
      </c>
      <c r="F513" s="134" t="s">
        <v>4483</v>
      </c>
      <c r="G513" t="s">
        <v>445</v>
      </c>
      <c r="H513">
        <v>2372277</v>
      </c>
      <c r="I513">
        <v>2380712</v>
      </c>
      <c r="J513" t="s">
        <v>244</v>
      </c>
      <c r="K513">
        <v>137</v>
      </c>
      <c r="L513">
        <v>18.922999999999998</v>
      </c>
      <c r="M513" t="s">
        <v>245</v>
      </c>
      <c r="N513" t="s">
        <v>278</v>
      </c>
      <c r="O513">
        <v>15715</v>
      </c>
      <c r="P513">
        <v>0.871778555520204</v>
      </c>
      <c r="Q513" t="s">
        <v>246</v>
      </c>
      <c r="R513" t="s">
        <v>191</v>
      </c>
      <c r="S513" t="s">
        <v>3264</v>
      </c>
    </row>
    <row r="514">
      <c r="A514" t="s">
        <v>4484</v>
      </c>
      <c r="B514">
        <v>38.815993732913903</v>
      </c>
      <c r="C514">
        <v>2.8499917519381102</v>
      </c>
      <c r="D514">
        <v>0.41199891965817897</v>
      </c>
      <c r="E514" s="134" t="s">
        <v>4485</v>
      </c>
      <c r="F514" s="134" t="s">
        <v>4486</v>
      </c>
      <c r="G514" t="s">
        <v>478</v>
      </c>
      <c r="H514">
        <v>2050498</v>
      </c>
      <c r="I514">
        <v>2050578</v>
      </c>
      <c r="J514" t="s">
        <v>244</v>
      </c>
      <c r="K514">
        <v>80</v>
      </c>
      <c r="L514">
        <v>16.199999999999999</v>
      </c>
      <c r="M514" t="s">
        <v>274</v>
      </c>
      <c r="N514" t="s">
        <v>138</v>
      </c>
      <c r="O514">
        <v>1046</v>
      </c>
      <c r="P514">
        <v>7.6481835564053497</v>
      </c>
      <c r="Q514" t="s">
        <v>246</v>
      </c>
      <c r="R514" t="s">
        <v>138</v>
      </c>
      <c r="S514" t="s">
        <v>3264</v>
      </c>
    </row>
    <row r="515">
      <c r="A515" t="s">
        <v>1419</v>
      </c>
      <c r="B515">
        <v>58.362842363362297</v>
      </c>
      <c r="C515">
        <v>-2.4939989183866902</v>
      </c>
      <c r="D515">
        <v>0.36030404043814102</v>
      </c>
      <c r="E515" s="134" t="s">
        <v>4487</v>
      </c>
      <c r="F515" s="134" t="s">
        <v>4488</v>
      </c>
      <c r="G515" t="s">
        <v>269</v>
      </c>
      <c r="H515">
        <v>9623671</v>
      </c>
      <c r="I515">
        <v>9624303</v>
      </c>
      <c r="J515" t="s">
        <v>244</v>
      </c>
      <c r="K515">
        <v>632</v>
      </c>
      <c r="L515">
        <v>10</v>
      </c>
      <c r="M515" t="s">
        <v>245</v>
      </c>
      <c r="N515" t="s">
        <v>196</v>
      </c>
      <c r="O515">
        <v>4584</v>
      </c>
      <c r="P515">
        <v>13.7870855148342</v>
      </c>
      <c r="Q515" t="s">
        <v>246</v>
      </c>
      <c r="R515" t="s">
        <v>196</v>
      </c>
      <c r="S515" t="s">
        <v>3264</v>
      </c>
    </row>
    <row r="516">
      <c r="A516" t="s">
        <v>2609</v>
      </c>
      <c r="B516">
        <v>61.992554275829598</v>
      </c>
      <c r="C516">
        <v>8.33942263093709</v>
      </c>
      <c r="D516">
        <v>1.29887403992252</v>
      </c>
      <c r="E516" s="134" t="s">
        <v>4489</v>
      </c>
      <c r="F516" s="134" t="s">
        <v>4490</v>
      </c>
      <c r="G516" t="s">
        <v>418</v>
      </c>
      <c r="H516">
        <v>3535068</v>
      </c>
      <c r="I516">
        <v>3535743</v>
      </c>
      <c r="J516" t="s">
        <v>252</v>
      </c>
      <c r="K516">
        <v>675</v>
      </c>
      <c r="L516">
        <v>9.4000000000000004</v>
      </c>
      <c r="M516" t="s">
        <v>274</v>
      </c>
      <c r="N516" t="s">
        <v>126</v>
      </c>
      <c r="O516">
        <v>703</v>
      </c>
      <c r="P516">
        <v>96.017069701280207</v>
      </c>
      <c r="Q516" t="s">
        <v>254</v>
      </c>
      <c r="R516" t="s">
        <v>191</v>
      </c>
      <c r="S516" t="s">
        <v>3264</v>
      </c>
    </row>
    <row r="517">
      <c r="A517" t="s">
        <v>2430</v>
      </c>
      <c r="B517">
        <v>42.614328920775797</v>
      </c>
      <c r="C517">
        <v>-3.5146716746514199</v>
      </c>
      <c r="D517">
        <v>0.50398396094102604</v>
      </c>
      <c r="E517" s="134" t="s">
        <v>4491</v>
      </c>
      <c r="F517" s="134" t="s">
        <v>4492</v>
      </c>
      <c r="G517" t="s">
        <v>681</v>
      </c>
      <c r="H517">
        <v>2472864</v>
      </c>
      <c r="I517">
        <v>2477884</v>
      </c>
      <c r="J517" t="s">
        <v>244</v>
      </c>
      <c r="K517">
        <v>3005</v>
      </c>
      <c r="L517">
        <v>21.407</v>
      </c>
      <c r="M517" t="s">
        <v>274</v>
      </c>
      <c r="N517" t="s">
        <v>199</v>
      </c>
      <c r="O517">
        <v>13468</v>
      </c>
      <c r="P517">
        <v>22.3121473121473</v>
      </c>
      <c r="Q517" t="s">
        <v>246</v>
      </c>
      <c r="R517" t="s">
        <v>199</v>
      </c>
      <c r="S517" t="s">
        <v>3264</v>
      </c>
    </row>
    <row r="518">
      <c r="A518" t="s">
        <v>1173</v>
      </c>
      <c r="B518">
        <v>28.161881660025202</v>
      </c>
      <c r="C518">
        <v>4.7998423907353702</v>
      </c>
      <c r="D518">
        <v>0.68601145492118698</v>
      </c>
      <c r="E518" s="134" t="s">
        <v>4493</v>
      </c>
      <c r="F518" s="134" t="s">
        <v>4494</v>
      </c>
      <c r="G518" t="s">
        <v>251</v>
      </c>
      <c r="H518">
        <v>3684550</v>
      </c>
      <c r="I518">
        <v>3687151</v>
      </c>
      <c r="J518" t="s">
        <v>252</v>
      </c>
      <c r="K518">
        <v>2615</v>
      </c>
      <c r="L518">
        <v>0.29799999999999999</v>
      </c>
      <c r="M518" t="s">
        <v>293</v>
      </c>
      <c r="N518" t="s">
        <v>198</v>
      </c>
      <c r="O518">
        <v>5467</v>
      </c>
      <c r="P518">
        <v>47.832449240899898</v>
      </c>
      <c r="Q518" t="s">
        <v>246</v>
      </c>
      <c r="R518" t="s">
        <v>198</v>
      </c>
      <c r="S518" t="s">
        <v>3264</v>
      </c>
    </row>
    <row r="519">
      <c r="A519" t="s">
        <v>4495</v>
      </c>
      <c r="B519">
        <v>61.915563749245898</v>
      </c>
      <c r="C519">
        <v>-2.4788314204140001</v>
      </c>
      <c r="D519">
        <v>0.360680619872499</v>
      </c>
      <c r="E519" s="134" t="s">
        <v>4496</v>
      </c>
      <c r="F519" s="134" t="s">
        <v>4497</v>
      </c>
      <c r="G519" t="s">
        <v>330</v>
      </c>
      <c r="H519">
        <v>3696102</v>
      </c>
      <c r="I519">
        <v>3696440</v>
      </c>
      <c r="J519" t="s">
        <v>244</v>
      </c>
      <c r="K519">
        <v>338</v>
      </c>
      <c r="L519">
        <v>0.59999999999999998</v>
      </c>
      <c r="M519" t="s">
        <v>265</v>
      </c>
      <c r="N519" t="s">
        <v>138</v>
      </c>
      <c r="O519">
        <v>359</v>
      </c>
      <c r="P519">
        <v>94.150417827298</v>
      </c>
      <c r="Q519" t="s">
        <v>254</v>
      </c>
      <c r="R519" t="s">
        <v>138</v>
      </c>
      <c r="S519" t="s">
        <v>3264</v>
      </c>
    </row>
    <row r="520">
      <c r="A520" t="s">
        <v>1170</v>
      </c>
      <c r="B520">
        <v>35.820516720961201</v>
      </c>
      <c r="C520">
        <v>3.0450361647643298</v>
      </c>
      <c r="D520">
        <v>0.44320900326790702</v>
      </c>
      <c r="E520" s="134" t="s">
        <v>4498</v>
      </c>
      <c r="F520" s="134" t="s">
        <v>4499</v>
      </c>
      <c r="G520" t="s">
        <v>452</v>
      </c>
      <c r="H520">
        <v>1697141</v>
      </c>
      <c r="I520">
        <v>1697343</v>
      </c>
      <c r="J520" t="s">
        <v>244</v>
      </c>
      <c r="K520">
        <v>202</v>
      </c>
      <c r="L520">
        <v>19.300000000000001</v>
      </c>
      <c r="M520" t="s">
        <v>293</v>
      </c>
      <c r="N520" t="s">
        <v>138</v>
      </c>
      <c r="O520">
        <v>13346</v>
      </c>
      <c r="P520">
        <v>1.5135621159898101</v>
      </c>
      <c r="Q520" t="s">
        <v>246</v>
      </c>
      <c r="R520" t="s">
        <v>138</v>
      </c>
      <c r="S520" t="s">
        <v>3264</v>
      </c>
    </row>
    <row r="521">
      <c r="A521" t="s">
        <v>979</v>
      </c>
      <c r="B521">
        <v>56.555540643337302</v>
      </c>
      <c r="C521">
        <v>-2.6008985884682101</v>
      </c>
      <c r="D521">
        <v>0.38411755158040001</v>
      </c>
      <c r="E521" s="134" t="s">
        <v>4500</v>
      </c>
      <c r="F521" s="134" t="s">
        <v>4501</v>
      </c>
      <c r="G521" t="s">
        <v>338</v>
      </c>
      <c r="H521">
        <v>1034978</v>
      </c>
      <c r="I521">
        <v>1035056</v>
      </c>
      <c r="J521" t="s">
        <v>252</v>
      </c>
      <c r="K521">
        <v>78</v>
      </c>
      <c r="L521">
        <v>19.600000000000001</v>
      </c>
      <c r="M521" t="s">
        <v>245</v>
      </c>
      <c r="N521" t="s">
        <v>138</v>
      </c>
      <c r="O521">
        <v>2121</v>
      </c>
      <c r="P521">
        <v>3.6775106082036801</v>
      </c>
      <c r="Q521" t="s">
        <v>246</v>
      </c>
      <c r="R521" t="s">
        <v>138</v>
      </c>
      <c r="S521" t="s">
        <v>3264</v>
      </c>
    </row>
    <row r="522">
      <c r="A522" t="s">
        <v>1149</v>
      </c>
      <c r="B522">
        <v>35.7025002440297</v>
      </c>
      <c r="C522">
        <v>3.2541157881360401</v>
      </c>
      <c r="D522">
        <v>0.48198501714408098</v>
      </c>
      <c r="E522" s="134" t="s">
        <v>4502</v>
      </c>
      <c r="F522" s="134" t="s">
        <v>4503</v>
      </c>
      <c r="G522" t="s">
        <v>520</v>
      </c>
      <c r="H522">
        <v>3581165</v>
      </c>
      <c r="I522">
        <v>3587554</v>
      </c>
      <c r="J522" t="s">
        <v>244</v>
      </c>
      <c r="K522">
        <v>286</v>
      </c>
      <c r="L522">
        <v>18.356999999999999</v>
      </c>
      <c r="M522" t="s">
        <v>245</v>
      </c>
      <c r="N522" t="s">
        <v>200</v>
      </c>
      <c r="O522">
        <v>4637</v>
      </c>
      <c r="P522">
        <v>6.1677808928186302</v>
      </c>
      <c r="Q522" t="s">
        <v>246</v>
      </c>
      <c r="R522" t="s">
        <v>200</v>
      </c>
      <c r="S522" t="s">
        <v>3264</v>
      </c>
    </row>
    <row r="523">
      <c r="A523" t="s">
        <v>1146</v>
      </c>
      <c r="B523">
        <v>28.487131710351601</v>
      </c>
      <c r="C523">
        <v>5.0855057366574403</v>
      </c>
      <c r="D523">
        <v>0.73239240405279304</v>
      </c>
      <c r="E523" s="134" t="s">
        <v>4504</v>
      </c>
      <c r="F523" s="134" t="s">
        <v>4505</v>
      </c>
      <c r="G523" t="s">
        <v>261</v>
      </c>
      <c r="H523">
        <v>1112396</v>
      </c>
      <c r="I523">
        <v>1112464</v>
      </c>
      <c r="J523" t="s">
        <v>252</v>
      </c>
      <c r="K523">
        <v>68</v>
      </c>
      <c r="L523">
        <v>20.600000000000001</v>
      </c>
      <c r="M523" t="s">
        <v>245</v>
      </c>
      <c r="N523" t="s">
        <v>350</v>
      </c>
      <c r="O523">
        <v>217</v>
      </c>
      <c r="P523">
        <v>31.3364055299539</v>
      </c>
      <c r="Q523" t="s">
        <v>246</v>
      </c>
      <c r="R523" t="s">
        <v>192</v>
      </c>
      <c r="S523" t="s">
        <v>3264</v>
      </c>
    </row>
    <row r="524">
      <c r="A524" t="s">
        <v>4506</v>
      </c>
      <c r="B524">
        <v>51.982083288937297</v>
      </c>
      <c r="C524">
        <v>-2.6325369698682399</v>
      </c>
      <c r="D524">
        <v>0.388812853686407</v>
      </c>
      <c r="E524" s="134" t="s">
        <v>4507</v>
      </c>
      <c r="F524" s="134" t="s">
        <v>4508</v>
      </c>
      <c r="G524" t="s">
        <v>349</v>
      </c>
      <c r="H524">
        <v>7707850</v>
      </c>
      <c r="I524">
        <v>7708192</v>
      </c>
      <c r="J524" t="s">
        <v>244</v>
      </c>
      <c r="K524">
        <v>342</v>
      </c>
      <c r="L524">
        <v>0.90000000000000002</v>
      </c>
      <c r="M524" t="s">
        <v>274</v>
      </c>
      <c r="N524" t="s">
        <v>138</v>
      </c>
      <c r="O524">
        <v>359</v>
      </c>
      <c r="P524">
        <v>95.264623955431802</v>
      </c>
      <c r="Q524" t="s">
        <v>254</v>
      </c>
      <c r="R524" t="s">
        <v>138</v>
      </c>
      <c r="S524" t="s">
        <v>3264</v>
      </c>
    </row>
    <row r="525">
      <c r="A525" t="s">
        <v>1185</v>
      </c>
      <c r="B525">
        <v>26.514295476254802</v>
      </c>
      <c r="C525">
        <v>4.29980837469222</v>
      </c>
      <c r="D525">
        <v>0.62797746617899897</v>
      </c>
      <c r="E525" s="134" t="s">
        <v>4509</v>
      </c>
      <c r="F525" s="134" t="s">
        <v>4510</v>
      </c>
      <c r="G525" t="s">
        <v>334</v>
      </c>
      <c r="H525">
        <v>4884205</v>
      </c>
      <c r="I525">
        <v>4887947</v>
      </c>
      <c r="J525" t="s">
        <v>252</v>
      </c>
      <c r="K525">
        <v>3541</v>
      </c>
      <c r="L525">
        <v>13.082000000000001</v>
      </c>
      <c r="M525" t="s">
        <v>274</v>
      </c>
      <c r="N525" t="s">
        <v>278</v>
      </c>
      <c r="O525">
        <v>8869</v>
      </c>
      <c r="P525">
        <v>39.925583493065702</v>
      </c>
      <c r="Q525" t="s">
        <v>246</v>
      </c>
      <c r="R525" t="s">
        <v>191</v>
      </c>
      <c r="S525" t="s">
        <v>3264</v>
      </c>
    </row>
    <row r="526">
      <c r="A526" t="s">
        <v>4511</v>
      </c>
      <c r="B526">
        <v>53.719252131048698</v>
      </c>
      <c r="C526">
        <v>-2.5423538075330998</v>
      </c>
      <c r="D526">
        <v>0.37606921315421998</v>
      </c>
      <c r="E526" s="134" t="s">
        <v>4512</v>
      </c>
      <c r="F526" s="134" t="s">
        <v>4513</v>
      </c>
      <c r="G526" t="s">
        <v>334</v>
      </c>
      <c r="H526">
        <v>648051</v>
      </c>
      <c r="I526">
        <v>648131</v>
      </c>
      <c r="J526" t="s">
        <v>252</v>
      </c>
      <c r="K526">
        <v>80</v>
      </c>
      <c r="L526">
        <v>10.4</v>
      </c>
      <c r="M526" t="s">
        <v>274</v>
      </c>
      <c r="N526" t="s">
        <v>122</v>
      </c>
      <c r="O526">
        <v>1773</v>
      </c>
      <c r="P526">
        <v>4.5121263395375104</v>
      </c>
      <c r="Q526" t="s">
        <v>246</v>
      </c>
      <c r="R526" t="s">
        <v>122</v>
      </c>
      <c r="S526" t="s">
        <v>3264</v>
      </c>
    </row>
    <row r="527">
      <c r="A527" t="s">
        <v>1293</v>
      </c>
      <c r="B527">
        <v>45.254116370145397</v>
      </c>
      <c r="C527">
        <v>2.4707193165439501</v>
      </c>
      <c r="D527">
        <v>0.36623911805317699</v>
      </c>
      <c r="E527" s="134" t="s">
        <v>4514</v>
      </c>
      <c r="F527" s="134" t="s">
        <v>4515</v>
      </c>
      <c r="G527" t="s">
        <v>269</v>
      </c>
      <c r="H527">
        <v>7974152</v>
      </c>
      <c r="I527">
        <v>7974901</v>
      </c>
      <c r="J527" t="s">
        <v>244</v>
      </c>
      <c r="K527">
        <v>749</v>
      </c>
      <c r="L527">
        <v>4.7999999999999998</v>
      </c>
      <c r="M527" t="s">
        <v>245</v>
      </c>
      <c r="N527" t="s">
        <v>197</v>
      </c>
      <c r="O527">
        <v>607</v>
      </c>
      <c r="P527">
        <v>123.39373970346</v>
      </c>
      <c r="Q527" t="s">
        <v>254</v>
      </c>
      <c r="R527" t="s">
        <v>197</v>
      </c>
      <c r="S527" t="s">
        <v>3264</v>
      </c>
    </row>
    <row r="528">
      <c r="A528" t="s">
        <v>4516</v>
      </c>
      <c r="B528">
        <v>76.549456317159098</v>
      </c>
      <c r="C528">
        <v>-2.2675312240241001</v>
      </c>
      <c r="D528">
        <v>0.34002373494354998</v>
      </c>
      <c r="E528" s="134" t="s">
        <v>4517</v>
      </c>
      <c r="F528" s="134" t="s">
        <v>4518</v>
      </c>
      <c r="G528" t="s">
        <v>297</v>
      </c>
      <c r="H528">
        <v>3631765</v>
      </c>
      <c r="I528">
        <v>3637280</v>
      </c>
      <c r="J528" t="s">
        <v>252</v>
      </c>
      <c r="K528">
        <v>1169</v>
      </c>
      <c r="L528">
        <v>6.8360000000000003</v>
      </c>
      <c r="M528" t="s">
        <v>245</v>
      </c>
      <c r="N528" t="s">
        <v>195</v>
      </c>
      <c r="O528">
        <v>4363</v>
      </c>
      <c r="P528">
        <v>26.793490717396299</v>
      </c>
      <c r="Q528" t="s">
        <v>246</v>
      </c>
      <c r="R528" t="s">
        <v>195</v>
      </c>
      <c r="S528" t="s">
        <v>3264</v>
      </c>
    </row>
    <row r="529">
      <c r="A529" t="s">
        <v>4519</v>
      </c>
      <c r="B529">
        <v>36.682177261919101</v>
      </c>
      <c r="C529">
        <v>2.8808678470412601</v>
      </c>
      <c r="D529">
        <v>0.428576772707981</v>
      </c>
      <c r="E529" s="134" t="s">
        <v>4520</v>
      </c>
      <c r="F529" s="134" t="s">
        <v>4521</v>
      </c>
      <c r="G529" t="s">
        <v>478</v>
      </c>
      <c r="H529">
        <v>2051016</v>
      </c>
      <c r="I529">
        <v>2051096</v>
      </c>
      <c r="J529" t="s">
        <v>244</v>
      </c>
      <c r="K529">
        <v>80</v>
      </c>
      <c r="L529">
        <v>16.199999999999999</v>
      </c>
      <c r="M529" t="s">
        <v>274</v>
      </c>
      <c r="N529" t="s">
        <v>138</v>
      </c>
      <c r="O529">
        <v>1046</v>
      </c>
      <c r="P529">
        <v>7.6481835564053497</v>
      </c>
      <c r="Q529" t="s">
        <v>246</v>
      </c>
      <c r="R529" t="s">
        <v>138</v>
      </c>
      <c r="S529" t="s">
        <v>3264</v>
      </c>
    </row>
    <row r="530">
      <c r="A530" t="s">
        <v>1894</v>
      </c>
      <c r="B530">
        <v>41.866006485017699</v>
      </c>
      <c r="C530">
        <v>-3.45952568201362</v>
      </c>
      <c r="D530">
        <v>0.51178892168106804</v>
      </c>
      <c r="E530" s="134" t="s">
        <v>4522</v>
      </c>
      <c r="F530" s="134" t="s">
        <v>4523</v>
      </c>
      <c r="G530" t="s">
        <v>524</v>
      </c>
      <c r="H530">
        <v>5443275</v>
      </c>
      <c r="I530">
        <v>5445198</v>
      </c>
      <c r="J530" t="s">
        <v>252</v>
      </c>
      <c r="K530">
        <v>1090</v>
      </c>
      <c r="L530">
        <v>21.859000000000002</v>
      </c>
      <c r="M530" t="s">
        <v>274</v>
      </c>
      <c r="N530" t="s">
        <v>198</v>
      </c>
      <c r="O530">
        <v>7000</v>
      </c>
      <c r="P530">
        <v>15.5714285714286</v>
      </c>
      <c r="Q530" t="s">
        <v>246</v>
      </c>
      <c r="R530" t="s">
        <v>198</v>
      </c>
      <c r="S530" t="s">
        <v>3264</v>
      </c>
    </row>
    <row r="531">
      <c r="A531" t="s">
        <v>1138</v>
      </c>
      <c r="B531">
        <v>39.045523768021297</v>
      </c>
      <c r="C531">
        <v>2.7466268564661598</v>
      </c>
      <c r="D531">
        <v>0.40944454801907298</v>
      </c>
      <c r="E531" s="134" t="s">
        <v>4524</v>
      </c>
      <c r="F531" s="134" t="s">
        <v>4525</v>
      </c>
      <c r="G531" t="s">
        <v>681</v>
      </c>
      <c r="H531">
        <v>5274339</v>
      </c>
      <c r="I531">
        <v>5281844</v>
      </c>
      <c r="J531" t="s">
        <v>252</v>
      </c>
      <c r="K531">
        <v>385</v>
      </c>
      <c r="L531">
        <v>11.365</v>
      </c>
      <c r="M531" t="s">
        <v>245</v>
      </c>
      <c r="N531" t="s">
        <v>196</v>
      </c>
      <c r="O531">
        <v>4037</v>
      </c>
      <c r="P531">
        <v>9.5367847411444107</v>
      </c>
      <c r="Q531" t="s">
        <v>246</v>
      </c>
      <c r="R531" t="s">
        <v>196</v>
      </c>
      <c r="S531" t="s">
        <v>3264</v>
      </c>
    </row>
    <row r="532">
      <c r="A532" t="s">
        <v>1109</v>
      </c>
      <c r="B532">
        <v>57.4981571807362</v>
      </c>
      <c r="C532">
        <v>-2.4026813494912398</v>
      </c>
      <c r="D532">
        <v>0.358282468163238</v>
      </c>
      <c r="E532" s="134" t="s">
        <v>4526</v>
      </c>
      <c r="F532" s="134" t="s">
        <v>4527</v>
      </c>
      <c r="G532" t="s">
        <v>681</v>
      </c>
      <c r="H532">
        <v>2466495</v>
      </c>
      <c r="I532">
        <v>2467021</v>
      </c>
      <c r="J532" t="s">
        <v>244</v>
      </c>
      <c r="K532">
        <v>372</v>
      </c>
      <c r="L532">
        <v>18.183</v>
      </c>
      <c r="M532" t="s">
        <v>245</v>
      </c>
      <c r="N532" t="s">
        <v>350</v>
      </c>
      <c r="O532">
        <v>1344</v>
      </c>
      <c r="P532">
        <v>27.678571428571399</v>
      </c>
      <c r="Q532" t="s">
        <v>246</v>
      </c>
      <c r="R532" t="s">
        <v>192</v>
      </c>
      <c r="S532" t="s">
        <v>3264</v>
      </c>
    </row>
    <row r="533">
      <c r="A533" t="s">
        <v>1951</v>
      </c>
      <c r="B533">
        <v>182.94964715801299</v>
      </c>
      <c r="C533">
        <v>-9.0819407059615802</v>
      </c>
      <c r="D533">
        <v>1.30270929086191</v>
      </c>
      <c r="E533" s="134" t="s">
        <v>4528</v>
      </c>
      <c r="F533" s="134" t="s">
        <v>4529</v>
      </c>
      <c r="G533" t="s">
        <v>418</v>
      </c>
      <c r="H533">
        <v>2348332</v>
      </c>
      <c r="I533">
        <v>2350150</v>
      </c>
      <c r="J533" t="s">
        <v>244</v>
      </c>
      <c r="K533">
        <v>195</v>
      </c>
      <c r="L533">
        <v>27.745000000000001</v>
      </c>
      <c r="M533" t="s">
        <v>153</v>
      </c>
      <c r="N533" t="s">
        <v>138</v>
      </c>
      <c r="O533">
        <v>5724</v>
      </c>
      <c r="P533">
        <v>3.40670859538784</v>
      </c>
      <c r="Q533" t="s">
        <v>246</v>
      </c>
      <c r="R533" t="s">
        <v>138</v>
      </c>
      <c r="S533" t="s">
        <v>3264</v>
      </c>
    </row>
    <row r="534">
      <c r="A534" t="s">
        <v>1257</v>
      </c>
      <c r="B534">
        <v>28.145213277284899</v>
      </c>
      <c r="C534">
        <v>3.5473413592917198</v>
      </c>
      <c r="D534">
        <v>0.52856176378823205</v>
      </c>
      <c r="E534" s="134" t="s">
        <v>4530</v>
      </c>
      <c r="F534" s="134" t="s">
        <v>4531</v>
      </c>
      <c r="G534" t="s">
        <v>251</v>
      </c>
      <c r="H534">
        <v>2602775</v>
      </c>
      <c r="I534">
        <v>2603205</v>
      </c>
      <c r="J534" t="s">
        <v>244</v>
      </c>
      <c r="K534">
        <v>430</v>
      </c>
      <c r="L534">
        <v>3.7000000000000002</v>
      </c>
      <c r="M534" t="s">
        <v>274</v>
      </c>
      <c r="N534" t="s">
        <v>137</v>
      </c>
      <c r="O534">
        <v>723</v>
      </c>
      <c r="P534">
        <v>59.474412171507602</v>
      </c>
      <c r="Q534" t="s">
        <v>246</v>
      </c>
      <c r="R534" t="s">
        <v>194</v>
      </c>
      <c r="S534" t="s">
        <v>3264</v>
      </c>
    </row>
    <row r="535">
      <c r="A535" t="s">
        <v>1197</v>
      </c>
      <c r="B535">
        <v>36.144191419950602</v>
      </c>
      <c r="C535">
        <v>2.99691836933241</v>
      </c>
      <c r="D535">
        <v>0.45142458689638998</v>
      </c>
      <c r="E535" s="134" t="s">
        <v>4532</v>
      </c>
      <c r="F535" s="134" t="s">
        <v>4533</v>
      </c>
      <c r="G535" t="s">
        <v>411</v>
      </c>
      <c r="H535">
        <v>2473473</v>
      </c>
      <c r="I535">
        <v>2473615</v>
      </c>
      <c r="J535" t="s">
        <v>244</v>
      </c>
      <c r="K535">
        <v>142</v>
      </c>
      <c r="L535">
        <v>16.399999999999999</v>
      </c>
      <c r="M535" t="s">
        <v>245</v>
      </c>
      <c r="N535" t="s">
        <v>199</v>
      </c>
      <c r="O535">
        <v>8412</v>
      </c>
      <c r="P535">
        <v>1.6880646695197301</v>
      </c>
      <c r="Q535" t="s">
        <v>246</v>
      </c>
      <c r="R535" t="s">
        <v>199</v>
      </c>
      <c r="S535" t="s">
        <v>3264</v>
      </c>
    </row>
    <row r="536">
      <c r="A536" t="s">
        <v>4534</v>
      </c>
      <c r="B536">
        <v>48.852837448239697</v>
      </c>
      <c r="C536">
        <v>-2.78855836966425</v>
      </c>
      <c r="D536">
        <v>0.42021315465335002</v>
      </c>
      <c r="E536" s="134" t="s">
        <v>4535</v>
      </c>
      <c r="F536" s="134" t="s">
        <v>4536</v>
      </c>
      <c r="G536" t="s">
        <v>273</v>
      </c>
      <c r="H536">
        <v>2139169</v>
      </c>
      <c r="I536">
        <v>2139514</v>
      </c>
      <c r="J536" t="s">
        <v>244</v>
      </c>
      <c r="K536">
        <v>345</v>
      </c>
      <c r="L536">
        <v>1.7</v>
      </c>
      <c r="M536" t="s">
        <v>265</v>
      </c>
      <c r="N536" t="s">
        <v>138</v>
      </c>
      <c r="O536">
        <v>359</v>
      </c>
      <c r="P536">
        <v>96.100278551532</v>
      </c>
      <c r="Q536" t="s">
        <v>254</v>
      </c>
      <c r="R536" t="s">
        <v>138</v>
      </c>
      <c r="S536" t="s">
        <v>3264</v>
      </c>
    </row>
    <row r="537">
      <c r="A537" t="s">
        <v>4537</v>
      </c>
      <c r="B537">
        <v>87.295125862429103</v>
      </c>
      <c r="C537">
        <v>-2.0067522232930699</v>
      </c>
      <c r="D537">
        <v>0.30481156292711997</v>
      </c>
      <c r="E537" s="134" t="s">
        <v>4538</v>
      </c>
      <c r="F537" s="134" t="s">
        <v>4539</v>
      </c>
      <c r="G537" t="s">
        <v>349</v>
      </c>
      <c r="H537">
        <v>5436639</v>
      </c>
      <c r="I537">
        <v>5437932</v>
      </c>
      <c r="J537" t="s">
        <v>252</v>
      </c>
      <c r="K537">
        <v>1293</v>
      </c>
      <c r="L537">
        <v>8.4000000000000004</v>
      </c>
      <c r="M537" t="s">
        <v>245</v>
      </c>
      <c r="N537" t="s">
        <v>195</v>
      </c>
      <c r="O537">
        <v>4363</v>
      </c>
      <c r="P537">
        <v>29.635571854228701</v>
      </c>
      <c r="Q537" t="s">
        <v>246</v>
      </c>
      <c r="R537" t="s">
        <v>195</v>
      </c>
      <c r="S537" t="s">
        <v>3264</v>
      </c>
    </row>
    <row r="538">
      <c r="A538" t="s">
        <v>1200</v>
      </c>
      <c r="B538">
        <v>28.223302282363601</v>
      </c>
      <c r="C538">
        <v>9.28576152426424</v>
      </c>
      <c r="D538">
        <v>2.7861348651717499</v>
      </c>
      <c r="E538" s="134" t="s">
        <v>4540</v>
      </c>
      <c r="F538" s="134" t="s">
        <v>4541</v>
      </c>
      <c r="G538" t="s">
        <v>303</v>
      </c>
      <c r="H538">
        <v>1184058</v>
      </c>
      <c r="I538">
        <v>1184418</v>
      </c>
      <c r="J538" t="s">
        <v>252</v>
      </c>
      <c r="K538">
        <v>360</v>
      </c>
      <c r="L538">
        <v>5.2000000000000002</v>
      </c>
      <c r="M538" t="s">
        <v>265</v>
      </c>
      <c r="N538" t="s">
        <v>196</v>
      </c>
      <c r="O538">
        <v>4037</v>
      </c>
      <c r="P538">
        <v>8.9175130047064606</v>
      </c>
      <c r="Q538" t="s">
        <v>246</v>
      </c>
      <c r="R538" t="s">
        <v>196</v>
      </c>
      <c r="S538" t="s">
        <v>3264</v>
      </c>
    </row>
    <row r="539">
      <c r="A539" t="s">
        <v>4542</v>
      </c>
      <c r="B539">
        <v>949.18776573203604</v>
      </c>
      <c r="C539">
        <v>2.2149512627710299</v>
      </c>
      <c r="D539">
        <v>0.33541239552108498</v>
      </c>
      <c r="E539" s="134" t="s">
        <v>4543</v>
      </c>
      <c r="F539" s="134" t="s">
        <v>4544</v>
      </c>
      <c r="G539" t="s">
        <v>243</v>
      </c>
      <c r="H539">
        <v>223216</v>
      </c>
      <c r="I539">
        <v>225710</v>
      </c>
      <c r="J539" t="s">
        <v>244</v>
      </c>
      <c r="K539">
        <v>1869</v>
      </c>
      <c r="L539">
        <v>18.062000000000001</v>
      </c>
      <c r="M539" t="s">
        <v>274</v>
      </c>
      <c r="N539" t="s">
        <v>126</v>
      </c>
      <c r="O539">
        <v>3386</v>
      </c>
      <c r="P539">
        <v>55.197873597164801</v>
      </c>
      <c r="Q539" t="s">
        <v>246</v>
      </c>
      <c r="R539" t="s">
        <v>192</v>
      </c>
      <c r="S539" t="s">
        <v>3264</v>
      </c>
    </row>
    <row r="540">
      <c r="A540" t="s">
        <v>1314</v>
      </c>
      <c r="B540">
        <v>28.0442346416039</v>
      </c>
      <c r="C540">
        <v>4.8107922278376796</v>
      </c>
      <c r="D540">
        <v>0.72182582138428497</v>
      </c>
      <c r="E540" s="134" t="s">
        <v>4545</v>
      </c>
      <c r="F540" s="134" t="s">
        <v>4546</v>
      </c>
      <c r="G540" t="s">
        <v>342</v>
      </c>
      <c r="H540">
        <v>6356822</v>
      </c>
      <c r="I540">
        <v>6357392</v>
      </c>
      <c r="J540" t="s">
        <v>252</v>
      </c>
      <c r="K540">
        <v>570</v>
      </c>
      <c r="L540">
        <v>17.600000000000001</v>
      </c>
      <c r="M540" t="s">
        <v>274</v>
      </c>
      <c r="N540" t="s">
        <v>199</v>
      </c>
      <c r="O540">
        <v>11528</v>
      </c>
      <c r="P540">
        <v>4.9444829979181097</v>
      </c>
      <c r="Q540" t="s">
        <v>246</v>
      </c>
      <c r="R540" t="s">
        <v>199</v>
      </c>
      <c r="S540" t="s">
        <v>3264</v>
      </c>
    </row>
    <row r="541">
      <c r="A541" t="s">
        <v>4547</v>
      </c>
      <c r="B541">
        <v>73.980339315537904</v>
      </c>
      <c r="C541">
        <v>-2.0044645835078199</v>
      </c>
      <c r="D541">
        <v>0.30598968163983498</v>
      </c>
      <c r="E541" s="134" t="s">
        <v>4548</v>
      </c>
      <c r="F541" s="134" t="s">
        <v>4549</v>
      </c>
      <c r="G541" t="s">
        <v>243</v>
      </c>
      <c r="H541">
        <v>23783</v>
      </c>
      <c r="I541">
        <v>23932</v>
      </c>
      <c r="J541" t="s">
        <v>244</v>
      </c>
      <c r="K541">
        <v>149</v>
      </c>
      <c r="L541">
        <v>0.69999999999999996</v>
      </c>
      <c r="M541" t="s">
        <v>265</v>
      </c>
      <c r="N541" t="s">
        <v>196</v>
      </c>
      <c r="O541">
        <v>4584</v>
      </c>
      <c r="P541">
        <v>3.25043630017452</v>
      </c>
      <c r="Q541" t="s">
        <v>246</v>
      </c>
      <c r="R541" t="s">
        <v>196</v>
      </c>
      <c r="S541" t="s">
        <v>3264</v>
      </c>
    </row>
    <row r="542">
      <c r="A542" t="s">
        <v>4550</v>
      </c>
      <c r="B542">
        <v>45.175666443014798</v>
      </c>
      <c r="C542">
        <v>-3.02419947886104</v>
      </c>
      <c r="D542">
        <v>0.46603998246557499</v>
      </c>
      <c r="E542" s="134" t="s">
        <v>4551</v>
      </c>
      <c r="F542" s="134" t="s">
        <v>4552</v>
      </c>
      <c r="G542" t="s">
        <v>452</v>
      </c>
      <c r="H542">
        <v>6621723</v>
      </c>
      <c r="I542">
        <v>6622069</v>
      </c>
      <c r="J542" t="s">
        <v>244</v>
      </c>
      <c r="K542">
        <v>346</v>
      </c>
      <c r="L542">
        <v>2.2999999999999998</v>
      </c>
      <c r="M542" t="s">
        <v>245</v>
      </c>
      <c r="N542" t="s">
        <v>138</v>
      </c>
      <c r="O542">
        <v>359</v>
      </c>
      <c r="P542">
        <v>96.378830083565504</v>
      </c>
      <c r="Q542" t="s">
        <v>254</v>
      </c>
      <c r="R542" t="s">
        <v>138</v>
      </c>
      <c r="S542" t="s">
        <v>3264</v>
      </c>
    </row>
    <row r="543">
      <c r="A543" t="s">
        <v>1194</v>
      </c>
      <c r="B543">
        <v>25.715641470311098</v>
      </c>
      <c r="C543">
        <v>4.2441502502693096</v>
      </c>
      <c r="D543">
        <v>0.64318253988323704</v>
      </c>
      <c r="E543" s="134" t="s">
        <v>4553</v>
      </c>
      <c r="F543" s="134" t="s">
        <v>4554</v>
      </c>
      <c r="G543" t="s">
        <v>334</v>
      </c>
      <c r="H543">
        <v>7274269</v>
      </c>
      <c r="I543">
        <v>7277046</v>
      </c>
      <c r="J543" t="s">
        <v>244</v>
      </c>
      <c r="K543">
        <v>2777</v>
      </c>
      <c r="L543">
        <v>0.20000000000000001</v>
      </c>
      <c r="M543" t="s">
        <v>245</v>
      </c>
      <c r="N543" t="s">
        <v>198</v>
      </c>
      <c r="O543">
        <v>5467</v>
      </c>
      <c r="P543">
        <v>50.795683190049402</v>
      </c>
      <c r="Q543" t="s">
        <v>246</v>
      </c>
      <c r="R543" t="s">
        <v>198</v>
      </c>
      <c r="S543" t="s">
        <v>3264</v>
      </c>
    </row>
    <row r="544">
      <c r="A544" t="s">
        <v>1036</v>
      </c>
      <c r="B544">
        <v>43.180969142279203</v>
      </c>
      <c r="C544">
        <v>6.9716017915588697</v>
      </c>
      <c r="D544">
        <v>0.99606576597763696</v>
      </c>
      <c r="E544" s="134" t="s">
        <v>4555</v>
      </c>
      <c r="F544" s="134" t="s">
        <v>4556</v>
      </c>
      <c r="G544" t="s">
        <v>273</v>
      </c>
      <c r="H544">
        <v>1291460</v>
      </c>
      <c r="I544">
        <v>1291614</v>
      </c>
      <c r="J544" t="s">
        <v>252</v>
      </c>
      <c r="K544">
        <v>154</v>
      </c>
      <c r="L544">
        <v>24.399999999999999</v>
      </c>
      <c r="M544" t="s">
        <v>265</v>
      </c>
      <c r="N544" t="s">
        <v>350</v>
      </c>
      <c r="O544">
        <v>325</v>
      </c>
      <c r="P544">
        <v>47.384615384615401</v>
      </c>
      <c r="Q544" t="s">
        <v>246</v>
      </c>
      <c r="R544" t="s">
        <v>192</v>
      </c>
      <c r="S544" t="s">
        <v>3264</v>
      </c>
    </row>
    <row r="545">
      <c r="A545" t="s">
        <v>1030</v>
      </c>
      <c r="B545">
        <v>70.619942419160097</v>
      </c>
      <c r="C545">
        <v>-2.01193073603116</v>
      </c>
      <c r="D545">
        <v>0.30759326617541699</v>
      </c>
      <c r="E545" s="134" t="s">
        <v>4557</v>
      </c>
      <c r="F545" s="134" t="s">
        <v>4558</v>
      </c>
      <c r="G545" t="s">
        <v>524</v>
      </c>
      <c r="H545">
        <v>216155</v>
      </c>
      <c r="I545">
        <v>222541</v>
      </c>
      <c r="J545" t="s">
        <v>252</v>
      </c>
      <c r="K545">
        <v>599</v>
      </c>
      <c r="L545">
        <v>15.455</v>
      </c>
      <c r="M545" t="s">
        <v>245</v>
      </c>
      <c r="N545" t="s">
        <v>199</v>
      </c>
      <c r="O545">
        <v>14394</v>
      </c>
      <c r="P545">
        <v>4.1614561622898396</v>
      </c>
      <c r="Q545" t="s">
        <v>246</v>
      </c>
      <c r="R545" t="s">
        <v>199</v>
      </c>
      <c r="S545" t="s">
        <v>3264</v>
      </c>
    </row>
    <row r="546">
      <c r="A546" t="s">
        <v>1507</v>
      </c>
      <c r="B546">
        <v>43.520118113011002</v>
      </c>
      <c r="C546">
        <v>6.9722714100022403</v>
      </c>
      <c r="D546">
        <v>0.99695253016927099</v>
      </c>
      <c r="E546" s="134" t="s">
        <v>4559</v>
      </c>
      <c r="F546" s="134" t="s">
        <v>4560</v>
      </c>
      <c r="G546" t="s">
        <v>317</v>
      </c>
      <c r="H546">
        <v>1895683</v>
      </c>
      <c r="I546">
        <v>1895884</v>
      </c>
      <c r="J546" t="s">
        <v>244</v>
      </c>
      <c r="K546">
        <v>201</v>
      </c>
      <c r="L546">
        <v>18</v>
      </c>
      <c r="M546" t="s">
        <v>245</v>
      </c>
      <c r="N546" t="s">
        <v>198</v>
      </c>
      <c r="O546">
        <v>5409</v>
      </c>
      <c r="P546">
        <v>3.7160288408208499</v>
      </c>
      <c r="Q546" t="s">
        <v>246</v>
      </c>
      <c r="R546" t="s">
        <v>198</v>
      </c>
      <c r="S546" t="s">
        <v>3264</v>
      </c>
    </row>
    <row r="547">
      <c r="A547" t="s">
        <v>2309</v>
      </c>
      <c r="B547">
        <v>46.272019866409202</v>
      </c>
      <c r="C547">
        <v>7.8967562046289403</v>
      </c>
      <c r="D547">
        <v>1.3007911407638899</v>
      </c>
      <c r="E547" s="134" t="s">
        <v>4561</v>
      </c>
      <c r="F547" s="134" t="s">
        <v>4562</v>
      </c>
      <c r="G547" t="s">
        <v>297</v>
      </c>
      <c r="H547">
        <v>2025812</v>
      </c>
      <c r="I547">
        <v>2026371</v>
      </c>
      <c r="J547" t="s">
        <v>252</v>
      </c>
      <c r="K547">
        <v>559</v>
      </c>
      <c r="L547">
        <v>3.7999999999999998</v>
      </c>
      <c r="M547" t="s">
        <v>245</v>
      </c>
      <c r="N547" t="s">
        <v>199</v>
      </c>
      <c r="O547">
        <v>4138</v>
      </c>
      <c r="P547">
        <v>13.5089415176414</v>
      </c>
      <c r="Q547" t="s">
        <v>246</v>
      </c>
      <c r="R547" t="s">
        <v>199</v>
      </c>
      <c r="S547" t="s">
        <v>3264</v>
      </c>
    </row>
    <row r="548">
      <c r="A548" t="s">
        <v>1209</v>
      </c>
      <c r="B548">
        <v>25.0660160698745</v>
      </c>
      <c r="C548">
        <v>4.0485728288138896</v>
      </c>
      <c r="D548">
        <v>0.61712079391930097</v>
      </c>
      <c r="E548" s="134" t="s">
        <v>4563</v>
      </c>
      <c r="F548" s="134" t="s">
        <v>4564</v>
      </c>
      <c r="G548" t="s">
        <v>524</v>
      </c>
      <c r="H548">
        <v>6065968</v>
      </c>
      <c r="I548">
        <v>6068350</v>
      </c>
      <c r="J548" t="s">
        <v>252</v>
      </c>
      <c r="K548">
        <v>2382</v>
      </c>
      <c r="L548">
        <v>0.10000000000000001</v>
      </c>
      <c r="M548" t="s">
        <v>274</v>
      </c>
      <c r="N548" t="s">
        <v>198</v>
      </c>
      <c r="O548">
        <v>5467</v>
      </c>
      <c r="P548">
        <v>43.570513993049197</v>
      </c>
      <c r="Q548" t="s">
        <v>246</v>
      </c>
      <c r="R548" t="s">
        <v>198</v>
      </c>
      <c r="S548" t="s">
        <v>3264</v>
      </c>
    </row>
    <row r="549">
      <c r="A549" t="s">
        <v>1476</v>
      </c>
      <c r="B549">
        <v>25.921390417822199</v>
      </c>
      <c r="C549">
        <v>9.1458974873449392</v>
      </c>
      <c r="D549">
        <v>2.7738780311656801</v>
      </c>
      <c r="E549" s="134" t="s">
        <v>4565</v>
      </c>
      <c r="F549" s="134" t="s">
        <v>4566</v>
      </c>
      <c r="G549" t="s">
        <v>330</v>
      </c>
      <c r="H549">
        <v>4189202</v>
      </c>
      <c r="I549">
        <v>4189480</v>
      </c>
      <c r="J549" t="s">
        <v>252</v>
      </c>
      <c r="K549">
        <v>278</v>
      </c>
      <c r="L549">
        <v>28.5</v>
      </c>
      <c r="M549" t="s">
        <v>274</v>
      </c>
      <c r="N549" t="s">
        <v>354</v>
      </c>
      <c r="O549">
        <v>4794</v>
      </c>
      <c r="P549">
        <v>5.7989153108051701</v>
      </c>
      <c r="Q549" t="s">
        <v>246</v>
      </c>
      <c r="R549" t="s">
        <v>191</v>
      </c>
      <c r="S549" t="s">
        <v>3264</v>
      </c>
    </row>
    <row r="550">
      <c r="A550" t="s">
        <v>1371</v>
      </c>
      <c r="B550">
        <v>25.8103048609564</v>
      </c>
      <c r="C550">
        <v>9.1396226515649506</v>
      </c>
      <c r="D550">
        <v>2.7733050112878801</v>
      </c>
      <c r="E550" s="134" t="s">
        <v>4567</v>
      </c>
      <c r="F550" s="134" t="s">
        <v>4568</v>
      </c>
      <c r="G550" t="s">
        <v>338</v>
      </c>
      <c r="H550">
        <v>3481009</v>
      </c>
      <c r="I550">
        <v>3481297</v>
      </c>
      <c r="J550" t="s">
        <v>252</v>
      </c>
      <c r="K550">
        <v>288</v>
      </c>
      <c r="L550">
        <v>22.800000000000001</v>
      </c>
      <c r="M550" t="s">
        <v>153</v>
      </c>
      <c r="N550" t="s">
        <v>198</v>
      </c>
      <c r="O550">
        <v>22184</v>
      </c>
      <c r="P550">
        <v>1.2982329606923899</v>
      </c>
      <c r="Q550" t="s">
        <v>246</v>
      </c>
      <c r="R550" t="s">
        <v>198</v>
      </c>
      <c r="S550" t="s">
        <v>3264</v>
      </c>
    </row>
    <row r="551">
      <c r="A551" t="s">
        <v>4569</v>
      </c>
      <c r="B551">
        <v>63.777100652523998</v>
      </c>
      <c r="C551">
        <v>-2.1385814736761102</v>
      </c>
      <c r="D551">
        <v>0.33067224281122698</v>
      </c>
      <c r="E551" s="134" t="s">
        <v>4570</v>
      </c>
      <c r="F551" s="134" t="s">
        <v>4571</v>
      </c>
      <c r="G551" t="s">
        <v>342</v>
      </c>
      <c r="H551">
        <v>26948</v>
      </c>
      <c r="I551">
        <v>28661</v>
      </c>
      <c r="J551" t="s">
        <v>252</v>
      </c>
      <c r="K551">
        <v>1713</v>
      </c>
      <c r="L551">
        <v>4</v>
      </c>
      <c r="M551" t="s">
        <v>274</v>
      </c>
      <c r="N551" t="s">
        <v>137</v>
      </c>
      <c r="O551">
        <v>1715</v>
      </c>
      <c r="P551">
        <v>99.883381924198304</v>
      </c>
      <c r="Q551" t="s">
        <v>254</v>
      </c>
      <c r="R551" t="s">
        <v>194</v>
      </c>
      <c r="S551" t="s">
        <v>3264</v>
      </c>
    </row>
    <row r="552">
      <c r="A552" t="s">
        <v>1152</v>
      </c>
      <c r="B552">
        <v>35.560021525158596</v>
      </c>
      <c r="C552">
        <v>2.9095648731216799</v>
      </c>
      <c r="D552">
        <v>0.45185552150092301</v>
      </c>
      <c r="E552" s="134" t="s">
        <v>4572</v>
      </c>
      <c r="F552" s="134" t="s">
        <v>4573</v>
      </c>
      <c r="G552" t="s">
        <v>307</v>
      </c>
      <c r="H552">
        <v>7356475</v>
      </c>
      <c r="I552">
        <v>7357885</v>
      </c>
      <c r="J552" t="s">
        <v>252</v>
      </c>
      <c r="K552">
        <v>1410</v>
      </c>
      <c r="L552">
        <v>24.199999999999999</v>
      </c>
      <c r="M552" t="s">
        <v>293</v>
      </c>
      <c r="N552" t="s">
        <v>189</v>
      </c>
      <c r="O552">
        <v>4313</v>
      </c>
      <c r="P552">
        <v>32.691861813123097</v>
      </c>
      <c r="Q552" t="s">
        <v>246</v>
      </c>
      <c r="R552" t="s">
        <v>189</v>
      </c>
      <c r="S552" t="s">
        <v>3264</v>
      </c>
    </row>
    <row r="553">
      <c r="A553" t="s">
        <v>1332</v>
      </c>
      <c r="B553">
        <v>43.8117008648601</v>
      </c>
      <c r="C553">
        <v>2.3801734899645699</v>
      </c>
      <c r="D553">
        <v>0.36896224961520702</v>
      </c>
      <c r="E553" s="134" t="s">
        <v>4574</v>
      </c>
      <c r="F553" s="134" t="s">
        <v>4575</v>
      </c>
      <c r="G553" t="s">
        <v>251</v>
      </c>
      <c r="H553">
        <v>2267192</v>
      </c>
      <c r="I553">
        <v>2271972</v>
      </c>
      <c r="J553" t="s">
        <v>244</v>
      </c>
      <c r="K553">
        <v>3984</v>
      </c>
      <c r="L553">
        <v>9.6449999999999996</v>
      </c>
      <c r="M553" t="s">
        <v>274</v>
      </c>
      <c r="N553" t="s">
        <v>198</v>
      </c>
      <c r="O553">
        <v>5467</v>
      </c>
      <c r="P553">
        <v>72.873605267971499</v>
      </c>
      <c r="Q553" t="s">
        <v>246</v>
      </c>
      <c r="R553" t="s">
        <v>198</v>
      </c>
      <c r="S553" t="s">
        <v>3264</v>
      </c>
    </row>
    <row r="554">
      <c r="A554" t="s">
        <v>1311</v>
      </c>
      <c r="B554">
        <v>64.915576012800898</v>
      </c>
      <c r="C554">
        <v>2.1307568758389102</v>
      </c>
      <c r="D554">
        <v>0.33133090067408399</v>
      </c>
      <c r="E554" s="134" t="s">
        <v>4576</v>
      </c>
      <c r="F554" s="134" t="s">
        <v>4577</v>
      </c>
      <c r="G554" t="s">
        <v>286</v>
      </c>
      <c r="H554">
        <v>1886643</v>
      </c>
      <c r="I554">
        <v>1887207</v>
      </c>
      <c r="J554" t="s">
        <v>252</v>
      </c>
      <c r="K554">
        <v>564</v>
      </c>
      <c r="L554">
        <v>20.300000000000001</v>
      </c>
      <c r="M554" t="s">
        <v>245</v>
      </c>
      <c r="N554" t="s">
        <v>197</v>
      </c>
      <c r="O554">
        <v>5867</v>
      </c>
      <c r="P554">
        <v>9.6130901653315206</v>
      </c>
      <c r="Q554" t="s">
        <v>246</v>
      </c>
      <c r="R554" t="s">
        <v>197</v>
      </c>
      <c r="S554" t="s">
        <v>3264</v>
      </c>
    </row>
    <row r="555">
      <c r="A555" t="s">
        <v>4578</v>
      </c>
      <c r="B555">
        <v>530.93997587076205</v>
      </c>
      <c r="C555">
        <v>-2.2889400812687901</v>
      </c>
      <c r="D555">
        <v>0.36184565322898699</v>
      </c>
      <c r="E555" s="134" t="s">
        <v>4579</v>
      </c>
      <c r="F555" s="134" t="s">
        <v>4580</v>
      </c>
      <c r="G555" t="s">
        <v>261</v>
      </c>
      <c r="H555">
        <v>5472670</v>
      </c>
      <c r="I555">
        <v>5476885</v>
      </c>
      <c r="J555" t="s">
        <v>252</v>
      </c>
      <c r="K555">
        <v>3156</v>
      </c>
      <c r="L555">
        <v>9.532</v>
      </c>
      <c r="M555" t="s">
        <v>245</v>
      </c>
      <c r="N555" t="s">
        <v>197</v>
      </c>
      <c r="O555">
        <v>5867</v>
      </c>
      <c r="P555">
        <v>53.7923981591955</v>
      </c>
      <c r="Q555" t="s">
        <v>246</v>
      </c>
      <c r="R555" t="s">
        <v>197</v>
      </c>
      <c r="S555" t="s">
        <v>3264</v>
      </c>
    </row>
    <row r="556">
      <c r="A556" t="s">
        <v>4581</v>
      </c>
      <c r="B556">
        <v>74.339323481404705</v>
      </c>
      <c r="C556">
        <v>-2.1230799837338399</v>
      </c>
      <c r="D556">
        <v>0.33022630733028202</v>
      </c>
      <c r="E556" s="134" t="s">
        <v>4582</v>
      </c>
      <c r="F556" s="134" t="s">
        <v>4583</v>
      </c>
      <c r="G556" t="s">
        <v>269</v>
      </c>
      <c r="H556">
        <v>8224529</v>
      </c>
      <c r="I556">
        <v>8224816</v>
      </c>
      <c r="J556" t="s">
        <v>252</v>
      </c>
      <c r="K556">
        <v>287</v>
      </c>
      <c r="L556">
        <v>2.3999999999999999</v>
      </c>
      <c r="M556" t="s">
        <v>274</v>
      </c>
      <c r="N556" t="s">
        <v>126</v>
      </c>
      <c r="O556">
        <v>4553</v>
      </c>
      <c r="P556">
        <v>6.3035361300241597</v>
      </c>
      <c r="Q556" t="s">
        <v>246</v>
      </c>
      <c r="R556" t="s">
        <v>191</v>
      </c>
      <c r="S556" t="s">
        <v>3264</v>
      </c>
    </row>
    <row r="557">
      <c r="A557" t="s">
        <v>4584</v>
      </c>
      <c r="B557">
        <v>75.266847679972201</v>
      </c>
      <c r="C557">
        <v>-2.2441239554135701</v>
      </c>
      <c r="D557">
        <v>0.35592974200899802</v>
      </c>
      <c r="E557" s="134" t="s">
        <v>4585</v>
      </c>
      <c r="F557" s="134" t="s">
        <v>4586</v>
      </c>
      <c r="G557" t="s">
        <v>478</v>
      </c>
      <c r="H557">
        <v>1918892</v>
      </c>
      <c r="I557">
        <v>1924224</v>
      </c>
      <c r="J557" t="s">
        <v>252</v>
      </c>
      <c r="K557">
        <v>850</v>
      </c>
      <c r="L557">
        <v>11.743</v>
      </c>
      <c r="M557" t="s">
        <v>245</v>
      </c>
      <c r="N557" t="s">
        <v>195</v>
      </c>
      <c r="O557">
        <v>4363</v>
      </c>
      <c r="P557">
        <v>19.482007792803099</v>
      </c>
      <c r="Q557" t="s">
        <v>246</v>
      </c>
      <c r="R557" t="s">
        <v>195</v>
      </c>
      <c r="S557" t="s">
        <v>3264</v>
      </c>
    </row>
    <row r="558">
      <c r="A558" t="s">
        <v>954</v>
      </c>
      <c r="B558">
        <v>54.250816038304002</v>
      </c>
      <c r="C558">
        <v>-2.42039593346203</v>
      </c>
      <c r="D558">
        <v>0.38311917029467502</v>
      </c>
      <c r="E558" s="134" t="s">
        <v>4587</v>
      </c>
      <c r="F558" s="134" t="s">
        <v>4588</v>
      </c>
      <c r="G558" t="s">
        <v>282</v>
      </c>
      <c r="H558">
        <v>5978311</v>
      </c>
      <c r="I558">
        <v>5978410</v>
      </c>
      <c r="J558" t="s">
        <v>252</v>
      </c>
      <c r="K558">
        <v>99</v>
      </c>
      <c r="L558">
        <v>21.300000000000001</v>
      </c>
      <c r="M558" t="s">
        <v>274</v>
      </c>
      <c r="N558" t="s">
        <v>138</v>
      </c>
      <c r="O558">
        <v>2121</v>
      </c>
      <c r="P558">
        <v>4.6676096181046702</v>
      </c>
      <c r="Q558" t="s">
        <v>246</v>
      </c>
      <c r="R558" t="s">
        <v>138</v>
      </c>
      <c r="S558" t="s">
        <v>3264</v>
      </c>
    </row>
    <row r="559">
      <c r="A559" t="s">
        <v>957</v>
      </c>
      <c r="B559">
        <v>54.250816038304002</v>
      </c>
      <c r="C559">
        <v>-2.42039593346203</v>
      </c>
      <c r="D559">
        <v>0.38311917029467502</v>
      </c>
      <c r="E559" s="134" t="s">
        <v>4587</v>
      </c>
      <c r="F559" s="134" t="s">
        <v>4588</v>
      </c>
      <c r="G559" t="s">
        <v>282</v>
      </c>
      <c r="H559">
        <v>5978323</v>
      </c>
      <c r="I559">
        <v>5978418</v>
      </c>
      <c r="J559" t="s">
        <v>244</v>
      </c>
      <c r="K559">
        <v>95</v>
      </c>
      <c r="L559">
        <v>20.199999999999999</v>
      </c>
      <c r="M559" t="s">
        <v>274</v>
      </c>
      <c r="N559" t="s">
        <v>138</v>
      </c>
      <c r="O559">
        <v>2121</v>
      </c>
      <c r="P559">
        <v>4.4790193305044799</v>
      </c>
      <c r="Q559" t="s">
        <v>246</v>
      </c>
      <c r="R559" t="s">
        <v>138</v>
      </c>
      <c r="S559" t="s">
        <v>3264</v>
      </c>
    </row>
    <row r="560">
      <c r="A560" t="s">
        <v>1537</v>
      </c>
      <c r="B560">
        <v>56.214261459770903</v>
      </c>
      <c r="C560">
        <v>-2.3161603413378802</v>
      </c>
      <c r="D560">
        <v>0.36549999683477802</v>
      </c>
      <c r="E560" s="134" t="s">
        <v>4589</v>
      </c>
      <c r="F560" s="134" t="s">
        <v>4590</v>
      </c>
      <c r="G560" t="s">
        <v>414</v>
      </c>
      <c r="H560">
        <v>907748</v>
      </c>
      <c r="I560">
        <v>918751</v>
      </c>
      <c r="J560" t="s">
        <v>244</v>
      </c>
      <c r="K560">
        <v>11003</v>
      </c>
      <c r="L560">
        <v>0</v>
      </c>
      <c r="M560" t="s">
        <v>274</v>
      </c>
      <c r="N560" t="s">
        <v>199</v>
      </c>
      <c r="O560">
        <v>10858</v>
      </c>
      <c r="P560">
        <v>101.33542088782499</v>
      </c>
      <c r="Q560" t="s">
        <v>254</v>
      </c>
      <c r="R560" t="s">
        <v>199</v>
      </c>
      <c r="S560" t="s">
        <v>3264</v>
      </c>
    </row>
    <row r="561">
      <c r="A561" t="s">
        <v>4591</v>
      </c>
      <c r="B561">
        <v>48.4954795655648</v>
      </c>
      <c r="C561">
        <v>-2.70387235653109</v>
      </c>
      <c r="D561">
        <v>0.427846835174094</v>
      </c>
      <c r="E561" s="134" t="s">
        <v>4592</v>
      </c>
      <c r="F561" s="134" t="s">
        <v>4593</v>
      </c>
      <c r="G561" t="s">
        <v>414</v>
      </c>
      <c r="H561">
        <v>1509500</v>
      </c>
      <c r="I561">
        <v>1510686</v>
      </c>
      <c r="J561" t="s">
        <v>244</v>
      </c>
      <c r="K561">
        <v>792</v>
      </c>
      <c r="L561">
        <v>2.8079999999999998</v>
      </c>
      <c r="M561" t="s">
        <v>274</v>
      </c>
      <c r="N561" t="s">
        <v>126</v>
      </c>
      <c r="O561">
        <v>823</v>
      </c>
      <c r="P561">
        <v>96.2332928311057</v>
      </c>
      <c r="Q561" t="s">
        <v>254</v>
      </c>
      <c r="R561" t="s">
        <v>191</v>
      </c>
      <c r="S561" t="s">
        <v>3264</v>
      </c>
    </row>
    <row r="562">
      <c r="A562" t="s">
        <v>4594</v>
      </c>
      <c r="B562">
        <v>48.4954795655648</v>
      </c>
      <c r="C562">
        <v>-2.70387235653109</v>
      </c>
      <c r="D562">
        <v>0.427846835174094</v>
      </c>
      <c r="E562" s="134" t="s">
        <v>4592</v>
      </c>
      <c r="F562" s="134" t="s">
        <v>4593</v>
      </c>
      <c r="G562" t="s">
        <v>414</v>
      </c>
      <c r="H562">
        <v>1510084</v>
      </c>
      <c r="I562">
        <v>1510484</v>
      </c>
      <c r="J562" t="s">
        <v>244</v>
      </c>
      <c r="K562">
        <v>400</v>
      </c>
      <c r="L562">
        <v>2.2200000000000002</v>
      </c>
      <c r="M562" t="s">
        <v>274</v>
      </c>
      <c r="N562" t="s">
        <v>138</v>
      </c>
      <c r="O562">
        <v>359</v>
      </c>
      <c r="P562">
        <v>111.42061281337</v>
      </c>
      <c r="Q562" t="s">
        <v>254</v>
      </c>
      <c r="R562" t="s">
        <v>138</v>
      </c>
      <c r="S562" t="s">
        <v>3264</v>
      </c>
    </row>
    <row r="563">
      <c r="A563" t="s">
        <v>1212</v>
      </c>
      <c r="B563">
        <v>24.115029209685101</v>
      </c>
      <c r="C563">
        <v>4.8364719898838597</v>
      </c>
      <c r="D563">
        <v>0.74167018789855399</v>
      </c>
      <c r="E563" s="134" t="s">
        <v>4595</v>
      </c>
      <c r="F563" s="134" t="s">
        <v>4596</v>
      </c>
      <c r="G563" t="s">
        <v>297</v>
      </c>
      <c r="H563">
        <v>2654445</v>
      </c>
      <c r="I563">
        <v>2662009</v>
      </c>
      <c r="J563" t="s">
        <v>244</v>
      </c>
      <c r="K563">
        <v>921</v>
      </c>
      <c r="L563">
        <v>5.4429999999999996</v>
      </c>
      <c r="M563" t="s">
        <v>274</v>
      </c>
      <c r="N563" t="s">
        <v>138</v>
      </c>
      <c r="O563">
        <v>3992</v>
      </c>
      <c r="P563">
        <v>23.071142284569099</v>
      </c>
      <c r="Q563" t="s">
        <v>246</v>
      </c>
      <c r="R563" t="s">
        <v>138</v>
      </c>
      <c r="S563" t="s">
        <v>3264</v>
      </c>
    </row>
    <row r="564">
      <c r="A564" t="s">
        <v>4597</v>
      </c>
      <c r="B564">
        <v>54.282097358806801</v>
      </c>
      <c r="C564">
        <v>-2.35273280470062</v>
      </c>
      <c r="D564">
        <v>0.37228833257342597</v>
      </c>
      <c r="E564" s="134" t="s">
        <v>4598</v>
      </c>
      <c r="F564" s="134" t="s">
        <v>4599</v>
      </c>
      <c r="G564" t="s">
        <v>349</v>
      </c>
      <c r="H564">
        <v>3142218</v>
      </c>
      <c r="I564">
        <v>3142557</v>
      </c>
      <c r="J564" t="s">
        <v>244</v>
      </c>
      <c r="K564">
        <v>339</v>
      </c>
      <c r="L564">
        <v>1.5</v>
      </c>
      <c r="M564" t="s">
        <v>274</v>
      </c>
      <c r="N564" t="s">
        <v>138</v>
      </c>
      <c r="O564">
        <v>359</v>
      </c>
      <c r="P564">
        <v>94.428969359331504</v>
      </c>
      <c r="Q564" t="s">
        <v>254</v>
      </c>
      <c r="R564" t="s">
        <v>138</v>
      </c>
      <c r="S564" t="s">
        <v>3264</v>
      </c>
    </row>
    <row r="565">
      <c r="A565" t="s">
        <v>4600</v>
      </c>
      <c r="B565">
        <v>48.423162248375903</v>
      </c>
      <c r="C565">
        <v>2.17803323422747</v>
      </c>
      <c r="D565">
        <v>0.34197622665995703</v>
      </c>
      <c r="E565" s="134" t="s">
        <v>4601</v>
      </c>
      <c r="F565" s="134" t="s">
        <v>4602</v>
      </c>
      <c r="G565" t="s">
        <v>273</v>
      </c>
      <c r="H565">
        <v>660403</v>
      </c>
      <c r="I565">
        <v>660799</v>
      </c>
      <c r="J565" t="s">
        <v>244</v>
      </c>
      <c r="K565">
        <v>396</v>
      </c>
      <c r="L565">
        <v>3.7999999999999998</v>
      </c>
      <c r="M565" t="s">
        <v>245</v>
      </c>
      <c r="N565" t="s">
        <v>197</v>
      </c>
      <c r="O565">
        <v>604</v>
      </c>
      <c r="P565">
        <v>65.562913907284795</v>
      </c>
      <c r="Q565" t="s">
        <v>246</v>
      </c>
      <c r="R565" t="s">
        <v>197</v>
      </c>
      <c r="S565" t="s">
        <v>3264</v>
      </c>
    </row>
    <row r="566">
      <c r="A566" t="s">
        <v>4603</v>
      </c>
      <c r="B566">
        <v>53.221346280160198</v>
      </c>
      <c r="C566">
        <v>-2.4573847935719102</v>
      </c>
      <c r="D566">
        <v>0.38510126710349901</v>
      </c>
      <c r="E566" s="134" t="s">
        <v>4604</v>
      </c>
      <c r="F566" s="134" t="s">
        <v>4605</v>
      </c>
      <c r="G566" t="s">
        <v>261</v>
      </c>
      <c r="H566">
        <v>203925</v>
      </c>
      <c r="I566">
        <v>204041</v>
      </c>
      <c r="J566" t="s">
        <v>252</v>
      </c>
      <c r="K566">
        <v>116</v>
      </c>
      <c r="L566">
        <v>11.9</v>
      </c>
      <c r="M566" t="s">
        <v>245</v>
      </c>
      <c r="N566" t="s">
        <v>122</v>
      </c>
      <c r="O566">
        <v>1773</v>
      </c>
      <c r="P566">
        <v>6.5425831923293796</v>
      </c>
      <c r="Q566" t="s">
        <v>246</v>
      </c>
      <c r="R566" t="s">
        <v>122</v>
      </c>
      <c r="S566" t="s">
        <v>3264</v>
      </c>
    </row>
    <row r="567">
      <c r="A567" t="s">
        <v>1227</v>
      </c>
      <c r="B567">
        <v>23.5941724685851</v>
      </c>
      <c r="C567">
        <v>4.8000973721514999</v>
      </c>
      <c r="D567">
        <v>0.74284831741174195</v>
      </c>
      <c r="E567" s="134" t="s">
        <v>4606</v>
      </c>
      <c r="F567" s="134" t="s">
        <v>4607</v>
      </c>
      <c r="G567" t="s">
        <v>297</v>
      </c>
      <c r="H567">
        <v>2654899</v>
      </c>
      <c r="I567">
        <v>2661488</v>
      </c>
      <c r="J567" t="s">
        <v>244</v>
      </c>
      <c r="K567">
        <v>6405</v>
      </c>
      <c r="L567">
        <v>3.0670000000000002</v>
      </c>
      <c r="M567" t="s">
        <v>274</v>
      </c>
      <c r="N567" t="s">
        <v>199</v>
      </c>
      <c r="O567">
        <v>11528</v>
      </c>
      <c r="P567">
        <v>55.5603747397641</v>
      </c>
      <c r="Q567" t="s">
        <v>246</v>
      </c>
      <c r="R567" t="s">
        <v>199</v>
      </c>
      <c r="S567" t="s">
        <v>3264</v>
      </c>
    </row>
    <row r="568">
      <c r="A568" t="s">
        <v>1284</v>
      </c>
      <c r="B568">
        <v>23.649820082223499</v>
      </c>
      <c r="C568">
        <v>4.5213816192402598</v>
      </c>
      <c r="D568">
        <v>0.70458973586645801</v>
      </c>
      <c r="E568" s="134" t="s">
        <v>4608</v>
      </c>
      <c r="F568" s="134" t="s">
        <v>4609</v>
      </c>
      <c r="G568" t="s">
        <v>380</v>
      </c>
      <c r="H568">
        <v>1285350</v>
      </c>
      <c r="I568">
        <v>1286469</v>
      </c>
      <c r="J568" t="s">
        <v>244</v>
      </c>
      <c r="K568">
        <v>834</v>
      </c>
      <c r="L568">
        <v>3.798</v>
      </c>
      <c r="M568" t="s">
        <v>245</v>
      </c>
      <c r="N568" t="s">
        <v>126</v>
      </c>
      <c r="O568">
        <v>1569</v>
      </c>
      <c r="P568">
        <v>53.154875717017198</v>
      </c>
      <c r="Q568" t="s">
        <v>246</v>
      </c>
      <c r="R568" t="s">
        <v>191</v>
      </c>
      <c r="S568" t="s">
        <v>3264</v>
      </c>
    </row>
    <row r="569">
      <c r="A569" t="s">
        <v>4610</v>
      </c>
      <c r="B569">
        <v>70.294569540661996</v>
      </c>
      <c r="C569">
        <v>-2.0027979175647999</v>
      </c>
      <c r="D569">
        <v>0.31994355564662902</v>
      </c>
      <c r="E569" s="134" t="s">
        <v>4611</v>
      </c>
      <c r="F569" s="134" t="s">
        <v>4612</v>
      </c>
      <c r="G569" t="s">
        <v>330</v>
      </c>
      <c r="H569">
        <v>4294688</v>
      </c>
      <c r="I569">
        <v>4295260</v>
      </c>
      <c r="J569" t="s">
        <v>244</v>
      </c>
      <c r="K569">
        <v>572</v>
      </c>
      <c r="L569">
        <v>6.5</v>
      </c>
      <c r="M569" t="s">
        <v>274</v>
      </c>
      <c r="N569" t="s">
        <v>198</v>
      </c>
      <c r="O569">
        <v>3926</v>
      </c>
      <c r="P569">
        <v>14.5695364238411</v>
      </c>
      <c r="Q569" t="s">
        <v>246</v>
      </c>
      <c r="R569" t="s">
        <v>198</v>
      </c>
      <c r="S569" t="s">
        <v>3264</v>
      </c>
    </row>
    <row r="570">
      <c r="A570" t="s">
        <v>1233</v>
      </c>
      <c r="B570">
        <v>64.833322674287601</v>
      </c>
      <c r="C570">
        <v>-2.00935764867473</v>
      </c>
      <c r="D570">
        <v>0.32010708248474701</v>
      </c>
      <c r="E570" s="134" t="s">
        <v>4613</v>
      </c>
      <c r="F570" s="134" t="s">
        <v>4614</v>
      </c>
      <c r="G570" t="s">
        <v>338</v>
      </c>
      <c r="H570">
        <v>3453820</v>
      </c>
      <c r="I570">
        <v>3459186</v>
      </c>
      <c r="J570" t="s">
        <v>252</v>
      </c>
      <c r="K570">
        <v>318</v>
      </c>
      <c r="L570">
        <v>25.876000000000001</v>
      </c>
      <c r="M570" t="s">
        <v>153</v>
      </c>
      <c r="N570" t="s">
        <v>198</v>
      </c>
      <c r="O570">
        <v>22184</v>
      </c>
      <c r="P570">
        <v>1.4334655607645199</v>
      </c>
      <c r="Q570" t="s">
        <v>246</v>
      </c>
      <c r="R570" t="s">
        <v>198</v>
      </c>
      <c r="S570" t="s">
        <v>3264</v>
      </c>
    </row>
    <row r="571">
      <c r="A571" t="s">
        <v>4615</v>
      </c>
      <c r="B571">
        <v>68.546268442910304</v>
      </c>
      <c r="C571">
        <v>-2.0811669758817501</v>
      </c>
      <c r="D571">
        <v>0.32985081813106099</v>
      </c>
      <c r="E571" s="134" t="s">
        <v>4616</v>
      </c>
      <c r="F571" s="134" t="s">
        <v>4617</v>
      </c>
      <c r="G571" t="s">
        <v>251</v>
      </c>
      <c r="H571">
        <v>2598585</v>
      </c>
      <c r="I571">
        <v>2599103</v>
      </c>
      <c r="J571" t="s">
        <v>252</v>
      </c>
      <c r="K571">
        <v>518</v>
      </c>
      <c r="L571">
        <v>5.5</v>
      </c>
      <c r="M571" t="s">
        <v>274</v>
      </c>
      <c r="N571" t="s">
        <v>138</v>
      </c>
      <c r="O571">
        <v>492</v>
      </c>
      <c r="P571">
        <v>105.284552845528</v>
      </c>
      <c r="Q571" t="s">
        <v>254</v>
      </c>
      <c r="R571" t="s">
        <v>138</v>
      </c>
      <c r="S571" t="s">
        <v>3264</v>
      </c>
    </row>
    <row r="572">
      <c r="A572" t="s">
        <v>4618</v>
      </c>
      <c r="B572">
        <v>37.823597168510901</v>
      </c>
      <c r="C572">
        <v>2.5731200301125599</v>
      </c>
      <c r="D572">
        <v>0.413285630015989</v>
      </c>
      <c r="E572" s="134" t="s">
        <v>4619</v>
      </c>
      <c r="F572" s="134" t="s">
        <v>4620</v>
      </c>
      <c r="G572" t="s">
        <v>520</v>
      </c>
      <c r="H572">
        <v>936513</v>
      </c>
      <c r="I572">
        <v>939589</v>
      </c>
      <c r="J572" t="s">
        <v>244</v>
      </c>
      <c r="K572">
        <v>2809</v>
      </c>
      <c r="L572">
        <v>5.5270000000000001</v>
      </c>
      <c r="M572" t="s">
        <v>274</v>
      </c>
      <c r="N572" t="s">
        <v>354</v>
      </c>
      <c r="O572">
        <v>6884</v>
      </c>
      <c r="P572">
        <v>40.8047646717025</v>
      </c>
      <c r="Q572" t="s">
        <v>246</v>
      </c>
      <c r="R572" t="s">
        <v>192</v>
      </c>
      <c r="S572" t="s">
        <v>3264</v>
      </c>
    </row>
    <row r="573">
      <c r="A573" t="s">
        <v>4621</v>
      </c>
      <c r="B573">
        <v>54.846953082634698</v>
      </c>
      <c r="C573">
        <v>-2.24047410975616</v>
      </c>
      <c r="D573">
        <v>0.36125170163019299</v>
      </c>
      <c r="E573" s="134" t="s">
        <v>4622</v>
      </c>
      <c r="F573" s="134" t="s">
        <v>4623</v>
      </c>
      <c r="G573" t="s">
        <v>681</v>
      </c>
      <c r="H573">
        <v>785522</v>
      </c>
      <c r="I573">
        <v>785868</v>
      </c>
      <c r="J573" t="s">
        <v>244</v>
      </c>
      <c r="K573">
        <v>346</v>
      </c>
      <c r="L573">
        <v>0.59999999999999998</v>
      </c>
      <c r="M573" t="s">
        <v>274</v>
      </c>
      <c r="N573" t="s">
        <v>138</v>
      </c>
      <c r="O573">
        <v>359</v>
      </c>
      <c r="P573">
        <v>96.378830083565504</v>
      </c>
      <c r="Q573" t="s">
        <v>254</v>
      </c>
      <c r="R573" t="s">
        <v>138</v>
      </c>
      <c r="S573" t="s">
        <v>3264</v>
      </c>
    </row>
    <row r="574">
      <c r="A574" t="s">
        <v>873</v>
      </c>
      <c r="B574">
        <v>102.555290373068</v>
      </c>
      <c r="C574">
        <v>4.7784056742968897</v>
      </c>
      <c r="D574">
        <v>0.77513930822132504</v>
      </c>
      <c r="E574" s="134" t="s">
        <v>4624</v>
      </c>
      <c r="F574" s="134" t="s">
        <v>4625</v>
      </c>
      <c r="G574" t="s">
        <v>243</v>
      </c>
      <c r="H574">
        <v>7546563</v>
      </c>
      <c r="I574">
        <v>7552057</v>
      </c>
      <c r="J574" t="s">
        <v>244</v>
      </c>
      <c r="K574">
        <v>5494</v>
      </c>
      <c r="L574">
        <v>0.80000000000000004</v>
      </c>
      <c r="M574" t="s">
        <v>274</v>
      </c>
      <c r="N574" t="s">
        <v>198</v>
      </c>
      <c r="O574">
        <v>5467</v>
      </c>
      <c r="P574">
        <v>100.493872324858</v>
      </c>
      <c r="Q574" t="s">
        <v>254</v>
      </c>
      <c r="R574" t="s">
        <v>198</v>
      </c>
      <c r="S574" t="s">
        <v>3264</v>
      </c>
    </row>
    <row r="575">
      <c r="A575" t="s">
        <v>4626</v>
      </c>
      <c r="B575">
        <v>65.045018796995706</v>
      </c>
      <c r="C575">
        <v>2.0033656911616902</v>
      </c>
      <c r="D575">
        <v>0.32243900306879703</v>
      </c>
      <c r="E575" s="134" t="s">
        <v>4627</v>
      </c>
      <c r="F575" s="134" t="s">
        <v>4628</v>
      </c>
      <c r="G575" t="s">
        <v>411</v>
      </c>
      <c r="H575">
        <v>639625</v>
      </c>
      <c r="I575">
        <v>640359</v>
      </c>
      <c r="J575" t="s">
        <v>252</v>
      </c>
      <c r="K575">
        <v>734</v>
      </c>
      <c r="L575">
        <v>12</v>
      </c>
      <c r="M575" t="s">
        <v>245</v>
      </c>
      <c r="N575" t="s">
        <v>198</v>
      </c>
      <c r="O575">
        <v>7000</v>
      </c>
      <c r="P575">
        <v>10.4857142857143</v>
      </c>
      <c r="Q575" t="s">
        <v>246</v>
      </c>
      <c r="R575" t="s">
        <v>198</v>
      </c>
      <c r="S575" t="s">
        <v>3264</v>
      </c>
    </row>
    <row r="576">
      <c r="A576" t="s">
        <v>4629</v>
      </c>
      <c r="B576">
        <v>181.11804139486301</v>
      </c>
      <c r="C576">
        <v>-3.3041369137425902</v>
      </c>
      <c r="D576">
        <v>0.55169288774063996</v>
      </c>
      <c r="E576" s="134" t="s">
        <v>4630</v>
      </c>
      <c r="F576" s="134" t="s">
        <v>4631</v>
      </c>
      <c r="G576" t="s">
        <v>307</v>
      </c>
      <c r="H576">
        <v>346996</v>
      </c>
      <c r="I576">
        <v>348366</v>
      </c>
      <c r="J576" t="s">
        <v>252</v>
      </c>
      <c r="K576">
        <v>410</v>
      </c>
      <c r="L576">
        <v>4.5899999999999999</v>
      </c>
      <c r="M576" t="s">
        <v>274</v>
      </c>
      <c r="N576" t="s">
        <v>200</v>
      </c>
      <c r="O576">
        <v>4637</v>
      </c>
      <c r="P576">
        <v>8.8419236575371993</v>
      </c>
      <c r="Q576" t="s">
        <v>246</v>
      </c>
      <c r="R576" t="s">
        <v>200</v>
      </c>
      <c r="S576" t="s">
        <v>3264</v>
      </c>
    </row>
    <row r="577">
      <c r="A577" t="s">
        <v>1416</v>
      </c>
      <c r="B577">
        <v>44.752630592180203</v>
      </c>
      <c r="C577">
        <v>-2.5215945863648499</v>
      </c>
      <c r="D577">
        <v>0.408843953299527</v>
      </c>
      <c r="E577" s="134" t="s">
        <v>4632</v>
      </c>
      <c r="F577" s="134" t="s">
        <v>4633</v>
      </c>
      <c r="G577" t="s">
        <v>261</v>
      </c>
      <c r="H577">
        <v>5545133</v>
      </c>
      <c r="I577">
        <v>5546413</v>
      </c>
      <c r="J577" t="s">
        <v>252</v>
      </c>
      <c r="K577">
        <v>806</v>
      </c>
      <c r="L577">
        <v>3.9689999999999999</v>
      </c>
      <c r="M577" t="s">
        <v>274</v>
      </c>
      <c r="N577" t="s">
        <v>138</v>
      </c>
      <c r="O577">
        <v>1417</v>
      </c>
      <c r="P577">
        <v>56.880733944954102</v>
      </c>
      <c r="Q577" t="s">
        <v>246</v>
      </c>
      <c r="R577" t="s">
        <v>138</v>
      </c>
      <c r="S577" t="s">
        <v>3264</v>
      </c>
    </row>
    <row r="578">
      <c r="A578" t="s">
        <v>1428</v>
      </c>
      <c r="B578">
        <v>44.752630592180203</v>
      </c>
      <c r="C578">
        <v>-2.5215945863648499</v>
      </c>
      <c r="D578">
        <v>0.408843953299527</v>
      </c>
      <c r="E578" s="134" t="s">
        <v>4632</v>
      </c>
      <c r="F578" s="134" t="s">
        <v>4633</v>
      </c>
      <c r="G578" t="s">
        <v>261</v>
      </c>
      <c r="H578">
        <v>5545915</v>
      </c>
      <c r="I578">
        <v>5546343</v>
      </c>
      <c r="J578" t="s">
        <v>244</v>
      </c>
      <c r="K578">
        <v>428</v>
      </c>
      <c r="L578">
        <v>1.6000000000000001</v>
      </c>
      <c r="M578" t="s">
        <v>274</v>
      </c>
      <c r="N578" t="s">
        <v>199</v>
      </c>
      <c r="O578">
        <v>13544</v>
      </c>
      <c r="P578">
        <v>3.1600708800945099</v>
      </c>
      <c r="Q578" t="s">
        <v>246</v>
      </c>
      <c r="R578" t="s">
        <v>199</v>
      </c>
      <c r="S578" t="s">
        <v>3264</v>
      </c>
    </row>
    <row r="579">
      <c r="A579" t="s">
        <v>4634</v>
      </c>
      <c r="B579">
        <v>42.178037155219002</v>
      </c>
      <c r="C579">
        <v>2.3084067207644301</v>
      </c>
      <c r="D579">
        <v>0.37674851107298502</v>
      </c>
      <c r="E579" s="134" t="s">
        <v>4635</v>
      </c>
      <c r="F579" s="134" t="s">
        <v>4636</v>
      </c>
      <c r="G579" t="s">
        <v>520</v>
      </c>
      <c r="H579">
        <v>942847</v>
      </c>
      <c r="I579">
        <v>943760</v>
      </c>
      <c r="J579" t="s">
        <v>252</v>
      </c>
      <c r="K579">
        <v>914</v>
      </c>
      <c r="L579">
        <v>7.1680000000000001</v>
      </c>
      <c r="M579" t="s">
        <v>274</v>
      </c>
      <c r="N579" t="s">
        <v>198</v>
      </c>
      <c r="O579">
        <v>8756</v>
      </c>
      <c r="P579">
        <v>10.438556418455899</v>
      </c>
      <c r="Q579" t="s">
        <v>246</v>
      </c>
      <c r="R579" t="s">
        <v>198</v>
      </c>
      <c r="S579" t="s">
        <v>3264</v>
      </c>
    </row>
    <row r="580">
      <c r="A580" t="s">
        <v>1254</v>
      </c>
      <c r="B580">
        <v>23.015964810587199</v>
      </c>
      <c r="C580">
        <v>5.0647039552802902</v>
      </c>
      <c r="D580">
        <v>0.80408612007347502</v>
      </c>
      <c r="E580" s="134" t="s">
        <v>4637</v>
      </c>
      <c r="F580" s="134" t="s">
        <v>4638</v>
      </c>
      <c r="G580" t="s">
        <v>273</v>
      </c>
      <c r="H580">
        <v>368469</v>
      </c>
      <c r="I580">
        <v>369312</v>
      </c>
      <c r="J580" t="s">
        <v>252</v>
      </c>
      <c r="K580">
        <v>843</v>
      </c>
      <c r="L580">
        <v>21.300000000000001</v>
      </c>
      <c r="M580" t="s">
        <v>274</v>
      </c>
      <c r="N580" t="s">
        <v>189</v>
      </c>
      <c r="O580">
        <v>4313</v>
      </c>
      <c r="P580">
        <v>19.54555993508</v>
      </c>
      <c r="Q580" t="s">
        <v>246</v>
      </c>
      <c r="R580" t="s">
        <v>189</v>
      </c>
      <c r="S580" t="s">
        <v>3264</v>
      </c>
    </row>
    <row r="581">
      <c r="A581" t="s">
        <v>4639</v>
      </c>
      <c r="B581">
        <v>27.208442863994101</v>
      </c>
      <c r="C581">
        <v>3.07224362822615</v>
      </c>
      <c r="D581">
        <v>0.50367576565580896</v>
      </c>
      <c r="E581" s="134" t="s">
        <v>4640</v>
      </c>
      <c r="F581" s="134" t="s">
        <v>4641</v>
      </c>
      <c r="G581" t="s">
        <v>297</v>
      </c>
      <c r="H581">
        <v>5766542</v>
      </c>
      <c r="I581">
        <v>5771509</v>
      </c>
      <c r="J581" t="s">
        <v>244</v>
      </c>
      <c r="K581">
        <v>4904</v>
      </c>
      <c r="L581">
        <v>0.17999999999999999</v>
      </c>
      <c r="M581" t="s">
        <v>245</v>
      </c>
      <c r="N581" t="s">
        <v>199</v>
      </c>
      <c r="O581">
        <v>8005</v>
      </c>
      <c r="P581">
        <v>61.261711430356002</v>
      </c>
      <c r="Q581" t="s">
        <v>246</v>
      </c>
      <c r="R581" t="s">
        <v>199</v>
      </c>
      <c r="S581" t="s">
        <v>3264</v>
      </c>
    </row>
    <row r="582">
      <c r="A582" t="s">
        <v>1236</v>
      </c>
      <c r="B582">
        <v>66.0939227221658</v>
      </c>
      <c r="C582">
        <v>4.4531004251807804</v>
      </c>
      <c r="D582">
        <v>0.73304883294638801</v>
      </c>
      <c r="E582" s="134" t="s">
        <v>4642</v>
      </c>
      <c r="F582" s="134" t="s">
        <v>4643</v>
      </c>
      <c r="G582" t="s">
        <v>269</v>
      </c>
      <c r="H582">
        <v>3370005</v>
      </c>
      <c r="I582">
        <v>3370217</v>
      </c>
      <c r="J582" t="s">
        <v>252</v>
      </c>
      <c r="K582">
        <v>212</v>
      </c>
      <c r="L582">
        <v>16.600000000000001</v>
      </c>
      <c r="M582" t="s">
        <v>245</v>
      </c>
      <c r="N582" t="s">
        <v>350</v>
      </c>
      <c r="O582">
        <v>221</v>
      </c>
      <c r="P582">
        <v>95.927601809954794</v>
      </c>
      <c r="Q582" t="s">
        <v>254</v>
      </c>
      <c r="R582" t="s">
        <v>192</v>
      </c>
      <c r="S582" t="s">
        <v>3264</v>
      </c>
    </row>
    <row r="583">
      <c r="A583" t="s">
        <v>1404</v>
      </c>
      <c r="B583">
        <v>41.625916093587399</v>
      </c>
      <c r="C583">
        <v>-3.0747463210858998</v>
      </c>
      <c r="D583">
        <v>0.516224119077483</v>
      </c>
      <c r="E583" s="134" t="s">
        <v>4644</v>
      </c>
      <c r="F583" s="134" t="s">
        <v>4645</v>
      </c>
      <c r="G583" t="s">
        <v>418</v>
      </c>
      <c r="H583">
        <v>3823329</v>
      </c>
      <c r="I583">
        <v>3833546</v>
      </c>
      <c r="J583" t="s">
        <v>244</v>
      </c>
      <c r="K583">
        <v>239</v>
      </c>
      <c r="L583">
        <v>24.972999999999999</v>
      </c>
      <c r="M583" t="s">
        <v>245</v>
      </c>
      <c r="N583" t="s">
        <v>189</v>
      </c>
      <c r="O583">
        <v>7938</v>
      </c>
      <c r="P583">
        <v>3.0108339632149201</v>
      </c>
      <c r="Q583" t="s">
        <v>246</v>
      </c>
      <c r="R583" t="s">
        <v>189</v>
      </c>
      <c r="S583" t="s">
        <v>3264</v>
      </c>
    </row>
    <row r="584">
      <c r="A584" t="s">
        <v>927</v>
      </c>
      <c r="B584">
        <v>97.316845408856594</v>
      </c>
      <c r="C584">
        <v>3.8694453777167199</v>
      </c>
      <c r="D584">
        <v>0.64025398864324801</v>
      </c>
      <c r="E584" s="134" t="s">
        <v>4646</v>
      </c>
      <c r="F584" s="134" t="s">
        <v>4647</v>
      </c>
      <c r="G584" t="s">
        <v>273</v>
      </c>
      <c r="H584">
        <v>447659</v>
      </c>
      <c r="I584">
        <v>451327</v>
      </c>
      <c r="J584" t="s">
        <v>244</v>
      </c>
      <c r="K584">
        <v>3668</v>
      </c>
      <c r="L584">
        <v>1.1000000000000001</v>
      </c>
      <c r="M584" t="s">
        <v>245</v>
      </c>
      <c r="N584" t="s">
        <v>198</v>
      </c>
      <c r="O584">
        <v>5467</v>
      </c>
      <c r="P584">
        <v>67.093469910371297</v>
      </c>
      <c r="Q584" t="s">
        <v>246</v>
      </c>
      <c r="R584" t="s">
        <v>198</v>
      </c>
      <c r="S584" t="s">
        <v>3264</v>
      </c>
    </row>
    <row r="585">
      <c r="A585" t="s">
        <v>4648</v>
      </c>
      <c r="B585">
        <v>57.445695476569703</v>
      </c>
      <c r="C585">
        <v>-2.25243668946512</v>
      </c>
      <c r="D585">
        <v>0.37328574411384202</v>
      </c>
      <c r="E585" s="134" t="s">
        <v>4649</v>
      </c>
      <c r="F585" s="134" t="s">
        <v>4650</v>
      </c>
      <c r="G585" t="s">
        <v>282</v>
      </c>
      <c r="H585">
        <v>6653153</v>
      </c>
      <c r="I585">
        <v>6653505</v>
      </c>
      <c r="J585" t="s">
        <v>244</v>
      </c>
      <c r="K585">
        <v>352</v>
      </c>
      <c r="L585">
        <v>1.7</v>
      </c>
      <c r="M585" t="s">
        <v>245</v>
      </c>
      <c r="N585" t="s">
        <v>138</v>
      </c>
      <c r="O585">
        <v>359</v>
      </c>
      <c r="P585">
        <v>98.050139275766</v>
      </c>
      <c r="Q585" t="s">
        <v>254</v>
      </c>
      <c r="R585" t="s">
        <v>138</v>
      </c>
      <c r="S585" t="s">
        <v>3264</v>
      </c>
    </row>
    <row r="586">
      <c r="A586" t="s">
        <v>4651</v>
      </c>
      <c r="B586">
        <v>54.893113214511203</v>
      </c>
      <c r="C586">
        <v>-2.1557624567712499</v>
      </c>
      <c r="D586">
        <v>0.353316251358746</v>
      </c>
      <c r="E586" s="134" t="s">
        <v>4652</v>
      </c>
      <c r="F586" s="134" t="s">
        <v>4653</v>
      </c>
      <c r="G586" t="s">
        <v>251</v>
      </c>
      <c r="H586">
        <v>7294336</v>
      </c>
      <c r="I586">
        <v>7300574</v>
      </c>
      <c r="J586" t="s">
        <v>252</v>
      </c>
      <c r="K586">
        <v>5010</v>
      </c>
      <c r="L586">
        <v>7.6749999999999998</v>
      </c>
      <c r="M586" t="s">
        <v>274</v>
      </c>
      <c r="N586" t="s">
        <v>189</v>
      </c>
      <c r="O586">
        <v>5351</v>
      </c>
      <c r="P586">
        <v>93.627359372079994</v>
      </c>
      <c r="Q586" t="s">
        <v>254</v>
      </c>
      <c r="R586" t="s">
        <v>189</v>
      </c>
      <c r="S586" t="s">
        <v>3264</v>
      </c>
    </row>
    <row r="587">
      <c r="A587" t="s">
        <v>1486</v>
      </c>
      <c r="B587">
        <v>65.071961763042793</v>
      </c>
      <c r="C587">
        <v>-2.06208157913421</v>
      </c>
      <c r="D587">
        <v>0.341708906132145</v>
      </c>
      <c r="E587" s="134" t="s">
        <v>4654</v>
      </c>
      <c r="F587" s="134" t="s">
        <v>4655</v>
      </c>
      <c r="G587" t="s">
        <v>342</v>
      </c>
      <c r="H587">
        <v>7279268</v>
      </c>
      <c r="I587">
        <v>7279559</v>
      </c>
      <c r="J587" t="s">
        <v>252</v>
      </c>
      <c r="K587">
        <v>291</v>
      </c>
      <c r="L587">
        <v>27.600000000000001</v>
      </c>
      <c r="M587" t="s">
        <v>153</v>
      </c>
      <c r="N587" t="s">
        <v>199</v>
      </c>
      <c r="O587">
        <v>13468</v>
      </c>
      <c r="P587">
        <v>2.1606771606771602</v>
      </c>
      <c r="Q587" t="s">
        <v>246</v>
      </c>
      <c r="R587" t="s">
        <v>199</v>
      </c>
      <c r="S587" t="s">
        <v>3264</v>
      </c>
    </row>
    <row r="588">
      <c r="A588" t="s">
        <v>4656</v>
      </c>
      <c r="B588">
        <v>51.040043207801901</v>
      </c>
      <c r="C588">
        <v>-2.3139757852840002</v>
      </c>
      <c r="D588">
        <v>0.385159732524186</v>
      </c>
      <c r="E588" s="134" t="s">
        <v>4657</v>
      </c>
      <c r="F588" s="134" t="s">
        <v>4658</v>
      </c>
      <c r="G588" t="s">
        <v>349</v>
      </c>
      <c r="H588">
        <v>3428271</v>
      </c>
      <c r="I588">
        <v>3428621</v>
      </c>
      <c r="J588" t="s">
        <v>244</v>
      </c>
      <c r="K588">
        <v>350</v>
      </c>
      <c r="L588">
        <v>1.7</v>
      </c>
      <c r="M588" t="s">
        <v>274</v>
      </c>
      <c r="N588" t="s">
        <v>138</v>
      </c>
      <c r="O588">
        <v>359</v>
      </c>
      <c r="P588">
        <v>97.493036211699206</v>
      </c>
      <c r="Q588" t="s">
        <v>254</v>
      </c>
      <c r="R588" t="s">
        <v>138</v>
      </c>
      <c r="S588" t="s">
        <v>3264</v>
      </c>
    </row>
    <row r="589">
      <c r="A589" t="s">
        <v>1425</v>
      </c>
      <c r="B589">
        <v>47.447788449850499</v>
      </c>
      <c r="C589">
        <v>-2.41144493900799</v>
      </c>
      <c r="D589">
        <v>0.39953452068944201</v>
      </c>
      <c r="E589" s="134" t="s">
        <v>4659</v>
      </c>
      <c r="F589" s="134" t="s">
        <v>4660</v>
      </c>
      <c r="G589" t="s">
        <v>478</v>
      </c>
      <c r="H589">
        <v>21293</v>
      </c>
      <c r="I589">
        <v>21629</v>
      </c>
      <c r="J589" t="s">
        <v>244</v>
      </c>
      <c r="K589">
        <v>336</v>
      </c>
      <c r="L589">
        <v>1.8</v>
      </c>
      <c r="M589" t="s">
        <v>265</v>
      </c>
      <c r="N589" t="s">
        <v>199</v>
      </c>
      <c r="O589">
        <v>13544</v>
      </c>
      <c r="P589">
        <v>2.48080330773774</v>
      </c>
      <c r="Q589" t="s">
        <v>246</v>
      </c>
      <c r="R589" t="s">
        <v>199</v>
      </c>
      <c r="S589" t="s">
        <v>3264</v>
      </c>
    </row>
    <row r="590">
      <c r="A590" t="s">
        <v>2991</v>
      </c>
      <c r="B590">
        <v>31.436631315548901</v>
      </c>
      <c r="C590">
        <v>-3.9070959000652099</v>
      </c>
      <c r="D590">
        <v>0.63915255664519699</v>
      </c>
      <c r="E590" s="134" t="s">
        <v>4661</v>
      </c>
      <c r="F590" s="134" t="s">
        <v>4662</v>
      </c>
      <c r="G590" t="s">
        <v>317</v>
      </c>
      <c r="H590">
        <v>1302882</v>
      </c>
      <c r="I590">
        <v>1303336</v>
      </c>
      <c r="J590" t="s">
        <v>244</v>
      </c>
      <c r="K590">
        <v>454</v>
      </c>
      <c r="L590">
        <v>3.1000000000000001</v>
      </c>
      <c r="M590" t="s">
        <v>245</v>
      </c>
      <c r="N590" t="s">
        <v>138</v>
      </c>
      <c r="O590">
        <v>492</v>
      </c>
      <c r="P590">
        <v>92.276422764227604</v>
      </c>
      <c r="Q590" t="s">
        <v>254</v>
      </c>
      <c r="R590" t="s">
        <v>138</v>
      </c>
      <c r="S590" t="s">
        <v>3264</v>
      </c>
    </row>
    <row r="591">
      <c r="A591" t="s">
        <v>4663</v>
      </c>
      <c r="B591">
        <v>43.371223978657099</v>
      </c>
      <c r="C591">
        <v>-2.5520858840863099</v>
      </c>
      <c r="D591">
        <v>0.42453205426395801</v>
      </c>
      <c r="E591" s="134" t="s">
        <v>4664</v>
      </c>
      <c r="F591" s="134" t="s">
        <v>4665</v>
      </c>
      <c r="G591" t="s">
        <v>317</v>
      </c>
      <c r="H591">
        <v>991925</v>
      </c>
      <c r="I591">
        <v>992273</v>
      </c>
      <c r="J591" t="s">
        <v>244</v>
      </c>
      <c r="K591">
        <v>348</v>
      </c>
      <c r="L591">
        <v>1.3999999999999999</v>
      </c>
      <c r="M591" t="s">
        <v>274</v>
      </c>
      <c r="N591" t="s">
        <v>138</v>
      </c>
      <c r="O591">
        <v>359</v>
      </c>
      <c r="P591">
        <v>96.935933147632298</v>
      </c>
      <c r="Q591" t="s">
        <v>254</v>
      </c>
      <c r="R591" t="s">
        <v>138</v>
      </c>
      <c r="S591" t="s">
        <v>3264</v>
      </c>
    </row>
    <row r="592">
      <c r="A592" t="s">
        <v>2457</v>
      </c>
      <c r="B592">
        <v>22.033786869304102</v>
      </c>
      <c r="C592">
        <v>4.9815354567037797</v>
      </c>
      <c r="D592">
        <v>0.81133074016898599</v>
      </c>
      <c r="E592" s="134" t="s">
        <v>4666</v>
      </c>
      <c r="F592" s="134" t="s">
        <v>4667</v>
      </c>
      <c r="G592" t="s">
        <v>478</v>
      </c>
      <c r="H592">
        <v>3333217</v>
      </c>
      <c r="I592">
        <v>3333435</v>
      </c>
      <c r="J592" t="s">
        <v>252</v>
      </c>
      <c r="K592">
        <v>218</v>
      </c>
      <c r="L592">
        <v>20.100000000000001</v>
      </c>
      <c r="M592" t="s">
        <v>245</v>
      </c>
      <c r="N592" t="s">
        <v>350</v>
      </c>
      <c r="O592">
        <v>221</v>
      </c>
      <c r="P592">
        <v>98.642533936651603</v>
      </c>
      <c r="Q592" t="s">
        <v>246</v>
      </c>
      <c r="R592" t="s">
        <v>192</v>
      </c>
      <c r="S592" t="s">
        <v>3264</v>
      </c>
    </row>
    <row r="593">
      <c r="A593" t="s">
        <v>4668</v>
      </c>
      <c r="B593">
        <v>55.190665711356203</v>
      </c>
      <c r="C593">
        <v>-2.0884614294207302</v>
      </c>
      <c r="D593">
        <v>0.352213850803832</v>
      </c>
      <c r="E593" s="134" t="s">
        <v>4669</v>
      </c>
      <c r="F593" s="134" t="s">
        <v>4670</v>
      </c>
      <c r="G593" t="s">
        <v>273</v>
      </c>
      <c r="H593">
        <v>4288991</v>
      </c>
      <c r="I593">
        <v>4289337</v>
      </c>
      <c r="J593" t="s">
        <v>244</v>
      </c>
      <c r="K593">
        <v>346</v>
      </c>
      <c r="L593">
        <v>7</v>
      </c>
      <c r="M593" t="s">
        <v>274</v>
      </c>
      <c r="N593" t="s">
        <v>138</v>
      </c>
      <c r="O593">
        <v>359</v>
      </c>
      <c r="P593">
        <v>96.378830083565504</v>
      </c>
      <c r="Q593" t="s">
        <v>254</v>
      </c>
      <c r="R593" t="s">
        <v>138</v>
      </c>
      <c r="S593" t="s">
        <v>3264</v>
      </c>
    </row>
    <row r="594">
      <c r="A594" t="s">
        <v>4671</v>
      </c>
      <c r="B594">
        <v>43.782557008424597</v>
      </c>
      <c r="C594">
        <v>-2.4133194355990901</v>
      </c>
      <c r="D594">
        <v>0.40637634283860402</v>
      </c>
      <c r="E594" s="134" t="s">
        <v>4672</v>
      </c>
      <c r="F594" s="134" t="s">
        <v>4673</v>
      </c>
      <c r="G594" t="s">
        <v>445</v>
      </c>
      <c r="H594">
        <v>1159356</v>
      </c>
      <c r="I594">
        <v>1162103</v>
      </c>
      <c r="J594" t="s">
        <v>252</v>
      </c>
      <c r="K594">
        <v>599</v>
      </c>
      <c r="L594">
        <v>3.1859999999999999</v>
      </c>
      <c r="M594" t="s">
        <v>274</v>
      </c>
      <c r="N594" t="s">
        <v>126</v>
      </c>
      <c r="O594">
        <v>1569</v>
      </c>
      <c r="P594">
        <v>38.177182919056698</v>
      </c>
      <c r="Q594" t="s">
        <v>246</v>
      </c>
      <c r="R594" t="s">
        <v>191</v>
      </c>
      <c r="S594" t="s">
        <v>3264</v>
      </c>
    </row>
    <row r="595">
      <c r="A595" t="s">
        <v>1251</v>
      </c>
      <c r="B595">
        <v>30.729981398012999</v>
      </c>
      <c r="C595">
        <v>7.2521080841749104</v>
      </c>
      <c r="D595">
        <v>1.31008806321421</v>
      </c>
      <c r="E595" s="134" t="s">
        <v>4674</v>
      </c>
      <c r="F595" s="134" t="s">
        <v>4675</v>
      </c>
      <c r="G595" t="s">
        <v>478</v>
      </c>
      <c r="H595">
        <v>4371885</v>
      </c>
      <c r="I595">
        <v>4372029</v>
      </c>
      <c r="J595" t="s">
        <v>244</v>
      </c>
      <c r="K595">
        <v>144</v>
      </c>
      <c r="L595">
        <v>24.5</v>
      </c>
      <c r="M595" t="s">
        <v>245</v>
      </c>
      <c r="N595" t="s">
        <v>126</v>
      </c>
      <c r="O595">
        <v>1326</v>
      </c>
      <c r="P595">
        <v>10.859728506787301</v>
      </c>
      <c r="Q595" t="s">
        <v>246</v>
      </c>
      <c r="R595" t="s">
        <v>192</v>
      </c>
      <c r="S595" t="s">
        <v>3264</v>
      </c>
    </row>
    <row r="596">
      <c r="A596" t="s">
        <v>4676</v>
      </c>
      <c r="B596">
        <v>45.657398224307101</v>
      </c>
      <c r="C596">
        <v>-2.3143840115450902</v>
      </c>
      <c r="D596">
        <v>0.39271368191001799</v>
      </c>
      <c r="E596" s="134" t="s">
        <v>4677</v>
      </c>
      <c r="F596" s="134" t="s">
        <v>4678</v>
      </c>
      <c r="G596" t="s">
        <v>478</v>
      </c>
      <c r="H596">
        <v>1739593</v>
      </c>
      <c r="I596">
        <v>1739969</v>
      </c>
      <c r="J596" t="s">
        <v>244</v>
      </c>
      <c r="K596">
        <v>376</v>
      </c>
      <c r="L596">
        <v>3.7000000000000002</v>
      </c>
      <c r="M596" t="s">
        <v>274</v>
      </c>
      <c r="N596" t="s">
        <v>138</v>
      </c>
      <c r="O596">
        <v>359</v>
      </c>
      <c r="P596">
        <v>104.735376044568</v>
      </c>
      <c r="Q596" t="s">
        <v>254</v>
      </c>
      <c r="R596" t="s">
        <v>138</v>
      </c>
      <c r="S596" t="s">
        <v>3264</v>
      </c>
    </row>
    <row r="597">
      <c r="A597" t="s">
        <v>1845</v>
      </c>
      <c r="B597">
        <v>879.90773608153904</v>
      </c>
      <c r="C597">
        <v>3.6872931046713999</v>
      </c>
      <c r="D597">
        <v>0.63104131253825402</v>
      </c>
      <c r="E597" s="134" t="s">
        <v>4679</v>
      </c>
      <c r="F597" s="134" t="s">
        <v>4680</v>
      </c>
      <c r="G597" t="s">
        <v>282</v>
      </c>
      <c r="H597">
        <v>3887288</v>
      </c>
      <c r="I597">
        <v>3889857</v>
      </c>
      <c r="J597" t="s">
        <v>252</v>
      </c>
      <c r="K597">
        <v>2569</v>
      </c>
      <c r="L597">
        <v>6.2000000000000002</v>
      </c>
      <c r="M597" t="s">
        <v>274</v>
      </c>
      <c r="N597" t="s">
        <v>198</v>
      </c>
      <c r="O597">
        <v>5362</v>
      </c>
      <c r="P597">
        <v>47.911227154046998</v>
      </c>
      <c r="Q597" t="s">
        <v>246</v>
      </c>
      <c r="R597" t="s">
        <v>198</v>
      </c>
      <c r="S597" t="s">
        <v>3264</v>
      </c>
    </row>
    <row r="598">
      <c r="A598" t="s">
        <v>1263</v>
      </c>
      <c r="B598">
        <v>20.836441782421499</v>
      </c>
      <c r="C598">
        <v>4.5877402928635203</v>
      </c>
      <c r="D598">
        <v>0.76422797461094405</v>
      </c>
      <c r="E598" s="134" t="s">
        <v>4681</v>
      </c>
      <c r="F598" s="134" t="s">
        <v>4682</v>
      </c>
      <c r="G598" t="s">
        <v>330</v>
      </c>
      <c r="H598">
        <v>4443289</v>
      </c>
      <c r="I598">
        <v>4446950</v>
      </c>
      <c r="J598" t="s">
        <v>252</v>
      </c>
      <c r="K598">
        <v>3671</v>
      </c>
      <c r="L598">
        <v>2.5</v>
      </c>
      <c r="M598" t="s">
        <v>274</v>
      </c>
      <c r="N598" t="s">
        <v>198</v>
      </c>
      <c r="O598">
        <v>5467</v>
      </c>
      <c r="P598">
        <v>67.148344613133304</v>
      </c>
      <c r="Q598" t="s">
        <v>246</v>
      </c>
      <c r="R598" t="s">
        <v>198</v>
      </c>
      <c r="S598" t="s">
        <v>3264</v>
      </c>
    </row>
    <row r="599">
      <c r="A599" t="s">
        <v>4683</v>
      </c>
      <c r="B599">
        <v>38.009132054206802</v>
      </c>
      <c r="C599">
        <v>-2.6932804200697502</v>
      </c>
      <c r="D599">
        <v>0.46101492300198499</v>
      </c>
      <c r="E599" s="134" t="s">
        <v>4684</v>
      </c>
      <c r="F599" s="134" t="s">
        <v>4685</v>
      </c>
      <c r="G599" t="s">
        <v>445</v>
      </c>
      <c r="H599">
        <v>1161691</v>
      </c>
      <c r="I599">
        <v>1162044</v>
      </c>
      <c r="J599" t="s">
        <v>244</v>
      </c>
      <c r="K599">
        <v>353</v>
      </c>
      <c r="L599">
        <v>0.59999999999999998</v>
      </c>
      <c r="M599" t="s">
        <v>274</v>
      </c>
      <c r="N599" t="s">
        <v>138</v>
      </c>
      <c r="O599">
        <v>359</v>
      </c>
      <c r="P599">
        <v>98.328690807799404</v>
      </c>
      <c r="Q599" t="s">
        <v>254</v>
      </c>
      <c r="R599" t="s">
        <v>138</v>
      </c>
      <c r="S599" t="s">
        <v>3264</v>
      </c>
    </row>
    <row r="600">
      <c r="A600" t="s">
        <v>4686</v>
      </c>
      <c r="B600">
        <v>32.546100087230798</v>
      </c>
      <c r="C600">
        <v>-3.21658844043924</v>
      </c>
      <c r="D600">
        <v>0.54293705502242096</v>
      </c>
      <c r="E600" s="134" t="s">
        <v>4687</v>
      </c>
      <c r="F600" s="134" t="s">
        <v>4688</v>
      </c>
      <c r="G600" t="s">
        <v>243</v>
      </c>
      <c r="H600">
        <v>5997692</v>
      </c>
      <c r="I600">
        <v>5998113</v>
      </c>
      <c r="J600" t="s">
        <v>244</v>
      </c>
      <c r="K600">
        <v>421</v>
      </c>
      <c r="L600">
        <v>2.2000000000000002</v>
      </c>
      <c r="M600" t="s">
        <v>274</v>
      </c>
      <c r="N600" t="s">
        <v>122</v>
      </c>
      <c r="O600">
        <v>421</v>
      </c>
      <c r="P600">
        <v>100</v>
      </c>
      <c r="Q600" t="s">
        <v>254</v>
      </c>
      <c r="R600" t="s">
        <v>122</v>
      </c>
      <c r="S600" t="s">
        <v>3264</v>
      </c>
    </row>
    <row r="601">
      <c r="A601" t="s">
        <v>4689</v>
      </c>
      <c r="B601">
        <v>64.035152148341993</v>
      </c>
      <c r="C601">
        <v>-2.0364373472854802</v>
      </c>
      <c r="D601">
        <v>0.34855511546384998</v>
      </c>
      <c r="E601" s="134" t="s">
        <v>4690</v>
      </c>
      <c r="F601" s="134" t="s">
        <v>4691</v>
      </c>
      <c r="G601" t="s">
        <v>452</v>
      </c>
      <c r="H601">
        <v>5004475</v>
      </c>
      <c r="I601">
        <v>5007857</v>
      </c>
      <c r="J601" t="s">
        <v>252</v>
      </c>
      <c r="K601">
        <v>3338</v>
      </c>
      <c r="L601">
        <v>0.80000000000000004</v>
      </c>
      <c r="M601" t="s">
        <v>274</v>
      </c>
      <c r="N601" t="s">
        <v>198</v>
      </c>
      <c r="O601">
        <v>3926</v>
      </c>
      <c r="P601">
        <v>85.022924095771799</v>
      </c>
      <c r="Q601" t="s">
        <v>254</v>
      </c>
      <c r="R601" t="s">
        <v>198</v>
      </c>
      <c r="S601" t="s">
        <v>3264</v>
      </c>
    </row>
    <row r="602">
      <c r="A602" t="s">
        <v>1218</v>
      </c>
      <c r="B602">
        <v>28.617252551438799</v>
      </c>
      <c r="C602">
        <v>2.75470249573821</v>
      </c>
      <c r="D602">
        <v>0.47372141012039398</v>
      </c>
      <c r="E602" s="134" t="s">
        <v>4692</v>
      </c>
      <c r="F602" s="134" t="s">
        <v>4693</v>
      </c>
      <c r="G602" t="s">
        <v>452</v>
      </c>
      <c r="H602">
        <v>6081576</v>
      </c>
      <c r="I602">
        <v>6081790</v>
      </c>
      <c r="J602" t="s">
        <v>244</v>
      </c>
      <c r="K602">
        <v>214</v>
      </c>
      <c r="L602">
        <v>19.699999999999999</v>
      </c>
      <c r="M602" t="s">
        <v>245</v>
      </c>
      <c r="N602" t="s">
        <v>350</v>
      </c>
      <c r="O602">
        <v>217</v>
      </c>
      <c r="P602">
        <v>98.617511520737295</v>
      </c>
      <c r="Q602" t="s">
        <v>254</v>
      </c>
      <c r="R602" t="s">
        <v>192</v>
      </c>
      <c r="S602" t="s">
        <v>3264</v>
      </c>
    </row>
    <row r="603">
      <c r="A603" t="s">
        <v>4694</v>
      </c>
      <c r="B603">
        <v>36.755975066747901</v>
      </c>
      <c r="C603">
        <v>-2.6953983829603301</v>
      </c>
      <c r="D603">
        <v>0.46551435612944497</v>
      </c>
      <c r="E603" s="134" t="s">
        <v>4695</v>
      </c>
      <c r="F603" s="134" t="s">
        <v>4696</v>
      </c>
      <c r="G603" t="s">
        <v>243</v>
      </c>
      <c r="H603">
        <v>5996283</v>
      </c>
      <c r="I603">
        <v>6000933</v>
      </c>
      <c r="J603" t="s">
        <v>252</v>
      </c>
      <c r="K603">
        <v>3315</v>
      </c>
      <c r="L603">
        <v>5.2670000000000003</v>
      </c>
      <c r="M603" t="s">
        <v>274</v>
      </c>
      <c r="N603" t="s">
        <v>138</v>
      </c>
      <c r="O603">
        <v>3992</v>
      </c>
      <c r="P603">
        <v>83.041082164328699</v>
      </c>
      <c r="Q603" t="s">
        <v>254</v>
      </c>
      <c r="R603" t="s">
        <v>138</v>
      </c>
      <c r="S603" t="s">
        <v>3264</v>
      </c>
    </row>
    <row r="604">
      <c r="A604" t="s">
        <v>1069</v>
      </c>
      <c r="B604">
        <v>53.546410581022499</v>
      </c>
      <c r="C604">
        <v>-2.09002616359518</v>
      </c>
      <c r="D604">
        <v>0.36378221542323402</v>
      </c>
      <c r="E604" s="134" t="s">
        <v>4697</v>
      </c>
      <c r="F604" s="134" t="s">
        <v>4698</v>
      </c>
      <c r="G604" t="s">
        <v>524</v>
      </c>
      <c r="H604">
        <v>202165</v>
      </c>
      <c r="I604">
        <v>202246</v>
      </c>
      <c r="J604" t="s">
        <v>244</v>
      </c>
      <c r="K604">
        <v>81</v>
      </c>
      <c r="L604">
        <v>19.100000000000001</v>
      </c>
      <c r="M604" t="s">
        <v>245</v>
      </c>
      <c r="N604" t="s">
        <v>138</v>
      </c>
      <c r="O604">
        <v>2121</v>
      </c>
      <c r="P604">
        <v>3.8189533239038198</v>
      </c>
      <c r="Q604" t="s">
        <v>246</v>
      </c>
      <c r="R604" t="s">
        <v>138</v>
      </c>
      <c r="S604" t="s">
        <v>3264</v>
      </c>
    </row>
    <row r="605">
      <c r="A605" t="s">
        <v>4699</v>
      </c>
      <c r="B605">
        <v>37.428596580555102</v>
      </c>
      <c r="C605">
        <v>-2.6121974625390498</v>
      </c>
      <c r="D605">
        <v>0.45455480147448102</v>
      </c>
      <c r="E605" s="134" t="s">
        <v>4700</v>
      </c>
      <c r="F605" s="134" t="s">
        <v>4698</v>
      </c>
      <c r="G605" t="s">
        <v>317</v>
      </c>
      <c r="H605">
        <v>990473</v>
      </c>
      <c r="I605">
        <v>990821</v>
      </c>
      <c r="J605" t="s">
        <v>244</v>
      </c>
      <c r="K605">
        <v>348</v>
      </c>
      <c r="L605">
        <v>1.3999999999999999</v>
      </c>
      <c r="M605" t="s">
        <v>293</v>
      </c>
      <c r="N605" t="s">
        <v>138</v>
      </c>
      <c r="O605">
        <v>359</v>
      </c>
      <c r="P605">
        <v>96.935933147632298</v>
      </c>
      <c r="Q605" t="s">
        <v>254</v>
      </c>
      <c r="R605" t="s">
        <v>138</v>
      </c>
      <c r="S605" t="s">
        <v>3264</v>
      </c>
    </row>
    <row r="606">
      <c r="A606" t="s">
        <v>4701</v>
      </c>
      <c r="B606">
        <v>33.572866634159901</v>
      </c>
      <c r="C606">
        <v>-2.8826619218679199</v>
      </c>
      <c r="D606">
        <v>0.50042858697678205</v>
      </c>
      <c r="E606" s="134" t="s">
        <v>4702</v>
      </c>
      <c r="F606" s="134" t="s">
        <v>4703</v>
      </c>
      <c r="G606" t="s">
        <v>418</v>
      </c>
      <c r="H606">
        <v>6729298</v>
      </c>
      <c r="I606">
        <v>6729587</v>
      </c>
      <c r="J606" t="s">
        <v>244</v>
      </c>
      <c r="K606">
        <v>289</v>
      </c>
      <c r="L606">
        <v>2.6000000000000001</v>
      </c>
      <c r="M606" t="s">
        <v>274</v>
      </c>
      <c r="N606" t="s">
        <v>138</v>
      </c>
      <c r="O606">
        <v>359</v>
      </c>
      <c r="P606">
        <v>80.501392757660199</v>
      </c>
      <c r="Q606" t="s">
        <v>254</v>
      </c>
      <c r="R606" t="s">
        <v>138</v>
      </c>
      <c r="S606" t="s">
        <v>3264</v>
      </c>
    </row>
    <row r="607">
      <c r="A607" t="s">
        <v>2106</v>
      </c>
      <c r="B607">
        <v>34.171403389761799</v>
      </c>
      <c r="C607">
        <v>-5.2188759836875196</v>
      </c>
      <c r="D607">
        <v>0.85931141434095604</v>
      </c>
      <c r="E607" s="134" t="s">
        <v>4704</v>
      </c>
      <c r="F607" s="134" t="s">
        <v>4705</v>
      </c>
      <c r="G607" t="s">
        <v>414</v>
      </c>
      <c r="H607">
        <v>919230</v>
      </c>
      <c r="I607">
        <v>919289</v>
      </c>
      <c r="J607" t="s">
        <v>244</v>
      </c>
      <c r="K607">
        <v>59</v>
      </c>
      <c r="L607">
        <v>1.7</v>
      </c>
      <c r="M607" t="s">
        <v>274</v>
      </c>
      <c r="N607" t="s">
        <v>199</v>
      </c>
      <c r="O607">
        <v>13544</v>
      </c>
      <c r="P607">
        <v>0.43561724748966302</v>
      </c>
      <c r="Q607" t="s">
        <v>246</v>
      </c>
      <c r="R607" t="s">
        <v>199</v>
      </c>
      <c r="S607" t="s">
        <v>3264</v>
      </c>
    </row>
    <row r="608">
      <c r="A608" t="s">
        <v>2373</v>
      </c>
      <c r="B608">
        <v>44.566810704738103</v>
      </c>
      <c r="C608">
        <v>-6.1326036750752797</v>
      </c>
      <c r="D608">
        <v>0.99133606091981097</v>
      </c>
      <c r="E608" s="134" t="s">
        <v>4706</v>
      </c>
      <c r="F608" s="134" t="s">
        <v>4707</v>
      </c>
      <c r="G608" t="s">
        <v>303</v>
      </c>
      <c r="H608">
        <v>3691064</v>
      </c>
      <c r="I608">
        <v>3691457</v>
      </c>
      <c r="J608" t="s">
        <v>244</v>
      </c>
      <c r="K608">
        <v>393</v>
      </c>
      <c r="L608">
        <v>21.199999999999999</v>
      </c>
      <c r="M608" t="s">
        <v>245</v>
      </c>
      <c r="N608" t="s">
        <v>199</v>
      </c>
      <c r="O608">
        <v>12223</v>
      </c>
      <c r="P608">
        <v>3.21524993864027</v>
      </c>
      <c r="Q608" t="s">
        <v>246</v>
      </c>
      <c r="R608" t="s">
        <v>199</v>
      </c>
      <c r="S608" t="s">
        <v>3264</v>
      </c>
    </row>
    <row r="609">
      <c r="A609" t="s">
        <v>1266</v>
      </c>
      <c r="B609">
        <v>21.955851243347901</v>
      </c>
      <c r="C609">
        <v>3.3690230765569802</v>
      </c>
      <c r="D609">
        <v>0.59065228658600599</v>
      </c>
      <c r="E609" s="134" t="s">
        <v>4708</v>
      </c>
      <c r="F609" s="134" t="s">
        <v>4709</v>
      </c>
      <c r="G609" t="s">
        <v>478</v>
      </c>
      <c r="H609">
        <v>1343876</v>
      </c>
      <c r="I609">
        <v>1346850</v>
      </c>
      <c r="J609" t="s">
        <v>252</v>
      </c>
      <c r="K609">
        <v>2974</v>
      </c>
      <c r="L609">
        <v>0</v>
      </c>
      <c r="M609" t="s">
        <v>245</v>
      </c>
      <c r="N609" t="s">
        <v>198</v>
      </c>
      <c r="O609">
        <v>5467</v>
      </c>
      <c r="P609">
        <v>54.399122004755803</v>
      </c>
      <c r="Q609" t="s">
        <v>246</v>
      </c>
      <c r="R609" t="s">
        <v>198</v>
      </c>
      <c r="S609" t="s">
        <v>3264</v>
      </c>
    </row>
    <row r="610">
      <c r="A610" t="s">
        <v>4710</v>
      </c>
      <c r="B610">
        <v>59.990571382681097</v>
      </c>
      <c r="C610">
        <v>-2.1077668080146301</v>
      </c>
      <c r="D610">
        <v>0.372093448495049</v>
      </c>
      <c r="E610" s="134" t="s">
        <v>4711</v>
      </c>
      <c r="F610" s="134" t="s">
        <v>4712</v>
      </c>
      <c r="G610" t="s">
        <v>553</v>
      </c>
      <c r="H610">
        <v>8724568</v>
      </c>
      <c r="I610">
        <v>8724740</v>
      </c>
      <c r="J610" t="s">
        <v>244</v>
      </c>
      <c r="K610">
        <v>172</v>
      </c>
      <c r="L610">
        <v>29.5</v>
      </c>
      <c r="M610" t="s">
        <v>245</v>
      </c>
      <c r="N610" t="s">
        <v>199</v>
      </c>
      <c r="O610">
        <v>11086</v>
      </c>
      <c r="P610">
        <v>1.55150640447411</v>
      </c>
      <c r="Q610" t="s">
        <v>246</v>
      </c>
      <c r="R610" t="s">
        <v>199</v>
      </c>
      <c r="S610" t="s">
        <v>3264</v>
      </c>
    </row>
    <row r="611">
      <c r="A611" t="s">
        <v>1338</v>
      </c>
      <c r="B611">
        <v>21.008028105592199</v>
      </c>
      <c r="C611">
        <v>3.4320361096259</v>
      </c>
      <c r="D611">
        <v>0.60405270615272499</v>
      </c>
      <c r="E611" s="134" t="s">
        <v>4713</v>
      </c>
      <c r="F611" s="134" t="s">
        <v>4714</v>
      </c>
      <c r="G611" t="s">
        <v>418</v>
      </c>
      <c r="H611">
        <v>1879457</v>
      </c>
      <c r="I611">
        <v>1880737</v>
      </c>
      <c r="J611" t="s">
        <v>252</v>
      </c>
      <c r="K611">
        <v>964</v>
      </c>
      <c r="L611">
        <v>2.7610000000000001</v>
      </c>
      <c r="M611" t="s">
        <v>245</v>
      </c>
      <c r="N611" t="s">
        <v>126</v>
      </c>
      <c r="O611">
        <v>1569</v>
      </c>
      <c r="P611">
        <v>61.440407903123003</v>
      </c>
      <c r="Q611" t="s">
        <v>246</v>
      </c>
      <c r="R611" t="s">
        <v>191</v>
      </c>
      <c r="S611" t="s">
        <v>3264</v>
      </c>
    </row>
    <row r="612">
      <c r="A612" t="s">
        <v>1350</v>
      </c>
      <c r="B612">
        <v>26.0667888733722</v>
      </c>
      <c r="C612">
        <v>7.00675070504355</v>
      </c>
      <c r="D612">
        <v>1.3159709563689099</v>
      </c>
      <c r="E612" s="134" t="s">
        <v>4715</v>
      </c>
      <c r="F612" s="134" t="s">
        <v>4716</v>
      </c>
      <c r="G612" t="s">
        <v>243</v>
      </c>
      <c r="H612">
        <v>2597670</v>
      </c>
      <c r="I612">
        <v>2601344</v>
      </c>
      <c r="J612" t="s">
        <v>252</v>
      </c>
      <c r="K612">
        <v>3501</v>
      </c>
      <c r="L612">
        <v>2.7639999999999998</v>
      </c>
      <c r="M612" t="s">
        <v>265</v>
      </c>
      <c r="N612" t="s">
        <v>138</v>
      </c>
      <c r="O612">
        <v>8453</v>
      </c>
      <c r="P612">
        <v>41.417248314208003</v>
      </c>
      <c r="Q612" t="s">
        <v>246</v>
      </c>
      <c r="R612" t="s">
        <v>138</v>
      </c>
      <c r="S612" t="s">
        <v>3264</v>
      </c>
    </row>
    <row r="613">
      <c r="A613" t="s">
        <v>4717</v>
      </c>
      <c r="B613">
        <v>32.8790087410975</v>
      </c>
      <c r="C613">
        <v>-2.8262461655057498</v>
      </c>
      <c r="D613">
        <v>0.50362190761069103</v>
      </c>
      <c r="E613" s="134" t="s">
        <v>4718</v>
      </c>
      <c r="F613" s="134" t="s">
        <v>4719</v>
      </c>
      <c r="G613" t="s">
        <v>251</v>
      </c>
      <c r="H613">
        <v>1104338</v>
      </c>
      <c r="I613">
        <v>1104445</v>
      </c>
      <c r="J613" t="s">
        <v>252</v>
      </c>
      <c r="K613">
        <v>107</v>
      </c>
      <c r="L613">
        <v>23.300000000000001</v>
      </c>
      <c r="M613" t="s">
        <v>274</v>
      </c>
      <c r="N613" t="s">
        <v>126</v>
      </c>
      <c r="O613">
        <v>310</v>
      </c>
      <c r="P613">
        <v>34.5161290322581</v>
      </c>
      <c r="Q613" t="s">
        <v>246</v>
      </c>
      <c r="R613" t="s">
        <v>191</v>
      </c>
      <c r="S613" t="s">
        <v>3264</v>
      </c>
    </row>
    <row r="614">
      <c r="A614" t="s">
        <v>4720</v>
      </c>
      <c r="B614">
        <v>30.382716153703399</v>
      </c>
      <c r="C614">
        <v>-3.0571957412489499</v>
      </c>
      <c r="D614">
        <v>0.54307117503020996</v>
      </c>
      <c r="E614" s="134" t="s">
        <v>4721</v>
      </c>
      <c r="F614" s="134" t="s">
        <v>4722</v>
      </c>
      <c r="G614" t="s">
        <v>342</v>
      </c>
      <c r="H614">
        <v>7104751</v>
      </c>
      <c r="I614">
        <v>7105104</v>
      </c>
      <c r="J614" t="s">
        <v>252</v>
      </c>
      <c r="K614">
        <v>353</v>
      </c>
      <c r="L614">
        <v>0.80000000000000004</v>
      </c>
      <c r="M614" t="s">
        <v>274</v>
      </c>
      <c r="N614" t="s">
        <v>122</v>
      </c>
      <c r="O614">
        <v>421</v>
      </c>
      <c r="P614">
        <v>83.847980997624703</v>
      </c>
      <c r="Q614" t="s">
        <v>254</v>
      </c>
      <c r="R614" t="s">
        <v>122</v>
      </c>
      <c r="S614" t="s">
        <v>3264</v>
      </c>
    </row>
    <row r="615">
      <c r="A615" t="s">
        <v>4723</v>
      </c>
      <c r="B615">
        <v>44.681181499609004</v>
      </c>
      <c r="C615">
        <v>-2.22651888243495</v>
      </c>
      <c r="D615">
        <v>0.40002706644585101</v>
      </c>
      <c r="E615" s="134" t="s">
        <v>4724</v>
      </c>
      <c r="F615" s="134" t="s">
        <v>4725</v>
      </c>
      <c r="G615" t="s">
        <v>251</v>
      </c>
      <c r="H615">
        <v>3058446</v>
      </c>
      <c r="I615">
        <v>3058801</v>
      </c>
      <c r="J615" t="s">
        <v>244</v>
      </c>
      <c r="K615">
        <v>355</v>
      </c>
      <c r="L615">
        <v>0.59999999999999998</v>
      </c>
      <c r="M615" t="s">
        <v>293</v>
      </c>
      <c r="N615" t="s">
        <v>138</v>
      </c>
      <c r="O615">
        <v>359</v>
      </c>
      <c r="P615">
        <v>98.885793871866298</v>
      </c>
      <c r="Q615" t="s">
        <v>254</v>
      </c>
      <c r="R615" t="s">
        <v>138</v>
      </c>
      <c r="S615" t="s">
        <v>3264</v>
      </c>
    </row>
    <row r="616">
      <c r="A616" t="s">
        <v>1449</v>
      </c>
      <c r="B616">
        <v>14.810543638579899</v>
      </c>
      <c r="C616">
        <v>8.1616484445529291</v>
      </c>
      <c r="D616">
        <v>2.69194627108772</v>
      </c>
      <c r="E616" s="134" t="s">
        <v>4726</v>
      </c>
      <c r="F616" s="134" t="s">
        <v>4727</v>
      </c>
      <c r="G616" t="s">
        <v>411</v>
      </c>
      <c r="H616">
        <v>1747564</v>
      </c>
      <c r="I616">
        <v>1748145</v>
      </c>
      <c r="J616" t="s">
        <v>252</v>
      </c>
      <c r="K616">
        <v>581</v>
      </c>
      <c r="L616">
        <v>22.300000000000001</v>
      </c>
      <c r="M616" t="s">
        <v>245</v>
      </c>
      <c r="N616" t="s">
        <v>199</v>
      </c>
      <c r="O616">
        <v>4138</v>
      </c>
      <c r="P616">
        <v>14.040599323344599</v>
      </c>
      <c r="Q616" t="s">
        <v>246</v>
      </c>
      <c r="R616" t="s">
        <v>199</v>
      </c>
      <c r="S616" t="s">
        <v>3264</v>
      </c>
    </row>
    <row r="617">
      <c r="A617" t="s">
        <v>1308</v>
      </c>
      <c r="B617">
        <v>18.9082215328012</v>
      </c>
      <c r="C617">
        <v>4.4167539040489299</v>
      </c>
      <c r="D617">
        <v>0.77609162649268504</v>
      </c>
      <c r="E617" s="134" t="s">
        <v>4728</v>
      </c>
      <c r="F617" s="134" t="s">
        <v>4729</v>
      </c>
      <c r="G617" t="s">
        <v>334</v>
      </c>
      <c r="H617">
        <v>373062</v>
      </c>
      <c r="I617">
        <v>373230</v>
      </c>
      <c r="J617" t="s">
        <v>244</v>
      </c>
      <c r="K617">
        <v>168</v>
      </c>
      <c r="L617">
        <v>23.5</v>
      </c>
      <c r="M617" t="s">
        <v>245</v>
      </c>
      <c r="N617" t="s">
        <v>138</v>
      </c>
      <c r="O617">
        <v>8453</v>
      </c>
      <c r="P617">
        <v>1.98746007334674</v>
      </c>
      <c r="Q617" t="s">
        <v>246</v>
      </c>
      <c r="R617" t="s">
        <v>138</v>
      </c>
      <c r="S617" t="s">
        <v>3264</v>
      </c>
    </row>
    <row r="618">
      <c r="A618" t="s">
        <v>1455</v>
      </c>
      <c r="B618">
        <v>20.288519222510601</v>
      </c>
      <c r="C618">
        <v>3.4947754365775001</v>
      </c>
      <c r="D618">
        <v>0.62450841517494704</v>
      </c>
      <c r="E618" s="134" t="s">
        <v>4730</v>
      </c>
      <c r="F618" s="134" t="s">
        <v>4731</v>
      </c>
      <c r="G618" t="s">
        <v>478</v>
      </c>
      <c r="H618">
        <v>5524992</v>
      </c>
      <c r="I618">
        <v>5525728</v>
      </c>
      <c r="J618" t="s">
        <v>244</v>
      </c>
      <c r="K618">
        <v>736</v>
      </c>
      <c r="L618">
        <v>16.100000000000001</v>
      </c>
      <c r="M618" t="s">
        <v>265</v>
      </c>
      <c r="N618" t="s">
        <v>126</v>
      </c>
      <c r="O618">
        <v>826</v>
      </c>
      <c r="P618">
        <v>89.104116222760297</v>
      </c>
      <c r="Q618" t="s">
        <v>254</v>
      </c>
      <c r="R618" t="s">
        <v>192</v>
      </c>
      <c r="S618" t="s">
        <v>3264</v>
      </c>
    </row>
    <row r="619">
      <c r="A619" t="s">
        <v>4732</v>
      </c>
      <c r="B619">
        <v>43.0654860485906</v>
      </c>
      <c r="C619">
        <v>-2.2904193803152801</v>
      </c>
      <c r="D619">
        <v>0.41138575605523597</v>
      </c>
      <c r="E619" s="134" t="s">
        <v>4733</v>
      </c>
      <c r="F619" s="134" t="s">
        <v>4731</v>
      </c>
      <c r="G619" t="s">
        <v>338</v>
      </c>
      <c r="H619">
        <v>948875</v>
      </c>
      <c r="I619">
        <v>949195</v>
      </c>
      <c r="J619" t="s">
        <v>244</v>
      </c>
      <c r="K619">
        <v>320</v>
      </c>
      <c r="L619">
        <v>0.29999999999999999</v>
      </c>
      <c r="M619" t="s">
        <v>245</v>
      </c>
      <c r="N619" t="s">
        <v>138</v>
      </c>
      <c r="O619">
        <v>359</v>
      </c>
      <c r="P619">
        <v>89.136490250696397</v>
      </c>
      <c r="Q619" t="s">
        <v>254</v>
      </c>
      <c r="R619" t="s">
        <v>138</v>
      </c>
      <c r="S619" t="s">
        <v>3264</v>
      </c>
    </row>
    <row r="620">
      <c r="A620" t="s">
        <v>1389</v>
      </c>
      <c r="B620">
        <v>30.528353955019998</v>
      </c>
      <c r="C620">
        <v>2.5791173109018399</v>
      </c>
      <c r="D620">
        <v>0.46367573339361101</v>
      </c>
      <c r="E620" s="134" t="s">
        <v>4734</v>
      </c>
      <c r="F620" s="134" t="s">
        <v>4735</v>
      </c>
      <c r="G620" t="s">
        <v>411</v>
      </c>
      <c r="H620">
        <v>7055699</v>
      </c>
      <c r="I620">
        <v>7056724</v>
      </c>
      <c r="J620" t="s">
        <v>244</v>
      </c>
      <c r="K620">
        <v>950</v>
      </c>
      <c r="L620">
        <v>5.1589999999999998</v>
      </c>
      <c r="M620" t="s">
        <v>265</v>
      </c>
      <c r="N620" t="s">
        <v>278</v>
      </c>
      <c r="O620">
        <v>30266</v>
      </c>
      <c r="P620">
        <v>3.13883565717307</v>
      </c>
      <c r="Q620" t="s">
        <v>246</v>
      </c>
      <c r="R620" t="s">
        <v>191</v>
      </c>
      <c r="S620" t="s">
        <v>3264</v>
      </c>
    </row>
    <row r="621">
      <c r="A621" t="s">
        <v>997</v>
      </c>
      <c r="B621">
        <v>117.62921144270901</v>
      </c>
      <c r="C621">
        <v>6.5416366037298497</v>
      </c>
      <c r="D621">
        <v>1.17979663621033</v>
      </c>
      <c r="E621" s="134" t="s">
        <v>4736</v>
      </c>
      <c r="F621" s="134" t="s">
        <v>4737</v>
      </c>
      <c r="G621" t="s">
        <v>251</v>
      </c>
      <c r="H621">
        <v>7028050</v>
      </c>
      <c r="I621">
        <v>7028143</v>
      </c>
      <c r="J621" t="s">
        <v>252</v>
      </c>
      <c r="K621">
        <v>93</v>
      </c>
      <c r="L621">
        <v>2</v>
      </c>
      <c r="M621" t="s">
        <v>293</v>
      </c>
      <c r="N621" t="s">
        <v>199</v>
      </c>
      <c r="O621">
        <v>4138</v>
      </c>
      <c r="P621">
        <v>2.2474625422909602</v>
      </c>
      <c r="Q621" t="s">
        <v>246</v>
      </c>
      <c r="R621" t="s">
        <v>199</v>
      </c>
      <c r="S621" t="s">
        <v>3264</v>
      </c>
    </row>
    <row r="622">
      <c r="A622" t="s">
        <v>4738</v>
      </c>
      <c r="B622">
        <v>57.949562344461498</v>
      </c>
      <c r="C622">
        <v>-2.1106253322903599</v>
      </c>
      <c r="D622">
        <v>0.38446808419131401</v>
      </c>
      <c r="E622" s="134" t="s">
        <v>4739</v>
      </c>
      <c r="F622" s="134" t="s">
        <v>4740</v>
      </c>
      <c r="G622" t="s">
        <v>307</v>
      </c>
      <c r="H622">
        <v>5927457</v>
      </c>
      <c r="I622">
        <v>5927716</v>
      </c>
      <c r="J622" t="s">
        <v>252</v>
      </c>
      <c r="K622">
        <v>259</v>
      </c>
      <c r="L622">
        <v>6.5999999999999996</v>
      </c>
      <c r="M622" t="s">
        <v>265</v>
      </c>
      <c r="N622" t="s">
        <v>199</v>
      </c>
      <c r="O622">
        <v>8721</v>
      </c>
      <c r="P622">
        <v>2.9698429079233999</v>
      </c>
      <c r="Q622" t="s">
        <v>246</v>
      </c>
      <c r="R622" t="s">
        <v>199</v>
      </c>
      <c r="S622" t="s">
        <v>3264</v>
      </c>
    </row>
    <row r="623">
      <c r="A623" t="s">
        <v>1356</v>
      </c>
      <c r="B623">
        <v>20.946697862230302</v>
      </c>
      <c r="C623">
        <v>3.29111768682032</v>
      </c>
      <c r="D623">
        <v>0.59113989250274002</v>
      </c>
      <c r="E623" s="134" t="s">
        <v>4741</v>
      </c>
      <c r="F623" s="134" t="s">
        <v>4742</v>
      </c>
      <c r="G623" t="s">
        <v>251</v>
      </c>
      <c r="H623">
        <v>6580598</v>
      </c>
      <c r="I623">
        <v>6581548</v>
      </c>
      <c r="J623" t="s">
        <v>244</v>
      </c>
      <c r="K623">
        <v>825</v>
      </c>
      <c r="L623">
        <v>29.245999999999999</v>
      </c>
      <c r="M623" t="s">
        <v>274</v>
      </c>
      <c r="N623" t="s">
        <v>199</v>
      </c>
      <c r="O623">
        <v>13468</v>
      </c>
      <c r="P623">
        <v>6.1256311256311298</v>
      </c>
      <c r="Q623" t="s">
        <v>246</v>
      </c>
      <c r="R623" t="s">
        <v>199</v>
      </c>
      <c r="S623" t="s">
        <v>3264</v>
      </c>
    </row>
    <row r="624">
      <c r="A624" t="s">
        <v>1513</v>
      </c>
      <c r="B624">
        <v>14.4927293828021</v>
      </c>
      <c r="C624">
        <v>8.1116759378741996</v>
      </c>
      <c r="D624">
        <v>2.6881556875396102</v>
      </c>
      <c r="E624" s="134" t="s">
        <v>4743</v>
      </c>
      <c r="F624" s="134" t="s">
        <v>4744</v>
      </c>
      <c r="G624" t="s">
        <v>338</v>
      </c>
      <c r="H624">
        <v>3483203</v>
      </c>
      <c r="I624">
        <v>3483455</v>
      </c>
      <c r="J624" t="s">
        <v>252</v>
      </c>
      <c r="K624">
        <v>252</v>
      </c>
      <c r="L624">
        <v>25</v>
      </c>
      <c r="M624" t="s">
        <v>153</v>
      </c>
      <c r="N624" t="s">
        <v>198</v>
      </c>
      <c r="O624">
        <v>22184</v>
      </c>
      <c r="P624">
        <v>1.13595384060584</v>
      </c>
      <c r="Q624" t="s">
        <v>246</v>
      </c>
      <c r="R624" t="s">
        <v>198</v>
      </c>
      <c r="S624" t="s">
        <v>3264</v>
      </c>
    </row>
    <row r="625">
      <c r="A625" t="s">
        <v>1392</v>
      </c>
      <c r="B625">
        <v>18.4696802062873</v>
      </c>
      <c r="C625">
        <v>4.11931853412427</v>
      </c>
      <c r="D625">
        <v>0.73446937185511196</v>
      </c>
      <c r="E625" s="134" t="s">
        <v>4745</v>
      </c>
      <c r="F625" s="134" t="s">
        <v>4746</v>
      </c>
      <c r="G625" t="s">
        <v>681</v>
      </c>
      <c r="H625">
        <v>4245752</v>
      </c>
      <c r="I625">
        <v>4247063</v>
      </c>
      <c r="J625" t="s">
        <v>244</v>
      </c>
      <c r="K625">
        <v>1019</v>
      </c>
      <c r="L625">
        <v>3.2799999999999998</v>
      </c>
      <c r="M625" t="s">
        <v>245</v>
      </c>
      <c r="N625" t="s">
        <v>126</v>
      </c>
      <c r="O625">
        <v>1569</v>
      </c>
      <c r="P625">
        <v>64.945825366475503</v>
      </c>
      <c r="Q625" t="s">
        <v>246</v>
      </c>
      <c r="R625" t="s">
        <v>191</v>
      </c>
      <c r="S625" t="s">
        <v>3264</v>
      </c>
    </row>
    <row r="626">
      <c r="A626" t="s">
        <v>4747</v>
      </c>
      <c r="B626">
        <v>30.912496266328901</v>
      </c>
      <c r="C626">
        <v>-5.0626601935219497</v>
      </c>
      <c r="D626">
        <v>0.86335184911893703</v>
      </c>
      <c r="E626" s="134" t="s">
        <v>4748</v>
      </c>
      <c r="F626" s="134" t="s">
        <v>4749</v>
      </c>
      <c r="G626" t="s">
        <v>269</v>
      </c>
      <c r="H626">
        <v>7784476</v>
      </c>
      <c r="I626">
        <v>7786212</v>
      </c>
      <c r="J626" t="s">
        <v>252</v>
      </c>
      <c r="K626">
        <v>118</v>
      </c>
      <c r="L626">
        <v>15.233000000000001</v>
      </c>
      <c r="M626" t="s">
        <v>245</v>
      </c>
      <c r="N626" t="s">
        <v>126</v>
      </c>
      <c r="O626">
        <v>1693</v>
      </c>
      <c r="P626">
        <v>6.9698759598346101</v>
      </c>
      <c r="Q626" t="s">
        <v>246</v>
      </c>
      <c r="R626" t="s">
        <v>191</v>
      </c>
      <c r="S626" t="s">
        <v>3264</v>
      </c>
    </row>
    <row r="627">
      <c r="A627" t="s">
        <v>1580</v>
      </c>
      <c r="B627">
        <v>28.632253253817101</v>
      </c>
      <c r="C627">
        <v>-3.24107471883837</v>
      </c>
      <c r="D627">
        <v>0.58147444347898503</v>
      </c>
      <c r="E627" s="134" t="s">
        <v>4750</v>
      </c>
      <c r="F627" s="134" t="s">
        <v>4751</v>
      </c>
      <c r="G627" t="s">
        <v>452</v>
      </c>
      <c r="H627">
        <v>458489</v>
      </c>
      <c r="I627">
        <v>459987</v>
      </c>
      <c r="J627" t="s">
        <v>244</v>
      </c>
      <c r="K627">
        <v>601</v>
      </c>
      <c r="L627">
        <v>22.699000000000002</v>
      </c>
      <c r="M627" t="s">
        <v>153</v>
      </c>
      <c r="N627" t="s">
        <v>138</v>
      </c>
      <c r="O627">
        <v>8453</v>
      </c>
      <c r="P627">
        <v>7.1099018100082798</v>
      </c>
      <c r="Q627" t="s">
        <v>246</v>
      </c>
      <c r="R627" t="s">
        <v>138</v>
      </c>
      <c r="S627" t="s">
        <v>3264</v>
      </c>
    </row>
    <row r="628">
      <c r="A628" t="s">
        <v>4752</v>
      </c>
      <c r="B628">
        <v>48.373335507497202</v>
      </c>
      <c r="C628">
        <v>-2.2063600727914099</v>
      </c>
      <c r="D628">
        <v>0.40416966350755901</v>
      </c>
      <c r="E628" s="134" t="s">
        <v>4753</v>
      </c>
      <c r="F628" s="134" t="s">
        <v>4754</v>
      </c>
      <c r="G628" t="s">
        <v>445</v>
      </c>
      <c r="H628">
        <v>4021434</v>
      </c>
      <c r="I628">
        <v>4032830</v>
      </c>
      <c r="J628" t="s">
        <v>252</v>
      </c>
      <c r="K628">
        <v>442</v>
      </c>
      <c r="L628">
        <v>19.331</v>
      </c>
      <c r="M628" t="s">
        <v>245</v>
      </c>
      <c r="N628" t="s">
        <v>197</v>
      </c>
      <c r="O628">
        <v>5867</v>
      </c>
      <c r="P628">
        <v>7.5336628600647702</v>
      </c>
      <c r="Q628" t="s">
        <v>246</v>
      </c>
      <c r="R628" t="s">
        <v>197</v>
      </c>
      <c r="S628" t="s">
        <v>3264</v>
      </c>
    </row>
    <row r="629">
      <c r="A629" t="s">
        <v>4755</v>
      </c>
      <c r="B629">
        <v>52.938599332385799</v>
      </c>
      <c r="C629">
        <v>-2.0045295454015899</v>
      </c>
      <c r="D629">
        <v>0.364922823514713</v>
      </c>
      <c r="E629" s="134" t="s">
        <v>4756</v>
      </c>
      <c r="F629" s="134" t="s">
        <v>4757</v>
      </c>
      <c r="G629" t="s">
        <v>445</v>
      </c>
      <c r="H629">
        <v>4010479</v>
      </c>
      <c r="I629">
        <v>4032570</v>
      </c>
      <c r="J629" t="s">
        <v>252</v>
      </c>
      <c r="K629">
        <v>229</v>
      </c>
      <c r="L629">
        <v>25.295999999999999</v>
      </c>
      <c r="M629" t="s">
        <v>245</v>
      </c>
      <c r="N629" t="s">
        <v>354</v>
      </c>
      <c r="O629">
        <v>15164</v>
      </c>
      <c r="P629">
        <v>1.51015563175943</v>
      </c>
      <c r="Q629" t="s">
        <v>246</v>
      </c>
      <c r="R629" t="s">
        <v>191</v>
      </c>
      <c r="S629" t="s">
        <v>3264</v>
      </c>
    </row>
    <row r="630">
      <c r="A630" t="s">
        <v>1368</v>
      </c>
      <c r="B630">
        <v>49.671322384742801</v>
      </c>
      <c r="C630">
        <v>2.0337205739125301</v>
      </c>
      <c r="D630">
        <v>0.369293654361948</v>
      </c>
      <c r="E630" s="134" t="s">
        <v>4758</v>
      </c>
      <c r="F630" s="134" t="s">
        <v>4759</v>
      </c>
      <c r="G630" t="s">
        <v>418</v>
      </c>
      <c r="H630">
        <v>1612713</v>
      </c>
      <c r="I630">
        <v>1613857</v>
      </c>
      <c r="J630" t="s">
        <v>252</v>
      </c>
      <c r="K630">
        <v>931</v>
      </c>
      <c r="L630">
        <v>22.606000000000002</v>
      </c>
      <c r="M630" t="s">
        <v>245</v>
      </c>
      <c r="N630" t="s">
        <v>196</v>
      </c>
      <c r="O630">
        <v>4037</v>
      </c>
      <c r="P630">
        <v>23.061679464949201</v>
      </c>
      <c r="Q630" t="s">
        <v>246</v>
      </c>
      <c r="R630" t="s">
        <v>196</v>
      </c>
      <c r="S630" t="s">
        <v>3264</v>
      </c>
    </row>
    <row r="631">
      <c r="A631" t="s">
        <v>1362</v>
      </c>
      <c r="B631">
        <v>40.494466259204501</v>
      </c>
      <c r="C631">
        <v>2.21670751427237</v>
      </c>
      <c r="D631">
        <v>0.40146530733292901</v>
      </c>
      <c r="E631" s="134" t="s">
        <v>4760</v>
      </c>
      <c r="F631" s="134" t="s">
        <v>4761</v>
      </c>
      <c r="G631" t="s">
        <v>414</v>
      </c>
      <c r="H631">
        <v>5642476</v>
      </c>
      <c r="I631">
        <v>5647833</v>
      </c>
      <c r="J631" t="s">
        <v>252</v>
      </c>
      <c r="K631">
        <v>5357</v>
      </c>
      <c r="L631">
        <v>2.6000000000000001</v>
      </c>
      <c r="M631" t="s">
        <v>274</v>
      </c>
      <c r="N631" t="s">
        <v>199</v>
      </c>
      <c r="O631">
        <v>12490</v>
      </c>
      <c r="P631">
        <v>42.890312249799798</v>
      </c>
      <c r="Q631" t="s">
        <v>246</v>
      </c>
      <c r="R631" t="s">
        <v>199</v>
      </c>
      <c r="S631" t="s">
        <v>3264</v>
      </c>
    </row>
    <row r="632">
      <c r="A632" t="s">
        <v>1553</v>
      </c>
      <c r="B632">
        <v>38.718006819199502</v>
      </c>
      <c r="C632">
        <v>-2.3884231411432499</v>
      </c>
      <c r="D632">
        <v>0.434241183952845</v>
      </c>
      <c r="E632" s="134" t="s">
        <v>4762</v>
      </c>
      <c r="F632" s="134" t="s">
        <v>4763</v>
      </c>
      <c r="G632" t="s">
        <v>282</v>
      </c>
      <c r="H632">
        <v>4391092</v>
      </c>
      <c r="I632">
        <v>4391887</v>
      </c>
      <c r="J632" t="s">
        <v>244</v>
      </c>
      <c r="K632">
        <v>795</v>
      </c>
      <c r="L632">
        <v>3.7000000000000002</v>
      </c>
      <c r="M632" t="s">
        <v>274</v>
      </c>
      <c r="N632" t="s">
        <v>199</v>
      </c>
      <c r="O632">
        <v>13544</v>
      </c>
      <c r="P632">
        <v>5.8697578263437702</v>
      </c>
      <c r="Q632" t="s">
        <v>246</v>
      </c>
      <c r="R632" t="s">
        <v>199</v>
      </c>
      <c r="S632" t="s">
        <v>3264</v>
      </c>
    </row>
    <row r="633">
      <c r="A633" t="s">
        <v>2860</v>
      </c>
      <c r="B633">
        <v>28.398476513081</v>
      </c>
      <c r="C633">
        <v>-3.36441903799706</v>
      </c>
      <c r="D633">
        <v>0.60844931513118605</v>
      </c>
      <c r="E633" s="134" t="s">
        <v>4764</v>
      </c>
      <c r="F633" s="134" t="s">
        <v>4765</v>
      </c>
      <c r="G633" t="s">
        <v>317</v>
      </c>
      <c r="H633">
        <v>3621197</v>
      </c>
      <c r="I633">
        <v>3621640</v>
      </c>
      <c r="J633" t="s">
        <v>252</v>
      </c>
      <c r="K633">
        <v>348</v>
      </c>
      <c r="L633">
        <v>0.94099999999999995</v>
      </c>
      <c r="M633" t="s">
        <v>274</v>
      </c>
      <c r="N633" t="s">
        <v>138</v>
      </c>
      <c r="O633">
        <v>359</v>
      </c>
      <c r="P633">
        <v>96.935933147632298</v>
      </c>
      <c r="Q633" t="s">
        <v>254</v>
      </c>
      <c r="R633" t="s">
        <v>138</v>
      </c>
      <c r="S633" t="s">
        <v>3264</v>
      </c>
    </row>
    <row r="634">
      <c r="A634" t="s">
        <v>1320</v>
      </c>
      <c r="B634">
        <v>43.875254671872597</v>
      </c>
      <c r="C634">
        <v>2.03877647032808</v>
      </c>
      <c r="D634">
        <v>0.36893767095458302</v>
      </c>
      <c r="E634" s="134" t="s">
        <v>4766</v>
      </c>
      <c r="F634" s="134" t="s">
        <v>4767</v>
      </c>
      <c r="G634" t="s">
        <v>478</v>
      </c>
      <c r="H634">
        <v>2814257</v>
      </c>
      <c r="I634">
        <v>2816742</v>
      </c>
      <c r="J634" t="s">
        <v>244</v>
      </c>
      <c r="K634">
        <v>2497</v>
      </c>
      <c r="L634">
        <v>2.1539999999999999</v>
      </c>
      <c r="M634" t="s">
        <v>274</v>
      </c>
      <c r="N634" t="s">
        <v>198</v>
      </c>
      <c r="O634">
        <v>5467</v>
      </c>
      <c r="P634">
        <v>45.674044265593601</v>
      </c>
      <c r="Q634" t="s">
        <v>246</v>
      </c>
      <c r="R634" t="s">
        <v>198</v>
      </c>
      <c r="S634" t="s">
        <v>3264</v>
      </c>
    </row>
    <row r="635">
      <c r="A635" t="s">
        <v>4768</v>
      </c>
      <c r="B635">
        <v>36.853589704518399</v>
      </c>
      <c r="C635">
        <v>-2.5556405032501299</v>
      </c>
      <c r="D635">
        <v>0.46829839990024102</v>
      </c>
      <c r="E635" s="134" t="s">
        <v>4769</v>
      </c>
      <c r="F635" s="134" t="s">
        <v>4770</v>
      </c>
      <c r="G635" t="s">
        <v>342</v>
      </c>
      <c r="H635">
        <v>8906055</v>
      </c>
      <c r="I635">
        <v>8906402</v>
      </c>
      <c r="J635" t="s">
        <v>244</v>
      </c>
      <c r="K635">
        <v>347</v>
      </c>
      <c r="L635">
        <v>7.2999999999999998</v>
      </c>
      <c r="M635" t="s">
        <v>274</v>
      </c>
      <c r="N635" t="s">
        <v>138</v>
      </c>
      <c r="O635">
        <v>359</v>
      </c>
      <c r="P635">
        <v>96.657381615598894</v>
      </c>
      <c r="Q635" t="s">
        <v>254</v>
      </c>
      <c r="R635" t="s">
        <v>138</v>
      </c>
      <c r="S635" t="s">
        <v>3264</v>
      </c>
    </row>
    <row r="636">
      <c r="A636" t="s">
        <v>4771</v>
      </c>
      <c r="B636">
        <v>36.853589704518399</v>
      </c>
      <c r="C636">
        <v>-2.5556405032501299</v>
      </c>
      <c r="D636">
        <v>0.46829839990024102</v>
      </c>
      <c r="E636" s="134" t="s">
        <v>4769</v>
      </c>
      <c r="F636" s="134" t="s">
        <v>4770</v>
      </c>
      <c r="G636" t="s">
        <v>342</v>
      </c>
      <c r="H636">
        <v>8905911</v>
      </c>
      <c r="I636">
        <v>8907264</v>
      </c>
      <c r="J636" t="s">
        <v>252</v>
      </c>
      <c r="K636">
        <v>980</v>
      </c>
      <c r="L636">
        <v>24.745999999999999</v>
      </c>
      <c r="M636" t="s">
        <v>265</v>
      </c>
      <c r="N636" t="s">
        <v>199</v>
      </c>
      <c r="O636">
        <v>14394</v>
      </c>
      <c r="P636">
        <v>6.80839238571627</v>
      </c>
      <c r="Q636" t="s">
        <v>246</v>
      </c>
      <c r="R636" t="s">
        <v>199</v>
      </c>
      <c r="S636" t="s">
        <v>3264</v>
      </c>
    </row>
    <row r="637">
      <c r="A637" t="s">
        <v>4772</v>
      </c>
      <c r="B637">
        <v>44.099332277048198</v>
      </c>
      <c r="C637">
        <v>-2.1841178295621999</v>
      </c>
      <c r="D637">
        <v>0.39910671013146698</v>
      </c>
      <c r="E637" s="134" t="s">
        <v>4773</v>
      </c>
      <c r="F637" s="134" t="s">
        <v>4774</v>
      </c>
      <c r="G637" t="s">
        <v>681</v>
      </c>
      <c r="H637">
        <v>4046393</v>
      </c>
      <c r="I637">
        <v>4046738</v>
      </c>
      <c r="J637" t="s">
        <v>244</v>
      </c>
      <c r="K637">
        <v>345</v>
      </c>
      <c r="L637">
        <v>1.8</v>
      </c>
      <c r="M637" t="s">
        <v>274</v>
      </c>
      <c r="N637" t="s">
        <v>199</v>
      </c>
      <c r="O637">
        <v>13544</v>
      </c>
      <c r="P637">
        <v>2.5472533963378599</v>
      </c>
      <c r="Q637" t="s">
        <v>246</v>
      </c>
      <c r="R637" t="s">
        <v>199</v>
      </c>
      <c r="S637" t="s">
        <v>3264</v>
      </c>
    </row>
    <row r="638">
      <c r="A638" t="s">
        <v>1751</v>
      </c>
      <c r="B638">
        <v>44.131243380591002</v>
      </c>
      <c r="C638">
        <v>-2.2178384439676702</v>
      </c>
      <c r="D638">
        <v>0.40666893851931601</v>
      </c>
      <c r="E638" s="134" t="s">
        <v>4775</v>
      </c>
      <c r="F638" s="134" t="s">
        <v>4776</v>
      </c>
      <c r="G638" t="s">
        <v>273</v>
      </c>
      <c r="H638">
        <v>2505676</v>
      </c>
      <c r="I638">
        <v>2512082</v>
      </c>
      <c r="J638" t="s">
        <v>244</v>
      </c>
      <c r="K638">
        <v>6406</v>
      </c>
      <c r="L638">
        <v>1.3999999999999999</v>
      </c>
      <c r="M638" t="s">
        <v>274</v>
      </c>
      <c r="N638" t="s">
        <v>199</v>
      </c>
      <c r="O638">
        <v>13544</v>
      </c>
      <c r="P638">
        <v>47.297696396928501</v>
      </c>
      <c r="Q638" t="s">
        <v>246</v>
      </c>
      <c r="R638" t="s">
        <v>199</v>
      </c>
      <c r="S638" t="s">
        <v>3264</v>
      </c>
    </row>
    <row r="639">
      <c r="A639" t="s">
        <v>1467</v>
      </c>
      <c r="B639">
        <v>14.1366578702059</v>
      </c>
      <c r="C639">
        <v>8.0442733478587005</v>
      </c>
      <c r="D639">
        <v>2.68838430787115</v>
      </c>
      <c r="E639" s="134" t="s">
        <v>4777</v>
      </c>
      <c r="F639" s="134" t="s">
        <v>4778</v>
      </c>
      <c r="G639" t="s">
        <v>553</v>
      </c>
      <c r="H639">
        <v>8841119</v>
      </c>
      <c r="I639">
        <v>8841451</v>
      </c>
      <c r="J639" t="s">
        <v>252</v>
      </c>
      <c r="K639">
        <v>332</v>
      </c>
      <c r="L639">
        <v>10.1</v>
      </c>
      <c r="M639" t="s">
        <v>245</v>
      </c>
      <c r="N639" t="s">
        <v>189</v>
      </c>
      <c r="O639">
        <v>4313</v>
      </c>
      <c r="P639">
        <v>7.6976582425226097</v>
      </c>
      <c r="Q639" t="s">
        <v>246</v>
      </c>
      <c r="R639" t="s">
        <v>189</v>
      </c>
      <c r="S639" t="s">
        <v>3264</v>
      </c>
    </row>
    <row r="640">
      <c r="A640" t="s">
        <v>1742</v>
      </c>
      <c r="B640">
        <v>44.706212108850004</v>
      </c>
      <c r="C640">
        <v>-2.2018909898308898</v>
      </c>
      <c r="D640">
        <v>0.40733872561353202</v>
      </c>
      <c r="E640" s="134" t="s">
        <v>4779</v>
      </c>
      <c r="F640" s="134" t="s">
        <v>4780</v>
      </c>
      <c r="G640" t="s">
        <v>478</v>
      </c>
      <c r="H640">
        <v>3950714</v>
      </c>
      <c r="I640">
        <v>3951054</v>
      </c>
      <c r="J640" t="s">
        <v>244</v>
      </c>
      <c r="K640">
        <v>340</v>
      </c>
      <c r="L640">
        <v>3</v>
      </c>
      <c r="M640" t="s">
        <v>274</v>
      </c>
      <c r="N640" t="s">
        <v>199</v>
      </c>
      <c r="O640">
        <v>13544</v>
      </c>
      <c r="P640">
        <v>2.5103366804489098</v>
      </c>
      <c r="Q640" t="s">
        <v>246</v>
      </c>
      <c r="R640" t="s">
        <v>199</v>
      </c>
      <c r="S640" t="s">
        <v>3264</v>
      </c>
    </row>
    <row r="641">
      <c r="A641" t="s">
        <v>4781</v>
      </c>
      <c r="B641">
        <v>32.182969335423202</v>
      </c>
      <c r="C641">
        <v>-2.7637674540872101</v>
      </c>
      <c r="D641">
        <v>0.50352070079813205</v>
      </c>
      <c r="E641" s="134" t="s">
        <v>4782</v>
      </c>
      <c r="F641" s="134" t="s">
        <v>4783</v>
      </c>
      <c r="G641" t="s">
        <v>273</v>
      </c>
      <c r="H641">
        <v>3325862</v>
      </c>
      <c r="I641">
        <v>3326210</v>
      </c>
      <c r="J641" t="s">
        <v>244</v>
      </c>
      <c r="K641">
        <v>348</v>
      </c>
      <c r="L641">
        <v>4.0999999999999996</v>
      </c>
      <c r="M641" t="s">
        <v>265</v>
      </c>
      <c r="N641" t="s">
        <v>138</v>
      </c>
      <c r="O641">
        <v>359</v>
      </c>
      <c r="P641">
        <v>96.935933147632298</v>
      </c>
      <c r="Q641" t="s">
        <v>254</v>
      </c>
      <c r="R641" t="s">
        <v>138</v>
      </c>
      <c r="S641" t="s">
        <v>3264</v>
      </c>
    </row>
    <row r="642">
      <c r="A642" t="s">
        <v>4784</v>
      </c>
      <c r="B642">
        <v>30.725220591490899</v>
      </c>
      <c r="C642">
        <v>-2.9273713083428601</v>
      </c>
      <c r="D642">
        <v>0.53963645440302599</v>
      </c>
      <c r="E642" s="134" t="s">
        <v>4785</v>
      </c>
      <c r="F642" s="134" t="s">
        <v>4786</v>
      </c>
      <c r="G642" t="s">
        <v>349</v>
      </c>
      <c r="H642">
        <v>4656022</v>
      </c>
      <c r="I642">
        <v>4657124</v>
      </c>
      <c r="J642" t="s">
        <v>244</v>
      </c>
      <c r="K642">
        <v>1102</v>
      </c>
      <c r="L642">
        <v>10.9</v>
      </c>
      <c r="M642" t="s">
        <v>245</v>
      </c>
      <c r="N642" t="s">
        <v>195</v>
      </c>
      <c r="O642">
        <v>4363</v>
      </c>
      <c r="P642">
        <v>25.257850103140001</v>
      </c>
      <c r="Q642" t="s">
        <v>246</v>
      </c>
      <c r="R642" t="s">
        <v>195</v>
      </c>
      <c r="S642" t="s">
        <v>3264</v>
      </c>
    </row>
    <row r="643">
      <c r="A643" t="s">
        <v>1571</v>
      </c>
      <c r="B643">
        <v>42.077392760239498</v>
      </c>
      <c r="C643">
        <v>-2.1897228536781799</v>
      </c>
      <c r="D643">
        <v>0.40542913517080698</v>
      </c>
      <c r="E643" s="134" t="s">
        <v>4787</v>
      </c>
      <c r="F643" s="134" t="s">
        <v>4788</v>
      </c>
      <c r="G643" t="s">
        <v>681</v>
      </c>
      <c r="H643">
        <v>846257</v>
      </c>
      <c r="I643">
        <v>846375</v>
      </c>
      <c r="J643" t="s">
        <v>252</v>
      </c>
      <c r="K643">
        <v>118</v>
      </c>
      <c r="L643">
        <v>10.1</v>
      </c>
      <c r="M643" t="s">
        <v>274</v>
      </c>
      <c r="N643" t="s">
        <v>575</v>
      </c>
      <c r="O643">
        <v>797</v>
      </c>
      <c r="P643">
        <v>14.805520702634899</v>
      </c>
      <c r="Q643" t="s">
        <v>246</v>
      </c>
      <c r="R643" t="s">
        <v>192</v>
      </c>
      <c r="S643" t="s">
        <v>3264</v>
      </c>
    </row>
    <row r="644">
      <c r="A644" t="s">
        <v>4789</v>
      </c>
      <c r="B644">
        <v>30.839657058466202</v>
      </c>
      <c r="C644">
        <v>-2.8101603759431</v>
      </c>
      <c r="D644">
        <v>0.52187869648570095</v>
      </c>
      <c r="E644" s="134" t="s">
        <v>4790</v>
      </c>
      <c r="F644" s="134" t="s">
        <v>4791</v>
      </c>
      <c r="G644" t="s">
        <v>297</v>
      </c>
      <c r="H644">
        <v>1199746</v>
      </c>
      <c r="I644">
        <v>1199834</v>
      </c>
      <c r="J644" t="s">
        <v>252</v>
      </c>
      <c r="K644">
        <v>88</v>
      </c>
      <c r="L644">
        <v>3.5</v>
      </c>
      <c r="M644" t="s">
        <v>274</v>
      </c>
      <c r="N644" t="s">
        <v>122</v>
      </c>
      <c r="O644">
        <v>421</v>
      </c>
      <c r="P644">
        <v>20.902612826603299</v>
      </c>
      <c r="Q644" t="s">
        <v>246</v>
      </c>
      <c r="R644" t="s">
        <v>122</v>
      </c>
      <c r="S644" t="s">
        <v>3264</v>
      </c>
    </row>
    <row r="645">
      <c r="A645" t="s">
        <v>4792</v>
      </c>
      <c r="B645">
        <v>30.283417126408899</v>
      </c>
      <c r="C645">
        <v>2.4937423619316101</v>
      </c>
      <c r="D645">
        <v>0.46278735454757502</v>
      </c>
      <c r="E645" s="134" t="s">
        <v>4793</v>
      </c>
      <c r="F645" s="134" t="s">
        <v>4794</v>
      </c>
      <c r="G645" t="s">
        <v>334</v>
      </c>
      <c r="H645">
        <v>74730</v>
      </c>
      <c r="I645">
        <v>82734</v>
      </c>
      <c r="J645" t="s">
        <v>244</v>
      </c>
      <c r="K645">
        <v>8004</v>
      </c>
      <c r="L645">
        <v>0.20000000000000001</v>
      </c>
      <c r="M645" t="s">
        <v>245</v>
      </c>
      <c r="N645" t="s">
        <v>199</v>
      </c>
      <c r="O645">
        <v>8005</v>
      </c>
      <c r="P645">
        <v>99.987507807620204</v>
      </c>
      <c r="Q645" t="s">
        <v>254</v>
      </c>
      <c r="R645" t="s">
        <v>199</v>
      </c>
      <c r="S645" t="s">
        <v>3264</v>
      </c>
    </row>
    <row r="646">
      <c r="A646" t="s">
        <v>700</v>
      </c>
      <c r="B646">
        <v>131.06699907279599</v>
      </c>
      <c r="C646">
        <v>-2.8090396113861198</v>
      </c>
      <c r="D646">
        <v>0.53943963531895001</v>
      </c>
      <c r="E646" s="134" t="s">
        <v>4795</v>
      </c>
      <c r="F646" s="134" t="s">
        <v>4796</v>
      </c>
      <c r="G646" t="s">
        <v>380</v>
      </c>
      <c r="H646">
        <v>14085</v>
      </c>
      <c r="I646">
        <v>14185</v>
      </c>
      <c r="J646" t="s">
        <v>252</v>
      </c>
      <c r="K646">
        <v>100</v>
      </c>
      <c r="L646">
        <v>22.5</v>
      </c>
      <c r="M646" t="s">
        <v>274</v>
      </c>
      <c r="N646" t="s">
        <v>138</v>
      </c>
      <c r="O646">
        <v>335593</v>
      </c>
      <c r="P646">
        <v>0.029797999362322799</v>
      </c>
      <c r="Q646" t="s">
        <v>246</v>
      </c>
      <c r="R646" t="s">
        <v>138</v>
      </c>
      <c r="S646" t="s">
        <v>3264</v>
      </c>
    </row>
    <row r="647">
      <c r="A647" t="s">
        <v>1598</v>
      </c>
      <c r="B647">
        <v>25.979878296978399</v>
      </c>
      <c r="C647">
        <v>2.59305876622075</v>
      </c>
      <c r="D647">
        <v>0.48533254001777498</v>
      </c>
      <c r="E647" s="134" t="s">
        <v>4797</v>
      </c>
      <c r="F647" s="134" t="s">
        <v>4798</v>
      </c>
      <c r="G647" t="s">
        <v>282</v>
      </c>
      <c r="H647">
        <v>3088375</v>
      </c>
      <c r="I647">
        <v>3088910</v>
      </c>
      <c r="J647" t="s">
        <v>252</v>
      </c>
      <c r="K647">
        <v>535</v>
      </c>
      <c r="L647">
        <v>6</v>
      </c>
      <c r="M647" t="s">
        <v>245</v>
      </c>
      <c r="N647" t="s">
        <v>197</v>
      </c>
      <c r="O647">
        <v>604</v>
      </c>
      <c r="P647">
        <v>88.576158940397306</v>
      </c>
      <c r="Q647" t="s">
        <v>254</v>
      </c>
      <c r="R647" t="s">
        <v>197</v>
      </c>
      <c r="S647" t="s">
        <v>3264</v>
      </c>
    </row>
    <row r="648">
      <c r="A648" t="s">
        <v>4799</v>
      </c>
      <c r="B648">
        <v>39.291903472778102</v>
      </c>
      <c r="C648">
        <v>-2.3847661387103698</v>
      </c>
      <c r="D648">
        <v>0.44588046110350898</v>
      </c>
      <c r="E648" s="134" t="s">
        <v>4800</v>
      </c>
      <c r="F648" s="134" t="s">
        <v>4801</v>
      </c>
      <c r="G648" t="s">
        <v>286</v>
      </c>
      <c r="H648">
        <v>4955454</v>
      </c>
      <c r="I648">
        <v>4956273</v>
      </c>
      <c r="J648" t="s">
        <v>244</v>
      </c>
      <c r="K648">
        <v>819</v>
      </c>
      <c r="L648">
        <v>13.4</v>
      </c>
      <c r="M648" t="s">
        <v>153</v>
      </c>
      <c r="N648" t="s">
        <v>198</v>
      </c>
      <c r="O648">
        <v>7366</v>
      </c>
      <c r="P648">
        <v>11.118653271789301</v>
      </c>
      <c r="Q648" t="s">
        <v>246</v>
      </c>
      <c r="R648" t="s">
        <v>198</v>
      </c>
      <c r="S648" t="s">
        <v>3264</v>
      </c>
    </row>
    <row r="649">
      <c r="A649" t="s">
        <v>1489</v>
      </c>
      <c r="B649">
        <v>19.3428668357469</v>
      </c>
      <c r="C649">
        <v>3.3899414281774001</v>
      </c>
      <c r="D649">
        <v>0.63811318082277502</v>
      </c>
      <c r="E649" s="134" t="s">
        <v>4802</v>
      </c>
      <c r="F649" s="134" t="s">
        <v>4803</v>
      </c>
      <c r="G649" t="s">
        <v>452</v>
      </c>
      <c r="H649">
        <v>4113221</v>
      </c>
      <c r="I649">
        <v>4114534</v>
      </c>
      <c r="J649" t="s">
        <v>244</v>
      </c>
      <c r="K649">
        <v>1021</v>
      </c>
      <c r="L649">
        <v>2.9199999999999999</v>
      </c>
      <c r="M649" t="s">
        <v>245</v>
      </c>
      <c r="N649" t="s">
        <v>126</v>
      </c>
      <c r="O649">
        <v>1569</v>
      </c>
      <c r="P649">
        <v>65.073295092415506</v>
      </c>
      <c r="Q649" t="s">
        <v>246</v>
      </c>
      <c r="R649" t="s">
        <v>191</v>
      </c>
      <c r="S649" t="s">
        <v>3264</v>
      </c>
    </row>
    <row r="650">
      <c r="A650" t="s">
        <v>4804</v>
      </c>
      <c r="B650">
        <v>47.8848022461748</v>
      </c>
      <c r="C650">
        <v>-2.0579323331310402</v>
      </c>
      <c r="D650">
        <v>0.38986843728293202</v>
      </c>
      <c r="E650" s="134" t="s">
        <v>4805</v>
      </c>
      <c r="F650" s="134" t="s">
        <v>4806</v>
      </c>
      <c r="G650" t="s">
        <v>349</v>
      </c>
      <c r="H650">
        <v>6153261</v>
      </c>
      <c r="I650">
        <v>6153449</v>
      </c>
      <c r="J650" t="s">
        <v>252</v>
      </c>
      <c r="K650">
        <v>188</v>
      </c>
      <c r="L650">
        <v>24.5</v>
      </c>
      <c r="M650" t="s">
        <v>245</v>
      </c>
      <c r="N650" t="s">
        <v>198</v>
      </c>
      <c r="O650">
        <v>7366</v>
      </c>
      <c r="P650">
        <v>2.5522671734998599</v>
      </c>
      <c r="Q650" t="s">
        <v>246</v>
      </c>
      <c r="R650" t="s">
        <v>198</v>
      </c>
      <c r="S650" t="s">
        <v>3264</v>
      </c>
    </row>
    <row r="651">
      <c r="A651" t="s">
        <v>1470</v>
      </c>
      <c r="B651">
        <v>18.7405060129079</v>
      </c>
      <c r="C651">
        <v>3.56254269046415</v>
      </c>
      <c r="D651">
        <v>0.66589753193021595</v>
      </c>
      <c r="E651" s="134" t="s">
        <v>4807</v>
      </c>
      <c r="F651" s="134" t="s">
        <v>4808</v>
      </c>
      <c r="G651" t="s">
        <v>342</v>
      </c>
      <c r="H651">
        <v>8739897</v>
      </c>
      <c r="I651">
        <v>8740047</v>
      </c>
      <c r="J651" t="s">
        <v>244</v>
      </c>
      <c r="K651">
        <v>150</v>
      </c>
      <c r="L651">
        <v>6</v>
      </c>
      <c r="M651" t="s">
        <v>274</v>
      </c>
      <c r="N651" t="s">
        <v>200</v>
      </c>
      <c r="O651">
        <v>3664</v>
      </c>
      <c r="P651">
        <v>4.0938864628821001</v>
      </c>
      <c r="Q651" t="s">
        <v>246</v>
      </c>
      <c r="R651" t="s">
        <v>200</v>
      </c>
      <c r="S651" t="s">
        <v>3264</v>
      </c>
    </row>
    <row r="652">
      <c r="A652" t="s">
        <v>1851</v>
      </c>
      <c r="B652">
        <v>44.537260426920099</v>
      </c>
      <c r="C652">
        <v>-2.1259744695948002</v>
      </c>
      <c r="D652">
        <v>0.40229415576260402</v>
      </c>
      <c r="E652" s="134" t="s">
        <v>4809</v>
      </c>
      <c r="F652" s="134" t="s">
        <v>4810</v>
      </c>
      <c r="G652" t="s">
        <v>307</v>
      </c>
      <c r="H652">
        <v>2041694</v>
      </c>
      <c r="I652">
        <v>2041893</v>
      </c>
      <c r="J652" t="s">
        <v>244</v>
      </c>
      <c r="K652">
        <v>199</v>
      </c>
      <c r="L652">
        <v>2.2000000000000002</v>
      </c>
      <c r="M652" t="s">
        <v>274</v>
      </c>
      <c r="N652" t="s">
        <v>138</v>
      </c>
      <c r="O652">
        <v>359</v>
      </c>
      <c r="P652">
        <v>55.431754874651801</v>
      </c>
      <c r="Q652" t="s">
        <v>246</v>
      </c>
      <c r="R652" t="s">
        <v>138</v>
      </c>
      <c r="S652" t="s">
        <v>3264</v>
      </c>
    </row>
    <row r="653">
      <c r="A653" t="s">
        <v>1482</v>
      </c>
      <c r="B653">
        <v>30.934613260522699</v>
      </c>
      <c r="C653">
        <v>2.39262044045133</v>
      </c>
      <c r="D653">
        <v>0.45394966986060498</v>
      </c>
      <c r="E653" s="134" t="s">
        <v>4811</v>
      </c>
      <c r="F653" s="134" t="s">
        <v>4812</v>
      </c>
      <c r="G653" t="s">
        <v>414</v>
      </c>
      <c r="H653">
        <v>1853111</v>
      </c>
      <c r="I653">
        <v>1853277</v>
      </c>
      <c r="J653" t="s">
        <v>252</v>
      </c>
      <c r="K653">
        <v>166</v>
      </c>
      <c r="L653">
        <v>12.300000000000001</v>
      </c>
      <c r="M653" t="s">
        <v>245</v>
      </c>
      <c r="N653" t="s">
        <v>198</v>
      </c>
      <c r="O653">
        <v>22184</v>
      </c>
      <c r="P653">
        <v>0.74828705373241999</v>
      </c>
      <c r="Q653" t="s">
        <v>246</v>
      </c>
      <c r="R653" t="s">
        <v>198</v>
      </c>
      <c r="S653" t="s">
        <v>3264</v>
      </c>
    </row>
    <row r="654">
      <c r="A654" t="s">
        <v>1485</v>
      </c>
      <c r="B654">
        <v>30.934613260522699</v>
      </c>
      <c r="C654">
        <v>2.39262044045133</v>
      </c>
      <c r="D654">
        <v>0.45394966986060498</v>
      </c>
      <c r="E654" s="134" t="s">
        <v>4811</v>
      </c>
      <c r="F654" s="134" t="s">
        <v>4812</v>
      </c>
      <c r="G654" t="s">
        <v>414</v>
      </c>
      <c r="H654">
        <v>1853131</v>
      </c>
      <c r="I654">
        <v>1853291</v>
      </c>
      <c r="J654" t="s">
        <v>252</v>
      </c>
      <c r="K654">
        <v>160</v>
      </c>
      <c r="L654">
        <v>7.5</v>
      </c>
      <c r="M654" t="s">
        <v>245</v>
      </c>
      <c r="N654" t="s">
        <v>138</v>
      </c>
      <c r="O654">
        <v>321</v>
      </c>
      <c r="P654">
        <v>49.844236760124602</v>
      </c>
      <c r="Q654" t="s">
        <v>246</v>
      </c>
      <c r="R654" t="s">
        <v>138</v>
      </c>
      <c r="S654" t="s">
        <v>3264</v>
      </c>
    </row>
    <row r="655">
      <c r="A655" t="s">
        <v>4813</v>
      </c>
      <c r="B655">
        <v>41.976831224681398</v>
      </c>
      <c r="C655">
        <v>-2.3351881468692501</v>
      </c>
      <c r="D655">
        <v>0.44239861206084702</v>
      </c>
      <c r="E655" s="134" t="s">
        <v>4814</v>
      </c>
      <c r="F655" s="134" t="s">
        <v>4815</v>
      </c>
      <c r="G655" t="s">
        <v>380</v>
      </c>
      <c r="H655">
        <v>4238941</v>
      </c>
      <c r="I655">
        <v>4239293</v>
      </c>
      <c r="J655" t="s">
        <v>244</v>
      </c>
      <c r="K655">
        <v>352</v>
      </c>
      <c r="L655">
        <v>3.5</v>
      </c>
      <c r="M655" t="s">
        <v>245</v>
      </c>
      <c r="N655" t="s">
        <v>138</v>
      </c>
      <c r="O655">
        <v>359</v>
      </c>
      <c r="P655">
        <v>98.050139275766</v>
      </c>
      <c r="Q655" t="s">
        <v>254</v>
      </c>
      <c r="R655" t="s">
        <v>138</v>
      </c>
      <c r="S655" t="s">
        <v>3264</v>
      </c>
    </row>
    <row r="656">
      <c r="A656" t="s">
        <v>4816</v>
      </c>
      <c r="B656">
        <v>36.281451486410703</v>
      </c>
      <c r="C656">
        <v>-2.4175413887497799</v>
      </c>
      <c r="D656">
        <v>0.45780859647591199</v>
      </c>
      <c r="E656" s="134" t="s">
        <v>4817</v>
      </c>
      <c r="F656" s="134" t="s">
        <v>4818</v>
      </c>
      <c r="G656" t="s">
        <v>342</v>
      </c>
      <c r="H656">
        <v>5342320</v>
      </c>
      <c r="I656">
        <v>5343192</v>
      </c>
      <c r="J656" t="s">
        <v>252</v>
      </c>
      <c r="K656">
        <v>865</v>
      </c>
      <c r="L656">
        <v>14.861000000000001</v>
      </c>
      <c r="M656" t="s">
        <v>245</v>
      </c>
      <c r="N656" t="s">
        <v>122</v>
      </c>
      <c r="O656">
        <v>1773</v>
      </c>
      <c r="P656">
        <v>48.787366046249304</v>
      </c>
      <c r="Q656" t="s">
        <v>246</v>
      </c>
      <c r="R656" t="s">
        <v>122</v>
      </c>
      <c r="S656" t="s">
        <v>3264</v>
      </c>
    </row>
    <row r="657">
      <c r="A657" t="s">
        <v>4819</v>
      </c>
      <c r="B657">
        <v>38.934097078434803</v>
      </c>
      <c r="C657">
        <v>-2.47475596616201</v>
      </c>
      <c r="D657">
        <v>0.47935009666446299</v>
      </c>
      <c r="E657" s="134" t="s">
        <v>4820</v>
      </c>
      <c r="F657" s="134" t="s">
        <v>4821</v>
      </c>
      <c r="G657" t="s">
        <v>317</v>
      </c>
      <c r="H657">
        <v>2156079</v>
      </c>
      <c r="I657">
        <v>2156427</v>
      </c>
      <c r="J657" t="s">
        <v>244</v>
      </c>
      <c r="K657">
        <v>348</v>
      </c>
      <c r="L657">
        <v>2.2999999999999998</v>
      </c>
      <c r="M657" t="s">
        <v>265</v>
      </c>
      <c r="N657" t="s">
        <v>138</v>
      </c>
      <c r="O657">
        <v>359</v>
      </c>
      <c r="P657">
        <v>96.935933147632298</v>
      </c>
      <c r="Q657" t="s">
        <v>254</v>
      </c>
      <c r="R657" t="s">
        <v>138</v>
      </c>
      <c r="S657" t="s">
        <v>3264</v>
      </c>
    </row>
    <row r="658">
      <c r="A658" t="s">
        <v>1574</v>
      </c>
      <c r="B658">
        <v>12.1179892182135</v>
      </c>
      <c r="C658">
        <v>7.8034799834120196</v>
      </c>
      <c r="D658">
        <v>2.6697117109061201</v>
      </c>
      <c r="E658" s="134" t="s">
        <v>4822</v>
      </c>
      <c r="F658" s="134" t="s">
        <v>4823</v>
      </c>
      <c r="G658" t="s">
        <v>349</v>
      </c>
      <c r="H658">
        <v>541790</v>
      </c>
      <c r="I658">
        <v>542579</v>
      </c>
      <c r="J658" t="s">
        <v>244</v>
      </c>
      <c r="K658">
        <v>789</v>
      </c>
      <c r="L658">
        <v>16.699999999999999</v>
      </c>
      <c r="M658" t="s">
        <v>274</v>
      </c>
      <c r="N658" t="s">
        <v>138</v>
      </c>
      <c r="O658">
        <v>853</v>
      </c>
      <c r="P658">
        <v>92.497069167643602</v>
      </c>
      <c r="Q658" t="s">
        <v>254</v>
      </c>
      <c r="R658" t="s">
        <v>138</v>
      </c>
      <c r="S658" t="s">
        <v>3264</v>
      </c>
    </row>
    <row r="659">
      <c r="A659" t="s">
        <v>4824</v>
      </c>
      <c r="B659">
        <v>26.605019294949699</v>
      </c>
      <c r="C659">
        <v>-3.17132819368241</v>
      </c>
      <c r="D659">
        <v>0.59649707492108095</v>
      </c>
      <c r="E659" s="134" t="s">
        <v>4825</v>
      </c>
      <c r="F659" s="134" t="s">
        <v>4826</v>
      </c>
      <c r="G659" t="s">
        <v>243</v>
      </c>
      <c r="H659">
        <v>3798793</v>
      </c>
      <c r="I659">
        <v>3804641</v>
      </c>
      <c r="J659" t="s">
        <v>244</v>
      </c>
      <c r="K659">
        <v>252</v>
      </c>
      <c r="L659">
        <v>6.6609999999999996</v>
      </c>
      <c r="M659" t="s">
        <v>245</v>
      </c>
      <c r="N659" t="s">
        <v>200</v>
      </c>
      <c r="O659">
        <v>3664</v>
      </c>
      <c r="P659">
        <v>6.8777292576419198</v>
      </c>
      <c r="Q659" t="s">
        <v>246</v>
      </c>
      <c r="R659" t="s">
        <v>200</v>
      </c>
      <c r="S659" t="s">
        <v>3264</v>
      </c>
    </row>
    <row r="660">
      <c r="A660" t="s">
        <v>1302</v>
      </c>
      <c r="B660">
        <v>39.4351326746797</v>
      </c>
      <c r="C660">
        <v>2.17077601556438</v>
      </c>
      <c r="D660">
        <v>0.41359482742859399</v>
      </c>
      <c r="E660" s="134" t="s">
        <v>4827</v>
      </c>
      <c r="F660" s="134" t="s">
        <v>4828</v>
      </c>
      <c r="G660" t="s">
        <v>330</v>
      </c>
      <c r="H660">
        <v>857517</v>
      </c>
      <c r="I660">
        <v>858244</v>
      </c>
      <c r="J660" t="s">
        <v>252</v>
      </c>
      <c r="K660">
        <v>746</v>
      </c>
      <c r="L660">
        <v>3.3580000000000001</v>
      </c>
      <c r="M660" t="s">
        <v>274</v>
      </c>
      <c r="N660" t="s">
        <v>199</v>
      </c>
      <c r="O660">
        <v>6641</v>
      </c>
      <c r="P660">
        <v>11.2332480048186</v>
      </c>
      <c r="Q660" t="s">
        <v>246</v>
      </c>
      <c r="R660" t="s">
        <v>199</v>
      </c>
      <c r="S660" t="s">
        <v>3264</v>
      </c>
    </row>
    <row r="661">
      <c r="A661" t="s">
        <v>1365</v>
      </c>
      <c r="B661">
        <v>29.6819202421662</v>
      </c>
      <c r="C661">
        <v>2.52336407750134</v>
      </c>
      <c r="D661">
        <v>0.483833003590809</v>
      </c>
      <c r="E661" s="134" t="s">
        <v>4829</v>
      </c>
      <c r="F661" s="134" t="s">
        <v>4830</v>
      </c>
      <c r="G661" t="s">
        <v>297</v>
      </c>
      <c r="H661">
        <v>4345885</v>
      </c>
      <c r="I661">
        <v>4348149</v>
      </c>
      <c r="J661" t="s">
        <v>244</v>
      </c>
      <c r="K661">
        <v>2264</v>
      </c>
      <c r="L661">
        <v>27.5</v>
      </c>
      <c r="M661" t="s">
        <v>465</v>
      </c>
      <c r="N661" t="s">
        <v>189</v>
      </c>
      <c r="O661">
        <v>4313</v>
      </c>
      <c r="P661">
        <v>52.4924646417807</v>
      </c>
      <c r="Q661" t="s">
        <v>246</v>
      </c>
      <c r="R661" t="s">
        <v>189</v>
      </c>
      <c r="S661" t="s">
        <v>3264</v>
      </c>
    </row>
    <row r="662">
      <c r="A662" t="s">
        <v>4831</v>
      </c>
      <c r="B662">
        <v>33.3228229183891</v>
      </c>
      <c r="C662">
        <v>-2.8711444494731002</v>
      </c>
      <c r="D662">
        <v>0.56046588962390098</v>
      </c>
      <c r="E662" s="134" t="s">
        <v>4832</v>
      </c>
      <c r="F662" s="134" t="s">
        <v>4833</v>
      </c>
      <c r="G662" t="s">
        <v>478</v>
      </c>
      <c r="H662">
        <v>1306712</v>
      </c>
      <c r="I662">
        <v>1306803</v>
      </c>
      <c r="J662" t="s">
        <v>244</v>
      </c>
      <c r="K662">
        <v>91</v>
      </c>
      <c r="L662">
        <v>8.4000000000000004</v>
      </c>
      <c r="M662" t="s">
        <v>274</v>
      </c>
      <c r="N662" t="s">
        <v>138</v>
      </c>
      <c r="O662">
        <v>359</v>
      </c>
      <c r="P662">
        <v>25.348189415041801</v>
      </c>
      <c r="Q662" t="s">
        <v>246</v>
      </c>
      <c r="R662" t="s">
        <v>138</v>
      </c>
      <c r="S662" t="s">
        <v>3264</v>
      </c>
    </row>
    <row r="663">
      <c r="A663" t="s">
        <v>4834</v>
      </c>
      <c r="B663">
        <v>27.166728933763501</v>
      </c>
      <c r="C663">
        <v>-2.98303332254063</v>
      </c>
      <c r="D663">
        <v>0.57441361131527502</v>
      </c>
      <c r="E663" s="134" t="s">
        <v>4835</v>
      </c>
      <c r="F663" s="134" t="s">
        <v>4836</v>
      </c>
      <c r="G663" t="s">
        <v>338</v>
      </c>
      <c r="H663">
        <v>279134</v>
      </c>
      <c r="I663">
        <v>279459</v>
      </c>
      <c r="J663" t="s">
        <v>244</v>
      </c>
      <c r="K663">
        <v>325</v>
      </c>
      <c r="L663">
        <v>6.5</v>
      </c>
      <c r="M663" t="s">
        <v>245</v>
      </c>
      <c r="N663" t="s">
        <v>138</v>
      </c>
      <c r="O663">
        <v>359</v>
      </c>
      <c r="P663">
        <v>90.529247910863504</v>
      </c>
      <c r="Q663" t="s">
        <v>254</v>
      </c>
      <c r="R663" t="s">
        <v>138</v>
      </c>
      <c r="S663" t="s">
        <v>3264</v>
      </c>
    </row>
    <row r="664">
      <c r="A664" t="s">
        <v>1628</v>
      </c>
      <c r="B664">
        <v>29.523693363811201</v>
      </c>
      <c r="C664">
        <v>2.4658556330531902</v>
      </c>
      <c r="D664">
        <v>0.47664518741990902</v>
      </c>
      <c r="E664" s="134" t="s">
        <v>4837</v>
      </c>
      <c r="F664" s="134" t="s">
        <v>4838</v>
      </c>
      <c r="G664" t="s">
        <v>452</v>
      </c>
      <c r="H664">
        <v>7151463</v>
      </c>
      <c r="I664">
        <v>7151990</v>
      </c>
      <c r="J664" t="s">
        <v>244</v>
      </c>
      <c r="K664">
        <v>527</v>
      </c>
      <c r="L664">
        <v>4.4000000000000004</v>
      </c>
      <c r="M664" t="s">
        <v>274</v>
      </c>
      <c r="N664" t="s">
        <v>198</v>
      </c>
      <c r="O664">
        <v>5467</v>
      </c>
      <c r="P664">
        <v>9.6396561185293592</v>
      </c>
      <c r="Q664" t="s">
        <v>246</v>
      </c>
      <c r="R664" t="s">
        <v>198</v>
      </c>
      <c r="S664" t="s">
        <v>3264</v>
      </c>
    </row>
    <row r="665">
      <c r="A665" t="s">
        <v>4839</v>
      </c>
      <c r="B665">
        <v>26.201355630342398</v>
      </c>
      <c r="C665">
        <v>-3.0865175799935298</v>
      </c>
      <c r="D665">
        <v>0.594104876839748</v>
      </c>
      <c r="E665" s="134" t="s">
        <v>4840</v>
      </c>
      <c r="F665" s="134" t="s">
        <v>4841</v>
      </c>
      <c r="G665" t="s">
        <v>269</v>
      </c>
      <c r="H665">
        <v>9418590</v>
      </c>
      <c r="I665">
        <v>9436373</v>
      </c>
      <c r="J665" t="s">
        <v>244</v>
      </c>
      <c r="K665">
        <v>152</v>
      </c>
      <c r="L665">
        <v>19.962</v>
      </c>
      <c r="M665" t="s">
        <v>245</v>
      </c>
      <c r="N665" t="s">
        <v>432</v>
      </c>
      <c r="O665">
        <v>21549</v>
      </c>
      <c r="P665">
        <v>0.70536915866165495</v>
      </c>
      <c r="Q665" t="s">
        <v>246</v>
      </c>
      <c r="R665" t="s">
        <v>191</v>
      </c>
      <c r="S665" t="s">
        <v>3264</v>
      </c>
    </row>
    <row r="666">
      <c r="A666" t="s">
        <v>4842</v>
      </c>
      <c r="B666">
        <v>42.541579378190001</v>
      </c>
      <c r="C666">
        <v>-2.2363119333499801</v>
      </c>
      <c r="D666">
        <v>0.433745562153102</v>
      </c>
      <c r="E666" s="134" t="s">
        <v>4843</v>
      </c>
      <c r="F666" s="134" t="s">
        <v>4844</v>
      </c>
      <c r="G666" t="s">
        <v>380</v>
      </c>
      <c r="H666">
        <v>4238573</v>
      </c>
      <c r="I666">
        <v>4239478</v>
      </c>
      <c r="J666" t="s">
        <v>252</v>
      </c>
      <c r="K666">
        <v>546</v>
      </c>
      <c r="L666">
        <v>14.904999999999999</v>
      </c>
      <c r="M666" t="s">
        <v>245</v>
      </c>
      <c r="N666" t="s">
        <v>198</v>
      </c>
      <c r="O666">
        <v>9059</v>
      </c>
      <c r="P666">
        <v>6.0271553151562003</v>
      </c>
      <c r="Q666" t="s">
        <v>246</v>
      </c>
      <c r="R666" t="s">
        <v>198</v>
      </c>
      <c r="S666" t="s">
        <v>3264</v>
      </c>
    </row>
    <row r="667">
      <c r="A667" t="s">
        <v>1909</v>
      </c>
      <c r="B667">
        <v>11.888445677302499</v>
      </c>
      <c r="C667">
        <v>7.7203231059016204</v>
      </c>
      <c r="D667">
        <v>2.6676780718565598</v>
      </c>
      <c r="E667" s="134" t="s">
        <v>4845</v>
      </c>
      <c r="F667" s="134" t="s">
        <v>4846</v>
      </c>
      <c r="G667" t="s">
        <v>297</v>
      </c>
      <c r="H667">
        <v>1405081</v>
      </c>
      <c r="I667">
        <v>1409351</v>
      </c>
      <c r="J667" t="s">
        <v>252</v>
      </c>
      <c r="K667">
        <v>224</v>
      </c>
      <c r="L667">
        <v>17.879000000000001</v>
      </c>
      <c r="M667" t="s">
        <v>274</v>
      </c>
      <c r="N667" t="s">
        <v>196</v>
      </c>
      <c r="O667">
        <v>4037</v>
      </c>
      <c r="P667">
        <v>5.5486747584840197</v>
      </c>
      <c r="Q667" t="s">
        <v>246</v>
      </c>
      <c r="R667" t="s">
        <v>196</v>
      </c>
      <c r="S667" t="s">
        <v>3264</v>
      </c>
    </row>
    <row r="668">
      <c r="A668" t="s">
        <v>1619</v>
      </c>
      <c r="B668">
        <v>34.177934124515097</v>
      </c>
      <c r="C668">
        <v>2.1502212825721698</v>
      </c>
      <c r="D668">
        <v>0.41911772275577203</v>
      </c>
      <c r="E668" s="134" t="s">
        <v>4847</v>
      </c>
      <c r="F668" s="134" t="s">
        <v>4848</v>
      </c>
      <c r="G668" t="s">
        <v>317</v>
      </c>
      <c r="H668">
        <v>749229</v>
      </c>
      <c r="I668">
        <v>750014</v>
      </c>
      <c r="J668" t="s">
        <v>252</v>
      </c>
      <c r="K668">
        <v>282</v>
      </c>
      <c r="L668">
        <v>18.771000000000001</v>
      </c>
      <c r="M668" t="s">
        <v>245</v>
      </c>
      <c r="N668" t="s">
        <v>138</v>
      </c>
      <c r="O668">
        <v>2166</v>
      </c>
      <c r="P668">
        <v>13.0193905817175</v>
      </c>
      <c r="Q668" t="s">
        <v>246</v>
      </c>
      <c r="R668" t="s">
        <v>138</v>
      </c>
      <c r="S668" t="s">
        <v>3264</v>
      </c>
    </row>
    <row r="669">
      <c r="A669" t="s">
        <v>4849</v>
      </c>
      <c r="B669">
        <v>32.941669555906401</v>
      </c>
      <c r="C669">
        <v>2.1117309861198499</v>
      </c>
      <c r="D669">
        <v>0.41299199799887498</v>
      </c>
      <c r="E669" s="134" t="s">
        <v>4850</v>
      </c>
      <c r="F669" s="134" t="s">
        <v>4851</v>
      </c>
      <c r="G669" t="s">
        <v>334</v>
      </c>
      <c r="H669">
        <v>6218879</v>
      </c>
      <c r="I669">
        <v>6218988</v>
      </c>
      <c r="J669" t="s">
        <v>244</v>
      </c>
      <c r="K669">
        <v>109</v>
      </c>
      <c r="L669">
        <v>14.699999999999999</v>
      </c>
      <c r="M669" t="s">
        <v>274</v>
      </c>
      <c r="N669" t="s">
        <v>432</v>
      </c>
      <c r="O669">
        <v>21549</v>
      </c>
      <c r="P669">
        <v>0.50582393614552901</v>
      </c>
      <c r="Q669" t="s">
        <v>246</v>
      </c>
      <c r="R669" t="s">
        <v>191</v>
      </c>
      <c r="S669" t="s">
        <v>3264</v>
      </c>
    </row>
    <row r="670">
      <c r="A670" t="s">
        <v>4852</v>
      </c>
      <c r="B670">
        <v>28.081166764563299</v>
      </c>
      <c r="C670">
        <v>-3.01902026756464</v>
      </c>
      <c r="D670">
        <v>0.596190237118436</v>
      </c>
      <c r="E670" s="134" t="s">
        <v>4853</v>
      </c>
      <c r="F670" s="134" t="s">
        <v>4854</v>
      </c>
      <c r="G670" t="s">
        <v>269</v>
      </c>
      <c r="H670">
        <v>1765540</v>
      </c>
      <c r="I670">
        <v>1771544</v>
      </c>
      <c r="J670" t="s">
        <v>252</v>
      </c>
      <c r="K670">
        <v>98</v>
      </c>
      <c r="L670">
        <v>19.300000000000001</v>
      </c>
      <c r="M670" t="s">
        <v>245</v>
      </c>
      <c r="N670" t="s">
        <v>432</v>
      </c>
      <c r="O670">
        <v>21549</v>
      </c>
      <c r="P670">
        <v>0.454777483873962</v>
      </c>
      <c r="Q670" t="s">
        <v>246</v>
      </c>
      <c r="R670" t="s">
        <v>191</v>
      </c>
      <c r="S670" t="s">
        <v>3264</v>
      </c>
    </row>
    <row r="671">
      <c r="A671" t="s">
        <v>4855</v>
      </c>
      <c r="B671">
        <v>23.0261115520454</v>
      </c>
      <c r="C671">
        <v>2.65878370652187</v>
      </c>
      <c r="D671">
        <v>0.52542236446290502</v>
      </c>
      <c r="E671" s="134" t="s">
        <v>4856</v>
      </c>
      <c r="F671" s="134" t="s">
        <v>4857</v>
      </c>
      <c r="G671" t="s">
        <v>261</v>
      </c>
      <c r="H671">
        <v>788828</v>
      </c>
      <c r="I671">
        <v>789041</v>
      </c>
      <c r="J671" t="s">
        <v>244</v>
      </c>
      <c r="K671">
        <v>213</v>
      </c>
      <c r="L671">
        <v>13.800000000000001</v>
      </c>
      <c r="M671" t="s">
        <v>274</v>
      </c>
      <c r="N671" t="s">
        <v>199</v>
      </c>
      <c r="O671">
        <v>3210</v>
      </c>
      <c r="P671">
        <v>6.6355140186915902</v>
      </c>
      <c r="Q671" t="s">
        <v>246</v>
      </c>
      <c r="R671" t="s">
        <v>199</v>
      </c>
      <c r="S671" t="s">
        <v>3264</v>
      </c>
    </row>
    <row r="672">
      <c r="A672" t="s">
        <v>4858</v>
      </c>
      <c r="B672">
        <v>26.904603829244198</v>
      </c>
      <c r="C672">
        <v>-2.89924830335818</v>
      </c>
      <c r="D672">
        <v>0.56743154672604701</v>
      </c>
      <c r="E672" s="134" t="s">
        <v>4859</v>
      </c>
      <c r="F672" s="134" t="s">
        <v>4860</v>
      </c>
      <c r="G672" t="s">
        <v>414</v>
      </c>
      <c r="H672">
        <v>3103505</v>
      </c>
      <c r="I672">
        <v>3103780</v>
      </c>
      <c r="J672" t="s">
        <v>244</v>
      </c>
      <c r="K672">
        <v>275</v>
      </c>
      <c r="L672">
        <v>1.8</v>
      </c>
      <c r="M672" t="s">
        <v>274</v>
      </c>
      <c r="N672" t="s">
        <v>138</v>
      </c>
      <c r="O672">
        <v>359</v>
      </c>
      <c r="P672">
        <v>76.601671309192199</v>
      </c>
      <c r="Q672" t="s">
        <v>246</v>
      </c>
      <c r="R672" t="s">
        <v>138</v>
      </c>
      <c r="S672" t="s">
        <v>3264</v>
      </c>
    </row>
    <row r="673">
      <c r="A673" t="s">
        <v>1446</v>
      </c>
      <c r="B673">
        <v>15.628270862286101</v>
      </c>
      <c r="C673">
        <v>4.3943264560921698</v>
      </c>
      <c r="D673">
        <v>0.85537609565178596</v>
      </c>
      <c r="E673" s="134" t="s">
        <v>4861</v>
      </c>
      <c r="F673" s="134" t="s">
        <v>4862</v>
      </c>
      <c r="G673" t="s">
        <v>520</v>
      </c>
      <c r="H673">
        <v>1532230</v>
      </c>
      <c r="I673">
        <v>1533155</v>
      </c>
      <c r="J673" t="s">
        <v>252</v>
      </c>
      <c r="K673">
        <v>925</v>
      </c>
      <c r="L673">
        <v>17.100000000000001</v>
      </c>
      <c r="M673" t="s">
        <v>274</v>
      </c>
      <c r="N673" t="s">
        <v>189</v>
      </c>
      <c r="O673">
        <v>4313</v>
      </c>
      <c r="P673">
        <v>21.446788778112701</v>
      </c>
      <c r="Q673" t="s">
        <v>246</v>
      </c>
      <c r="R673" t="s">
        <v>189</v>
      </c>
      <c r="S673" t="s">
        <v>3264</v>
      </c>
    </row>
    <row r="674">
      <c r="A674" t="s">
        <v>4863</v>
      </c>
      <c r="B674">
        <v>35.393561540212097</v>
      </c>
      <c r="C674">
        <v>-2.2697901019014299</v>
      </c>
      <c r="D674">
        <v>0.45355849746127702</v>
      </c>
      <c r="E674" s="134" t="s">
        <v>4864</v>
      </c>
      <c r="F674" s="134" t="s">
        <v>4865</v>
      </c>
      <c r="G674" t="s">
        <v>380</v>
      </c>
      <c r="H674">
        <v>1484925</v>
      </c>
      <c r="I674">
        <v>1485272</v>
      </c>
      <c r="J674" t="s">
        <v>244</v>
      </c>
      <c r="K674">
        <v>347</v>
      </c>
      <c r="L674">
        <v>1.5</v>
      </c>
      <c r="M674" t="s">
        <v>274</v>
      </c>
      <c r="N674" t="s">
        <v>138</v>
      </c>
      <c r="O674">
        <v>359</v>
      </c>
      <c r="P674">
        <v>96.657381615598894</v>
      </c>
      <c r="Q674" t="s">
        <v>254</v>
      </c>
      <c r="R674" t="s">
        <v>138</v>
      </c>
      <c r="S674" t="s">
        <v>3264</v>
      </c>
    </row>
    <row r="675">
      <c r="A675" t="s">
        <v>1975</v>
      </c>
      <c r="B675">
        <v>27.242074049902801</v>
      </c>
      <c r="C675">
        <v>-2.7559333419303802</v>
      </c>
      <c r="D675">
        <v>0.54823495467042305</v>
      </c>
      <c r="E675" s="134" t="s">
        <v>4866</v>
      </c>
      <c r="F675" s="134" t="s">
        <v>4867</v>
      </c>
      <c r="G675" t="s">
        <v>418</v>
      </c>
      <c r="H675">
        <v>2709341</v>
      </c>
      <c r="I675">
        <v>2709700</v>
      </c>
      <c r="J675" t="s">
        <v>252</v>
      </c>
      <c r="K675">
        <v>359</v>
      </c>
      <c r="L675">
        <v>7.2999999999999998</v>
      </c>
      <c r="M675" t="s">
        <v>274</v>
      </c>
      <c r="N675" t="s">
        <v>199</v>
      </c>
      <c r="O675">
        <v>13544</v>
      </c>
      <c r="P675">
        <v>2.6506202008269302</v>
      </c>
      <c r="Q675" t="s">
        <v>246</v>
      </c>
      <c r="R675" t="s">
        <v>199</v>
      </c>
      <c r="S675" t="s">
        <v>3264</v>
      </c>
    </row>
    <row r="676">
      <c r="A676" t="s">
        <v>4868</v>
      </c>
      <c r="B676">
        <v>24.385872448397901</v>
      </c>
      <c r="C676">
        <v>-4.6011568530929203</v>
      </c>
      <c r="D676">
        <v>0.88888434169645103</v>
      </c>
      <c r="E676" s="134" t="s">
        <v>4869</v>
      </c>
      <c r="F676" s="134" t="s">
        <v>4870</v>
      </c>
      <c r="G676" t="s">
        <v>520</v>
      </c>
      <c r="H676">
        <v>137880</v>
      </c>
      <c r="I676">
        <v>138044</v>
      </c>
      <c r="J676" t="s">
        <v>244</v>
      </c>
      <c r="K676">
        <v>164</v>
      </c>
      <c r="L676">
        <v>24.300000000000001</v>
      </c>
      <c r="M676" t="s">
        <v>293</v>
      </c>
      <c r="N676" t="s">
        <v>138</v>
      </c>
      <c r="O676">
        <v>5618</v>
      </c>
      <c r="P676">
        <v>2.91918832324671</v>
      </c>
      <c r="Q676" t="s">
        <v>246</v>
      </c>
      <c r="R676" t="s">
        <v>138</v>
      </c>
      <c r="S676" t="s">
        <v>3264</v>
      </c>
    </row>
    <row r="677">
      <c r="A677" t="s">
        <v>1443</v>
      </c>
      <c r="B677">
        <v>21.553550315201701</v>
      </c>
      <c r="C677">
        <v>2.6395938150161999</v>
      </c>
      <c r="D677">
        <v>0.53350136468866305</v>
      </c>
      <c r="E677" s="134" t="s">
        <v>4871</v>
      </c>
      <c r="F677" s="134" t="s">
        <v>4872</v>
      </c>
      <c r="G677" t="s">
        <v>349</v>
      </c>
      <c r="H677">
        <v>7177554</v>
      </c>
      <c r="I677">
        <v>7177770</v>
      </c>
      <c r="J677" t="s">
        <v>252</v>
      </c>
      <c r="K677">
        <v>216</v>
      </c>
      <c r="L677">
        <v>11.1</v>
      </c>
      <c r="M677" t="s">
        <v>245</v>
      </c>
      <c r="N677" t="s">
        <v>350</v>
      </c>
      <c r="O677">
        <v>221</v>
      </c>
      <c r="P677">
        <v>97.737556561085995</v>
      </c>
      <c r="Q677" t="s">
        <v>254</v>
      </c>
      <c r="R677" t="s">
        <v>192</v>
      </c>
      <c r="S677" t="s">
        <v>3264</v>
      </c>
    </row>
    <row r="678">
      <c r="A678" t="s">
        <v>4873</v>
      </c>
      <c r="B678">
        <v>26.358438398832298</v>
      </c>
      <c r="C678">
        <v>-2.8709739400154799</v>
      </c>
      <c r="D678">
        <v>0.58551625658657502</v>
      </c>
      <c r="E678" s="134" t="s">
        <v>4874</v>
      </c>
      <c r="F678" s="134" t="s">
        <v>4875</v>
      </c>
      <c r="G678" t="s">
        <v>297</v>
      </c>
      <c r="H678">
        <v>4699211</v>
      </c>
      <c r="I678">
        <v>4699423</v>
      </c>
      <c r="J678" t="s">
        <v>244</v>
      </c>
      <c r="K678">
        <v>212</v>
      </c>
      <c r="L678">
        <v>15.6</v>
      </c>
      <c r="M678" t="s">
        <v>245</v>
      </c>
      <c r="N678" t="s">
        <v>350</v>
      </c>
      <c r="O678">
        <v>217</v>
      </c>
      <c r="P678">
        <v>97.695852534562206</v>
      </c>
      <c r="Q678" t="s">
        <v>254</v>
      </c>
      <c r="R678" t="s">
        <v>192</v>
      </c>
      <c r="S678" t="s">
        <v>3264</v>
      </c>
    </row>
    <row r="679">
      <c r="A679" t="s">
        <v>4876</v>
      </c>
      <c r="B679">
        <v>40.393056539763002</v>
      </c>
      <c r="C679">
        <v>-2.0963664361457401</v>
      </c>
      <c r="D679">
        <v>0.42249584418083302</v>
      </c>
      <c r="E679" s="134" t="s">
        <v>4877</v>
      </c>
      <c r="F679" s="134" t="s">
        <v>4878</v>
      </c>
      <c r="G679" t="s">
        <v>303</v>
      </c>
      <c r="H679">
        <v>5053233</v>
      </c>
      <c r="I679">
        <v>5058555</v>
      </c>
      <c r="J679" t="s">
        <v>252</v>
      </c>
      <c r="K679">
        <v>4343</v>
      </c>
      <c r="L679">
        <v>13.195</v>
      </c>
      <c r="M679" t="s">
        <v>274</v>
      </c>
      <c r="N679" t="s">
        <v>189</v>
      </c>
      <c r="O679">
        <v>5351</v>
      </c>
      <c r="P679">
        <v>81.162399551485706</v>
      </c>
      <c r="Q679" t="s">
        <v>254</v>
      </c>
      <c r="R679" t="s">
        <v>189</v>
      </c>
      <c r="S679" t="s">
        <v>3264</v>
      </c>
    </row>
    <row r="680">
      <c r="A680" t="s">
        <v>4879</v>
      </c>
      <c r="B680">
        <v>33.585255560613199</v>
      </c>
      <c r="C680">
        <v>2.1359344043992299</v>
      </c>
      <c r="D680">
        <v>0.43089272911433302</v>
      </c>
      <c r="E680" s="134" t="s">
        <v>4880</v>
      </c>
      <c r="F680" s="134" t="s">
        <v>4881</v>
      </c>
      <c r="G680" t="s">
        <v>349</v>
      </c>
      <c r="H680">
        <v>2958396</v>
      </c>
      <c r="I680">
        <v>2959636</v>
      </c>
      <c r="J680" t="s">
        <v>244</v>
      </c>
      <c r="K680">
        <v>1251</v>
      </c>
      <c r="L680">
        <v>14.32</v>
      </c>
      <c r="M680" t="s">
        <v>274</v>
      </c>
      <c r="N680" t="s">
        <v>126</v>
      </c>
      <c r="O680">
        <v>3386</v>
      </c>
      <c r="P680">
        <v>36.946249261665699</v>
      </c>
      <c r="Q680" t="s">
        <v>246</v>
      </c>
      <c r="R680" t="s">
        <v>192</v>
      </c>
      <c r="S680" t="s">
        <v>3264</v>
      </c>
    </row>
    <row r="681">
      <c r="A681" t="s">
        <v>1344</v>
      </c>
      <c r="B681">
        <v>33.097064478570701</v>
      </c>
      <c r="C681">
        <v>2.0540623488343401</v>
      </c>
      <c r="D681">
        <v>0.41404634808333901</v>
      </c>
      <c r="E681" s="134" t="s">
        <v>4882</v>
      </c>
      <c r="F681" s="134" t="s">
        <v>4883</v>
      </c>
      <c r="G681" t="s">
        <v>330</v>
      </c>
      <c r="H681">
        <v>4434195</v>
      </c>
      <c r="I681">
        <v>4447975</v>
      </c>
      <c r="J681" t="s">
        <v>252</v>
      </c>
      <c r="K681">
        <v>2130</v>
      </c>
      <c r="L681">
        <v>22.925999999999998</v>
      </c>
      <c r="M681" t="s">
        <v>274</v>
      </c>
      <c r="N681" t="s">
        <v>278</v>
      </c>
      <c r="O681">
        <v>8869</v>
      </c>
      <c r="P681">
        <v>24.016236328785698</v>
      </c>
      <c r="Q681" t="s">
        <v>246</v>
      </c>
      <c r="R681" t="s">
        <v>191</v>
      </c>
      <c r="S681" t="s">
        <v>3264</v>
      </c>
    </row>
    <row r="682">
      <c r="A682" t="s">
        <v>2963</v>
      </c>
      <c r="B682">
        <v>22.4260146190589</v>
      </c>
      <c r="C682">
        <v>-4.1408951820379398</v>
      </c>
      <c r="D682">
        <v>0.80944198575602599</v>
      </c>
      <c r="E682" s="134" t="s">
        <v>4884</v>
      </c>
      <c r="F682" s="134" t="s">
        <v>4885</v>
      </c>
      <c r="G682" t="s">
        <v>411</v>
      </c>
      <c r="H682">
        <v>133771</v>
      </c>
      <c r="I682">
        <v>136258</v>
      </c>
      <c r="J682" t="s">
        <v>244</v>
      </c>
      <c r="K682">
        <v>1205</v>
      </c>
      <c r="L682">
        <v>2.1059999999999999</v>
      </c>
      <c r="M682" t="s">
        <v>274</v>
      </c>
      <c r="N682" t="s">
        <v>197</v>
      </c>
      <c r="O682">
        <v>5867</v>
      </c>
      <c r="P682">
        <v>20.538605761036301</v>
      </c>
      <c r="Q682" t="s">
        <v>246</v>
      </c>
      <c r="R682" t="s">
        <v>197</v>
      </c>
      <c r="S682" t="s">
        <v>3264</v>
      </c>
    </row>
    <row r="683">
      <c r="A683" t="s">
        <v>1501</v>
      </c>
      <c r="B683">
        <v>24.363250431943801</v>
      </c>
      <c r="C683">
        <v>-3.1067821393106199</v>
      </c>
      <c r="D683">
        <v>0.62754943586619305</v>
      </c>
      <c r="E683" s="134" t="s">
        <v>4886</v>
      </c>
      <c r="F683" s="134" t="s">
        <v>4887</v>
      </c>
      <c r="G683" t="s">
        <v>338</v>
      </c>
      <c r="H683">
        <v>3450940</v>
      </c>
      <c r="I683">
        <v>3452637</v>
      </c>
      <c r="J683" t="s">
        <v>252</v>
      </c>
      <c r="K683">
        <v>489</v>
      </c>
      <c r="L683">
        <v>22.068999999999999</v>
      </c>
      <c r="M683" t="s">
        <v>153</v>
      </c>
      <c r="N683" t="s">
        <v>198</v>
      </c>
      <c r="O683">
        <v>22184</v>
      </c>
      <c r="P683">
        <v>2.20429138117562</v>
      </c>
      <c r="Q683" t="s">
        <v>246</v>
      </c>
      <c r="R683" t="s">
        <v>198</v>
      </c>
      <c r="S683" t="s">
        <v>3264</v>
      </c>
    </row>
    <row r="684">
      <c r="A684" t="s">
        <v>3008</v>
      </c>
      <c r="B684">
        <v>22.232780392965999</v>
      </c>
      <c r="C684">
        <v>-4.1266359806635702</v>
      </c>
      <c r="D684">
        <v>0.809939756498811</v>
      </c>
      <c r="E684" s="134" t="s">
        <v>4888</v>
      </c>
      <c r="F684" s="134" t="s">
        <v>4889</v>
      </c>
      <c r="G684" t="s">
        <v>411</v>
      </c>
      <c r="H684">
        <v>134518</v>
      </c>
      <c r="I684">
        <v>135800</v>
      </c>
      <c r="J684" t="s">
        <v>244</v>
      </c>
      <c r="K684">
        <v>564</v>
      </c>
      <c r="L684">
        <v>27.584</v>
      </c>
      <c r="M684" t="s">
        <v>274</v>
      </c>
      <c r="N684" t="s">
        <v>126</v>
      </c>
      <c r="O684">
        <v>1569</v>
      </c>
      <c r="P684">
        <v>35.946462715105199</v>
      </c>
      <c r="Q684" t="s">
        <v>246</v>
      </c>
      <c r="R684" t="s">
        <v>191</v>
      </c>
      <c r="S684" t="s">
        <v>3264</v>
      </c>
    </row>
    <row r="685">
      <c r="A685" t="s">
        <v>4890</v>
      </c>
      <c r="B685">
        <v>30.671074281660601</v>
      </c>
      <c r="C685">
        <v>-2.3955759394084701</v>
      </c>
      <c r="D685">
        <v>0.49079541272678301</v>
      </c>
      <c r="E685" s="134" t="s">
        <v>4891</v>
      </c>
      <c r="F685" s="134" t="s">
        <v>4892</v>
      </c>
      <c r="G685" t="s">
        <v>342</v>
      </c>
      <c r="H685">
        <v>6693875</v>
      </c>
      <c r="I685">
        <v>6693940</v>
      </c>
      <c r="J685" t="s">
        <v>252</v>
      </c>
      <c r="K685">
        <v>65</v>
      </c>
      <c r="L685">
        <v>3</v>
      </c>
      <c r="M685" t="s">
        <v>245</v>
      </c>
      <c r="N685" t="s">
        <v>122</v>
      </c>
      <c r="O685">
        <v>421</v>
      </c>
      <c r="P685">
        <v>15.439429928741101</v>
      </c>
      <c r="Q685" t="s">
        <v>246</v>
      </c>
      <c r="R685" t="s">
        <v>122</v>
      </c>
      <c r="S685" t="s">
        <v>3264</v>
      </c>
    </row>
    <row r="686">
      <c r="A686" t="s">
        <v>2746</v>
      </c>
      <c r="B686">
        <v>27.60966457492</v>
      </c>
      <c r="C686">
        <v>-5.3887596513241203</v>
      </c>
      <c r="D686">
        <v>1.0119487882624201</v>
      </c>
      <c r="E686" s="134" t="s">
        <v>4893</v>
      </c>
      <c r="F686" s="134" t="s">
        <v>4894</v>
      </c>
      <c r="G686" t="s">
        <v>411</v>
      </c>
      <c r="H686">
        <v>4553538</v>
      </c>
      <c r="I686">
        <v>4553892</v>
      </c>
      <c r="J686" t="s">
        <v>252</v>
      </c>
      <c r="K686">
        <v>354</v>
      </c>
      <c r="L686">
        <v>8</v>
      </c>
      <c r="M686" t="s">
        <v>293</v>
      </c>
      <c r="N686" t="s">
        <v>138</v>
      </c>
      <c r="O686">
        <v>359</v>
      </c>
      <c r="P686">
        <v>98.607242339832894</v>
      </c>
      <c r="Q686" t="s">
        <v>254</v>
      </c>
      <c r="R686" t="s">
        <v>138</v>
      </c>
      <c r="S686" t="s">
        <v>3264</v>
      </c>
    </row>
    <row r="687">
      <c r="A687" t="s">
        <v>1842</v>
      </c>
      <c r="B687">
        <v>26.804882739272202</v>
      </c>
      <c r="C687">
        <v>-2.9735446240646501</v>
      </c>
      <c r="D687">
        <v>0.60718915500104997</v>
      </c>
      <c r="E687" s="134" t="s">
        <v>4895</v>
      </c>
      <c r="F687" s="134" t="s">
        <v>4896</v>
      </c>
      <c r="G687" t="s">
        <v>243</v>
      </c>
      <c r="H687">
        <v>3547689</v>
      </c>
      <c r="I687">
        <v>3547971</v>
      </c>
      <c r="J687" t="s">
        <v>244</v>
      </c>
      <c r="K687">
        <v>282</v>
      </c>
      <c r="L687">
        <v>4</v>
      </c>
      <c r="M687" t="s">
        <v>245</v>
      </c>
      <c r="N687" t="s">
        <v>138</v>
      </c>
      <c r="O687">
        <v>321</v>
      </c>
      <c r="P687">
        <v>87.850467289719603</v>
      </c>
      <c r="Q687" t="s">
        <v>254</v>
      </c>
      <c r="R687" t="s">
        <v>138</v>
      </c>
      <c r="S687" t="s">
        <v>3264</v>
      </c>
    </row>
    <row r="688">
      <c r="A688" t="s">
        <v>4897</v>
      </c>
      <c r="B688">
        <v>41.121468937697401</v>
      </c>
      <c r="C688">
        <v>-2.0504638136706999</v>
      </c>
      <c r="D688">
        <v>0.414704450681947</v>
      </c>
      <c r="E688" s="134" t="s">
        <v>4898</v>
      </c>
      <c r="F688" s="134" t="s">
        <v>4899</v>
      </c>
      <c r="G688" t="s">
        <v>338</v>
      </c>
      <c r="H688">
        <v>1251870</v>
      </c>
      <c r="I688">
        <v>1252055</v>
      </c>
      <c r="J688" t="s">
        <v>244</v>
      </c>
      <c r="K688">
        <v>185</v>
      </c>
      <c r="L688">
        <v>11.9</v>
      </c>
      <c r="M688" t="s">
        <v>245</v>
      </c>
      <c r="N688" t="s">
        <v>198</v>
      </c>
      <c r="O688">
        <v>7282</v>
      </c>
      <c r="P688">
        <v>2.54051084866795</v>
      </c>
      <c r="Q688" t="s">
        <v>246</v>
      </c>
      <c r="R688" t="s">
        <v>198</v>
      </c>
      <c r="S688" t="s">
        <v>3264</v>
      </c>
    </row>
    <row r="689">
      <c r="A689" t="s">
        <v>1410</v>
      </c>
      <c r="B689">
        <v>18.043756561178501</v>
      </c>
      <c r="C689">
        <v>3.00078414470766</v>
      </c>
      <c r="D689">
        <v>0.61522868098926797</v>
      </c>
      <c r="E689" s="134" t="s">
        <v>4900</v>
      </c>
      <c r="F689" s="134" t="s">
        <v>4901</v>
      </c>
      <c r="G689" t="s">
        <v>297</v>
      </c>
      <c r="H689">
        <v>4345657</v>
      </c>
      <c r="I689">
        <v>4345903</v>
      </c>
      <c r="J689" t="s">
        <v>252</v>
      </c>
      <c r="K689">
        <v>246</v>
      </c>
      <c r="L689">
        <v>10.199999999999999</v>
      </c>
      <c r="M689" t="s">
        <v>245</v>
      </c>
      <c r="N689" t="s">
        <v>189</v>
      </c>
      <c r="O689">
        <v>4313</v>
      </c>
      <c r="P689">
        <v>5.7036865290980696</v>
      </c>
      <c r="Q689" t="s">
        <v>246</v>
      </c>
      <c r="R689" t="s">
        <v>189</v>
      </c>
      <c r="S689" t="s">
        <v>3264</v>
      </c>
    </row>
    <row r="690">
      <c r="A690" t="s">
        <v>1870</v>
      </c>
      <c r="B690">
        <v>19.284798283294499</v>
      </c>
      <c r="C690">
        <v>3.0863505321273399</v>
      </c>
      <c r="D690">
        <v>0.63560432327635097</v>
      </c>
      <c r="E690" s="134" t="s">
        <v>4902</v>
      </c>
      <c r="F690" s="134" t="s">
        <v>4903</v>
      </c>
      <c r="G690" t="s">
        <v>297</v>
      </c>
      <c r="H690">
        <v>4681237</v>
      </c>
      <c r="I690">
        <v>4682406</v>
      </c>
      <c r="J690" t="s">
        <v>244</v>
      </c>
      <c r="K690">
        <v>878</v>
      </c>
      <c r="L690">
        <v>3.3149999999999999</v>
      </c>
      <c r="M690" t="s">
        <v>245</v>
      </c>
      <c r="N690" t="s">
        <v>126</v>
      </c>
      <c r="O690">
        <v>1569</v>
      </c>
      <c r="P690">
        <v>55.9592096876992</v>
      </c>
      <c r="Q690" t="s">
        <v>246</v>
      </c>
      <c r="R690" t="s">
        <v>191</v>
      </c>
      <c r="S690" t="s">
        <v>3264</v>
      </c>
    </row>
    <row r="691">
      <c r="A691" t="s">
        <v>1431</v>
      </c>
      <c r="B691">
        <v>16.345574679031898</v>
      </c>
      <c r="C691">
        <v>3.28550615231002</v>
      </c>
      <c r="D691">
        <v>0.67270334764360395</v>
      </c>
      <c r="E691" s="134" t="s">
        <v>4904</v>
      </c>
      <c r="F691" s="134" t="s">
        <v>4905</v>
      </c>
      <c r="G691" t="s">
        <v>445</v>
      </c>
      <c r="H691">
        <v>3774252</v>
      </c>
      <c r="I691">
        <v>3774704</v>
      </c>
      <c r="J691" t="s">
        <v>252</v>
      </c>
      <c r="K691">
        <v>452</v>
      </c>
      <c r="L691">
        <v>4.2999999999999998</v>
      </c>
      <c r="M691" t="s">
        <v>274</v>
      </c>
      <c r="N691" t="s">
        <v>137</v>
      </c>
      <c r="O691">
        <v>723</v>
      </c>
      <c r="P691">
        <v>62.517289073305697</v>
      </c>
      <c r="Q691" t="s">
        <v>246</v>
      </c>
      <c r="R691" t="s">
        <v>194</v>
      </c>
      <c r="S691" t="s">
        <v>3264</v>
      </c>
    </row>
    <row r="692">
      <c r="A692" t="s">
        <v>1709</v>
      </c>
      <c r="B692">
        <v>17.571132081485299</v>
      </c>
      <c r="C692">
        <v>3.08784100420556</v>
      </c>
      <c r="D692">
        <v>0.63538081694693205</v>
      </c>
      <c r="E692" s="134" t="s">
        <v>4906</v>
      </c>
      <c r="F692" s="134" t="s">
        <v>4907</v>
      </c>
      <c r="G692" t="s">
        <v>478</v>
      </c>
      <c r="H692">
        <v>508816</v>
      </c>
      <c r="I692">
        <v>508920</v>
      </c>
      <c r="J692" t="s">
        <v>244</v>
      </c>
      <c r="K692">
        <v>104</v>
      </c>
      <c r="L692">
        <v>9.1999999999999993</v>
      </c>
      <c r="M692" t="s">
        <v>245</v>
      </c>
      <c r="N692" t="s">
        <v>200</v>
      </c>
      <c r="O692">
        <v>3664</v>
      </c>
      <c r="P692">
        <v>2.8384279475982499</v>
      </c>
      <c r="Q692" t="s">
        <v>246</v>
      </c>
      <c r="R692" t="s">
        <v>200</v>
      </c>
      <c r="S692" t="s">
        <v>3264</v>
      </c>
    </row>
    <row r="693">
      <c r="A693" t="s">
        <v>4908</v>
      </c>
      <c r="B693">
        <v>36.818464452778102</v>
      </c>
      <c r="C693">
        <v>-2.1854875782898602</v>
      </c>
      <c r="D693">
        <v>0.45208151100628102</v>
      </c>
      <c r="E693" s="134" t="s">
        <v>4909</v>
      </c>
      <c r="F693" s="134" t="s">
        <v>4910</v>
      </c>
      <c r="G693" t="s">
        <v>418</v>
      </c>
      <c r="H693">
        <v>6838731</v>
      </c>
      <c r="I693">
        <v>6839401</v>
      </c>
      <c r="J693" t="s">
        <v>244</v>
      </c>
      <c r="K693">
        <v>354</v>
      </c>
      <c r="L693">
        <v>4.1539999999999999</v>
      </c>
      <c r="M693" t="s">
        <v>274</v>
      </c>
      <c r="N693" t="s">
        <v>138</v>
      </c>
      <c r="O693">
        <v>359</v>
      </c>
      <c r="P693">
        <v>98.607242339832894</v>
      </c>
      <c r="Q693" t="s">
        <v>254</v>
      </c>
      <c r="R693" t="s">
        <v>138</v>
      </c>
      <c r="S693" t="s">
        <v>3264</v>
      </c>
    </row>
    <row r="694">
      <c r="A694" t="s">
        <v>1353</v>
      </c>
      <c r="B694">
        <v>25.5928734806098</v>
      </c>
      <c r="C694">
        <v>2.3257385480072799</v>
      </c>
      <c r="D694">
        <v>0.478405252475745</v>
      </c>
      <c r="E694" s="134" t="s">
        <v>4911</v>
      </c>
      <c r="F694" s="134" t="s">
        <v>4912</v>
      </c>
      <c r="G694" t="s">
        <v>342</v>
      </c>
      <c r="H694">
        <v>7787860</v>
      </c>
      <c r="I694">
        <v>7788573</v>
      </c>
      <c r="J694" t="s">
        <v>252</v>
      </c>
      <c r="K694">
        <v>713</v>
      </c>
      <c r="L694">
        <v>4</v>
      </c>
      <c r="M694" t="s">
        <v>245</v>
      </c>
      <c r="N694" t="s">
        <v>137</v>
      </c>
      <c r="O694">
        <v>723</v>
      </c>
      <c r="P694">
        <v>98.616874135546297</v>
      </c>
      <c r="Q694" t="s">
        <v>254</v>
      </c>
      <c r="R694" t="s">
        <v>194</v>
      </c>
      <c r="S694" t="s">
        <v>3264</v>
      </c>
    </row>
    <row r="695">
      <c r="A695" t="s">
        <v>1495</v>
      </c>
      <c r="B695">
        <v>14.260478359493201</v>
      </c>
      <c r="C695">
        <v>4.27807885735408</v>
      </c>
      <c r="D695">
        <v>0.85975802614557095</v>
      </c>
      <c r="E695" s="134" t="s">
        <v>4913</v>
      </c>
      <c r="F695" s="134" t="s">
        <v>4914</v>
      </c>
      <c r="G695" t="s">
        <v>445</v>
      </c>
      <c r="H695">
        <v>6737031</v>
      </c>
      <c r="I695">
        <v>6737268</v>
      </c>
      <c r="J695" t="s">
        <v>244</v>
      </c>
      <c r="K695">
        <v>237</v>
      </c>
      <c r="L695">
        <v>22.300000000000001</v>
      </c>
      <c r="M695" t="s">
        <v>245</v>
      </c>
      <c r="N695" t="s">
        <v>198</v>
      </c>
      <c r="O695">
        <v>3793</v>
      </c>
      <c r="P695">
        <v>6.2483522277880299</v>
      </c>
      <c r="Q695" t="s">
        <v>246</v>
      </c>
      <c r="R695" t="s">
        <v>198</v>
      </c>
      <c r="S695" t="s">
        <v>3264</v>
      </c>
    </row>
    <row r="696">
      <c r="A696" t="s">
        <v>1434</v>
      </c>
      <c r="B696">
        <v>17.300930420035701</v>
      </c>
      <c r="C696">
        <v>3.07176305265163</v>
      </c>
      <c r="D696">
        <v>0.63333408840115002</v>
      </c>
      <c r="E696" s="134" t="s">
        <v>4915</v>
      </c>
      <c r="F696" s="134" t="s">
        <v>4916</v>
      </c>
      <c r="G696" t="s">
        <v>334</v>
      </c>
      <c r="H696">
        <v>4344892</v>
      </c>
      <c r="I696">
        <v>4345103</v>
      </c>
      <c r="J696" t="s">
        <v>252</v>
      </c>
      <c r="K696">
        <v>211</v>
      </c>
      <c r="L696">
        <v>19.399999999999999</v>
      </c>
      <c r="M696" t="s">
        <v>245</v>
      </c>
      <c r="N696" t="s">
        <v>350</v>
      </c>
      <c r="O696">
        <v>221</v>
      </c>
      <c r="P696">
        <v>95.475113122171905</v>
      </c>
      <c r="Q696" t="s">
        <v>254</v>
      </c>
      <c r="R696" t="s">
        <v>192</v>
      </c>
      <c r="S696" t="s">
        <v>3264</v>
      </c>
    </row>
    <row r="697">
      <c r="A697" t="s">
        <v>1504</v>
      </c>
      <c r="B697">
        <v>16.283840355306801</v>
      </c>
      <c r="C697">
        <v>3.4774056563635201</v>
      </c>
      <c r="D697">
        <v>0.71519708212635003</v>
      </c>
      <c r="E697" s="134" t="s">
        <v>4917</v>
      </c>
      <c r="F697" s="134" t="s">
        <v>4918</v>
      </c>
      <c r="G697" t="s">
        <v>330</v>
      </c>
      <c r="H697">
        <v>4211864</v>
      </c>
      <c r="I697">
        <v>4213088</v>
      </c>
      <c r="J697" t="s">
        <v>252</v>
      </c>
      <c r="K697">
        <v>932</v>
      </c>
      <c r="L697">
        <v>4.7999999999999998</v>
      </c>
      <c r="M697" t="s">
        <v>265</v>
      </c>
      <c r="N697" t="s">
        <v>126</v>
      </c>
      <c r="O697">
        <v>1569</v>
      </c>
      <c r="P697">
        <v>59.4008922880816</v>
      </c>
      <c r="Q697" t="s">
        <v>246</v>
      </c>
      <c r="R697" t="s">
        <v>191</v>
      </c>
      <c r="S697" t="s">
        <v>3264</v>
      </c>
    </row>
    <row r="698">
      <c r="A698" t="s">
        <v>2861</v>
      </c>
      <c r="B698">
        <v>21.371858950088601</v>
      </c>
      <c r="C698">
        <v>-4.0203569457463901</v>
      </c>
      <c r="D698">
        <v>0.81150474510749204</v>
      </c>
      <c r="E698" s="134" t="s">
        <v>4919</v>
      </c>
      <c r="F698" s="134" t="s">
        <v>4920</v>
      </c>
      <c r="G698" t="s">
        <v>334</v>
      </c>
      <c r="H698">
        <v>2813860</v>
      </c>
      <c r="I698">
        <v>2814207</v>
      </c>
      <c r="J698" t="s">
        <v>244</v>
      </c>
      <c r="K698">
        <v>347</v>
      </c>
      <c r="L698">
        <v>2.2999999999999998</v>
      </c>
      <c r="M698" t="s">
        <v>274</v>
      </c>
      <c r="N698" t="s">
        <v>138</v>
      </c>
      <c r="O698">
        <v>359</v>
      </c>
      <c r="P698">
        <v>96.657381615598894</v>
      </c>
      <c r="Q698" t="s">
        <v>254</v>
      </c>
      <c r="R698" t="s">
        <v>138</v>
      </c>
      <c r="S698" t="s">
        <v>3264</v>
      </c>
    </row>
    <row r="699">
      <c r="A699" t="s">
        <v>4921</v>
      </c>
      <c r="B699">
        <v>35.048285114326802</v>
      </c>
      <c r="C699">
        <v>-2.1180145779004298</v>
      </c>
      <c r="D699">
        <v>0.43691391533714802</v>
      </c>
      <c r="E699" s="134" t="s">
        <v>4922</v>
      </c>
      <c r="F699" s="134" t="s">
        <v>4923</v>
      </c>
      <c r="G699" t="s">
        <v>349</v>
      </c>
      <c r="H699">
        <v>21256</v>
      </c>
      <c r="I699">
        <v>21573</v>
      </c>
      <c r="J699" t="s">
        <v>244</v>
      </c>
      <c r="K699">
        <v>317</v>
      </c>
      <c r="L699">
        <v>1.3</v>
      </c>
      <c r="M699" t="s">
        <v>274</v>
      </c>
      <c r="N699" t="s">
        <v>138</v>
      </c>
      <c r="O699">
        <v>359</v>
      </c>
      <c r="P699">
        <v>88.300835654596099</v>
      </c>
      <c r="Q699" t="s">
        <v>254</v>
      </c>
      <c r="R699" t="s">
        <v>138</v>
      </c>
      <c r="S699" t="s">
        <v>3264</v>
      </c>
    </row>
    <row r="700">
      <c r="A700" t="s">
        <v>1827</v>
      </c>
      <c r="B700">
        <v>9.4026199558480492</v>
      </c>
      <c r="C700">
        <v>7.3143912928071702</v>
      </c>
      <c r="D700">
        <v>2.6365557723573501</v>
      </c>
      <c r="E700" s="134" t="s">
        <v>4924</v>
      </c>
      <c r="F700" s="134" t="s">
        <v>4925</v>
      </c>
      <c r="G700" t="s">
        <v>524</v>
      </c>
      <c r="H700">
        <v>5445259</v>
      </c>
      <c r="I700">
        <v>5445875</v>
      </c>
      <c r="J700" t="s">
        <v>244</v>
      </c>
      <c r="K700">
        <v>616</v>
      </c>
      <c r="L700">
        <v>23.100000000000001</v>
      </c>
      <c r="M700" t="s">
        <v>274</v>
      </c>
      <c r="N700" t="s">
        <v>198</v>
      </c>
      <c r="O700">
        <v>7000</v>
      </c>
      <c r="P700">
        <v>8.8000000000000007</v>
      </c>
      <c r="Q700" t="s">
        <v>246</v>
      </c>
      <c r="R700" t="s">
        <v>198</v>
      </c>
      <c r="S700" t="s">
        <v>3264</v>
      </c>
    </row>
    <row r="701">
      <c r="A701" t="s">
        <v>1700</v>
      </c>
      <c r="B701">
        <v>32.794928952407801</v>
      </c>
      <c r="C701">
        <v>2.1357655904839201</v>
      </c>
      <c r="D701">
        <v>0.44209700737981</v>
      </c>
      <c r="E701" s="134" t="s">
        <v>4926</v>
      </c>
      <c r="F701" s="134" t="s">
        <v>4927</v>
      </c>
      <c r="G701" t="s">
        <v>269</v>
      </c>
      <c r="H701">
        <v>4911858</v>
      </c>
      <c r="I701">
        <v>4912005</v>
      </c>
      <c r="J701" t="s">
        <v>244</v>
      </c>
      <c r="K701">
        <v>147</v>
      </c>
      <c r="L701">
        <v>6.9000000000000004</v>
      </c>
      <c r="M701" t="s">
        <v>245</v>
      </c>
      <c r="N701" t="s">
        <v>200</v>
      </c>
      <c r="O701">
        <v>3664</v>
      </c>
      <c r="P701">
        <v>4.0120087336244499</v>
      </c>
      <c r="Q701" t="s">
        <v>246</v>
      </c>
      <c r="R701" t="s">
        <v>200</v>
      </c>
      <c r="S701" t="s">
        <v>3264</v>
      </c>
    </row>
    <row r="702">
      <c r="A702" t="s">
        <v>1519</v>
      </c>
      <c r="B702">
        <v>20.578779769427801</v>
      </c>
      <c r="C702">
        <v>2.6627737524267898</v>
      </c>
      <c r="D702">
        <v>0.55439850283738201</v>
      </c>
      <c r="E702" s="134" t="s">
        <v>4928</v>
      </c>
      <c r="F702" s="134" t="s">
        <v>4929</v>
      </c>
      <c r="G702" t="s">
        <v>452</v>
      </c>
      <c r="H702">
        <v>1365428</v>
      </c>
      <c r="I702">
        <v>1365560</v>
      </c>
      <c r="J702" t="s">
        <v>244</v>
      </c>
      <c r="K702">
        <v>132</v>
      </c>
      <c r="L702">
        <v>6.0999999999999996</v>
      </c>
      <c r="M702" t="s">
        <v>274</v>
      </c>
      <c r="N702" t="s">
        <v>200</v>
      </c>
      <c r="O702">
        <v>3664</v>
      </c>
      <c r="P702">
        <v>3.60262008733624</v>
      </c>
      <c r="Q702" t="s">
        <v>246</v>
      </c>
      <c r="R702" t="s">
        <v>200</v>
      </c>
      <c r="S702" t="s">
        <v>3264</v>
      </c>
    </row>
    <row r="703">
      <c r="A703" t="s">
        <v>2857</v>
      </c>
      <c r="B703">
        <v>23.827159926226301</v>
      </c>
      <c r="C703">
        <v>-2.9891154655937799</v>
      </c>
      <c r="D703">
        <v>0.61428621493591296</v>
      </c>
      <c r="E703" s="134" t="s">
        <v>4930</v>
      </c>
      <c r="F703" s="134" t="s">
        <v>4931</v>
      </c>
      <c r="G703" t="s">
        <v>317</v>
      </c>
      <c r="H703">
        <v>34490</v>
      </c>
      <c r="I703">
        <v>34793</v>
      </c>
      <c r="J703" t="s">
        <v>244</v>
      </c>
      <c r="K703">
        <v>303</v>
      </c>
      <c r="L703">
        <v>23.699999999999999</v>
      </c>
      <c r="M703" t="s">
        <v>274</v>
      </c>
      <c r="N703" t="s">
        <v>278</v>
      </c>
      <c r="O703">
        <v>2159</v>
      </c>
      <c r="P703">
        <v>14.0342751273738</v>
      </c>
      <c r="Q703" t="s">
        <v>246</v>
      </c>
      <c r="R703" t="s">
        <v>192</v>
      </c>
      <c r="S703" t="s">
        <v>3264</v>
      </c>
    </row>
    <row r="704">
      <c r="A704" t="s">
        <v>2858</v>
      </c>
      <c r="B704">
        <v>23.827159926226301</v>
      </c>
      <c r="C704">
        <v>-2.9891154655937799</v>
      </c>
      <c r="D704">
        <v>0.61428621493591296</v>
      </c>
      <c r="E704" s="134" t="s">
        <v>4930</v>
      </c>
      <c r="F704" s="134" t="s">
        <v>4931</v>
      </c>
      <c r="G704" t="s">
        <v>317</v>
      </c>
      <c r="H704">
        <v>34539</v>
      </c>
      <c r="I704">
        <v>34795</v>
      </c>
      <c r="J704" t="s">
        <v>252</v>
      </c>
      <c r="K704">
        <v>256</v>
      </c>
      <c r="L704">
        <v>11.9</v>
      </c>
      <c r="M704" t="s">
        <v>274</v>
      </c>
      <c r="N704" t="s">
        <v>278</v>
      </c>
      <c r="O704">
        <v>2159</v>
      </c>
      <c r="P704">
        <v>11.857341361741501</v>
      </c>
      <c r="Q704" t="s">
        <v>246</v>
      </c>
      <c r="R704" t="s">
        <v>192</v>
      </c>
      <c r="S704" t="s">
        <v>3264</v>
      </c>
    </row>
    <row r="705">
      <c r="A705" t="s">
        <v>2312</v>
      </c>
      <c r="B705">
        <v>20.981314362739401</v>
      </c>
      <c r="C705">
        <v>-3.7344294116040602</v>
      </c>
      <c r="D705">
        <v>0.75935359382744405</v>
      </c>
      <c r="E705" s="134" t="s">
        <v>4932</v>
      </c>
      <c r="F705" s="134" t="s">
        <v>4933</v>
      </c>
      <c r="G705" t="s">
        <v>317</v>
      </c>
      <c r="H705">
        <v>1370295</v>
      </c>
      <c r="I705">
        <v>1370567</v>
      </c>
      <c r="J705" t="s">
        <v>252</v>
      </c>
      <c r="K705">
        <v>272</v>
      </c>
      <c r="L705">
        <v>4.2999999999999998</v>
      </c>
      <c r="M705" t="s">
        <v>245</v>
      </c>
      <c r="N705" t="s">
        <v>199</v>
      </c>
      <c r="O705">
        <v>13544</v>
      </c>
      <c r="P705">
        <v>2.00826934435913</v>
      </c>
      <c r="Q705" t="s">
        <v>246</v>
      </c>
      <c r="R705" t="s">
        <v>199</v>
      </c>
      <c r="S705" t="s">
        <v>3264</v>
      </c>
    </row>
    <row r="706">
      <c r="A706" t="s">
        <v>1540</v>
      </c>
      <c r="B706">
        <v>18.1658941895232</v>
      </c>
      <c r="C706">
        <v>2.8935065035196801</v>
      </c>
      <c r="D706">
        <v>0.60419923860082803</v>
      </c>
      <c r="E706" s="134" t="s">
        <v>4934</v>
      </c>
      <c r="F706" s="134" t="s">
        <v>4935</v>
      </c>
      <c r="G706" t="s">
        <v>297</v>
      </c>
      <c r="H706">
        <v>1245718</v>
      </c>
      <c r="I706">
        <v>1247020</v>
      </c>
      <c r="J706" t="s">
        <v>244</v>
      </c>
      <c r="K706">
        <v>1016</v>
      </c>
      <c r="L706">
        <v>4.2599999999999998</v>
      </c>
      <c r="M706" t="s">
        <v>465</v>
      </c>
      <c r="N706" t="s">
        <v>126</v>
      </c>
      <c r="O706">
        <v>1569</v>
      </c>
      <c r="P706">
        <v>64.754620777565293</v>
      </c>
      <c r="Q706" t="s">
        <v>246</v>
      </c>
      <c r="R706" t="s">
        <v>191</v>
      </c>
      <c r="S706" t="s">
        <v>3264</v>
      </c>
    </row>
    <row r="707">
      <c r="A707" t="s">
        <v>1422</v>
      </c>
      <c r="B707">
        <v>14.9770536328693</v>
      </c>
      <c r="C707">
        <v>6.1028002452691101</v>
      </c>
      <c r="D707">
        <v>1.3433874830828101</v>
      </c>
      <c r="E707" s="134" t="s">
        <v>4936</v>
      </c>
      <c r="F707" s="134" t="s">
        <v>4937</v>
      </c>
      <c r="G707" t="s">
        <v>411</v>
      </c>
      <c r="H707">
        <v>2957179</v>
      </c>
      <c r="I707">
        <v>2957357</v>
      </c>
      <c r="J707" t="s">
        <v>252</v>
      </c>
      <c r="K707">
        <v>178</v>
      </c>
      <c r="L707">
        <v>1.7</v>
      </c>
      <c r="M707" t="s">
        <v>274</v>
      </c>
      <c r="N707" t="s">
        <v>198</v>
      </c>
      <c r="O707">
        <v>5467</v>
      </c>
      <c r="P707">
        <v>3.25589903054692</v>
      </c>
      <c r="Q707" t="s">
        <v>246</v>
      </c>
      <c r="R707" t="s">
        <v>198</v>
      </c>
      <c r="S707" t="s">
        <v>3264</v>
      </c>
    </row>
    <row r="708">
      <c r="A708" t="s">
        <v>2669</v>
      </c>
      <c r="B708">
        <v>25.922698191295201</v>
      </c>
      <c r="C708">
        <v>-5.2041209190766899</v>
      </c>
      <c r="D708">
        <v>1.0224919378430899</v>
      </c>
      <c r="E708" s="134" t="s">
        <v>4938</v>
      </c>
      <c r="F708" s="134" t="s">
        <v>4939</v>
      </c>
      <c r="G708" t="s">
        <v>286</v>
      </c>
      <c r="H708">
        <v>1531539</v>
      </c>
      <c r="I708">
        <v>1531845</v>
      </c>
      <c r="J708" t="s">
        <v>252</v>
      </c>
      <c r="K708">
        <v>306</v>
      </c>
      <c r="L708">
        <v>19.300000000000001</v>
      </c>
      <c r="M708" t="s">
        <v>274</v>
      </c>
      <c r="N708" t="s">
        <v>199</v>
      </c>
      <c r="O708">
        <v>13544</v>
      </c>
      <c r="P708">
        <v>2.2593030124040201</v>
      </c>
      <c r="Q708" t="s">
        <v>246</v>
      </c>
      <c r="R708" t="s">
        <v>199</v>
      </c>
      <c r="S708" t="s">
        <v>3264</v>
      </c>
    </row>
    <row r="709">
      <c r="A709" t="s">
        <v>4940</v>
      </c>
      <c r="B709">
        <v>36.948678638053003</v>
      </c>
      <c r="C709">
        <v>-2.1352299351766102</v>
      </c>
      <c r="D709">
        <v>0.44761373620915001</v>
      </c>
      <c r="E709" s="134" t="s">
        <v>4941</v>
      </c>
      <c r="F709" s="134" t="s">
        <v>4942</v>
      </c>
      <c r="G709" t="s">
        <v>418</v>
      </c>
      <c r="H709">
        <v>6838323</v>
      </c>
      <c r="I709">
        <v>6840293</v>
      </c>
      <c r="J709" t="s">
        <v>244</v>
      </c>
      <c r="K709">
        <v>1300</v>
      </c>
      <c r="L709">
        <v>2.8300000000000001</v>
      </c>
      <c r="M709" t="s">
        <v>274</v>
      </c>
      <c r="N709" t="s">
        <v>126</v>
      </c>
      <c r="O709">
        <v>3499</v>
      </c>
      <c r="P709">
        <v>37.1534724206916</v>
      </c>
      <c r="Q709" t="s">
        <v>246</v>
      </c>
      <c r="R709" t="s">
        <v>191</v>
      </c>
      <c r="S709" t="s">
        <v>3264</v>
      </c>
    </row>
    <row r="710">
      <c r="A710" t="s">
        <v>4943</v>
      </c>
      <c r="B710">
        <v>34.6282552075645</v>
      </c>
      <c r="C710">
        <v>-2.1485887721385799</v>
      </c>
      <c r="D710">
        <v>0.45079611160729899</v>
      </c>
      <c r="E710" s="134" t="s">
        <v>4944</v>
      </c>
      <c r="F710" s="134" t="s">
        <v>4945</v>
      </c>
      <c r="G710" t="s">
        <v>282</v>
      </c>
      <c r="H710">
        <v>5489997</v>
      </c>
      <c r="I710">
        <v>5490350</v>
      </c>
      <c r="J710" t="s">
        <v>244</v>
      </c>
      <c r="K710">
        <v>353</v>
      </c>
      <c r="L710">
        <v>3.2000000000000002</v>
      </c>
      <c r="M710" t="s">
        <v>274</v>
      </c>
      <c r="N710" t="s">
        <v>138</v>
      </c>
      <c r="O710">
        <v>359</v>
      </c>
      <c r="P710">
        <v>98.328690807799404</v>
      </c>
      <c r="Q710" t="s">
        <v>254</v>
      </c>
      <c r="R710" t="s">
        <v>138</v>
      </c>
      <c r="S710" t="s">
        <v>3264</v>
      </c>
    </row>
    <row r="711">
      <c r="A711" t="s">
        <v>1649</v>
      </c>
      <c r="B711">
        <v>15.3595223162741</v>
      </c>
      <c r="C711">
        <v>3.3535178493939402</v>
      </c>
      <c r="D711">
        <v>0.701075028725619</v>
      </c>
      <c r="E711" s="134" t="s">
        <v>4946</v>
      </c>
      <c r="F711" s="134" t="s">
        <v>4947</v>
      </c>
      <c r="G711" t="s">
        <v>338</v>
      </c>
      <c r="H711">
        <v>3509596</v>
      </c>
      <c r="I711">
        <v>3511343</v>
      </c>
      <c r="J711" t="s">
        <v>252</v>
      </c>
      <c r="K711">
        <v>1747</v>
      </c>
      <c r="L711">
        <v>15.4</v>
      </c>
      <c r="M711" t="s">
        <v>274</v>
      </c>
      <c r="N711" t="s">
        <v>126</v>
      </c>
      <c r="O711">
        <v>3386</v>
      </c>
      <c r="P711">
        <v>51.594802126402797</v>
      </c>
      <c r="Q711" t="s">
        <v>246</v>
      </c>
      <c r="R711" t="s">
        <v>192</v>
      </c>
      <c r="S711" t="s">
        <v>3264</v>
      </c>
    </row>
    <row r="712">
      <c r="A712" t="s">
        <v>1803</v>
      </c>
      <c r="B712">
        <v>16.418368010749401</v>
      </c>
      <c r="C712">
        <v>3.1174049124365402</v>
      </c>
      <c r="D712">
        <v>0.65387288126352805</v>
      </c>
      <c r="E712" s="134" t="s">
        <v>4948</v>
      </c>
      <c r="F712" s="134" t="s">
        <v>4949</v>
      </c>
      <c r="G712" t="s">
        <v>338</v>
      </c>
      <c r="H712">
        <v>3499535</v>
      </c>
      <c r="I712">
        <v>3519115</v>
      </c>
      <c r="J712" t="s">
        <v>244</v>
      </c>
      <c r="K712">
        <v>342</v>
      </c>
      <c r="L712">
        <v>24.957999999999998</v>
      </c>
      <c r="M712" t="s">
        <v>253</v>
      </c>
      <c r="N712" t="s">
        <v>198</v>
      </c>
      <c r="O712">
        <v>22184</v>
      </c>
      <c r="P712">
        <v>1.5416516408222101</v>
      </c>
      <c r="Q712" t="s">
        <v>246</v>
      </c>
      <c r="R712" t="s">
        <v>198</v>
      </c>
      <c r="S712" t="s">
        <v>3264</v>
      </c>
    </row>
    <row r="713">
      <c r="A713" t="s">
        <v>1565</v>
      </c>
      <c r="B713">
        <v>27.542093427467002</v>
      </c>
      <c r="C713">
        <v>2.1969601415103801</v>
      </c>
      <c r="D713">
        <v>0.45967649607121702</v>
      </c>
      <c r="E713" s="134" t="s">
        <v>4950</v>
      </c>
      <c r="F713" s="134" t="s">
        <v>4951</v>
      </c>
      <c r="G713" t="s">
        <v>273</v>
      </c>
      <c r="H713">
        <v>970398</v>
      </c>
      <c r="I713">
        <v>973315</v>
      </c>
      <c r="J713" t="s">
        <v>244</v>
      </c>
      <c r="K713">
        <v>165</v>
      </c>
      <c r="L713">
        <v>6.6669999999999998</v>
      </c>
      <c r="M713" t="s">
        <v>265</v>
      </c>
      <c r="N713" t="s">
        <v>432</v>
      </c>
      <c r="O713">
        <v>21549</v>
      </c>
      <c r="P713">
        <v>0.76569678407350705</v>
      </c>
      <c r="Q713" t="s">
        <v>246</v>
      </c>
      <c r="R713" t="s">
        <v>191</v>
      </c>
      <c r="S713" t="s">
        <v>3264</v>
      </c>
    </row>
    <row r="714">
      <c r="A714" t="s">
        <v>1021</v>
      </c>
      <c r="B714">
        <v>170.27314325106499</v>
      </c>
      <c r="C714">
        <v>2.1268039214798899</v>
      </c>
      <c r="D714">
        <v>0.44423810151798498</v>
      </c>
      <c r="E714" s="134" t="s">
        <v>4952</v>
      </c>
      <c r="F714" s="134" t="s">
        <v>4953</v>
      </c>
      <c r="G714" t="s">
        <v>269</v>
      </c>
      <c r="H714">
        <v>505522</v>
      </c>
      <c r="I714">
        <v>505729</v>
      </c>
      <c r="J714" t="s">
        <v>244</v>
      </c>
      <c r="K714">
        <v>207</v>
      </c>
      <c r="L714">
        <v>3</v>
      </c>
      <c r="M714" t="s">
        <v>265</v>
      </c>
      <c r="N714" t="s">
        <v>200</v>
      </c>
      <c r="O714">
        <v>3664</v>
      </c>
      <c r="P714">
        <v>5.6495633187772896</v>
      </c>
      <c r="Q714" t="s">
        <v>246</v>
      </c>
      <c r="R714" t="s">
        <v>200</v>
      </c>
      <c r="S714" t="s">
        <v>3264</v>
      </c>
    </row>
    <row r="715">
      <c r="A715" t="s">
        <v>4954</v>
      </c>
      <c r="B715">
        <v>27.453951472776399</v>
      </c>
      <c r="C715">
        <v>-2.5074250142241299</v>
      </c>
      <c r="D715">
        <v>0.52829307286106597</v>
      </c>
      <c r="E715" s="134" t="s">
        <v>4955</v>
      </c>
      <c r="F715" s="134" t="s">
        <v>4956</v>
      </c>
      <c r="G715" t="s">
        <v>445</v>
      </c>
      <c r="H715">
        <v>974591</v>
      </c>
      <c r="I715">
        <v>974932</v>
      </c>
      <c r="J715" t="s">
        <v>244</v>
      </c>
      <c r="K715">
        <v>341</v>
      </c>
      <c r="L715">
        <v>3.2999999999999998</v>
      </c>
      <c r="M715" t="s">
        <v>274</v>
      </c>
      <c r="N715" t="s">
        <v>138</v>
      </c>
      <c r="O715">
        <v>359</v>
      </c>
      <c r="P715">
        <v>94.986072423398298</v>
      </c>
      <c r="Q715" t="s">
        <v>254</v>
      </c>
      <c r="R715" t="s">
        <v>138</v>
      </c>
      <c r="S715" t="s">
        <v>3264</v>
      </c>
    </row>
    <row r="716">
      <c r="A716" t="s">
        <v>1610</v>
      </c>
      <c r="B716">
        <v>18.6778066099901</v>
      </c>
      <c r="C716">
        <v>2.7931897554934402</v>
      </c>
      <c r="D716">
        <v>0.58914224481262101</v>
      </c>
      <c r="E716" s="134" t="s">
        <v>4957</v>
      </c>
      <c r="F716" s="134" t="s">
        <v>4958</v>
      </c>
      <c r="G716" t="s">
        <v>342</v>
      </c>
      <c r="H716">
        <v>8429629</v>
      </c>
      <c r="I716">
        <v>8429734</v>
      </c>
      <c r="J716" t="s">
        <v>244</v>
      </c>
      <c r="K716">
        <v>105</v>
      </c>
      <c r="L716">
        <v>1</v>
      </c>
      <c r="M716" t="s">
        <v>245</v>
      </c>
      <c r="N716" t="s">
        <v>200</v>
      </c>
      <c r="O716">
        <v>3664</v>
      </c>
      <c r="P716">
        <v>2.8657205240174699</v>
      </c>
      <c r="Q716" t="s">
        <v>246</v>
      </c>
      <c r="R716" t="s">
        <v>200</v>
      </c>
      <c r="S716" t="s">
        <v>3264</v>
      </c>
    </row>
    <row r="717">
      <c r="A717" t="s">
        <v>1583</v>
      </c>
      <c r="B717">
        <v>19.5571637592227</v>
      </c>
      <c r="C717">
        <v>2.8400872750029298</v>
      </c>
      <c r="D717">
        <v>0.60408171167649505</v>
      </c>
      <c r="E717" s="134" t="s">
        <v>4959</v>
      </c>
      <c r="F717" s="134" t="s">
        <v>4960</v>
      </c>
      <c r="G717" t="s">
        <v>303</v>
      </c>
      <c r="H717">
        <v>3337826</v>
      </c>
      <c r="I717">
        <v>3338594</v>
      </c>
      <c r="J717" t="s">
        <v>252</v>
      </c>
      <c r="K717">
        <v>768</v>
      </c>
      <c r="L717">
        <v>14.300000000000001</v>
      </c>
      <c r="M717" t="s">
        <v>245</v>
      </c>
      <c r="N717" t="s">
        <v>126</v>
      </c>
      <c r="O717">
        <v>3386</v>
      </c>
      <c r="P717">
        <v>22.6816302421737</v>
      </c>
      <c r="Q717" t="s">
        <v>246</v>
      </c>
      <c r="R717" t="s">
        <v>192</v>
      </c>
      <c r="S717" t="s">
        <v>3264</v>
      </c>
    </row>
    <row r="718">
      <c r="A718" t="s">
        <v>2748</v>
      </c>
      <c r="B718">
        <v>25.555072697948301</v>
      </c>
      <c r="C718">
        <v>-2.6403303725732199</v>
      </c>
      <c r="D718">
        <v>0.55905334069323498</v>
      </c>
      <c r="E718" s="134" t="s">
        <v>4961</v>
      </c>
      <c r="F718" s="134" t="s">
        <v>4962</v>
      </c>
      <c r="G718" t="s">
        <v>286</v>
      </c>
      <c r="H718">
        <v>3231418</v>
      </c>
      <c r="I718">
        <v>3232259</v>
      </c>
      <c r="J718" t="s">
        <v>252</v>
      </c>
      <c r="K718">
        <v>495</v>
      </c>
      <c r="L718">
        <v>9.032</v>
      </c>
      <c r="M718" t="s">
        <v>245</v>
      </c>
      <c r="N718" t="s">
        <v>196</v>
      </c>
      <c r="O718">
        <v>4584</v>
      </c>
      <c r="P718">
        <v>10.798429319371699</v>
      </c>
      <c r="Q718" t="s">
        <v>246</v>
      </c>
      <c r="R718" t="s">
        <v>196</v>
      </c>
      <c r="S718" t="s">
        <v>3264</v>
      </c>
    </row>
    <row r="719">
      <c r="A719" t="s">
        <v>4963</v>
      </c>
      <c r="B719">
        <v>36.335548094989399</v>
      </c>
      <c r="C719">
        <v>-2.1739733572434399</v>
      </c>
      <c r="D719">
        <v>0.46284516971884199</v>
      </c>
      <c r="E719" s="134" t="s">
        <v>4964</v>
      </c>
      <c r="F719" s="134" t="s">
        <v>4965</v>
      </c>
      <c r="G719" t="s">
        <v>334</v>
      </c>
      <c r="H719">
        <v>4002391</v>
      </c>
      <c r="I719">
        <v>4023085</v>
      </c>
      <c r="J719" t="s">
        <v>252</v>
      </c>
      <c r="K719">
        <v>191</v>
      </c>
      <c r="L719">
        <v>19.538</v>
      </c>
      <c r="M719" t="s">
        <v>265</v>
      </c>
      <c r="N719" t="s">
        <v>278</v>
      </c>
      <c r="O719">
        <v>30266</v>
      </c>
      <c r="P719">
        <v>0.63107116896847903</v>
      </c>
      <c r="Q719" t="s">
        <v>246</v>
      </c>
      <c r="R719" t="s">
        <v>191</v>
      </c>
      <c r="S719" t="s">
        <v>3264</v>
      </c>
    </row>
    <row r="720">
      <c r="A720" t="s">
        <v>4966</v>
      </c>
      <c r="B720">
        <v>27.417868792056399</v>
      </c>
      <c r="C720">
        <v>-2.4451299838422602</v>
      </c>
      <c r="D720">
        <v>0.51841755779916099</v>
      </c>
      <c r="E720" s="134" t="s">
        <v>4967</v>
      </c>
      <c r="F720" s="134" t="s">
        <v>4968</v>
      </c>
      <c r="G720" t="s">
        <v>445</v>
      </c>
      <c r="H720">
        <v>2309704</v>
      </c>
      <c r="I720">
        <v>2310293</v>
      </c>
      <c r="J720" t="s">
        <v>252</v>
      </c>
      <c r="K720">
        <v>601</v>
      </c>
      <c r="L720">
        <v>4.024</v>
      </c>
      <c r="M720" t="s">
        <v>274</v>
      </c>
      <c r="N720" t="s">
        <v>199</v>
      </c>
      <c r="O720">
        <v>8554</v>
      </c>
      <c r="P720">
        <v>7.0259527706336202</v>
      </c>
      <c r="Q720" t="s">
        <v>246</v>
      </c>
      <c r="R720" t="s">
        <v>199</v>
      </c>
      <c r="S720" t="s">
        <v>3264</v>
      </c>
    </row>
    <row r="721">
      <c r="A721" t="s">
        <v>2868</v>
      </c>
      <c r="B721">
        <v>14.1900993972995</v>
      </c>
      <c r="C721">
        <v>6.0087551892532298</v>
      </c>
      <c r="D721">
        <v>1.3487724641519301</v>
      </c>
      <c r="E721" s="134" t="s">
        <v>4969</v>
      </c>
      <c r="F721" s="134" t="s">
        <v>4970</v>
      </c>
      <c r="G721" t="s">
        <v>303</v>
      </c>
      <c r="H721">
        <v>1184676</v>
      </c>
      <c r="I721">
        <v>1187093</v>
      </c>
      <c r="J721" t="s">
        <v>244</v>
      </c>
      <c r="K721">
        <v>2419</v>
      </c>
      <c r="L721">
        <v>7.2969999999999997</v>
      </c>
      <c r="M721" t="s">
        <v>274</v>
      </c>
      <c r="N721" t="s">
        <v>196</v>
      </c>
      <c r="O721">
        <v>4037</v>
      </c>
      <c r="P721">
        <v>59.920733217735901</v>
      </c>
      <c r="Q721" t="s">
        <v>246</v>
      </c>
      <c r="R721" t="s">
        <v>196</v>
      </c>
      <c r="S721" t="s">
        <v>3264</v>
      </c>
    </row>
    <row r="722">
      <c r="A722" t="s">
        <v>1622</v>
      </c>
      <c r="B722">
        <v>14.644985363875</v>
      </c>
      <c r="C722">
        <v>3.4883721584935801</v>
      </c>
      <c r="D722">
        <v>0.73903160881532604</v>
      </c>
      <c r="E722" s="134" t="s">
        <v>4971</v>
      </c>
      <c r="F722" s="134" t="s">
        <v>4972</v>
      </c>
      <c r="G722" t="s">
        <v>478</v>
      </c>
      <c r="H722">
        <v>1206686</v>
      </c>
      <c r="I722">
        <v>1207989</v>
      </c>
      <c r="J722" t="s">
        <v>244</v>
      </c>
      <c r="K722">
        <v>1018</v>
      </c>
      <c r="L722">
        <v>3.6589999999999998</v>
      </c>
      <c r="M722" t="s">
        <v>274</v>
      </c>
      <c r="N722" t="s">
        <v>126</v>
      </c>
      <c r="O722">
        <v>1569</v>
      </c>
      <c r="P722">
        <v>64.882090503505395</v>
      </c>
      <c r="Q722" t="s">
        <v>246</v>
      </c>
      <c r="R722" t="s">
        <v>191</v>
      </c>
      <c r="S722" t="s">
        <v>3264</v>
      </c>
    </row>
    <row r="723">
      <c r="A723" t="s">
        <v>1589</v>
      </c>
      <c r="B723">
        <v>15.3296621080904</v>
      </c>
      <c r="C723">
        <v>6.0940617680481601</v>
      </c>
      <c r="D723">
        <v>1.3725921429530501</v>
      </c>
      <c r="E723" s="134" t="s">
        <v>4973</v>
      </c>
      <c r="F723" s="134" t="s">
        <v>4974</v>
      </c>
      <c r="G723" t="s">
        <v>330</v>
      </c>
      <c r="H723">
        <v>3851333</v>
      </c>
      <c r="I723">
        <v>3854534</v>
      </c>
      <c r="J723" t="s">
        <v>244</v>
      </c>
      <c r="K723">
        <v>2043</v>
      </c>
      <c r="L723">
        <v>25.991</v>
      </c>
      <c r="M723" t="s">
        <v>274</v>
      </c>
      <c r="N723" t="s">
        <v>189</v>
      </c>
      <c r="O723">
        <v>7938</v>
      </c>
      <c r="P723">
        <v>25.7369614512472</v>
      </c>
      <c r="Q723" t="s">
        <v>246</v>
      </c>
      <c r="R723" t="s">
        <v>189</v>
      </c>
      <c r="S723" t="s">
        <v>3264</v>
      </c>
    </row>
    <row r="724">
      <c r="A724" t="s">
        <v>1679</v>
      </c>
      <c r="B724">
        <v>17.266575616508302</v>
      </c>
      <c r="C724">
        <v>2.9082068230303801</v>
      </c>
      <c r="D724">
        <v>0.62256744230896999</v>
      </c>
      <c r="E724" s="134" t="s">
        <v>4975</v>
      </c>
      <c r="F724" s="134" t="s">
        <v>4976</v>
      </c>
      <c r="G724" t="s">
        <v>524</v>
      </c>
      <c r="H724">
        <v>4159102</v>
      </c>
      <c r="I724">
        <v>4159214</v>
      </c>
      <c r="J724" t="s">
        <v>252</v>
      </c>
      <c r="K724">
        <v>112</v>
      </c>
      <c r="L724">
        <v>5.5</v>
      </c>
      <c r="M724" t="s">
        <v>245</v>
      </c>
      <c r="N724" t="s">
        <v>197</v>
      </c>
      <c r="O724">
        <v>12900</v>
      </c>
      <c r="P724">
        <v>0.86821705426356599</v>
      </c>
      <c r="Q724" t="s">
        <v>246</v>
      </c>
      <c r="R724" t="s">
        <v>197</v>
      </c>
      <c r="S724" t="s">
        <v>3264</v>
      </c>
    </row>
    <row r="725">
      <c r="A725" t="s">
        <v>4977</v>
      </c>
      <c r="B725">
        <v>28.018525944412701</v>
      </c>
      <c r="C725">
        <v>-2.3900804801575002</v>
      </c>
      <c r="D725">
        <v>0.50937483343767898</v>
      </c>
      <c r="E725" s="134" t="s">
        <v>4978</v>
      </c>
      <c r="F725" s="134" t="s">
        <v>4979</v>
      </c>
      <c r="G725" t="s">
        <v>251</v>
      </c>
      <c r="H725">
        <v>4245383</v>
      </c>
      <c r="I725">
        <v>4249541</v>
      </c>
      <c r="J725" t="s">
        <v>244</v>
      </c>
      <c r="K725">
        <v>260</v>
      </c>
      <c r="L725">
        <v>16.111999999999998</v>
      </c>
      <c r="M725" t="s">
        <v>253</v>
      </c>
      <c r="N725" t="s">
        <v>196</v>
      </c>
      <c r="O725">
        <v>4584</v>
      </c>
      <c r="P725">
        <v>5.6719022687609097</v>
      </c>
      <c r="Q725" t="s">
        <v>246</v>
      </c>
      <c r="R725" t="s">
        <v>196</v>
      </c>
      <c r="S725" t="s">
        <v>3264</v>
      </c>
    </row>
    <row r="726">
      <c r="A726" t="s">
        <v>4980</v>
      </c>
      <c r="B726">
        <v>20.401304412797</v>
      </c>
      <c r="C726">
        <v>-3.89255141404049</v>
      </c>
      <c r="D726">
        <v>0.822686765353704</v>
      </c>
      <c r="E726" s="134" t="s">
        <v>4981</v>
      </c>
      <c r="F726" s="134" t="s">
        <v>4982</v>
      </c>
      <c r="G726" t="s">
        <v>342</v>
      </c>
      <c r="H726">
        <v>5258161</v>
      </c>
      <c r="I726">
        <v>5264284</v>
      </c>
      <c r="J726" t="s">
        <v>244</v>
      </c>
      <c r="K726">
        <v>303</v>
      </c>
      <c r="L726">
        <v>26.058</v>
      </c>
      <c r="M726" t="s">
        <v>245</v>
      </c>
      <c r="N726" t="s">
        <v>198</v>
      </c>
      <c r="O726">
        <v>4811</v>
      </c>
      <c r="P726">
        <v>6.2980669299521903</v>
      </c>
      <c r="Q726" t="s">
        <v>246</v>
      </c>
      <c r="R726" t="s">
        <v>198</v>
      </c>
      <c r="S726" t="s">
        <v>3264</v>
      </c>
    </row>
    <row r="727">
      <c r="A727" t="s">
        <v>4983</v>
      </c>
      <c r="B727">
        <v>29.059037012415601</v>
      </c>
      <c r="C727">
        <v>-2.3879348077890499</v>
      </c>
      <c r="D727">
        <v>0.50871597818404701</v>
      </c>
      <c r="E727" s="134" t="s">
        <v>4984</v>
      </c>
      <c r="F727" s="134" t="s">
        <v>4985</v>
      </c>
      <c r="G727" t="s">
        <v>243</v>
      </c>
      <c r="H727">
        <v>913025</v>
      </c>
      <c r="I727">
        <v>913376</v>
      </c>
      <c r="J727" t="s">
        <v>244</v>
      </c>
      <c r="K727">
        <v>351</v>
      </c>
      <c r="L727">
        <v>5.2999999999999998</v>
      </c>
      <c r="M727" t="s">
        <v>245</v>
      </c>
      <c r="N727" t="s">
        <v>138</v>
      </c>
      <c r="O727">
        <v>359</v>
      </c>
      <c r="P727">
        <v>97.771587743732596</v>
      </c>
      <c r="Q727" t="s">
        <v>254</v>
      </c>
      <c r="R727" t="s">
        <v>138</v>
      </c>
      <c r="S727" t="s">
        <v>3264</v>
      </c>
    </row>
    <row r="728">
      <c r="A728" t="s">
        <v>1534</v>
      </c>
      <c r="B728">
        <v>14.4313506653068</v>
      </c>
      <c r="C728">
        <v>4.2295482710525603</v>
      </c>
      <c r="D728">
        <v>0.89391866980705603</v>
      </c>
      <c r="E728" s="134" t="s">
        <v>4986</v>
      </c>
      <c r="F728" s="134" t="s">
        <v>4987</v>
      </c>
      <c r="G728" t="s">
        <v>338</v>
      </c>
      <c r="H728">
        <v>3299664</v>
      </c>
      <c r="I728">
        <v>3299892</v>
      </c>
      <c r="J728" t="s">
        <v>252</v>
      </c>
      <c r="K728">
        <v>228</v>
      </c>
      <c r="L728">
        <v>11.9</v>
      </c>
      <c r="M728" t="s">
        <v>245</v>
      </c>
      <c r="N728" t="s">
        <v>138</v>
      </c>
      <c r="O728">
        <v>13346</v>
      </c>
      <c r="P728">
        <v>1.7083770418102799</v>
      </c>
      <c r="Q728" t="s">
        <v>246</v>
      </c>
      <c r="R728" t="s">
        <v>138</v>
      </c>
      <c r="S728" t="s">
        <v>3264</v>
      </c>
    </row>
    <row r="729">
      <c r="A729" t="s">
        <v>4988</v>
      </c>
      <c r="B729">
        <v>37.7286887335164</v>
      </c>
      <c r="C729">
        <v>-2.23543506606666</v>
      </c>
      <c r="D729">
        <v>0.48687799313576602</v>
      </c>
      <c r="E729" s="134" t="s">
        <v>4989</v>
      </c>
      <c r="F729" s="134" t="s">
        <v>4990</v>
      </c>
      <c r="G729" t="s">
        <v>520</v>
      </c>
      <c r="H729">
        <v>3519863</v>
      </c>
      <c r="I729">
        <v>3520234</v>
      </c>
      <c r="J729" t="s">
        <v>244</v>
      </c>
      <c r="K729">
        <v>371</v>
      </c>
      <c r="L729">
        <v>5.2000000000000002</v>
      </c>
      <c r="M729" t="s">
        <v>274</v>
      </c>
      <c r="N729" t="s">
        <v>199</v>
      </c>
      <c r="O729">
        <v>14394</v>
      </c>
      <c r="P729">
        <v>2.57746283173545</v>
      </c>
      <c r="Q729" t="s">
        <v>246</v>
      </c>
      <c r="R729" t="s">
        <v>199</v>
      </c>
      <c r="S729" t="s">
        <v>3264</v>
      </c>
    </row>
    <row r="730">
      <c r="A730" t="s">
        <v>1972</v>
      </c>
      <c r="B730">
        <v>8.71329177265463</v>
      </c>
      <c r="C730">
        <v>7.1468758843413402</v>
      </c>
      <c r="D730">
        <v>2.6299699369227398</v>
      </c>
      <c r="E730" s="134" t="s">
        <v>4991</v>
      </c>
      <c r="F730" s="134" t="s">
        <v>4992</v>
      </c>
      <c r="G730" t="s">
        <v>418</v>
      </c>
      <c r="H730">
        <v>1422142</v>
      </c>
      <c r="I730">
        <v>1422903</v>
      </c>
      <c r="J730" t="s">
        <v>244</v>
      </c>
      <c r="K730">
        <v>278</v>
      </c>
      <c r="L730">
        <v>18.422000000000001</v>
      </c>
      <c r="M730" t="s">
        <v>293</v>
      </c>
      <c r="N730" t="s">
        <v>126</v>
      </c>
      <c r="O730">
        <v>3386</v>
      </c>
      <c r="P730">
        <v>8.2102776137034805</v>
      </c>
      <c r="Q730" t="s">
        <v>246</v>
      </c>
      <c r="R730" t="s">
        <v>192</v>
      </c>
      <c r="S730" t="s">
        <v>3264</v>
      </c>
    </row>
    <row r="731">
      <c r="A731" t="s">
        <v>4993</v>
      </c>
      <c r="B731">
        <v>18.3475953906011</v>
      </c>
      <c r="C731">
        <v>2.7889566787493201</v>
      </c>
      <c r="D731">
        <v>0.60019468799755804</v>
      </c>
      <c r="E731" s="134" t="s">
        <v>4994</v>
      </c>
      <c r="F731" s="134" t="s">
        <v>4995</v>
      </c>
      <c r="G731" t="s">
        <v>338</v>
      </c>
      <c r="H731">
        <v>3579059</v>
      </c>
      <c r="I731">
        <v>3579342</v>
      </c>
      <c r="J731" t="s">
        <v>244</v>
      </c>
      <c r="K731">
        <v>283</v>
      </c>
      <c r="L731">
        <v>3.8999999999999999</v>
      </c>
      <c r="M731" t="s">
        <v>274</v>
      </c>
      <c r="N731" t="s">
        <v>126</v>
      </c>
      <c r="O731">
        <v>2504</v>
      </c>
      <c r="P731">
        <v>11.3019169329073</v>
      </c>
      <c r="Q731" t="s">
        <v>246</v>
      </c>
      <c r="R731" t="s">
        <v>191</v>
      </c>
      <c r="S731" t="s">
        <v>3264</v>
      </c>
    </row>
    <row r="732">
      <c r="A732" t="s">
        <v>1613</v>
      </c>
      <c r="B732">
        <v>23.492509081109802</v>
      </c>
      <c r="C732">
        <v>2.3101918286806402</v>
      </c>
      <c r="D732">
        <v>0.49598266225631499</v>
      </c>
      <c r="E732" s="134" t="s">
        <v>4996</v>
      </c>
      <c r="F732" s="134" t="s">
        <v>4997</v>
      </c>
      <c r="G732" t="s">
        <v>452</v>
      </c>
      <c r="H732">
        <v>1362386</v>
      </c>
      <c r="I732">
        <v>1367822</v>
      </c>
      <c r="J732" t="s">
        <v>252</v>
      </c>
      <c r="K732">
        <v>2505</v>
      </c>
      <c r="L732">
        <v>10.269</v>
      </c>
      <c r="M732" t="s">
        <v>274</v>
      </c>
      <c r="N732" t="s">
        <v>197</v>
      </c>
      <c r="O732">
        <v>5867</v>
      </c>
      <c r="P732">
        <v>42.696437702403301</v>
      </c>
      <c r="Q732" t="s">
        <v>246</v>
      </c>
      <c r="R732" t="s">
        <v>197</v>
      </c>
      <c r="S732" t="s">
        <v>3264</v>
      </c>
    </row>
    <row r="733">
      <c r="A733" t="s">
        <v>4998</v>
      </c>
      <c r="B733">
        <v>19.5486062487564</v>
      </c>
      <c r="C733">
        <v>2.6533711290084598</v>
      </c>
      <c r="D733">
        <v>0.57316812780579596</v>
      </c>
      <c r="E733" s="134" t="s">
        <v>4999</v>
      </c>
      <c r="F733" s="134" t="s">
        <v>5000</v>
      </c>
      <c r="G733" t="s">
        <v>243</v>
      </c>
      <c r="H733">
        <v>345257</v>
      </c>
      <c r="I733">
        <v>348004</v>
      </c>
      <c r="J733" t="s">
        <v>244</v>
      </c>
      <c r="K733">
        <v>440</v>
      </c>
      <c r="L733">
        <v>23.459</v>
      </c>
      <c r="M733" t="s">
        <v>274</v>
      </c>
      <c r="N733" t="s">
        <v>126</v>
      </c>
      <c r="O733">
        <v>1569</v>
      </c>
      <c r="P733">
        <v>28.043339706819602</v>
      </c>
      <c r="Q733" t="s">
        <v>246</v>
      </c>
      <c r="R733" t="s">
        <v>191</v>
      </c>
      <c r="S733" t="s">
        <v>3264</v>
      </c>
    </row>
    <row r="734">
      <c r="A734" t="s">
        <v>5001</v>
      </c>
      <c r="B734">
        <v>19.5486062487564</v>
      </c>
      <c r="C734">
        <v>2.6533711290084598</v>
      </c>
      <c r="D734">
        <v>0.57316812780579596</v>
      </c>
      <c r="E734" s="134" t="s">
        <v>4999</v>
      </c>
      <c r="F734" s="134" t="s">
        <v>5000</v>
      </c>
      <c r="G734" t="s">
        <v>243</v>
      </c>
      <c r="H734">
        <v>345364</v>
      </c>
      <c r="I734">
        <v>347344</v>
      </c>
      <c r="J734" t="s">
        <v>252</v>
      </c>
      <c r="K734">
        <v>1980</v>
      </c>
      <c r="L734">
        <v>2.5</v>
      </c>
      <c r="M734" t="s">
        <v>274</v>
      </c>
      <c r="N734" t="s">
        <v>138</v>
      </c>
      <c r="O734">
        <v>2768</v>
      </c>
      <c r="P734">
        <v>71.531791907514403</v>
      </c>
      <c r="Q734" t="s">
        <v>246</v>
      </c>
      <c r="R734" t="s">
        <v>138</v>
      </c>
      <c r="S734" t="s">
        <v>3264</v>
      </c>
    </row>
    <row r="735">
      <c r="A735" t="s">
        <v>5002</v>
      </c>
      <c r="B735">
        <v>37.162952068518599</v>
      </c>
      <c r="C735">
        <v>-2.0662166878425499</v>
      </c>
      <c r="D735">
        <v>0.44516405067737203</v>
      </c>
      <c r="E735" s="134" t="s">
        <v>5003</v>
      </c>
      <c r="F735" s="134" t="s">
        <v>5004</v>
      </c>
      <c r="G735" t="s">
        <v>520</v>
      </c>
      <c r="H735">
        <v>919468</v>
      </c>
      <c r="I735">
        <v>919919</v>
      </c>
      <c r="J735" t="s">
        <v>244</v>
      </c>
      <c r="K735">
        <v>451</v>
      </c>
      <c r="L735">
        <v>4.2999999999999998</v>
      </c>
      <c r="M735" t="s">
        <v>265</v>
      </c>
      <c r="N735" t="s">
        <v>199</v>
      </c>
      <c r="O735">
        <v>13544</v>
      </c>
      <c r="P735">
        <v>3.3298877731837</v>
      </c>
      <c r="Q735" t="s">
        <v>246</v>
      </c>
      <c r="R735" t="s">
        <v>199</v>
      </c>
      <c r="S735" t="s">
        <v>3264</v>
      </c>
    </row>
    <row r="736">
      <c r="A736" t="s">
        <v>5005</v>
      </c>
      <c r="B736">
        <v>22.535369633401999</v>
      </c>
      <c r="C736">
        <v>-3.1750739370902399</v>
      </c>
      <c r="D736">
        <v>0.70418411962747396</v>
      </c>
      <c r="E736" s="134" t="s">
        <v>5006</v>
      </c>
      <c r="F736" s="134" t="s">
        <v>5007</v>
      </c>
      <c r="G736" t="s">
        <v>273</v>
      </c>
      <c r="H736">
        <v>1204129</v>
      </c>
      <c r="I736">
        <v>1204192</v>
      </c>
      <c r="J736" t="s">
        <v>252</v>
      </c>
      <c r="K736">
        <v>63</v>
      </c>
      <c r="L736">
        <v>9.5</v>
      </c>
      <c r="M736" t="s">
        <v>245</v>
      </c>
      <c r="N736" t="s">
        <v>575</v>
      </c>
      <c r="O736">
        <v>1391</v>
      </c>
      <c r="P736">
        <v>4.5291157440690197</v>
      </c>
      <c r="Q736" t="s">
        <v>246</v>
      </c>
      <c r="R736" t="s">
        <v>192</v>
      </c>
      <c r="S736" t="s">
        <v>3264</v>
      </c>
    </row>
    <row r="737">
      <c r="A737" t="s">
        <v>2990</v>
      </c>
      <c r="B737">
        <v>20.141112724265401</v>
      </c>
      <c r="C737">
        <v>-3.37951859096533</v>
      </c>
      <c r="D737">
        <v>0.72322533273095202</v>
      </c>
      <c r="E737" s="134" t="s">
        <v>5008</v>
      </c>
      <c r="F737" s="134" t="s">
        <v>5009</v>
      </c>
      <c r="G737" t="s">
        <v>681</v>
      </c>
      <c r="H737">
        <v>38084</v>
      </c>
      <c r="I737">
        <v>38156</v>
      </c>
      <c r="J737" t="s">
        <v>244</v>
      </c>
      <c r="K737">
        <v>72</v>
      </c>
      <c r="L737">
        <v>5.5999999999999996</v>
      </c>
      <c r="M737" t="s">
        <v>245</v>
      </c>
      <c r="N737" t="s">
        <v>138</v>
      </c>
      <c r="O737">
        <v>359</v>
      </c>
      <c r="P737">
        <v>20.055710306406699</v>
      </c>
      <c r="Q737" t="s">
        <v>246</v>
      </c>
      <c r="R737" t="s">
        <v>138</v>
      </c>
      <c r="S737" t="s">
        <v>3264</v>
      </c>
    </row>
    <row r="738">
      <c r="A738" t="s">
        <v>1996</v>
      </c>
      <c r="B738">
        <v>15.2634331890215</v>
      </c>
      <c r="C738">
        <v>3.3374645453441998</v>
      </c>
      <c r="D738">
        <v>0.72400677628116195</v>
      </c>
      <c r="E738" s="134" t="s">
        <v>5010</v>
      </c>
      <c r="F738" s="134" t="s">
        <v>5011</v>
      </c>
      <c r="G738" t="s">
        <v>243</v>
      </c>
      <c r="H738">
        <v>848534</v>
      </c>
      <c r="I738">
        <v>849809</v>
      </c>
      <c r="J738" t="s">
        <v>252</v>
      </c>
      <c r="K738">
        <v>1275</v>
      </c>
      <c r="L738">
        <v>2.3999999999999999</v>
      </c>
      <c r="M738" t="s">
        <v>274</v>
      </c>
      <c r="N738" t="s">
        <v>189</v>
      </c>
      <c r="O738">
        <v>4313</v>
      </c>
      <c r="P738">
        <v>29.561789937398601</v>
      </c>
      <c r="Q738" t="s">
        <v>246</v>
      </c>
      <c r="R738" t="s">
        <v>189</v>
      </c>
      <c r="S738" t="s">
        <v>3264</v>
      </c>
    </row>
    <row r="739">
      <c r="A739" t="s">
        <v>5012</v>
      </c>
      <c r="B739">
        <v>24.035759040979901</v>
      </c>
      <c r="C739">
        <v>-2.7432297277286599</v>
      </c>
      <c r="D739">
        <v>0.58771215115428799</v>
      </c>
      <c r="E739" s="134" t="s">
        <v>5013</v>
      </c>
      <c r="F739" s="134" t="s">
        <v>5014</v>
      </c>
      <c r="G739" t="s">
        <v>418</v>
      </c>
      <c r="H739">
        <v>810914</v>
      </c>
      <c r="I739">
        <v>811019</v>
      </c>
      <c r="J739" t="s">
        <v>244</v>
      </c>
      <c r="K739">
        <v>105</v>
      </c>
      <c r="L739">
        <v>1.8999999999999999</v>
      </c>
      <c r="M739" t="s">
        <v>274</v>
      </c>
      <c r="N739" t="s">
        <v>138</v>
      </c>
      <c r="O739">
        <v>359</v>
      </c>
      <c r="P739">
        <v>29.247910863509802</v>
      </c>
      <c r="Q739" t="s">
        <v>246</v>
      </c>
      <c r="R739" t="s">
        <v>138</v>
      </c>
      <c r="S739" t="s">
        <v>3264</v>
      </c>
    </row>
    <row r="740">
      <c r="A740" t="s">
        <v>5015</v>
      </c>
      <c r="B740">
        <v>28.431275754602499</v>
      </c>
      <c r="C740">
        <v>-2.6012570999324298</v>
      </c>
      <c r="D740">
        <v>0.58667770012980502</v>
      </c>
      <c r="E740" s="134" t="s">
        <v>5016</v>
      </c>
      <c r="F740" s="134" t="s">
        <v>5017</v>
      </c>
      <c r="G740" t="s">
        <v>342</v>
      </c>
      <c r="H740">
        <v>1657335</v>
      </c>
      <c r="I740">
        <v>1657423</v>
      </c>
      <c r="J740" t="s">
        <v>252</v>
      </c>
      <c r="K740">
        <v>88</v>
      </c>
      <c r="L740">
        <v>0</v>
      </c>
      <c r="M740" t="s">
        <v>274</v>
      </c>
      <c r="N740" t="s">
        <v>122</v>
      </c>
      <c r="O740">
        <v>421</v>
      </c>
      <c r="P740">
        <v>20.902612826603299</v>
      </c>
      <c r="Q740" t="s">
        <v>246</v>
      </c>
      <c r="R740" t="s">
        <v>122</v>
      </c>
      <c r="S740" t="s">
        <v>3264</v>
      </c>
    </row>
    <row r="741">
      <c r="A741" t="s">
        <v>1531</v>
      </c>
      <c r="B741">
        <v>14.5880524003669</v>
      </c>
      <c r="C741">
        <v>3.6633085407899602</v>
      </c>
      <c r="D741">
        <v>0.79730272460902496</v>
      </c>
      <c r="E741" s="134" t="s">
        <v>5018</v>
      </c>
      <c r="F741" s="134" t="s">
        <v>5017</v>
      </c>
      <c r="G741" t="s">
        <v>338</v>
      </c>
      <c r="H741">
        <v>3299686</v>
      </c>
      <c r="I741">
        <v>3299977</v>
      </c>
      <c r="J741" t="s">
        <v>252</v>
      </c>
      <c r="K741">
        <v>291</v>
      </c>
      <c r="L741">
        <v>24.100000000000001</v>
      </c>
      <c r="M741" t="s">
        <v>245</v>
      </c>
      <c r="N741" t="s">
        <v>350</v>
      </c>
      <c r="O741">
        <v>221</v>
      </c>
      <c r="P741">
        <v>131.67420814479601</v>
      </c>
      <c r="Q741" t="s">
        <v>246</v>
      </c>
      <c r="R741" t="s">
        <v>192</v>
      </c>
      <c r="S741" t="s">
        <v>3264</v>
      </c>
    </row>
    <row r="742">
      <c r="A742" t="s">
        <v>2077</v>
      </c>
      <c r="B742">
        <v>8.34177784523893</v>
      </c>
      <c r="C742">
        <v>7.0623517890208296</v>
      </c>
      <c r="D742">
        <v>2.6259651958711001</v>
      </c>
      <c r="E742" s="134" t="s">
        <v>5019</v>
      </c>
      <c r="F742" s="134" t="s">
        <v>5020</v>
      </c>
      <c r="G742" t="s">
        <v>342</v>
      </c>
      <c r="H742">
        <v>3603023</v>
      </c>
      <c r="I742">
        <v>3603210</v>
      </c>
      <c r="J742" t="s">
        <v>244</v>
      </c>
      <c r="K742">
        <v>187</v>
      </c>
      <c r="L742">
        <v>22.600000000000001</v>
      </c>
      <c r="M742" t="s">
        <v>274</v>
      </c>
      <c r="N742" t="s">
        <v>138</v>
      </c>
      <c r="O742">
        <v>355</v>
      </c>
      <c r="P742">
        <v>52.676056338028197</v>
      </c>
      <c r="Q742" t="s">
        <v>246</v>
      </c>
      <c r="R742" t="s">
        <v>138</v>
      </c>
      <c r="S742" t="s">
        <v>3264</v>
      </c>
    </row>
    <row r="743">
      <c r="A743" t="s">
        <v>5021</v>
      </c>
      <c r="B743">
        <v>24.745321163245201</v>
      </c>
      <c r="C743">
        <v>2.2257344879659402</v>
      </c>
      <c r="D743">
        <v>0.48766294522610298</v>
      </c>
      <c r="E743" s="134" t="s">
        <v>5022</v>
      </c>
      <c r="F743" s="134" t="s">
        <v>5023</v>
      </c>
      <c r="G743" t="s">
        <v>411</v>
      </c>
      <c r="H743">
        <v>2547284</v>
      </c>
      <c r="I743">
        <v>2548478</v>
      </c>
      <c r="J743" t="s">
        <v>252</v>
      </c>
      <c r="K743">
        <v>678</v>
      </c>
      <c r="L743">
        <v>16.361000000000001</v>
      </c>
      <c r="M743" t="s">
        <v>293</v>
      </c>
      <c r="N743" t="s">
        <v>126</v>
      </c>
      <c r="O743">
        <v>3386</v>
      </c>
      <c r="P743">
        <v>20.023626698168901</v>
      </c>
      <c r="Q743" t="s">
        <v>246</v>
      </c>
      <c r="R743" t="s">
        <v>192</v>
      </c>
      <c r="S743" t="s">
        <v>3264</v>
      </c>
    </row>
    <row r="744">
      <c r="A744" t="s">
        <v>1730</v>
      </c>
      <c r="B744">
        <v>18.6947225825642</v>
      </c>
      <c r="C744">
        <v>2.6881940118620702</v>
      </c>
      <c r="D744">
        <v>0.59047640450958805</v>
      </c>
      <c r="E744" s="134" t="s">
        <v>5024</v>
      </c>
      <c r="F744" s="134" t="s">
        <v>5025</v>
      </c>
      <c r="G744" t="s">
        <v>286</v>
      </c>
      <c r="H744">
        <v>1629627</v>
      </c>
      <c r="I744">
        <v>1629834</v>
      </c>
      <c r="J744" t="s">
        <v>244</v>
      </c>
      <c r="K744">
        <v>207</v>
      </c>
      <c r="L744">
        <v>1.3999999999999999</v>
      </c>
      <c r="M744" t="s">
        <v>245</v>
      </c>
      <c r="N744" t="s">
        <v>200</v>
      </c>
      <c r="O744">
        <v>3664</v>
      </c>
      <c r="P744">
        <v>5.6495633187772896</v>
      </c>
      <c r="Q744" t="s">
        <v>246</v>
      </c>
      <c r="R744" t="s">
        <v>200</v>
      </c>
      <c r="S744" t="s">
        <v>3264</v>
      </c>
    </row>
    <row r="745">
      <c r="A745" t="s">
        <v>1897</v>
      </c>
      <c r="B745">
        <v>31.246319138360199</v>
      </c>
      <c r="C745">
        <v>-2.2589702705488999</v>
      </c>
      <c r="D745">
        <v>0.49846465981319799</v>
      </c>
      <c r="E745" s="134" t="s">
        <v>5026</v>
      </c>
      <c r="F745" s="134" t="s">
        <v>5027</v>
      </c>
      <c r="G745" t="s">
        <v>243</v>
      </c>
      <c r="H745">
        <v>3547528</v>
      </c>
      <c r="I745">
        <v>3548362</v>
      </c>
      <c r="J745" t="s">
        <v>252</v>
      </c>
      <c r="K745">
        <v>547</v>
      </c>
      <c r="L745">
        <v>5.0099999999999998</v>
      </c>
      <c r="M745" t="s">
        <v>245</v>
      </c>
      <c r="N745" t="s">
        <v>197</v>
      </c>
      <c r="O745">
        <v>604</v>
      </c>
      <c r="P745">
        <v>90.562913907284795</v>
      </c>
      <c r="Q745" t="s">
        <v>254</v>
      </c>
      <c r="R745" t="s">
        <v>197</v>
      </c>
      <c r="S745" t="s">
        <v>3264</v>
      </c>
    </row>
    <row r="746">
      <c r="A746" t="s">
        <v>5028</v>
      </c>
      <c r="B746">
        <v>31.803163118166299</v>
      </c>
      <c r="C746">
        <v>-2.1247994005826198</v>
      </c>
      <c r="D746">
        <v>0.46961171252043399</v>
      </c>
      <c r="E746" s="134" t="s">
        <v>5029</v>
      </c>
      <c r="F746" s="134" t="s">
        <v>5030</v>
      </c>
      <c r="G746" t="s">
        <v>297</v>
      </c>
      <c r="H746">
        <v>6106197</v>
      </c>
      <c r="I746">
        <v>6106303</v>
      </c>
      <c r="J746" t="s">
        <v>244</v>
      </c>
      <c r="K746">
        <v>106</v>
      </c>
      <c r="L746">
        <v>3.7999999999999998</v>
      </c>
      <c r="M746" t="s">
        <v>245</v>
      </c>
      <c r="N746" t="s">
        <v>199</v>
      </c>
      <c r="O746">
        <v>13544</v>
      </c>
      <c r="P746">
        <v>0.78263437684583603</v>
      </c>
      <c r="Q746" t="s">
        <v>246</v>
      </c>
      <c r="R746" t="s">
        <v>199</v>
      </c>
      <c r="S746" t="s">
        <v>3264</v>
      </c>
    </row>
    <row r="747">
      <c r="A747" t="s">
        <v>5031</v>
      </c>
      <c r="B747">
        <v>32.578233139870001</v>
      </c>
      <c r="C747">
        <v>-2.1178838545533201</v>
      </c>
      <c r="D747">
        <v>0.46664453113938598</v>
      </c>
      <c r="E747" s="134" t="s">
        <v>5032</v>
      </c>
      <c r="F747" s="134" t="s">
        <v>5033</v>
      </c>
      <c r="G747" t="s">
        <v>317</v>
      </c>
      <c r="H747">
        <v>3621128</v>
      </c>
      <c r="I747">
        <v>3622268</v>
      </c>
      <c r="J747" t="s">
        <v>252</v>
      </c>
      <c r="K747">
        <v>496</v>
      </c>
      <c r="L747">
        <v>20.66</v>
      </c>
      <c r="M747" t="s">
        <v>274</v>
      </c>
      <c r="N747" t="s">
        <v>126</v>
      </c>
      <c r="O747">
        <v>703</v>
      </c>
      <c r="P747">
        <v>70.554765291607396</v>
      </c>
      <c r="Q747" t="s">
        <v>246</v>
      </c>
      <c r="R747" t="s">
        <v>191</v>
      </c>
      <c r="S747" t="s">
        <v>3264</v>
      </c>
    </row>
    <row r="748">
      <c r="A748" t="s">
        <v>2877</v>
      </c>
      <c r="B748">
        <v>20.998508922174999</v>
      </c>
      <c r="C748">
        <v>-2.9809699654805</v>
      </c>
      <c r="D748">
        <v>0.66033316238473805</v>
      </c>
      <c r="E748" s="134" t="s">
        <v>5034</v>
      </c>
      <c r="F748" s="134" t="s">
        <v>5035</v>
      </c>
      <c r="G748" t="s">
        <v>303</v>
      </c>
      <c r="H748">
        <v>1737464</v>
      </c>
      <c r="I748">
        <v>1738597</v>
      </c>
      <c r="J748" t="s">
        <v>252</v>
      </c>
      <c r="K748">
        <v>1133</v>
      </c>
      <c r="L748">
        <v>7.7000000000000002</v>
      </c>
      <c r="M748" t="s">
        <v>245</v>
      </c>
      <c r="N748" t="s">
        <v>199</v>
      </c>
      <c r="O748">
        <v>13544</v>
      </c>
      <c r="P748">
        <v>8.3653278204370896</v>
      </c>
      <c r="Q748" t="s">
        <v>246</v>
      </c>
      <c r="R748" t="s">
        <v>199</v>
      </c>
      <c r="S748" t="s">
        <v>3264</v>
      </c>
    </row>
    <row r="749">
      <c r="A749" t="s">
        <v>5036</v>
      </c>
      <c r="B749">
        <v>27.0859958070278</v>
      </c>
      <c r="C749">
        <v>-2.3670649762662599</v>
      </c>
      <c r="D749">
        <v>0.52674684661173499</v>
      </c>
      <c r="E749" s="134" t="s">
        <v>5037</v>
      </c>
      <c r="F749" s="134" t="s">
        <v>5038</v>
      </c>
      <c r="G749" t="s">
        <v>269</v>
      </c>
      <c r="H749">
        <v>2417131</v>
      </c>
      <c r="I749">
        <v>2417414</v>
      </c>
      <c r="J749" t="s">
        <v>244</v>
      </c>
      <c r="K749">
        <v>283</v>
      </c>
      <c r="L749">
        <v>2.1000000000000001</v>
      </c>
      <c r="M749" t="s">
        <v>245</v>
      </c>
      <c r="N749" t="s">
        <v>138</v>
      </c>
      <c r="O749">
        <v>359</v>
      </c>
      <c r="P749">
        <v>78.830083565459603</v>
      </c>
      <c r="Q749" t="s">
        <v>246</v>
      </c>
      <c r="R749" t="s">
        <v>138</v>
      </c>
      <c r="S749" t="s">
        <v>3264</v>
      </c>
    </row>
    <row r="750">
      <c r="A750" t="s">
        <v>1347</v>
      </c>
      <c r="B750">
        <v>20.690008164823801</v>
      </c>
      <c r="C750">
        <v>8.4460129756178208</v>
      </c>
      <c r="D750">
        <v>2.9807511660602302</v>
      </c>
      <c r="E750" s="134" t="s">
        <v>5039</v>
      </c>
      <c r="F750" s="134" t="s">
        <v>5040</v>
      </c>
      <c r="G750" t="s">
        <v>317</v>
      </c>
      <c r="H750">
        <v>1907941</v>
      </c>
      <c r="I750">
        <v>1908169</v>
      </c>
      <c r="J750" t="s">
        <v>244</v>
      </c>
      <c r="K750">
        <v>228</v>
      </c>
      <c r="L750">
        <v>19</v>
      </c>
      <c r="M750" t="s">
        <v>245</v>
      </c>
      <c r="N750" t="s">
        <v>198</v>
      </c>
      <c r="O750">
        <v>5409</v>
      </c>
      <c r="P750">
        <v>4.2151968940654498</v>
      </c>
      <c r="Q750" t="s">
        <v>246</v>
      </c>
      <c r="R750" t="s">
        <v>198</v>
      </c>
      <c r="S750" t="s">
        <v>3264</v>
      </c>
    </row>
    <row r="751">
      <c r="A751" t="s">
        <v>2023</v>
      </c>
      <c r="B751">
        <v>8.0085211746417304</v>
      </c>
      <c r="C751">
        <v>6.9973145132094503</v>
      </c>
      <c r="D751">
        <v>2.6215018042323299</v>
      </c>
      <c r="E751" s="134" t="s">
        <v>5041</v>
      </c>
      <c r="F751" s="134" t="s">
        <v>5042</v>
      </c>
      <c r="G751" t="s">
        <v>273</v>
      </c>
      <c r="H751">
        <v>970440</v>
      </c>
      <c r="I751">
        <v>970476</v>
      </c>
      <c r="J751" t="s">
        <v>244</v>
      </c>
      <c r="K751">
        <v>36</v>
      </c>
      <c r="L751">
        <v>22.800000000000001</v>
      </c>
      <c r="M751" t="s">
        <v>245</v>
      </c>
      <c r="N751" t="s">
        <v>138</v>
      </c>
      <c r="O751">
        <v>2121</v>
      </c>
      <c r="P751">
        <v>1.6973125884017</v>
      </c>
      <c r="Q751" t="s">
        <v>246</v>
      </c>
      <c r="R751" t="s">
        <v>138</v>
      </c>
      <c r="S751" t="s">
        <v>3264</v>
      </c>
    </row>
    <row r="752">
      <c r="A752" t="s">
        <v>1640</v>
      </c>
      <c r="B752">
        <v>12.7800917737503</v>
      </c>
      <c r="C752">
        <v>4.0811770617601697</v>
      </c>
      <c r="D752">
        <v>0.88297725094724799</v>
      </c>
      <c r="E752" s="134" t="s">
        <v>5043</v>
      </c>
      <c r="F752" s="134" t="s">
        <v>5044</v>
      </c>
      <c r="G752" t="s">
        <v>478</v>
      </c>
      <c r="H752">
        <v>1254454</v>
      </c>
      <c r="I752">
        <v>1254798</v>
      </c>
      <c r="J752" t="s">
        <v>244</v>
      </c>
      <c r="K752">
        <v>344</v>
      </c>
      <c r="L752">
        <v>11.800000000000001</v>
      </c>
      <c r="M752" t="s">
        <v>274</v>
      </c>
      <c r="N752" t="s">
        <v>199</v>
      </c>
      <c r="O752">
        <v>6641</v>
      </c>
      <c r="P752">
        <v>5.1799427797018502</v>
      </c>
      <c r="Q752" t="s">
        <v>246</v>
      </c>
      <c r="R752" t="s">
        <v>199</v>
      </c>
      <c r="S752" t="s">
        <v>3264</v>
      </c>
    </row>
    <row r="753">
      <c r="A753" t="s">
        <v>1461</v>
      </c>
      <c r="B753">
        <v>14.055746076715099</v>
      </c>
      <c r="C753">
        <v>5.1850459305049297</v>
      </c>
      <c r="D753">
        <v>1.0725248177187401</v>
      </c>
      <c r="E753" s="134" t="s">
        <v>5045</v>
      </c>
      <c r="F753" s="134" t="s">
        <v>5046</v>
      </c>
      <c r="G753" t="s">
        <v>251</v>
      </c>
      <c r="H753">
        <v>2351833</v>
      </c>
      <c r="I753">
        <v>2351918</v>
      </c>
      <c r="J753" t="s">
        <v>244</v>
      </c>
      <c r="K753">
        <v>85</v>
      </c>
      <c r="L753">
        <v>23.800000000000001</v>
      </c>
      <c r="M753" t="s">
        <v>245</v>
      </c>
      <c r="N753" t="s">
        <v>138</v>
      </c>
      <c r="O753">
        <v>2121</v>
      </c>
      <c r="P753">
        <v>4.0075436115040102</v>
      </c>
      <c r="Q753" t="s">
        <v>246</v>
      </c>
      <c r="R753" t="s">
        <v>138</v>
      </c>
      <c r="S753" t="s">
        <v>3264</v>
      </c>
    </row>
    <row r="754">
      <c r="A754" t="s">
        <v>5047</v>
      </c>
      <c r="B754">
        <v>30.454664622456001</v>
      </c>
      <c r="C754">
        <v>-2.28435695070544</v>
      </c>
      <c r="D754">
        <v>0.50494404478777299</v>
      </c>
      <c r="E754" s="134" t="s">
        <v>5048</v>
      </c>
      <c r="F754" s="134" t="s">
        <v>5049</v>
      </c>
      <c r="G754" t="s">
        <v>330</v>
      </c>
      <c r="H754">
        <v>4216890</v>
      </c>
      <c r="I754">
        <v>4217165</v>
      </c>
      <c r="J754" t="s">
        <v>244</v>
      </c>
      <c r="K754">
        <v>275</v>
      </c>
      <c r="L754">
        <v>0.69999999999999996</v>
      </c>
      <c r="M754" t="s">
        <v>274</v>
      </c>
      <c r="N754" t="s">
        <v>138</v>
      </c>
      <c r="O754">
        <v>359</v>
      </c>
      <c r="P754">
        <v>76.601671309192199</v>
      </c>
      <c r="Q754" t="s">
        <v>246</v>
      </c>
      <c r="R754" t="s">
        <v>138</v>
      </c>
      <c r="S754" t="s">
        <v>3264</v>
      </c>
    </row>
    <row r="755">
      <c r="A755" t="s">
        <v>2026</v>
      </c>
      <c r="B755">
        <v>8.0813494746889596</v>
      </c>
      <c r="C755">
        <v>6.9948081194362297</v>
      </c>
      <c r="D755">
        <v>2.62412369780689</v>
      </c>
      <c r="E755" s="134" t="s">
        <v>5050</v>
      </c>
      <c r="F755" s="134" t="s">
        <v>5051</v>
      </c>
      <c r="G755" t="s">
        <v>418</v>
      </c>
      <c r="H755">
        <v>1762513</v>
      </c>
      <c r="I755">
        <v>1762640</v>
      </c>
      <c r="J755" t="s">
        <v>252</v>
      </c>
      <c r="K755">
        <v>127</v>
      </c>
      <c r="L755">
        <v>17.899999999999999</v>
      </c>
      <c r="M755" t="s">
        <v>245</v>
      </c>
      <c r="N755" t="s">
        <v>354</v>
      </c>
      <c r="O755">
        <v>12053</v>
      </c>
      <c r="P755">
        <v>1.0536795818468401</v>
      </c>
      <c r="Q755" t="s">
        <v>246</v>
      </c>
      <c r="R755" t="s">
        <v>191</v>
      </c>
      <c r="S755" t="s">
        <v>3264</v>
      </c>
    </row>
    <row r="756">
      <c r="A756" t="s">
        <v>2823</v>
      </c>
      <c r="B756">
        <v>20.844601369578399</v>
      </c>
      <c r="C756">
        <v>-4.03617751741342</v>
      </c>
      <c r="D756">
        <v>0.864387488837281</v>
      </c>
      <c r="E756" s="134" t="s">
        <v>5052</v>
      </c>
      <c r="F756" s="134" t="s">
        <v>5053</v>
      </c>
      <c r="G756" t="s">
        <v>303</v>
      </c>
      <c r="H756">
        <v>4969111</v>
      </c>
      <c r="I756">
        <v>4972462</v>
      </c>
      <c r="J756" t="s">
        <v>244</v>
      </c>
      <c r="K756">
        <v>165</v>
      </c>
      <c r="L756">
        <v>9.1270000000000007</v>
      </c>
      <c r="M756" t="s">
        <v>245</v>
      </c>
      <c r="N756" t="s">
        <v>197</v>
      </c>
      <c r="O756">
        <v>5511</v>
      </c>
      <c r="P756">
        <v>2.9940119760478998</v>
      </c>
      <c r="Q756" t="s">
        <v>246</v>
      </c>
      <c r="R756" t="s">
        <v>197</v>
      </c>
      <c r="S756" t="s">
        <v>3264</v>
      </c>
    </row>
    <row r="757">
      <c r="A757" t="s">
        <v>2343</v>
      </c>
      <c r="B757">
        <v>15.626891654810001</v>
      </c>
      <c r="C757">
        <v>3.0471843847881601</v>
      </c>
      <c r="D757">
        <v>0.67703192423897496</v>
      </c>
      <c r="E757" s="134" t="s">
        <v>5054</v>
      </c>
      <c r="F757" s="134" t="s">
        <v>5055</v>
      </c>
      <c r="G757" t="s">
        <v>282</v>
      </c>
      <c r="H757">
        <v>1881988</v>
      </c>
      <c r="I757">
        <v>1904771</v>
      </c>
      <c r="J757" t="s">
        <v>244</v>
      </c>
      <c r="K757">
        <v>147</v>
      </c>
      <c r="L757">
        <v>21.648</v>
      </c>
      <c r="M757" t="s">
        <v>245</v>
      </c>
      <c r="N757" t="s">
        <v>138</v>
      </c>
      <c r="O757">
        <v>13346</v>
      </c>
      <c r="P757">
        <v>1.10145361906189</v>
      </c>
      <c r="Q757" t="s">
        <v>246</v>
      </c>
      <c r="R757" t="s">
        <v>138</v>
      </c>
      <c r="S757" t="s">
        <v>3264</v>
      </c>
    </row>
    <row r="758">
      <c r="A758" t="s">
        <v>1586</v>
      </c>
      <c r="B758">
        <v>12.912448678201001</v>
      </c>
      <c r="C758">
        <v>3.7519608995645202</v>
      </c>
      <c r="D758">
        <v>0.826201096027535</v>
      </c>
      <c r="E758" s="134" t="s">
        <v>5056</v>
      </c>
      <c r="F758" s="134" t="s">
        <v>5057</v>
      </c>
      <c r="G758" t="s">
        <v>524</v>
      </c>
      <c r="H758">
        <v>1810556</v>
      </c>
      <c r="I758">
        <v>1810909</v>
      </c>
      <c r="J758" t="s">
        <v>244</v>
      </c>
      <c r="K758">
        <v>351</v>
      </c>
      <c r="L758">
        <v>11.849</v>
      </c>
      <c r="M758" t="s">
        <v>274</v>
      </c>
      <c r="N758" t="s">
        <v>199</v>
      </c>
      <c r="O758">
        <v>8005</v>
      </c>
      <c r="P758">
        <v>4.3847595252966904</v>
      </c>
      <c r="Q758" t="s">
        <v>246</v>
      </c>
      <c r="R758" t="s">
        <v>199</v>
      </c>
      <c r="S758" t="s">
        <v>3264</v>
      </c>
    </row>
    <row r="759">
      <c r="A759" t="s">
        <v>1999</v>
      </c>
      <c r="B759">
        <v>15.818366146787399</v>
      </c>
      <c r="C759">
        <v>2.9171138397138501</v>
      </c>
      <c r="D759">
        <v>0.64913236173327604</v>
      </c>
      <c r="E759" s="134" t="s">
        <v>5058</v>
      </c>
      <c r="F759" s="134" t="s">
        <v>5059</v>
      </c>
      <c r="G759" t="s">
        <v>338</v>
      </c>
      <c r="H759">
        <v>3621578</v>
      </c>
      <c r="I759">
        <v>3623311</v>
      </c>
      <c r="J759" t="s">
        <v>252</v>
      </c>
      <c r="K759">
        <v>1733</v>
      </c>
      <c r="L759">
        <v>16.300000000000001</v>
      </c>
      <c r="M759" t="s">
        <v>274</v>
      </c>
      <c r="N759" t="s">
        <v>126</v>
      </c>
      <c r="O759">
        <v>3386</v>
      </c>
      <c r="P759">
        <v>51.181334908446502</v>
      </c>
      <c r="Q759" t="s">
        <v>246</v>
      </c>
      <c r="R759" t="s">
        <v>192</v>
      </c>
      <c r="S759" t="s">
        <v>3264</v>
      </c>
    </row>
    <row r="760">
      <c r="A760" t="s">
        <v>5060</v>
      </c>
      <c r="B760">
        <v>23.826434701172602</v>
      </c>
      <c r="C760">
        <v>-2.7601750706413801</v>
      </c>
      <c r="D760">
        <v>0.60406127073587101</v>
      </c>
      <c r="E760" s="134" t="s">
        <v>5061</v>
      </c>
      <c r="F760" s="134" t="s">
        <v>5062</v>
      </c>
      <c r="G760" t="s">
        <v>414</v>
      </c>
      <c r="H760">
        <v>4901324</v>
      </c>
      <c r="I760">
        <v>4901554</v>
      </c>
      <c r="J760" t="s">
        <v>252</v>
      </c>
      <c r="K760">
        <v>230</v>
      </c>
      <c r="L760">
        <v>6.4000000000000004</v>
      </c>
      <c r="M760" t="s">
        <v>274</v>
      </c>
      <c r="N760" t="s">
        <v>122</v>
      </c>
      <c r="O760">
        <v>421</v>
      </c>
      <c r="P760">
        <v>54.631828978622302</v>
      </c>
      <c r="Q760" t="s">
        <v>246</v>
      </c>
      <c r="R760" t="s">
        <v>122</v>
      </c>
      <c r="S760" t="s">
        <v>3264</v>
      </c>
    </row>
    <row r="761">
      <c r="A761" t="s">
        <v>1821</v>
      </c>
      <c r="B761">
        <v>8.2652633316019397</v>
      </c>
      <c r="C761">
        <v>7.0067482599047004</v>
      </c>
      <c r="D761">
        <v>2.6351511677156099</v>
      </c>
      <c r="E761" s="134" t="s">
        <v>5063</v>
      </c>
      <c r="F761" s="134" t="s">
        <v>5064</v>
      </c>
      <c r="G761" t="s">
        <v>445</v>
      </c>
      <c r="H761">
        <v>2160916</v>
      </c>
      <c r="I761">
        <v>2162168</v>
      </c>
      <c r="J761" t="s">
        <v>252</v>
      </c>
      <c r="K761">
        <v>1252</v>
      </c>
      <c r="L761">
        <v>23</v>
      </c>
      <c r="M761" t="s">
        <v>274</v>
      </c>
      <c r="N761" t="s">
        <v>199</v>
      </c>
      <c r="O761">
        <v>13468</v>
      </c>
      <c r="P761">
        <v>9.2961092961093001</v>
      </c>
      <c r="Q761" t="s">
        <v>246</v>
      </c>
      <c r="R761" t="s">
        <v>199</v>
      </c>
      <c r="S761" t="s">
        <v>3264</v>
      </c>
    </row>
    <row r="762">
      <c r="A762" t="s">
        <v>5065</v>
      </c>
      <c r="B762">
        <v>27.70463769565</v>
      </c>
      <c r="C762">
        <v>-2.3556051975801902</v>
      </c>
      <c r="D762">
        <v>0.52725481348703795</v>
      </c>
      <c r="E762" s="134" t="s">
        <v>5066</v>
      </c>
      <c r="F762" s="134" t="s">
        <v>5067</v>
      </c>
      <c r="G762" t="s">
        <v>243</v>
      </c>
      <c r="H762">
        <v>5645929</v>
      </c>
      <c r="I762">
        <v>5668165</v>
      </c>
      <c r="J762" t="s">
        <v>252</v>
      </c>
      <c r="K762">
        <v>267</v>
      </c>
      <c r="L762">
        <v>17.562999999999999</v>
      </c>
      <c r="M762" t="s">
        <v>245</v>
      </c>
      <c r="N762" t="s">
        <v>354</v>
      </c>
      <c r="O762">
        <v>15164</v>
      </c>
      <c r="P762">
        <v>1.7607491427064099</v>
      </c>
      <c r="Q762" t="s">
        <v>246</v>
      </c>
      <c r="R762" t="s">
        <v>191</v>
      </c>
      <c r="S762" t="s">
        <v>3264</v>
      </c>
    </row>
    <row r="763">
      <c r="A763" t="s">
        <v>5068</v>
      </c>
      <c r="B763">
        <v>31.318283499811098</v>
      </c>
      <c r="C763">
        <v>-2.2115813546526302</v>
      </c>
      <c r="D763">
        <v>0.50217712252338398</v>
      </c>
      <c r="E763" s="134" t="s">
        <v>5069</v>
      </c>
      <c r="F763" s="134" t="s">
        <v>5070</v>
      </c>
      <c r="G763" t="s">
        <v>553</v>
      </c>
      <c r="H763">
        <v>2004254</v>
      </c>
      <c r="I763">
        <v>2004343</v>
      </c>
      <c r="J763" t="s">
        <v>252</v>
      </c>
      <c r="K763">
        <v>89</v>
      </c>
      <c r="L763">
        <v>8</v>
      </c>
      <c r="M763" t="s">
        <v>274</v>
      </c>
      <c r="N763" t="s">
        <v>122</v>
      </c>
      <c r="O763">
        <v>421</v>
      </c>
      <c r="P763">
        <v>21.140142517814699</v>
      </c>
      <c r="Q763" t="s">
        <v>246</v>
      </c>
      <c r="R763" t="s">
        <v>122</v>
      </c>
      <c r="S763" t="s">
        <v>3264</v>
      </c>
    </row>
    <row r="764">
      <c r="A764" t="s">
        <v>5071</v>
      </c>
      <c r="B764">
        <v>26.786817811517398</v>
      </c>
      <c r="C764">
        <v>-2.3122139154216499</v>
      </c>
      <c r="D764">
        <v>0.51845942856712401</v>
      </c>
      <c r="E764" s="134" t="s">
        <v>5072</v>
      </c>
      <c r="F764" s="134" t="s">
        <v>5073</v>
      </c>
      <c r="G764" t="s">
        <v>418</v>
      </c>
      <c r="H764">
        <v>3805530</v>
      </c>
      <c r="I764">
        <v>3805684</v>
      </c>
      <c r="J764" t="s">
        <v>252</v>
      </c>
      <c r="K764">
        <v>154</v>
      </c>
      <c r="L764">
        <v>2.6000000000000001</v>
      </c>
      <c r="M764" t="s">
        <v>274</v>
      </c>
      <c r="N764" t="s">
        <v>199</v>
      </c>
      <c r="O764">
        <v>13544</v>
      </c>
      <c r="P764">
        <v>1.1370348493797999</v>
      </c>
      <c r="Q764" t="s">
        <v>246</v>
      </c>
      <c r="R764" t="s">
        <v>199</v>
      </c>
      <c r="S764" t="s">
        <v>3264</v>
      </c>
    </row>
    <row r="765">
      <c r="A765" t="s">
        <v>1510</v>
      </c>
      <c r="B765">
        <v>13.716820282198</v>
      </c>
      <c r="C765">
        <v>5.1435049272200803</v>
      </c>
      <c r="D765">
        <v>1.0865338821195401</v>
      </c>
      <c r="E765" s="134" t="s">
        <v>5074</v>
      </c>
      <c r="F765" s="134" t="s">
        <v>5075</v>
      </c>
      <c r="G765" t="s">
        <v>317</v>
      </c>
      <c r="H765">
        <v>1569338</v>
      </c>
      <c r="I765">
        <v>1578046</v>
      </c>
      <c r="J765" t="s">
        <v>252</v>
      </c>
      <c r="K765">
        <v>6006</v>
      </c>
      <c r="L765">
        <v>1.458</v>
      </c>
      <c r="M765" t="s">
        <v>245</v>
      </c>
      <c r="N765" t="s">
        <v>575</v>
      </c>
      <c r="O765">
        <v>6032</v>
      </c>
      <c r="P765">
        <v>99.568965517241395</v>
      </c>
      <c r="Q765" t="s">
        <v>254</v>
      </c>
      <c r="R765" t="s">
        <v>191</v>
      </c>
      <c r="S765" t="s">
        <v>3264</v>
      </c>
    </row>
    <row r="766">
      <c r="A766" t="s">
        <v>1568</v>
      </c>
      <c r="B766">
        <v>13.599870824237099</v>
      </c>
      <c r="C766">
        <v>5.1383063093424699</v>
      </c>
      <c r="D766">
        <v>1.08217360148542</v>
      </c>
      <c r="E766" s="134" t="s">
        <v>5076</v>
      </c>
      <c r="F766" s="134" t="s">
        <v>5077</v>
      </c>
      <c r="G766" t="s">
        <v>478</v>
      </c>
      <c r="H766">
        <v>1254798</v>
      </c>
      <c r="I766">
        <v>1255095</v>
      </c>
      <c r="J766" t="s">
        <v>252</v>
      </c>
      <c r="K766">
        <v>251</v>
      </c>
      <c r="L766">
        <v>11.300000000000001</v>
      </c>
      <c r="M766" t="s">
        <v>274</v>
      </c>
      <c r="N766" t="s">
        <v>199</v>
      </c>
      <c r="O766">
        <v>6641</v>
      </c>
      <c r="P766">
        <v>3.7795512723987401</v>
      </c>
      <c r="Q766" t="s">
        <v>246</v>
      </c>
      <c r="R766" t="s">
        <v>199</v>
      </c>
      <c r="S766" t="s">
        <v>3264</v>
      </c>
    </row>
    <row r="767">
      <c r="A767" t="s">
        <v>1616</v>
      </c>
      <c r="B767">
        <v>13.462061035567899</v>
      </c>
      <c r="C767">
        <v>5.1165026255712904</v>
      </c>
      <c r="D767">
        <v>1.0789883612835001</v>
      </c>
      <c r="E767" s="134" t="s">
        <v>5078</v>
      </c>
      <c r="F767" s="134" t="s">
        <v>5079</v>
      </c>
      <c r="G767" t="s">
        <v>445</v>
      </c>
      <c r="H767">
        <v>2266542</v>
      </c>
      <c r="I767">
        <v>2272749</v>
      </c>
      <c r="J767" t="s">
        <v>252</v>
      </c>
      <c r="K767">
        <v>3777</v>
      </c>
      <c r="L767">
        <v>1.6679999999999999</v>
      </c>
      <c r="M767" t="s">
        <v>465</v>
      </c>
      <c r="N767" t="s">
        <v>198</v>
      </c>
      <c r="O767">
        <v>5689</v>
      </c>
      <c r="P767">
        <v>66.391281420284798</v>
      </c>
      <c r="Q767" t="s">
        <v>246</v>
      </c>
      <c r="R767" t="s">
        <v>198</v>
      </c>
      <c r="S767" t="s">
        <v>3264</v>
      </c>
    </row>
    <row r="768">
      <c r="A768" t="s">
        <v>5080</v>
      </c>
      <c r="B768">
        <v>26.452178615128101</v>
      </c>
      <c r="C768">
        <v>-2.2908183334586498</v>
      </c>
      <c r="D768">
        <v>0.51615733622210502</v>
      </c>
      <c r="E768" s="134" t="s">
        <v>5081</v>
      </c>
      <c r="F768" s="134" t="s">
        <v>5082</v>
      </c>
      <c r="G768" t="s">
        <v>251</v>
      </c>
      <c r="H768">
        <v>4246718</v>
      </c>
      <c r="I768">
        <v>4247950</v>
      </c>
      <c r="J768" t="s">
        <v>252</v>
      </c>
      <c r="K768">
        <v>1233</v>
      </c>
      <c r="L768">
        <v>3.7650000000000001</v>
      </c>
      <c r="M768" t="s">
        <v>293</v>
      </c>
      <c r="N768" t="s">
        <v>137</v>
      </c>
      <c r="O768">
        <v>1715</v>
      </c>
      <c r="P768">
        <v>71.895043731778401</v>
      </c>
      <c r="Q768" t="s">
        <v>246</v>
      </c>
      <c r="R768" t="s">
        <v>194</v>
      </c>
      <c r="S768" t="s">
        <v>3264</v>
      </c>
    </row>
    <row r="769">
      <c r="A769" t="s">
        <v>1546</v>
      </c>
      <c r="B769">
        <v>18.0315339324254</v>
      </c>
      <c r="C769">
        <v>2.6352352907758498</v>
      </c>
      <c r="D769">
        <v>0.597592205467257</v>
      </c>
      <c r="E769" s="134" t="s">
        <v>5083</v>
      </c>
      <c r="F769" s="134" t="s">
        <v>5084</v>
      </c>
      <c r="G769" t="s">
        <v>251</v>
      </c>
      <c r="H769">
        <v>5284419</v>
      </c>
      <c r="I769">
        <v>5284748</v>
      </c>
      <c r="J769" t="s">
        <v>244</v>
      </c>
      <c r="K769">
        <v>288</v>
      </c>
      <c r="L769">
        <v>6.8810000000000002</v>
      </c>
      <c r="M769" t="s">
        <v>245</v>
      </c>
      <c r="N769" t="s">
        <v>200</v>
      </c>
      <c r="O769">
        <v>3664</v>
      </c>
      <c r="P769">
        <v>7.8602620087336303</v>
      </c>
      <c r="Q769" t="s">
        <v>246</v>
      </c>
      <c r="R769" t="s">
        <v>200</v>
      </c>
      <c r="S769" t="s">
        <v>3264</v>
      </c>
    </row>
    <row r="770">
      <c r="A770" t="s">
        <v>1549</v>
      </c>
      <c r="B770">
        <v>18.0315339324254</v>
      </c>
      <c r="C770">
        <v>2.6352352907758498</v>
      </c>
      <c r="D770">
        <v>0.597592205467257</v>
      </c>
      <c r="E770" s="134" t="s">
        <v>5083</v>
      </c>
      <c r="F770" s="134" t="s">
        <v>5084</v>
      </c>
      <c r="G770" t="s">
        <v>251</v>
      </c>
      <c r="H770">
        <v>5284376</v>
      </c>
      <c r="I770">
        <v>5285222</v>
      </c>
      <c r="J770" t="s">
        <v>252</v>
      </c>
      <c r="K770">
        <v>520</v>
      </c>
      <c r="L770">
        <v>20.518000000000001</v>
      </c>
      <c r="M770" t="s">
        <v>245</v>
      </c>
      <c r="N770" t="s">
        <v>138</v>
      </c>
      <c r="O770">
        <v>7662</v>
      </c>
      <c r="P770">
        <v>6.78673975463325</v>
      </c>
      <c r="Q770" t="s">
        <v>246</v>
      </c>
      <c r="R770" t="s">
        <v>138</v>
      </c>
      <c r="S770" t="s">
        <v>3264</v>
      </c>
    </row>
    <row r="771">
      <c r="A771" t="s">
        <v>2911</v>
      </c>
      <c r="B771">
        <v>27.395987971508699</v>
      </c>
      <c r="C771">
        <v>-6.1680204022915204</v>
      </c>
      <c r="D771">
        <v>1.3038513499495099</v>
      </c>
      <c r="E771" s="134" t="s">
        <v>5085</v>
      </c>
      <c r="F771" s="134" t="s">
        <v>5086</v>
      </c>
      <c r="G771" t="s">
        <v>411</v>
      </c>
      <c r="H771">
        <v>2140156</v>
      </c>
      <c r="I771">
        <v>2140207</v>
      </c>
      <c r="J771" t="s">
        <v>252</v>
      </c>
      <c r="K771">
        <v>51</v>
      </c>
      <c r="L771">
        <v>7.7999999999999998</v>
      </c>
      <c r="M771" t="s">
        <v>245</v>
      </c>
      <c r="N771" t="s">
        <v>122</v>
      </c>
      <c r="O771">
        <v>421</v>
      </c>
      <c r="P771">
        <v>12.1140142517815</v>
      </c>
      <c r="Q771" t="s">
        <v>246</v>
      </c>
      <c r="R771" t="s">
        <v>122</v>
      </c>
      <c r="S771" t="s">
        <v>3264</v>
      </c>
    </row>
    <row r="772">
      <c r="A772" t="s">
        <v>2400</v>
      </c>
      <c r="B772">
        <v>19.011923035925999</v>
      </c>
      <c r="C772">
        <v>-3.2351848146456899</v>
      </c>
      <c r="D772">
        <v>0.73219800556140602</v>
      </c>
      <c r="E772" s="134" t="s">
        <v>5087</v>
      </c>
      <c r="F772" s="134" t="s">
        <v>5088</v>
      </c>
      <c r="G772" t="s">
        <v>282</v>
      </c>
      <c r="H772">
        <v>1137273</v>
      </c>
      <c r="I772">
        <v>1141266</v>
      </c>
      <c r="J772" t="s">
        <v>252</v>
      </c>
      <c r="K772">
        <v>967</v>
      </c>
      <c r="L772">
        <v>5.3099999999999996</v>
      </c>
      <c r="M772" t="s">
        <v>274</v>
      </c>
      <c r="N772" t="s">
        <v>199</v>
      </c>
      <c r="O772">
        <v>13544</v>
      </c>
      <c r="P772">
        <v>7.1396928529238002</v>
      </c>
      <c r="Q772" t="s">
        <v>246</v>
      </c>
      <c r="R772" t="s">
        <v>199</v>
      </c>
      <c r="S772" t="s">
        <v>3264</v>
      </c>
    </row>
    <row r="773">
      <c r="A773" t="s">
        <v>1867</v>
      </c>
      <c r="B773">
        <v>18.527975906256501</v>
      </c>
      <c r="C773">
        <v>2.5610917112339502</v>
      </c>
      <c r="D773">
        <v>0.58241423385726598</v>
      </c>
      <c r="E773" s="134" t="s">
        <v>5089</v>
      </c>
      <c r="F773" s="134" t="s">
        <v>5090</v>
      </c>
      <c r="G773" t="s">
        <v>282</v>
      </c>
      <c r="H773">
        <v>648019</v>
      </c>
      <c r="I773">
        <v>648144</v>
      </c>
      <c r="J773" t="s">
        <v>244</v>
      </c>
      <c r="K773">
        <v>125</v>
      </c>
      <c r="L773">
        <v>4.7999999999999998</v>
      </c>
      <c r="M773" t="s">
        <v>274</v>
      </c>
      <c r="N773" t="s">
        <v>200</v>
      </c>
      <c r="O773">
        <v>3664</v>
      </c>
      <c r="P773">
        <v>3.4115720524017501</v>
      </c>
      <c r="Q773" t="s">
        <v>246</v>
      </c>
      <c r="R773" t="s">
        <v>200</v>
      </c>
      <c r="S773" t="s">
        <v>3264</v>
      </c>
    </row>
    <row r="774">
      <c r="A774" t="s">
        <v>5091</v>
      </c>
      <c r="B774">
        <v>23.323427154916502</v>
      </c>
      <c r="C774">
        <v>-2.5639330376269198</v>
      </c>
      <c r="D774">
        <v>0.58746661257659805</v>
      </c>
      <c r="E774" s="134" t="s">
        <v>5092</v>
      </c>
      <c r="F774" s="134" t="s">
        <v>5093</v>
      </c>
      <c r="G774" t="s">
        <v>286</v>
      </c>
      <c r="H774">
        <v>852227</v>
      </c>
      <c r="I774">
        <v>852411</v>
      </c>
      <c r="J774" t="s">
        <v>252</v>
      </c>
      <c r="K774">
        <v>184</v>
      </c>
      <c r="L774">
        <v>6.2999999999999998</v>
      </c>
      <c r="M774" t="s">
        <v>274</v>
      </c>
      <c r="N774" t="s">
        <v>122</v>
      </c>
      <c r="O774">
        <v>421</v>
      </c>
      <c r="P774">
        <v>43.705463182897901</v>
      </c>
      <c r="Q774" t="s">
        <v>246</v>
      </c>
      <c r="R774" t="s">
        <v>122</v>
      </c>
      <c r="S774" t="s">
        <v>3264</v>
      </c>
    </row>
    <row r="775">
      <c r="A775" t="s">
        <v>2588</v>
      </c>
      <c r="B775">
        <v>15.6910735915519</v>
      </c>
      <c r="C775">
        <v>-7.2348953338329398</v>
      </c>
      <c r="D775">
        <v>2.6414147884091599</v>
      </c>
      <c r="E775" s="134" t="s">
        <v>5094</v>
      </c>
      <c r="F775" s="134" t="s">
        <v>5095</v>
      </c>
      <c r="G775" t="s">
        <v>411</v>
      </c>
      <c r="H775">
        <v>8448419</v>
      </c>
      <c r="I775">
        <v>8448739</v>
      </c>
      <c r="J775" t="s">
        <v>252</v>
      </c>
      <c r="K775">
        <v>320</v>
      </c>
      <c r="L775">
        <v>26.600000000000001</v>
      </c>
      <c r="M775" t="s">
        <v>265</v>
      </c>
      <c r="N775" t="s">
        <v>199</v>
      </c>
      <c r="O775">
        <v>13544</v>
      </c>
      <c r="P775">
        <v>2.36266981689309</v>
      </c>
      <c r="Q775" t="s">
        <v>246</v>
      </c>
      <c r="R775" t="s">
        <v>199</v>
      </c>
      <c r="S775" t="s">
        <v>3264</v>
      </c>
    </row>
    <row r="776">
      <c r="A776" t="s">
        <v>2187</v>
      </c>
      <c r="B776">
        <v>7.4685358051325403</v>
      </c>
      <c r="C776">
        <v>6.8420619401552702</v>
      </c>
      <c r="D776">
        <v>2.6176851149144702</v>
      </c>
      <c r="E776" s="134" t="s">
        <v>5096</v>
      </c>
      <c r="F776" s="134" t="s">
        <v>5097</v>
      </c>
      <c r="G776" t="s">
        <v>338</v>
      </c>
      <c r="H776">
        <v>3862950</v>
      </c>
      <c r="I776">
        <v>3864618</v>
      </c>
      <c r="J776" t="s">
        <v>252</v>
      </c>
      <c r="K776">
        <v>1668</v>
      </c>
      <c r="L776">
        <v>0.20000000000000001</v>
      </c>
      <c r="M776" t="s">
        <v>265</v>
      </c>
      <c r="N776" t="s">
        <v>198</v>
      </c>
      <c r="O776">
        <v>5467</v>
      </c>
      <c r="P776">
        <v>30.5103347356869</v>
      </c>
      <c r="Q776" t="s">
        <v>246</v>
      </c>
      <c r="R776" t="s">
        <v>198</v>
      </c>
      <c r="S776" t="s">
        <v>3264</v>
      </c>
    </row>
    <row r="777">
      <c r="A777" t="s">
        <v>5098</v>
      </c>
      <c r="B777">
        <v>25.365632467720001</v>
      </c>
      <c r="C777">
        <v>2.1315805113540298</v>
      </c>
      <c r="D777">
        <v>0.48709084843834</v>
      </c>
      <c r="E777" s="134" t="s">
        <v>5099</v>
      </c>
      <c r="F777" s="134" t="s">
        <v>5100</v>
      </c>
      <c r="G777" t="s">
        <v>334</v>
      </c>
      <c r="H777">
        <v>4576678</v>
      </c>
      <c r="I777">
        <v>4579433</v>
      </c>
      <c r="J777" t="s">
        <v>244</v>
      </c>
      <c r="K777">
        <v>1014</v>
      </c>
      <c r="L777">
        <v>3.4399999999999999</v>
      </c>
      <c r="M777" t="s">
        <v>274</v>
      </c>
      <c r="N777" t="s">
        <v>126</v>
      </c>
      <c r="O777">
        <v>1569</v>
      </c>
      <c r="P777">
        <v>64.627151051625205</v>
      </c>
      <c r="Q777" t="s">
        <v>246</v>
      </c>
      <c r="R777" t="s">
        <v>191</v>
      </c>
      <c r="S777" t="s">
        <v>3264</v>
      </c>
    </row>
    <row r="778">
      <c r="A778" t="s">
        <v>1595</v>
      </c>
      <c r="B778">
        <v>12.4507444929576</v>
      </c>
      <c r="C778">
        <v>4.0179015336866302</v>
      </c>
      <c r="D778">
        <v>0.90221807843618596</v>
      </c>
      <c r="E778" s="134" t="s">
        <v>5101</v>
      </c>
      <c r="F778" s="134" t="s">
        <v>5102</v>
      </c>
      <c r="G778" t="s">
        <v>520</v>
      </c>
      <c r="H778">
        <v>3079744</v>
      </c>
      <c r="I778">
        <v>3080037</v>
      </c>
      <c r="J778" t="s">
        <v>244</v>
      </c>
      <c r="K778">
        <v>293</v>
      </c>
      <c r="L778">
        <v>24.199999999999999</v>
      </c>
      <c r="M778" t="s">
        <v>245</v>
      </c>
      <c r="N778" t="s">
        <v>198</v>
      </c>
      <c r="O778">
        <v>7366</v>
      </c>
      <c r="P778">
        <v>3.9777355416779798</v>
      </c>
      <c r="Q778" t="s">
        <v>246</v>
      </c>
      <c r="R778" t="s">
        <v>198</v>
      </c>
      <c r="S778" t="s">
        <v>3264</v>
      </c>
    </row>
    <row r="779">
      <c r="A779" t="s">
        <v>3207</v>
      </c>
      <c r="B779">
        <v>16.305887441635001</v>
      </c>
      <c r="C779">
        <v>-7.2748740638982596</v>
      </c>
      <c r="D779">
        <v>2.6650066869321898</v>
      </c>
      <c r="E779" s="134" t="s">
        <v>5103</v>
      </c>
      <c r="F779" s="134" t="s">
        <v>5104</v>
      </c>
      <c r="G779" t="s">
        <v>243</v>
      </c>
      <c r="H779">
        <v>5884424</v>
      </c>
      <c r="I779">
        <v>5885410</v>
      </c>
      <c r="J779" t="s">
        <v>244</v>
      </c>
      <c r="K779">
        <v>982</v>
      </c>
      <c r="L779">
        <v>23.593</v>
      </c>
      <c r="M779" t="s">
        <v>293</v>
      </c>
      <c r="N779" t="s">
        <v>199</v>
      </c>
      <c r="O779">
        <v>14394</v>
      </c>
      <c r="P779">
        <v>6.8222870640544704</v>
      </c>
      <c r="Q779" t="s">
        <v>246</v>
      </c>
      <c r="R779" t="s">
        <v>199</v>
      </c>
      <c r="S779" t="s">
        <v>3264</v>
      </c>
    </row>
    <row r="780">
      <c r="A780" t="s">
        <v>2801</v>
      </c>
      <c r="B780">
        <v>15.059264230391801</v>
      </c>
      <c r="C780">
        <v>-7.1596152471087802</v>
      </c>
      <c r="D780">
        <v>2.6331735519385799</v>
      </c>
      <c r="E780" s="134" t="s">
        <v>5105</v>
      </c>
      <c r="F780" s="134" t="s">
        <v>5106</v>
      </c>
      <c r="G780" t="s">
        <v>553</v>
      </c>
      <c r="H780">
        <v>54339</v>
      </c>
      <c r="I780">
        <v>54486</v>
      </c>
      <c r="J780" t="s">
        <v>244</v>
      </c>
      <c r="K780">
        <v>147</v>
      </c>
      <c r="L780">
        <v>24</v>
      </c>
      <c r="M780" t="s">
        <v>253</v>
      </c>
      <c r="N780" t="s">
        <v>198</v>
      </c>
      <c r="O780">
        <v>14635</v>
      </c>
      <c r="P780">
        <v>1.00444140758456</v>
      </c>
      <c r="Q780" t="s">
        <v>246</v>
      </c>
      <c r="R780" t="s">
        <v>198</v>
      </c>
      <c r="S780" t="s">
        <v>3264</v>
      </c>
    </row>
    <row r="781">
      <c r="A781" t="s">
        <v>1703</v>
      </c>
      <c r="B781">
        <v>18.070655127840201</v>
      </c>
      <c r="C781">
        <v>2.5974916258268901</v>
      </c>
      <c r="D781">
        <v>0.60234273345535705</v>
      </c>
      <c r="E781" s="134" t="s">
        <v>5107</v>
      </c>
      <c r="F781" s="134" t="s">
        <v>5108</v>
      </c>
      <c r="G781" t="s">
        <v>307</v>
      </c>
      <c r="H781">
        <v>6421581</v>
      </c>
      <c r="I781">
        <v>6421815</v>
      </c>
      <c r="J781" t="s">
        <v>244</v>
      </c>
      <c r="K781">
        <v>234</v>
      </c>
      <c r="L781">
        <v>9.6999999999999993</v>
      </c>
      <c r="M781" t="s">
        <v>245</v>
      </c>
      <c r="N781" t="s">
        <v>200</v>
      </c>
      <c r="O781">
        <v>3664</v>
      </c>
      <c r="P781">
        <v>6.3864628820960698</v>
      </c>
      <c r="Q781" t="s">
        <v>246</v>
      </c>
      <c r="R781" t="s">
        <v>200</v>
      </c>
      <c r="S781" t="s">
        <v>3264</v>
      </c>
    </row>
    <row r="782">
      <c r="A782" t="s">
        <v>5109</v>
      </c>
      <c r="B782">
        <v>19.6458343711951</v>
      </c>
      <c r="C782">
        <v>-2.9367286226990399</v>
      </c>
      <c r="D782">
        <v>0.67329816475759996</v>
      </c>
      <c r="E782" s="134" t="s">
        <v>5110</v>
      </c>
      <c r="F782" s="134" t="s">
        <v>5111</v>
      </c>
      <c r="G782" t="s">
        <v>282</v>
      </c>
      <c r="H782">
        <v>2963038</v>
      </c>
      <c r="I782">
        <v>2963328</v>
      </c>
      <c r="J782" t="s">
        <v>244</v>
      </c>
      <c r="K782">
        <v>290</v>
      </c>
      <c r="L782">
        <v>10.300000000000001</v>
      </c>
      <c r="M782" t="s">
        <v>293</v>
      </c>
      <c r="N782" t="s">
        <v>195</v>
      </c>
      <c r="O782">
        <v>4363</v>
      </c>
      <c r="P782">
        <v>6.64680265872106</v>
      </c>
      <c r="Q782" t="s">
        <v>246</v>
      </c>
      <c r="R782" t="s">
        <v>195</v>
      </c>
      <c r="S782" t="s">
        <v>3264</v>
      </c>
    </row>
    <row r="783">
      <c r="A783" t="s">
        <v>5112</v>
      </c>
      <c r="B783">
        <v>27.517689149148701</v>
      </c>
      <c r="C783">
        <v>-2.19132202382667</v>
      </c>
      <c r="D783">
        <v>0.50393771381798003</v>
      </c>
      <c r="E783" s="134" t="s">
        <v>5113</v>
      </c>
      <c r="F783" s="134" t="s">
        <v>5114</v>
      </c>
      <c r="G783" t="s">
        <v>520</v>
      </c>
      <c r="H783">
        <v>3657002</v>
      </c>
      <c r="I783">
        <v>3657639</v>
      </c>
      <c r="J783" t="s">
        <v>252</v>
      </c>
      <c r="K783">
        <v>366</v>
      </c>
      <c r="L783">
        <v>10.984</v>
      </c>
      <c r="M783" t="s">
        <v>274</v>
      </c>
      <c r="N783" t="s">
        <v>138</v>
      </c>
      <c r="O783">
        <v>685</v>
      </c>
      <c r="P783">
        <v>53.430656934306597</v>
      </c>
      <c r="Q783" t="s">
        <v>246</v>
      </c>
      <c r="R783" t="s">
        <v>138</v>
      </c>
      <c r="S783" t="s">
        <v>3264</v>
      </c>
    </row>
    <row r="784">
      <c r="A784" t="s">
        <v>1664</v>
      </c>
      <c r="B784">
        <v>17.097170299159099</v>
      </c>
      <c r="C784">
        <v>2.6566026094218902</v>
      </c>
      <c r="D784">
        <v>0.61657840051943802</v>
      </c>
      <c r="E784" s="134" t="s">
        <v>5115</v>
      </c>
      <c r="F784" s="134" t="s">
        <v>5116</v>
      </c>
      <c r="G784" t="s">
        <v>342</v>
      </c>
      <c r="H784">
        <v>7579839</v>
      </c>
      <c r="I784">
        <v>7580046</v>
      </c>
      <c r="J784" t="s">
        <v>244</v>
      </c>
      <c r="K784">
        <v>207</v>
      </c>
      <c r="L784">
        <v>0.5</v>
      </c>
      <c r="M784" t="s">
        <v>245</v>
      </c>
      <c r="N784" t="s">
        <v>200</v>
      </c>
      <c r="O784">
        <v>3664</v>
      </c>
      <c r="P784">
        <v>5.6495633187772896</v>
      </c>
      <c r="Q784" t="s">
        <v>246</v>
      </c>
      <c r="R784" t="s">
        <v>200</v>
      </c>
      <c r="S784" t="s">
        <v>3264</v>
      </c>
    </row>
    <row r="785">
      <c r="A785" t="s">
        <v>1794</v>
      </c>
      <c r="B785">
        <v>19.060100958536701</v>
      </c>
      <c r="C785">
        <v>2.40305108137348</v>
      </c>
      <c r="D785">
        <v>0.55861707075964995</v>
      </c>
      <c r="E785" s="134" t="s">
        <v>5117</v>
      </c>
      <c r="F785" s="134" t="s">
        <v>5118</v>
      </c>
      <c r="G785" t="s">
        <v>261</v>
      </c>
      <c r="H785">
        <v>145364</v>
      </c>
      <c r="I785">
        <v>145489</v>
      </c>
      <c r="J785" t="s">
        <v>244</v>
      </c>
      <c r="K785">
        <v>125</v>
      </c>
      <c r="L785">
        <v>0.80000000000000004</v>
      </c>
      <c r="M785" t="s">
        <v>245</v>
      </c>
      <c r="N785" t="s">
        <v>200</v>
      </c>
      <c r="O785">
        <v>3664</v>
      </c>
      <c r="P785">
        <v>3.4115720524017501</v>
      </c>
      <c r="Q785" t="s">
        <v>246</v>
      </c>
      <c r="R785" t="s">
        <v>200</v>
      </c>
      <c r="S785" t="s">
        <v>3264</v>
      </c>
    </row>
    <row r="786">
      <c r="A786" t="s">
        <v>5119</v>
      </c>
      <c r="B786">
        <v>30.1999314560118</v>
      </c>
      <c r="C786">
        <v>-2.0120845899251001</v>
      </c>
      <c r="D786">
        <v>0.466973289901776</v>
      </c>
      <c r="E786" s="134" t="s">
        <v>5120</v>
      </c>
      <c r="F786" s="134" t="s">
        <v>5121</v>
      </c>
      <c r="G786" t="s">
        <v>681</v>
      </c>
      <c r="H786">
        <v>2946475</v>
      </c>
      <c r="I786">
        <v>2946609</v>
      </c>
      <c r="J786" t="s">
        <v>244</v>
      </c>
      <c r="K786">
        <v>134</v>
      </c>
      <c r="L786">
        <v>1.5</v>
      </c>
      <c r="M786" t="s">
        <v>245</v>
      </c>
      <c r="N786" t="s">
        <v>138</v>
      </c>
      <c r="O786">
        <v>359</v>
      </c>
      <c r="P786">
        <v>37.325905292479099</v>
      </c>
      <c r="Q786" t="s">
        <v>246</v>
      </c>
      <c r="R786" t="s">
        <v>138</v>
      </c>
      <c r="S786" t="s">
        <v>3264</v>
      </c>
    </row>
    <row r="787">
      <c r="A787" t="s">
        <v>3041</v>
      </c>
      <c r="B787">
        <v>19.509170426299701</v>
      </c>
      <c r="C787">
        <v>-4.7836772277561899</v>
      </c>
      <c r="D787">
        <v>1.0394099249206901</v>
      </c>
      <c r="E787" s="134" t="s">
        <v>5122</v>
      </c>
      <c r="F787" s="134" t="s">
        <v>5123</v>
      </c>
      <c r="G787" t="s">
        <v>342</v>
      </c>
      <c r="H787">
        <v>5258737</v>
      </c>
      <c r="I787">
        <v>5259034</v>
      </c>
      <c r="J787" t="s">
        <v>252</v>
      </c>
      <c r="K787">
        <v>297</v>
      </c>
      <c r="L787">
        <v>9.5</v>
      </c>
      <c r="M787" t="s">
        <v>245</v>
      </c>
      <c r="N787" t="s">
        <v>122</v>
      </c>
      <c r="O787">
        <v>421</v>
      </c>
      <c r="P787">
        <v>70.5463182897862</v>
      </c>
      <c r="Q787" t="s">
        <v>246</v>
      </c>
      <c r="R787" t="s">
        <v>122</v>
      </c>
      <c r="S787" t="s">
        <v>3264</v>
      </c>
    </row>
    <row r="788">
      <c r="A788" t="s">
        <v>1637</v>
      </c>
      <c r="B788">
        <v>13.180521126278499</v>
      </c>
      <c r="C788">
        <v>5.0677618939228504</v>
      </c>
      <c r="D788">
        <v>1.11375889865922</v>
      </c>
      <c r="E788" s="134" t="s">
        <v>5124</v>
      </c>
      <c r="F788" s="134" t="s">
        <v>5125</v>
      </c>
      <c r="G788" t="s">
        <v>330</v>
      </c>
      <c r="H788">
        <v>4345812</v>
      </c>
      <c r="I788">
        <v>4346384</v>
      </c>
      <c r="J788" t="s">
        <v>252</v>
      </c>
      <c r="K788">
        <v>572</v>
      </c>
      <c r="L788">
        <v>17</v>
      </c>
      <c r="M788" t="s">
        <v>274</v>
      </c>
      <c r="N788" t="s">
        <v>199</v>
      </c>
      <c r="O788">
        <v>11528</v>
      </c>
      <c r="P788">
        <v>4.9618320610686997</v>
      </c>
      <c r="Q788" t="s">
        <v>246</v>
      </c>
      <c r="R788" t="s">
        <v>199</v>
      </c>
      <c r="S788" t="s">
        <v>3264</v>
      </c>
    </row>
    <row r="789">
      <c r="A789" t="s">
        <v>2050</v>
      </c>
      <c r="B789">
        <v>19.367079382536801</v>
      </c>
      <c r="C789">
        <v>2.3980572390683701</v>
      </c>
      <c r="D789">
        <v>0.56179599983794304</v>
      </c>
      <c r="E789" s="134" t="s">
        <v>5126</v>
      </c>
      <c r="F789" s="134" t="s">
        <v>5127</v>
      </c>
      <c r="G789" t="s">
        <v>286</v>
      </c>
      <c r="H789">
        <v>1638955</v>
      </c>
      <c r="I789">
        <v>1640481</v>
      </c>
      <c r="J789" t="s">
        <v>244</v>
      </c>
      <c r="K789">
        <v>1281</v>
      </c>
      <c r="L789">
        <v>9.0860000000000003</v>
      </c>
      <c r="M789" t="s">
        <v>245</v>
      </c>
      <c r="N789" t="s">
        <v>200</v>
      </c>
      <c r="O789">
        <v>3664</v>
      </c>
      <c r="P789">
        <v>34.961790393013104</v>
      </c>
      <c r="Q789" t="s">
        <v>246</v>
      </c>
      <c r="R789" t="s">
        <v>200</v>
      </c>
      <c r="S789" t="s">
        <v>3264</v>
      </c>
    </row>
    <row r="790">
      <c r="A790" t="s">
        <v>1800</v>
      </c>
      <c r="B790">
        <v>21.912569963516201</v>
      </c>
      <c r="C790">
        <v>2.16529764932391</v>
      </c>
      <c r="D790">
        <v>0.50411663962705999</v>
      </c>
      <c r="E790" s="134" t="s">
        <v>5128</v>
      </c>
      <c r="F790" s="134" t="s">
        <v>5129</v>
      </c>
      <c r="G790" t="s">
        <v>418</v>
      </c>
      <c r="H790">
        <v>125474</v>
      </c>
      <c r="I790">
        <v>126786</v>
      </c>
      <c r="J790" t="s">
        <v>244</v>
      </c>
      <c r="K790">
        <v>1312</v>
      </c>
      <c r="L790">
        <v>1.3999999999999999</v>
      </c>
      <c r="M790" t="s">
        <v>293</v>
      </c>
      <c r="N790" t="s">
        <v>199</v>
      </c>
      <c r="O790">
        <v>12223</v>
      </c>
      <c r="P790">
        <v>10.7338623905751</v>
      </c>
      <c r="Q790" t="s">
        <v>246</v>
      </c>
      <c r="R790" t="s">
        <v>199</v>
      </c>
      <c r="S790" t="s">
        <v>3264</v>
      </c>
    </row>
    <row r="791">
      <c r="A791" t="s">
        <v>1736</v>
      </c>
      <c r="B791">
        <v>18.225249112054399</v>
      </c>
      <c r="C791">
        <v>2.62317399615254</v>
      </c>
      <c r="D791">
        <v>0.61634287844509605</v>
      </c>
      <c r="E791" s="134" t="s">
        <v>5130</v>
      </c>
      <c r="F791" s="134" t="s">
        <v>5131</v>
      </c>
      <c r="G791" t="s">
        <v>553</v>
      </c>
      <c r="H791">
        <v>4866344</v>
      </c>
      <c r="I791">
        <v>4866447</v>
      </c>
      <c r="J791" t="s">
        <v>244</v>
      </c>
      <c r="K791">
        <v>103</v>
      </c>
      <c r="L791">
        <v>1</v>
      </c>
      <c r="M791" t="s">
        <v>245</v>
      </c>
      <c r="N791" t="s">
        <v>200</v>
      </c>
      <c r="O791">
        <v>3664</v>
      </c>
      <c r="P791">
        <v>2.8111353711790401</v>
      </c>
      <c r="Q791" t="s">
        <v>246</v>
      </c>
      <c r="R791" t="s">
        <v>200</v>
      </c>
      <c r="S791" t="s">
        <v>3264</v>
      </c>
    </row>
    <row r="792">
      <c r="A792" t="s">
        <v>2376</v>
      </c>
      <c r="B792">
        <v>17.625169809859301</v>
      </c>
      <c r="C792">
        <v>-3.4861999289108399</v>
      </c>
      <c r="D792">
        <v>0.793679196395496</v>
      </c>
      <c r="E792" s="134" t="s">
        <v>5132</v>
      </c>
      <c r="F792" s="134" t="s">
        <v>5133</v>
      </c>
      <c r="G792" t="s">
        <v>307</v>
      </c>
      <c r="H792">
        <v>2063904</v>
      </c>
      <c r="I792">
        <v>2065159</v>
      </c>
      <c r="J792" t="s">
        <v>244</v>
      </c>
      <c r="K792">
        <v>1255</v>
      </c>
      <c r="L792">
        <v>9.0999999999999996</v>
      </c>
      <c r="M792" t="s">
        <v>465</v>
      </c>
      <c r="N792" t="s">
        <v>138</v>
      </c>
      <c r="O792">
        <v>4935</v>
      </c>
      <c r="P792">
        <v>25.430597771023301</v>
      </c>
      <c r="Q792" t="s">
        <v>246</v>
      </c>
      <c r="R792" t="s">
        <v>138</v>
      </c>
      <c r="S792" t="s">
        <v>3264</v>
      </c>
    </row>
    <row r="793">
      <c r="A793" t="s">
        <v>3155</v>
      </c>
      <c r="B793">
        <v>14.211293306651299</v>
      </c>
      <c r="C793">
        <v>-7.0504427552716704</v>
      </c>
      <c r="D793">
        <v>2.6235942186816001</v>
      </c>
      <c r="E793" s="134" t="s">
        <v>5134</v>
      </c>
      <c r="F793" s="134" t="s">
        <v>5135</v>
      </c>
      <c r="G793" t="s">
        <v>414</v>
      </c>
      <c r="H793">
        <v>4290226</v>
      </c>
      <c r="I793">
        <v>4290325</v>
      </c>
      <c r="J793" t="s">
        <v>244</v>
      </c>
      <c r="K793">
        <v>99</v>
      </c>
      <c r="L793">
        <v>7.4000000000000004</v>
      </c>
      <c r="M793" t="s">
        <v>245</v>
      </c>
      <c r="N793" t="s">
        <v>199</v>
      </c>
      <c r="O793">
        <v>14394</v>
      </c>
      <c r="P793">
        <v>0.68778657774072505</v>
      </c>
      <c r="Q793" t="s">
        <v>246</v>
      </c>
      <c r="R793" t="s">
        <v>199</v>
      </c>
      <c r="S793" t="s">
        <v>3264</v>
      </c>
    </row>
    <row r="794">
      <c r="A794" t="s">
        <v>1806</v>
      </c>
      <c r="B794">
        <v>16.411563297885198</v>
      </c>
      <c r="C794">
        <v>2.7128043234872199</v>
      </c>
      <c r="D794">
        <v>0.63680404698053805</v>
      </c>
      <c r="E794" s="134" t="s">
        <v>5136</v>
      </c>
      <c r="F794" s="134" t="s">
        <v>5137</v>
      </c>
      <c r="G794" t="s">
        <v>330</v>
      </c>
      <c r="H794">
        <v>2211735</v>
      </c>
      <c r="I794">
        <v>2211866</v>
      </c>
      <c r="J794" t="s">
        <v>244</v>
      </c>
      <c r="K794">
        <v>131</v>
      </c>
      <c r="L794">
        <v>7.5999999999999996</v>
      </c>
      <c r="M794" t="s">
        <v>245</v>
      </c>
      <c r="N794" t="s">
        <v>200</v>
      </c>
      <c r="O794">
        <v>438</v>
      </c>
      <c r="P794">
        <v>29.908675799086801</v>
      </c>
      <c r="Q794" t="s">
        <v>246</v>
      </c>
      <c r="R794" t="s">
        <v>200</v>
      </c>
      <c r="S794" t="s">
        <v>3264</v>
      </c>
    </row>
    <row r="795">
      <c r="A795" t="s">
        <v>1634</v>
      </c>
      <c r="B795">
        <v>18.152643988221801</v>
      </c>
      <c r="C795">
        <v>2.5940512550934498</v>
      </c>
      <c r="D795">
        <v>0.61509123701810797</v>
      </c>
      <c r="E795" s="134" t="s">
        <v>5138</v>
      </c>
      <c r="F795" s="134" t="s">
        <v>5139</v>
      </c>
      <c r="G795" t="s">
        <v>520</v>
      </c>
      <c r="H795">
        <v>3990920</v>
      </c>
      <c r="I795">
        <v>3994326</v>
      </c>
      <c r="J795" t="s">
        <v>252</v>
      </c>
      <c r="K795">
        <v>2094</v>
      </c>
      <c r="L795">
        <v>7.9770000000000003</v>
      </c>
      <c r="M795" t="s">
        <v>245</v>
      </c>
      <c r="N795" t="s">
        <v>198</v>
      </c>
      <c r="O795">
        <v>7353</v>
      </c>
      <c r="P795">
        <v>28.4781721746226</v>
      </c>
      <c r="Q795" t="s">
        <v>246</v>
      </c>
      <c r="R795" t="s">
        <v>198</v>
      </c>
      <c r="S795" t="s">
        <v>3264</v>
      </c>
    </row>
    <row r="796">
      <c r="A796" t="s">
        <v>5140</v>
      </c>
      <c r="B796">
        <v>17.227628755951802</v>
      </c>
      <c r="C796">
        <v>2.5333528226203099</v>
      </c>
      <c r="D796">
        <v>0.59780548539925304</v>
      </c>
      <c r="E796" s="134" t="s">
        <v>5141</v>
      </c>
      <c r="F796" s="134" t="s">
        <v>5142</v>
      </c>
      <c r="G796" t="s">
        <v>261</v>
      </c>
      <c r="H796">
        <v>789154</v>
      </c>
      <c r="I796">
        <v>789327</v>
      </c>
      <c r="J796" t="s">
        <v>252</v>
      </c>
      <c r="K796">
        <v>173</v>
      </c>
      <c r="L796">
        <v>20.5</v>
      </c>
      <c r="M796" t="s">
        <v>274</v>
      </c>
      <c r="N796" t="s">
        <v>138</v>
      </c>
      <c r="O796">
        <v>967</v>
      </c>
      <c r="P796">
        <v>17.890382626680498</v>
      </c>
      <c r="Q796" t="s">
        <v>246</v>
      </c>
      <c r="R796" t="s">
        <v>138</v>
      </c>
      <c r="S796" t="s">
        <v>3264</v>
      </c>
    </row>
    <row r="797">
      <c r="A797" t="s">
        <v>1543</v>
      </c>
      <c r="B797">
        <v>23.5592018297138</v>
      </c>
      <c r="C797">
        <v>2.07755748894155</v>
      </c>
      <c r="D797">
        <v>0.48842526270744702</v>
      </c>
      <c r="E797" s="134" t="s">
        <v>5143</v>
      </c>
      <c r="F797" s="134" t="s">
        <v>5144</v>
      </c>
      <c r="G797" t="s">
        <v>273</v>
      </c>
      <c r="H797">
        <v>4163219</v>
      </c>
      <c r="I797">
        <v>4163312</v>
      </c>
      <c r="J797" t="s">
        <v>244</v>
      </c>
      <c r="K797">
        <v>93</v>
      </c>
      <c r="L797">
        <v>8.5999999999999996</v>
      </c>
      <c r="M797" t="s">
        <v>274</v>
      </c>
      <c r="N797" t="s">
        <v>200</v>
      </c>
      <c r="O797">
        <v>3664</v>
      </c>
      <c r="P797">
        <v>2.5382096069869</v>
      </c>
      <c r="Q797" t="s">
        <v>246</v>
      </c>
      <c r="R797" t="s">
        <v>200</v>
      </c>
      <c r="S797" t="s">
        <v>3264</v>
      </c>
    </row>
    <row r="798">
      <c r="A798" t="s">
        <v>1661</v>
      </c>
      <c r="B798">
        <v>25.376461362984301</v>
      </c>
      <c r="C798">
        <v>2.0968180281982001</v>
      </c>
      <c r="D798">
        <v>0.49246430647929101</v>
      </c>
      <c r="E798" s="134" t="s">
        <v>5145</v>
      </c>
      <c r="F798" s="134" t="s">
        <v>5146</v>
      </c>
      <c r="G798" t="s">
        <v>282</v>
      </c>
      <c r="H798">
        <v>3386023</v>
      </c>
      <c r="I798">
        <v>3386106</v>
      </c>
      <c r="J798" t="s">
        <v>244</v>
      </c>
      <c r="K798">
        <v>83</v>
      </c>
      <c r="L798">
        <v>8.4000000000000004</v>
      </c>
      <c r="M798" t="s">
        <v>265</v>
      </c>
      <c r="N798" t="s">
        <v>200</v>
      </c>
      <c r="O798">
        <v>3664</v>
      </c>
      <c r="P798">
        <v>2.2652838427947599</v>
      </c>
      <c r="Q798" t="s">
        <v>246</v>
      </c>
      <c r="R798" t="s">
        <v>200</v>
      </c>
      <c r="S798" t="s">
        <v>3264</v>
      </c>
    </row>
    <row r="799">
      <c r="A799" t="s">
        <v>5147</v>
      </c>
      <c r="B799">
        <v>22.336643790368001</v>
      </c>
      <c r="C799">
        <v>-2.4885497399732599</v>
      </c>
      <c r="D799">
        <v>0.59474136308199899</v>
      </c>
      <c r="E799" s="134" t="s">
        <v>5148</v>
      </c>
      <c r="F799" s="134" t="s">
        <v>5149</v>
      </c>
      <c r="G799" t="s">
        <v>414</v>
      </c>
      <c r="H799">
        <v>3570351</v>
      </c>
      <c r="I799">
        <v>3570452</v>
      </c>
      <c r="J799" t="s">
        <v>252</v>
      </c>
      <c r="K799">
        <v>101</v>
      </c>
      <c r="L799">
        <v>16.199999999999999</v>
      </c>
      <c r="M799" t="s">
        <v>245</v>
      </c>
      <c r="N799" t="s">
        <v>138</v>
      </c>
      <c r="O799">
        <v>156</v>
      </c>
      <c r="P799">
        <v>64.743589743589794</v>
      </c>
      <c r="Q799" t="s">
        <v>246</v>
      </c>
      <c r="R799" t="s">
        <v>138</v>
      </c>
      <c r="S799" t="s">
        <v>3264</v>
      </c>
    </row>
    <row r="800">
      <c r="A800" t="s">
        <v>1607</v>
      </c>
      <c r="B800">
        <v>19.834867533683099</v>
      </c>
      <c r="C800">
        <v>2.3052298367172201</v>
      </c>
      <c r="D800">
        <v>0.54690633104109998</v>
      </c>
      <c r="E800" s="134" t="s">
        <v>5150</v>
      </c>
      <c r="F800" s="134" t="s">
        <v>5151</v>
      </c>
      <c r="G800" t="s">
        <v>303</v>
      </c>
      <c r="H800">
        <v>3641636</v>
      </c>
      <c r="I800">
        <v>3641849</v>
      </c>
      <c r="J800" t="s">
        <v>244</v>
      </c>
      <c r="K800">
        <v>213</v>
      </c>
      <c r="L800">
        <v>1.3999999999999999</v>
      </c>
      <c r="M800" t="s">
        <v>245</v>
      </c>
      <c r="N800" t="s">
        <v>200</v>
      </c>
      <c r="O800">
        <v>3664</v>
      </c>
      <c r="P800">
        <v>5.8133187772925803</v>
      </c>
      <c r="Q800" t="s">
        <v>246</v>
      </c>
      <c r="R800" t="s">
        <v>200</v>
      </c>
      <c r="S800" t="s">
        <v>3264</v>
      </c>
    </row>
    <row r="801">
      <c r="A801" t="s">
        <v>1990</v>
      </c>
      <c r="B801">
        <v>16.978446668995801</v>
      </c>
      <c r="C801">
        <v>-3.9948032437129002</v>
      </c>
      <c r="D801">
        <v>0.92174006574434997</v>
      </c>
      <c r="E801" s="134" t="s">
        <v>5152</v>
      </c>
      <c r="F801" s="134" t="s">
        <v>5153</v>
      </c>
      <c r="G801" t="s">
        <v>338</v>
      </c>
      <c r="H801">
        <v>3453428</v>
      </c>
      <c r="I801">
        <v>3454102</v>
      </c>
      <c r="J801" t="s">
        <v>252</v>
      </c>
      <c r="K801">
        <v>254</v>
      </c>
      <c r="L801">
        <v>22.587</v>
      </c>
      <c r="M801" t="s">
        <v>153</v>
      </c>
      <c r="N801" t="s">
        <v>198</v>
      </c>
      <c r="O801">
        <v>22184</v>
      </c>
      <c r="P801">
        <v>1.1449693472773199</v>
      </c>
      <c r="Q801" t="s">
        <v>246</v>
      </c>
      <c r="R801" t="s">
        <v>198</v>
      </c>
      <c r="S801" t="s">
        <v>3264</v>
      </c>
    </row>
    <row r="802">
      <c r="A802" t="s">
        <v>1788</v>
      </c>
      <c r="B802">
        <v>16.915880114957801</v>
      </c>
      <c r="C802">
        <v>2.6038418262651</v>
      </c>
      <c r="D802">
        <v>0.62256532991394997</v>
      </c>
      <c r="E802" s="134" t="s">
        <v>5154</v>
      </c>
      <c r="F802" s="134" t="s">
        <v>5155</v>
      </c>
      <c r="G802" t="s">
        <v>411</v>
      </c>
      <c r="H802">
        <v>3735173</v>
      </c>
      <c r="I802">
        <v>3735248</v>
      </c>
      <c r="J802" t="s">
        <v>244</v>
      </c>
      <c r="K802">
        <v>75</v>
      </c>
      <c r="L802">
        <v>0</v>
      </c>
      <c r="M802" t="s">
        <v>265</v>
      </c>
      <c r="N802" t="s">
        <v>200</v>
      </c>
      <c r="O802">
        <v>3664</v>
      </c>
      <c r="P802">
        <v>2.0469432314410501</v>
      </c>
      <c r="Q802" t="s">
        <v>246</v>
      </c>
      <c r="R802" t="s">
        <v>200</v>
      </c>
      <c r="S802" t="s">
        <v>3264</v>
      </c>
    </row>
    <row r="803">
      <c r="A803" t="s">
        <v>5156</v>
      </c>
      <c r="B803">
        <v>23.810717317688901</v>
      </c>
      <c r="C803">
        <v>-2.3115663282618502</v>
      </c>
      <c r="D803">
        <v>0.54986537312929296</v>
      </c>
      <c r="E803" s="134" t="s">
        <v>5157</v>
      </c>
      <c r="F803" s="134" t="s">
        <v>5158</v>
      </c>
      <c r="G803" t="s">
        <v>338</v>
      </c>
      <c r="H803">
        <v>2282441</v>
      </c>
      <c r="I803">
        <v>2282516</v>
      </c>
      <c r="J803" t="s">
        <v>252</v>
      </c>
      <c r="K803">
        <v>75</v>
      </c>
      <c r="L803">
        <v>1.5</v>
      </c>
      <c r="M803" t="s">
        <v>245</v>
      </c>
      <c r="N803" t="s">
        <v>122</v>
      </c>
      <c r="O803">
        <v>421</v>
      </c>
      <c r="P803">
        <v>17.814726840855101</v>
      </c>
      <c r="Q803" t="s">
        <v>246</v>
      </c>
      <c r="R803" t="s">
        <v>122</v>
      </c>
      <c r="S803" t="s">
        <v>3264</v>
      </c>
    </row>
    <row r="804">
      <c r="A804" t="s">
        <v>2379</v>
      </c>
      <c r="B804">
        <v>13.346940741591499</v>
      </c>
      <c r="C804">
        <v>3.0841134969478698</v>
      </c>
      <c r="D804">
        <v>0.74019040694026905</v>
      </c>
      <c r="E804" s="134" t="s">
        <v>5159</v>
      </c>
      <c r="F804" s="134" t="s">
        <v>5160</v>
      </c>
      <c r="G804" t="s">
        <v>338</v>
      </c>
      <c r="H804">
        <v>2034740</v>
      </c>
      <c r="I804">
        <v>2034910</v>
      </c>
      <c r="J804" t="s">
        <v>252</v>
      </c>
      <c r="K804">
        <v>170</v>
      </c>
      <c r="L804">
        <v>2.3999999999999999</v>
      </c>
      <c r="M804" t="s">
        <v>274</v>
      </c>
      <c r="N804" t="s">
        <v>575</v>
      </c>
      <c r="O804">
        <v>576</v>
      </c>
      <c r="P804">
        <v>29.5138888888889</v>
      </c>
      <c r="Q804" t="s">
        <v>246</v>
      </c>
      <c r="R804" t="s">
        <v>192</v>
      </c>
      <c r="S804" t="s">
        <v>3264</v>
      </c>
    </row>
    <row r="805">
      <c r="A805" t="s">
        <v>2537</v>
      </c>
      <c r="B805">
        <v>23.338580728045098</v>
      </c>
      <c r="C805">
        <v>-2.3783118189884198</v>
      </c>
      <c r="D805">
        <v>0.57815171020309997</v>
      </c>
      <c r="E805" s="134" t="s">
        <v>5161</v>
      </c>
      <c r="F805" s="134" t="s">
        <v>5162</v>
      </c>
      <c r="G805" t="s">
        <v>282</v>
      </c>
      <c r="H805">
        <v>6935386</v>
      </c>
      <c r="I805">
        <v>6936077</v>
      </c>
      <c r="J805" t="s">
        <v>244</v>
      </c>
      <c r="K805">
        <v>691</v>
      </c>
      <c r="L805">
        <v>14.4</v>
      </c>
      <c r="M805" t="s">
        <v>245</v>
      </c>
      <c r="N805" t="s">
        <v>122</v>
      </c>
      <c r="O805">
        <v>1773</v>
      </c>
      <c r="P805">
        <v>38.9734912577552</v>
      </c>
      <c r="Q805" t="s">
        <v>246</v>
      </c>
      <c r="R805" t="s">
        <v>122</v>
      </c>
      <c r="S805" t="s">
        <v>3264</v>
      </c>
    </row>
    <row r="806">
      <c r="A806" t="s">
        <v>1791</v>
      </c>
      <c r="B806">
        <v>24.8419853085494</v>
      </c>
      <c r="C806">
        <v>2.0989549798143798</v>
      </c>
      <c r="D806">
        <v>0.50223071087136495</v>
      </c>
      <c r="E806" s="134" t="s">
        <v>5163</v>
      </c>
      <c r="F806" s="134" t="s">
        <v>5164</v>
      </c>
      <c r="G806" t="s">
        <v>297</v>
      </c>
      <c r="H806">
        <v>2364641</v>
      </c>
      <c r="I806">
        <v>2365365</v>
      </c>
      <c r="J806" t="s">
        <v>244</v>
      </c>
      <c r="K806">
        <v>724</v>
      </c>
      <c r="L806">
        <v>3.5</v>
      </c>
      <c r="M806" t="s">
        <v>245</v>
      </c>
      <c r="N806" t="s">
        <v>137</v>
      </c>
      <c r="O806">
        <v>723</v>
      </c>
      <c r="P806">
        <v>100.138312586445</v>
      </c>
      <c r="Q806" t="s">
        <v>254</v>
      </c>
      <c r="R806" t="s">
        <v>194</v>
      </c>
      <c r="S806" t="s">
        <v>3264</v>
      </c>
    </row>
    <row r="807">
      <c r="A807" t="s">
        <v>1643</v>
      </c>
      <c r="B807">
        <v>19.8341734518526</v>
      </c>
      <c r="C807">
        <v>2.3462381777743899</v>
      </c>
      <c r="D807">
        <v>0.56817082863440505</v>
      </c>
      <c r="E807" s="134" t="s">
        <v>5165</v>
      </c>
      <c r="F807" s="134" t="s">
        <v>5166</v>
      </c>
      <c r="G807" t="s">
        <v>418</v>
      </c>
      <c r="H807">
        <v>3930498</v>
      </c>
      <c r="I807">
        <v>3930604</v>
      </c>
      <c r="J807" t="s">
        <v>244</v>
      </c>
      <c r="K807">
        <v>106</v>
      </c>
      <c r="L807">
        <v>0</v>
      </c>
      <c r="M807" t="s">
        <v>245</v>
      </c>
      <c r="N807" t="s">
        <v>200</v>
      </c>
      <c r="O807">
        <v>3664</v>
      </c>
      <c r="P807">
        <v>2.8930131004366801</v>
      </c>
      <c r="Q807" t="s">
        <v>246</v>
      </c>
      <c r="R807" t="s">
        <v>200</v>
      </c>
      <c r="S807" t="s">
        <v>3264</v>
      </c>
    </row>
    <row r="808">
      <c r="A808" t="s">
        <v>5167</v>
      </c>
      <c r="B808">
        <v>24.430160858460901</v>
      </c>
      <c r="C808">
        <v>-2.28404497023728</v>
      </c>
      <c r="D808">
        <v>0.54806031805852395</v>
      </c>
      <c r="E808" s="134" t="s">
        <v>5168</v>
      </c>
      <c r="F808" s="134" t="s">
        <v>5169</v>
      </c>
      <c r="G808" t="s">
        <v>478</v>
      </c>
      <c r="H808">
        <v>1961366</v>
      </c>
      <c r="I808">
        <v>1962114</v>
      </c>
      <c r="J808" t="s">
        <v>252</v>
      </c>
      <c r="K808">
        <v>748</v>
      </c>
      <c r="L808">
        <v>3.7000000000000002</v>
      </c>
      <c r="M808" t="s">
        <v>245</v>
      </c>
      <c r="N808" t="s">
        <v>137</v>
      </c>
      <c r="O808">
        <v>1715</v>
      </c>
      <c r="P808">
        <v>43.6151603498542</v>
      </c>
      <c r="Q808" t="s">
        <v>246</v>
      </c>
      <c r="R808" t="s">
        <v>194</v>
      </c>
      <c r="S808" t="s">
        <v>3264</v>
      </c>
    </row>
    <row r="809">
      <c r="A809" t="s">
        <v>1858</v>
      </c>
      <c r="B809">
        <v>20.230233923566399</v>
      </c>
      <c r="C809">
        <v>2.3962594318417598</v>
      </c>
      <c r="D809">
        <v>0.58093208565732601</v>
      </c>
      <c r="E809" s="134" t="s">
        <v>5170</v>
      </c>
      <c r="F809" s="134" t="s">
        <v>5171</v>
      </c>
      <c r="G809" t="s">
        <v>243</v>
      </c>
      <c r="H809">
        <v>1396913</v>
      </c>
      <c r="I809">
        <v>1398609</v>
      </c>
      <c r="J809" t="s">
        <v>244</v>
      </c>
      <c r="K809">
        <v>1697</v>
      </c>
      <c r="L809">
        <v>1.1799999999999999</v>
      </c>
      <c r="M809" t="s">
        <v>245</v>
      </c>
      <c r="N809" t="s">
        <v>200</v>
      </c>
      <c r="O809">
        <v>3664</v>
      </c>
      <c r="P809">
        <v>46.315502183406103</v>
      </c>
      <c r="Q809" t="s">
        <v>246</v>
      </c>
      <c r="R809" t="s">
        <v>200</v>
      </c>
      <c r="S809" t="s">
        <v>3264</v>
      </c>
    </row>
    <row r="810">
      <c r="A810" t="s">
        <v>1969</v>
      </c>
      <c r="B810">
        <v>17.994966473062899</v>
      </c>
      <c r="C810">
        <v>2.4118169477764102</v>
      </c>
      <c r="D810">
        <v>0.582937305725588</v>
      </c>
      <c r="E810" s="134" t="s">
        <v>5172</v>
      </c>
      <c r="F810" s="134" t="s">
        <v>5173</v>
      </c>
      <c r="G810" t="s">
        <v>520</v>
      </c>
      <c r="H810">
        <v>4176685</v>
      </c>
      <c r="I810">
        <v>4176777</v>
      </c>
      <c r="J810" t="s">
        <v>244</v>
      </c>
      <c r="K810">
        <v>92</v>
      </c>
      <c r="L810">
        <v>7.5999999999999996</v>
      </c>
      <c r="M810" t="s">
        <v>274</v>
      </c>
      <c r="N810" t="s">
        <v>200</v>
      </c>
      <c r="O810">
        <v>3664</v>
      </c>
      <c r="P810">
        <v>2.5109170305676898</v>
      </c>
      <c r="Q810" t="s">
        <v>246</v>
      </c>
      <c r="R810" t="s">
        <v>200</v>
      </c>
      <c r="S810" t="s">
        <v>3264</v>
      </c>
    </row>
    <row r="811">
      <c r="A811" t="s">
        <v>5174</v>
      </c>
      <c r="B811">
        <v>11.0510115561611</v>
      </c>
      <c r="C811">
        <v>4.2191410493067103</v>
      </c>
      <c r="D811">
        <v>0.98798073452734203</v>
      </c>
      <c r="E811" s="134" t="s">
        <v>5175</v>
      </c>
      <c r="F811" s="134" t="s">
        <v>5176</v>
      </c>
      <c r="G811" t="s">
        <v>338</v>
      </c>
      <c r="H811">
        <v>3111149</v>
      </c>
      <c r="I811">
        <v>3112217</v>
      </c>
      <c r="J811" t="s">
        <v>244</v>
      </c>
      <c r="K811">
        <v>1068</v>
      </c>
      <c r="L811">
        <v>10.6</v>
      </c>
      <c r="M811" t="s">
        <v>274</v>
      </c>
      <c r="N811" t="s">
        <v>199</v>
      </c>
      <c r="O811">
        <v>13544</v>
      </c>
      <c r="P811">
        <v>7.8854105138806796</v>
      </c>
      <c r="Q811" t="s">
        <v>246</v>
      </c>
      <c r="R811" t="s">
        <v>199</v>
      </c>
      <c r="S811" t="s">
        <v>3264</v>
      </c>
    </row>
    <row r="812">
      <c r="A812" t="s">
        <v>3033</v>
      </c>
      <c r="B812">
        <v>13.0692568443878</v>
      </c>
      <c r="C812">
        <v>-6.8776231791701097</v>
      </c>
      <c r="D812">
        <v>2.6159257791847499</v>
      </c>
      <c r="E812" s="134" t="s">
        <v>5177</v>
      </c>
      <c r="F812" s="134" t="s">
        <v>5178</v>
      </c>
      <c r="G812" t="s">
        <v>452</v>
      </c>
      <c r="H812">
        <v>5929479</v>
      </c>
      <c r="I812">
        <v>5929643</v>
      </c>
      <c r="J812" t="s">
        <v>244</v>
      </c>
      <c r="K812">
        <v>164</v>
      </c>
      <c r="L812">
        <v>14.300000000000001</v>
      </c>
      <c r="M812" t="s">
        <v>245</v>
      </c>
      <c r="N812" t="s">
        <v>199</v>
      </c>
      <c r="O812">
        <v>14394</v>
      </c>
      <c r="P812">
        <v>1.1393636237321101</v>
      </c>
      <c r="Q812" t="s">
        <v>246</v>
      </c>
      <c r="R812" t="s">
        <v>199</v>
      </c>
      <c r="S812" t="s">
        <v>3264</v>
      </c>
    </row>
    <row r="813">
      <c r="A813" t="s">
        <v>5179</v>
      </c>
      <c r="B813">
        <v>24.6997117096087</v>
      </c>
      <c r="C813">
        <v>-2.19720512541313</v>
      </c>
      <c r="D813">
        <v>0.53014179345339396</v>
      </c>
      <c r="E813" s="134" t="s">
        <v>5180</v>
      </c>
      <c r="F813" s="134" t="s">
        <v>5181</v>
      </c>
      <c r="G813" t="s">
        <v>251</v>
      </c>
      <c r="H813">
        <v>1550300</v>
      </c>
      <c r="I813">
        <v>1550523</v>
      </c>
      <c r="J813" t="s">
        <v>244</v>
      </c>
      <c r="K813">
        <v>223</v>
      </c>
      <c r="L813">
        <v>1.5</v>
      </c>
      <c r="M813" t="s">
        <v>274</v>
      </c>
      <c r="N813" t="s">
        <v>138</v>
      </c>
      <c r="O813">
        <v>359</v>
      </c>
      <c r="P813">
        <v>62.116991643454</v>
      </c>
      <c r="Q813" t="s">
        <v>246</v>
      </c>
      <c r="R813" t="s">
        <v>138</v>
      </c>
      <c r="S813" t="s">
        <v>3264</v>
      </c>
    </row>
    <row r="814">
      <c r="A814" t="s">
        <v>2231</v>
      </c>
      <c r="B814">
        <v>15.820473897633301</v>
      </c>
      <c r="C814">
        <v>2.6073172450428101</v>
      </c>
      <c r="D814">
        <v>0.63625891999255701</v>
      </c>
      <c r="E814" s="134" t="s">
        <v>5182</v>
      </c>
      <c r="F814" s="134" t="s">
        <v>5183</v>
      </c>
      <c r="G814" t="s">
        <v>452</v>
      </c>
      <c r="H814">
        <v>4741842</v>
      </c>
      <c r="I814">
        <v>4741939</v>
      </c>
      <c r="J814" t="s">
        <v>244</v>
      </c>
      <c r="K814">
        <v>97</v>
      </c>
      <c r="L814">
        <v>8.1999999999999993</v>
      </c>
      <c r="M814" t="s">
        <v>245</v>
      </c>
      <c r="N814" t="s">
        <v>200</v>
      </c>
      <c r="O814">
        <v>3664</v>
      </c>
      <c r="P814">
        <v>2.64737991266376</v>
      </c>
      <c r="Q814" t="s">
        <v>246</v>
      </c>
      <c r="R814" t="s">
        <v>200</v>
      </c>
      <c r="S814" t="s">
        <v>3264</v>
      </c>
    </row>
    <row r="815">
      <c r="A815" t="s">
        <v>1773</v>
      </c>
      <c r="B815">
        <v>18.762722143564002</v>
      </c>
      <c r="C815">
        <v>2.2948675124382598</v>
      </c>
      <c r="D815">
        <v>0.55688122430131104</v>
      </c>
      <c r="E815" s="134" t="s">
        <v>5184</v>
      </c>
      <c r="F815" s="134" t="s">
        <v>5185</v>
      </c>
      <c r="G815" t="s">
        <v>334</v>
      </c>
      <c r="H815">
        <v>2722482</v>
      </c>
      <c r="I815">
        <v>2722583</v>
      </c>
      <c r="J815" t="s">
        <v>244</v>
      </c>
      <c r="K815">
        <v>101</v>
      </c>
      <c r="L815">
        <v>1</v>
      </c>
      <c r="M815" t="s">
        <v>253</v>
      </c>
      <c r="N815" t="s">
        <v>200</v>
      </c>
      <c r="O815">
        <v>3664</v>
      </c>
      <c r="P815">
        <v>2.7565502183406099</v>
      </c>
      <c r="Q815" t="s">
        <v>246</v>
      </c>
      <c r="R815" t="s">
        <v>200</v>
      </c>
      <c r="S815" t="s">
        <v>3264</v>
      </c>
    </row>
    <row r="816">
      <c r="A816" t="s">
        <v>5186</v>
      </c>
      <c r="B816">
        <v>22.0155398118644</v>
      </c>
      <c r="C816">
        <v>-2.44574176126924</v>
      </c>
      <c r="D816">
        <v>0.59087641595189699</v>
      </c>
      <c r="E816" s="134" t="s">
        <v>5187</v>
      </c>
      <c r="F816" s="134" t="s">
        <v>5188</v>
      </c>
      <c r="G816" t="s">
        <v>411</v>
      </c>
      <c r="H816">
        <v>2445759</v>
      </c>
      <c r="I816">
        <v>2446218</v>
      </c>
      <c r="J816" t="s">
        <v>252</v>
      </c>
      <c r="K816">
        <v>459</v>
      </c>
      <c r="L816">
        <v>0.90000000000000002</v>
      </c>
      <c r="M816" t="s">
        <v>274</v>
      </c>
      <c r="N816" t="s">
        <v>138</v>
      </c>
      <c r="O816">
        <v>492</v>
      </c>
      <c r="P816">
        <v>93.292682926829301</v>
      </c>
      <c r="Q816" t="s">
        <v>254</v>
      </c>
      <c r="R816" t="s">
        <v>138</v>
      </c>
      <c r="S816" t="s">
        <v>3264</v>
      </c>
    </row>
    <row r="817">
      <c r="A817" t="s">
        <v>1658</v>
      </c>
      <c r="B817">
        <v>19.350536347102601</v>
      </c>
      <c r="C817">
        <v>2.25808728171965</v>
      </c>
      <c r="D817">
        <v>0.54881898220823</v>
      </c>
      <c r="E817" s="134" t="s">
        <v>5189</v>
      </c>
      <c r="F817" s="134" t="s">
        <v>5190</v>
      </c>
      <c r="G817" t="s">
        <v>317</v>
      </c>
      <c r="H817">
        <v>4554808</v>
      </c>
      <c r="I817">
        <v>4554967</v>
      </c>
      <c r="J817" t="s">
        <v>244</v>
      </c>
      <c r="K817">
        <v>159</v>
      </c>
      <c r="L817">
        <v>1.8999999999999999</v>
      </c>
      <c r="M817" t="s">
        <v>245</v>
      </c>
      <c r="N817" t="s">
        <v>200</v>
      </c>
      <c r="O817">
        <v>3664</v>
      </c>
      <c r="P817">
        <v>4.3395196506550198</v>
      </c>
      <c r="Q817" t="s">
        <v>246</v>
      </c>
      <c r="R817" t="s">
        <v>200</v>
      </c>
      <c r="S817" t="s">
        <v>3264</v>
      </c>
    </row>
    <row r="818">
      <c r="A818" t="s">
        <v>2567</v>
      </c>
      <c r="B818">
        <v>20.5166620417777</v>
      </c>
      <c r="C818">
        <v>-2.5259604526529098</v>
      </c>
      <c r="D818">
        <v>0.61447124928484398</v>
      </c>
      <c r="E818" s="134" t="s">
        <v>5191</v>
      </c>
      <c r="F818" s="134" t="s">
        <v>5192</v>
      </c>
      <c r="G818" t="s">
        <v>297</v>
      </c>
      <c r="H818">
        <v>5085976</v>
      </c>
      <c r="I818">
        <v>5086924</v>
      </c>
      <c r="J818" t="s">
        <v>252</v>
      </c>
      <c r="K818">
        <v>873</v>
      </c>
      <c r="L818">
        <v>16.273</v>
      </c>
      <c r="M818" t="s">
        <v>245</v>
      </c>
      <c r="N818" t="s">
        <v>575</v>
      </c>
      <c r="O818">
        <v>797</v>
      </c>
      <c r="P818">
        <v>109.535759096612</v>
      </c>
      <c r="Q818" t="s">
        <v>254</v>
      </c>
      <c r="R818" t="s">
        <v>192</v>
      </c>
      <c r="S818" t="s">
        <v>3264</v>
      </c>
    </row>
    <row r="819">
      <c r="A819" t="s">
        <v>2915</v>
      </c>
      <c r="B819">
        <v>17.578548453064101</v>
      </c>
      <c r="C819">
        <v>-3.4052023347309501</v>
      </c>
      <c r="D819">
        <v>0.82005932478562804</v>
      </c>
      <c r="E819" s="134" t="s">
        <v>5193</v>
      </c>
      <c r="F819" s="134" t="s">
        <v>5194</v>
      </c>
      <c r="G819" t="s">
        <v>251</v>
      </c>
      <c r="H819">
        <v>7428074</v>
      </c>
      <c r="I819">
        <v>7428420</v>
      </c>
      <c r="J819" t="s">
        <v>252</v>
      </c>
      <c r="K819">
        <v>346</v>
      </c>
      <c r="L819">
        <v>3.5</v>
      </c>
      <c r="M819" t="s">
        <v>245</v>
      </c>
      <c r="N819" t="s">
        <v>138</v>
      </c>
      <c r="O819">
        <v>359</v>
      </c>
      <c r="P819">
        <v>96.378830083565504</v>
      </c>
      <c r="Q819" t="s">
        <v>254</v>
      </c>
      <c r="R819" t="s">
        <v>138</v>
      </c>
      <c r="S819" t="s">
        <v>3264</v>
      </c>
    </row>
    <row r="820">
      <c r="A820" t="s">
        <v>2086</v>
      </c>
      <c r="B820">
        <v>16.846341537636501</v>
      </c>
      <c r="C820">
        <v>2.4927602398351798</v>
      </c>
      <c r="D820">
        <v>0.61098887334505203</v>
      </c>
      <c r="E820" s="134" t="s">
        <v>5195</v>
      </c>
      <c r="F820" s="134" t="s">
        <v>5196</v>
      </c>
      <c r="G820" t="s">
        <v>303</v>
      </c>
      <c r="H820">
        <v>4875973</v>
      </c>
      <c r="I820">
        <v>4876065</v>
      </c>
      <c r="J820" t="s">
        <v>244</v>
      </c>
      <c r="K820">
        <v>92</v>
      </c>
      <c r="L820">
        <v>6.5999999999999996</v>
      </c>
      <c r="M820" t="s">
        <v>245</v>
      </c>
      <c r="N820" t="s">
        <v>200</v>
      </c>
      <c r="O820">
        <v>3664</v>
      </c>
      <c r="P820">
        <v>2.5109170305676898</v>
      </c>
      <c r="Q820" t="s">
        <v>246</v>
      </c>
      <c r="R820" t="s">
        <v>200</v>
      </c>
      <c r="S820" t="s">
        <v>3264</v>
      </c>
    </row>
    <row r="821">
      <c r="A821" t="s">
        <v>2005</v>
      </c>
      <c r="B821">
        <v>6.3539940228854404</v>
      </c>
      <c r="C821">
        <v>6.5146314224336104</v>
      </c>
      <c r="D821">
        <v>2.6087474436606302</v>
      </c>
      <c r="E821" s="134" t="s">
        <v>5197</v>
      </c>
      <c r="F821" s="134" t="s">
        <v>5198</v>
      </c>
      <c r="G821" t="s">
        <v>251</v>
      </c>
      <c r="H821">
        <v>6724388</v>
      </c>
      <c r="I821">
        <v>6724600</v>
      </c>
      <c r="J821" t="s">
        <v>252</v>
      </c>
      <c r="K821">
        <v>212</v>
      </c>
      <c r="L821">
        <v>14.6</v>
      </c>
      <c r="M821" t="s">
        <v>245</v>
      </c>
      <c r="N821" t="s">
        <v>350</v>
      </c>
      <c r="O821">
        <v>217</v>
      </c>
      <c r="P821">
        <v>97.695852534562206</v>
      </c>
      <c r="Q821" t="s">
        <v>254</v>
      </c>
      <c r="R821" t="s">
        <v>192</v>
      </c>
      <c r="S821" t="s">
        <v>3264</v>
      </c>
    </row>
    <row r="822">
      <c r="A822" t="s">
        <v>5199</v>
      </c>
      <c r="B822">
        <v>21.936530737214699</v>
      </c>
      <c r="C822">
        <v>-2.3430197119809102</v>
      </c>
      <c r="D822">
        <v>0.57644710946772604</v>
      </c>
      <c r="E822" s="134" t="s">
        <v>5200</v>
      </c>
      <c r="F822" s="134" t="s">
        <v>5201</v>
      </c>
      <c r="G822" t="s">
        <v>524</v>
      </c>
      <c r="H822">
        <v>2333468</v>
      </c>
      <c r="I822">
        <v>2333858</v>
      </c>
      <c r="J822" t="s">
        <v>244</v>
      </c>
      <c r="K822">
        <v>390</v>
      </c>
      <c r="L822">
        <v>16.699999999999999</v>
      </c>
      <c r="M822" t="s">
        <v>274</v>
      </c>
      <c r="N822" t="s">
        <v>278</v>
      </c>
      <c r="O822">
        <v>2159</v>
      </c>
      <c r="P822">
        <v>18.063918480778099</v>
      </c>
      <c r="Q822" t="s">
        <v>246</v>
      </c>
      <c r="R822" t="s">
        <v>192</v>
      </c>
      <c r="S822" t="s">
        <v>3264</v>
      </c>
    </row>
    <row r="823">
      <c r="A823" t="s">
        <v>2115</v>
      </c>
      <c r="B823">
        <v>14.8007843669025</v>
      </c>
      <c r="C823">
        <v>2.85541031499704</v>
      </c>
      <c r="D823">
        <v>0.70853842818562995</v>
      </c>
      <c r="E823" s="134" t="s">
        <v>5202</v>
      </c>
      <c r="F823" s="134" t="s">
        <v>5203</v>
      </c>
      <c r="G823" t="s">
        <v>553</v>
      </c>
      <c r="H823">
        <v>4114407</v>
      </c>
      <c r="I823">
        <v>4114574</v>
      </c>
      <c r="J823" t="s">
        <v>244</v>
      </c>
      <c r="K823">
        <v>167</v>
      </c>
      <c r="L823">
        <v>2.5</v>
      </c>
      <c r="M823" t="s">
        <v>245</v>
      </c>
      <c r="N823" t="s">
        <v>200</v>
      </c>
      <c r="O823">
        <v>3664</v>
      </c>
      <c r="P823">
        <v>4.5578602620087301</v>
      </c>
      <c r="Q823" t="s">
        <v>246</v>
      </c>
      <c r="R823" t="s">
        <v>200</v>
      </c>
      <c r="S823" t="s">
        <v>3264</v>
      </c>
    </row>
    <row r="824">
      <c r="A824" t="s">
        <v>1891</v>
      </c>
      <c r="B824">
        <v>20.180033277842199</v>
      </c>
      <c r="C824">
        <v>2.1467712985443299</v>
      </c>
      <c r="D824">
        <v>0.52524472508588105</v>
      </c>
      <c r="E824" s="134" t="s">
        <v>5204</v>
      </c>
      <c r="F824" s="134" t="s">
        <v>5205</v>
      </c>
      <c r="G824" t="s">
        <v>273</v>
      </c>
      <c r="H824">
        <v>455169</v>
      </c>
      <c r="I824">
        <v>455393</v>
      </c>
      <c r="J824" t="s">
        <v>252</v>
      </c>
      <c r="K824">
        <v>224</v>
      </c>
      <c r="L824">
        <v>23.899999999999999</v>
      </c>
      <c r="M824" t="s">
        <v>245</v>
      </c>
      <c r="N824" t="s">
        <v>350</v>
      </c>
      <c r="O824">
        <v>325</v>
      </c>
      <c r="P824">
        <v>68.923076923076906</v>
      </c>
      <c r="Q824" t="s">
        <v>246</v>
      </c>
      <c r="R824" t="s">
        <v>192</v>
      </c>
      <c r="S824" t="s">
        <v>3264</v>
      </c>
    </row>
    <row r="825">
      <c r="A825" t="s">
        <v>2445</v>
      </c>
      <c r="B825">
        <v>6.3385516080659396</v>
      </c>
      <c r="C825">
        <v>6.5427189732515796</v>
      </c>
      <c r="D825">
        <v>2.6177418566628399</v>
      </c>
      <c r="E825" s="134" t="s">
        <v>5206</v>
      </c>
      <c r="F825" s="134" t="s">
        <v>5207</v>
      </c>
      <c r="G825" t="s">
        <v>478</v>
      </c>
      <c r="H825">
        <v>1342393</v>
      </c>
      <c r="I825">
        <v>1343876</v>
      </c>
      <c r="J825" t="s">
        <v>244</v>
      </c>
      <c r="K825">
        <v>1483</v>
      </c>
      <c r="L825">
        <v>0.10000000000000001</v>
      </c>
      <c r="M825" t="s">
        <v>245</v>
      </c>
      <c r="N825" t="s">
        <v>198</v>
      </c>
      <c r="O825">
        <v>5467</v>
      </c>
      <c r="P825">
        <v>27.126394732028501</v>
      </c>
      <c r="Q825" t="s">
        <v>246</v>
      </c>
      <c r="R825" t="s">
        <v>198</v>
      </c>
      <c r="S825" t="s">
        <v>3264</v>
      </c>
    </row>
    <row r="826">
      <c r="A826" t="s">
        <v>2624</v>
      </c>
      <c r="B826">
        <v>17.662356936300402</v>
      </c>
      <c r="C826">
        <v>-2.89339333442889</v>
      </c>
      <c r="D826">
        <v>0.71279778625569401</v>
      </c>
      <c r="E826" s="134" t="s">
        <v>5208</v>
      </c>
      <c r="F826" s="134" t="s">
        <v>5209</v>
      </c>
      <c r="G826" t="s">
        <v>317</v>
      </c>
      <c r="H826">
        <v>29098</v>
      </c>
      <c r="I826">
        <v>30533</v>
      </c>
      <c r="J826" t="s">
        <v>244</v>
      </c>
      <c r="K826">
        <v>1039</v>
      </c>
      <c r="L826">
        <v>5.1079999999999997</v>
      </c>
      <c r="M826" t="s">
        <v>274</v>
      </c>
      <c r="N826" t="s">
        <v>138</v>
      </c>
      <c r="O826">
        <v>1417</v>
      </c>
      <c r="P826">
        <v>73.323923782639397</v>
      </c>
      <c r="Q826" t="s">
        <v>246</v>
      </c>
      <c r="R826" t="s">
        <v>138</v>
      </c>
      <c r="S826" t="s">
        <v>3264</v>
      </c>
    </row>
    <row r="827">
      <c r="A827" t="s">
        <v>1715</v>
      </c>
      <c r="B827">
        <v>15.1466860977353</v>
      </c>
      <c r="C827">
        <v>2.7646191848170201</v>
      </c>
      <c r="D827">
        <v>0.68702974494754199</v>
      </c>
      <c r="E827" s="134" t="s">
        <v>5210</v>
      </c>
      <c r="F827" s="134" t="s">
        <v>5211</v>
      </c>
      <c r="G827" t="s">
        <v>520</v>
      </c>
      <c r="H827">
        <v>3992140</v>
      </c>
      <c r="I827">
        <v>3993452</v>
      </c>
      <c r="J827" t="s">
        <v>252</v>
      </c>
      <c r="K827">
        <v>1020</v>
      </c>
      <c r="L827">
        <v>3.1600000000000001</v>
      </c>
      <c r="M827" t="s">
        <v>245</v>
      </c>
      <c r="N827" t="s">
        <v>126</v>
      </c>
      <c r="O827">
        <v>1569</v>
      </c>
      <c r="P827">
        <v>65.009560229445498</v>
      </c>
      <c r="Q827" t="s">
        <v>246</v>
      </c>
      <c r="R827" t="s">
        <v>191</v>
      </c>
      <c r="S827" t="s">
        <v>3264</v>
      </c>
    </row>
    <row r="828">
      <c r="A828" t="s">
        <v>1691</v>
      </c>
      <c r="B828">
        <v>16.997381085290002</v>
      </c>
      <c r="C828">
        <v>2.4092477783943802</v>
      </c>
      <c r="D828">
        <v>0.59349027966427603</v>
      </c>
      <c r="E828" s="134" t="s">
        <v>5212</v>
      </c>
      <c r="F828" s="134" t="s">
        <v>5213</v>
      </c>
      <c r="G828" t="s">
        <v>286</v>
      </c>
      <c r="H828">
        <v>2546950</v>
      </c>
      <c r="I828">
        <v>2547144</v>
      </c>
      <c r="J828" t="s">
        <v>244</v>
      </c>
      <c r="K828">
        <v>194</v>
      </c>
      <c r="L828">
        <v>3.1000000000000001</v>
      </c>
      <c r="M828" t="s">
        <v>245</v>
      </c>
      <c r="N828" t="s">
        <v>200</v>
      </c>
      <c r="O828">
        <v>3664</v>
      </c>
      <c r="P828">
        <v>5.2947598253275103</v>
      </c>
      <c r="Q828" t="s">
        <v>246</v>
      </c>
      <c r="R828" t="s">
        <v>200</v>
      </c>
      <c r="S828" t="s">
        <v>3264</v>
      </c>
    </row>
    <row r="829">
      <c r="A829" t="s">
        <v>5214</v>
      </c>
      <c r="B829">
        <v>28.434728458294401</v>
      </c>
      <c r="C829">
        <v>-2.0781816424342399</v>
      </c>
      <c r="D829">
        <v>0.52222396833639095</v>
      </c>
      <c r="E829" s="134" t="s">
        <v>5215</v>
      </c>
      <c r="F829" s="134" t="s">
        <v>5216</v>
      </c>
      <c r="G829" t="s">
        <v>478</v>
      </c>
      <c r="H829">
        <v>5968168</v>
      </c>
      <c r="I829">
        <v>5974329</v>
      </c>
      <c r="J829" t="s">
        <v>252</v>
      </c>
      <c r="K829">
        <v>5887</v>
      </c>
      <c r="L829">
        <v>3.3599999999999999</v>
      </c>
      <c r="M829" t="s">
        <v>274</v>
      </c>
      <c r="N829" t="s">
        <v>189</v>
      </c>
      <c r="O829">
        <v>5351</v>
      </c>
      <c r="P829">
        <v>110.01681928611499</v>
      </c>
      <c r="Q829" t="s">
        <v>254</v>
      </c>
      <c r="R829" t="s">
        <v>189</v>
      </c>
      <c r="S829" t="s">
        <v>3264</v>
      </c>
    </row>
    <row r="830">
      <c r="A830" t="s">
        <v>2203</v>
      </c>
      <c r="B830">
        <v>15.222684689506501</v>
      </c>
      <c r="C830">
        <v>2.5479645275901399</v>
      </c>
      <c r="D830">
        <v>0.63381573724039098</v>
      </c>
      <c r="E830" s="134" t="s">
        <v>5217</v>
      </c>
      <c r="F830" s="134" t="s">
        <v>5218</v>
      </c>
      <c r="G830" t="s">
        <v>261</v>
      </c>
      <c r="H830">
        <v>1065613</v>
      </c>
      <c r="I830">
        <v>1065733</v>
      </c>
      <c r="J830" t="s">
        <v>244</v>
      </c>
      <c r="K830">
        <v>120</v>
      </c>
      <c r="L830">
        <v>10</v>
      </c>
      <c r="M830" t="s">
        <v>245</v>
      </c>
      <c r="N830" t="s">
        <v>200</v>
      </c>
      <c r="O830">
        <v>3664</v>
      </c>
      <c r="P830">
        <v>3.2751091703056798</v>
      </c>
      <c r="Q830" t="s">
        <v>246</v>
      </c>
      <c r="R830" t="s">
        <v>200</v>
      </c>
      <c r="S830" t="s">
        <v>3264</v>
      </c>
    </row>
    <row r="831">
      <c r="A831" t="s">
        <v>5219</v>
      </c>
      <c r="B831">
        <v>15.803709579345099</v>
      </c>
      <c r="C831">
        <v>-3.54524117047271</v>
      </c>
      <c r="D831">
        <v>0.85929616304728396</v>
      </c>
      <c r="E831" s="134" t="s">
        <v>5220</v>
      </c>
      <c r="F831" s="134" t="s">
        <v>5221</v>
      </c>
      <c r="G831" t="s">
        <v>411</v>
      </c>
      <c r="H831">
        <v>135276</v>
      </c>
      <c r="I831">
        <v>135624</v>
      </c>
      <c r="J831" t="s">
        <v>252</v>
      </c>
      <c r="K831">
        <v>348</v>
      </c>
      <c r="L831">
        <v>0.90000000000000002</v>
      </c>
      <c r="M831" t="s">
        <v>274</v>
      </c>
      <c r="N831" t="s">
        <v>138</v>
      </c>
      <c r="O831">
        <v>359</v>
      </c>
      <c r="P831">
        <v>96.935933147632298</v>
      </c>
      <c r="Q831" t="s">
        <v>254</v>
      </c>
      <c r="R831" t="s">
        <v>138</v>
      </c>
      <c r="S831" t="s">
        <v>3264</v>
      </c>
    </row>
    <row r="832">
      <c r="A832" t="s">
        <v>5222</v>
      </c>
      <c r="B832">
        <v>22.363845150601001</v>
      </c>
      <c r="C832">
        <v>-2.3882012625847899</v>
      </c>
      <c r="D832">
        <v>0.58859435758364098</v>
      </c>
      <c r="E832" s="134" t="s">
        <v>5223</v>
      </c>
      <c r="F832" s="134" t="s">
        <v>5224</v>
      </c>
      <c r="G832" t="s">
        <v>303</v>
      </c>
      <c r="H832">
        <v>1079196</v>
      </c>
      <c r="I832">
        <v>1079283</v>
      </c>
      <c r="J832" t="s">
        <v>244</v>
      </c>
      <c r="K832">
        <v>87</v>
      </c>
      <c r="L832">
        <v>1.1000000000000001</v>
      </c>
      <c r="M832" t="s">
        <v>245</v>
      </c>
      <c r="N832" t="s">
        <v>138</v>
      </c>
      <c r="O832">
        <v>359</v>
      </c>
      <c r="P832">
        <v>24.233983286908099</v>
      </c>
      <c r="Q832" t="s">
        <v>246</v>
      </c>
      <c r="R832" t="s">
        <v>138</v>
      </c>
      <c r="S832" t="s">
        <v>3264</v>
      </c>
    </row>
    <row r="833">
      <c r="A833" t="s">
        <v>2427</v>
      </c>
      <c r="B833">
        <v>6.0781232375159799</v>
      </c>
      <c r="C833">
        <v>6.4545164347355497</v>
      </c>
      <c r="D833">
        <v>2.61480164029058</v>
      </c>
      <c r="E833" s="134" t="s">
        <v>5225</v>
      </c>
      <c r="F833" s="134" t="s">
        <v>5226</v>
      </c>
      <c r="G833" t="s">
        <v>411</v>
      </c>
      <c r="H833">
        <v>128142</v>
      </c>
      <c r="I833">
        <v>130732</v>
      </c>
      <c r="J833" t="s">
        <v>244</v>
      </c>
      <c r="K833">
        <v>2088</v>
      </c>
      <c r="L833">
        <v>5.694</v>
      </c>
      <c r="M833" t="s">
        <v>274</v>
      </c>
      <c r="N833" t="s">
        <v>198</v>
      </c>
      <c r="O833">
        <v>8756</v>
      </c>
      <c r="P833">
        <v>23.8465052535404</v>
      </c>
      <c r="Q833" t="s">
        <v>246</v>
      </c>
      <c r="R833" t="s">
        <v>198</v>
      </c>
      <c r="S833" t="s">
        <v>3264</v>
      </c>
    </row>
    <row r="834">
      <c r="A834" t="s">
        <v>2065</v>
      </c>
      <c r="B834">
        <v>26.135736630313101</v>
      </c>
      <c r="C834">
        <v>-2.0650480384663799</v>
      </c>
      <c r="D834">
        <v>0.52162586460459903</v>
      </c>
      <c r="E834" s="134" t="s">
        <v>5227</v>
      </c>
      <c r="F834" s="134" t="s">
        <v>5228</v>
      </c>
      <c r="G834" t="s">
        <v>524</v>
      </c>
      <c r="H834">
        <v>5392630</v>
      </c>
      <c r="I834">
        <v>5413536</v>
      </c>
      <c r="J834" t="s">
        <v>252</v>
      </c>
      <c r="K834">
        <v>193</v>
      </c>
      <c r="L834">
        <v>18.417000000000002</v>
      </c>
      <c r="M834" t="s">
        <v>274</v>
      </c>
      <c r="N834" t="s">
        <v>354</v>
      </c>
      <c r="O834">
        <v>15164</v>
      </c>
      <c r="P834">
        <v>1.27275125296755</v>
      </c>
      <c r="Q834" t="s">
        <v>246</v>
      </c>
      <c r="R834" t="s">
        <v>191</v>
      </c>
      <c r="S834" t="s">
        <v>3264</v>
      </c>
    </row>
    <row r="835">
      <c r="A835" t="s">
        <v>2645</v>
      </c>
      <c r="B835">
        <v>17.2528224340845</v>
      </c>
      <c r="C835">
        <v>-2.8510286240371401</v>
      </c>
      <c r="D835">
        <v>0.71599069632657197</v>
      </c>
      <c r="E835" s="134" t="s">
        <v>5229</v>
      </c>
      <c r="F835" s="134" t="s">
        <v>5230</v>
      </c>
      <c r="G835" t="s">
        <v>317</v>
      </c>
      <c r="H835">
        <v>29166</v>
      </c>
      <c r="I835">
        <v>29443</v>
      </c>
      <c r="J835" t="s">
        <v>252</v>
      </c>
      <c r="K835">
        <v>251</v>
      </c>
      <c r="L835">
        <v>2.7999999999999998</v>
      </c>
      <c r="M835" t="s">
        <v>274</v>
      </c>
      <c r="N835" t="s">
        <v>199</v>
      </c>
      <c r="O835">
        <v>13544</v>
      </c>
      <c r="P835">
        <v>1.85321913762552</v>
      </c>
      <c r="Q835" t="s">
        <v>246</v>
      </c>
      <c r="R835" t="s">
        <v>199</v>
      </c>
      <c r="S835" t="s">
        <v>3264</v>
      </c>
    </row>
    <row r="836">
      <c r="A836" t="s">
        <v>3027</v>
      </c>
      <c r="B836">
        <v>16.203536902214299</v>
      </c>
      <c r="C836">
        <v>-3.51117685181634</v>
      </c>
      <c r="D836">
        <v>0.87197603127806</v>
      </c>
      <c r="E836" s="134" t="s">
        <v>5231</v>
      </c>
      <c r="F836" s="134" t="s">
        <v>5232</v>
      </c>
      <c r="G836" t="s">
        <v>243</v>
      </c>
      <c r="H836">
        <v>4162</v>
      </c>
      <c r="I836">
        <v>4301</v>
      </c>
      <c r="J836" t="s">
        <v>244</v>
      </c>
      <c r="K836">
        <v>139</v>
      </c>
      <c r="L836">
        <v>25.699999999999999</v>
      </c>
      <c r="M836" t="s">
        <v>293</v>
      </c>
      <c r="N836" t="s">
        <v>138</v>
      </c>
      <c r="O836">
        <v>5618</v>
      </c>
      <c r="P836">
        <v>2.4741901032395899</v>
      </c>
      <c r="Q836" t="s">
        <v>246</v>
      </c>
      <c r="R836" t="s">
        <v>138</v>
      </c>
      <c r="S836" t="s">
        <v>3264</v>
      </c>
    </row>
    <row r="837">
      <c r="A837" t="s">
        <v>2949</v>
      </c>
      <c r="B837">
        <v>17.255000774575901</v>
      </c>
      <c r="C837">
        <v>-4.6164828391567703</v>
      </c>
      <c r="D837">
        <v>1.0707113832183299</v>
      </c>
      <c r="E837" s="134" t="s">
        <v>5233</v>
      </c>
      <c r="F837" s="134" t="s">
        <v>5234</v>
      </c>
      <c r="G837" t="s">
        <v>282</v>
      </c>
      <c r="H837">
        <v>4183292</v>
      </c>
      <c r="I837">
        <v>4183594</v>
      </c>
      <c r="J837" t="s">
        <v>244</v>
      </c>
      <c r="K837">
        <v>302</v>
      </c>
      <c r="L837">
        <v>2</v>
      </c>
      <c r="M837" t="s">
        <v>274</v>
      </c>
      <c r="N837" t="s">
        <v>199</v>
      </c>
      <c r="O837">
        <v>14394</v>
      </c>
      <c r="P837">
        <v>2.0980964290676698</v>
      </c>
      <c r="Q837" t="s">
        <v>246</v>
      </c>
      <c r="R837" t="s">
        <v>199</v>
      </c>
      <c r="S837" t="s">
        <v>3264</v>
      </c>
    </row>
    <row r="838">
      <c r="A838" t="s">
        <v>5235</v>
      </c>
      <c r="B838">
        <v>24.370636079164001</v>
      </c>
      <c r="C838">
        <v>-2.14106968393367</v>
      </c>
      <c r="D838">
        <v>0.54289522757254605</v>
      </c>
      <c r="E838" s="134" t="s">
        <v>5236</v>
      </c>
      <c r="F838" s="134" t="s">
        <v>5237</v>
      </c>
      <c r="G838" t="s">
        <v>380</v>
      </c>
      <c r="H838">
        <v>4505965</v>
      </c>
      <c r="I838">
        <v>4506246</v>
      </c>
      <c r="J838" t="s">
        <v>252</v>
      </c>
      <c r="K838">
        <v>281</v>
      </c>
      <c r="L838">
        <v>1.8</v>
      </c>
      <c r="M838" t="s">
        <v>245</v>
      </c>
      <c r="N838" t="s">
        <v>199</v>
      </c>
      <c r="O838">
        <v>13544</v>
      </c>
      <c r="P838">
        <v>2.07471943295924</v>
      </c>
      <c r="Q838" t="s">
        <v>246</v>
      </c>
      <c r="R838" t="s">
        <v>199</v>
      </c>
      <c r="S838" t="s">
        <v>3264</v>
      </c>
    </row>
    <row r="839">
      <c r="A839" t="s">
        <v>1525</v>
      </c>
      <c r="B839">
        <v>21.294756331460899</v>
      </c>
      <c r="C839">
        <v>2.0604381770849902</v>
      </c>
      <c r="D839">
        <v>0.51680583238772304</v>
      </c>
      <c r="E839" s="134" t="s">
        <v>5238</v>
      </c>
      <c r="F839" s="134" t="s">
        <v>5239</v>
      </c>
      <c r="G839" t="s">
        <v>334</v>
      </c>
      <c r="H839">
        <v>2973872</v>
      </c>
      <c r="I839">
        <v>2974187</v>
      </c>
      <c r="J839" t="s">
        <v>252</v>
      </c>
      <c r="K839">
        <v>315</v>
      </c>
      <c r="L839">
        <v>12.6</v>
      </c>
      <c r="M839" t="s">
        <v>245</v>
      </c>
      <c r="N839" t="s">
        <v>126</v>
      </c>
      <c r="O839">
        <v>823</v>
      </c>
      <c r="P839">
        <v>38.274605103280699</v>
      </c>
      <c r="Q839" t="s">
        <v>246</v>
      </c>
      <c r="R839" t="s">
        <v>192</v>
      </c>
      <c r="S839" t="s">
        <v>3264</v>
      </c>
    </row>
    <row r="840">
      <c r="A840" t="s">
        <v>1888</v>
      </c>
      <c r="B840">
        <v>18.494927915124801</v>
      </c>
      <c r="C840">
        <v>2.34583765072732</v>
      </c>
      <c r="D840">
        <v>0.58962377945779998</v>
      </c>
      <c r="E840" s="134" t="s">
        <v>5240</v>
      </c>
      <c r="F840" s="134" t="s">
        <v>5241</v>
      </c>
      <c r="G840" t="s">
        <v>269</v>
      </c>
      <c r="H840">
        <v>7068502</v>
      </c>
      <c r="I840">
        <v>7068603</v>
      </c>
      <c r="J840" t="s">
        <v>244</v>
      </c>
      <c r="K840">
        <v>101</v>
      </c>
      <c r="L840">
        <v>0</v>
      </c>
      <c r="M840" t="s">
        <v>245</v>
      </c>
      <c r="N840" t="s">
        <v>200</v>
      </c>
      <c r="O840">
        <v>3664</v>
      </c>
      <c r="P840">
        <v>2.7565502183406099</v>
      </c>
      <c r="Q840" t="s">
        <v>246</v>
      </c>
      <c r="R840" t="s">
        <v>200</v>
      </c>
      <c r="S840" t="s">
        <v>3264</v>
      </c>
    </row>
    <row r="841">
      <c r="A841" t="s">
        <v>3026</v>
      </c>
      <c r="B841">
        <v>16.069389120425001</v>
      </c>
      <c r="C841">
        <v>-3.17507701233367</v>
      </c>
      <c r="D841">
        <v>0.80151212411821604</v>
      </c>
      <c r="E841" s="134" t="s">
        <v>5242</v>
      </c>
      <c r="F841" s="134" t="s">
        <v>5243</v>
      </c>
      <c r="G841" t="s">
        <v>445</v>
      </c>
      <c r="H841">
        <v>2004543</v>
      </c>
      <c r="I841">
        <v>2004942</v>
      </c>
      <c r="J841" t="s">
        <v>244</v>
      </c>
      <c r="K841">
        <v>399</v>
      </c>
      <c r="L841">
        <v>1.2</v>
      </c>
      <c r="M841" t="s">
        <v>274</v>
      </c>
      <c r="N841" t="s">
        <v>122</v>
      </c>
      <c r="O841">
        <v>421</v>
      </c>
      <c r="P841">
        <v>94.774346793349196</v>
      </c>
      <c r="Q841" t="s">
        <v>254</v>
      </c>
      <c r="R841" t="s">
        <v>122</v>
      </c>
      <c r="S841" t="s">
        <v>3264</v>
      </c>
    </row>
    <row r="842">
      <c r="A842" t="s">
        <v>1876</v>
      </c>
      <c r="B842">
        <v>20.117874064213801</v>
      </c>
      <c r="C842">
        <v>2.1679482442705198</v>
      </c>
      <c r="D842">
        <v>0.54571053573221695</v>
      </c>
      <c r="E842" s="134" t="s">
        <v>5244</v>
      </c>
      <c r="F842" s="134" t="s">
        <v>5245</v>
      </c>
      <c r="G842" t="s">
        <v>445</v>
      </c>
      <c r="H842">
        <v>5628573</v>
      </c>
      <c r="I842">
        <v>5628775</v>
      </c>
      <c r="J842" t="s">
        <v>244</v>
      </c>
      <c r="K842">
        <v>202</v>
      </c>
      <c r="L842">
        <v>0.5</v>
      </c>
      <c r="M842" t="s">
        <v>245</v>
      </c>
      <c r="N842" t="s">
        <v>200</v>
      </c>
      <c r="O842">
        <v>3664</v>
      </c>
      <c r="P842">
        <v>5.5131004366812197</v>
      </c>
      <c r="Q842" t="s">
        <v>246</v>
      </c>
      <c r="R842" t="s">
        <v>200</v>
      </c>
      <c r="S842" t="s">
        <v>3264</v>
      </c>
    </row>
    <row r="843">
      <c r="A843" t="s">
        <v>2418</v>
      </c>
      <c r="B843">
        <v>5.9633514670604804</v>
      </c>
      <c r="C843">
        <v>6.3703520082099399</v>
      </c>
      <c r="D843">
        <v>2.6091451082193702</v>
      </c>
      <c r="E843" s="134" t="s">
        <v>5246</v>
      </c>
      <c r="F843" s="134" t="s">
        <v>5247</v>
      </c>
      <c r="G843" t="s">
        <v>273</v>
      </c>
      <c r="H843">
        <v>439314</v>
      </c>
      <c r="I843">
        <v>441170</v>
      </c>
      <c r="J843" t="s">
        <v>244</v>
      </c>
      <c r="K843">
        <v>1856</v>
      </c>
      <c r="L843">
        <v>1.3</v>
      </c>
      <c r="M843" t="s">
        <v>245</v>
      </c>
      <c r="N843" t="s">
        <v>198</v>
      </c>
      <c r="O843">
        <v>5467</v>
      </c>
      <c r="P843">
        <v>33.949149442107199</v>
      </c>
      <c r="Q843" t="s">
        <v>246</v>
      </c>
      <c r="R843" t="s">
        <v>198</v>
      </c>
      <c r="S843" t="s">
        <v>3264</v>
      </c>
    </row>
    <row r="844">
      <c r="A844" t="s">
        <v>1981</v>
      </c>
      <c r="B844">
        <v>14.031865075640701</v>
      </c>
      <c r="C844">
        <v>2.6633519185129702</v>
      </c>
      <c r="D844">
        <v>0.67834963946317195</v>
      </c>
      <c r="E844" s="134" t="s">
        <v>5248</v>
      </c>
      <c r="F844" s="134" t="s">
        <v>5249</v>
      </c>
      <c r="G844" t="s">
        <v>297</v>
      </c>
      <c r="H844">
        <v>1146369</v>
      </c>
      <c r="I844">
        <v>1146602</v>
      </c>
      <c r="J844" t="s">
        <v>252</v>
      </c>
      <c r="K844">
        <v>233</v>
      </c>
      <c r="L844">
        <v>12.4</v>
      </c>
      <c r="M844" t="s">
        <v>245</v>
      </c>
      <c r="N844" t="s">
        <v>350</v>
      </c>
      <c r="O844">
        <v>221</v>
      </c>
      <c r="P844">
        <v>105.429864253394</v>
      </c>
      <c r="Q844" t="s">
        <v>254</v>
      </c>
      <c r="R844" t="s">
        <v>192</v>
      </c>
      <c r="S844" t="s">
        <v>3264</v>
      </c>
    </row>
    <row r="845">
      <c r="A845" t="s">
        <v>2424</v>
      </c>
      <c r="B845">
        <v>6.0553083955169704</v>
      </c>
      <c r="C845">
        <v>6.37884468350902</v>
      </c>
      <c r="D845">
        <v>2.6166272284415899</v>
      </c>
      <c r="E845" s="134" t="s">
        <v>5250</v>
      </c>
      <c r="F845" s="134" t="s">
        <v>5251</v>
      </c>
      <c r="G845" t="s">
        <v>418</v>
      </c>
      <c r="H845">
        <v>606110</v>
      </c>
      <c r="I845">
        <v>606336</v>
      </c>
      <c r="J845" t="s">
        <v>244</v>
      </c>
      <c r="K845">
        <v>226</v>
      </c>
      <c r="L845">
        <v>16.5</v>
      </c>
      <c r="M845" t="s">
        <v>274</v>
      </c>
      <c r="N845" t="s">
        <v>138</v>
      </c>
      <c r="O845">
        <v>13346</v>
      </c>
      <c r="P845">
        <v>1.69339127828563</v>
      </c>
      <c r="Q845" t="s">
        <v>246</v>
      </c>
      <c r="R845" t="s">
        <v>138</v>
      </c>
      <c r="S845" t="s">
        <v>3264</v>
      </c>
    </row>
    <row r="846">
      <c r="A846" t="s">
        <v>2803</v>
      </c>
      <c r="B846">
        <v>14.966652013540999</v>
      </c>
      <c r="C846">
        <v>-3.8321127803569799</v>
      </c>
      <c r="D846">
        <v>0.93669592300260396</v>
      </c>
      <c r="E846" s="134" t="s">
        <v>5252</v>
      </c>
      <c r="F846" s="134" t="s">
        <v>5253</v>
      </c>
      <c r="G846" t="s">
        <v>251</v>
      </c>
      <c r="H846">
        <v>113661</v>
      </c>
      <c r="I846">
        <v>117656</v>
      </c>
      <c r="J846" t="s">
        <v>252</v>
      </c>
      <c r="K846">
        <v>668</v>
      </c>
      <c r="L846">
        <v>15.411</v>
      </c>
      <c r="M846" t="s">
        <v>293</v>
      </c>
      <c r="N846" t="s">
        <v>196</v>
      </c>
      <c r="O846">
        <v>4037</v>
      </c>
      <c r="P846">
        <v>16.546940797622</v>
      </c>
      <c r="Q846" t="s">
        <v>246</v>
      </c>
      <c r="R846" t="s">
        <v>196</v>
      </c>
      <c r="S846" t="s">
        <v>3264</v>
      </c>
    </row>
    <row r="847">
      <c r="A847" t="s">
        <v>5254</v>
      </c>
      <c r="B847">
        <v>25.361451008702701</v>
      </c>
      <c r="C847">
        <v>-2.0866873787243199</v>
      </c>
      <c r="D847">
        <v>0.53066889568527398</v>
      </c>
      <c r="E847" s="134" t="s">
        <v>5255</v>
      </c>
      <c r="F847" s="134" t="s">
        <v>5256</v>
      </c>
      <c r="G847" t="s">
        <v>251</v>
      </c>
      <c r="H847">
        <v>3498117</v>
      </c>
      <c r="I847">
        <v>3500953</v>
      </c>
      <c r="J847" t="s">
        <v>252</v>
      </c>
      <c r="K847">
        <v>949</v>
      </c>
      <c r="L847">
        <v>17.710999999999999</v>
      </c>
      <c r="M847" t="s">
        <v>265</v>
      </c>
      <c r="N847" t="s">
        <v>278</v>
      </c>
      <c r="O847">
        <v>2159</v>
      </c>
      <c r="P847">
        <v>43.955534969893499</v>
      </c>
      <c r="Q847" t="s">
        <v>246</v>
      </c>
      <c r="R847" t="s">
        <v>192</v>
      </c>
      <c r="S847" t="s">
        <v>3264</v>
      </c>
    </row>
    <row r="848">
      <c r="A848" t="s">
        <v>3241</v>
      </c>
      <c r="B848">
        <v>11.1916137958289</v>
      </c>
      <c r="C848">
        <v>-6.5695055323871996</v>
      </c>
      <c r="D848">
        <v>2.5971512419264799</v>
      </c>
      <c r="E848" s="134" t="s">
        <v>5257</v>
      </c>
      <c r="F848" s="134" t="s">
        <v>5258</v>
      </c>
      <c r="G848" t="s">
        <v>307</v>
      </c>
      <c r="H848">
        <v>1150596</v>
      </c>
      <c r="I848">
        <v>1150668</v>
      </c>
      <c r="J848" t="s">
        <v>244</v>
      </c>
      <c r="K848">
        <v>72</v>
      </c>
      <c r="L848">
        <v>3</v>
      </c>
      <c r="M848" t="s">
        <v>245</v>
      </c>
      <c r="N848" t="s">
        <v>138</v>
      </c>
      <c r="O848">
        <v>359</v>
      </c>
      <c r="P848">
        <v>20.055710306406699</v>
      </c>
      <c r="Q848" t="s">
        <v>246</v>
      </c>
      <c r="R848" t="s">
        <v>138</v>
      </c>
      <c r="S848" t="s">
        <v>3264</v>
      </c>
    </row>
    <row r="849">
      <c r="A849" t="s">
        <v>1706</v>
      </c>
      <c r="B849">
        <v>15.5754810053895</v>
      </c>
      <c r="C849">
        <v>2.4337718724103099</v>
      </c>
      <c r="D849">
        <v>0.62555424206383203</v>
      </c>
      <c r="E849" s="134" t="s">
        <v>5259</v>
      </c>
      <c r="F849" s="134" t="s">
        <v>5260</v>
      </c>
      <c r="G849" t="s">
        <v>338</v>
      </c>
      <c r="H849">
        <v>3529702</v>
      </c>
      <c r="I849">
        <v>3531432</v>
      </c>
      <c r="J849" t="s">
        <v>252</v>
      </c>
      <c r="K849">
        <v>1730</v>
      </c>
      <c r="L849">
        <v>16.399999999999999</v>
      </c>
      <c r="M849" t="s">
        <v>274</v>
      </c>
      <c r="N849" t="s">
        <v>126</v>
      </c>
      <c r="O849">
        <v>3386</v>
      </c>
      <c r="P849">
        <v>51.092734790313102</v>
      </c>
      <c r="Q849" t="s">
        <v>246</v>
      </c>
      <c r="R849" t="s">
        <v>192</v>
      </c>
      <c r="S849" t="s">
        <v>3264</v>
      </c>
    </row>
    <row r="850">
      <c r="A850" t="s">
        <v>2264</v>
      </c>
      <c r="B850">
        <v>14.274952583713199</v>
      </c>
      <c r="C850">
        <v>2.6945846135879599</v>
      </c>
      <c r="D850">
        <v>0.69315054302994294</v>
      </c>
      <c r="E850" s="134" t="s">
        <v>5261</v>
      </c>
      <c r="F850" s="134" t="s">
        <v>5262</v>
      </c>
      <c r="G850" t="s">
        <v>349</v>
      </c>
      <c r="H850">
        <v>4052734</v>
      </c>
      <c r="I850">
        <v>4052865</v>
      </c>
      <c r="J850" t="s">
        <v>244</v>
      </c>
      <c r="K850">
        <v>131</v>
      </c>
      <c r="L850">
        <v>5.2999999999999998</v>
      </c>
      <c r="M850" t="s">
        <v>245</v>
      </c>
      <c r="N850" t="s">
        <v>200</v>
      </c>
      <c r="O850">
        <v>3664</v>
      </c>
      <c r="P850">
        <v>3.5753275109170302</v>
      </c>
      <c r="Q850" t="s">
        <v>246</v>
      </c>
      <c r="R850" t="s">
        <v>200</v>
      </c>
      <c r="S850" t="s">
        <v>3264</v>
      </c>
    </row>
    <row r="851">
      <c r="A851" t="s">
        <v>2973</v>
      </c>
      <c r="B851">
        <v>14.9134052636227</v>
      </c>
      <c r="C851">
        <v>-3.7594156110571202</v>
      </c>
      <c r="D851">
        <v>0.94278377592498097</v>
      </c>
      <c r="E851" s="134" t="s">
        <v>5263</v>
      </c>
      <c r="F851" s="134" t="s">
        <v>5264</v>
      </c>
      <c r="G851" t="s">
        <v>380</v>
      </c>
      <c r="H851">
        <v>3577531</v>
      </c>
      <c r="I851">
        <v>3577796</v>
      </c>
      <c r="J851" t="s">
        <v>252</v>
      </c>
      <c r="K851">
        <v>265</v>
      </c>
      <c r="L851">
        <v>23.699999999999999</v>
      </c>
      <c r="M851" t="s">
        <v>245</v>
      </c>
      <c r="N851" t="s">
        <v>126</v>
      </c>
      <c r="O851">
        <v>1519</v>
      </c>
      <c r="P851">
        <v>17.445687952600402</v>
      </c>
      <c r="Q851" t="s">
        <v>246</v>
      </c>
      <c r="R851" t="s">
        <v>192</v>
      </c>
      <c r="S851" t="s">
        <v>3264</v>
      </c>
    </row>
    <row r="852">
      <c r="A852" t="s">
        <v>2856</v>
      </c>
      <c r="B852">
        <v>16.381509984859299</v>
      </c>
      <c r="C852">
        <v>-4.5245405302834198</v>
      </c>
      <c r="D852">
        <v>1.07736760627471</v>
      </c>
      <c r="E852" s="134" t="s">
        <v>5265</v>
      </c>
      <c r="F852" s="134" t="s">
        <v>5266</v>
      </c>
      <c r="G852" t="s">
        <v>243</v>
      </c>
      <c r="H852">
        <v>3092</v>
      </c>
      <c r="I852">
        <v>3429</v>
      </c>
      <c r="J852" t="s">
        <v>252</v>
      </c>
      <c r="K852">
        <v>337</v>
      </c>
      <c r="L852">
        <v>17.899999999999999</v>
      </c>
      <c r="M852" t="s">
        <v>293</v>
      </c>
      <c r="N852" t="s">
        <v>138</v>
      </c>
      <c r="O852">
        <v>4935</v>
      </c>
      <c r="P852">
        <v>6.8287740628166196</v>
      </c>
      <c r="Q852" t="s">
        <v>246</v>
      </c>
      <c r="R852" t="s">
        <v>138</v>
      </c>
      <c r="S852" t="s">
        <v>3264</v>
      </c>
    </row>
    <row r="853">
      <c r="A853" t="s">
        <v>1906</v>
      </c>
      <c r="B853">
        <v>17.265370090904501</v>
      </c>
      <c r="C853">
        <v>2.3282560383659998</v>
      </c>
      <c r="D853">
        <v>0.598153419297766</v>
      </c>
      <c r="E853" s="134" t="s">
        <v>5267</v>
      </c>
      <c r="F853" s="134" t="s">
        <v>5268</v>
      </c>
      <c r="G853" t="s">
        <v>553</v>
      </c>
      <c r="H853">
        <v>3290856</v>
      </c>
      <c r="I853">
        <v>3291138</v>
      </c>
      <c r="J853" t="s">
        <v>244</v>
      </c>
      <c r="K853">
        <v>282</v>
      </c>
      <c r="L853">
        <v>6.2000000000000002</v>
      </c>
      <c r="M853" t="s">
        <v>274</v>
      </c>
      <c r="N853" t="s">
        <v>200</v>
      </c>
      <c r="O853">
        <v>3664</v>
      </c>
      <c r="P853">
        <v>7.6965065502183396</v>
      </c>
      <c r="Q853" t="s">
        <v>246</v>
      </c>
      <c r="R853" t="s">
        <v>200</v>
      </c>
      <c r="S853" t="s">
        <v>3264</v>
      </c>
    </row>
    <row r="854">
      <c r="A854" t="s">
        <v>2068</v>
      </c>
      <c r="B854">
        <v>9.8751744988817904</v>
      </c>
      <c r="C854">
        <v>4.0247829512309696</v>
      </c>
      <c r="D854">
        <v>1.0058445263392</v>
      </c>
      <c r="E854" s="134" t="s">
        <v>5269</v>
      </c>
      <c r="F854" s="134" t="s">
        <v>5270</v>
      </c>
      <c r="G854" t="s">
        <v>553</v>
      </c>
      <c r="H854">
        <v>6318981</v>
      </c>
      <c r="I854">
        <v>6319386</v>
      </c>
      <c r="J854" t="s">
        <v>244</v>
      </c>
      <c r="K854">
        <v>405</v>
      </c>
      <c r="L854">
        <v>13.199999999999999</v>
      </c>
      <c r="M854" t="s">
        <v>274</v>
      </c>
      <c r="N854" t="s">
        <v>126</v>
      </c>
      <c r="O854">
        <v>3386</v>
      </c>
      <c r="P854">
        <v>11.9610159480213</v>
      </c>
      <c r="Q854" t="s">
        <v>246</v>
      </c>
      <c r="R854" t="s">
        <v>192</v>
      </c>
      <c r="S854" t="s">
        <v>3264</v>
      </c>
    </row>
    <row r="855">
      <c r="A855" t="s">
        <v>5271</v>
      </c>
      <c r="B855">
        <v>24.136272826916699</v>
      </c>
      <c r="C855">
        <v>-2.06484789694515</v>
      </c>
      <c r="D855">
        <v>0.53361622961549005</v>
      </c>
      <c r="E855" s="134" t="s">
        <v>5272</v>
      </c>
      <c r="F855" s="134" t="s">
        <v>5273</v>
      </c>
      <c r="G855" t="s">
        <v>681</v>
      </c>
      <c r="H855">
        <v>1315078</v>
      </c>
      <c r="I855">
        <v>1315419</v>
      </c>
      <c r="J855" t="s">
        <v>252</v>
      </c>
      <c r="K855">
        <v>341</v>
      </c>
      <c r="L855">
        <v>1.2</v>
      </c>
      <c r="M855" t="s">
        <v>274</v>
      </c>
      <c r="N855" t="s">
        <v>199</v>
      </c>
      <c r="O855">
        <v>13544</v>
      </c>
      <c r="P855">
        <v>2.5177200236266999</v>
      </c>
      <c r="Q855" t="s">
        <v>246</v>
      </c>
      <c r="R855" t="s">
        <v>199</v>
      </c>
      <c r="S855" t="s">
        <v>3264</v>
      </c>
    </row>
    <row r="856">
      <c r="A856" t="s">
        <v>1903</v>
      </c>
      <c r="B856">
        <v>12.2496011082793</v>
      </c>
      <c r="C856">
        <v>2.9093478706161799</v>
      </c>
      <c r="D856">
        <v>0.75470798385845295</v>
      </c>
      <c r="E856" s="134" t="s">
        <v>5274</v>
      </c>
      <c r="F856" s="134" t="s">
        <v>5275</v>
      </c>
      <c r="G856" t="s">
        <v>349</v>
      </c>
      <c r="H856">
        <v>3058039</v>
      </c>
      <c r="I856">
        <v>3058141</v>
      </c>
      <c r="J856" t="s">
        <v>244</v>
      </c>
      <c r="K856">
        <v>102</v>
      </c>
      <c r="L856">
        <v>12.5</v>
      </c>
      <c r="M856" t="s">
        <v>274</v>
      </c>
      <c r="N856" t="s">
        <v>200</v>
      </c>
      <c r="O856">
        <v>3664</v>
      </c>
      <c r="P856">
        <v>2.7838427947598299</v>
      </c>
      <c r="Q856" t="s">
        <v>246</v>
      </c>
      <c r="R856" t="s">
        <v>200</v>
      </c>
      <c r="S856" t="s">
        <v>3264</v>
      </c>
    </row>
    <row r="857">
      <c r="A857" t="s">
        <v>1864</v>
      </c>
      <c r="B857">
        <v>17.507332057952901</v>
      </c>
      <c r="C857">
        <v>2.21407966658774</v>
      </c>
      <c r="D857">
        <v>0.57289547496745796</v>
      </c>
      <c r="E857" s="134" t="s">
        <v>5276</v>
      </c>
      <c r="F857">
        <v>0.000100366883677014</v>
      </c>
      <c r="G857" t="s">
        <v>307</v>
      </c>
      <c r="H857">
        <v>2642979</v>
      </c>
      <c r="I857">
        <v>2643074</v>
      </c>
      <c r="J857" t="s">
        <v>244</v>
      </c>
      <c r="K857">
        <v>95</v>
      </c>
      <c r="L857">
        <v>4.5</v>
      </c>
      <c r="M857" t="s">
        <v>265</v>
      </c>
      <c r="N857" t="s">
        <v>200</v>
      </c>
      <c r="O857">
        <v>3664</v>
      </c>
      <c r="P857">
        <v>2.5927947598253298</v>
      </c>
      <c r="Q857" t="s">
        <v>246</v>
      </c>
      <c r="R857" t="s">
        <v>200</v>
      </c>
      <c r="S857" t="s">
        <v>3264</v>
      </c>
    </row>
    <row r="858">
      <c r="A858" t="s">
        <v>1498</v>
      </c>
      <c r="B858">
        <v>21.056243895984</v>
      </c>
      <c r="C858">
        <v>2.0155075118725101</v>
      </c>
      <c r="D858">
        <v>0.51672365314379298</v>
      </c>
      <c r="E858" s="134" t="s">
        <v>5277</v>
      </c>
      <c r="F858">
        <v>0.000100964140393567</v>
      </c>
      <c r="G858" t="s">
        <v>317</v>
      </c>
      <c r="H858">
        <v>5829511</v>
      </c>
      <c r="I858">
        <v>5832731</v>
      </c>
      <c r="J858" t="s">
        <v>244</v>
      </c>
      <c r="K858">
        <v>3220</v>
      </c>
      <c r="L858">
        <v>2.1000000000000001</v>
      </c>
      <c r="M858" t="s">
        <v>245</v>
      </c>
      <c r="N858" t="s">
        <v>200</v>
      </c>
      <c r="O858">
        <v>3664</v>
      </c>
      <c r="P858">
        <v>87.882096069868993</v>
      </c>
      <c r="Q858" t="s">
        <v>254</v>
      </c>
      <c r="R858" t="s">
        <v>200</v>
      </c>
      <c r="S858" t="s">
        <v>3264</v>
      </c>
    </row>
    <row r="859">
      <c r="A859" t="s">
        <v>2234</v>
      </c>
      <c r="B859">
        <v>16.170696035147099</v>
      </c>
      <c r="C859">
        <v>2.37085403119411</v>
      </c>
      <c r="D859">
        <v>0.61745534718335904</v>
      </c>
      <c r="E859" s="134" t="s">
        <v>5278</v>
      </c>
      <c r="F859">
        <v>0.00010176358506767001</v>
      </c>
      <c r="G859" t="s">
        <v>478</v>
      </c>
      <c r="H859">
        <v>2696519</v>
      </c>
      <c r="I859">
        <v>2699076</v>
      </c>
      <c r="J859" t="s">
        <v>244</v>
      </c>
      <c r="K859">
        <v>2557</v>
      </c>
      <c r="L859">
        <v>2.5</v>
      </c>
      <c r="M859" t="s">
        <v>274</v>
      </c>
      <c r="N859" t="s">
        <v>198</v>
      </c>
      <c r="O859">
        <v>5467</v>
      </c>
      <c r="P859">
        <v>46.771538320834097</v>
      </c>
      <c r="Q859" t="s">
        <v>246</v>
      </c>
      <c r="R859" t="s">
        <v>198</v>
      </c>
      <c r="S859" t="s">
        <v>3264</v>
      </c>
    </row>
    <row r="860">
      <c r="A860" t="s">
        <v>1625</v>
      </c>
      <c r="B860">
        <v>19.466838106168598</v>
      </c>
      <c r="C860">
        <v>2.1783861443072601</v>
      </c>
      <c r="D860">
        <v>0.56221486704495904</v>
      </c>
      <c r="E860" s="134" t="s">
        <v>5279</v>
      </c>
      <c r="F860">
        <v>0.00010245845390479101</v>
      </c>
      <c r="G860" t="s">
        <v>243</v>
      </c>
      <c r="H860">
        <v>3517912</v>
      </c>
      <c r="I860">
        <v>3518325</v>
      </c>
      <c r="J860" t="s">
        <v>244</v>
      </c>
      <c r="K860">
        <v>413</v>
      </c>
      <c r="L860">
        <v>10.699999999999999</v>
      </c>
      <c r="M860" t="s">
        <v>274</v>
      </c>
      <c r="N860" t="s">
        <v>200</v>
      </c>
      <c r="O860">
        <v>3664</v>
      </c>
      <c r="P860">
        <v>11.271834061135401</v>
      </c>
      <c r="Q860" t="s">
        <v>246</v>
      </c>
      <c r="R860" t="s">
        <v>200</v>
      </c>
      <c r="S860" t="s">
        <v>3264</v>
      </c>
    </row>
    <row r="861">
      <c r="A861" t="s">
        <v>2089</v>
      </c>
      <c r="B861">
        <v>5.7257379385095204</v>
      </c>
      <c r="C861">
        <v>6.32633876763001</v>
      </c>
      <c r="D861">
        <v>2.6219975814847301</v>
      </c>
      <c r="E861" s="134" t="s">
        <v>5280</v>
      </c>
      <c r="F861">
        <v>0.000102882584322942</v>
      </c>
      <c r="G861" t="s">
        <v>553</v>
      </c>
      <c r="H861">
        <v>319240</v>
      </c>
      <c r="I861">
        <v>319456</v>
      </c>
      <c r="J861" t="s">
        <v>244</v>
      </c>
      <c r="K861">
        <v>216</v>
      </c>
      <c r="L861">
        <v>22.899999999999999</v>
      </c>
      <c r="M861" t="s">
        <v>274</v>
      </c>
      <c r="N861" t="s">
        <v>198</v>
      </c>
      <c r="O861">
        <v>4401</v>
      </c>
      <c r="P861">
        <v>4.9079754601227004</v>
      </c>
      <c r="Q861" t="s">
        <v>246</v>
      </c>
      <c r="R861" t="s">
        <v>198</v>
      </c>
      <c r="S861" t="s">
        <v>3264</v>
      </c>
    </row>
    <row r="862">
      <c r="A862" t="s">
        <v>5281</v>
      </c>
      <c r="B862">
        <v>23.821180212326599</v>
      </c>
      <c r="C862">
        <v>-2.1388439754908499</v>
      </c>
      <c r="D862">
        <v>0.56640644281707198</v>
      </c>
      <c r="E862" s="134" t="s">
        <v>5282</v>
      </c>
      <c r="F862">
        <v>0.000107035094552124</v>
      </c>
      <c r="G862" t="s">
        <v>282</v>
      </c>
      <c r="H862">
        <v>6935373</v>
      </c>
      <c r="I862">
        <v>6936508</v>
      </c>
      <c r="J862" t="s">
        <v>244</v>
      </c>
      <c r="K862">
        <v>465</v>
      </c>
      <c r="L862">
        <v>18.521000000000001</v>
      </c>
      <c r="M862" t="s">
        <v>245</v>
      </c>
      <c r="N862" t="s">
        <v>122</v>
      </c>
      <c r="O862">
        <v>1773</v>
      </c>
      <c r="P862">
        <v>26.226734348561799</v>
      </c>
      <c r="Q862" t="s">
        <v>246</v>
      </c>
      <c r="R862" t="s">
        <v>122</v>
      </c>
      <c r="S862" t="s">
        <v>3264</v>
      </c>
    </row>
    <row r="863">
      <c r="A863" t="s">
        <v>2415</v>
      </c>
      <c r="B863">
        <v>13.8577525414437</v>
      </c>
      <c r="C863">
        <v>2.6359529877169199</v>
      </c>
      <c r="D863">
        <v>0.68910830451066696</v>
      </c>
      <c r="E863" s="134" t="s">
        <v>5283</v>
      </c>
      <c r="F863">
        <v>0.000109846588569804</v>
      </c>
      <c r="G863" t="s">
        <v>269</v>
      </c>
      <c r="H863">
        <v>5904490</v>
      </c>
      <c r="I863">
        <v>5904790</v>
      </c>
      <c r="J863" t="s">
        <v>244</v>
      </c>
      <c r="K863">
        <v>300</v>
      </c>
      <c r="L863">
        <v>3</v>
      </c>
      <c r="M863" t="s">
        <v>265</v>
      </c>
      <c r="N863" t="s">
        <v>200</v>
      </c>
      <c r="O863">
        <v>3664</v>
      </c>
      <c r="P863">
        <v>8.1877729257641896</v>
      </c>
      <c r="Q863" t="s">
        <v>246</v>
      </c>
      <c r="R863" t="s">
        <v>200</v>
      </c>
      <c r="S863" t="s">
        <v>3264</v>
      </c>
    </row>
    <row r="864">
      <c r="A864" t="s">
        <v>2222</v>
      </c>
      <c r="B864">
        <v>14.203821017635301</v>
      </c>
      <c r="C864">
        <v>2.5603313399904399</v>
      </c>
      <c r="D864">
        <v>0.66908848967233403</v>
      </c>
      <c r="E864" s="134" t="s">
        <v>5284</v>
      </c>
      <c r="F864">
        <v>0.000113760584433458</v>
      </c>
      <c r="G864" t="s">
        <v>524</v>
      </c>
      <c r="H864">
        <v>2240351</v>
      </c>
      <c r="I864">
        <v>2240452</v>
      </c>
      <c r="J864" t="s">
        <v>244</v>
      </c>
      <c r="K864">
        <v>101</v>
      </c>
      <c r="L864">
        <v>8.9000000000000004</v>
      </c>
      <c r="M864" t="s">
        <v>274</v>
      </c>
      <c r="N864" t="s">
        <v>200</v>
      </c>
      <c r="O864">
        <v>3664</v>
      </c>
      <c r="P864">
        <v>2.7565502183406099</v>
      </c>
      <c r="Q864" t="s">
        <v>246</v>
      </c>
      <c r="R864" t="s">
        <v>200</v>
      </c>
      <c r="S864" t="s">
        <v>3264</v>
      </c>
    </row>
    <row r="865">
      <c r="A865" t="s">
        <v>2044</v>
      </c>
      <c r="B865">
        <v>10.876599339799601</v>
      </c>
      <c r="C865">
        <v>3.1571662497923301</v>
      </c>
      <c r="D865">
        <v>0.82523012514848004</v>
      </c>
      <c r="E865" s="134" t="s">
        <v>5285</v>
      </c>
      <c r="F865">
        <v>0.000114586884994444</v>
      </c>
      <c r="G865" t="s">
        <v>303</v>
      </c>
      <c r="H865">
        <v>4007598</v>
      </c>
      <c r="I865">
        <v>4007987</v>
      </c>
      <c r="J865" t="s">
        <v>244</v>
      </c>
      <c r="K865">
        <v>389</v>
      </c>
      <c r="L865">
        <v>6.7000000000000002</v>
      </c>
      <c r="M865" t="s">
        <v>245</v>
      </c>
      <c r="N865" t="s">
        <v>197</v>
      </c>
      <c r="O865">
        <v>604</v>
      </c>
      <c r="P865">
        <v>64.403973509933806</v>
      </c>
      <c r="Q865" t="s">
        <v>246</v>
      </c>
      <c r="R865" t="s">
        <v>197</v>
      </c>
      <c r="S865" t="s">
        <v>3264</v>
      </c>
    </row>
    <row r="866">
      <c r="A866" t="s">
        <v>1954</v>
      </c>
      <c r="B866">
        <v>17.945169254715999</v>
      </c>
      <c r="C866">
        <v>2.28786738149849</v>
      </c>
      <c r="D866">
        <v>0.59641165152969999</v>
      </c>
      <c r="E866" s="134" t="s">
        <v>5286</v>
      </c>
      <c r="F866">
        <v>0.000114862592180984</v>
      </c>
      <c r="G866" t="s">
        <v>411</v>
      </c>
      <c r="H866">
        <v>6839749</v>
      </c>
      <c r="I866">
        <v>6839847</v>
      </c>
      <c r="J866" t="s">
        <v>244</v>
      </c>
      <c r="K866">
        <v>98</v>
      </c>
      <c r="L866">
        <v>1</v>
      </c>
      <c r="M866" t="s">
        <v>245</v>
      </c>
      <c r="N866" t="s">
        <v>200</v>
      </c>
      <c r="O866">
        <v>3664</v>
      </c>
      <c r="P866">
        <v>2.6746724890829698</v>
      </c>
      <c r="Q866" t="s">
        <v>246</v>
      </c>
      <c r="R866" t="s">
        <v>200</v>
      </c>
      <c r="S866" t="s">
        <v>3264</v>
      </c>
    </row>
    <row r="867">
      <c r="A867" t="s">
        <v>5287</v>
      </c>
      <c r="B867">
        <v>25.239735158854501</v>
      </c>
      <c r="C867">
        <v>-2.04226236217146</v>
      </c>
      <c r="D867">
        <v>0.54229413900578505</v>
      </c>
      <c r="E867" s="134" t="s">
        <v>5288</v>
      </c>
      <c r="F867">
        <v>0.000116112234418339</v>
      </c>
      <c r="G867" t="s">
        <v>261</v>
      </c>
      <c r="H867">
        <v>3420910</v>
      </c>
      <c r="I867">
        <v>3421001</v>
      </c>
      <c r="J867" t="s">
        <v>252</v>
      </c>
      <c r="K867">
        <v>91</v>
      </c>
      <c r="L867">
        <v>1.1000000000000001</v>
      </c>
      <c r="M867" t="s">
        <v>274</v>
      </c>
      <c r="N867" t="s">
        <v>122</v>
      </c>
      <c r="O867">
        <v>421</v>
      </c>
      <c r="P867">
        <v>21.615201900237501</v>
      </c>
      <c r="Q867" t="s">
        <v>246</v>
      </c>
      <c r="R867" t="s">
        <v>122</v>
      </c>
      <c r="S867" t="s">
        <v>3264</v>
      </c>
    </row>
    <row r="868">
      <c r="A868" t="s">
        <v>3201</v>
      </c>
      <c r="B868">
        <v>17.560257098120399</v>
      </c>
      <c r="C868">
        <v>-5.4465123502578896</v>
      </c>
      <c r="D868">
        <v>1.3234939981423901</v>
      </c>
      <c r="E868" s="134" t="s">
        <v>5289</v>
      </c>
      <c r="F868">
        <v>0.000116703407828739</v>
      </c>
      <c r="G868" t="s">
        <v>317</v>
      </c>
      <c r="H868">
        <v>2312764</v>
      </c>
      <c r="I868">
        <v>2312818</v>
      </c>
      <c r="J868" t="s">
        <v>252</v>
      </c>
      <c r="K868">
        <v>54</v>
      </c>
      <c r="L868">
        <v>1.8999999999999999</v>
      </c>
      <c r="M868" t="s">
        <v>265</v>
      </c>
      <c r="N868" t="s">
        <v>122</v>
      </c>
      <c r="O868">
        <v>421</v>
      </c>
      <c r="P868">
        <v>12.8266033254157</v>
      </c>
      <c r="Q868" t="s">
        <v>246</v>
      </c>
      <c r="R868" t="s">
        <v>122</v>
      </c>
      <c r="S868" t="s">
        <v>3264</v>
      </c>
    </row>
    <row r="869">
      <c r="A869" t="s">
        <v>5290</v>
      </c>
      <c r="B869">
        <v>19.469794704537801</v>
      </c>
      <c r="C869">
        <v>-2.3552973726266102</v>
      </c>
      <c r="D869">
        <v>0.62273613008293605</v>
      </c>
      <c r="E869" s="134" t="s">
        <v>5291</v>
      </c>
      <c r="F869">
        <v>0.00011943020401896</v>
      </c>
      <c r="G869" t="s">
        <v>330</v>
      </c>
      <c r="H869">
        <v>3628965</v>
      </c>
      <c r="I869">
        <v>3631541</v>
      </c>
      <c r="J869" t="s">
        <v>244</v>
      </c>
      <c r="K869">
        <v>2576</v>
      </c>
      <c r="L869">
        <v>26.100000000000001</v>
      </c>
      <c r="M869" t="s">
        <v>274</v>
      </c>
      <c r="N869" t="s">
        <v>189</v>
      </c>
      <c r="O869">
        <v>4313</v>
      </c>
      <c r="P869">
        <v>59.726408532344102</v>
      </c>
      <c r="Q869" t="s">
        <v>246</v>
      </c>
      <c r="R869" t="s">
        <v>189</v>
      </c>
      <c r="S869" t="s">
        <v>3264</v>
      </c>
    </row>
    <row r="870">
      <c r="A870" t="s">
        <v>1936</v>
      </c>
      <c r="B870">
        <v>12.4006406559329</v>
      </c>
      <c r="C870">
        <v>2.7544056951879599</v>
      </c>
      <c r="D870">
        <v>0.72623970696571105</v>
      </c>
      <c r="E870" s="134" t="s">
        <v>5292</v>
      </c>
      <c r="F870">
        <v>0.00012227376572942499</v>
      </c>
      <c r="G870" t="s">
        <v>297</v>
      </c>
      <c r="H870">
        <v>1146349</v>
      </c>
      <c r="I870">
        <v>1146410</v>
      </c>
      <c r="J870" t="s">
        <v>244</v>
      </c>
      <c r="K870">
        <v>61</v>
      </c>
      <c r="L870">
        <v>10.199999999999999</v>
      </c>
      <c r="M870" t="s">
        <v>245</v>
      </c>
      <c r="N870" t="s">
        <v>138</v>
      </c>
      <c r="O870">
        <v>7662</v>
      </c>
      <c r="P870">
        <v>0.796136778908901</v>
      </c>
      <c r="Q870" t="s">
        <v>246</v>
      </c>
      <c r="R870" t="s">
        <v>138</v>
      </c>
      <c r="S870" t="s">
        <v>3264</v>
      </c>
    </row>
    <row r="871">
      <c r="A871" t="s">
        <v>5293</v>
      </c>
      <c r="B871">
        <v>15.9256536485608</v>
      </c>
      <c r="C871">
        <v>2.3639551503475098</v>
      </c>
      <c r="D871">
        <v>0.62170722484073304</v>
      </c>
      <c r="E871" s="134" t="s">
        <v>5294</v>
      </c>
      <c r="F871">
        <v>0.00012383248887962701</v>
      </c>
      <c r="G871" t="s">
        <v>273</v>
      </c>
      <c r="H871">
        <v>1850527</v>
      </c>
      <c r="I871">
        <v>1850643</v>
      </c>
      <c r="J871" t="s">
        <v>244</v>
      </c>
      <c r="K871">
        <v>116</v>
      </c>
      <c r="L871">
        <v>0.90000000000000002</v>
      </c>
      <c r="M871" t="s">
        <v>245</v>
      </c>
      <c r="N871" t="s">
        <v>200</v>
      </c>
      <c r="O871">
        <v>3664</v>
      </c>
      <c r="P871">
        <v>3.1659388646288198</v>
      </c>
      <c r="Q871" t="s">
        <v>246</v>
      </c>
      <c r="R871" t="s">
        <v>200</v>
      </c>
      <c r="S871" t="s">
        <v>3264</v>
      </c>
    </row>
    <row r="872">
      <c r="A872" t="s">
        <v>5295</v>
      </c>
      <c r="B872">
        <v>16.713108714923401</v>
      </c>
      <c r="C872">
        <v>-2.8696259993056499</v>
      </c>
      <c r="D872">
        <v>0.777690312803756</v>
      </c>
      <c r="E872" s="134" t="s">
        <v>5296</v>
      </c>
      <c r="F872">
        <v>0.00012686863739953699</v>
      </c>
      <c r="G872" t="s">
        <v>478</v>
      </c>
      <c r="H872">
        <v>6342979</v>
      </c>
      <c r="I872">
        <v>6343149</v>
      </c>
      <c r="J872" t="s">
        <v>244</v>
      </c>
      <c r="K872">
        <v>170</v>
      </c>
      <c r="L872">
        <v>24.399999999999999</v>
      </c>
      <c r="M872" t="s">
        <v>245</v>
      </c>
      <c r="N872" t="s">
        <v>138</v>
      </c>
      <c r="O872">
        <v>685</v>
      </c>
      <c r="P872">
        <v>24.817518248175201</v>
      </c>
      <c r="Q872" t="s">
        <v>246</v>
      </c>
      <c r="R872" t="s">
        <v>138</v>
      </c>
      <c r="S872" t="s">
        <v>3264</v>
      </c>
    </row>
    <row r="873">
      <c r="A873" t="s">
        <v>5297</v>
      </c>
      <c r="B873">
        <v>17.1432554512234</v>
      </c>
      <c r="C873">
        <v>-2.8905103781915198</v>
      </c>
      <c r="D873">
        <v>0.78993750020518005</v>
      </c>
      <c r="E873" s="134" t="s">
        <v>5298</v>
      </c>
      <c r="F873">
        <v>0.00013444756243614401</v>
      </c>
      <c r="G873" t="s">
        <v>297</v>
      </c>
      <c r="H873">
        <v>5672628</v>
      </c>
      <c r="I873">
        <v>5672985</v>
      </c>
      <c r="J873" t="s">
        <v>252</v>
      </c>
      <c r="K873">
        <v>357</v>
      </c>
      <c r="L873">
        <v>3.2000000000000002</v>
      </c>
      <c r="M873" t="s">
        <v>245</v>
      </c>
      <c r="N873" t="s">
        <v>138</v>
      </c>
      <c r="O873">
        <v>359</v>
      </c>
      <c r="P873">
        <v>99.442896935933106</v>
      </c>
      <c r="Q873" t="s">
        <v>254</v>
      </c>
      <c r="R873" t="s">
        <v>138</v>
      </c>
      <c r="S873" t="s">
        <v>3264</v>
      </c>
    </row>
    <row r="874">
      <c r="A874" t="s">
        <v>5299</v>
      </c>
      <c r="B874">
        <v>14.136661841507999</v>
      </c>
      <c r="C874">
        <v>2.5486066744992502</v>
      </c>
      <c r="D874">
        <v>0.67514768683725801</v>
      </c>
      <c r="E874" s="134" t="s">
        <v>5300</v>
      </c>
      <c r="F874">
        <v>0.00013710292738558299</v>
      </c>
      <c r="G874" t="s">
        <v>681</v>
      </c>
      <c r="H874">
        <v>3754165</v>
      </c>
      <c r="I874">
        <v>3754327</v>
      </c>
      <c r="J874" t="s">
        <v>244</v>
      </c>
      <c r="K874">
        <v>162</v>
      </c>
      <c r="L874">
        <v>1.8999999999999999</v>
      </c>
      <c r="M874" t="s">
        <v>245</v>
      </c>
      <c r="N874" t="s">
        <v>200</v>
      </c>
      <c r="O874">
        <v>3664</v>
      </c>
      <c r="P874">
        <v>4.4213973799126602</v>
      </c>
      <c r="Q874" t="s">
        <v>246</v>
      </c>
      <c r="R874" t="s">
        <v>200</v>
      </c>
      <c r="S874" t="s">
        <v>3264</v>
      </c>
    </row>
    <row r="875">
      <c r="A875" t="s">
        <v>2267</v>
      </c>
      <c r="B875">
        <v>16.3680624600361</v>
      </c>
      <c r="C875">
        <v>2.2870509309228901</v>
      </c>
      <c r="D875">
        <v>0.60693997851085402</v>
      </c>
      <c r="E875" s="134" t="s">
        <v>5301</v>
      </c>
      <c r="F875">
        <v>0.000140240008571799</v>
      </c>
      <c r="G875" t="s">
        <v>243</v>
      </c>
      <c r="H875">
        <v>1052222</v>
      </c>
      <c r="I875">
        <v>1052314</v>
      </c>
      <c r="J875" t="s">
        <v>244</v>
      </c>
      <c r="K875">
        <v>92</v>
      </c>
      <c r="L875">
        <v>0</v>
      </c>
      <c r="M875" t="s">
        <v>245</v>
      </c>
      <c r="N875" t="s">
        <v>200</v>
      </c>
      <c r="O875">
        <v>3664</v>
      </c>
      <c r="P875">
        <v>2.5109170305676898</v>
      </c>
      <c r="Q875" t="s">
        <v>246</v>
      </c>
      <c r="R875" t="s">
        <v>200</v>
      </c>
      <c r="S875" t="s">
        <v>3264</v>
      </c>
    </row>
    <row r="876">
      <c r="A876" t="s">
        <v>5302</v>
      </c>
      <c r="B876">
        <v>15.563300281479499</v>
      </c>
      <c r="C876">
        <v>2.32587070818877</v>
      </c>
      <c r="D876">
        <v>0.61730780466215596</v>
      </c>
      <c r="E876" s="134" t="s">
        <v>5303</v>
      </c>
      <c r="F876">
        <v>0.000141173739507043</v>
      </c>
      <c r="G876" t="s">
        <v>243</v>
      </c>
      <c r="H876">
        <v>6393813</v>
      </c>
      <c r="I876">
        <v>6395098</v>
      </c>
      <c r="J876" t="s">
        <v>244</v>
      </c>
      <c r="K876">
        <v>1285</v>
      </c>
      <c r="L876">
        <v>0.5</v>
      </c>
      <c r="M876" t="s">
        <v>245</v>
      </c>
      <c r="N876" t="s">
        <v>199</v>
      </c>
      <c r="O876">
        <v>8005</v>
      </c>
      <c r="P876">
        <v>16.052467207995001</v>
      </c>
      <c r="Q876" t="s">
        <v>246</v>
      </c>
      <c r="R876" t="s">
        <v>199</v>
      </c>
      <c r="S876" t="s">
        <v>3264</v>
      </c>
    </row>
    <row r="877">
      <c r="A877" t="s">
        <v>5304</v>
      </c>
      <c r="B877">
        <v>20.590867090880199</v>
      </c>
      <c r="C877">
        <v>-2.25211913402135</v>
      </c>
      <c r="D877">
        <v>0.59834072153620299</v>
      </c>
      <c r="E877" s="134" t="s">
        <v>5305</v>
      </c>
      <c r="F877">
        <v>0.000144625385211617</v>
      </c>
      <c r="G877" t="s">
        <v>349</v>
      </c>
      <c r="H877">
        <v>3445172</v>
      </c>
      <c r="I877">
        <v>3447192</v>
      </c>
      <c r="J877" t="s">
        <v>244</v>
      </c>
      <c r="K877">
        <v>1962</v>
      </c>
      <c r="L877">
        <v>2.7000000000000002</v>
      </c>
      <c r="M877" t="s">
        <v>274</v>
      </c>
      <c r="N877" t="s">
        <v>278</v>
      </c>
      <c r="O877">
        <v>2159</v>
      </c>
      <c r="P877">
        <v>90.875405280222296</v>
      </c>
      <c r="Q877" t="s">
        <v>254</v>
      </c>
      <c r="R877" t="s">
        <v>192</v>
      </c>
      <c r="S877" t="s">
        <v>3264</v>
      </c>
    </row>
    <row r="878">
      <c r="A878" t="s">
        <v>1830</v>
      </c>
      <c r="B878">
        <v>18.8511246354599</v>
      </c>
      <c r="C878">
        <v>2.1698976554062801</v>
      </c>
      <c r="D878">
        <v>0.57686696795041903</v>
      </c>
      <c r="E878" s="134" t="s">
        <v>5306</v>
      </c>
      <c r="F878">
        <v>0.00015044150536129599</v>
      </c>
      <c r="G878" t="s">
        <v>273</v>
      </c>
      <c r="H878">
        <v>4226000</v>
      </c>
      <c r="I878">
        <v>4226199</v>
      </c>
      <c r="J878" t="s">
        <v>244</v>
      </c>
      <c r="K878">
        <v>199</v>
      </c>
      <c r="L878">
        <v>3</v>
      </c>
      <c r="M878" t="s">
        <v>265</v>
      </c>
      <c r="N878" t="s">
        <v>200</v>
      </c>
      <c r="O878">
        <v>3664</v>
      </c>
      <c r="P878">
        <v>5.4312227074235802</v>
      </c>
      <c r="Q878" t="s">
        <v>246</v>
      </c>
      <c r="R878" t="s">
        <v>200</v>
      </c>
      <c r="S878" t="s">
        <v>3264</v>
      </c>
    </row>
    <row r="879">
      <c r="A879" t="s">
        <v>2692</v>
      </c>
      <c r="B879">
        <v>5.3505377975040602</v>
      </c>
      <c r="C879">
        <v>6.1420836386174704</v>
      </c>
      <c r="D879">
        <v>2.6072182345951198</v>
      </c>
      <c r="E879" s="134" t="s">
        <v>5307</v>
      </c>
      <c r="F879">
        <v>0.000152230096757835</v>
      </c>
      <c r="G879" t="s">
        <v>297</v>
      </c>
      <c r="H879">
        <v>2909722</v>
      </c>
      <c r="I879">
        <v>2909939</v>
      </c>
      <c r="J879" t="s">
        <v>244</v>
      </c>
      <c r="K879">
        <v>217</v>
      </c>
      <c r="L879">
        <v>6</v>
      </c>
      <c r="M879" t="s">
        <v>245</v>
      </c>
      <c r="N879" t="s">
        <v>350</v>
      </c>
      <c r="O879">
        <v>217</v>
      </c>
      <c r="P879">
        <v>100</v>
      </c>
      <c r="Q879" t="s">
        <v>254</v>
      </c>
      <c r="R879" t="s">
        <v>192</v>
      </c>
      <c r="S879" t="s">
        <v>3264</v>
      </c>
    </row>
    <row r="880">
      <c r="A880" t="s">
        <v>5308</v>
      </c>
      <c r="B880">
        <v>19.321378829595901</v>
      </c>
      <c r="C880">
        <v>-2.3653309664272002</v>
      </c>
      <c r="D880">
        <v>0.63625067687283599</v>
      </c>
      <c r="E880" s="134" t="s">
        <v>5309</v>
      </c>
      <c r="F880">
        <v>0.000158369950168206</v>
      </c>
      <c r="G880" t="s">
        <v>269</v>
      </c>
      <c r="H880">
        <v>5960368</v>
      </c>
      <c r="I880">
        <v>5960437</v>
      </c>
      <c r="J880" t="s">
        <v>244</v>
      </c>
      <c r="K880">
        <v>69</v>
      </c>
      <c r="L880">
        <v>9</v>
      </c>
      <c r="M880" t="s">
        <v>274</v>
      </c>
      <c r="N880" t="s">
        <v>575</v>
      </c>
      <c r="O880">
        <v>1391</v>
      </c>
      <c r="P880">
        <v>4.9604601006470199</v>
      </c>
      <c r="Q880" t="s">
        <v>246</v>
      </c>
      <c r="R880" t="s">
        <v>192</v>
      </c>
      <c r="S880" t="s">
        <v>3264</v>
      </c>
    </row>
    <row r="881">
      <c r="A881" t="s">
        <v>5310</v>
      </c>
      <c r="B881">
        <v>20.469393699787201</v>
      </c>
      <c r="C881">
        <v>-2.2791124507821001</v>
      </c>
      <c r="D881">
        <v>0.61809794381233496</v>
      </c>
      <c r="E881" s="134" t="s">
        <v>5311</v>
      </c>
      <c r="F881">
        <v>0.000159204448515577</v>
      </c>
      <c r="G881" t="s">
        <v>297</v>
      </c>
      <c r="H881">
        <v>716176</v>
      </c>
      <c r="I881">
        <v>716520</v>
      </c>
      <c r="J881" t="s">
        <v>252</v>
      </c>
      <c r="K881">
        <v>344</v>
      </c>
      <c r="L881">
        <v>1.5</v>
      </c>
      <c r="M881" t="s">
        <v>274</v>
      </c>
      <c r="N881" t="s">
        <v>138</v>
      </c>
      <c r="O881">
        <v>359</v>
      </c>
      <c r="P881">
        <v>95.821727019498596</v>
      </c>
      <c r="Q881" t="s">
        <v>254</v>
      </c>
      <c r="R881" t="s">
        <v>138</v>
      </c>
      <c r="S881" t="s">
        <v>3264</v>
      </c>
    </row>
    <row r="882">
      <c r="A882" t="s">
        <v>2600</v>
      </c>
      <c r="B882">
        <v>5.2585808690475799</v>
      </c>
      <c r="C882">
        <v>6.1248770740844396</v>
      </c>
      <c r="D882">
        <v>2.6051920094185101</v>
      </c>
      <c r="E882" s="134" t="s">
        <v>5312</v>
      </c>
      <c r="F882">
        <v>0.00015941018154711899</v>
      </c>
      <c r="G882" t="s">
        <v>286</v>
      </c>
      <c r="H882">
        <v>1482737</v>
      </c>
      <c r="I882">
        <v>1483108</v>
      </c>
      <c r="J882" t="s">
        <v>252</v>
      </c>
      <c r="K882">
        <v>371</v>
      </c>
      <c r="L882">
        <v>12.4</v>
      </c>
      <c r="M882" t="s">
        <v>293</v>
      </c>
      <c r="N882" t="s">
        <v>138</v>
      </c>
      <c r="O882">
        <v>585</v>
      </c>
      <c r="P882">
        <v>63.4188034188034</v>
      </c>
      <c r="Q882" t="s">
        <v>246</v>
      </c>
      <c r="R882" t="s">
        <v>138</v>
      </c>
      <c r="S882" t="s">
        <v>3264</v>
      </c>
    </row>
    <row r="883">
      <c r="A883" t="s">
        <v>2558</v>
      </c>
      <c r="B883">
        <v>5.2585808690475799</v>
      </c>
      <c r="C883">
        <v>6.1248770740844396</v>
      </c>
      <c r="D883">
        <v>2.6051920094185101</v>
      </c>
      <c r="E883" s="134" t="s">
        <v>5312</v>
      </c>
      <c r="F883">
        <v>0.00015941018154711899</v>
      </c>
      <c r="G883" t="s">
        <v>251</v>
      </c>
      <c r="H883">
        <v>421820</v>
      </c>
      <c r="I883">
        <v>422037</v>
      </c>
      <c r="J883" t="s">
        <v>252</v>
      </c>
      <c r="K883">
        <v>217</v>
      </c>
      <c r="L883">
        <v>10.1</v>
      </c>
      <c r="M883" t="s">
        <v>245</v>
      </c>
      <c r="N883" t="s">
        <v>350</v>
      </c>
      <c r="O883">
        <v>217</v>
      </c>
      <c r="P883">
        <v>100</v>
      </c>
      <c r="Q883" t="s">
        <v>254</v>
      </c>
      <c r="R883" t="s">
        <v>192</v>
      </c>
      <c r="S883" t="s">
        <v>3264</v>
      </c>
    </row>
    <row r="884">
      <c r="A884" t="s">
        <v>2870</v>
      </c>
      <c r="B884">
        <v>19.297278270504201</v>
      </c>
      <c r="C884">
        <v>-2.65318879943792</v>
      </c>
      <c r="D884">
        <v>0.73927294165135504</v>
      </c>
      <c r="E884" s="134" t="s">
        <v>5313</v>
      </c>
      <c r="F884">
        <v>0.000161887870579556</v>
      </c>
      <c r="G884" t="s">
        <v>282</v>
      </c>
      <c r="H884">
        <v>22970</v>
      </c>
      <c r="I884">
        <v>23065</v>
      </c>
      <c r="J884" t="s">
        <v>252</v>
      </c>
      <c r="K884">
        <v>95</v>
      </c>
      <c r="L884">
        <v>13.4</v>
      </c>
      <c r="M884" t="s">
        <v>274</v>
      </c>
      <c r="N884" t="s">
        <v>278</v>
      </c>
      <c r="O884">
        <v>2159</v>
      </c>
      <c r="P884">
        <v>4.4001852709587803</v>
      </c>
      <c r="Q884" t="s">
        <v>246</v>
      </c>
      <c r="R884" t="s">
        <v>192</v>
      </c>
      <c r="S884" t="s">
        <v>3264</v>
      </c>
    </row>
    <row r="885">
      <c r="A885" t="s">
        <v>3060</v>
      </c>
      <c r="B885">
        <v>14.6347752034059</v>
      </c>
      <c r="C885">
        <v>-4.2791162016715498</v>
      </c>
      <c r="D885">
        <v>1.0782599759802201</v>
      </c>
      <c r="E885" s="134" t="s">
        <v>5314</v>
      </c>
      <c r="F885">
        <v>0.00016524549357142899</v>
      </c>
      <c r="G885" t="s">
        <v>553</v>
      </c>
      <c r="H885">
        <v>3741892</v>
      </c>
      <c r="I885">
        <v>3741951</v>
      </c>
      <c r="J885" t="s">
        <v>252</v>
      </c>
      <c r="K885">
        <v>59</v>
      </c>
      <c r="L885">
        <v>8.5</v>
      </c>
      <c r="M885" t="s">
        <v>265</v>
      </c>
      <c r="N885" t="s">
        <v>122</v>
      </c>
      <c r="O885">
        <v>421</v>
      </c>
      <c r="P885">
        <v>14.0142517814727</v>
      </c>
      <c r="Q885" t="s">
        <v>246</v>
      </c>
      <c r="R885" t="s">
        <v>122</v>
      </c>
      <c r="S885" t="s">
        <v>3264</v>
      </c>
    </row>
    <row r="886">
      <c r="A886" t="s">
        <v>5315</v>
      </c>
      <c r="B886">
        <v>24.576981079316099</v>
      </c>
      <c r="C886">
        <v>-2.02257715432915</v>
      </c>
      <c r="D886">
        <v>0.54206879593541202</v>
      </c>
      <c r="E886" s="134" t="s">
        <v>5316</v>
      </c>
      <c r="F886">
        <v>0.000165348471873942</v>
      </c>
      <c r="G886" t="s">
        <v>251</v>
      </c>
      <c r="H886">
        <v>3498203</v>
      </c>
      <c r="I886">
        <v>3500479</v>
      </c>
      <c r="J886" t="s">
        <v>244</v>
      </c>
      <c r="K886">
        <v>319</v>
      </c>
      <c r="L886">
        <v>27.204999999999998</v>
      </c>
      <c r="M886" t="s">
        <v>265</v>
      </c>
      <c r="N886" t="s">
        <v>278</v>
      </c>
      <c r="O886">
        <v>2159</v>
      </c>
      <c r="P886">
        <v>14.775358962482599</v>
      </c>
      <c r="Q886" t="s">
        <v>246</v>
      </c>
      <c r="R886" t="s">
        <v>192</v>
      </c>
      <c r="S886" t="s">
        <v>3264</v>
      </c>
    </row>
    <row r="887">
      <c r="A887" t="s">
        <v>2531</v>
      </c>
      <c r="B887">
        <v>5.3314091690948198</v>
      </c>
      <c r="C887">
        <v>6.1189873807578996</v>
      </c>
      <c r="D887">
        <v>2.6111566571855001</v>
      </c>
      <c r="E887" s="134" t="s">
        <v>5317</v>
      </c>
      <c r="F887">
        <v>0.00016820976385648799</v>
      </c>
      <c r="G887" t="s">
        <v>418</v>
      </c>
      <c r="H887">
        <v>4744347</v>
      </c>
      <c r="I887">
        <v>4749759</v>
      </c>
      <c r="J887" t="s">
        <v>252</v>
      </c>
      <c r="K887">
        <v>5412</v>
      </c>
      <c r="L887">
        <v>0.80000000000000004</v>
      </c>
      <c r="M887" t="s">
        <v>274</v>
      </c>
      <c r="N887" t="s">
        <v>198</v>
      </c>
      <c r="O887">
        <v>5409</v>
      </c>
      <c r="P887">
        <v>100.055463117027</v>
      </c>
      <c r="Q887" t="s">
        <v>254</v>
      </c>
      <c r="R887" t="s">
        <v>198</v>
      </c>
      <c r="S887" t="s">
        <v>3264</v>
      </c>
    </row>
    <row r="888">
      <c r="A888" t="s">
        <v>1873</v>
      </c>
      <c r="B888">
        <v>10.614439266950599</v>
      </c>
      <c r="C888">
        <v>3.0957837425551</v>
      </c>
      <c r="D888">
        <v>0.83467502113883396</v>
      </c>
      <c r="E888" s="134" t="s">
        <v>5318</v>
      </c>
      <c r="F888">
        <v>0.000168827052906091</v>
      </c>
      <c r="G888" t="s">
        <v>553</v>
      </c>
      <c r="H888">
        <v>6337952</v>
      </c>
      <c r="I888">
        <v>6338735</v>
      </c>
      <c r="J888" t="s">
        <v>244</v>
      </c>
      <c r="K888">
        <v>783</v>
      </c>
      <c r="L888">
        <v>16.300000000000001</v>
      </c>
      <c r="M888" t="s">
        <v>274</v>
      </c>
      <c r="N888" t="s">
        <v>126</v>
      </c>
      <c r="O888">
        <v>3386</v>
      </c>
      <c r="P888">
        <v>23.124630832841099</v>
      </c>
      <c r="Q888" t="s">
        <v>246</v>
      </c>
      <c r="R888" t="s">
        <v>192</v>
      </c>
      <c r="S888" t="s">
        <v>3264</v>
      </c>
    </row>
    <row r="889">
      <c r="A889" t="s">
        <v>1918</v>
      </c>
      <c r="B889">
        <v>20.908214831208799</v>
      </c>
      <c r="C889">
        <v>2.0066489732555901</v>
      </c>
      <c r="D889">
        <v>0.53331735322662399</v>
      </c>
      <c r="E889" s="134" t="s">
        <v>5319</v>
      </c>
      <c r="F889">
        <v>0.000168959255711478</v>
      </c>
      <c r="G889" t="s">
        <v>520</v>
      </c>
      <c r="H889">
        <v>2859263</v>
      </c>
      <c r="I889">
        <v>2859620</v>
      </c>
      <c r="J889" t="s">
        <v>244</v>
      </c>
      <c r="K889">
        <v>357</v>
      </c>
      <c r="L889">
        <v>1.3999999999999999</v>
      </c>
      <c r="M889" t="s">
        <v>245</v>
      </c>
      <c r="N889" t="s">
        <v>200</v>
      </c>
      <c r="O889">
        <v>3664</v>
      </c>
      <c r="P889">
        <v>9.7434497816593897</v>
      </c>
      <c r="Q889" t="s">
        <v>246</v>
      </c>
      <c r="R889" t="s">
        <v>200</v>
      </c>
      <c r="S889" t="s">
        <v>3264</v>
      </c>
    </row>
    <row r="890">
      <c r="A890" t="s">
        <v>2718</v>
      </c>
      <c r="B890">
        <v>14.332838646747801</v>
      </c>
      <c r="C890">
        <v>-3.0840674162882</v>
      </c>
      <c r="D890">
        <v>0.81510795375616596</v>
      </c>
      <c r="E890" s="134" t="s">
        <v>5320</v>
      </c>
      <c r="F890">
        <v>0.000169537619032962</v>
      </c>
      <c r="G890" t="s">
        <v>251</v>
      </c>
      <c r="H890">
        <v>6558525</v>
      </c>
      <c r="I890">
        <v>6558676</v>
      </c>
      <c r="J890" t="s">
        <v>252</v>
      </c>
      <c r="K890">
        <v>151</v>
      </c>
      <c r="L890">
        <v>4.9000000000000004</v>
      </c>
      <c r="M890" t="s">
        <v>274</v>
      </c>
      <c r="N890" t="s">
        <v>189</v>
      </c>
      <c r="O890">
        <v>8332</v>
      </c>
      <c r="P890">
        <v>1.8122899663946199</v>
      </c>
      <c r="Q890" t="s">
        <v>246</v>
      </c>
      <c r="R890" t="s">
        <v>189</v>
      </c>
      <c r="S890" t="s">
        <v>3264</v>
      </c>
    </row>
    <row r="891">
      <c r="A891" t="s">
        <v>1957</v>
      </c>
      <c r="B891">
        <v>10.633567895359899</v>
      </c>
      <c r="C891">
        <v>3.1010229916717398</v>
      </c>
      <c r="D891">
        <v>0.83680021467352395</v>
      </c>
      <c r="E891" s="134" t="s">
        <v>5321</v>
      </c>
      <c r="F891">
        <v>0.000170777234718921</v>
      </c>
      <c r="G891" t="s">
        <v>681</v>
      </c>
      <c r="H891">
        <v>3395255</v>
      </c>
      <c r="I891">
        <v>3402090</v>
      </c>
      <c r="J891" t="s">
        <v>252</v>
      </c>
      <c r="K891">
        <v>82</v>
      </c>
      <c r="L891">
        <v>18.594999999999999</v>
      </c>
      <c r="M891" t="s">
        <v>293</v>
      </c>
      <c r="N891" t="s">
        <v>195</v>
      </c>
      <c r="O891">
        <v>4363</v>
      </c>
      <c r="P891">
        <v>1.8794407517763001</v>
      </c>
      <c r="Q891" t="s">
        <v>246</v>
      </c>
      <c r="R891" t="s">
        <v>195</v>
      </c>
      <c r="S891" t="s">
        <v>3264</v>
      </c>
    </row>
    <row r="892">
      <c r="A892" t="s">
        <v>5322</v>
      </c>
      <c r="B892">
        <v>10.0070784816127</v>
      </c>
      <c r="C892">
        <v>3.3083239413963601</v>
      </c>
      <c r="D892">
        <v>0.88485182940776197</v>
      </c>
      <c r="E892" s="134" t="s">
        <v>5323</v>
      </c>
      <c r="F892">
        <v>0.00017097078276253499</v>
      </c>
      <c r="G892" t="s">
        <v>282</v>
      </c>
      <c r="H892">
        <v>6640645</v>
      </c>
      <c r="I892">
        <v>6652156</v>
      </c>
      <c r="J892" t="s">
        <v>252</v>
      </c>
      <c r="K892">
        <v>11511</v>
      </c>
      <c r="L892">
        <v>0.80000000000000004</v>
      </c>
      <c r="M892" t="s">
        <v>245</v>
      </c>
      <c r="N892" t="s">
        <v>199</v>
      </c>
      <c r="O892">
        <v>11528</v>
      </c>
      <c r="P892">
        <v>99.85253296322</v>
      </c>
      <c r="Q892" t="s">
        <v>254</v>
      </c>
      <c r="R892" t="s">
        <v>199</v>
      </c>
      <c r="S892" t="s">
        <v>3264</v>
      </c>
    </row>
    <row r="893">
      <c r="A893" t="s">
        <v>1758</v>
      </c>
      <c r="B893">
        <v>10.983357553471</v>
      </c>
      <c r="C893">
        <v>3.19819196348391</v>
      </c>
      <c r="D893">
        <v>0.85951954071861303</v>
      </c>
      <c r="E893" s="134" t="s">
        <v>5324</v>
      </c>
      <c r="F893">
        <v>0.00017233955986489401</v>
      </c>
      <c r="G893" t="s">
        <v>520</v>
      </c>
      <c r="H893">
        <v>1564577</v>
      </c>
      <c r="I893">
        <v>1565501</v>
      </c>
      <c r="J893" t="s">
        <v>252</v>
      </c>
      <c r="K893">
        <v>924</v>
      </c>
      <c r="L893">
        <v>17.199999999999999</v>
      </c>
      <c r="M893" t="s">
        <v>274</v>
      </c>
      <c r="N893" t="s">
        <v>189</v>
      </c>
      <c r="O893">
        <v>4313</v>
      </c>
      <c r="P893">
        <v>21.423603060514701</v>
      </c>
      <c r="Q893" t="s">
        <v>246</v>
      </c>
      <c r="R893" t="s">
        <v>189</v>
      </c>
      <c r="S893" t="s">
        <v>3264</v>
      </c>
    </row>
    <row r="894">
      <c r="A894" t="s">
        <v>2225</v>
      </c>
      <c r="B894">
        <v>15.3869820279608</v>
      </c>
      <c r="C894">
        <v>2.31953065921887</v>
      </c>
      <c r="D894">
        <v>0.62389575850701595</v>
      </c>
      <c r="E894" s="134" t="s">
        <v>5325</v>
      </c>
      <c r="F894">
        <v>0.00017445838662751299</v>
      </c>
      <c r="G894" t="s">
        <v>282</v>
      </c>
      <c r="H894">
        <v>1688043</v>
      </c>
      <c r="I894">
        <v>1689353</v>
      </c>
      <c r="J894" t="s">
        <v>244</v>
      </c>
      <c r="K894">
        <v>591</v>
      </c>
      <c r="L894">
        <v>4.7750000000000004</v>
      </c>
      <c r="M894" t="s">
        <v>245</v>
      </c>
      <c r="N894" t="s">
        <v>200</v>
      </c>
      <c r="O894">
        <v>3664</v>
      </c>
      <c r="P894">
        <v>16.129912663755501</v>
      </c>
      <c r="Q894" t="s">
        <v>246</v>
      </c>
      <c r="R894" t="s">
        <v>200</v>
      </c>
      <c r="S894" t="s">
        <v>3264</v>
      </c>
    </row>
    <row r="895">
      <c r="A895" t="s">
        <v>2200</v>
      </c>
      <c r="B895">
        <v>12.048255356926401</v>
      </c>
      <c r="C895">
        <v>2.70134102293874</v>
      </c>
      <c r="D895">
        <v>0.73274597771521</v>
      </c>
      <c r="E895" s="134" t="s">
        <v>5326</v>
      </c>
      <c r="F895">
        <v>0.00018114883440146099</v>
      </c>
      <c r="G895" t="s">
        <v>282</v>
      </c>
      <c r="H895">
        <v>5544142</v>
      </c>
      <c r="I895">
        <v>5544889</v>
      </c>
      <c r="J895" t="s">
        <v>244</v>
      </c>
      <c r="K895">
        <v>747</v>
      </c>
      <c r="L895">
        <v>16.699999999999999</v>
      </c>
      <c r="M895" t="s">
        <v>274</v>
      </c>
      <c r="N895" t="s">
        <v>126</v>
      </c>
      <c r="O895">
        <v>3386</v>
      </c>
      <c r="P895">
        <v>22.0614294152392</v>
      </c>
      <c r="Q895" t="s">
        <v>246</v>
      </c>
      <c r="R895" t="s">
        <v>192</v>
      </c>
      <c r="S895" t="s">
        <v>3264</v>
      </c>
    </row>
    <row r="896">
      <c r="A896" t="s">
        <v>1464</v>
      </c>
      <c r="B896">
        <v>19.617377784106601</v>
      </c>
      <c r="C896">
        <v>-2.2438261601974299</v>
      </c>
      <c r="D896">
        <v>0.60995543371177596</v>
      </c>
      <c r="E896" s="134" t="s">
        <v>5327</v>
      </c>
      <c r="F896">
        <v>0.00018187266828696699</v>
      </c>
      <c r="G896" t="s">
        <v>303</v>
      </c>
      <c r="H896">
        <v>859974</v>
      </c>
      <c r="I896">
        <v>860066</v>
      </c>
      <c r="J896" t="s">
        <v>252</v>
      </c>
      <c r="K896">
        <v>92</v>
      </c>
      <c r="L896">
        <v>19.699999999999999</v>
      </c>
      <c r="M896" t="s">
        <v>245</v>
      </c>
      <c r="N896" t="s">
        <v>138</v>
      </c>
      <c r="O896">
        <v>2121</v>
      </c>
      <c r="P896">
        <v>4.3375766148043402</v>
      </c>
      <c r="Q896" t="s">
        <v>246</v>
      </c>
      <c r="R896" t="s">
        <v>138</v>
      </c>
      <c r="S896" t="s">
        <v>3264</v>
      </c>
    </row>
    <row r="897">
      <c r="A897" t="s">
        <v>3257</v>
      </c>
      <c r="B897">
        <v>14.462919895217199</v>
      </c>
      <c r="C897">
        <v>-4.3290515377977998</v>
      </c>
      <c r="D897">
        <v>1.0854782485980601</v>
      </c>
      <c r="E897" s="134" t="s">
        <v>5328</v>
      </c>
      <c r="F897">
        <v>0.00019076738505442099</v>
      </c>
      <c r="G897" t="s">
        <v>269</v>
      </c>
      <c r="H897">
        <v>6460867</v>
      </c>
      <c r="I897">
        <v>6464831</v>
      </c>
      <c r="J897" t="s">
        <v>252</v>
      </c>
      <c r="K897">
        <v>2289</v>
      </c>
      <c r="L897">
        <v>14.236000000000001</v>
      </c>
      <c r="M897" t="s">
        <v>253</v>
      </c>
      <c r="N897" t="s">
        <v>126</v>
      </c>
      <c r="O897">
        <v>5526</v>
      </c>
      <c r="P897">
        <v>41.422366992399603</v>
      </c>
      <c r="Q897" t="s">
        <v>246</v>
      </c>
      <c r="R897" t="s">
        <v>191</v>
      </c>
      <c r="S897" t="s">
        <v>3264</v>
      </c>
    </row>
    <row r="898">
      <c r="A898" t="s">
        <v>2919</v>
      </c>
      <c r="B898">
        <v>5.3122805406855704</v>
      </c>
      <c r="C898">
        <v>6.09303798104082</v>
      </c>
      <c r="D898">
        <v>2.6171172701829599</v>
      </c>
      <c r="E898" s="134" t="s">
        <v>5329</v>
      </c>
      <c r="F898">
        <v>0.00019123548224961599</v>
      </c>
      <c r="G898" t="s">
        <v>338</v>
      </c>
      <c r="H898">
        <v>164280</v>
      </c>
      <c r="I898">
        <v>173041</v>
      </c>
      <c r="J898" t="s">
        <v>244</v>
      </c>
      <c r="K898">
        <v>8699</v>
      </c>
      <c r="L898">
        <v>0.90000000000000002</v>
      </c>
      <c r="M898" t="s">
        <v>274</v>
      </c>
      <c r="N898" t="s">
        <v>198</v>
      </c>
      <c r="O898">
        <v>8756</v>
      </c>
      <c r="P898">
        <v>99.349017816354504</v>
      </c>
      <c r="Q898" t="s">
        <v>254</v>
      </c>
      <c r="R898" t="s">
        <v>198</v>
      </c>
      <c r="S898" t="s">
        <v>3264</v>
      </c>
    </row>
    <row r="899">
      <c r="A899" t="s">
        <v>5330</v>
      </c>
      <c r="B899">
        <v>22.445408468093301</v>
      </c>
      <c r="C899">
        <v>-2.0207972745923199</v>
      </c>
      <c r="D899">
        <v>0.549455129493576</v>
      </c>
      <c r="E899" s="134" t="s">
        <v>5331</v>
      </c>
      <c r="F899">
        <v>0.000191700692545179</v>
      </c>
      <c r="G899" t="s">
        <v>307</v>
      </c>
      <c r="H899">
        <v>5675940</v>
      </c>
      <c r="I899">
        <v>5676023</v>
      </c>
      <c r="J899" t="s">
        <v>252</v>
      </c>
      <c r="K899">
        <v>83</v>
      </c>
      <c r="L899">
        <v>4.7999999999999998</v>
      </c>
      <c r="M899" t="s">
        <v>245</v>
      </c>
      <c r="N899" t="s">
        <v>122</v>
      </c>
      <c r="O899">
        <v>421</v>
      </c>
      <c r="P899">
        <v>19.714964370546301</v>
      </c>
      <c r="Q899" t="s">
        <v>246</v>
      </c>
      <c r="R899" t="s">
        <v>122</v>
      </c>
      <c r="S899" t="s">
        <v>3264</v>
      </c>
    </row>
    <row r="900">
      <c r="A900" t="s">
        <v>1924</v>
      </c>
      <c r="B900">
        <v>18.343358939801799</v>
      </c>
      <c r="C900">
        <v>2.03516164740146</v>
      </c>
      <c r="D900">
        <v>0.54904051972624801</v>
      </c>
      <c r="E900" s="134" t="s">
        <v>5332</v>
      </c>
      <c r="F900">
        <v>0.00019308829740197401</v>
      </c>
      <c r="G900" t="s">
        <v>273</v>
      </c>
      <c r="H900">
        <v>3605697</v>
      </c>
      <c r="I900">
        <v>3606613</v>
      </c>
      <c r="J900" t="s">
        <v>244</v>
      </c>
      <c r="K900">
        <v>916</v>
      </c>
      <c r="L900">
        <v>2.2999999999999998</v>
      </c>
      <c r="M900" t="s">
        <v>245</v>
      </c>
      <c r="N900" t="s">
        <v>200</v>
      </c>
      <c r="O900">
        <v>3664</v>
      </c>
      <c r="P900">
        <v>25</v>
      </c>
      <c r="Q900" t="s">
        <v>246</v>
      </c>
      <c r="R900" t="s">
        <v>200</v>
      </c>
      <c r="S900" t="s">
        <v>3264</v>
      </c>
    </row>
    <row r="901">
      <c r="A901" t="s">
        <v>1761</v>
      </c>
      <c r="B901">
        <v>12.2308973697734</v>
      </c>
      <c r="C901">
        <v>3.0305412066729001</v>
      </c>
      <c r="D901">
        <v>0.83787728916835202</v>
      </c>
      <c r="E901" s="134" t="s">
        <v>5333</v>
      </c>
      <c r="F901">
        <v>0.000197319141969413</v>
      </c>
      <c r="G901" t="s">
        <v>269</v>
      </c>
      <c r="H901">
        <v>883124</v>
      </c>
      <c r="I901">
        <v>885165</v>
      </c>
      <c r="J901" t="s">
        <v>244</v>
      </c>
      <c r="K901">
        <v>2041</v>
      </c>
      <c r="L901">
        <v>1.2</v>
      </c>
      <c r="M901" t="s">
        <v>274</v>
      </c>
      <c r="N901" t="s">
        <v>198</v>
      </c>
      <c r="O901">
        <v>5467</v>
      </c>
      <c r="P901">
        <v>37.333089445765502</v>
      </c>
      <c r="Q901" t="s">
        <v>246</v>
      </c>
      <c r="R901" t="s">
        <v>198</v>
      </c>
      <c r="S901" t="s">
        <v>3264</v>
      </c>
    </row>
    <row r="902">
      <c r="A902" t="s">
        <v>5334</v>
      </c>
      <c r="B902">
        <v>20.368904627350702</v>
      </c>
      <c r="C902">
        <v>-2.1659166762098998</v>
      </c>
      <c r="D902">
        <v>0.59368255662370994</v>
      </c>
      <c r="E902" s="134" t="s">
        <v>5335</v>
      </c>
      <c r="F902">
        <v>0.00019846634877420801</v>
      </c>
      <c r="G902" t="s">
        <v>342</v>
      </c>
      <c r="H902">
        <v>2658698</v>
      </c>
      <c r="I902">
        <v>2664992</v>
      </c>
      <c r="J902" t="s">
        <v>244</v>
      </c>
      <c r="K902">
        <v>2872</v>
      </c>
      <c r="L902">
        <v>12.145</v>
      </c>
      <c r="M902" t="s">
        <v>274</v>
      </c>
      <c r="N902" t="s">
        <v>199</v>
      </c>
      <c r="O902">
        <v>13544</v>
      </c>
      <c r="P902">
        <v>21.204961606615498</v>
      </c>
      <c r="Q902" t="s">
        <v>246</v>
      </c>
      <c r="R902" t="s">
        <v>199</v>
      </c>
      <c r="S902" t="s">
        <v>3264</v>
      </c>
    </row>
    <row r="903">
      <c r="A903" t="s">
        <v>2196</v>
      </c>
      <c r="B903">
        <v>5.1092380553633499</v>
      </c>
      <c r="C903">
        <v>6.0456345282660102</v>
      </c>
      <c r="D903">
        <v>2.60703463332508</v>
      </c>
      <c r="E903" s="134" t="s">
        <v>5336</v>
      </c>
      <c r="F903">
        <v>0.000203340209571901</v>
      </c>
      <c r="G903" t="s">
        <v>330</v>
      </c>
      <c r="H903">
        <v>4330987</v>
      </c>
      <c r="I903">
        <v>4331209</v>
      </c>
      <c r="J903" t="s">
        <v>252</v>
      </c>
      <c r="K903">
        <v>222</v>
      </c>
      <c r="L903">
        <v>14</v>
      </c>
      <c r="M903" t="s">
        <v>245</v>
      </c>
      <c r="N903" t="s">
        <v>138</v>
      </c>
      <c r="O903">
        <v>13346</v>
      </c>
      <c r="P903">
        <v>1.66341975123633</v>
      </c>
      <c r="Q903" t="s">
        <v>246</v>
      </c>
      <c r="R903" t="s">
        <v>138</v>
      </c>
      <c r="S903" t="s">
        <v>3264</v>
      </c>
    </row>
    <row r="904">
      <c r="A904" t="s">
        <v>2199</v>
      </c>
      <c r="B904">
        <v>5.1092380553633499</v>
      </c>
      <c r="C904">
        <v>6.0456345282660102</v>
      </c>
      <c r="D904">
        <v>2.60703463332508</v>
      </c>
      <c r="E904" s="134" t="s">
        <v>5336</v>
      </c>
      <c r="F904">
        <v>0.000203340209571901</v>
      </c>
      <c r="G904" t="s">
        <v>330</v>
      </c>
      <c r="H904">
        <v>4330972</v>
      </c>
      <c r="I904">
        <v>4331047</v>
      </c>
      <c r="J904" t="s">
        <v>252</v>
      </c>
      <c r="K904">
        <v>75</v>
      </c>
      <c r="L904">
        <v>20.600000000000001</v>
      </c>
      <c r="M904" t="s">
        <v>245</v>
      </c>
      <c r="N904" t="s">
        <v>137</v>
      </c>
      <c r="O904">
        <v>1438</v>
      </c>
      <c r="P904">
        <v>5.2155771905424197</v>
      </c>
      <c r="Q904" t="s">
        <v>246</v>
      </c>
      <c r="R904" t="s">
        <v>194</v>
      </c>
      <c r="S904" t="s">
        <v>3264</v>
      </c>
    </row>
    <row r="905">
      <c r="A905" t="s">
        <v>3252</v>
      </c>
      <c r="B905">
        <v>14.7086341874083</v>
      </c>
      <c r="C905">
        <v>-4.3374648803174001</v>
      </c>
      <c r="D905">
        <v>1.09671965916568</v>
      </c>
      <c r="E905" s="134" t="s">
        <v>5337</v>
      </c>
      <c r="F905">
        <v>0.00020459177922418499</v>
      </c>
      <c r="G905" t="s">
        <v>414</v>
      </c>
      <c r="H905">
        <v>4901544</v>
      </c>
      <c r="I905">
        <v>4901607</v>
      </c>
      <c r="J905" t="s">
        <v>252</v>
      </c>
      <c r="K905">
        <v>63</v>
      </c>
      <c r="L905">
        <v>3.2000000000000002</v>
      </c>
      <c r="M905" t="s">
        <v>274</v>
      </c>
      <c r="N905" t="s">
        <v>122</v>
      </c>
      <c r="O905">
        <v>421</v>
      </c>
      <c r="P905">
        <v>14.9643705463183</v>
      </c>
      <c r="Q905" t="s">
        <v>246</v>
      </c>
      <c r="R905" t="s">
        <v>122</v>
      </c>
      <c r="S905" t="s">
        <v>3264</v>
      </c>
    </row>
    <row r="906">
      <c r="A906" t="s">
        <v>1927</v>
      </c>
      <c r="B906">
        <v>19.009614136451798</v>
      </c>
      <c r="C906">
        <v>2.0376376096082698</v>
      </c>
      <c r="D906">
        <v>0.55063614621464696</v>
      </c>
      <c r="E906" s="134" t="s">
        <v>5338</v>
      </c>
      <c r="F906">
        <v>0.00020702900809594201</v>
      </c>
      <c r="G906" t="s">
        <v>342</v>
      </c>
      <c r="H906">
        <v>2428097</v>
      </c>
      <c r="I906">
        <v>2428371</v>
      </c>
      <c r="J906" t="s">
        <v>244</v>
      </c>
      <c r="K906">
        <v>274</v>
      </c>
      <c r="L906">
        <v>16.800000000000001</v>
      </c>
      <c r="M906" t="s">
        <v>245</v>
      </c>
      <c r="N906" t="s">
        <v>200</v>
      </c>
      <c r="O906">
        <v>438</v>
      </c>
      <c r="P906">
        <v>62.557077625570798</v>
      </c>
      <c r="Q906" t="s">
        <v>246</v>
      </c>
      <c r="R906" t="s">
        <v>200</v>
      </c>
      <c r="S906" t="s">
        <v>3264</v>
      </c>
    </row>
    <row r="907">
      <c r="A907" t="s">
        <v>2047</v>
      </c>
      <c r="B907">
        <v>16.712336233782501</v>
      </c>
      <c r="C907">
        <v>2.1326884024176098</v>
      </c>
      <c r="D907">
        <v>0.57973203966853304</v>
      </c>
      <c r="E907" s="134" t="s">
        <v>5339</v>
      </c>
      <c r="F907">
        <v>0.00020703990754536</v>
      </c>
      <c r="G907" t="s">
        <v>418</v>
      </c>
      <c r="H907">
        <v>2017400</v>
      </c>
      <c r="I907">
        <v>2018472</v>
      </c>
      <c r="J907" t="s">
        <v>252</v>
      </c>
      <c r="K907">
        <v>1072</v>
      </c>
      <c r="L907">
        <v>23.699999999999999</v>
      </c>
      <c r="M907" t="s">
        <v>245</v>
      </c>
      <c r="N907" t="s">
        <v>189</v>
      </c>
      <c r="O907">
        <v>4313</v>
      </c>
      <c r="P907">
        <v>24.855089265012801</v>
      </c>
      <c r="Q907" t="s">
        <v>246</v>
      </c>
      <c r="R907" t="s">
        <v>189</v>
      </c>
      <c r="S907" t="s">
        <v>3264</v>
      </c>
    </row>
    <row r="908">
      <c r="A908" t="s">
        <v>5340</v>
      </c>
      <c r="B908">
        <v>17.413151207694799</v>
      </c>
      <c r="C908">
        <v>-2.6399226470838402</v>
      </c>
      <c r="D908">
        <v>0.71048851194574103</v>
      </c>
      <c r="E908" s="134" t="s">
        <v>5341</v>
      </c>
      <c r="F908">
        <v>0.00020710941381258199</v>
      </c>
      <c r="G908" t="s">
        <v>282</v>
      </c>
      <c r="H908">
        <v>279281</v>
      </c>
      <c r="I908">
        <v>285288</v>
      </c>
      <c r="J908" t="s">
        <v>244</v>
      </c>
      <c r="K908">
        <v>5445</v>
      </c>
      <c r="L908">
        <v>17.398</v>
      </c>
      <c r="M908" t="s">
        <v>274</v>
      </c>
      <c r="N908" t="s">
        <v>198</v>
      </c>
      <c r="O908">
        <v>6130</v>
      </c>
      <c r="P908">
        <v>88.825448613376807</v>
      </c>
      <c r="Q908" t="s">
        <v>254</v>
      </c>
      <c r="R908" t="s">
        <v>198</v>
      </c>
      <c r="S908" t="s">
        <v>3264</v>
      </c>
    </row>
    <row r="909">
      <c r="A909" t="s">
        <v>2573</v>
      </c>
      <c r="B909">
        <v>14.7543871275148</v>
      </c>
      <c r="C909">
        <v>-2.8791527778263899</v>
      </c>
      <c r="D909">
        <v>0.77779299324093698</v>
      </c>
      <c r="E909" s="134" t="s">
        <v>5342</v>
      </c>
      <c r="F909">
        <v>0.000213017602045478</v>
      </c>
      <c r="G909" t="s">
        <v>282</v>
      </c>
      <c r="H909">
        <v>1715942</v>
      </c>
      <c r="I909">
        <v>1716314</v>
      </c>
      <c r="J909" t="s">
        <v>244</v>
      </c>
      <c r="K909">
        <v>372</v>
      </c>
      <c r="L909">
        <v>7.2000000000000002</v>
      </c>
      <c r="M909" t="s">
        <v>245</v>
      </c>
      <c r="N909" t="s">
        <v>199</v>
      </c>
      <c r="O909">
        <v>13544</v>
      </c>
      <c r="P909">
        <v>2.7466036621382202</v>
      </c>
      <c r="Q909" t="s">
        <v>246</v>
      </c>
      <c r="R909" t="s">
        <v>199</v>
      </c>
      <c r="S909" t="s">
        <v>3264</v>
      </c>
    </row>
    <row r="910">
      <c r="A910" t="s">
        <v>2294</v>
      </c>
      <c r="B910">
        <v>14.8087743699628</v>
      </c>
      <c r="C910">
        <v>2.3457669646360499</v>
      </c>
      <c r="D910">
        <v>0.64339900836799302</v>
      </c>
      <c r="E910" s="134" t="s">
        <v>5343</v>
      </c>
      <c r="F910">
        <v>0.00021543644948413901</v>
      </c>
      <c r="G910" t="s">
        <v>307</v>
      </c>
      <c r="H910">
        <v>5729819</v>
      </c>
      <c r="I910">
        <v>5730630</v>
      </c>
      <c r="J910" t="s">
        <v>244</v>
      </c>
      <c r="K910">
        <v>261</v>
      </c>
      <c r="L910">
        <v>17.928999999999998</v>
      </c>
      <c r="M910" t="s">
        <v>245</v>
      </c>
      <c r="N910" t="s">
        <v>775</v>
      </c>
      <c r="O910">
        <v>5446</v>
      </c>
      <c r="P910">
        <v>4.7925082629452804</v>
      </c>
      <c r="Q910" t="s">
        <v>246</v>
      </c>
      <c r="R910" t="s">
        <v>191</v>
      </c>
      <c r="S910" t="s">
        <v>3264</v>
      </c>
    </row>
    <row r="911">
      <c r="A911" t="s">
        <v>3081</v>
      </c>
      <c r="B911">
        <v>14.7495888787045</v>
      </c>
      <c r="C911">
        <v>-3.1992257702366902</v>
      </c>
      <c r="D911">
        <v>0.89921753399798299</v>
      </c>
      <c r="E911" s="134" t="s">
        <v>5344</v>
      </c>
      <c r="F911">
        <v>0.00021588439353837399</v>
      </c>
      <c r="G911" t="s">
        <v>445</v>
      </c>
      <c r="H911">
        <v>3546510</v>
      </c>
      <c r="I911">
        <v>3546842</v>
      </c>
      <c r="J911" t="s">
        <v>252</v>
      </c>
      <c r="K911">
        <v>332</v>
      </c>
      <c r="L911">
        <v>2.1000000000000001</v>
      </c>
      <c r="M911" t="s">
        <v>274</v>
      </c>
      <c r="N911" t="s">
        <v>138</v>
      </c>
      <c r="O911">
        <v>359</v>
      </c>
      <c r="P911">
        <v>92.479108635097504</v>
      </c>
      <c r="Q911" t="s">
        <v>254</v>
      </c>
      <c r="R911" t="s">
        <v>138</v>
      </c>
      <c r="S911" t="s">
        <v>3264</v>
      </c>
    </row>
    <row r="912">
      <c r="A912" t="s">
        <v>5345</v>
      </c>
      <c r="B912">
        <v>19.017166616956601</v>
      </c>
      <c r="C912">
        <v>-2.2643197381261402</v>
      </c>
      <c r="D912">
        <v>0.61751349067661998</v>
      </c>
      <c r="E912" s="134" t="s">
        <v>5346</v>
      </c>
      <c r="F912">
        <v>0.00021631746023532199</v>
      </c>
      <c r="G912" t="s">
        <v>297</v>
      </c>
      <c r="H912">
        <v>1212088</v>
      </c>
      <c r="I912">
        <v>1212175</v>
      </c>
      <c r="J912" t="s">
        <v>244</v>
      </c>
      <c r="K912">
        <v>87</v>
      </c>
      <c r="L912">
        <v>1.1000000000000001</v>
      </c>
      <c r="M912" t="s">
        <v>274</v>
      </c>
      <c r="N912" t="s">
        <v>138</v>
      </c>
      <c r="O912">
        <v>359</v>
      </c>
      <c r="P912">
        <v>24.233983286908099</v>
      </c>
      <c r="Q912" t="s">
        <v>246</v>
      </c>
      <c r="R912" t="s">
        <v>138</v>
      </c>
      <c r="S912" t="s">
        <v>3264</v>
      </c>
    </row>
    <row r="913">
      <c r="A913" t="s">
        <v>5347</v>
      </c>
      <c r="B913">
        <v>17.527550041010301</v>
      </c>
      <c r="C913">
        <v>-2.4369421795725699</v>
      </c>
      <c r="D913">
        <v>0.67902393641398695</v>
      </c>
      <c r="E913" s="134" t="s">
        <v>5348</v>
      </c>
      <c r="F913">
        <v>0.00021858484297021099</v>
      </c>
      <c r="G913" t="s">
        <v>445</v>
      </c>
      <c r="H913">
        <v>5382118</v>
      </c>
      <c r="I913">
        <v>5382177</v>
      </c>
      <c r="J913" t="s">
        <v>244</v>
      </c>
      <c r="K913">
        <v>59</v>
      </c>
      <c r="L913">
        <v>6.7999999999999998</v>
      </c>
      <c r="M913" t="s">
        <v>265</v>
      </c>
      <c r="N913" t="s">
        <v>138</v>
      </c>
      <c r="O913">
        <v>359</v>
      </c>
      <c r="P913">
        <v>16.434540389972099</v>
      </c>
      <c r="Q913" t="s">
        <v>246</v>
      </c>
      <c r="R913" t="s">
        <v>138</v>
      </c>
      <c r="S913" t="s">
        <v>3264</v>
      </c>
    </row>
    <row r="914">
      <c r="A914" t="s">
        <v>2020</v>
      </c>
      <c r="B914">
        <v>16.833195081547899</v>
      </c>
      <c r="C914">
        <v>2.1299853600215499</v>
      </c>
      <c r="D914">
        <v>0.58283847900175101</v>
      </c>
      <c r="E914" s="134" t="s">
        <v>5349</v>
      </c>
      <c r="F914">
        <v>0.00022067879733014199</v>
      </c>
      <c r="G914" t="s">
        <v>282</v>
      </c>
      <c r="H914">
        <v>6949596</v>
      </c>
      <c r="I914">
        <v>6950907</v>
      </c>
      <c r="J914" t="s">
        <v>244</v>
      </c>
      <c r="K914">
        <v>1019</v>
      </c>
      <c r="L914">
        <v>3.3410000000000002</v>
      </c>
      <c r="M914" t="s">
        <v>245</v>
      </c>
      <c r="N914" t="s">
        <v>126</v>
      </c>
      <c r="O914">
        <v>1569</v>
      </c>
      <c r="P914">
        <v>64.945825366475503</v>
      </c>
      <c r="Q914" t="s">
        <v>246</v>
      </c>
      <c r="R914" t="s">
        <v>191</v>
      </c>
      <c r="S914" t="s">
        <v>3264</v>
      </c>
    </row>
    <row r="915">
      <c r="A915" t="s">
        <v>1993</v>
      </c>
      <c r="B915">
        <v>16.029108633702599</v>
      </c>
      <c r="C915">
        <v>2.24798910399134</v>
      </c>
      <c r="D915">
        <v>0.61672581295335804</v>
      </c>
      <c r="E915" s="134" t="s">
        <v>5350</v>
      </c>
      <c r="F915">
        <v>0.00022247982125960601</v>
      </c>
      <c r="G915" t="s">
        <v>286</v>
      </c>
      <c r="H915">
        <v>2439239</v>
      </c>
      <c r="I915">
        <v>2439392</v>
      </c>
      <c r="J915" t="s">
        <v>244</v>
      </c>
      <c r="K915">
        <v>153</v>
      </c>
      <c r="L915">
        <v>1.3</v>
      </c>
      <c r="M915" t="s">
        <v>245</v>
      </c>
      <c r="N915" t="s">
        <v>200</v>
      </c>
      <c r="O915">
        <v>3664</v>
      </c>
      <c r="P915">
        <v>4.1757641921397397</v>
      </c>
      <c r="Q915" t="s">
        <v>246</v>
      </c>
      <c r="R915" t="s">
        <v>200</v>
      </c>
      <c r="S915" t="s">
        <v>3264</v>
      </c>
    </row>
    <row r="916">
      <c r="A916" t="s">
        <v>5351</v>
      </c>
      <c r="B916">
        <v>17.840945207931401</v>
      </c>
      <c r="C916">
        <v>-2.62348820147032</v>
      </c>
      <c r="D916">
        <v>0.73764706768551702</v>
      </c>
      <c r="E916" s="134" t="s">
        <v>5352</v>
      </c>
      <c r="F916">
        <v>0.00022907256347581099</v>
      </c>
      <c r="G916" t="s">
        <v>478</v>
      </c>
      <c r="H916">
        <v>5266578</v>
      </c>
      <c r="I916">
        <v>5266923</v>
      </c>
      <c r="J916" t="s">
        <v>252</v>
      </c>
      <c r="K916">
        <v>345</v>
      </c>
      <c r="L916">
        <v>7.2999999999999998</v>
      </c>
      <c r="M916" t="s">
        <v>274</v>
      </c>
      <c r="N916" t="s">
        <v>138</v>
      </c>
      <c r="O916">
        <v>359</v>
      </c>
      <c r="P916">
        <v>96.100278551532</v>
      </c>
      <c r="Q916" t="s">
        <v>254</v>
      </c>
      <c r="R916" t="s">
        <v>138</v>
      </c>
      <c r="S916" t="s">
        <v>3264</v>
      </c>
    </row>
    <row r="917">
      <c r="A917" t="s">
        <v>2615</v>
      </c>
      <c r="B917">
        <v>4.9981524984976096</v>
      </c>
      <c r="C917">
        <v>6.0035680848819402</v>
      </c>
      <c r="D917">
        <v>2.6040534102783499</v>
      </c>
      <c r="E917" s="134" t="s">
        <v>5353</v>
      </c>
      <c r="F917">
        <v>0.00022907256347581099</v>
      </c>
      <c r="G917" t="s">
        <v>297</v>
      </c>
      <c r="H917">
        <v>3481272</v>
      </c>
      <c r="I917">
        <v>3481340</v>
      </c>
      <c r="J917" t="s">
        <v>252</v>
      </c>
      <c r="K917">
        <v>68</v>
      </c>
      <c r="L917">
        <v>19.100000000000001</v>
      </c>
      <c r="M917" t="s">
        <v>245</v>
      </c>
      <c r="N917" t="s">
        <v>278</v>
      </c>
      <c r="O917">
        <v>16118</v>
      </c>
      <c r="P917">
        <v>0.42188857178310002</v>
      </c>
      <c r="Q917" t="s">
        <v>246</v>
      </c>
      <c r="R917" t="s">
        <v>191</v>
      </c>
      <c r="S917" t="s">
        <v>3264</v>
      </c>
    </row>
    <row r="918">
      <c r="A918" t="s">
        <v>5354</v>
      </c>
      <c r="B918">
        <v>13.6488111866966</v>
      </c>
      <c r="C918">
        <v>2.4613761145480302</v>
      </c>
      <c r="D918">
        <v>0.67876920340736502</v>
      </c>
      <c r="E918" s="134" t="s">
        <v>5355</v>
      </c>
      <c r="F918">
        <v>0.00023183325707178099</v>
      </c>
      <c r="G918" t="s">
        <v>273</v>
      </c>
      <c r="H918">
        <v>1245369</v>
      </c>
      <c r="I918">
        <v>1245841</v>
      </c>
      <c r="J918" t="s">
        <v>244</v>
      </c>
      <c r="K918">
        <v>472</v>
      </c>
      <c r="L918">
        <v>2.5</v>
      </c>
      <c r="M918" t="s">
        <v>245</v>
      </c>
      <c r="N918" t="s">
        <v>200</v>
      </c>
      <c r="O918">
        <v>3664</v>
      </c>
      <c r="P918">
        <v>12.882096069869</v>
      </c>
      <c r="Q918" t="s">
        <v>246</v>
      </c>
      <c r="R918" t="s">
        <v>200</v>
      </c>
      <c r="S918" t="s">
        <v>3264</v>
      </c>
    </row>
    <row r="919">
      <c r="A919" t="s">
        <v>3186</v>
      </c>
      <c r="B919">
        <v>15.339034357645501</v>
      </c>
      <c r="C919">
        <v>-5.2217091146215804</v>
      </c>
      <c r="D919">
        <v>1.3354497939733601</v>
      </c>
      <c r="E919" s="134" t="s">
        <v>5356</v>
      </c>
      <c r="F919">
        <v>0.00023243693593862099</v>
      </c>
      <c r="G919" t="s">
        <v>681</v>
      </c>
      <c r="H919">
        <v>2537575</v>
      </c>
      <c r="I919">
        <v>2539748</v>
      </c>
      <c r="J919" t="s">
        <v>244</v>
      </c>
      <c r="K919">
        <v>253</v>
      </c>
      <c r="L919">
        <v>11.170999999999999</v>
      </c>
      <c r="M919" t="s">
        <v>245</v>
      </c>
      <c r="N919" t="s">
        <v>199</v>
      </c>
      <c r="O919">
        <v>14394</v>
      </c>
      <c r="P919">
        <v>1.75767680978185</v>
      </c>
      <c r="Q919" t="s">
        <v>246</v>
      </c>
      <c r="R919" t="s">
        <v>199</v>
      </c>
      <c r="S919" t="s">
        <v>3264</v>
      </c>
    </row>
    <row r="920">
      <c r="A920" t="s">
        <v>1592</v>
      </c>
      <c r="B920">
        <v>20.865764554571701</v>
      </c>
      <c r="C920">
        <v>-2.0998780576487701</v>
      </c>
      <c r="D920">
        <v>0.58102274843544199</v>
      </c>
      <c r="E920" s="134" t="s">
        <v>5357</v>
      </c>
      <c r="F920">
        <v>0.000232749684104916</v>
      </c>
      <c r="G920" t="s">
        <v>282</v>
      </c>
      <c r="H920">
        <v>5643832</v>
      </c>
      <c r="I920">
        <v>5643911</v>
      </c>
      <c r="J920" t="s">
        <v>252</v>
      </c>
      <c r="K920">
        <v>79</v>
      </c>
      <c r="L920">
        <v>18.399999999999999</v>
      </c>
      <c r="M920" t="s">
        <v>245</v>
      </c>
      <c r="N920" t="s">
        <v>138</v>
      </c>
      <c r="O920">
        <v>2121</v>
      </c>
      <c r="P920">
        <v>3.7246581801037202</v>
      </c>
      <c r="Q920" t="s">
        <v>246</v>
      </c>
      <c r="R920" t="s">
        <v>138</v>
      </c>
      <c r="S920" t="s">
        <v>3264</v>
      </c>
    </row>
    <row r="921">
      <c r="A921" t="s">
        <v>1933</v>
      </c>
      <c r="B921">
        <v>18.3918354727262</v>
      </c>
      <c r="C921">
        <v>2.0177867545249</v>
      </c>
      <c r="D921">
        <v>0.55248567826448203</v>
      </c>
      <c r="E921" s="134" t="s">
        <v>5358</v>
      </c>
      <c r="F921">
        <v>0.000232818983111195</v>
      </c>
      <c r="G921" t="s">
        <v>553</v>
      </c>
      <c r="H921">
        <v>4584662</v>
      </c>
      <c r="I921">
        <v>4584758</v>
      </c>
      <c r="J921" t="s">
        <v>244</v>
      </c>
      <c r="K921">
        <v>96</v>
      </c>
      <c r="L921">
        <v>2.1000000000000001</v>
      </c>
      <c r="M921" t="s">
        <v>245</v>
      </c>
      <c r="N921" t="s">
        <v>200</v>
      </c>
      <c r="O921">
        <v>3664</v>
      </c>
      <c r="P921">
        <v>2.62008733624454</v>
      </c>
      <c r="Q921" t="s">
        <v>246</v>
      </c>
      <c r="R921" t="s">
        <v>200</v>
      </c>
      <c r="S921" t="s">
        <v>3264</v>
      </c>
    </row>
    <row r="922">
      <c r="A922" t="s">
        <v>2817</v>
      </c>
      <c r="B922">
        <v>8.8690476461646703</v>
      </c>
      <c r="C922">
        <v>-6.1291412197695401</v>
      </c>
      <c r="D922">
        <v>2.56184741865225</v>
      </c>
      <c r="E922" s="134" t="s">
        <v>5359</v>
      </c>
      <c r="F922">
        <v>0.00023501255595882701</v>
      </c>
      <c r="G922" t="s">
        <v>478</v>
      </c>
      <c r="H922">
        <v>2954075</v>
      </c>
      <c r="I922">
        <v>2955600</v>
      </c>
      <c r="J922" t="s">
        <v>244</v>
      </c>
      <c r="K922">
        <v>1383</v>
      </c>
      <c r="L922">
        <v>25.079000000000001</v>
      </c>
      <c r="M922" t="s">
        <v>245</v>
      </c>
      <c r="N922" t="s">
        <v>138</v>
      </c>
      <c r="O922">
        <v>13346</v>
      </c>
      <c r="P922">
        <v>10.362655477296601</v>
      </c>
      <c r="Q922" t="s">
        <v>246</v>
      </c>
      <c r="R922" t="s">
        <v>138</v>
      </c>
      <c r="S922" t="s">
        <v>3264</v>
      </c>
    </row>
    <row r="923">
      <c r="A923" t="s">
        <v>2136</v>
      </c>
      <c r="B923">
        <v>16.101735220061201</v>
      </c>
      <c r="C923">
        <v>2.1418043328770202</v>
      </c>
      <c r="D923">
        <v>0.59331009413230695</v>
      </c>
      <c r="E923" s="134" t="s">
        <v>5360</v>
      </c>
      <c r="F923">
        <v>0.00025526420865269002</v>
      </c>
      <c r="G923" t="s">
        <v>297</v>
      </c>
      <c r="H923">
        <v>2311568</v>
      </c>
      <c r="I923">
        <v>2312836</v>
      </c>
      <c r="J923" t="s">
        <v>244</v>
      </c>
      <c r="K923">
        <v>1051</v>
      </c>
      <c r="L923">
        <v>6.3360000000000003</v>
      </c>
      <c r="M923" t="s">
        <v>245</v>
      </c>
      <c r="N923" t="s">
        <v>278</v>
      </c>
      <c r="O923">
        <v>30266</v>
      </c>
      <c r="P923">
        <v>3.4725434480935702</v>
      </c>
      <c r="Q923" t="s">
        <v>246</v>
      </c>
      <c r="R923" t="s">
        <v>191</v>
      </c>
      <c r="S923" t="s">
        <v>3264</v>
      </c>
    </row>
    <row r="924">
      <c r="A924" t="s">
        <v>5361</v>
      </c>
      <c r="B924">
        <v>20.255299142986001</v>
      </c>
      <c r="C924">
        <v>-2.15150676081953</v>
      </c>
      <c r="D924">
        <v>0.59273657872157703</v>
      </c>
      <c r="E924" s="134" t="s">
        <v>5362</v>
      </c>
      <c r="F924">
        <v>0.00025774020654924598</v>
      </c>
      <c r="G924" t="s">
        <v>349</v>
      </c>
      <c r="H924">
        <v>858913</v>
      </c>
      <c r="I924">
        <v>859066</v>
      </c>
      <c r="J924" t="s">
        <v>252</v>
      </c>
      <c r="K924">
        <v>153</v>
      </c>
      <c r="L924">
        <v>2</v>
      </c>
      <c r="M924" t="s">
        <v>245</v>
      </c>
      <c r="N924" t="s">
        <v>122</v>
      </c>
      <c r="O924">
        <v>421</v>
      </c>
      <c r="P924">
        <v>36.342042755344401</v>
      </c>
      <c r="Q924" t="s">
        <v>246</v>
      </c>
      <c r="R924" t="s">
        <v>122</v>
      </c>
      <c r="S924" t="s">
        <v>3264</v>
      </c>
    </row>
    <row r="925">
      <c r="A925" t="s">
        <v>5363</v>
      </c>
      <c r="B925">
        <v>17.5507705486418</v>
      </c>
      <c r="C925">
        <v>2.04511262966862</v>
      </c>
      <c r="D925">
        <v>0.56386250323186504</v>
      </c>
      <c r="E925" s="134" t="s">
        <v>5364</v>
      </c>
      <c r="F925">
        <v>0.00026286315755146201</v>
      </c>
      <c r="G925" t="s">
        <v>342</v>
      </c>
      <c r="H925">
        <v>1104672</v>
      </c>
      <c r="I925">
        <v>1104872</v>
      </c>
      <c r="J925" t="s">
        <v>244</v>
      </c>
      <c r="K925">
        <v>200</v>
      </c>
      <c r="L925">
        <v>1</v>
      </c>
      <c r="M925" t="s">
        <v>245</v>
      </c>
      <c r="N925" t="s">
        <v>200</v>
      </c>
      <c r="O925">
        <v>3664</v>
      </c>
      <c r="P925">
        <v>5.4585152838427904</v>
      </c>
      <c r="Q925" t="s">
        <v>246</v>
      </c>
      <c r="R925" t="s">
        <v>200</v>
      </c>
      <c r="S925" t="s">
        <v>3264</v>
      </c>
    </row>
    <row r="926">
      <c r="A926" t="s">
        <v>2109</v>
      </c>
      <c r="B926">
        <v>17.462723009989801</v>
      </c>
      <c r="C926">
        <v>2.02662148099982</v>
      </c>
      <c r="D926">
        <v>0.55995663023832498</v>
      </c>
      <c r="E926" s="134" t="s">
        <v>5365</v>
      </c>
      <c r="F926">
        <v>0.00026645014030312101</v>
      </c>
      <c r="G926" t="s">
        <v>334</v>
      </c>
      <c r="H926">
        <v>1118950</v>
      </c>
      <c r="I926">
        <v>1119304</v>
      </c>
      <c r="J926" t="s">
        <v>244</v>
      </c>
      <c r="K926">
        <v>354</v>
      </c>
      <c r="L926">
        <v>3.3999999999999999</v>
      </c>
      <c r="M926" t="s">
        <v>265</v>
      </c>
      <c r="N926" t="s">
        <v>200</v>
      </c>
      <c r="O926">
        <v>3664</v>
      </c>
      <c r="P926">
        <v>9.6615720524017501</v>
      </c>
      <c r="Q926" t="s">
        <v>246</v>
      </c>
      <c r="R926" t="s">
        <v>200</v>
      </c>
      <c r="S926" t="s">
        <v>3264</v>
      </c>
    </row>
    <row r="927">
      <c r="A927" t="s">
        <v>5366</v>
      </c>
      <c r="B927">
        <v>20.1372687930279</v>
      </c>
      <c r="C927">
        <v>-2.2289404563997799</v>
      </c>
      <c r="D927">
        <v>0.61999435846450301</v>
      </c>
      <c r="E927" s="134" t="s">
        <v>5367</v>
      </c>
      <c r="F927">
        <v>0.00026985558576070301</v>
      </c>
      <c r="G927" t="s">
        <v>342</v>
      </c>
      <c r="H927">
        <v>7087110</v>
      </c>
      <c r="I927">
        <v>7087180</v>
      </c>
      <c r="J927" t="s">
        <v>244</v>
      </c>
      <c r="K927">
        <v>70</v>
      </c>
      <c r="L927">
        <v>2.8999999999999999</v>
      </c>
      <c r="M927" t="s">
        <v>245</v>
      </c>
      <c r="N927" t="s">
        <v>138</v>
      </c>
      <c r="O927">
        <v>359</v>
      </c>
      <c r="P927">
        <v>19.498607242339801</v>
      </c>
      <c r="Q927" t="s">
        <v>246</v>
      </c>
      <c r="R927" t="s">
        <v>138</v>
      </c>
      <c r="S927" t="s">
        <v>3264</v>
      </c>
    </row>
    <row r="928">
      <c r="A928" t="s">
        <v>2240</v>
      </c>
      <c r="B928">
        <v>16.503011893975199</v>
      </c>
      <c r="C928">
        <v>2.1289589519562302</v>
      </c>
      <c r="D928">
        <v>0.58969472730675399</v>
      </c>
      <c r="E928" s="134" t="s">
        <v>5368</v>
      </c>
      <c r="F928">
        <v>0.00027063531314488001</v>
      </c>
      <c r="G928" t="s">
        <v>478</v>
      </c>
      <c r="H928">
        <v>3830151</v>
      </c>
      <c r="I928">
        <v>3830256</v>
      </c>
      <c r="J928" t="s">
        <v>252</v>
      </c>
      <c r="K928">
        <v>105</v>
      </c>
      <c r="L928">
        <v>13.5</v>
      </c>
      <c r="M928" t="s">
        <v>245</v>
      </c>
      <c r="N928" t="s">
        <v>197</v>
      </c>
      <c r="O928">
        <v>12900</v>
      </c>
      <c r="P928">
        <v>0.81395348837209303</v>
      </c>
      <c r="Q928" t="s">
        <v>246</v>
      </c>
      <c r="R928" t="s">
        <v>197</v>
      </c>
      <c r="S928" t="s">
        <v>3264</v>
      </c>
    </row>
    <row r="929">
      <c r="A929" t="s">
        <v>2325</v>
      </c>
      <c r="B929">
        <v>14.567474627822101</v>
      </c>
      <c r="C929">
        <v>2.3137891402714499</v>
      </c>
      <c r="D929">
        <v>0.64581564145987203</v>
      </c>
      <c r="E929" s="134" t="s">
        <v>5369</v>
      </c>
      <c r="F929">
        <v>0.00027089573357065599</v>
      </c>
      <c r="G929" t="s">
        <v>307</v>
      </c>
      <c r="H929">
        <v>5730097</v>
      </c>
      <c r="I929">
        <v>5730403</v>
      </c>
      <c r="J929" t="s">
        <v>244</v>
      </c>
      <c r="K929">
        <v>306</v>
      </c>
      <c r="L929">
        <v>1</v>
      </c>
      <c r="M929" t="s">
        <v>245</v>
      </c>
      <c r="N929" t="s">
        <v>198</v>
      </c>
      <c r="O929">
        <v>5467</v>
      </c>
      <c r="P929">
        <v>5.5972196817267204</v>
      </c>
      <c r="Q929" t="s">
        <v>246</v>
      </c>
      <c r="R929" t="s">
        <v>198</v>
      </c>
      <c r="S929" t="s">
        <v>3264</v>
      </c>
    </row>
    <row r="930">
      <c r="A930" t="s">
        <v>2737</v>
      </c>
      <c r="B930">
        <v>4.8679383132226297</v>
      </c>
      <c r="C930">
        <v>5.9514017486779602</v>
      </c>
      <c r="D930">
        <v>2.6111193104208499</v>
      </c>
      <c r="E930" s="134" t="s">
        <v>5370</v>
      </c>
      <c r="F930">
        <v>0.00027663199064072798</v>
      </c>
      <c r="G930" t="s">
        <v>330</v>
      </c>
      <c r="H930">
        <v>4614794</v>
      </c>
      <c r="I930">
        <v>4615028</v>
      </c>
      <c r="J930" t="s">
        <v>252</v>
      </c>
      <c r="K930">
        <v>234</v>
      </c>
      <c r="L930">
        <v>29.800000000000001</v>
      </c>
      <c r="M930" t="s">
        <v>265</v>
      </c>
      <c r="N930" t="s">
        <v>199</v>
      </c>
      <c r="O930">
        <v>14518</v>
      </c>
      <c r="P930">
        <v>1.6117922578867601</v>
      </c>
      <c r="Q930" t="s">
        <v>246</v>
      </c>
      <c r="R930" t="s">
        <v>199</v>
      </c>
      <c r="S930" t="s">
        <v>3264</v>
      </c>
    </row>
    <row r="931">
      <c r="A931" t="s">
        <v>5371</v>
      </c>
      <c r="B931">
        <v>15.9136143241073</v>
      </c>
      <c r="C931">
        <v>-2.5538511100098802</v>
      </c>
      <c r="D931">
        <v>0.71444978556691796</v>
      </c>
      <c r="E931" s="134" t="s">
        <v>5372</v>
      </c>
      <c r="F931">
        <v>0.00029093491748961598</v>
      </c>
      <c r="G931" t="s">
        <v>269</v>
      </c>
      <c r="H931">
        <v>3558183</v>
      </c>
      <c r="I931">
        <v>3558247</v>
      </c>
      <c r="J931" t="s">
        <v>252</v>
      </c>
      <c r="K931">
        <v>64</v>
      </c>
      <c r="L931">
        <v>4.7000000000000002</v>
      </c>
      <c r="M931" t="s">
        <v>274</v>
      </c>
      <c r="N931" t="s">
        <v>122</v>
      </c>
      <c r="O931">
        <v>421</v>
      </c>
      <c r="P931">
        <v>15.201900237529699</v>
      </c>
      <c r="Q931" t="s">
        <v>246</v>
      </c>
      <c r="R931" t="s">
        <v>122</v>
      </c>
      <c r="S931" t="s">
        <v>3264</v>
      </c>
    </row>
    <row r="932">
      <c r="A932" t="s">
        <v>5373</v>
      </c>
      <c r="B932">
        <v>15.8571242343987</v>
      </c>
      <c r="C932">
        <v>-2.5107111834345801</v>
      </c>
      <c r="D932">
        <v>0.70681285439674901</v>
      </c>
      <c r="E932" s="134" t="s">
        <v>5374</v>
      </c>
      <c r="F932">
        <v>0.00029267793271297102</v>
      </c>
      <c r="G932" t="s">
        <v>342</v>
      </c>
      <c r="H932">
        <v>9190723</v>
      </c>
      <c r="I932">
        <v>9191044</v>
      </c>
      <c r="J932" t="s">
        <v>252</v>
      </c>
      <c r="K932">
        <v>321</v>
      </c>
      <c r="L932">
        <v>7.7999999999999998</v>
      </c>
      <c r="M932" t="s">
        <v>245</v>
      </c>
      <c r="N932" t="s">
        <v>350</v>
      </c>
      <c r="O932">
        <v>325</v>
      </c>
      <c r="P932">
        <v>98.769230769230802</v>
      </c>
      <c r="Q932" t="s">
        <v>254</v>
      </c>
      <c r="R932" t="s">
        <v>192</v>
      </c>
      <c r="S932" t="s">
        <v>3264</v>
      </c>
    </row>
    <row r="933">
      <c r="A933" t="s">
        <v>2675</v>
      </c>
      <c r="B933">
        <v>4.8488096848133804</v>
      </c>
      <c r="C933">
        <v>5.9184704372996402</v>
      </c>
      <c r="D933">
        <v>2.6109093024597199</v>
      </c>
      <c r="E933" s="134" t="s">
        <v>5375</v>
      </c>
      <c r="F933">
        <v>0.00030147000790167598</v>
      </c>
      <c r="G933" t="s">
        <v>269</v>
      </c>
      <c r="H933">
        <v>2792169</v>
      </c>
      <c r="I933">
        <v>2793223</v>
      </c>
      <c r="J933" t="s">
        <v>252</v>
      </c>
      <c r="K933">
        <v>1054</v>
      </c>
      <c r="L933">
        <v>26.5</v>
      </c>
      <c r="M933" t="s">
        <v>245</v>
      </c>
      <c r="N933" t="s">
        <v>199</v>
      </c>
      <c r="O933">
        <v>11086</v>
      </c>
      <c r="P933">
        <v>9.5074869204402006</v>
      </c>
      <c r="Q933" t="s">
        <v>246</v>
      </c>
      <c r="R933" t="s">
        <v>199</v>
      </c>
      <c r="S933" t="s">
        <v>3264</v>
      </c>
    </row>
    <row r="934">
      <c r="A934" t="s">
        <v>1963</v>
      </c>
      <c r="B934">
        <v>16.353898825796001</v>
      </c>
      <c r="C934">
        <v>2.20699468743303</v>
      </c>
      <c r="D934">
        <v>0.61767971091308005</v>
      </c>
      <c r="E934" s="134" t="s">
        <v>5376</v>
      </c>
      <c r="F934">
        <v>0.000303173020762928</v>
      </c>
      <c r="G934" t="s">
        <v>338</v>
      </c>
      <c r="H934">
        <v>2927961</v>
      </c>
      <c r="I934">
        <v>2928574</v>
      </c>
      <c r="J934" t="s">
        <v>244</v>
      </c>
      <c r="K934">
        <v>613</v>
      </c>
      <c r="L934">
        <v>8.1999999999999993</v>
      </c>
      <c r="M934" t="s">
        <v>245</v>
      </c>
      <c r="N934" t="s">
        <v>200</v>
      </c>
      <c r="O934">
        <v>3664</v>
      </c>
      <c r="P934">
        <v>16.730349344978201</v>
      </c>
      <c r="Q934" t="s">
        <v>246</v>
      </c>
      <c r="R934" t="s">
        <v>200</v>
      </c>
      <c r="S934" t="s">
        <v>3264</v>
      </c>
    </row>
    <row r="935">
      <c r="A935" t="s">
        <v>2777</v>
      </c>
      <c r="B935">
        <v>4.7759813847661396</v>
      </c>
      <c r="C935">
        <v>5.9183112346537499</v>
      </c>
      <c r="D935">
        <v>2.6092265993075401</v>
      </c>
      <c r="E935" s="134" t="s">
        <v>5377</v>
      </c>
      <c r="F935">
        <v>0.00030452252996580198</v>
      </c>
      <c r="G935" t="s">
        <v>553</v>
      </c>
      <c r="H935">
        <v>6360194</v>
      </c>
      <c r="I935">
        <v>6360423</v>
      </c>
      <c r="J935" t="s">
        <v>252</v>
      </c>
      <c r="K935">
        <v>229</v>
      </c>
      <c r="L935">
        <v>15.300000000000001</v>
      </c>
      <c r="M935" t="s">
        <v>265</v>
      </c>
      <c r="N935" t="s">
        <v>126</v>
      </c>
      <c r="O935">
        <v>3386</v>
      </c>
      <c r="P935">
        <v>6.7631423508564703</v>
      </c>
      <c r="Q935" t="s">
        <v>246</v>
      </c>
      <c r="R935" t="s">
        <v>192</v>
      </c>
      <c r="S935" t="s">
        <v>3264</v>
      </c>
    </row>
    <row r="936">
      <c r="A936" t="s">
        <v>5378</v>
      </c>
      <c r="B936">
        <v>27.495838226565901</v>
      </c>
      <c r="C936">
        <v>-2.0020438858628902</v>
      </c>
      <c r="D936">
        <v>0.57895542238414799</v>
      </c>
      <c r="E936" s="134" t="s">
        <v>5379</v>
      </c>
      <c r="F936">
        <v>0.000306899764470943</v>
      </c>
      <c r="G936" t="s">
        <v>286</v>
      </c>
      <c r="H936">
        <v>2311216</v>
      </c>
      <c r="I936">
        <v>2311435</v>
      </c>
      <c r="J936" t="s">
        <v>244</v>
      </c>
      <c r="K936">
        <v>219</v>
      </c>
      <c r="L936">
        <v>0.59999999999999998</v>
      </c>
      <c r="M936" t="s">
        <v>465</v>
      </c>
      <c r="N936" t="s">
        <v>138</v>
      </c>
      <c r="O936">
        <v>359</v>
      </c>
      <c r="P936">
        <v>61.002785515320298</v>
      </c>
      <c r="Q936" t="s">
        <v>246</v>
      </c>
      <c r="R936" t="s">
        <v>138</v>
      </c>
      <c r="S936" t="s">
        <v>3264</v>
      </c>
    </row>
    <row r="937">
      <c r="A937" t="s">
        <v>2744</v>
      </c>
      <c r="B937">
        <v>13.1603186910248</v>
      </c>
      <c r="C937">
        <v>-4.1071624356732697</v>
      </c>
      <c r="D937">
        <v>1.0896383664632101</v>
      </c>
      <c r="E937" s="134" t="s">
        <v>5380</v>
      </c>
      <c r="F937">
        <v>0.00031249787060616698</v>
      </c>
      <c r="G937" t="s">
        <v>330</v>
      </c>
      <c r="H937">
        <v>2429383</v>
      </c>
      <c r="I937">
        <v>2429582</v>
      </c>
      <c r="J937" t="s">
        <v>252</v>
      </c>
      <c r="K937">
        <v>199</v>
      </c>
      <c r="L937">
        <v>4.7999999999999998</v>
      </c>
      <c r="M937" t="s">
        <v>245</v>
      </c>
      <c r="N937" t="s">
        <v>199</v>
      </c>
      <c r="O937">
        <v>13544</v>
      </c>
      <c r="P937">
        <v>1.4692852923803901</v>
      </c>
      <c r="Q937" t="s">
        <v>246</v>
      </c>
      <c r="R937" t="s">
        <v>199</v>
      </c>
      <c r="S937" t="s">
        <v>3264</v>
      </c>
    </row>
    <row r="938">
      <c r="A938" t="s">
        <v>2193</v>
      </c>
      <c r="B938">
        <v>16.959917830408401</v>
      </c>
      <c r="C938">
        <v>2.12303083482578</v>
      </c>
      <c r="D938">
        <v>0.59800218574935105</v>
      </c>
      <c r="E938" s="134" t="s">
        <v>5381</v>
      </c>
      <c r="F938">
        <v>0.00031538065318541199</v>
      </c>
      <c r="G938" t="s">
        <v>303</v>
      </c>
      <c r="H938">
        <v>2007353</v>
      </c>
      <c r="I938">
        <v>2007611</v>
      </c>
      <c r="J938" t="s">
        <v>244</v>
      </c>
      <c r="K938">
        <v>258</v>
      </c>
      <c r="L938">
        <v>7.2000000000000002</v>
      </c>
      <c r="M938" t="s">
        <v>274</v>
      </c>
      <c r="N938" t="s">
        <v>200</v>
      </c>
      <c r="O938">
        <v>3664</v>
      </c>
      <c r="P938">
        <v>7.0414847161572096</v>
      </c>
      <c r="Q938" t="s">
        <v>246</v>
      </c>
      <c r="R938" t="s">
        <v>200</v>
      </c>
      <c r="S938" t="s">
        <v>3264</v>
      </c>
    </row>
    <row r="939">
      <c r="A939" t="s">
        <v>2739</v>
      </c>
      <c r="B939">
        <v>4.7568527563568903</v>
      </c>
      <c r="C939">
        <v>5.8970815785787201</v>
      </c>
      <c r="D939">
        <v>2.6059420021326298</v>
      </c>
      <c r="E939" s="134" t="s">
        <v>5382</v>
      </c>
      <c r="F939">
        <v>0.00031617540614982501</v>
      </c>
      <c r="G939" t="s">
        <v>251</v>
      </c>
      <c r="H939">
        <v>2351824</v>
      </c>
      <c r="I939">
        <v>2351906</v>
      </c>
      <c r="J939" t="s">
        <v>252</v>
      </c>
      <c r="K939">
        <v>82</v>
      </c>
      <c r="L939">
        <v>26.600000000000001</v>
      </c>
      <c r="M939" t="s">
        <v>245</v>
      </c>
      <c r="N939" t="s">
        <v>138</v>
      </c>
      <c r="O939">
        <v>2121</v>
      </c>
      <c r="P939">
        <v>3.8661008958038701</v>
      </c>
      <c r="Q939" t="s">
        <v>246</v>
      </c>
      <c r="R939" t="s">
        <v>138</v>
      </c>
      <c r="S939" t="s">
        <v>3264</v>
      </c>
    </row>
    <row r="940">
      <c r="A940" t="s">
        <v>3220</v>
      </c>
      <c r="B940">
        <v>8.0295977450513707</v>
      </c>
      <c r="C940">
        <v>4.9202094103568497</v>
      </c>
      <c r="D940">
        <v>1.47956576338739</v>
      </c>
      <c r="E940" s="134" t="s">
        <v>5383</v>
      </c>
      <c r="F940">
        <v>0.00032404644042162499</v>
      </c>
      <c r="G940" t="s">
        <v>330</v>
      </c>
      <c r="H940">
        <v>4210165</v>
      </c>
      <c r="I940">
        <v>4210344</v>
      </c>
      <c r="J940" t="s">
        <v>252</v>
      </c>
      <c r="K940">
        <v>179</v>
      </c>
      <c r="L940">
        <v>2.7999999999999998</v>
      </c>
      <c r="M940" t="s">
        <v>245</v>
      </c>
      <c r="N940" t="s">
        <v>198</v>
      </c>
      <c r="O940">
        <v>5254</v>
      </c>
      <c r="P940">
        <v>3.40692805481538</v>
      </c>
      <c r="Q940" t="s">
        <v>246</v>
      </c>
      <c r="R940" t="s">
        <v>198</v>
      </c>
      <c r="S940" t="s">
        <v>3264</v>
      </c>
    </row>
    <row r="941">
      <c r="A941" t="s">
        <v>3153</v>
      </c>
      <c r="B941">
        <v>13.482623210249301</v>
      </c>
      <c r="C941">
        <v>-4.19441732903576</v>
      </c>
      <c r="D941">
        <v>1.10417781488573</v>
      </c>
      <c r="E941" s="134" t="s">
        <v>5384</v>
      </c>
      <c r="F941">
        <v>0.00033867376772147401</v>
      </c>
      <c r="G941" t="s">
        <v>349</v>
      </c>
      <c r="H941">
        <v>7708274</v>
      </c>
      <c r="I941">
        <v>7708325</v>
      </c>
      <c r="J941" t="s">
        <v>244</v>
      </c>
      <c r="K941">
        <v>51</v>
      </c>
      <c r="L941">
        <v>2</v>
      </c>
      <c r="M941" t="s">
        <v>274</v>
      </c>
      <c r="N941" t="s">
        <v>138</v>
      </c>
      <c r="O941">
        <v>359</v>
      </c>
      <c r="P941">
        <v>14.2061281337047</v>
      </c>
      <c r="Q941" t="s">
        <v>246</v>
      </c>
      <c r="R941" t="s">
        <v>138</v>
      </c>
      <c r="S941" t="s">
        <v>3264</v>
      </c>
    </row>
    <row r="942">
      <c r="A942" t="s">
        <v>5385</v>
      </c>
      <c r="B942">
        <v>20.082127420558098</v>
      </c>
      <c r="C942">
        <v>-2.0947529523681099</v>
      </c>
      <c r="D942">
        <v>0.60238200279743703</v>
      </c>
      <c r="E942" s="134" t="s">
        <v>5386</v>
      </c>
      <c r="F942">
        <v>0.00034220062039520198</v>
      </c>
      <c r="G942" t="s">
        <v>334</v>
      </c>
      <c r="H942">
        <v>7131116</v>
      </c>
      <c r="I942">
        <v>7131169</v>
      </c>
      <c r="J942" t="s">
        <v>244</v>
      </c>
      <c r="K942">
        <v>53</v>
      </c>
      <c r="L942">
        <v>0</v>
      </c>
      <c r="M942" t="s">
        <v>274</v>
      </c>
      <c r="N942" t="s">
        <v>138</v>
      </c>
      <c r="O942">
        <v>359</v>
      </c>
      <c r="P942">
        <v>14.763231197771599</v>
      </c>
      <c r="Q942" t="s">
        <v>246</v>
      </c>
      <c r="R942" t="s">
        <v>138</v>
      </c>
      <c r="S942" t="s">
        <v>3264</v>
      </c>
    </row>
    <row r="943">
      <c r="A943" t="s">
        <v>2442</v>
      </c>
      <c r="B943">
        <v>7.2196054912678802</v>
      </c>
      <c r="C943">
        <v>4.7727894487897702</v>
      </c>
      <c r="D943">
        <v>1.4430695455087701</v>
      </c>
      <c r="E943" s="134" t="s">
        <v>5387</v>
      </c>
      <c r="F943">
        <v>0.00034950496930202801</v>
      </c>
      <c r="G943" t="s">
        <v>553</v>
      </c>
      <c r="H943">
        <v>7699384</v>
      </c>
      <c r="I943">
        <v>7699469</v>
      </c>
      <c r="J943" t="s">
        <v>252</v>
      </c>
      <c r="K943">
        <v>85</v>
      </c>
      <c r="L943">
        <v>21</v>
      </c>
      <c r="M943" t="s">
        <v>274</v>
      </c>
      <c r="N943" t="s">
        <v>189</v>
      </c>
      <c r="O943">
        <v>9726</v>
      </c>
      <c r="P943">
        <v>0.87394612379189796</v>
      </c>
      <c r="Q943" t="s">
        <v>246</v>
      </c>
      <c r="R943" t="s">
        <v>189</v>
      </c>
      <c r="S943" t="s">
        <v>3264</v>
      </c>
    </row>
    <row r="944">
      <c r="A944" t="s">
        <v>1631</v>
      </c>
      <c r="B944">
        <v>16.259952417719099</v>
      </c>
      <c r="C944">
        <v>2.0918635510143502</v>
      </c>
      <c r="D944">
        <v>0.59126016917178004</v>
      </c>
      <c r="E944" s="134" t="s">
        <v>5388</v>
      </c>
      <c r="F944">
        <v>0.00035073522023480302</v>
      </c>
      <c r="G944" t="s">
        <v>297</v>
      </c>
      <c r="H944">
        <v>4348716</v>
      </c>
      <c r="I944">
        <v>4349043</v>
      </c>
      <c r="J944" t="s">
        <v>252</v>
      </c>
      <c r="K944">
        <v>327</v>
      </c>
      <c r="L944">
        <v>9.4000000000000004</v>
      </c>
      <c r="M944" t="s">
        <v>274</v>
      </c>
      <c r="N944" t="s">
        <v>189</v>
      </c>
      <c r="O944">
        <v>4313</v>
      </c>
      <c r="P944">
        <v>7.5817296545328103</v>
      </c>
      <c r="Q944" t="s">
        <v>246</v>
      </c>
      <c r="R944" t="s">
        <v>189</v>
      </c>
      <c r="S944" t="s">
        <v>3264</v>
      </c>
    </row>
    <row r="945">
      <c r="A945" t="s">
        <v>2083</v>
      </c>
      <c r="B945">
        <v>8.6269270949452004</v>
      </c>
      <c r="C945">
        <v>3.73204013039771</v>
      </c>
      <c r="D945">
        <v>1.0466942511173301</v>
      </c>
      <c r="E945" s="134" t="s">
        <v>5389</v>
      </c>
      <c r="F945">
        <v>0.00035861651702258801</v>
      </c>
      <c r="G945" t="s">
        <v>418</v>
      </c>
      <c r="H945">
        <v>1548848</v>
      </c>
      <c r="I945">
        <v>1550406</v>
      </c>
      <c r="J945" t="s">
        <v>244</v>
      </c>
      <c r="K945">
        <v>465</v>
      </c>
      <c r="L945">
        <v>16.594999999999999</v>
      </c>
      <c r="M945" t="s">
        <v>245</v>
      </c>
      <c r="N945" t="s">
        <v>198</v>
      </c>
      <c r="O945">
        <v>5467</v>
      </c>
      <c r="P945">
        <v>8.5055789281141401</v>
      </c>
      <c r="Q945" t="s">
        <v>246</v>
      </c>
      <c r="R945" t="s">
        <v>198</v>
      </c>
      <c r="S945" t="s">
        <v>3264</v>
      </c>
    </row>
    <row r="946">
      <c r="A946" t="s">
        <v>5390</v>
      </c>
      <c r="B946">
        <v>16.164687357147599</v>
      </c>
      <c r="C946">
        <v>-2.4788267732549798</v>
      </c>
      <c r="D946">
        <v>0.717289600707258</v>
      </c>
      <c r="E946" s="134" t="s">
        <v>5391</v>
      </c>
      <c r="F946">
        <v>0.00035873397480503798</v>
      </c>
      <c r="G946" t="s">
        <v>553</v>
      </c>
      <c r="H946">
        <v>8986184</v>
      </c>
      <c r="I946">
        <v>8988925</v>
      </c>
      <c r="J946" t="s">
        <v>244</v>
      </c>
      <c r="K946">
        <v>1972</v>
      </c>
      <c r="L946">
        <v>17.713000000000001</v>
      </c>
      <c r="M946" t="s">
        <v>245</v>
      </c>
      <c r="N946" t="s">
        <v>198</v>
      </c>
      <c r="O946">
        <v>3360</v>
      </c>
      <c r="P946">
        <v>58.690476190476197</v>
      </c>
      <c r="Q946" t="s">
        <v>246</v>
      </c>
      <c r="R946" t="s">
        <v>198</v>
      </c>
      <c r="S946" t="s">
        <v>3264</v>
      </c>
    </row>
    <row r="947">
      <c r="A947" t="s">
        <v>5392</v>
      </c>
      <c r="B947">
        <v>12.1595921218232</v>
      </c>
      <c r="C947">
        <v>2.6431504780615001</v>
      </c>
      <c r="D947">
        <v>0.76496741133387502</v>
      </c>
      <c r="E947" s="134" t="s">
        <v>5393</v>
      </c>
      <c r="F947">
        <v>0.000362937874851116</v>
      </c>
      <c r="G947" t="s">
        <v>269</v>
      </c>
      <c r="H947">
        <v>8686738</v>
      </c>
      <c r="I947">
        <v>8686945</v>
      </c>
      <c r="J947" t="s">
        <v>244</v>
      </c>
      <c r="K947">
        <v>207</v>
      </c>
      <c r="L947">
        <v>21.699999999999999</v>
      </c>
      <c r="M947" t="s">
        <v>245</v>
      </c>
      <c r="N947" t="s">
        <v>198</v>
      </c>
      <c r="O947">
        <v>7244</v>
      </c>
      <c r="P947">
        <v>2.8575372722252901</v>
      </c>
      <c r="Q947" t="s">
        <v>246</v>
      </c>
      <c r="R947" t="s">
        <v>198</v>
      </c>
      <c r="S947" t="s">
        <v>3264</v>
      </c>
    </row>
    <row r="948">
      <c r="A948" t="s">
        <v>1948</v>
      </c>
      <c r="B948">
        <v>16.981472242947198</v>
      </c>
      <c r="C948">
        <v>2.0781166882930502</v>
      </c>
      <c r="D948">
        <v>0.589509087208545</v>
      </c>
      <c r="E948" s="134" t="s">
        <v>5394</v>
      </c>
      <c r="F948">
        <v>0.000365436275457564</v>
      </c>
      <c r="G948" t="s">
        <v>286</v>
      </c>
      <c r="H948">
        <v>4343558</v>
      </c>
      <c r="I948">
        <v>4343762</v>
      </c>
      <c r="J948" t="s">
        <v>244</v>
      </c>
      <c r="K948">
        <v>204</v>
      </c>
      <c r="L948">
        <v>7.5999999999999996</v>
      </c>
      <c r="M948" t="s">
        <v>245</v>
      </c>
      <c r="N948" t="s">
        <v>200</v>
      </c>
      <c r="O948">
        <v>3664</v>
      </c>
      <c r="P948">
        <v>5.56768558951965</v>
      </c>
      <c r="Q948" t="s">
        <v>246</v>
      </c>
      <c r="R948" t="s">
        <v>200</v>
      </c>
      <c r="S948" t="s">
        <v>3264</v>
      </c>
    </row>
    <row r="949">
      <c r="A949" t="s">
        <v>2916</v>
      </c>
      <c r="B949">
        <v>8.0615116667480198</v>
      </c>
      <c r="C949">
        <v>-5.9319447959177802</v>
      </c>
      <c r="D949">
        <v>2.5513045505324001</v>
      </c>
      <c r="E949" s="134" t="s">
        <v>5395</v>
      </c>
      <c r="F949">
        <v>0.00036915637473934902</v>
      </c>
      <c r="G949" t="s">
        <v>342</v>
      </c>
      <c r="H949">
        <v>8870516</v>
      </c>
      <c r="I949">
        <v>8872034</v>
      </c>
      <c r="J949" t="s">
        <v>252</v>
      </c>
      <c r="K949">
        <v>910</v>
      </c>
      <c r="L949">
        <v>15.119</v>
      </c>
      <c r="M949" t="s">
        <v>245</v>
      </c>
      <c r="N949" t="s">
        <v>198</v>
      </c>
      <c r="O949">
        <v>3360</v>
      </c>
      <c r="P949">
        <v>27.0833333333333</v>
      </c>
      <c r="Q949" t="s">
        <v>246</v>
      </c>
      <c r="R949" t="s">
        <v>198</v>
      </c>
      <c r="S949" t="s">
        <v>3264</v>
      </c>
    </row>
    <row r="950">
      <c r="A950" t="s">
        <v>2875</v>
      </c>
      <c r="B950">
        <v>8.3676223270453001</v>
      </c>
      <c r="C950">
        <v>-5.9683010245548997</v>
      </c>
      <c r="D950">
        <v>2.5697461245795199</v>
      </c>
      <c r="E950" s="134" t="s">
        <v>5396</v>
      </c>
      <c r="F950">
        <v>0.000373844043580711</v>
      </c>
      <c r="G950" t="s">
        <v>520</v>
      </c>
      <c r="H950">
        <v>1593615</v>
      </c>
      <c r="I950">
        <v>1593800</v>
      </c>
      <c r="J950" t="s">
        <v>244</v>
      </c>
      <c r="K950">
        <v>185</v>
      </c>
      <c r="L950">
        <v>16.100000000000001</v>
      </c>
      <c r="M950" t="s">
        <v>153</v>
      </c>
      <c r="N950" t="s">
        <v>126</v>
      </c>
      <c r="O950">
        <v>5526</v>
      </c>
      <c r="P950">
        <v>3.3478103510676802</v>
      </c>
      <c r="Q950" t="s">
        <v>246</v>
      </c>
      <c r="R950" t="s">
        <v>191</v>
      </c>
      <c r="S950" t="s">
        <v>3264</v>
      </c>
    </row>
    <row r="951">
      <c r="A951" t="s">
        <v>5397</v>
      </c>
      <c r="B951">
        <v>12.943840254937101</v>
      </c>
      <c r="C951">
        <v>-3.1259621493986902</v>
      </c>
      <c r="D951">
        <v>0.89177969977518001</v>
      </c>
      <c r="E951" s="134" t="s">
        <v>5398</v>
      </c>
      <c r="F951">
        <v>0.00038457782153729798</v>
      </c>
      <c r="G951" t="s">
        <v>380</v>
      </c>
      <c r="H951">
        <v>4207943</v>
      </c>
      <c r="I951">
        <v>4208236</v>
      </c>
      <c r="J951" t="s">
        <v>252</v>
      </c>
      <c r="K951">
        <v>293</v>
      </c>
      <c r="L951">
        <v>8.0999999999999996</v>
      </c>
      <c r="M951" t="s">
        <v>293</v>
      </c>
      <c r="N951" t="s">
        <v>138</v>
      </c>
      <c r="O951">
        <v>359</v>
      </c>
      <c r="P951">
        <v>81.615598885793901</v>
      </c>
      <c r="Q951" t="s">
        <v>254</v>
      </c>
      <c r="R951" t="s">
        <v>138</v>
      </c>
      <c r="S951" t="s">
        <v>3264</v>
      </c>
    </row>
    <row r="952">
      <c r="A952" t="s">
        <v>2118</v>
      </c>
      <c r="B952">
        <v>16.606466879117001</v>
      </c>
      <c r="C952">
        <v>2.0345301059438898</v>
      </c>
      <c r="D952">
        <v>0.578446758431861</v>
      </c>
      <c r="E952" s="134" t="s">
        <v>5399</v>
      </c>
      <c r="F952">
        <v>0.00038676183261727299</v>
      </c>
      <c r="G952" t="s">
        <v>342</v>
      </c>
      <c r="H952">
        <v>2867047</v>
      </c>
      <c r="I952">
        <v>2867369</v>
      </c>
      <c r="J952" t="s">
        <v>244</v>
      </c>
      <c r="K952">
        <v>322</v>
      </c>
      <c r="L952">
        <v>3.2000000000000002</v>
      </c>
      <c r="M952" t="s">
        <v>245</v>
      </c>
      <c r="N952" t="s">
        <v>200</v>
      </c>
      <c r="O952">
        <v>3664</v>
      </c>
      <c r="P952">
        <v>8.7882096069869</v>
      </c>
      <c r="Q952" t="s">
        <v>246</v>
      </c>
      <c r="R952" t="s">
        <v>200</v>
      </c>
      <c r="S952" t="s">
        <v>3264</v>
      </c>
    </row>
    <row r="953">
      <c r="A953" t="s">
        <v>1836</v>
      </c>
      <c r="B953">
        <v>16.413678638230401</v>
      </c>
      <c r="C953">
        <v>2.0821745010061798</v>
      </c>
      <c r="D953">
        <v>0.59451550070681802</v>
      </c>
      <c r="E953" s="134" t="s">
        <v>5400</v>
      </c>
      <c r="F953">
        <v>0.00038982993495739803</v>
      </c>
      <c r="G953" t="s">
        <v>251</v>
      </c>
      <c r="H953">
        <v>5797637</v>
      </c>
      <c r="I953">
        <v>5797868</v>
      </c>
      <c r="J953" t="s">
        <v>244</v>
      </c>
      <c r="K953">
        <v>231</v>
      </c>
      <c r="L953">
        <v>10.6</v>
      </c>
      <c r="M953" t="s">
        <v>274</v>
      </c>
      <c r="N953" t="s">
        <v>200</v>
      </c>
      <c r="O953">
        <v>3664</v>
      </c>
      <c r="P953">
        <v>6.3045851528384302</v>
      </c>
      <c r="Q953" t="s">
        <v>246</v>
      </c>
      <c r="R953" t="s">
        <v>200</v>
      </c>
      <c r="S953" t="s">
        <v>3264</v>
      </c>
    </row>
    <row r="954">
      <c r="A954" t="s">
        <v>2561</v>
      </c>
      <c r="B954">
        <v>11.994973638678401</v>
      </c>
      <c r="C954">
        <v>2.6408194947844601</v>
      </c>
      <c r="D954">
        <v>0.76714457599715102</v>
      </c>
      <c r="E954" s="134" t="s">
        <v>5401</v>
      </c>
      <c r="F954">
        <v>0.00039647443327842698</v>
      </c>
      <c r="G954" t="s">
        <v>411</v>
      </c>
      <c r="H954">
        <v>7054842</v>
      </c>
      <c r="I954">
        <v>7055614</v>
      </c>
      <c r="J954" t="s">
        <v>252</v>
      </c>
      <c r="K954">
        <v>510</v>
      </c>
      <c r="L954">
        <v>3.3519999999999999</v>
      </c>
      <c r="M954" t="s">
        <v>274</v>
      </c>
      <c r="N954" t="s">
        <v>138</v>
      </c>
      <c r="O954">
        <v>853</v>
      </c>
      <c r="P954">
        <v>59.788980070340003</v>
      </c>
      <c r="Q954" t="s">
        <v>246</v>
      </c>
      <c r="R954" t="s">
        <v>138</v>
      </c>
      <c r="S954" t="s">
        <v>3264</v>
      </c>
    </row>
    <row r="955">
      <c r="A955" t="s">
        <v>2288</v>
      </c>
      <c r="B955">
        <v>14.7324196651713</v>
      </c>
      <c r="C955">
        <v>2.2107404015900398</v>
      </c>
      <c r="D955">
        <v>0.634626498654697</v>
      </c>
      <c r="E955" s="134" t="s">
        <v>5402</v>
      </c>
      <c r="F955">
        <v>0.00040043160384934702</v>
      </c>
      <c r="G955" t="s">
        <v>307</v>
      </c>
      <c r="H955">
        <v>2930375</v>
      </c>
      <c r="I955">
        <v>2930526</v>
      </c>
      <c r="J955" t="s">
        <v>244</v>
      </c>
      <c r="K955">
        <v>151</v>
      </c>
      <c r="L955">
        <v>4.5999999999999996</v>
      </c>
      <c r="M955" t="s">
        <v>274</v>
      </c>
      <c r="N955" t="s">
        <v>200</v>
      </c>
      <c r="O955">
        <v>3664</v>
      </c>
      <c r="P955">
        <v>4.1211790393013104</v>
      </c>
      <c r="Q955" t="s">
        <v>246</v>
      </c>
      <c r="R955" t="s">
        <v>200</v>
      </c>
      <c r="S955" t="s">
        <v>3264</v>
      </c>
    </row>
    <row r="956">
      <c r="A956" t="s">
        <v>1882</v>
      </c>
      <c r="B956">
        <v>11.1904906999692</v>
      </c>
      <c r="C956">
        <v>2.70332602896864</v>
      </c>
      <c r="D956">
        <v>0.78898808135766096</v>
      </c>
      <c r="E956" s="134" t="s">
        <v>5403</v>
      </c>
      <c r="F956">
        <v>0.00041607785143856201</v>
      </c>
      <c r="G956" t="s">
        <v>414</v>
      </c>
      <c r="H956">
        <v>3117563</v>
      </c>
      <c r="I956">
        <v>3117746</v>
      </c>
      <c r="J956" t="s">
        <v>244</v>
      </c>
      <c r="K956">
        <v>183</v>
      </c>
      <c r="L956">
        <v>27.899999999999999</v>
      </c>
      <c r="M956" t="s">
        <v>245</v>
      </c>
      <c r="N956" t="s">
        <v>138</v>
      </c>
      <c r="O956">
        <v>506</v>
      </c>
      <c r="P956">
        <v>36.166007905138301</v>
      </c>
      <c r="Q956" t="s">
        <v>246</v>
      </c>
      <c r="R956" t="s">
        <v>138</v>
      </c>
      <c r="S956" t="s">
        <v>3264</v>
      </c>
    </row>
    <row r="957">
      <c r="A957" t="s">
        <v>1764</v>
      </c>
      <c r="B957">
        <v>16.227392316636799</v>
      </c>
      <c r="C957">
        <v>2.0740702583104502</v>
      </c>
      <c r="D957">
        <v>0.59584689852864903</v>
      </c>
      <c r="E957" s="134" t="s">
        <v>5404</v>
      </c>
      <c r="F957">
        <v>0.00042148513580398398</v>
      </c>
      <c r="G957" t="s">
        <v>478</v>
      </c>
      <c r="H957">
        <v>5058138</v>
      </c>
      <c r="I957">
        <v>5058276</v>
      </c>
      <c r="J957" t="s">
        <v>244</v>
      </c>
      <c r="K957">
        <v>138</v>
      </c>
      <c r="L957">
        <v>13.1</v>
      </c>
      <c r="M957" t="s">
        <v>245</v>
      </c>
      <c r="N957" t="s">
        <v>200</v>
      </c>
      <c r="O957">
        <v>438</v>
      </c>
      <c r="P957">
        <v>31.5068493150685</v>
      </c>
      <c r="Q957" t="s">
        <v>246</v>
      </c>
      <c r="R957" t="s">
        <v>200</v>
      </c>
      <c r="S957" t="s">
        <v>3264</v>
      </c>
    </row>
    <row r="958">
      <c r="A958" t="s">
        <v>5405</v>
      </c>
      <c r="B958">
        <v>14.651180238997201</v>
      </c>
      <c r="C958">
        <v>-2.8910345076582402</v>
      </c>
      <c r="D958">
        <v>0.86378346211128199</v>
      </c>
      <c r="E958" s="134" t="s">
        <v>5406</v>
      </c>
      <c r="F958">
        <v>0.00042337776840866001</v>
      </c>
      <c r="G958" t="s">
        <v>380</v>
      </c>
      <c r="H958">
        <v>5239977</v>
      </c>
      <c r="I958">
        <v>5240083</v>
      </c>
      <c r="J958" t="s">
        <v>244</v>
      </c>
      <c r="K958">
        <v>106</v>
      </c>
      <c r="L958">
        <v>15.199999999999999</v>
      </c>
      <c r="M958" t="s">
        <v>245</v>
      </c>
      <c r="N958" t="s">
        <v>197</v>
      </c>
      <c r="O958">
        <v>604</v>
      </c>
      <c r="P958">
        <v>17.549668874172198</v>
      </c>
      <c r="Q958" t="s">
        <v>246</v>
      </c>
      <c r="R958" t="s">
        <v>197</v>
      </c>
      <c r="S958" t="s">
        <v>3264</v>
      </c>
    </row>
    <row r="959">
      <c r="A959" t="s">
        <v>5407</v>
      </c>
      <c r="B959">
        <v>8.7508244574053506</v>
      </c>
      <c r="C959">
        <v>3.3922039294850701</v>
      </c>
      <c r="D959">
        <v>0.97072456939358898</v>
      </c>
      <c r="E959" s="134" t="s">
        <v>5408</v>
      </c>
      <c r="F959">
        <v>0.00042422742092867099</v>
      </c>
      <c r="G959" t="s">
        <v>243</v>
      </c>
      <c r="H959">
        <v>68192</v>
      </c>
      <c r="I959">
        <v>68864</v>
      </c>
      <c r="J959" t="s">
        <v>252</v>
      </c>
      <c r="K959">
        <v>675</v>
      </c>
      <c r="L959">
        <v>2.1160000000000001</v>
      </c>
      <c r="M959" t="s">
        <v>274</v>
      </c>
      <c r="N959" t="s">
        <v>137</v>
      </c>
      <c r="O959">
        <v>3776</v>
      </c>
      <c r="P959">
        <v>17.8760593220339</v>
      </c>
      <c r="Q959" t="s">
        <v>246</v>
      </c>
      <c r="R959" t="s">
        <v>193</v>
      </c>
      <c r="S959" t="s">
        <v>3264</v>
      </c>
    </row>
    <row r="960">
      <c r="A960" t="s">
        <v>2053</v>
      </c>
      <c r="B960">
        <v>8.3221613267802592</v>
      </c>
      <c r="C960">
        <v>4.2665718811457403</v>
      </c>
      <c r="D960">
        <v>1.17016886196798</v>
      </c>
      <c r="E960" s="134" t="s">
        <v>5409</v>
      </c>
      <c r="F960">
        <v>0.000436379781328387</v>
      </c>
      <c r="G960" t="s">
        <v>478</v>
      </c>
      <c r="H960">
        <v>6033220</v>
      </c>
      <c r="I960">
        <v>6034825</v>
      </c>
      <c r="J960" t="s">
        <v>252</v>
      </c>
      <c r="K960">
        <v>1605</v>
      </c>
      <c r="L960">
        <v>1.3</v>
      </c>
      <c r="M960" t="s">
        <v>274</v>
      </c>
      <c r="N960" t="s">
        <v>198</v>
      </c>
      <c r="O960">
        <v>5467</v>
      </c>
      <c r="P960">
        <v>29.357965977684302</v>
      </c>
      <c r="Q960" t="s">
        <v>246</v>
      </c>
      <c r="R960" t="s">
        <v>198</v>
      </c>
      <c r="S960" t="s">
        <v>3264</v>
      </c>
    </row>
    <row r="961">
      <c r="A961" t="s">
        <v>3095</v>
      </c>
      <c r="B961">
        <v>12.882481979758801</v>
      </c>
      <c r="C961">
        <v>-3.9617271846330699</v>
      </c>
      <c r="D961">
        <v>1.1107251551898101</v>
      </c>
      <c r="E961" s="134" t="s">
        <v>5410</v>
      </c>
      <c r="F961">
        <v>0.00043678493943585502</v>
      </c>
      <c r="G961" t="s">
        <v>261</v>
      </c>
      <c r="H961">
        <v>4718573</v>
      </c>
      <c r="I961">
        <v>4718889</v>
      </c>
      <c r="J961" t="s">
        <v>252</v>
      </c>
      <c r="K961">
        <v>316</v>
      </c>
      <c r="L961">
        <v>0.59999999999999998</v>
      </c>
      <c r="M961" t="s">
        <v>245</v>
      </c>
      <c r="N961" t="s">
        <v>138</v>
      </c>
      <c r="O961">
        <v>359</v>
      </c>
      <c r="P961">
        <v>88.022284122562695</v>
      </c>
      <c r="Q961" t="s">
        <v>254</v>
      </c>
      <c r="R961" t="s">
        <v>138</v>
      </c>
      <c r="S961" t="s">
        <v>3264</v>
      </c>
    </row>
    <row r="962">
      <c r="A962" t="s">
        <v>2164</v>
      </c>
      <c r="B962">
        <v>18.543833816045002</v>
      </c>
      <c r="C962">
        <v>2.0600795370732299</v>
      </c>
      <c r="D962">
        <v>0.59311761122541395</v>
      </c>
      <c r="E962" s="134" t="s">
        <v>5411</v>
      </c>
      <c r="F962">
        <v>0.00044322596026390003</v>
      </c>
      <c r="G962" t="s">
        <v>334</v>
      </c>
      <c r="H962">
        <v>2924912</v>
      </c>
      <c r="I962">
        <v>2926077</v>
      </c>
      <c r="J962" t="s">
        <v>244</v>
      </c>
      <c r="K962">
        <v>1165</v>
      </c>
      <c r="L962">
        <v>2.7000000000000002</v>
      </c>
      <c r="M962" t="s">
        <v>265</v>
      </c>
      <c r="N962" t="s">
        <v>200</v>
      </c>
      <c r="O962">
        <v>3664</v>
      </c>
      <c r="P962">
        <v>31.795851528384301</v>
      </c>
      <c r="Q962" t="s">
        <v>246</v>
      </c>
      <c r="R962" t="s">
        <v>200</v>
      </c>
      <c r="S962" t="s">
        <v>3264</v>
      </c>
    </row>
    <row r="963">
      <c r="A963" t="s">
        <v>1921</v>
      </c>
      <c r="B963">
        <v>17.785509196450001</v>
      </c>
      <c r="C963">
        <v>2.08402018716709</v>
      </c>
      <c r="D963">
        <v>0.60037402128495598</v>
      </c>
      <c r="E963" s="134" t="s">
        <v>5412</v>
      </c>
      <c r="F963">
        <v>0.00044829670376023801</v>
      </c>
      <c r="G963" t="s">
        <v>452</v>
      </c>
      <c r="H963">
        <v>820861</v>
      </c>
      <c r="I963">
        <v>821039</v>
      </c>
      <c r="J963" t="s">
        <v>244</v>
      </c>
      <c r="K963">
        <v>178</v>
      </c>
      <c r="L963">
        <v>4</v>
      </c>
      <c r="M963" t="s">
        <v>245</v>
      </c>
      <c r="N963" t="s">
        <v>200</v>
      </c>
      <c r="O963">
        <v>3664</v>
      </c>
      <c r="P963">
        <v>4.8580786026200897</v>
      </c>
      <c r="Q963" t="s">
        <v>246</v>
      </c>
      <c r="R963" t="s">
        <v>200</v>
      </c>
      <c r="S963" t="s">
        <v>3264</v>
      </c>
    </row>
    <row r="964">
      <c r="A964" t="s">
        <v>5413</v>
      </c>
      <c r="B964">
        <v>19.202042380941698</v>
      </c>
      <c r="C964">
        <v>-2.1135609370791202</v>
      </c>
      <c r="D964">
        <v>0.62525842069428506</v>
      </c>
      <c r="E964" s="134" t="s">
        <v>5414</v>
      </c>
      <c r="F964">
        <v>0.00045337329987048502</v>
      </c>
      <c r="G964" t="s">
        <v>307</v>
      </c>
      <c r="H964">
        <v>2068989</v>
      </c>
      <c r="I964">
        <v>2069294</v>
      </c>
      <c r="J964" t="s">
        <v>252</v>
      </c>
      <c r="K964">
        <v>305</v>
      </c>
      <c r="L964">
        <v>11.300000000000001</v>
      </c>
      <c r="M964" t="s">
        <v>274</v>
      </c>
      <c r="N964" t="s">
        <v>138</v>
      </c>
      <c r="O964">
        <v>321</v>
      </c>
      <c r="P964">
        <v>95.015576323987503</v>
      </c>
      <c r="Q964" t="s">
        <v>254</v>
      </c>
      <c r="R964" t="s">
        <v>138</v>
      </c>
      <c r="S964" t="s">
        <v>3264</v>
      </c>
    </row>
    <row r="965">
      <c r="A965" t="s">
        <v>2038</v>
      </c>
      <c r="B965">
        <v>8.8240707108425394</v>
      </c>
      <c r="C965">
        <v>3.3415160025653199</v>
      </c>
      <c r="D965">
        <v>0.97129363361093501</v>
      </c>
      <c r="E965" s="134" t="s">
        <v>5415</v>
      </c>
      <c r="F965">
        <v>0.00045969021772080797</v>
      </c>
      <c r="G965" t="s">
        <v>286</v>
      </c>
      <c r="H965">
        <v>1856446</v>
      </c>
      <c r="I965">
        <v>1856731</v>
      </c>
      <c r="J965" t="s">
        <v>252</v>
      </c>
      <c r="K965">
        <v>285</v>
      </c>
      <c r="L965">
        <v>18.300000000000001</v>
      </c>
      <c r="M965" t="s">
        <v>245</v>
      </c>
      <c r="N965" t="s">
        <v>199</v>
      </c>
      <c r="O965">
        <v>3210</v>
      </c>
      <c r="P965">
        <v>8.8785046728972006</v>
      </c>
      <c r="Q965" t="s">
        <v>246</v>
      </c>
      <c r="R965" t="s">
        <v>199</v>
      </c>
      <c r="S965" t="s">
        <v>3264</v>
      </c>
    </row>
    <row r="966">
      <c r="A966" t="s">
        <v>2249</v>
      </c>
      <c r="B966">
        <v>8.8582238006813299</v>
      </c>
      <c r="C966">
        <v>3.3688393820699298</v>
      </c>
      <c r="D966">
        <v>0.97626047820788597</v>
      </c>
      <c r="E966" s="134" t="s">
        <v>5416</v>
      </c>
      <c r="F966">
        <v>0.00046216613603964599</v>
      </c>
      <c r="G966" t="s">
        <v>282</v>
      </c>
      <c r="H966">
        <v>6154223</v>
      </c>
      <c r="I966">
        <v>6155498</v>
      </c>
      <c r="J966" t="s">
        <v>252</v>
      </c>
      <c r="K966">
        <v>1275</v>
      </c>
      <c r="L966">
        <v>3.2000000000000002</v>
      </c>
      <c r="M966" t="s">
        <v>245</v>
      </c>
      <c r="N966" t="s">
        <v>126</v>
      </c>
      <c r="O966">
        <v>2687</v>
      </c>
      <c r="P966">
        <v>47.450688500186097</v>
      </c>
      <c r="Q966" t="s">
        <v>246</v>
      </c>
      <c r="R966" t="s">
        <v>191</v>
      </c>
      <c r="S966" t="s">
        <v>3264</v>
      </c>
    </row>
    <row r="967">
      <c r="A967" t="s">
        <v>2910</v>
      </c>
      <c r="B967">
        <v>7.9377530178303903</v>
      </c>
      <c r="C967">
        <v>-5.8659496150900301</v>
      </c>
      <c r="D967">
        <v>2.5689140440390599</v>
      </c>
      <c r="E967" s="134" t="s">
        <v>5417</v>
      </c>
      <c r="F967">
        <v>0.00047808645518420301</v>
      </c>
      <c r="G967" t="s">
        <v>524</v>
      </c>
      <c r="H967">
        <v>157451</v>
      </c>
      <c r="I967">
        <v>159972</v>
      </c>
      <c r="J967" t="s">
        <v>252</v>
      </c>
      <c r="K967">
        <v>2521</v>
      </c>
      <c r="L967">
        <v>2.5</v>
      </c>
      <c r="M967" t="s">
        <v>274</v>
      </c>
      <c r="N967" t="s">
        <v>122</v>
      </c>
      <c r="O967">
        <v>2171</v>
      </c>
      <c r="P967">
        <v>116.12160294795</v>
      </c>
      <c r="Q967" t="s">
        <v>254</v>
      </c>
      <c r="R967" t="s">
        <v>122</v>
      </c>
      <c r="S967" t="s">
        <v>3264</v>
      </c>
    </row>
    <row r="968">
      <c r="A968" t="s">
        <v>2127</v>
      </c>
      <c r="B968">
        <v>14.273094881122001</v>
      </c>
      <c r="C968">
        <v>2.3647697348838399</v>
      </c>
      <c r="D968">
        <v>0.69739048182142205</v>
      </c>
      <c r="E968" s="134" t="s">
        <v>5418</v>
      </c>
      <c r="F968">
        <v>0.00050092212447809005</v>
      </c>
      <c r="G968" t="s">
        <v>418</v>
      </c>
      <c r="H968">
        <v>600497</v>
      </c>
      <c r="I968">
        <v>601237</v>
      </c>
      <c r="J968" t="s">
        <v>244</v>
      </c>
      <c r="K968">
        <v>755</v>
      </c>
      <c r="L968">
        <v>15.868</v>
      </c>
      <c r="M968" t="s">
        <v>274</v>
      </c>
      <c r="N968" t="s">
        <v>126</v>
      </c>
      <c r="O968">
        <v>3386</v>
      </c>
      <c r="P968">
        <v>22.297696396928501</v>
      </c>
      <c r="Q968" t="s">
        <v>246</v>
      </c>
      <c r="R968" t="s">
        <v>192</v>
      </c>
      <c r="S968" t="s">
        <v>3264</v>
      </c>
    </row>
    <row r="969">
      <c r="A969" t="s">
        <v>2008</v>
      </c>
      <c r="B969">
        <v>13.9698801968705</v>
      </c>
      <c r="C969">
        <v>2.2479385122711699</v>
      </c>
      <c r="D969">
        <v>0.65907732220571602</v>
      </c>
      <c r="E969" s="134" t="s">
        <v>5419</v>
      </c>
      <c r="F969">
        <v>0.00051782148325596998</v>
      </c>
      <c r="G969" t="s">
        <v>380</v>
      </c>
      <c r="H969">
        <v>1937514</v>
      </c>
      <c r="I969">
        <v>1937732</v>
      </c>
      <c r="J969" t="s">
        <v>244</v>
      </c>
      <c r="K969">
        <v>218</v>
      </c>
      <c r="L969">
        <v>8.9000000000000004</v>
      </c>
      <c r="M969" t="s">
        <v>265</v>
      </c>
      <c r="N969" t="s">
        <v>200</v>
      </c>
      <c r="O969">
        <v>3664</v>
      </c>
      <c r="P969">
        <v>5.9497816593886501</v>
      </c>
      <c r="Q969" t="s">
        <v>246</v>
      </c>
      <c r="R969" t="s">
        <v>200</v>
      </c>
      <c r="S969" t="s">
        <v>3264</v>
      </c>
    </row>
    <row r="970">
      <c r="A970" t="s">
        <v>5420</v>
      </c>
      <c r="B970">
        <v>10.6409268167357</v>
      </c>
      <c r="C970">
        <v>2.6390889455856099</v>
      </c>
      <c r="D970">
        <v>0.78190128557497995</v>
      </c>
      <c r="E970" s="134" t="s">
        <v>5421</v>
      </c>
      <c r="F970">
        <v>0.00052343213921251001</v>
      </c>
      <c r="G970" t="s">
        <v>334</v>
      </c>
      <c r="H970">
        <v>1302842</v>
      </c>
      <c r="I970">
        <v>1303723</v>
      </c>
      <c r="J970" t="s">
        <v>244</v>
      </c>
      <c r="K970">
        <v>881</v>
      </c>
      <c r="L970">
        <v>14.800000000000001</v>
      </c>
      <c r="M970" t="s">
        <v>245</v>
      </c>
      <c r="N970" t="s">
        <v>126</v>
      </c>
      <c r="O970">
        <v>3386</v>
      </c>
      <c r="P970">
        <v>26.0189013585351</v>
      </c>
      <c r="Q970" t="s">
        <v>246</v>
      </c>
      <c r="R970" t="s">
        <v>192</v>
      </c>
      <c r="S970" t="s">
        <v>3264</v>
      </c>
    </row>
    <row r="971">
      <c r="A971" t="s">
        <v>2340</v>
      </c>
      <c r="B971">
        <v>16.321505470072601</v>
      </c>
      <c r="C971">
        <v>2.17867195282314</v>
      </c>
      <c r="D971">
        <v>0.638670785856983</v>
      </c>
      <c r="E971" s="134" t="s">
        <v>5422</v>
      </c>
      <c r="F971">
        <v>0.00052377884037138795</v>
      </c>
      <c r="G971" t="s">
        <v>273</v>
      </c>
      <c r="H971">
        <v>1847802</v>
      </c>
      <c r="I971">
        <v>1847914</v>
      </c>
      <c r="J971" t="s">
        <v>244</v>
      </c>
      <c r="K971">
        <v>112</v>
      </c>
      <c r="L971">
        <v>6.2000000000000002</v>
      </c>
      <c r="M971" t="s">
        <v>245</v>
      </c>
      <c r="N971" t="s">
        <v>200</v>
      </c>
      <c r="O971">
        <v>3664</v>
      </c>
      <c r="P971">
        <v>3.05676855895197</v>
      </c>
      <c r="Q971" t="s">
        <v>246</v>
      </c>
      <c r="R971" t="s">
        <v>200</v>
      </c>
      <c r="S971" t="s">
        <v>3264</v>
      </c>
    </row>
    <row r="972">
      <c r="A972" t="s">
        <v>2237</v>
      </c>
      <c r="B972">
        <v>15.8710695960095</v>
      </c>
      <c r="C972">
        <v>2.0440026640286901</v>
      </c>
      <c r="D972">
        <v>0.597422211043656</v>
      </c>
      <c r="E972" s="134" t="s">
        <v>5423</v>
      </c>
      <c r="F972">
        <v>0.00053361521118124098</v>
      </c>
      <c r="G972" t="s">
        <v>307</v>
      </c>
      <c r="H972">
        <v>5012434</v>
      </c>
      <c r="I972">
        <v>5012544</v>
      </c>
      <c r="J972" t="s">
        <v>244</v>
      </c>
      <c r="K972">
        <v>110</v>
      </c>
      <c r="L972">
        <v>8.1999999999999993</v>
      </c>
      <c r="M972" t="s">
        <v>245</v>
      </c>
      <c r="N972" t="s">
        <v>200</v>
      </c>
      <c r="O972">
        <v>3664</v>
      </c>
      <c r="P972">
        <v>3.0021834061135402</v>
      </c>
      <c r="Q972" t="s">
        <v>246</v>
      </c>
      <c r="R972" t="s">
        <v>200</v>
      </c>
      <c r="S972" t="s">
        <v>3264</v>
      </c>
    </row>
    <row r="973">
      <c r="A973" t="s">
        <v>2352</v>
      </c>
      <c r="B973">
        <v>8.5979902073066192</v>
      </c>
      <c r="C973">
        <v>3.3192849144799501</v>
      </c>
      <c r="D973">
        <v>0.97886251382657696</v>
      </c>
      <c r="E973" s="134" t="s">
        <v>5424</v>
      </c>
      <c r="F973">
        <v>0.000552304777723082</v>
      </c>
      <c r="G973" t="s">
        <v>251</v>
      </c>
      <c r="H973">
        <v>3479576</v>
      </c>
      <c r="I973">
        <v>3480266</v>
      </c>
      <c r="J973" t="s">
        <v>244</v>
      </c>
      <c r="K973">
        <v>690</v>
      </c>
      <c r="L973">
        <v>13.5</v>
      </c>
      <c r="M973" t="s">
        <v>245</v>
      </c>
      <c r="N973" t="s">
        <v>126</v>
      </c>
      <c r="O973">
        <v>3386</v>
      </c>
      <c r="P973">
        <v>20.3780271707029</v>
      </c>
      <c r="Q973" t="s">
        <v>246</v>
      </c>
      <c r="R973" t="s">
        <v>192</v>
      </c>
      <c r="S973" t="s">
        <v>3264</v>
      </c>
    </row>
    <row r="974">
      <c r="A974" t="s">
        <v>2388</v>
      </c>
      <c r="B974">
        <v>14.828727065053201</v>
      </c>
      <c r="C974">
        <v>-2.6969989946723101</v>
      </c>
      <c r="D974">
        <v>0.78859448663955101</v>
      </c>
      <c r="E974" s="134" t="s">
        <v>5425</v>
      </c>
      <c r="F974">
        <v>0.00055300635256591102</v>
      </c>
      <c r="G974" t="s">
        <v>282</v>
      </c>
      <c r="H974">
        <v>5953643</v>
      </c>
      <c r="I974">
        <v>5954086</v>
      </c>
      <c r="J974" t="s">
        <v>244</v>
      </c>
      <c r="K974">
        <v>443</v>
      </c>
      <c r="L974">
        <v>1.3999999999999999</v>
      </c>
      <c r="M974" t="s">
        <v>274</v>
      </c>
      <c r="N974" t="s">
        <v>575</v>
      </c>
      <c r="O974">
        <v>1221</v>
      </c>
      <c r="P974">
        <v>36.2817362817363</v>
      </c>
      <c r="Q974" t="s">
        <v>246</v>
      </c>
      <c r="R974" t="s">
        <v>192</v>
      </c>
      <c r="S974" t="s">
        <v>3264</v>
      </c>
    </row>
    <row r="975">
      <c r="A975" t="s">
        <v>5426</v>
      </c>
      <c r="B975">
        <v>15.4636798458973</v>
      </c>
      <c r="C975">
        <v>-2.4006346699643801</v>
      </c>
      <c r="D975">
        <v>0.72053182874122901</v>
      </c>
      <c r="E975" s="134" t="s">
        <v>5427</v>
      </c>
      <c r="F975">
        <v>0.00055396345217952796</v>
      </c>
      <c r="G975" t="s">
        <v>297</v>
      </c>
      <c r="H975">
        <v>2273550</v>
      </c>
      <c r="I975">
        <v>2273873</v>
      </c>
      <c r="J975" t="s">
        <v>244</v>
      </c>
      <c r="K975">
        <v>323</v>
      </c>
      <c r="L975">
        <v>2.7999999999999998</v>
      </c>
      <c r="M975" t="s">
        <v>274</v>
      </c>
      <c r="N975" t="s">
        <v>199</v>
      </c>
      <c r="O975">
        <v>14394</v>
      </c>
      <c r="P975">
        <v>2.24399055161873</v>
      </c>
      <c r="Q975" t="s">
        <v>246</v>
      </c>
      <c r="R975" t="s">
        <v>199</v>
      </c>
      <c r="S975" t="s">
        <v>3264</v>
      </c>
    </row>
    <row r="976">
      <c r="A976" t="s">
        <v>2270</v>
      </c>
      <c r="B976">
        <v>6.6352757876303503</v>
      </c>
      <c r="C976">
        <v>4.6532863207917501</v>
      </c>
      <c r="D976">
        <v>1.4619046313005599</v>
      </c>
      <c r="E976" s="134" t="s">
        <v>5428</v>
      </c>
      <c r="F976">
        <v>0.00056059222223153</v>
      </c>
      <c r="G976" t="s">
        <v>342</v>
      </c>
      <c r="H976">
        <v>6407511</v>
      </c>
      <c r="I976">
        <v>6408275</v>
      </c>
      <c r="J976" t="s">
        <v>244</v>
      </c>
      <c r="K976">
        <v>780</v>
      </c>
      <c r="L976">
        <v>14.279</v>
      </c>
      <c r="M976" t="s">
        <v>274</v>
      </c>
      <c r="N976" t="s">
        <v>138</v>
      </c>
      <c r="O976">
        <v>1867</v>
      </c>
      <c r="P976">
        <v>41.778253883235102</v>
      </c>
      <c r="Q976" t="s">
        <v>246</v>
      </c>
      <c r="R976" t="s">
        <v>138</v>
      </c>
      <c r="S976" t="s">
        <v>3264</v>
      </c>
    </row>
    <row r="977">
      <c r="A977" t="s">
        <v>5429</v>
      </c>
      <c r="B977">
        <v>13.4764704674632</v>
      </c>
      <c r="C977">
        <v>-3.20504457081043</v>
      </c>
      <c r="D977">
        <v>0.94521492401084395</v>
      </c>
      <c r="E977" s="134" t="s">
        <v>5430</v>
      </c>
      <c r="F977">
        <v>0.00056109629668583104</v>
      </c>
      <c r="G977" t="s">
        <v>342</v>
      </c>
      <c r="H977">
        <v>10640563</v>
      </c>
      <c r="I977">
        <v>10640913</v>
      </c>
      <c r="J977" t="s">
        <v>252</v>
      </c>
      <c r="K977">
        <v>350</v>
      </c>
      <c r="L977">
        <v>1.1000000000000001</v>
      </c>
      <c r="M977" t="s">
        <v>265</v>
      </c>
      <c r="N977" t="s">
        <v>138</v>
      </c>
      <c r="O977">
        <v>359</v>
      </c>
      <c r="P977">
        <v>97.493036211699206</v>
      </c>
      <c r="Q977" t="s">
        <v>254</v>
      </c>
      <c r="R977" t="s">
        <v>138</v>
      </c>
      <c r="S977" t="s">
        <v>3264</v>
      </c>
    </row>
    <row r="978">
      <c r="A978" t="s">
        <v>5431</v>
      </c>
      <c r="B978">
        <v>12.1374443425573</v>
      </c>
      <c r="C978">
        <v>-3.0808957391510399</v>
      </c>
      <c r="D978">
        <v>0.89818697851543206</v>
      </c>
      <c r="E978" s="134" t="s">
        <v>5432</v>
      </c>
      <c r="F978">
        <v>0.000574062624123201</v>
      </c>
      <c r="G978" t="s">
        <v>411</v>
      </c>
      <c r="H978">
        <v>2035499</v>
      </c>
      <c r="I978">
        <v>2035847</v>
      </c>
      <c r="J978" t="s">
        <v>252</v>
      </c>
      <c r="K978">
        <v>348</v>
      </c>
      <c r="L978">
        <v>0.29999999999999999</v>
      </c>
      <c r="M978" t="s">
        <v>245</v>
      </c>
      <c r="N978" t="s">
        <v>138</v>
      </c>
      <c r="O978">
        <v>359</v>
      </c>
      <c r="P978">
        <v>96.935933147632298</v>
      </c>
      <c r="Q978" t="s">
        <v>254</v>
      </c>
      <c r="R978" t="s">
        <v>138</v>
      </c>
      <c r="S978" t="s">
        <v>3264</v>
      </c>
    </row>
    <row r="979">
      <c r="A979" t="s">
        <v>2059</v>
      </c>
      <c r="B979">
        <v>17.361020822450101</v>
      </c>
      <c r="C979">
        <v>2.0103393500767002</v>
      </c>
      <c r="D979">
        <v>0.59205138034835003</v>
      </c>
      <c r="E979" s="134" t="s">
        <v>5433</v>
      </c>
      <c r="F979">
        <v>0.00059161001217644302</v>
      </c>
      <c r="G979" t="s">
        <v>414</v>
      </c>
      <c r="H979">
        <v>1054053</v>
      </c>
      <c r="I979">
        <v>1054179</v>
      </c>
      <c r="J979" t="s">
        <v>244</v>
      </c>
      <c r="K979">
        <v>126</v>
      </c>
      <c r="L979">
        <v>2.3999999999999999</v>
      </c>
      <c r="M979" t="s">
        <v>265</v>
      </c>
      <c r="N979" t="s">
        <v>200</v>
      </c>
      <c r="O979">
        <v>3664</v>
      </c>
      <c r="P979">
        <v>3.4388646288209599</v>
      </c>
      <c r="Q979" t="s">
        <v>246</v>
      </c>
      <c r="R979" t="s">
        <v>200</v>
      </c>
      <c r="S979" t="s">
        <v>3264</v>
      </c>
    </row>
    <row r="980">
      <c r="A980" t="s">
        <v>2276</v>
      </c>
      <c r="B980">
        <v>15.5227954004962</v>
      </c>
      <c r="C980">
        <v>2.0889688614093198</v>
      </c>
      <c r="D980">
        <v>0.61935164009365196</v>
      </c>
      <c r="E980" s="134" t="s">
        <v>5434</v>
      </c>
      <c r="F980">
        <v>0.00060370185930355398</v>
      </c>
      <c r="G980" t="s">
        <v>251</v>
      </c>
      <c r="H980">
        <v>1871500</v>
      </c>
      <c r="I980">
        <v>1871593</v>
      </c>
      <c r="J980" t="s">
        <v>244</v>
      </c>
      <c r="K980">
        <v>93</v>
      </c>
      <c r="L980">
        <v>4.2999999999999998</v>
      </c>
      <c r="M980" t="s">
        <v>245</v>
      </c>
      <c r="N980" t="s">
        <v>200</v>
      </c>
      <c r="O980">
        <v>3664</v>
      </c>
      <c r="P980">
        <v>2.5382096069869</v>
      </c>
      <c r="Q980" t="s">
        <v>246</v>
      </c>
      <c r="R980" t="s">
        <v>200</v>
      </c>
      <c r="S980" t="s">
        <v>3264</v>
      </c>
    </row>
    <row r="981">
      <c r="A981" t="s">
        <v>2361</v>
      </c>
      <c r="B981">
        <v>8.4640898084418801</v>
      </c>
      <c r="C981">
        <v>3.2573802624864698</v>
      </c>
      <c r="D981">
        <v>0.97387492839013601</v>
      </c>
      <c r="E981">
        <v>0.000101560636510328</v>
      </c>
      <c r="F981">
        <v>0.00062047963886154803</v>
      </c>
      <c r="G981" t="s">
        <v>282</v>
      </c>
      <c r="H981">
        <v>2944522</v>
      </c>
      <c r="I981">
        <v>2944658</v>
      </c>
      <c r="J981" t="s">
        <v>244</v>
      </c>
      <c r="K981">
        <v>136</v>
      </c>
      <c r="L981">
        <v>19.100000000000001</v>
      </c>
      <c r="M981" t="s">
        <v>274</v>
      </c>
      <c r="N981" t="s">
        <v>126</v>
      </c>
      <c r="O981">
        <v>3386</v>
      </c>
      <c r="P981">
        <v>4.0165386887182501</v>
      </c>
      <c r="Q981" t="s">
        <v>246</v>
      </c>
      <c r="R981" t="s">
        <v>192</v>
      </c>
      <c r="S981" t="s">
        <v>3264</v>
      </c>
    </row>
    <row r="982">
      <c r="A982" t="s">
        <v>1797</v>
      </c>
      <c r="B982">
        <v>18.589379404593899</v>
      </c>
      <c r="C982">
        <v>2.0735589040044702</v>
      </c>
      <c r="D982">
        <v>0.61600756141553403</v>
      </c>
      <c r="E982">
        <v>0.000102506918428782</v>
      </c>
      <c r="F982">
        <v>0.00062559288937629398</v>
      </c>
      <c r="G982" t="s">
        <v>251</v>
      </c>
      <c r="H982">
        <v>1555299</v>
      </c>
      <c r="I982">
        <v>1555682</v>
      </c>
      <c r="J982" t="s">
        <v>244</v>
      </c>
      <c r="K982">
        <v>383</v>
      </c>
      <c r="L982">
        <v>2.3999999999999999</v>
      </c>
      <c r="M982" t="s">
        <v>274</v>
      </c>
      <c r="N982" t="s">
        <v>200</v>
      </c>
      <c r="O982">
        <v>3664</v>
      </c>
      <c r="P982">
        <v>10.453056768559</v>
      </c>
      <c r="Q982" t="s">
        <v>246</v>
      </c>
      <c r="R982" t="s">
        <v>200</v>
      </c>
      <c r="S982" t="s">
        <v>3264</v>
      </c>
    </row>
    <row r="983">
      <c r="A983" t="s">
        <v>5435</v>
      </c>
      <c r="B983">
        <v>12.2311610051292</v>
      </c>
      <c r="C983">
        <v>-3.02292164457893</v>
      </c>
      <c r="D983">
        <v>0.90196556781696402</v>
      </c>
      <c r="E983">
        <v>0.000102501375500402</v>
      </c>
      <c r="F983">
        <v>0.00062559288937629398</v>
      </c>
      <c r="G983" t="s">
        <v>261</v>
      </c>
      <c r="H983">
        <v>3851086</v>
      </c>
      <c r="I983">
        <v>3851437</v>
      </c>
      <c r="J983" t="s">
        <v>252</v>
      </c>
      <c r="K983">
        <v>351</v>
      </c>
      <c r="L983">
        <v>0.29999999999999999</v>
      </c>
      <c r="M983" t="s">
        <v>265</v>
      </c>
      <c r="N983" t="s">
        <v>138</v>
      </c>
      <c r="O983">
        <v>359</v>
      </c>
      <c r="P983">
        <v>97.771587743732596</v>
      </c>
      <c r="Q983" t="s">
        <v>254</v>
      </c>
      <c r="R983" t="s">
        <v>138</v>
      </c>
      <c r="S983" t="s">
        <v>3264</v>
      </c>
    </row>
    <row r="984">
      <c r="A984" t="s">
        <v>3251</v>
      </c>
      <c r="B984">
        <v>12.7090666387992</v>
      </c>
      <c r="C984">
        <v>-4.8822601680834499</v>
      </c>
      <c r="D984">
        <v>1.3605894626633299</v>
      </c>
      <c r="E984">
        <v>0.000103204584384969</v>
      </c>
      <c r="F984">
        <v>0.00062934722041950398</v>
      </c>
      <c r="G984" t="s">
        <v>286</v>
      </c>
      <c r="H984">
        <v>848971</v>
      </c>
      <c r="I984">
        <v>849181</v>
      </c>
      <c r="J984" t="s">
        <v>244</v>
      </c>
      <c r="K984">
        <v>210</v>
      </c>
      <c r="L984">
        <v>12.300000000000001</v>
      </c>
      <c r="M984" t="s">
        <v>274</v>
      </c>
      <c r="N984" t="s">
        <v>199</v>
      </c>
      <c r="O984">
        <v>14394</v>
      </c>
      <c r="P984">
        <v>1.45894122551063</v>
      </c>
      <c r="Q984" t="s">
        <v>246</v>
      </c>
      <c r="R984" t="s">
        <v>199</v>
      </c>
      <c r="S984" t="s">
        <v>3264</v>
      </c>
    </row>
    <row r="985">
      <c r="A985" t="s">
        <v>2331</v>
      </c>
      <c r="B985">
        <v>15.8062548527465</v>
      </c>
      <c r="C985">
        <v>2.02343577254514</v>
      </c>
      <c r="D985">
        <v>0.60018556796276401</v>
      </c>
      <c r="E985">
        <v>0.000103318980517093</v>
      </c>
      <c r="F985">
        <v>0.00062987698138364397</v>
      </c>
      <c r="G985" t="s">
        <v>553</v>
      </c>
      <c r="H985">
        <v>1707512</v>
      </c>
      <c r="I985">
        <v>1707626</v>
      </c>
      <c r="J985" t="s">
        <v>244</v>
      </c>
      <c r="K985">
        <v>114</v>
      </c>
      <c r="L985">
        <v>1.8</v>
      </c>
      <c r="M985" t="s">
        <v>245</v>
      </c>
      <c r="N985" t="s">
        <v>200</v>
      </c>
      <c r="O985">
        <v>3664</v>
      </c>
      <c r="P985">
        <v>3.11135371179039</v>
      </c>
      <c r="Q985" t="s">
        <v>246</v>
      </c>
      <c r="R985" t="s">
        <v>200</v>
      </c>
      <c r="S985" t="s">
        <v>3264</v>
      </c>
    </row>
    <row r="986">
      <c r="A986" t="s">
        <v>5436</v>
      </c>
      <c r="B986">
        <v>16.380358343764701</v>
      </c>
      <c r="C986">
        <v>2.0037278045388298</v>
      </c>
      <c r="D986">
        <v>0.59455983946525603</v>
      </c>
      <c r="E986">
        <v>0.000103456834419917</v>
      </c>
      <c r="F986">
        <v>0.00063001921143161603</v>
      </c>
      <c r="G986" t="s">
        <v>478</v>
      </c>
      <c r="H986">
        <v>2183612</v>
      </c>
      <c r="I986">
        <v>2183873</v>
      </c>
      <c r="J986" t="s">
        <v>244</v>
      </c>
      <c r="K986">
        <v>261</v>
      </c>
      <c r="L986">
        <v>0.80000000000000004</v>
      </c>
      <c r="M986" t="s">
        <v>245</v>
      </c>
      <c r="N986" t="s">
        <v>200</v>
      </c>
      <c r="O986">
        <v>3664</v>
      </c>
      <c r="P986">
        <v>7.1233624454148501</v>
      </c>
      <c r="Q986" t="s">
        <v>246</v>
      </c>
      <c r="R986" t="s">
        <v>200</v>
      </c>
      <c r="S986" t="s">
        <v>3264</v>
      </c>
    </row>
    <row r="987">
      <c r="A987" t="s">
        <v>2681</v>
      </c>
      <c r="B987">
        <v>4.2933819004847003</v>
      </c>
      <c r="C987">
        <v>5.6772376899355503</v>
      </c>
      <c r="D987">
        <v>2.62104030292081</v>
      </c>
      <c r="E987">
        <v>0.00010345272097232</v>
      </c>
      <c r="F987">
        <v>0.00063001921143161603</v>
      </c>
      <c r="G987" t="s">
        <v>317</v>
      </c>
      <c r="H987">
        <v>1571767</v>
      </c>
      <c r="I987">
        <v>1572154</v>
      </c>
      <c r="J987" t="s">
        <v>244</v>
      </c>
      <c r="K987">
        <v>387</v>
      </c>
      <c r="L987">
        <v>16.800000000000001</v>
      </c>
      <c r="M987" t="s">
        <v>245</v>
      </c>
      <c r="N987" t="s">
        <v>198</v>
      </c>
      <c r="O987">
        <v>5467</v>
      </c>
      <c r="P987">
        <v>7.0788366563014398</v>
      </c>
      <c r="Q987" t="s">
        <v>246</v>
      </c>
      <c r="R987" t="s">
        <v>198</v>
      </c>
      <c r="S987" t="s">
        <v>3264</v>
      </c>
    </row>
    <row r="988">
      <c r="A988" t="s">
        <v>5437</v>
      </c>
      <c r="B988">
        <v>18.462463404695701</v>
      </c>
      <c r="C988">
        <v>-2.0519643460131198</v>
      </c>
      <c r="D988">
        <v>0.612225824683307</v>
      </c>
      <c r="E988">
        <v>0.000104323828345643</v>
      </c>
      <c r="F988">
        <v>0.00063498806795701996</v>
      </c>
      <c r="G988" t="s">
        <v>520</v>
      </c>
      <c r="H988">
        <v>3657191</v>
      </c>
      <c r="I988">
        <v>3657263</v>
      </c>
      <c r="J988" t="s">
        <v>244</v>
      </c>
      <c r="K988">
        <v>72</v>
      </c>
      <c r="L988">
        <v>1.3999999999999999</v>
      </c>
      <c r="M988" t="s">
        <v>274</v>
      </c>
      <c r="N988" t="s">
        <v>138</v>
      </c>
      <c r="O988">
        <v>359</v>
      </c>
      <c r="P988">
        <v>20.055710306406699</v>
      </c>
      <c r="Q988" t="s">
        <v>246</v>
      </c>
      <c r="R988" t="s">
        <v>138</v>
      </c>
      <c r="S988" t="s">
        <v>3264</v>
      </c>
    </row>
    <row r="989">
      <c r="A989" t="s">
        <v>2700</v>
      </c>
      <c r="B989">
        <v>15.665958312729501</v>
      </c>
      <c r="C989">
        <v>-2.49435529290467</v>
      </c>
      <c r="D989">
        <v>0.75214654452544805</v>
      </c>
      <c r="E989">
        <v>0.000104891666959671</v>
      </c>
      <c r="F989">
        <v>0.00063827457857990998</v>
      </c>
      <c r="G989" t="s">
        <v>418</v>
      </c>
      <c r="H989">
        <v>35176</v>
      </c>
      <c r="I989">
        <v>36253</v>
      </c>
      <c r="J989" t="s">
        <v>252</v>
      </c>
      <c r="K989">
        <v>513</v>
      </c>
      <c r="L989">
        <v>23.318999999999999</v>
      </c>
      <c r="M989" t="s">
        <v>274</v>
      </c>
      <c r="N989" t="s">
        <v>126</v>
      </c>
      <c r="O989">
        <v>1265</v>
      </c>
      <c r="P989">
        <v>40.553359683794497</v>
      </c>
      <c r="Q989" t="s">
        <v>246</v>
      </c>
      <c r="R989" t="s">
        <v>191</v>
      </c>
      <c r="S989" t="s">
        <v>3264</v>
      </c>
    </row>
    <row r="990">
      <c r="A990" t="s">
        <v>3225</v>
      </c>
      <c r="B990">
        <v>7.2109482135189902</v>
      </c>
      <c r="C990">
        <v>-5.6766870928360902</v>
      </c>
      <c r="D990">
        <v>2.5437012396888998</v>
      </c>
      <c r="E990">
        <v>0.000107213168644676</v>
      </c>
      <c r="F990">
        <v>0.00065136197971915502</v>
      </c>
      <c r="G990" t="s">
        <v>520</v>
      </c>
      <c r="H990">
        <v>1518578</v>
      </c>
      <c r="I990">
        <v>1518797</v>
      </c>
      <c r="J990" t="s">
        <v>252</v>
      </c>
      <c r="K990">
        <v>219</v>
      </c>
      <c r="L990">
        <v>18.399999999999999</v>
      </c>
      <c r="M990" t="s">
        <v>153</v>
      </c>
      <c r="N990" t="s">
        <v>126</v>
      </c>
      <c r="O990">
        <v>5526</v>
      </c>
      <c r="P990">
        <v>3.9630836047774198</v>
      </c>
      <c r="Q990" t="s">
        <v>246</v>
      </c>
      <c r="R990" t="s">
        <v>191</v>
      </c>
      <c r="S990" t="s">
        <v>3264</v>
      </c>
    </row>
    <row r="991">
      <c r="A991" t="s">
        <v>2771</v>
      </c>
      <c r="B991">
        <v>4.2551246436662096</v>
      </c>
      <c r="C991">
        <v>5.6376744304968804</v>
      </c>
      <c r="D991">
        <v>2.6171314458134001</v>
      </c>
      <c r="E991">
        <v>0.00010911962761434299</v>
      </c>
      <c r="F991">
        <v>0.00066163046228948997</v>
      </c>
      <c r="G991" t="s">
        <v>445</v>
      </c>
      <c r="H991">
        <v>2270114</v>
      </c>
      <c r="I991">
        <v>2271135</v>
      </c>
      <c r="J991" t="s">
        <v>244</v>
      </c>
      <c r="K991">
        <v>856</v>
      </c>
      <c r="L991">
        <v>26.533000000000001</v>
      </c>
      <c r="M991" t="s">
        <v>265</v>
      </c>
      <c r="N991" t="s">
        <v>198</v>
      </c>
      <c r="O991">
        <v>5517</v>
      </c>
      <c r="P991">
        <v>15.515678810948</v>
      </c>
      <c r="Q991" t="s">
        <v>246</v>
      </c>
      <c r="R991" t="s">
        <v>198</v>
      </c>
      <c r="S991" t="s">
        <v>3264</v>
      </c>
    </row>
    <row r="992">
      <c r="A992" t="s">
        <v>2391</v>
      </c>
      <c r="B992">
        <v>15.141954167387199</v>
      </c>
      <c r="C992">
        <v>2.0410032654536301</v>
      </c>
      <c r="D992">
        <v>0.60918419376564004</v>
      </c>
      <c r="E992">
        <v>0.000110625788303678</v>
      </c>
      <c r="F992">
        <v>0.00067013811305398905</v>
      </c>
      <c r="G992" t="s">
        <v>307</v>
      </c>
      <c r="H992">
        <v>2930330</v>
      </c>
      <c r="I992">
        <v>2931970</v>
      </c>
      <c r="J992" t="s">
        <v>252</v>
      </c>
      <c r="K992">
        <v>787</v>
      </c>
      <c r="L992">
        <v>2.4510000000000001</v>
      </c>
      <c r="M992" t="s">
        <v>274</v>
      </c>
      <c r="N992" t="s">
        <v>575</v>
      </c>
      <c r="O992">
        <v>6032</v>
      </c>
      <c r="P992">
        <v>13.0470822281167</v>
      </c>
      <c r="Q992" t="s">
        <v>246</v>
      </c>
      <c r="R992" t="s">
        <v>191</v>
      </c>
      <c r="S992" t="s">
        <v>3264</v>
      </c>
    </row>
    <row r="993">
      <c r="A993" t="s">
        <v>3109</v>
      </c>
      <c r="B993">
        <v>7.2687520521366897</v>
      </c>
      <c r="C993">
        <v>-5.67825106364569</v>
      </c>
      <c r="D993">
        <v>2.5523108497284501</v>
      </c>
      <c r="E993">
        <v>0.000111656067088078</v>
      </c>
      <c r="F993">
        <v>0.00067602136279834503</v>
      </c>
      <c r="G993" t="s">
        <v>524</v>
      </c>
      <c r="H993">
        <v>141600</v>
      </c>
      <c r="I993">
        <v>144471</v>
      </c>
      <c r="J993" t="s">
        <v>252</v>
      </c>
      <c r="K993">
        <v>2871</v>
      </c>
      <c r="L993">
        <v>4.5999999999999996</v>
      </c>
      <c r="M993" t="s">
        <v>274</v>
      </c>
      <c r="N993" t="s">
        <v>122</v>
      </c>
      <c r="O993">
        <v>2171</v>
      </c>
      <c r="P993">
        <v>132.24320589590101</v>
      </c>
      <c r="Q993" t="s">
        <v>254</v>
      </c>
      <c r="R993" t="s">
        <v>122</v>
      </c>
      <c r="S993" t="s">
        <v>3264</v>
      </c>
    </row>
    <row r="994">
      <c r="A994" t="s">
        <v>2921</v>
      </c>
      <c r="B994">
        <v>11.835405992316799</v>
      </c>
      <c r="C994">
        <v>-3.9763556202938402</v>
      </c>
      <c r="D994">
        <v>1.1166262919359899</v>
      </c>
      <c r="E994">
        <v>0.000116313214464566</v>
      </c>
      <c r="F994">
        <v>0.00070273078834109102</v>
      </c>
      <c r="G994" t="s">
        <v>317</v>
      </c>
      <c r="H994">
        <v>901472</v>
      </c>
      <c r="I994">
        <v>905885</v>
      </c>
      <c r="J994" t="s">
        <v>244</v>
      </c>
      <c r="K994">
        <v>4413</v>
      </c>
      <c r="L994">
        <v>2</v>
      </c>
      <c r="M994" t="s">
        <v>274</v>
      </c>
      <c r="N994" t="s">
        <v>137</v>
      </c>
      <c r="O994">
        <v>4707</v>
      </c>
      <c r="P994">
        <v>93.753983428935598</v>
      </c>
      <c r="Q994" t="s">
        <v>254</v>
      </c>
      <c r="R994" t="s">
        <v>193</v>
      </c>
      <c r="S994" t="s">
        <v>3264</v>
      </c>
    </row>
    <row r="995">
      <c r="A995" t="s">
        <v>3191</v>
      </c>
      <c r="B995">
        <v>11.7055340470354</v>
      </c>
      <c r="C995">
        <v>-3.9577474542658901</v>
      </c>
      <c r="D995">
        <v>1.11298076805603</v>
      </c>
      <c r="E995">
        <v>0.00011954193942394999</v>
      </c>
      <c r="F995">
        <v>0.00072128574364791202</v>
      </c>
      <c r="G995" t="s">
        <v>520</v>
      </c>
      <c r="H995">
        <v>1414329</v>
      </c>
      <c r="I995">
        <v>1415559</v>
      </c>
      <c r="J995" t="s">
        <v>244</v>
      </c>
      <c r="K995">
        <v>1230</v>
      </c>
      <c r="L995">
        <v>9.8000000000000007</v>
      </c>
      <c r="M995" t="s">
        <v>274</v>
      </c>
      <c r="N995" t="s">
        <v>195</v>
      </c>
      <c r="O995">
        <v>4363</v>
      </c>
      <c r="P995">
        <v>28.191611276644501</v>
      </c>
      <c r="Q995" t="s">
        <v>246</v>
      </c>
      <c r="R995" t="s">
        <v>195</v>
      </c>
      <c r="S995" t="s">
        <v>3264</v>
      </c>
    </row>
    <row r="996">
      <c r="A996" t="s">
        <v>5438</v>
      </c>
      <c r="B996">
        <v>14.810492199235201</v>
      </c>
      <c r="C996">
        <v>2.1099669132210601</v>
      </c>
      <c r="D996">
        <v>0.63594124076320002</v>
      </c>
      <c r="E996">
        <v>0.000121138076182922</v>
      </c>
      <c r="F996">
        <v>0.00073046667094189702</v>
      </c>
      <c r="G996" t="s">
        <v>520</v>
      </c>
      <c r="H996">
        <v>1993801</v>
      </c>
      <c r="I996">
        <v>1994294</v>
      </c>
      <c r="J996" t="s">
        <v>244</v>
      </c>
      <c r="K996">
        <v>493</v>
      </c>
      <c r="L996">
        <v>3.2999999999999998</v>
      </c>
      <c r="M996" t="s">
        <v>274</v>
      </c>
      <c r="N996" t="s">
        <v>200</v>
      </c>
      <c r="O996">
        <v>3664</v>
      </c>
      <c r="P996">
        <v>13.4552401746725</v>
      </c>
      <c r="Q996" t="s">
        <v>246</v>
      </c>
      <c r="R996" t="s">
        <v>200</v>
      </c>
      <c r="S996" t="s">
        <v>3264</v>
      </c>
    </row>
    <row r="997">
      <c r="A997" t="s">
        <v>5439</v>
      </c>
      <c r="B997">
        <v>10.738719614471</v>
      </c>
      <c r="C997">
        <v>2.6221137471218099</v>
      </c>
      <c r="D997">
        <v>0.80584706485791602</v>
      </c>
      <c r="E997">
        <v>0.000123673304025065</v>
      </c>
      <c r="F997">
        <v>0.00074483874629411304</v>
      </c>
      <c r="G997" t="s">
        <v>411</v>
      </c>
      <c r="H997">
        <v>7055112</v>
      </c>
      <c r="I997">
        <v>7055309</v>
      </c>
      <c r="J997" t="s">
        <v>244</v>
      </c>
      <c r="K997">
        <v>197</v>
      </c>
      <c r="L997">
        <v>3.1000000000000001</v>
      </c>
      <c r="M997" t="s">
        <v>274</v>
      </c>
      <c r="N997" t="s">
        <v>200</v>
      </c>
      <c r="O997">
        <v>4637</v>
      </c>
      <c r="P997">
        <v>4.2484364891093396</v>
      </c>
      <c r="Q997" t="s">
        <v>246</v>
      </c>
      <c r="R997" t="s">
        <v>200</v>
      </c>
      <c r="S997" t="s">
        <v>3264</v>
      </c>
    </row>
    <row r="998">
      <c r="A998" t="s">
        <v>5440</v>
      </c>
      <c r="B998">
        <v>16.502160243136299</v>
      </c>
      <c r="C998">
        <v>-2.3841469414802301</v>
      </c>
      <c r="D998">
        <v>0.71696035570999705</v>
      </c>
      <c r="E998">
        <v>0.000125135190722242</v>
      </c>
      <c r="F998">
        <v>0.000753048639197801</v>
      </c>
      <c r="G998" t="s">
        <v>342</v>
      </c>
      <c r="H998">
        <v>487897</v>
      </c>
      <c r="I998">
        <v>496705</v>
      </c>
      <c r="J998" t="s">
        <v>244</v>
      </c>
      <c r="K998">
        <v>2378</v>
      </c>
      <c r="L998">
        <v>1.0660000000000001</v>
      </c>
      <c r="M998" t="s">
        <v>274</v>
      </c>
      <c r="N998" t="s">
        <v>354</v>
      </c>
      <c r="O998">
        <v>12053</v>
      </c>
      <c r="P998">
        <v>19.729527918360599</v>
      </c>
      <c r="Q998" t="s">
        <v>246</v>
      </c>
      <c r="R998" t="s">
        <v>191</v>
      </c>
      <c r="S998" t="s">
        <v>3264</v>
      </c>
    </row>
    <row r="999">
      <c r="A999" t="s">
        <v>2355</v>
      </c>
      <c r="B999">
        <v>14.15420507066</v>
      </c>
      <c r="C999">
        <v>2.1172675670661198</v>
      </c>
      <c r="D999">
        <v>0.64150729063633805</v>
      </c>
      <c r="E999">
        <v>0.000125538609490878</v>
      </c>
      <c r="F999">
        <v>0.00075527776467093698</v>
      </c>
      <c r="G999" t="s">
        <v>478</v>
      </c>
      <c r="H999">
        <v>1031120</v>
      </c>
      <c r="I999">
        <v>1031258</v>
      </c>
      <c r="J999" t="s">
        <v>252</v>
      </c>
      <c r="K999">
        <v>138</v>
      </c>
      <c r="L999">
        <v>5.0999999999999996</v>
      </c>
      <c r="M999" t="s">
        <v>245</v>
      </c>
      <c r="N999" t="s">
        <v>197</v>
      </c>
      <c r="O999">
        <v>12900</v>
      </c>
      <c r="P999">
        <v>1.0697674418604699</v>
      </c>
      <c r="Q999" t="s">
        <v>246</v>
      </c>
      <c r="R999" t="s">
        <v>197</v>
      </c>
      <c r="S999" t="s">
        <v>3264</v>
      </c>
    </row>
    <row r="1000">
      <c r="A1000" t="s">
        <v>5441</v>
      </c>
      <c r="B1000">
        <v>11.4505935290337</v>
      </c>
      <c r="C1000">
        <v>-3.33766427286242</v>
      </c>
      <c r="D1000">
        <v>0.99284571099725105</v>
      </c>
      <c r="E1000">
        <v>0.00012991656013537501</v>
      </c>
      <c r="F1000">
        <v>0.00078059080999164998</v>
      </c>
      <c r="G1000" t="s">
        <v>445</v>
      </c>
      <c r="H1000">
        <v>1541238</v>
      </c>
      <c r="I1000">
        <v>1542140</v>
      </c>
      <c r="J1000" t="s">
        <v>252</v>
      </c>
      <c r="K1000">
        <v>906</v>
      </c>
      <c r="L1000">
        <v>19.257000000000001</v>
      </c>
      <c r="M1000" t="s">
        <v>245</v>
      </c>
      <c r="N1000" t="s">
        <v>122</v>
      </c>
      <c r="O1000">
        <v>1773</v>
      </c>
      <c r="P1000">
        <v>51.099830795262299</v>
      </c>
      <c r="Q1000" t="s">
        <v>246</v>
      </c>
      <c r="R1000" t="s">
        <v>122</v>
      </c>
      <c r="S1000" t="s">
        <v>3264</v>
      </c>
    </row>
    <row r="1001">
      <c r="A1001" t="s">
        <v>2493</v>
      </c>
      <c r="B1001">
        <v>7.6519617719960902</v>
      </c>
      <c r="C1001">
        <v>4.0951371161940502</v>
      </c>
      <c r="D1001">
        <v>1.18852022796505</v>
      </c>
      <c r="E1001">
        <v>0.00013070662224987</v>
      </c>
      <c r="F1001">
        <v>0.00078471976831336098</v>
      </c>
      <c r="G1001" t="s">
        <v>330</v>
      </c>
      <c r="H1001">
        <v>4615068</v>
      </c>
      <c r="I1001">
        <v>4615625</v>
      </c>
      <c r="J1001" t="s">
        <v>252</v>
      </c>
      <c r="K1001">
        <v>557</v>
      </c>
      <c r="L1001">
        <v>26.100000000000001</v>
      </c>
      <c r="M1001" t="s">
        <v>293</v>
      </c>
      <c r="N1001" t="s">
        <v>199</v>
      </c>
      <c r="O1001">
        <v>13989</v>
      </c>
      <c r="P1001">
        <v>3.98169990706984</v>
      </c>
      <c r="Q1001" t="s">
        <v>246</v>
      </c>
      <c r="R1001" t="s">
        <v>199</v>
      </c>
      <c r="S1001" t="s">
        <v>3264</v>
      </c>
    </row>
    <row r="1002">
      <c r="A1002" t="s">
        <v>2385</v>
      </c>
      <c r="B1002">
        <v>14.892675836792</v>
      </c>
      <c r="C1002">
        <v>2.1197254639796999</v>
      </c>
      <c r="D1002">
        <v>0.64368016061536304</v>
      </c>
      <c r="E1002">
        <v>0.00013103533116481499</v>
      </c>
      <c r="F1002">
        <v>0.00078607459738871596</v>
      </c>
      <c r="G1002" t="s">
        <v>334</v>
      </c>
      <c r="H1002">
        <v>911992</v>
      </c>
      <c r="I1002">
        <v>912348</v>
      </c>
      <c r="J1002" t="s">
        <v>244</v>
      </c>
      <c r="K1002">
        <v>356</v>
      </c>
      <c r="L1002">
        <v>5.4000000000000004</v>
      </c>
      <c r="M1002" t="s">
        <v>245</v>
      </c>
      <c r="N1002" t="s">
        <v>200</v>
      </c>
      <c r="O1002">
        <v>3664</v>
      </c>
      <c r="P1002">
        <v>9.7161572052401795</v>
      </c>
      <c r="Q1002" t="s">
        <v>246</v>
      </c>
      <c r="R1002" t="s">
        <v>200</v>
      </c>
      <c r="S1002" t="s">
        <v>3264</v>
      </c>
    </row>
    <row r="1003">
      <c r="A1003" t="s">
        <v>2956</v>
      </c>
      <c r="B1003">
        <v>11.4621265540487</v>
      </c>
      <c r="C1003">
        <v>-3.3347819082897199</v>
      </c>
      <c r="D1003">
        <v>0.99760309314899998</v>
      </c>
      <c r="E1003">
        <v>0.000136349186883523</v>
      </c>
      <c r="F1003">
        <v>0.00081517437069391697</v>
      </c>
      <c r="G1003" t="s">
        <v>273</v>
      </c>
      <c r="H1003">
        <v>5797838</v>
      </c>
      <c r="I1003">
        <v>5799079</v>
      </c>
      <c r="J1003" t="s">
        <v>244</v>
      </c>
      <c r="K1003">
        <v>1241</v>
      </c>
      <c r="L1003">
        <v>9</v>
      </c>
      <c r="M1003" t="s">
        <v>274</v>
      </c>
      <c r="N1003" t="s">
        <v>195</v>
      </c>
      <c r="O1003">
        <v>4363</v>
      </c>
      <c r="P1003">
        <v>28.4437313774926</v>
      </c>
      <c r="Q1003" t="s">
        <v>246</v>
      </c>
      <c r="R1003" t="s">
        <v>195</v>
      </c>
      <c r="S1003" t="s">
        <v>3264</v>
      </c>
    </row>
    <row r="1004">
      <c r="A1004" t="s">
        <v>5442</v>
      </c>
      <c r="B1004">
        <v>12.544293903380201</v>
      </c>
      <c r="C1004">
        <v>2.2313545925904399</v>
      </c>
      <c r="D1004">
        <v>0.69198102990930299</v>
      </c>
      <c r="E1004">
        <v>0.000146402166326754</v>
      </c>
      <c r="F1004">
        <v>0.00087072764515438896</v>
      </c>
      <c r="G1004" t="s">
        <v>282</v>
      </c>
      <c r="H1004">
        <v>299327</v>
      </c>
      <c r="I1004">
        <v>299863</v>
      </c>
      <c r="J1004" t="s">
        <v>252</v>
      </c>
      <c r="K1004">
        <v>536</v>
      </c>
      <c r="L1004">
        <v>5.4000000000000004</v>
      </c>
      <c r="M1004" t="s">
        <v>245</v>
      </c>
      <c r="N1004" t="s">
        <v>197</v>
      </c>
      <c r="O1004">
        <v>607</v>
      </c>
      <c r="P1004">
        <v>88.303130148270199</v>
      </c>
      <c r="Q1004" t="s">
        <v>254</v>
      </c>
      <c r="R1004" t="s">
        <v>197</v>
      </c>
      <c r="S1004" t="s">
        <v>3264</v>
      </c>
    </row>
    <row r="1005">
      <c r="A1005" t="s">
        <v>5443</v>
      </c>
      <c r="B1005">
        <v>12.053638304485499</v>
      </c>
      <c r="C1005">
        <v>2.4981390705462498</v>
      </c>
      <c r="D1005">
        <v>0.77750000646817996</v>
      </c>
      <c r="E1005">
        <v>0.00014960541590688399</v>
      </c>
      <c r="F1005">
        <v>0.00088859603522691997</v>
      </c>
      <c r="G1005" t="s">
        <v>414</v>
      </c>
      <c r="H1005">
        <v>4071467</v>
      </c>
      <c r="I1005">
        <v>4071584</v>
      </c>
      <c r="J1005" t="s">
        <v>244</v>
      </c>
      <c r="K1005">
        <v>117</v>
      </c>
      <c r="L1005">
        <v>25.600000000000001</v>
      </c>
      <c r="M1005" t="s">
        <v>245</v>
      </c>
      <c r="N1005" t="s">
        <v>137</v>
      </c>
      <c r="O1005">
        <v>6330</v>
      </c>
      <c r="P1005">
        <v>1.8483412322274899</v>
      </c>
      <c r="Q1005" t="s">
        <v>246</v>
      </c>
      <c r="R1005" t="s">
        <v>194</v>
      </c>
      <c r="S1005" t="s">
        <v>3264</v>
      </c>
    </row>
    <row r="1006">
      <c r="A1006" t="s">
        <v>2519</v>
      </c>
      <c r="B1006">
        <v>6.5111486796652098</v>
      </c>
      <c r="C1006">
        <v>4.5009667917086196</v>
      </c>
      <c r="D1006">
        <v>1.5002549404449901</v>
      </c>
      <c r="E1006">
        <v>0.000153086183489286</v>
      </c>
      <c r="F1006">
        <v>0.00090788556500020904</v>
      </c>
      <c r="G1006" t="s">
        <v>338</v>
      </c>
      <c r="H1006">
        <v>2940521</v>
      </c>
      <c r="I1006">
        <v>2940684</v>
      </c>
      <c r="J1006" t="s">
        <v>244</v>
      </c>
      <c r="K1006">
        <v>163</v>
      </c>
      <c r="L1006">
        <v>10.6</v>
      </c>
      <c r="M1006" t="s">
        <v>245</v>
      </c>
      <c r="N1006" t="s">
        <v>126</v>
      </c>
      <c r="O1006">
        <v>823</v>
      </c>
      <c r="P1006">
        <v>19.8055893074119</v>
      </c>
      <c r="Q1006" t="s">
        <v>246</v>
      </c>
      <c r="R1006" t="s">
        <v>192</v>
      </c>
      <c r="S1006" t="s">
        <v>3264</v>
      </c>
    </row>
    <row r="1007">
      <c r="A1007" t="s">
        <v>5444</v>
      </c>
      <c r="B1007">
        <v>12.2099934027571</v>
      </c>
      <c r="C1007">
        <v>-2.7851825998042501</v>
      </c>
      <c r="D1007">
        <v>0.85543057161801295</v>
      </c>
      <c r="E1007">
        <v>0.000154808660292406</v>
      </c>
      <c r="F1007">
        <v>0.00091738762285137202</v>
      </c>
      <c r="G1007" t="s">
        <v>261</v>
      </c>
      <c r="H1007">
        <v>1011959</v>
      </c>
      <c r="I1007">
        <v>1012304</v>
      </c>
      <c r="J1007" t="s">
        <v>252</v>
      </c>
      <c r="K1007">
        <v>345</v>
      </c>
      <c r="L1007">
        <v>0.90000000000000002</v>
      </c>
      <c r="M1007" t="s">
        <v>245</v>
      </c>
      <c r="N1007" t="s">
        <v>138</v>
      </c>
      <c r="O1007">
        <v>359</v>
      </c>
      <c r="P1007">
        <v>96.100278551532</v>
      </c>
      <c r="Q1007" t="s">
        <v>254</v>
      </c>
      <c r="R1007" t="s">
        <v>138</v>
      </c>
      <c r="S1007" t="s">
        <v>3264</v>
      </c>
    </row>
    <row r="1008">
      <c r="A1008" t="s">
        <v>2315</v>
      </c>
      <c r="B1008">
        <v>14.613703536581699</v>
      </c>
      <c r="C1008">
        <v>2.0617111637932699</v>
      </c>
      <c r="D1008">
        <v>0.63655334645858497</v>
      </c>
      <c r="E1008">
        <v>0.00015953236441070901</v>
      </c>
      <c r="F1008">
        <v>0.00094415766534871595</v>
      </c>
      <c r="G1008" t="s">
        <v>553</v>
      </c>
      <c r="H1008">
        <v>8493027</v>
      </c>
      <c r="I1008">
        <v>8493200</v>
      </c>
      <c r="J1008" t="s">
        <v>244</v>
      </c>
      <c r="K1008">
        <v>173</v>
      </c>
      <c r="L1008">
        <v>2.2999999999999998</v>
      </c>
      <c r="M1008" t="s">
        <v>274</v>
      </c>
      <c r="N1008" t="s">
        <v>200</v>
      </c>
      <c r="O1008">
        <v>3664</v>
      </c>
      <c r="P1008">
        <v>4.7216157205240199</v>
      </c>
      <c r="Q1008" t="s">
        <v>246</v>
      </c>
      <c r="R1008" t="s">
        <v>200</v>
      </c>
      <c r="S1008" t="s">
        <v>3264</v>
      </c>
    </row>
    <row r="1009">
      <c r="A1009" t="s">
        <v>2318</v>
      </c>
      <c r="B1009">
        <v>14.613703536581699</v>
      </c>
      <c r="C1009">
        <v>2.0617111637932699</v>
      </c>
      <c r="D1009">
        <v>0.63655334645858497</v>
      </c>
      <c r="E1009">
        <v>0.00015953236441070901</v>
      </c>
      <c r="F1009">
        <v>0.00094415766534871595</v>
      </c>
      <c r="G1009" t="s">
        <v>553</v>
      </c>
      <c r="H1009">
        <v>8492900</v>
      </c>
      <c r="I1009">
        <v>8493353</v>
      </c>
      <c r="J1009" t="s">
        <v>244</v>
      </c>
      <c r="K1009">
        <v>268</v>
      </c>
      <c r="L1009">
        <v>11.19</v>
      </c>
      <c r="M1009" t="s">
        <v>265</v>
      </c>
      <c r="N1009" t="s">
        <v>137</v>
      </c>
      <c r="O1009">
        <v>1438</v>
      </c>
      <c r="P1009">
        <v>18.6369958275382</v>
      </c>
      <c r="Q1009" t="s">
        <v>246</v>
      </c>
      <c r="R1009" t="s">
        <v>194</v>
      </c>
      <c r="S1009" t="s">
        <v>3264</v>
      </c>
    </row>
    <row r="1010">
      <c r="A1010" t="s">
        <v>2918</v>
      </c>
      <c r="B1010">
        <v>11.7092621654682</v>
      </c>
      <c r="C1010">
        <v>-2.9310919247015299</v>
      </c>
      <c r="D1010">
        <v>0.91408127523815497</v>
      </c>
      <c r="E1010">
        <v>0.00016332668743774601</v>
      </c>
      <c r="F1010">
        <v>0.00096486695113584097</v>
      </c>
      <c r="G1010" t="s">
        <v>269</v>
      </c>
      <c r="H1010">
        <v>9642009</v>
      </c>
      <c r="I1010">
        <v>9642431</v>
      </c>
      <c r="J1010" t="s">
        <v>244</v>
      </c>
      <c r="K1010">
        <v>422</v>
      </c>
      <c r="L1010">
        <v>7.5999999999999996</v>
      </c>
      <c r="M1010" t="s">
        <v>245</v>
      </c>
      <c r="N1010" t="s">
        <v>199</v>
      </c>
      <c r="O1010">
        <v>13544</v>
      </c>
      <c r="P1010">
        <v>3.1157708210277599</v>
      </c>
      <c r="Q1010" t="s">
        <v>246</v>
      </c>
      <c r="R1010" t="s">
        <v>199</v>
      </c>
      <c r="S1010" t="s">
        <v>3264</v>
      </c>
    </row>
    <row r="1011">
      <c r="A1011" t="s">
        <v>2409</v>
      </c>
      <c r="B1011">
        <v>7.5065214116029502</v>
      </c>
      <c r="C1011">
        <v>3.4731590521623099</v>
      </c>
      <c r="D1011">
        <v>1.06737908718017</v>
      </c>
      <c r="E1011">
        <v>0.000164378240342599</v>
      </c>
      <c r="F1011">
        <v>0.00096948393169246996</v>
      </c>
      <c r="G1011" t="s">
        <v>282</v>
      </c>
      <c r="H1011">
        <v>530103</v>
      </c>
      <c r="I1011">
        <v>530320</v>
      </c>
      <c r="J1011" t="s">
        <v>252</v>
      </c>
      <c r="K1011">
        <v>217</v>
      </c>
      <c r="L1011">
        <v>10.1</v>
      </c>
      <c r="M1011" t="s">
        <v>245</v>
      </c>
      <c r="N1011" t="s">
        <v>350</v>
      </c>
      <c r="O1011">
        <v>217</v>
      </c>
      <c r="P1011">
        <v>100</v>
      </c>
      <c r="Q1011" t="s">
        <v>254</v>
      </c>
      <c r="R1011" t="s">
        <v>192</v>
      </c>
      <c r="S1011" t="s">
        <v>3264</v>
      </c>
    </row>
    <row r="1012">
      <c r="A1012" t="s">
        <v>5445</v>
      </c>
      <c r="B1012">
        <v>16.550911537815701</v>
      </c>
      <c r="C1012">
        <v>-2.12187156439375</v>
      </c>
      <c r="D1012">
        <v>0.66052799499343096</v>
      </c>
      <c r="E1012">
        <v>0.00016695854628337101</v>
      </c>
      <c r="F1012">
        <v>0.00098378303044316102</v>
      </c>
      <c r="G1012" t="s">
        <v>261</v>
      </c>
      <c r="H1012">
        <v>2023286</v>
      </c>
      <c r="I1012">
        <v>2023620</v>
      </c>
      <c r="J1012" t="s">
        <v>252</v>
      </c>
      <c r="K1012">
        <v>334</v>
      </c>
      <c r="L1012">
        <v>8.8000000000000007</v>
      </c>
      <c r="M1012" t="s">
        <v>465</v>
      </c>
      <c r="N1012" t="s">
        <v>199</v>
      </c>
      <c r="O1012">
        <v>13544</v>
      </c>
      <c r="P1012">
        <v>2.4660366213821598</v>
      </c>
      <c r="Q1012" t="s">
        <v>246</v>
      </c>
      <c r="R1012" t="s">
        <v>199</v>
      </c>
      <c r="S1012" t="s">
        <v>3264</v>
      </c>
    </row>
    <row r="1013">
      <c r="A1013" t="s">
        <v>5446</v>
      </c>
      <c r="B1013">
        <v>9.4638179153903899</v>
      </c>
      <c r="C1013">
        <v>2.7935332045681101</v>
      </c>
      <c r="D1013">
        <v>0.88892068330271801</v>
      </c>
      <c r="E1013">
        <v>0.000170445912455654</v>
      </c>
      <c r="F1013">
        <v>0.0010032986503241</v>
      </c>
      <c r="G1013" t="s">
        <v>261</v>
      </c>
      <c r="H1013">
        <v>2725773</v>
      </c>
      <c r="I1013">
        <v>2726262</v>
      </c>
      <c r="J1013" t="s">
        <v>252</v>
      </c>
      <c r="K1013">
        <v>199</v>
      </c>
      <c r="L1013">
        <v>29.899999999999999</v>
      </c>
      <c r="M1013" t="s">
        <v>265</v>
      </c>
      <c r="N1013" t="s">
        <v>138</v>
      </c>
      <c r="O1013">
        <v>2950</v>
      </c>
      <c r="P1013">
        <v>6.7457627118644101</v>
      </c>
      <c r="Q1013" t="s">
        <v>246</v>
      </c>
      <c r="R1013" t="s">
        <v>138</v>
      </c>
      <c r="S1013" t="s">
        <v>3264</v>
      </c>
    </row>
    <row r="1014">
      <c r="A1014" t="s">
        <v>5447</v>
      </c>
      <c r="B1014">
        <v>11.375843146307099</v>
      </c>
      <c r="C1014">
        <v>2.3942140476748102</v>
      </c>
      <c r="D1014">
        <v>0.75235214027022002</v>
      </c>
      <c r="E1014">
        <v>0.00017079689955101901</v>
      </c>
      <c r="F1014">
        <v>0.00100484777458216</v>
      </c>
      <c r="G1014" t="s">
        <v>411</v>
      </c>
      <c r="H1014">
        <v>4898330</v>
      </c>
      <c r="I1014">
        <v>4898877</v>
      </c>
      <c r="J1014" t="s">
        <v>252</v>
      </c>
      <c r="K1014">
        <v>547</v>
      </c>
      <c r="L1014">
        <v>16</v>
      </c>
      <c r="M1014" t="s">
        <v>245</v>
      </c>
      <c r="N1014" t="s">
        <v>198</v>
      </c>
      <c r="O1014">
        <v>3684</v>
      </c>
      <c r="P1014">
        <v>14.8479913137894</v>
      </c>
      <c r="Q1014" t="s">
        <v>246</v>
      </c>
      <c r="R1014" t="s">
        <v>198</v>
      </c>
      <c r="S1014" t="s">
        <v>3264</v>
      </c>
    </row>
    <row r="1015">
      <c r="A1015" t="s">
        <v>2930</v>
      </c>
      <c r="B1015">
        <v>3.9946962731162401</v>
      </c>
      <c r="C1015">
        <v>5.4751202685068403</v>
      </c>
      <c r="D1015">
        <v>2.6258194131299502</v>
      </c>
      <c r="E1015">
        <v>0.00017219461139046901</v>
      </c>
      <c r="F1015">
        <v>0.0010119554027502599</v>
      </c>
      <c r="G1015" t="s">
        <v>297</v>
      </c>
      <c r="H1015">
        <v>6754817</v>
      </c>
      <c r="I1015">
        <v>6760864</v>
      </c>
      <c r="J1015" t="s">
        <v>252</v>
      </c>
      <c r="K1015">
        <v>6047</v>
      </c>
      <c r="L1015">
        <v>0</v>
      </c>
      <c r="M1015" t="s">
        <v>274</v>
      </c>
      <c r="N1015" t="s">
        <v>2499</v>
      </c>
      <c r="O1015">
        <v>6049</v>
      </c>
      <c r="P1015">
        <v>99.966936683749395</v>
      </c>
      <c r="Q1015" t="s">
        <v>254</v>
      </c>
      <c r="R1015" t="s">
        <v>191</v>
      </c>
      <c r="S1015" t="s">
        <v>3264</v>
      </c>
    </row>
    <row r="1016">
      <c r="A1016" t="s">
        <v>2579</v>
      </c>
      <c r="B1016">
        <v>15.4713791945043</v>
      </c>
      <c r="C1016">
        <v>-2.3606128597119702</v>
      </c>
      <c r="D1016">
        <v>0.73733790360329998</v>
      </c>
      <c r="E1016">
        <v>0.00017476859652959799</v>
      </c>
      <c r="F1016">
        <v>0.0010255779744042001</v>
      </c>
      <c r="G1016" t="s">
        <v>681</v>
      </c>
      <c r="H1016">
        <v>2469766</v>
      </c>
      <c r="I1016">
        <v>2470057</v>
      </c>
      <c r="J1016" t="s">
        <v>252</v>
      </c>
      <c r="K1016">
        <v>291</v>
      </c>
      <c r="L1016">
        <v>4.2000000000000002</v>
      </c>
      <c r="M1016" t="s">
        <v>245</v>
      </c>
      <c r="N1016" t="s">
        <v>138</v>
      </c>
      <c r="O1016">
        <v>321</v>
      </c>
      <c r="P1016">
        <v>90.654205607476598</v>
      </c>
      <c r="Q1016" t="s">
        <v>254</v>
      </c>
      <c r="R1016" t="s">
        <v>138</v>
      </c>
      <c r="S1016" t="s">
        <v>3264</v>
      </c>
    </row>
    <row r="1017">
      <c r="A1017" t="s">
        <v>2370</v>
      </c>
      <c r="B1017">
        <v>7.3132871855100596</v>
      </c>
      <c r="C1017">
        <v>3.9672370046020999</v>
      </c>
      <c r="D1017">
        <v>1.19352325111974</v>
      </c>
      <c r="E1017">
        <v>0.00017588885658915599</v>
      </c>
      <c r="F1017">
        <v>0.0010313585375094599</v>
      </c>
      <c r="G1017" t="s">
        <v>269</v>
      </c>
      <c r="H1017">
        <v>9979700</v>
      </c>
      <c r="I1017">
        <v>9979913</v>
      </c>
      <c r="J1017" t="s">
        <v>252</v>
      </c>
      <c r="K1017">
        <v>213</v>
      </c>
      <c r="L1017">
        <v>13.6</v>
      </c>
      <c r="M1017" t="s">
        <v>245</v>
      </c>
      <c r="N1017" t="s">
        <v>350</v>
      </c>
      <c r="O1017">
        <v>217</v>
      </c>
      <c r="P1017">
        <v>98.156682027649794</v>
      </c>
      <c r="Q1017" t="s">
        <v>254</v>
      </c>
      <c r="R1017" t="s">
        <v>192</v>
      </c>
      <c r="S1017" t="s">
        <v>3264</v>
      </c>
    </row>
    <row r="1018">
      <c r="A1018" t="s">
        <v>2528</v>
      </c>
      <c r="B1018">
        <v>6.0704926657920302</v>
      </c>
      <c r="C1018">
        <v>4.44872790984952</v>
      </c>
      <c r="D1018">
        <v>1.49561745529017</v>
      </c>
      <c r="E1018">
        <v>0.00017765234258615401</v>
      </c>
      <c r="F1018">
        <v>0.00104063258572478</v>
      </c>
      <c r="G1018" t="s">
        <v>269</v>
      </c>
      <c r="H1018">
        <v>6127090</v>
      </c>
      <c r="I1018">
        <v>6127395</v>
      </c>
      <c r="J1018" t="s">
        <v>252</v>
      </c>
      <c r="K1018">
        <v>305</v>
      </c>
      <c r="L1018">
        <v>10.199999999999999</v>
      </c>
      <c r="M1018" t="s">
        <v>245</v>
      </c>
      <c r="N1018" t="s">
        <v>189</v>
      </c>
      <c r="O1018">
        <v>4313</v>
      </c>
      <c r="P1018">
        <v>7.0716438673777002</v>
      </c>
      <c r="Q1018" t="s">
        <v>246</v>
      </c>
      <c r="R1018" t="s">
        <v>189</v>
      </c>
      <c r="S1018" t="s">
        <v>3264</v>
      </c>
    </row>
    <row r="1019">
      <c r="A1019" t="s">
        <v>2621</v>
      </c>
      <c r="B1019">
        <v>9.2949004880905903</v>
      </c>
      <c r="C1019">
        <v>2.7902315094221799</v>
      </c>
      <c r="D1019">
        <v>0.88842869858457996</v>
      </c>
      <c r="E1019">
        <v>0.00017869459773810201</v>
      </c>
      <c r="F1019">
        <v>0.0010453999396304199</v>
      </c>
      <c r="G1019" t="s">
        <v>553</v>
      </c>
      <c r="H1019">
        <v>3830642</v>
      </c>
      <c r="I1019">
        <v>3830947</v>
      </c>
      <c r="J1019" t="s">
        <v>252</v>
      </c>
      <c r="K1019">
        <v>305</v>
      </c>
      <c r="L1019">
        <v>4.2999999999999998</v>
      </c>
      <c r="M1019" t="s">
        <v>245</v>
      </c>
      <c r="N1019" t="s">
        <v>138</v>
      </c>
      <c r="O1019">
        <v>321</v>
      </c>
      <c r="P1019">
        <v>95.015576323987503</v>
      </c>
      <c r="Q1019" t="s">
        <v>254</v>
      </c>
      <c r="R1019" t="s">
        <v>138</v>
      </c>
      <c r="S1019" t="s">
        <v>3264</v>
      </c>
    </row>
    <row r="1020">
      <c r="A1020" t="s">
        <v>5448</v>
      </c>
      <c r="B1020">
        <v>14.3304883558491</v>
      </c>
      <c r="C1020">
        <v>2.00533900512325</v>
      </c>
      <c r="D1020">
        <v>0.62658584363704095</v>
      </c>
      <c r="E1020">
        <v>0.00018206880564278999</v>
      </c>
      <c r="F1020">
        <v>0.00106432354685591</v>
      </c>
      <c r="G1020" t="s">
        <v>243</v>
      </c>
      <c r="H1020">
        <v>2727829</v>
      </c>
      <c r="I1020">
        <v>2727981</v>
      </c>
      <c r="J1020" t="s">
        <v>252</v>
      </c>
      <c r="K1020">
        <v>152</v>
      </c>
      <c r="L1020">
        <v>2.6000000000000001</v>
      </c>
      <c r="M1020" t="s">
        <v>245</v>
      </c>
      <c r="N1020" t="s">
        <v>138</v>
      </c>
      <c r="O1020">
        <v>1563</v>
      </c>
      <c r="P1020">
        <v>9.7248880358285295</v>
      </c>
      <c r="Q1020" t="s">
        <v>246</v>
      </c>
      <c r="R1020" t="s">
        <v>138</v>
      </c>
      <c r="S1020" t="s">
        <v>3264</v>
      </c>
    </row>
    <row r="1021">
      <c r="A1021" t="s">
        <v>2403</v>
      </c>
      <c r="B1021">
        <v>14.7245728537461</v>
      </c>
      <c r="C1021">
        <v>2.1855528143426399</v>
      </c>
      <c r="D1021">
        <v>0.68719912560742302</v>
      </c>
      <c r="E1021">
        <v>0.00018576638454223201</v>
      </c>
      <c r="F1021">
        <v>0.00108427683668287</v>
      </c>
      <c r="G1021" t="s">
        <v>411</v>
      </c>
      <c r="H1021">
        <v>233677</v>
      </c>
      <c r="I1021">
        <v>234049</v>
      </c>
      <c r="J1021" t="s">
        <v>244</v>
      </c>
      <c r="K1021">
        <v>372</v>
      </c>
      <c r="L1021">
        <v>1.3999999999999999</v>
      </c>
      <c r="M1021" t="s">
        <v>274</v>
      </c>
      <c r="N1021" t="s">
        <v>200</v>
      </c>
      <c r="O1021">
        <v>3664</v>
      </c>
      <c r="P1021">
        <v>10.1528384279476</v>
      </c>
      <c r="Q1021" t="s">
        <v>246</v>
      </c>
      <c r="R1021" t="s">
        <v>200</v>
      </c>
      <c r="S1021" t="s">
        <v>3264</v>
      </c>
    </row>
    <row r="1022">
      <c r="A1022" t="s">
        <v>2142</v>
      </c>
      <c r="B1022">
        <v>8.4769016140362901</v>
      </c>
      <c r="C1022">
        <v>2.9577135835426298</v>
      </c>
      <c r="D1022">
        <v>0.93578758465689604</v>
      </c>
      <c r="E1022">
        <v>0.00018618017622363701</v>
      </c>
      <c r="F1022">
        <v>0.0010861380354458699</v>
      </c>
      <c r="G1022" t="s">
        <v>282</v>
      </c>
      <c r="H1022">
        <v>2422703</v>
      </c>
      <c r="I1022">
        <v>2424206</v>
      </c>
      <c r="J1022" t="s">
        <v>244</v>
      </c>
      <c r="K1022">
        <v>1503</v>
      </c>
      <c r="L1022">
        <v>1.5</v>
      </c>
      <c r="M1022" t="s">
        <v>245</v>
      </c>
      <c r="N1022" t="s">
        <v>126</v>
      </c>
      <c r="O1022">
        <v>1569</v>
      </c>
      <c r="P1022">
        <v>95.793499043977107</v>
      </c>
      <c r="Q1022" t="s">
        <v>254</v>
      </c>
      <c r="R1022" t="s">
        <v>191</v>
      </c>
      <c r="S1022" t="s">
        <v>3264</v>
      </c>
    </row>
    <row r="1023">
      <c r="A1023" t="s">
        <v>2181</v>
      </c>
      <c r="B1023">
        <v>13.9409433092319</v>
      </c>
      <c r="C1023">
        <v>2.1147851382060301</v>
      </c>
      <c r="D1023">
        <v>0.662591397465219</v>
      </c>
      <c r="E1023">
        <v>0.00018883055705139499</v>
      </c>
      <c r="F1023">
        <v>0.00110047775112763</v>
      </c>
      <c r="G1023" t="s">
        <v>349</v>
      </c>
      <c r="H1023">
        <v>2493369</v>
      </c>
      <c r="I1023">
        <v>2493576</v>
      </c>
      <c r="J1023" t="s">
        <v>244</v>
      </c>
      <c r="K1023">
        <v>207</v>
      </c>
      <c r="L1023">
        <v>1.8999999999999999</v>
      </c>
      <c r="M1023" t="s">
        <v>245</v>
      </c>
      <c r="N1023" t="s">
        <v>200</v>
      </c>
      <c r="O1023">
        <v>3664</v>
      </c>
      <c r="P1023">
        <v>5.6495633187772896</v>
      </c>
      <c r="Q1023" t="s">
        <v>246</v>
      </c>
      <c r="R1023" t="s">
        <v>200</v>
      </c>
      <c r="S1023" t="s">
        <v>3264</v>
      </c>
    </row>
    <row r="1024">
      <c r="A1024" t="s">
        <v>2995</v>
      </c>
      <c r="B1024">
        <v>12.6963566267871</v>
      </c>
      <c r="C1024">
        <v>-2.5445398672890098</v>
      </c>
      <c r="D1024">
        <v>0.80708778796186598</v>
      </c>
      <c r="E1024">
        <v>0.00019348128660125899</v>
      </c>
      <c r="F1024">
        <v>0.0011255751716208501</v>
      </c>
      <c r="G1024" t="s">
        <v>261</v>
      </c>
      <c r="H1024">
        <v>2498798</v>
      </c>
      <c r="I1024">
        <v>2499348</v>
      </c>
      <c r="J1024" t="s">
        <v>252</v>
      </c>
      <c r="K1024">
        <v>550</v>
      </c>
      <c r="L1024">
        <v>9.1999999999999993</v>
      </c>
      <c r="M1024" t="s">
        <v>274</v>
      </c>
      <c r="N1024" t="s">
        <v>278</v>
      </c>
      <c r="O1024">
        <v>2159</v>
      </c>
      <c r="P1024">
        <v>25.4747568318666</v>
      </c>
      <c r="Q1024" t="s">
        <v>246</v>
      </c>
      <c r="R1024" t="s">
        <v>192</v>
      </c>
      <c r="S1024" t="s">
        <v>3264</v>
      </c>
    </row>
    <row r="1025">
      <c r="A1025" t="s">
        <v>2406</v>
      </c>
      <c r="B1025">
        <v>3.90273934465975</v>
      </c>
      <c r="C1025">
        <v>5.4404511739326802</v>
      </c>
      <c r="D1025">
        <v>2.6302494217305301</v>
      </c>
      <c r="E1025">
        <v>0.00019572003778459899</v>
      </c>
      <c r="F1025">
        <v>0.00113830972928547</v>
      </c>
      <c r="G1025" t="s">
        <v>261</v>
      </c>
      <c r="H1025">
        <v>3799155</v>
      </c>
      <c r="I1025">
        <v>3799310</v>
      </c>
      <c r="J1025" t="s">
        <v>252</v>
      </c>
      <c r="K1025">
        <v>155</v>
      </c>
      <c r="L1025">
        <v>28.399999999999999</v>
      </c>
      <c r="M1025" t="s">
        <v>245</v>
      </c>
      <c r="N1025" t="s">
        <v>200</v>
      </c>
      <c r="O1025">
        <v>4637</v>
      </c>
      <c r="P1025">
        <v>3.3426784558982101</v>
      </c>
      <c r="Q1025" t="s">
        <v>246</v>
      </c>
      <c r="R1025" t="s">
        <v>200</v>
      </c>
      <c r="S1025" t="s">
        <v>3264</v>
      </c>
    </row>
    <row r="1026">
      <c r="A1026" t="s">
        <v>5449</v>
      </c>
      <c r="B1026">
        <v>16.357677311722799</v>
      </c>
      <c r="C1026">
        <v>-2.0987978193678298</v>
      </c>
      <c r="D1026">
        <v>0.66283627272217205</v>
      </c>
      <c r="E1026">
        <v>0.000196169466729721</v>
      </c>
      <c r="F1026">
        <v>0.0011406337437948101</v>
      </c>
      <c r="G1026" t="s">
        <v>681</v>
      </c>
      <c r="H1026">
        <v>4615412</v>
      </c>
      <c r="I1026">
        <v>4615762</v>
      </c>
      <c r="J1026" t="s">
        <v>252</v>
      </c>
      <c r="K1026">
        <v>350</v>
      </c>
      <c r="L1026">
        <v>0.59999999999999998</v>
      </c>
      <c r="M1026" t="s">
        <v>245</v>
      </c>
      <c r="N1026" t="s">
        <v>138</v>
      </c>
      <c r="O1026">
        <v>359</v>
      </c>
      <c r="P1026">
        <v>97.493036211699206</v>
      </c>
      <c r="Q1026" t="s">
        <v>254</v>
      </c>
      <c r="R1026" t="s">
        <v>138</v>
      </c>
      <c r="S1026" t="s">
        <v>3264</v>
      </c>
    </row>
    <row r="1027">
      <c r="A1027" t="s">
        <v>5450</v>
      </c>
      <c r="B1027">
        <v>16.351950825525702</v>
      </c>
      <c r="C1027">
        <v>-2.21389579316586</v>
      </c>
      <c r="D1027">
        <v>0.72425168923184402</v>
      </c>
      <c r="E1027">
        <v>0.00019688184976568101</v>
      </c>
      <c r="F1027">
        <v>0.00114419451847064</v>
      </c>
      <c r="G1027" t="s">
        <v>342</v>
      </c>
      <c r="H1027">
        <v>2309873</v>
      </c>
      <c r="I1027">
        <v>2311724</v>
      </c>
      <c r="J1027" t="s">
        <v>252</v>
      </c>
      <c r="K1027">
        <v>1851</v>
      </c>
      <c r="L1027">
        <v>12.800000000000001</v>
      </c>
      <c r="M1027" t="s">
        <v>245</v>
      </c>
      <c r="N1027" t="s">
        <v>197</v>
      </c>
      <c r="O1027">
        <v>5867</v>
      </c>
      <c r="P1027">
        <v>31.549343787284801</v>
      </c>
      <c r="Q1027" t="s">
        <v>246</v>
      </c>
      <c r="R1027" t="s">
        <v>197</v>
      </c>
      <c r="S1027" t="s">
        <v>3264</v>
      </c>
    </row>
    <row r="1028">
      <c r="A1028" t="s">
        <v>3224</v>
      </c>
      <c r="B1028">
        <v>10.684290320984299</v>
      </c>
      <c r="C1028">
        <v>-3.80737085862292</v>
      </c>
      <c r="D1028">
        <v>1.1203801893502701</v>
      </c>
      <c r="E1028">
        <v>0.00019745184701637801</v>
      </c>
      <c r="F1028">
        <v>0.00114721578340107</v>
      </c>
      <c r="G1028" t="s">
        <v>681</v>
      </c>
      <c r="H1028">
        <v>689878</v>
      </c>
      <c r="I1028">
        <v>690219</v>
      </c>
      <c r="J1028" t="s">
        <v>252</v>
      </c>
      <c r="K1028">
        <v>341</v>
      </c>
      <c r="L1028">
        <v>2.3999999999999999</v>
      </c>
      <c r="M1028" t="s">
        <v>274</v>
      </c>
      <c r="N1028" t="s">
        <v>138</v>
      </c>
      <c r="O1028">
        <v>359</v>
      </c>
      <c r="P1028">
        <v>94.986072423398298</v>
      </c>
      <c r="Q1028" t="s">
        <v>254</v>
      </c>
      <c r="R1028" t="s">
        <v>138</v>
      </c>
      <c r="S1028" t="s">
        <v>3264</v>
      </c>
    </row>
    <row r="1029">
      <c r="A1029" t="s">
        <v>2706</v>
      </c>
      <c r="B1029">
        <v>10.6784544517055</v>
      </c>
      <c r="C1029">
        <v>-3.8046914291693499</v>
      </c>
      <c r="D1029">
        <v>1.12343253592268</v>
      </c>
      <c r="E1029">
        <v>0.00020319728225629601</v>
      </c>
      <c r="F1029">
        <v>0.0011776077492321099</v>
      </c>
      <c r="G1029" t="s">
        <v>261</v>
      </c>
      <c r="H1029">
        <v>3879419</v>
      </c>
      <c r="I1029">
        <v>3882674</v>
      </c>
      <c r="J1029" t="s">
        <v>244</v>
      </c>
      <c r="K1029">
        <v>2628</v>
      </c>
      <c r="L1029">
        <v>10.372</v>
      </c>
      <c r="M1029" t="s">
        <v>245</v>
      </c>
      <c r="N1029" t="s">
        <v>199</v>
      </c>
      <c r="O1029">
        <v>13544</v>
      </c>
      <c r="P1029">
        <v>19.4034258712345</v>
      </c>
      <c r="Q1029" t="s">
        <v>246</v>
      </c>
      <c r="R1029" t="s">
        <v>199</v>
      </c>
      <c r="S1029" t="s">
        <v>3264</v>
      </c>
    </row>
    <row r="1030">
      <c r="A1030" t="s">
        <v>5451</v>
      </c>
      <c r="B1030">
        <v>14.148196899450999</v>
      </c>
      <c r="C1030">
        <v>-2.3326570960326598</v>
      </c>
      <c r="D1030">
        <v>0.74165986298067299</v>
      </c>
      <c r="E1030">
        <v>0.00020370242926979001</v>
      </c>
      <c r="F1030">
        <v>0.00117993768571714</v>
      </c>
      <c r="G1030" t="s">
        <v>342</v>
      </c>
      <c r="H1030">
        <v>3603259</v>
      </c>
      <c r="I1030">
        <v>3603370</v>
      </c>
      <c r="J1030" t="s">
        <v>252</v>
      </c>
      <c r="K1030">
        <v>111</v>
      </c>
      <c r="L1030">
        <v>9.9000000000000004</v>
      </c>
      <c r="M1030" t="s">
        <v>274</v>
      </c>
      <c r="N1030" t="s">
        <v>199</v>
      </c>
      <c r="O1030">
        <v>14394</v>
      </c>
      <c r="P1030">
        <v>0.77115464776990394</v>
      </c>
      <c r="Q1030" t="s">
        <v>246</v>
      </c>
      <c r="R1030" t="s">
        <v>199</v>
      </c>
      <c r="S1030" t="s">
        <v>3264</v>
      </c>
    </row>
    <row r="1031">
      <c r="A1031" t="s">
        <v>2011</v>
      </c>
      <c r="B1031">
        <v>15.3448018755342</v>
      </c>
      <c r="C1031">
        <v>2.0146216167611501</v>
      </c>
      <c r="D1031">
        <v>0.63983403500612701</v>
      </c>
      <c r="E1031">
        <v>0.00020537848502062101</v>
      </c>
      <c r="F1031">
        <v>0.0011878423068440601</v>
      </c>
      <c r="G1031" t="s">
        <v>445</v>
      </c>
      <c r="H1031">
        <v>567779</v>
      </c>
      <c r="I1031">
        <v>568193</v>
      </c>
      <c r="J1031" t="s">
        <v>252</v>
      </c>
      <c r="K1031">
        <v>414</v>
      </c>
      <c r="L1031">
        <v>21.800000000000001</v>
      </c>
      <c r="M1031" t="s">
        <v>245</v>
      </c>
      <c r="N1031" t="s">
        <v>198</v>
      </c>
      <c r="O1031">
        <v>7108</v>
      </c>
      <c r="P1031">
        <v>5.8244231851435</v>
      </c>
      <c r="Q1031" t="s">
        <v>246</v>
      </c>
      <c r="R1031" t="s">
        <v>198</v>
      </c>
      <c r="S1031" t="s">
        <v>3264</v>
      </c>
    </row>
    <row r="1032">
      <c r="A1032" t="s">
        <v>3099</v>
      </c>
      <c r="B1032">
        <v>11.1274225447509</v>
      </c>
      <c r="C1032">
        <v>-3.7555051855359198</v>
      </c>
      <c r="D1032">
        <v>1.1496543041107701</v>
      </c>
      <c r="E1032">
        <v>0.00021388435761882999</v>
      </c>
      <c r="F1032">
        <v>0.00123298675276185</v>
      </c>
      <c r="G1032" t="s">
        <v>307</v>
      </c>
      <c r="H1032">
        <v>1507050</v>
      </c>
      <c r="I1032">
        <v>1507315</v>
      </c>
      <c r="J1032" t="s">
        <v>244</v>
      </c>
      <c r="K1032">
        <v>265</v>
      </c>
      <c r="L1032">
        <v>0.40000000000000002</v>
      </c>
      <c r="M1032" t="s">
        <v>245</v>
      </c>
      <c r="N1032" t="s">
        <v>122</v>
      </c>
      <c r="O1032">
        <v>421</v>
      </c>
      <c r="P1032">
        <v>62.9453681710214</v>
      </c>
      <c r="Q1032" t="s">
        <v>246</v>
      </c>
      <c r="R1032" t="s">
        <v>122</v>
      </c>
      <c r="S1032" t="s">
        <v>3264</v>
      </c>
    </row>
    <row r="1033">
      <c r="A1033" t="s">
        <v>5452</v>
      </c>
      <c r="B1033">
        <v>11.1985541108288</v>
      </c>
      <c r="C1033">
        <v>-3.1861207671295402</v>
      </c>
      <c r="D1033">
        <v>1.02061761948924</v>
      </c>
      <c r="E1033">
        <v>0.00021609786279778599</v>
      </c>
      <c r="F1033">
        <v>0.0012451197603197701</v>
      </c>
      <c r="G1033" t="s">
        <v>553</v>
      </c>
      <c r="H1033">
        <v>708539</v>
      </c>
      <c r="I1033">
        <v>717785</v>
      </c>
      <c r="J1033" t="s">
        <v>244</v>
      </c>
      <c r="K1033">
        <v>124</v>
      </c>
      <c r="L1033">
        <v>21.225000000000001</v>
      </c>
      <c r="M1033" t="s">
        <v>245</v>
      </c>
      <c r="N1033" t="s">
        <v>197</v>
      </c>
      <c r="O1033">
        <v>12900</v>
      </c>
      <c r="P1033">
        <v>0.96124031007751898</v>
      </c>
      <c r="Q1033" t="s">
        <v>246</v>
      </c>
      <c r="R1033" t="s">
        <v>197</v>
      </c>
      <c r="S1033" t="s">
        <v>3264</v>
      </c>
    </row>
    <row r="1034">
      <c r="A1034" t="s">
        <v>2490</v>
      </c>
      <c r="B1034">
        <v>8.4599506731324308</v>
      </c>
      <c r="C1034">
        <v>2.90604299365482</v>
      </c>
      <c r="D1034">
        <v>0.94011050170148303</v>
      </c>
      <c r="E1034">
        <v>0.00021963431259413999</v>
      </c>
      <c r="F1034">
        <v>0.00126295248191696</v>
      </c>
      <c r="G1034" t="s">
        <v>553</v>
      </c>
      <c r="H1034">
        <v>7336025</v>
      </c>
      <c r="I1034">
        <v>7336493</v>
      </c>
      <c r="J1034" t="s">
        <v>244</v>
      </c>
      <c r="K1034">
        <v>468</v>
      </c>
      <c r="L1034">
        <v>2.7999999999999998</v>
      </c>
      <c r="M1034" t="s">
        <v>265</v>
      </c>
      <c r="N1034" t="s">
        <v>278</v>
      </c>
      <c r="O1034">
        <v>30266</v>
      </c>
      <c r="P1034">
        <v>1.54628956584947</v>
      </c>
      <c r="Q1034" t="s">
        <v>246</v>
      </c>
      <c r="R1034" t="s">
        <v>191</v>
      </c>
      <c r="S1034" t="s">
        <v>3264</v>
      </c>
    </row>
    <row r="1035">
      <c r="A1035" t="s">
        <v>2937</v>
      </c>
      <c r="B1035">
        <v>6.2300007182492401</v>
      </c>
      <c r="C1035">
        <v>-5.3581978140711399</v>
      </c>
      <c r="D1035">
        <v>2.5413555291888601</v>
      </c>
      <c r="E1035">
        <v>0.00022182896375146899</v>
      </c>
      <c r="F1035">
        <v>0.00127429158243376</v>
      </c>
      <c r="G1035" t="s">
        <v>524</v>
      </c>
      <c r="H1035">
        <v>153024</v>
      </c>
      <c r="I1035">
        <v>155897</v>
      </c>
      <c r="J1035" t="s">
        <v>252</v>
      </c>
      <c r="K1035">
        <v>2873</v>
      </c>
      <c r="L1035">
        <v>2.2999999999999998</v>
      </c>
      <c r="M1035" t="s">
        <v>274</v>
      </c>
      <c r="N1035" t="s">
        <v>122</v>
      </c>
      <c r="O1035">
        <v>2171</v>
      </c>
      <c r="P1035">
        <v>132.33532934131699</v>
      </c>
      <c r="Q1035" t="s">
        <v>254</v>
      </c>
      <c r="R1035" t="s">
        <v>122</v>
      </c>
      <c r="S1035" t="s">
        <v>3264</v>
      </c>
    </row>
    <row r="1036">
      <c r="A1036" t="s">
        <v>5453</v>
      </c>
      <c r="B1036">
        <v>16.7067493342795</v>
      </c>
      <c r="C1036">
        <v>-2.09453214240538</v>
      </c>
      <c r="D1036">
        <v>0.66253898906430697</v>
      </c>
      <c r="E1036">
        <v>0.00022566782831665399</v>
      </c>
      <c r="F1036">
        <v>0.00129407013752316</v>
      </c>
      <c r="G1036" t="s">
        <v>317</v>
      </c>
      <c r="H1036">
        <v>5273253</v>
      </c>
      <c r="I1036">
        <v>5273598</v>
      </c>
      <c r="J1036" t="s">
        <v>252</v>
      </c>
      <c r="K1036">
        <v>345</v>
      </c>
      <c r="L1036">
        <v>3.2000000000000002</v>
      </c>
      <c r="M1036" t="s">
        <v>293</v>
      </c>
      <c r="N1036" t="s">
        <v>199</v>
      </c>
      <c r="O1036">
        <v>13544</v>
      </c>
      <c r="P1036">
        <v>2.5472533963378599</v>
      </c>
      <c r="Q1036" t="s">
        <v>246</v>
      </c>
      <c r="R1036" t="s">
        <v>199</v>
      </c>
      <c r="S1036" t="s">
        <v>3264</v>
      </c>
    </row>
    <row r="1037">
      <c r="A1037" t="s">
        <v>2549</v>
      </c>
      <c r="B1037">
        <v>14.132480801355401</v>
      </c>
      <c r="C1037">
        <v>2.1246689494625102</v>
      </c>
      <c r="D1037">
        <v>0.679588333680191</v>
      </c>
      <c r="E1037">
        <v>0.00023188314490231601</v>
      </c>
      <c r="F1037">
        <v>0.0013271209932768399</v>
      </c>
      <c r="G1037" t="s">
        <v>553</v>
      </c>
      <c r="H1037">
        <v>4096580</v>
      </c>
      <c r="I1037">
        <v>4096952</v>
      </c>
      <c r="J1037" t="s">
        <v>244</v>
      </c>
      <c r="K1037">
        <v>372</v>
      </c>
      <c r="L1037">
        <v>0.5</v>
      </c>
      <c r="M1037" t="s">
        <v>265</v>
      </c>
      <c r="N1037" t="s">
        <v>200</v>
      </c>
      <c r="O1037">
        <v>3664</v>
      </c>
      <c r="P1037">
        <v>10.1528384279476</v>
      </c>
      <c r="Q1037" t="s">
        <v>246</v>
      </c>
      <c r="R1037" t="s">
        <v>200</v>
      </c>
      <c r="S1037" t="s">
        <v>3264</v>
      </c>
    </row>
    <row r="1038">
      <c r="A1038" t="s">
        <v>2546</v>
      </c>
      <c r="B1038">
        <v>7.0413257899450601</v>
      </c>
      <c r="C1038">
        <v>3.89590247927128</v>
      </c>
      <c r="D1038">
        <v>1.20450889563653</v>
      </c>
      <c r="E1038">
        <v>0.00023270635665781201</v>
      </c>
      <c r="F1038">
        <v>0.0013314294196176699</v>
      </c>
      <c r="G1038" t="s">
        <v>520</v>
      </c>
      <c r="H1038">
        <v>3079443</v>
      </c>
      <c r="I1038">
        <v>3079801</v>
      </c>
      <c r="J1038" t="s">
        <v>252</v>
      </c>
      <c r="K1038">
        <v>358</v>
      </c>
      <c r="L1038">
        <v>24.699999999999999</v>
      </c>
      <c r="M1038" t="s">
        <v>245</v>
      </c>
      <c r="N1038" t="s">
        <v>198</v>
      </c>
      <c r="O1038">
        <v>7366</v>
      </c>
      <c r="P1038">
        <v>4.8601683410263403</v>
      </c>
      <c r="Q1038" t="s">
        <v>246</v>
      </c>
      <c r="R1038" t="s">
        <v>198</v>
      </c>
      <c r="S1038" t="s">
        <v>3264</v>
      </c>
    </row>
    <row r="1039">
      <c r="A1039" t="s">
        <v>2496</v>
      </c>
      <c r="B1039">
        <v>5.78507176573767</v>
      </c>
      <c r="C1039">
        <v>4.3500819169035401</v>
      </c>
      <c r="D1039">
        <v>1.50341231059939</v>
      </c>
      <c r="E1039">
        <v>0.00024082831818203701</v>
      </c>
      <c r="F1039">
        <v>0.00137343555691854</v>
      </c>
      <c r="G1039" t="s">
        <v>478</v>
      </c>
      <c r="H1039">
        <v>2259321</v>
      </c>
      <c r="I1039">
        <v>2265369</v>
      </c>
      <c r="J1039" t="s">
        <v>252</v>
      </c>
      <c r="K1039">
        <v>6048</v>
      </c>
      <c r="L1039">
        <v>0</v>
      </c>
      <c r="M1039" t="s">
        <v>274</v>
      </c>
      <c r="N1039" t="s">
        <v>2499</v>
      </c>
      <c r="O1039">
        <v>6049</v>
      </c>
      <c r="P1039">
        <v>99.983468341874698</v>
      </c>
      <c r="Q1039" t="s">
        <v>254</v>
      </c>
      <c r="R1039" t="s">
        <v>191</v>
      </c>
      <c r="S1039" t="s">
        <v>3264</v>
      </c>
    </row>
    <row r="1040">
      <c r="A1040" t="s">
        <v>2926</v>
      </c>
      <c r="B1040">
        <v>6.2590413511006098</v>
      </c>
      <c r="C1040">
        <v>-5.3415529360302303</v>
      </c>
      <c r="D1040">
        <v>2.5587743685725002</v>
      </c>
      <c r="E1040">
        <v>0.00024699979765323098</v>
      </c>
      <c r="F1040">
        <v>0.00140687838952012</v>
      </c>
      <c r="G1040" t="s">
        <v>524</v>
      </c>
      <c r="H1040">
        <v>158184</v>
      </c>
      <c r="I1040">
        <v>160718</v>
      </c>
      <c r="J1040" t="s">
        <v>252</v>
      </c>
      <c r="K1040">
        <v>2534</v>
      </c>
      <c r="L1040">
        <v>2.2000000000000002</v>
      </c>
      <c r="M1040" t="s">
        <v>274</v>
      </c>
      <c r="N1040" t="s">
        <v>122</v>
      </c>
      <c r="O1040">
        <v>2171</v>
      </c>
      <c r="P1040">
        <v>116.72040534316</v>
      </c>
      <c r="Q1040" t="s">
        <v>254</v>
      </c>
      <c r="R1040" t="s">
        <v>122</v>
      </c>
      <c r="S1040" t="s">
        <v>3264</v>
      </c>
    </row>
    <row r="1041">
      <c r="A1041" t="s">
        <v>5454</v>
      </c>
      <c r="B1041">
        <v>16.6926587481057</v>
      </c>
      <c r="C1041">
        <v>-2.0102934385073099</v>
      </c>
      <c r="D1041">
        <v>0.64611936095938904</v>
      </c>
      <c r="E1041">
        <v>0.000247676944234529</v>
      </c>
      <c r="F1041">
        <v>0.0014100334690923899</v>
      </c>
      <c r="G1041" t="s">
        <v>681</v>
      </c>
      <c r="H1041">
        <v>4615008</v>
      </c>
      <c r="I1041">
        <v>4615949</v>
      </c>
      <c r="J1041" t="s">
        <v>252</v>
      </c>
      <c r="K1041">
        <v>653</v>
      </c>
      <c r="L1041">
        <v>5.1100000000000003</v>
      </c>
      <c r="M1041" t="s">
        <v>245</v>
      </c>
      <c r="N1041" t="s">
        <v>126</v>
      </c>
      <c r="O1041">
        <v>680</v>
      </c>
      <c r="P1041">
        <v>96.029411764705898</v>
      </c>
      <c r="Q1041" t="s">
        <v>254</v>
      </c>
      <c r="R1041" t="s">
        <v>191</v>
      </c>
      <c r="S1041" t="s">
        <v>3264</v>
      </c>
    </row>
    <row r="1042">
      <c r="A1042" t="s">
        <v>2460</v>
      </c>
      <c r="B1042">
        <v>9.2046683254197994</v>
      </c>
      <c r="C1042">
        <v>2.5599434356636102</v>
      </c>
      <c r="D1042">
        <v>0.83811215699442498</v>
      </c>
      <c r="E1042">
        <v>0.00025221022300017898</v>
      </c>
      <c r="F1042">
        <v>0.00143512758915517</v>
      </c>
      <c r="G1042" t="s">
        <v>303</v>
      </c>
      <c r="H1042">
        <v>4528217</v>
      </c>
      <c r="I1042">
        <v>4530876</v>
      </c>
      <c r="J1042" t="s">
        <v>252</v>
      </c>
      <c r="K1042">
        <v>2659</v>
      </c>
      <c r="L1042">
        <v>0.20000000000000001</v>
      </c>
      <c r="M1042" t="s">
        <v>465</v>
      </c>
      <c r="N1042" t="s">
        <v>126</v>
      </c>
      <c r="O1042">
        <v>2687</v>
      </c>
      <c r="P1042">
        <v>98.957945664309605</v>
      </c>
      <c r="Q1042" t="s">
        <v>254</v>
      </c>
      <c r="R1042" t="s">
        <v>191</v>
      </c>
      <c r="S1042" t="s">
        <v>3264</v>
      </c>
    </row>
    <row r="1043">
      <c r="A1043" t="s">
        <v>5455</v>
      </c>
      <c r="B1043">
        <v>8.4812569890470701</v>
      </c>
      <c r="C1043">
        <v>2.8675865795984898</v>
      </c>
      <c r="D1043">
        <v>0.95240377992935599</v>
      </c>
      <c r="E1043">
        <v>0.00026887490270499501</v>
      </c>
      <c r="F1043">
        <v>0.00152540184018506</v>
      </c>
      <c r="G1043" t="s">
        <v>251</v>
      </c>
      <c r="H1043">
        <v>3812684</v>
      </c>
      <c r="I1043">
        <v>3814105</v>
      </c>
      <c r="J1043" t="s">
        <v>252</v>
      </c>
      <c r="K1043">
        <v>1441</v>
      </c>
      <c r="L1043">
        <v>0.82699999999999996</v>
      </c>
      <c r="M1043" t="s">
        <v>274</v>
      </c>
      <c r="N1043" t="s">
        <v>350</v>
      </c>
      <c r="O1043">
        <v>3869</v>
      </c>
      <c r="P1043">
        <v>37.244766089428801</v>
      </c>
      <c r="Q1043" t="s">
        <v>246</v>
      </c>
      <c r="R1043" t="s">
        <v>191</v>
      </c>
      <c r="S1043" t="s">
        <v>3264</v>
      </c>
    </row>
    <row r="1044">
      <c r="A1044" t="s">
        <v>5456</v>
      </c>
      <c r="B1044">
        <v>13.686796793167</v>
      </c>
      <c r="C1044">
        <v>2.0479583989669599</v>
      </c>
      <c r="D1044">
        <v>0.66484325369158503</v>
      </c>
      <c r="E1044">
        <v>0.00027593533469154899</v>
      </c>
      <c r="F1044">
        <v>0.0015615865652202801</v>
      </c>
      <c r="G1044" t="s">
        <v>261</v>
      </c>
      <c r="H1044">
        <v>1795434</v>
      </c>
      <c r="I1044">
        <v>1795529</v>
      </c>
      <c r="J1044" t="s">
        <v>244</v>
      </c>
      <c r="K1044">
        <v>95</v>
      </c>
      <c r="L1044">
        <v>8.4000000000000004</v>
      </c>
      <c r="M1044" t="s">
        <v>245</v>
      </c>
      <c r="N1044" t="s">
        <v>200</v>
      </c>
      <c r="O1044">
        <v>3664</v>
      </c>
      <c r="P1044">
        <v>2.5927947598253298</v>
      </c>
      <c r="Q1044" t="s">
        <v>246</v>
      </c>
      <c r="R1044" t="s">
        <v>200</v>
      </c>
      <c r="S1044" t="s">
        <v>3264</v>
      </c>
    </row>
    <row r="1045">
      <c r="A1045" t="s">
        <v>2630</v>
      </c>
      <c r="B1045">
        <v>14.7008871366374</v>
      </c>
      <c r="C1045">
        <v>2.0946824925440102</v>
      </c>
      <c r="D1045">
        <v>0.67993324080519901</v>
      </c>
      <c r="E1045">
        <v>0.00027654431525409398</v>
      </c>
      <c r="F1045">
        <v>0.0015646460318677899</v>
      </c>
      <c r="G1045" t="s">
        <v>251</v>
      </c>
      <c r="H1045">
        <v>5655916</v>
      </c>
      <c r="I1045">
        <v>5656050</v>
      </c>
      <c r="J1045" t="s">
        <v>252</v>
      </c>
      <c r="K1045">
        <v>134</v>
      </c>
      <c r="L1045">
        <v>3.8999999999999999</v>
      </c>
      <c r="M1045" t="s">
        <v>265</v>
      </c>
      <c r="N1045" t="s">
        <v>197</v>
      </c>
      <c r="O1045">
        <v>12900</v>
      </c>
      <c r="P1045">
        <v>1.03875968992248</v>
      </c>
      <c r="Q1045" t="s">
        <v>246</v>
      </c>
      <c r="R1045" t="s">
        <v>197</v>
      </c>
      <c r="S1045" t="s">
        <v>3264</v>
      </c>
    </row>
    <row r="1046">
      <c r="A1046" t="s">
        <v>2878</v>
      </c>
      <c r="B1046">
        <v>3.7342679025662702</v>
      </c>
      <c r="C1046">
        <v>5.2927800699685701</v>
      </c>
      <c r="D1046">
        <v>2.6397064763108</v>
      </c>
      <c r="E1046">
        <v>0.00027937043503211399</v>
      </c>
      <c r="F1046">
        <v>0.0015786843891716</v>
      </c>
      <c r="G1046" t="s">
        <v>303</v>
      </c>
      <c r="H1046">
        <v>4909892</v>
      </c>
      <c r="I1046">
        <v>4910990</v>
      </c>
      <c r="J1046" t="s">
        <v>244</v>
      </c>
      <c r="K1046">
        <v>76</v>
      </c>
      <c r="L1046">
        <v>24.399999999999999</v>
      </c>
      <c r="M1046" t="s">
        <v>274</v>
      </c>
      <c r="N1046" t="s">
        <v>198</v>
      </c>
      <c r="O1046">
        <v>22184</v>
      </c>
      <c r="P1046">
        <v>0.34258925351604802</v>
      </c>
      <c r="Q1046" t="s">
        <v>246</v>
      </c>
      <c r="R1046" t="s">
        <v>198</v>
      </c>
      <c r="S1046" t="s">
        <v>3264</v>
      </c>
    </row>
    <row r="1047">
      <c r="A1047" t="s">
        <v>2879</v>
      </c>
      <c r="B1047">
        <v>3.7342679025662702</v>
      </c>
      <c r="C1047">
        <v>5.2927800699685701</v>
      </c>
      <c r="D1047">
        <v>2.6397064763108</v>
      </c>
      <c r="E1047">
        <v>0.00027937043503211399</v>
      </c>
      <c r="F1047">
        <v>0.0015786843891716</v>
      </c>
      <c r="G1047" t="s">
        <v>553</v>
      </c>
      <c r="H1047">
        <v>8621146</v>
      </c>
      <c r="I1047">
        <v>8623178</v>
      </c>
      <c r="J1047" t="s">
        <v>252</v>
      </c>
      <c r="K1047">
        <v>2032</v>
      </c>
      <c r="L1047">
        <v>0</v>
      </c>
      <c r="M1047" t="s">
        <v>245</v>
      </c>
      <c r="N1047" t="s">
        <v>2499</v>
      </c>
      <c r="O1047">
        <v>6049</v>
      </c>
      <c r="P1047">
        <v>33.5923293106299</v>
      </c>
      <c r="Q1047" t="s">
        <v>246</v>
      </c>
      <c r="R1047" t="s">
        <v>191</v>
      </c>
      <c r="S1047" t="s">
        <v>3264</v>
      </c>
    </row>
    <row r="1048">
      <c r="A1048" t="s">
        <v>2714</v>
      </c>
      <c r="B1048">
        <v>10.4607206359386</v>
      </c>
      <c r="C1048">
        <v>2.36497682194031</v>
      </c>
      <c r="D1048">
        <v>0.78448241235413196</v>
      </c>
      <c r="E1048">
        <v>0.000283572408602873</v>
      </c>
      <c r="F1048">
        <v>0.0016016382387180001</v>
      </c>
      <c r="G1048" t="s">
        <v>282</v>
      </c>
      <c r="H1048">
        <v>6035371</v>
      </c>
      <c r="I1048">
        <v>6035589</v>
      </c>
      <c r="J1048" t="s">
        <v>252</v>
      </c>
      <c r="K1048">
        <v>218</v>
      </c>
      <c r="L1048">
        <v>16.699999999999999</v>
      </c>
      <c r="M1048" t="s">
        <v>293</v>
      </c>
      <c r="N1048" t="s">
        <v>350</v>
      </c>
      <c r="O1048">
        <v>221</v>
      </c>
      <c r="P1048">
        <v>98.642533936651603</v>
      </c>
      <c r="Q1048" t="s">
        <v>254</v>
      </c>
      <c r="R1048" t="s">
        <v>192</v>
      </c>
      <c r="S1048" t="s">
        <v>3264</v>
      </c>
    </row>
    <row r="1049">
      <c r="A1049" t="s">
        <v>2306</v>
      </c>
      <c r="B1049">
        <v>8.5044897844360303</v>
      </c>
      <c r="C1049">
        <v>2.8593294474886299</v>
      </c>
      <c r="D1049">
        <v>0.95819032273728799</v>
      </c>
      <c r="E1049">
        <v>0.00028760299240825998</v>
      </c>
      <c r="F1049">
        <v>0.00162360189547495</v>
      </c>
      <c r="G1049" t="s">
        <v>411</v>
      </c>
      <c r="H1049">
        <v>7055225</v>
      </c>
      <c r="I1049">
        <v>7055322</v>
      </c>
      <c r="J1049" t="s">
        <v>244</v>
      </c>
      <c r="K1049">
        <v>97</v>
      </c>
      <c r="L1049">
        <v>14.6</v>
      </c>
      <c r="M1049" t="s">
        <v>274</v>
      </c>
      <c r="N1049" t="s">
        <v>138</v>
      </c>
      <c r="O1049">
        <v>4275</v>
      </c>
      <c r="P1049">
        <v>2.26900584795322</v>
      </c>
      <c r="Q1049" t="s">
        <v>246</v>
      </c>
      <c r="R1049" t="s">
        <v>138</v>
      </c>
      <c r="S1049" t="s">
        <v>3264</v>
      </c>
    </row>
    <row r="1050">
      <c r="A1050" t="s">
        <v>5457</v>
      </c>
      <c r="B1050">
        <v>10.1969905563684</v>
      </c>
      <c r="C1050">
        <v>-3.7105598264328599</v>
      </c>
      <c r="D1050">
        <v>1.1367007036715899</v>
      </c>
      <c r="E1050">
        <v>0.00028801631771190099</v>
      </c>
      <c r="F1050">
        <v>0.0016255342656361501</v>
      </c>
      <c r="G1050" t="s">
        <v>478</v>
      </c>
      <c r="H1050">
        <v>1305825</v>
      </c>
      <c r="I1050">
        <v>1306174</v>
      </c>
      <c r="J1050" t="s">
        <v>252</v>
      </c>
      <c r="K1050">
        <v>349</v>
      </c>
      <c r="L1050">
        <v>13.4</v>
      </c>
      <c r="M1050" t="s">
        <v>274</v>
      </c>
      <c r="N1050" t="s">
        <v>122</v>
      </c>
      <c r="O1050">
        <v>421</v>
      </c>
      <c r="P1050">
        <v>82.897862232779104</v>
      </c>
      <c r="Q1050" t="s">
        <v>254</v>
      </c>
      <c r="R1050" t="s">
        <v>122</v>
      </c>
      <c r="S1050" t="s">
        <v>3264</v>
      </c>
    </row>
    <row r="1051">
      <c r="A1051" t="s">
        <v>5458</v>
      </c>
      <c r="B1051">
        <v>10.413910499569999</v>
      </c>
      <c r="C1051">
        <v>-3.2277530636999998</v>
      </c>
      <c r="D1051">
        <v>1.0234917222019</v>
      </c>
      <c r="E1051">
        <v>0.000289175238435137</v>
      </c>
      <c r="F1051">
        <v>0.0016312705217713999</v>
      </c>
      <c r="G1051" t="s">
        <v>261</v>
      </c>
      <c r="H1051">
        <v>2609273</v>
      </c>
      <c r="I1051">
        <v>2609643</v>
      </c>
      <c r="J1051" t="s">
        <v>252</v>
      </c>
      <c r="K1051">
        <v>371</v>
      </c>
      <c r="L1051">
        <v>0.80900000000000005</v>
      </c>
      <c r="M1051" t="s">
        <v>274</v>
      </c>
      <c r="N1051" t="s">
        <v>138</v>
      </c>
      <c r="O1051">
        <v>359</v>
      </c>
      <c r="P1051">
        <v>103.34261838440101</v>
      </c>
      <c r="Q1051" t="s">
        <v>254</v>
      </c>
      <c r="R1051" t="s">
        <v>138</v>
      </c>
      <c r="S1051" t="s">
        <v>3264</v>
      </c>
    </row>
    <row r="1052">
      <c r="A1052" t="s">
        <v>3040</v>
      </c>
      <c r="B1052">
        <v>11.7342578063795</v>
      </c>
      <c r="C1052">
        <v>-2.9448581193329901</v>
      </c>
      <c r="D1052">
        <v>0.97315729502038095</v>
      </c>
      <c r="E1052">
        <v>0.00029299934262351301</v>
      </c>
      <c r="F1052">
        <v>0.0016520283210844299</v>
      </c>
      <c r="G1052" t="s">
        <v>243</v>
      </c>
      <c r="H1052">
        <v>2013503</v>
      </c>
      <c r="I1052">
        <v>2016244</v>
      </c>
      <c r="J1052" t="s">
        <v>244</v>
      </c>
      <c r="K1052">
        <v>1829</v>
      </c>
      <c r="L1052">
        <v>15.818</v>
      </c>
      <c r="M1052" t="s">
        <v>274</v>
      </c>
      <c r="N1052" t="s">
        <v>199</v>
      </c>
      <c r="O1052">
        <v>14394</v>
      </c>
      <c r="P1052">
        <v>12.7066833402807</v>
      </c>
      <c r="Q1052" t="s">
        <v>246</v>
      </c>
      <c r="R1052" t="s">
        <v>199</v>
      </c>
      <c r="S1052" t="s">
        <v>3264</v>
      </c>
    </row>
    <row r="1053">
      <c r="A1053" t="s">
        <v>2570</v>
      </c>
      <c r="B1053">
        <v>10.2367897880917</v>
      </c>
      <c r="C1053">
        <v>2.3239978949796298</v>
      </c>
      <c r="D1053">
        <v>0.77703952898690698</v>
      </c>
      <c r="E1053">
        <v>0.00031091738158365299</v>
      </c>
      <c r="F1053">
        <v>0.0017440331360106601</v>
      </c>
      <c r="G1053" t="s">
        <v>342</v>
      </c>
      <c r="H1053">
        <v>3764189</v>
      </c>
      <c r="I1053">
        <v>3764816</v>
      </c>
      <c r="J1053" t="s">
        <v>244</v>
      </c>
      <c r="K1053">
        <v>635</v>
      </c>
      <c r="L1053">
        <v>22.175999999999998</v>
      </c>
      <c r="M1053" t="s">
        <v>245</v>
      </c>
      <c r="N1053" t="s">
        <v>189</v>
      </c>
      <c r="O1053">
        <v>6500</v>
      </c>
      <c r="P1053">
        <v>9.7692307692307701</v>
      </c>
      <c r="Q1053" t="s">
        <v>246</v>
      </c>
      <c r="R1053" t="s">
        <v>189</v>
      </c>
      <c r="S1053" t="s">
        <v>3264</v>
      </c>
    </row>
    <row r="1054">
      <c r="A1054" t="s">
        <v>2478</v>
      </c>
      <c r="B1054">
        <v>3.7151392741570199</v>
      </c>
      <c r="C1054">
        <v>5.2522566449875896</v>
      </c>
      <c r="D1054">
        <v>2.64891822543651</v>
      </c>
      <c r="E1054">
        <v>0.00031581307099324901</v>
      </c>
      <c r="F1054">
        <v>0.0017692841079368601</v>
      </c>
      <c r="G1054" t="s">
        <v>452</v>
      </c>
      <c r="H1054">
        <v>3637072</v>
      </c>
      <c r="I1054">
        <v>3637174</v>
      </c>
      <c r="J1054" t="s">
        <v>244</v>
      </c>
      <c r="K1054">
        <v>102</v>
      </c>
      <c r="L1054">
        <v>1</v>
      </c>
      <c r="M1054" t="s">
        <v>274</v>
      </c>
      <c r="N1054" t="s">
        <v>198</v>
      </c>
      <c r="O1054">
        <v>5467</v>
      </c>
      <c r="P1054">
        <v>1.86573989390891</v>
      </c>
      <c r="Q1054" t="s">
        <v>246</v>
      </c>
      <c r="R1054" t="s">
        <v>198</v>
      </c>
      <c r="S1054" t="s">
        <v>3264</v>
      </c>
    </row>
    <row r="1055">
      <c r="A1055" t="s">
        <v>5459</v>
      </c>
      <c r="B1055">
        <v>12.966558288236699</v>
      </c>
      <c r="C1055">
        <v>-2.3079225188978798</v>
      </c>
      <c r="D1055">
        <v>0.77412227277052803</v>
      </c>
      <c r="E1055">
        <v>0.00031764012195261299</v>
      </c>
      <c r="F1055">
        <v>0.00177825631873961</v>
      </c>
      <c r="G1055" t="s">
        <v>330</v>
      </c>
      <c r="H1055">
        <v>2373198</v>
      </c>
      <c r="I1055">
        <v>2374932</v>
      </c>
      <c r="J1055" t="s">
        <v>244</v>
      </c>
      <c r="K1055">
        <v>1517</v>
      </c>
      <c r="L1055">
        <v>9.7490000000000006</v>
      </c>
      <c r="M1055" t="s">
        <v>274</v>
      </c>
      <c r="N1055" t="s">
        <v>278</v>
      </c>
      <c r="O1055">
        <v>2159</v>
      </c>
      <c r="P1055">
        <v>70.264011116257507</v>
      </c>
      <c r="Q1055" t="s">
        <v>246</v>
      </c>
      <c r="R1055" t="s">
        <v>192</v>
      </c>
      <c r="S1055" t="s">
        <v>3264</v>
      </c>
    </row>
    <row r="1056">
      <c r="A1056" t="s">
        <v>5460</v>
      </c>
      <c r="B1056">
        <v>11.4473107428212</v>
      </c>
      <c r="C1056">
        <v>-2.5866224386247998</v>
      </c>
      <c r="D1056">
        <v>0.86762125906360799</v>
      </c>
      <c r="E1056">
        <v>0.00032989259482054599</v>
      </c>
      <c r="F1056">
        <v>0.0018414443719665899</v>
      </c>
      <c r="G1056" t="s">
        <v>243</v>
      </c>
      <c r="H1056">
        <v>5289527</v>
      </c>
      <c r="I1056">
        <v>5289869</v>
      </c>
      <c r="J1056" t="s">
        <v>252</v>
      </c>
      <c r="K1056">
        <v>342</v>
      </c>
      <c r="L1056">
        <v>1.5</v>
      </c>
      <c r="M1056" t="s">
        <v>274</v>
      </c>
      <c r="N1056" t="s">
        <v>138</v>
      </c>
      <c r="O1056">
        <v>359</v>
      </c>
      <c r="P1056">
        <v>95.264623955431802</v>
      </c>
      <c r="Q1056" t="s">
        <v>254</v>
      </c>
      <c r="R1056" t="s">
        <v>138</v>
      </c>
      <c r="S1056" t="s">
        <v>3264</v>
      </c>
    </row>
    <row r="1057">
      <c r="A1057" t="s">
        <v>3165</v>
      </c>
      <c r="B1057">
        <v>5.7139377478670603</v>
      </c>
      <c r="C1057">
        <v>-5.1472758943222496</v>
      </c>
      <c r="D1057">
        <v>2.5402284797240302</v>
      </c>
      <c r="E1057">
        <v>0.00034046339125904599</v>
      </c>
      <c r="F1057">
        <v>0.00189490398160373</v>
      </c>
      <c r="G1057" t="s">
        <v>524</v>
      </c>
      <c r="H1057">
        <v>141227</v>
      </c>
      <c r="I1057">
        <v>143377</v>
      </c>
      <c r="J1057" t="s">
        <v>252</v>
      </c>
      <c r="K1057">
        <v>2150</v>
      </c>
      <c r="L1057">
        <v>5.4000000000000004</v>
      </c>
      <c r="M1057" t="s">
        <v>274</v>
      </c>
      <c r="N1057" t="s">
        <v>122</v>
      </c>
      <c r="O1057">
        <v>2171</v>
      </c>
      <c r="P1057">
        <v>99.032703823123001</v>
      </c>
      <c r="Q1057" t="s">
        <v>254</v>
      </c>
      <c r="R1057" t="s">
        <v>122</v>
      </c>
      <c r="S1057" t="s">
        <v>3264</v>
      </c>
    </row>
    <row r="1058">
      <c r="A1058" t="s">
        <v>5461</v>
      </c>
      <c r="B1058">
        <v>14.1501303154387</v>
      </c>
      <c r="C1058">
        <v>-2.1200598625515301</v>
      </c>
      <c r="D1058">
        <v>0.71170665850142001</v>
      </c>
      <c r="E1058">
        <v>0.000350956078240408</v>
      </c>
      <c r="F1058">
        <v>0.0019476190122720599</v>
      </c>
      <c r="G1058" t="s">
        <v>334</v>
      </c>
      <c r="H1058">
        <v>6106472</v>
      </c>
      <c r="I1058">
        <v>6109200</v>
      </c>
      <c r="J1058" t="s">
        <v>244</v>
      </c>
      <c r="K1058">
        <v>253</v>
      </c>
      <c r="L1058">
        <v>20.861999999999998</v>
      </c>
      <c r="M1058" t="s">
        <v>245</v>
      </c>
      <c r="N1058" t="s">
        <v>138</v>
      </c>
      <c r="O1058">
        <v>4935</v>
      </c>
      <c r="P1058">
        <v>5.1266464032421499</v>
      </c>
      <c r="Q1058" t="s">
        <v>246</v>
      </c>
      <c r="R1058" t="s">
        <v>138</v>
      </c>
      <c r="S1058" t="s">
        <v>3264</v>
      </c>
    </row>
    <row r="1059">
      <c r="A1059" t="s">
        <v>5462</v>
      </c>
      <c r="B1059">
        <v>5.8237095558236902</v>
      </c>
      <c r="C1059">
        <v>-5.1565635446352296</v>
      </c>
      <c r="D1059">
        <v>2.5562188068389502</v>
      </c>
      <c r="E1059">
        <v>0.00035199595390883898</v>
      </c>
      <c r="F1059">
        <v>0.00195182435913312</v>
      </c>
      <c r="G1059" t="s">
        <v>338</v>
      </c>
      <c r="H1059">
        <v>1208200</v>
      </c>
      <c r="I1059">
        <v>1208384</v>
      </c>
      <c r="J1059" t="s">
        <v>244</v>
      </c>
      <c r="K1059">
        <v>184</v>
      </c>
      <c r="L1059">
        <v>25.699999999999999</v>
      </c>
      <c r="M1059" t="s">
        <v>153</v>
      </c>
      <c r="N1059" t="s">
        <v>189</v>
      </c>
      <c r="O1059">
        <v>7938</v>
      </c>
      <c r="P1059">
        <v>2.3179642227261299</v>
      </c>
      <c r="Q1059" t="s">
        <v>246</v>
      </c>
      <c r="R1059" t="s">
        <v>189</v>
      </c>
      <c r="S1059" t="s">
        <v>3264</v>
      </c>
    </row>
    <row r="1060">
      <c r="A1060" t="s">
        <v>5463</v>
      </c>
      <c r="B1060">
        <v>5.8237095558236902</v>
      </c>
      <c r="C1060">
        <v>-5.1565635446352296</v>
      </c>
      <c r="D1060">
        <v>2.5562188068389502</v>
      </c>
      <c r="E1060">
        <v>0.00035199595390883898</v>
      </c>
      <c r="F1060">
        <v>0.00195182435913312</v>
      </c>
      <c r="G1060" t="s">
        <v>338</v>
      </c>
      <c r="H1060">
        <v>1208224</v>
      </c>
      <c r="I1060">
        <v>1208414</v>
      </c>
      <c r="J1060" t="s">
        <v>244</v>
      </c>
      <c r="K1060">
        <v>190</v>
      </c>
      <c r="L1060">
        <v>24.300000000000001</v>
      </c>
      <c r="M1060" t="s">
        <v>153</v>
      </c>
      <c r="N1060" t="s">
        <v>189</v>
      </c>
      <c r="O1060">
        <v>7938</v>
      </c>
      <c r="P1060">
        <v>2.3935500125976299</v>
      </c>
      <c r="Q1060" t="s">
        <v>246</v>
      </c>
      <c r="R1060" t="s">
        <v>189</v>
      </c>
      <c r="S1060" t="s">
        <v>3264</v>
      </c>
    </row>
    <row r="1061">
      <c r="A1061" t="s">
        <v>5464</v>
      </c>
      <c r="B1061">
        <v>5.8237095558236902</v>
      </c>
      <c r="C1061">
        <v>-5.1565635446352296</v>
      </c>
      <c r="D1061">
        <v>2.5562188068389502</v>
      </c>
      <c r="E1061">
        <v>0.00035199595390883898</v>
      </c>
      <c r="F1061">
        <v>0.00195182435913312</v>
      </c>
      <c r="G1061" t="s">
        <v>338</v>
      </c>
      <c r="H1061">
        <v>1208229</v>
      </c>
      <c r="I1061">
        <v>1208445</v>
      </c>
      <c r="J1061" t="s">
        <v>244</v>
      </c>
      <c r="K1061">
        <v>216</v>
      </c>
      <c r="L1061">
        <v>27.800000000000001</v>
      </c>
      <c r="M1061" t="s">
        <v>153</v>
      </c>
      <c r="N1061" t="s">
        <v>189</v>
      </c>
      <c r="O1061">
        <v>7938</v>
      </c>
      <c r="P1061">
        <v>2.72108843537415</v>
      </c>
      <c r="Q1061" t="s">
        <v>246</v>
      </c>
      <c r="R1061" t="s">
        <v>189</v>
      </c>
      <c r="S1061" t="s">
        <v>3264</v>
      </c>
    </row>
    <row r="1062">
      <c r="A1062" t="s">
        <v>5465</v>
      </c>
      <c r="B1062">
        <v>12.245108399668</v>
      </c>
      <c r="C1062">
        <v>-2.4021365772176</v>
      </c>
      <c r="D1062">
        <v>0.81960902160525795</v>
      </c>
      <c r="E1062">
        <v>0.000354602181619194</v>
      </c>
      <c r="F1062">
        <v>0.0019640429643119199</v>
      </c>
      <c r="G1062" t="s">
        <v>342</v>
      </c>
      <c r="H1062">
        <v>9069928</v>
      </c>
      <c r="I1062">
        <v>9070206</v>
      </c>
      <c r="J1062" t="s">
        <v>252</v>
      </c>
      <c r="K1062">
        <v>278</v>
      </c>
      <c r="L1062">
        <v>21.100000000000001</v>
      </c>
      <c r="M1062" t="s">
        <v>245</v>
      </c>
      <c r="N1062" t="s">
        <v>199</v>
      </c>
      <c r="O1062">
        <v>13544</v>
      </c>
      <c r="P1062">
        <v>2.0525694034258701</v>
      </c>
      <c r="Q1062" t="s">
        <v>246</v>
      </c>
      <c r="R1062" t="s">
        <v>199</v>
      </c>
      <c r="S1062" t="s">
        <v>3264</v>
      </c>
    </row>
    <row r="1063">
      <c r="A1063" t="s">
        <v>3066</v>
      </c>
      <c r="B1063">
        <v>9.7811392313377397</v>
      </c>
      <c r="C1063">
        <v>-4.42439212547312</v>
      </c>
      <c r="D1063">
        <v>1.3876209823630401</v>
      </c>
      <c r="E1063">
        <v>0.000355860628228799</v>
      </c>
      <c r="F1063">
        <v>0.0019705362539666799</v>
      </c>
      <c r="G1063" t="s">
        <v>273</v>
      </c>
      <c r="H1063">
        <v>692912</v>
      </c>
      <c r="I1063">
        <v>694045</v>
      </c>
      <c r="J1063" t="s">
        <v>244</v>
      </c>
      <c r="K1063">
        <v>847</v>
      </c>
      <c r="L1063">
        <v>5.7290000000000001</v>
      </c>
      <c r="M1063" t="s">
        <v>265</v>
      </c>
      <c r="N1063" t="s">
        <v>198</v>
      </c>
      <c r="O1063">
        <v>4298</v>
      </c>
      <c r="P1063">
        <v>19.706840390879499</v>
      </c>
      <c r="Q1063" t="s">
        <v>246</v>
      </c>
      <c r="R1063" t="s">
        <v>198</v>
      </c>
      <c r="S1063" t="s">
        <v>3264</v>
      </c>
    </row>
    <row r="1064">
      <c r="A1064" t="s">
        <v>3047</v>
      </c>
      <c r="B1064">
        <v>10.467882474542</v>
      </c>
      <c r="C1064">
        <v>-4.4950384307709896</v>
      </c>
      <c r="D1064">
        <v>1.43076840312514</v>
      </c>
      <c r="E1064">
        <v>0.00036166722907895099</v>
      </c>
      <c r="F1064">
        <v>0.00199882062417312</v>
      </c>
      <c r="G1064" t="s">
        <v>524</v>
      </c>
      <c r="H1064">
        <v>166735</v>
      </c>
      <c r="I1064">
        <v>171462</v>
      </c>
      <c r="J1064" t="s">
        <v>252</v>
      </c>
      <c r="K1064">
        <v>4727</v>
      </c>
      <c r="L1064">
        <v>3.8999999999999999</v>
      </c>
      <c r="M1064" t="s">
        <v>274</v>
      </c>
      <c r="N1064" t="s">
        <v>122</v>
      </c>
      <c r="O1064">
        <v>2171</v>
      </c>
      <c r="P1064">
        <v>217.733763242745</v>
      </c>
      <c r="Q1064" t="s">
        <v>254</v>
      </c>
      <c r="R1064" t="s">
        <v>122</v>
      </c>
      <c r="S1064" t="s">
        <v>3264</v>
      </c>
    </row>
    <row r="1065">
      <c r="A1065" t="s">
        <v>5466</v>
      </c>
      <c r="B1065">
        <v>10.7976515338312</v>
      </c>
      <c r="C1065">
        <v>-2.76234577734109</v>
      </c>
      <c r="D1065">
        <v>0.94312992049394995</v>
      </c>
      <c r="E1065">
        <v>0.00037833261273532</v>
      </c>
      <c r="F1065">
        <v>0.00208137504208186</v>
      </c>
      <c r="G1065" t="s">
        <v>334</v>
      </c>
      <c r="H1065">
        <v>2564784</v>
      </c>
      <c r="I1065">
        <v>2565126</v>
      </c>
      <c r="J1065" t="s">
        <v>244</v>
      </c>
      <c r="K1065">
        <v>342</v>
      </c>
      <c r="L1065">
        <v>5</v>
      </c>
      <c r="M1065" t="s">
        <v>274</v>
      </c>
      <c r="N1065" t="s">
        <v>138</v>
      </c>
      <c r="O1065">
        <v>359</v>
      </c>
      <c r="P1065">
        <v>95.264623955431802</v>
      </c>
      <c r="Q1065" t="s">
        <v>254</v>
      </c>
      <c r="R1065" t="s">
        <v>138</v>
      </c>
      <c r="S1065" t="s">
        <v>3264</v>
      </c>
    </row>
    <row r="1066">
      <c r="A1066" t="s">
        <v>5467</v>
      </c>
      <c r="B1066">
        <v>5.5983300706316603</v>
      </c>
      <c r="C1066">
        <v>-5.1034174534688201</v>
      </c>
      <c r="D1066">
        <v>2.5463044913669899</v>
      </c>
      <c r="E1066">
        <v>0.000378486686099639</v>
      </c>
      <c r="F1066">
        <v>0.0020817222538034902</v>
      </c>
      <c r="G1066" t="s">
        <v>553</v>
      </c>
      <c r="H1066">
        <v>5852</v>
      </c>
      <c r="I1066">
        <v>6076</v>
      </c>
      <c r="J1066" t="s">
        <v>252</v>
      </c>
      <c r="K1066">
        <v>224</v>
      </c>
      <c r="L1066">
        <v>13.9</v>
      </c>
      <c r="M1066" t="s">
        <v>274</v>
      </c>
      <c r="N1066" t="s">
        <v>198</v>
      </c>
      <c r="O1066">
        <v>8054</v>
      </c>
      <c r="P1066">
        <v>2.7812267196424099</v>
      </c>
      <c r="Q1066" t="s">
        <v>246</v>
      </c>
      <c r="R1066" t="s">
        <v>198</v>
      </c>
      <c r="S1066" t="s">
        <v>3264</v>
      </c>
    </row>
    <row r="1067">
      <c r="A1067" t="s">
        <v>5468</v>
      </c>
      <c r="B1067">
        <v>11.714234096150699</v>
      </c>
      <c r="C1067">
        <v>-2.4531609087778499</v>
      </c>
      <c r="D1067">
        <v>0.82604920945693405</v>
      </c>
      <c r="E1067">
        <v>0.00038548885305007998</v>
      </c>
      <c r="F1067">
        <v>0.0021166741580864001</v>
      </c>
      <c r="G1067" t="s">
        <v>681</v>
      </c>
      <c r="H1067">
        <v>2458922</v>
      </c>
      <c r="I1067">
        <v>2459165</v>
      </c>
      <c r="J1067" t="s">
        <v>252</v>
      </c>
      <c r="K1067">
        <v>243</v>
      </c>
      <c r="L1067">
        <v>2.8999999999999999</v>
      </c>
      <c r="M1067" t="s">
        <v>245</v>
      </c>
      <c r="N1067" t="s">
        <v>137</v>
      </c>
      <c r="O1067">
        <v>1715</v>
      </c>
      <c r="P1067">
        <v>14.1690962099125</v>
      </c>
      <c r="Q1067" t="s">
        <v>246</v>
      </c>
      <c r="R1067" t="s">
        <v>194</v>
      </c>
      <c r="S1067" t="s">
        <v>3264</v>
      </c>
    </row>
    <row r="1068">
      <c r="A1068" t="s">
        <v>2869</v>
      </c>
      <c r="B1068">
        <v>5.6098630956467002</v>
      </c>
      <c r="C1068">
        <v>-5.0987933659379703</v>
      </c>
      <c r="D1068">
        <v>2.5488765740738901</v>
      </c>
      <c r="E1068">
        <v>0.000386002808632848</v>
      </c>
      <c r="F1068">
        <v>0.0021179717761619201</v>
      </c>
      <c r="G1068" t="s">
        <v>349</v>
      </c>
      <c r="H1068">
        <v>379519</v>
      </c>
      <c r="I1068">
        <v>379635</v>
      </c>
      <c r="J1068" t="s">
        <v>252</v>
      </c>
      <c r="K1068">
        <v>116</v>
      </c>
      <c r="L1068">
        <v>11.199999999999999</v>
      </c>
      <c r="M1068" t="s">
        <v>293</v>
      </c>
      <c r="N1068" t="s">
        <v>199</v>
      </c>
      <c r="O1068">
        <v>13544</v>
      </c>
      <c r="P1068">
        <v>0.85646780862374505</v>
      </c>
      <c r="Q1068" t="s">
        <v>246</v>
      </c>
      <c r="R1068" t="s">
        <v>199</v>
      </c>
      <c r="S1068" t="s">
        <v>3264</v>
      </c>
    </row>
    <row r="1069">
      <c r="A1069" t="s">
        <v>2297</v>
      </c>
      <c r="B1069">
        <v>7.0065530330276999</v>
      </c>
      <c r="C1069">
        <v>3.3138456623962602</v>
      </c>
      <c r="D1069">
        <v>1.1206143968314</v>
      </c>
      <c r="E1069">
        <v>0.00039463608005863802</v>
      </c>
      <c r="F1069">
        <v>0.0021611967763153898</v>
      </c>
      <c r="G1069" t="s">
        <v>520</v>
      </c>
      <c r="H1069">
        <v>2963088</v>
      </c>
      <c r="I1069">
        <v>2963825</v>
      </c>
      <c r="J1069" t="s">
        <v>252</v>
      </c>
      <c r="K1069">
        <v>737</v>
      </c>
      <c r="L1069">
        <v>12.9</v>
      </c>
      <c r="M1069" t="s">
        <v>245</v>
      </c>
      <c r="N1069" t="s">
        <v>126</v>
      </c>
      <c r="O1069">
        <v>806</v>
      </c>
      <c r="P1069">
        <v>91.439205955334998</v>
      </c>
      <c r="Q1069" t="s">
        <v>254</v>
      </c>
      <c r="R1069" t="s">
        <v>191</v>
      </c>
      <c r="S1069" t="s">
        <v>3264</v>
      </c>
    </row>
    <row r="1070">
      <c r="A1070" t="s">
        <v>5469</v>
      </c>
      <c r="B1070">
        <v>11.9364363531054</v>
      </c>
      <c r="C1070">
        <v>-2.55165027732343</v>
      </c>
      <c r="D1070">
        <v>0.89409193812425303</v>
      </c>
      <c r="E1070">
        <v>0.00040189085114771298</v>
      </c>
      <c r="F1070">
        <v>0.0021956729575952601</v>
      </c>
      <c r="G1070" t="s">
        <v>243</v>
      </c>
      <c r="H1070">
        <v>3449352</v>
      </c>
      <c r="I1070">
        <v>3449699</v>
      </c>
      <c r="J1070" t="s">
        <v>252</v>
      </c>
      <c r="K1070">
        <v>347</v>
      </c>
      <c r="L1070">
        <v>0.59999999999999998</v>
      </c>
      <c r="M1070" t="s">
        <v>265</v>
      </c>
      <c r="N1070" t="s">
        <v>138</v>
      </c>
      <c r="O1070">
        <v>359</v>
      </c>
      <c r="P1070">
        <v>96.657381615598894</v>
      </c>
      <c r="Q1070" t="s">
        <v>254</v>
      </c>
      <c r="R1070" t="s">
        <v>138</v>
      </c>
      <c r="S1070" t="s">
        <v>3264</v>
      </c>
    </row>
    <row r="1071">
      <c r="A1071" t="s">
        <v>5470</v>
      </c>
      <c r="B1071">
        <v>9.9805515667029496</v>
      </c>
      <c r="C1071">
        <v>-3.6518279170198502</v>
      </c>
      <c r="D1071">
        <v>1.1678078829515099</v>
      </c>
      <c r="E1071">
        <v>0.000404096331397088</v>
      </c>
      <c r="F1071">
        <v>0.0022066687283115601</v>
      </c>
      <c r="G1071" t="s">
        <v>520</v>
      </c>
      <c r="H1071">
        <v>39397</v>
      </c>
      <c r="I1071">
        <v>39791</v>
      </c>
      <c r="J1071" t="s">
        <v>244</v>
      </c>
      <c r="K1071">
        <v>394</v>
      </c>
      <c r="L1071">
        <v>7.9000000000000004</v>
      </c>
      <c r="M1071" t="s">
        <v>274</v>
      </c>
      <c r="N1071" t="s">
        <v>195</v>
      </c>
      <c r="O1071">
        <v>4363</v>
      </c>
      <c r="P1071">
        <v>9.0304836121934393</v>
      </c>
      <c r="Q1071" t="s">
        <v>246</v>
      </c>
      <c r="R1071" t="s">
        <v>195</v>
      </c>
      <c r="S1071" t="s">
        <v>3264</v>
      </c>
    </row>
    <row r="1072">
      <c r="A1072" t="s">
        <v>5471</v>
      </c>
      <c r="B1072">
        <v>14.0532364246294</v>
      </c>
      <c r="C1072">
        <v>-2.18591124930686</v>
      </c>
      <c r="D1072">
        <v>0.76105353656097396</v>
      </c>
      <c r="E1072">
        <v>0.00041081585234264203</v>
      </c>
      <c r="F1072">
        <v>0.0022390882583266701</v>
      </c>
      <c r="G1072" t="s">
        <v>445</v>
      </c>
      <c r="H1072">
        <v>5805079</v>
      </c>
      <c r="I1072">
        <v>5805595</v>
      </c>
      <c r="J1072" t="s">
        <v>252</v>
      </c>
      <c r="K1072">
        <v>518</v>
      </c>
      <c r="L1072">
        <v>21.654</v>
      </c>
      <c r="M1072" t="s">
        <v>274</v>
      </c>
      <c r="N1072" t="s">
        <v>122</v>
      </c>
      <c r="O1072">
        <v>1773</v>
      </c>
      <c r="P1072">
        <v>29.216018048505401</v>
      </c>
      <c r="Q1072" t="s">
        <v>246</v>
      </c>
      <c r="R1072" t="s">
        <v>122</v>
      </c>
      <c r="S1072" t="s">
        <v>3264</v>
      </c>
    </row>
    <row r="1073">
      <c r="A1073" t="s">
        <v>5472</v>
      </c>
      <c r="B1073">
        <v>10.806730742900299</v>
      </c>
      <c r="C1073">
        <v>-2.7472768146523499</v>
      </c>
      <c r="D1073">
        <v>0.94885845279233105</v>
      </c>
      <c r="E1073">
        <v>0.00041195805865954502</v>
      </c>
      <c r="F1073">
        <v>0.0022447790786862699</v>
      </c>
      <c r="G1073" t="s">
        <v>414</v>
      </c>
      <c r="H1073">
        <v>868457</v>
      </c>
      <c r="I1073">
        <v>872707</v>
      </c>
      <c r="J1073" t="s">
        <v>252</v>
      </c>
      <c r="K1073">
        <v>274</v>
      </c>
      <c r="L1073">
        <v>11.709</v>
      </c>
      <c r="M1073" t="s">
        <v>245</v>
      </c>
      <c r="N1073" t="s">
        <v>197</v>
      </c>
      <c r="O1073">
        <v>5511</v>
      </c>
      <c r="P1073">
        <v>4.9718744329522799</v>
      </c>
      <c r="Q1073" t="s">
        <v>246</v>
      </c>
      <c r="R1073" t="s">
        <v>197</v>
      </c>
      <c r="S1073" t="s">
        <v>3264</v>
      </c>
    </row>
    <row r="1074">
      <c r="A1074" t="s">
        <v>2657</v>
      </c>
      <c r="B1074">
        <v>5.2220483780147804</v>
      </c>
      <c r="C1074">
        <v>4.1491773920517403</v>
      </c>
      <c r="D1074">
        <v>1.52714557472413</v>
      </c>
      <c r="E1074">
        <v>0.00041576494854981698</v>
      </c>
      <c r="F1074">
        <v>0.0022626231436354998</v>
      </c>
      <c r="G1074" t="s">
        <v>269</v>
      </c>
      <c r="H1074">
        <v>3370167</v>
      </c>
      <c r="I1074">
        <v>3370260</v>
      </c>
      <c r="J1074" t="s">
        <v>244</v>
      </c>
      <c r="K1074">
        <v>93</v>
      </c>
      <c r="L1074">
        <v>21.600000000000001</v>
      </c>
      <c r="M1074" t="s">
        <v>245</v>
      </c>
      <c r="N1074" t="s">
        <v>354</v>
      </c>
      <c r="O1074">
        <v>12053</v>
      </c>
      <c r="P1074">
        <v>0.77159213473823896</v>
      </c>
      <c r="Q1074" t="s">
        <v>246</v>
      </c>
      <c r="R1074" t="s">
        <v>191</v>
      </c>
      <c r="S1074" t="s">
        <v>3264</v>
      </c>
    </row>
    <row r="1075">
      <c r="A1075" t="s">
        <v>5473</v>
      </c>
      <c r="B1075">
        <v>9.8600051143523793</v>
      </c>
      <c r="C1075">
        <v>-3.1320187235113801</v>
      </c>
      <c r="D1075">
        <v>1.03465834501697</v>
      </c>
      <c r="E1075">
        <v>0.00042007262385399902</v>
      </c>
      <c r="F1075">
        <v>0.0022835586863474201</v>
      </c>
      <c r="G1075" t="s">
        <v>380</v>
      </c>
      <c r="H1075">
        <v>3966492</v>
      </c>
      <c r="I1075">
        <v>3966850</v>
      </c>
      <c r="J1075" t="s">
        <v>252</v>
      </c>
      <c r="K1075">
        <v>358</v>
      </c>
      <c r="L1075">
        <v>15.5</v>
      </c>
      <c r="M1075" t="s">
        <v>245</v>
      </c>
      <c r="N1075" t="s">
        <v>138</v>
      </c>
      <c r="O1075">
        <v>359</v>
      </c>
      <c r="P1075">
        <v>99.721448467966596</v>
      </c>
      <c r="Q1075" t="s">
        <v>254</v>
      </c>
      <c r="R1075" t="s">
        <v>138</v>
      </c>
      <c r="S1075" t="s">
        <v>3264</v>
      </c>
    </row>
    <row r="1076">
      <c r="A1076" t="s">
        <v>5474</v>
      </c>
      <c r="B1076">
        <v>11.9582962245457</v>
      </c>
      <c r="C1076">
        <v>-2.4117435572819801</v>
      </c>
      <c r="D1076">
        <v>0.83199671139183595</v>
      </c>
      <c r="E1076">
        <v>0.00042496917653588598</v>
      </c>
      <c r="F1076">
        <v>0.0023063420854162399</v>
      </c>
      <c r="G1076" t="s">
        <v>317</v>
      </c>
      <c r="H1076">
        <v>3813125</v>
      </c>
      <c r="I1076">
        <v>3813588</v>
      </c>
      <c r="J1076" t="s">
        <v>252</v>
      </c>
      <c r="K1076">
        <v>463</v>
      </c>
      <c r="L1076">
        <v>1</v>
      </c>
      <c r="M1076" t="s">
        <v>253</v>
      </c>
      <c r="N1076" t="s">
        <v>138</v>
      </c>
      <c r="O1076">
        <v>492</v>
      </c>
      <c r="P1076">
        <v>94.105691056910601</v>
      </c>
      <c r="Q1076" t="s">
        <v>254</v>
      </c>
      <c r="R1076" t="s">
        <v>138</v>
      </c>
      <c r="S1076" t="s">
        <v>3264</v>
      </c>
    </row>
    <row r="1077">
      <c r="A1077" t="s">
        <v>2660</v>
      </c>
      <c r="B1077">
        <v>5.2948766780620202</v>
      </c>
      <c r="C1077">
        <v>4.1424369316105398</v>
      </c>
      <c r="D1077">
        <v>1.53344056837062</v>
      </c>
      <c r="E1077">
        <v>0.00042575367758237699</v>
      </c>
      <c r="F1077">
        <v>0.0023100518409554902</v>
      </c>
      <c r="G1077" t="s">
        <v>282</v>
      </c>
      <c r="H1077">
        <v>3832492</v>
      </c>
      <c r="I1077">
        <v>3839558</v>
      </c>
      <c r="J1077" t="s">
        <v>252</v>
      </c>
      <c r="K1077">
        <v>540</v>
      </c>
      <c r="L1077">
        <v>22.545000000000002</v>
      </c>
      <c r="M1077" t="s">
        <v>245</v>
      </c>
      <c r="N1077" t="s">
        <v>138</v>
      </c>
      <c r="O1077">
        <v>13346</v>
      </c>
      <c r="P1077">
        <v>4.0461561516559303</v>
      </c>
      <c r="Q1077" t="s">
        <v>246</v>
      </c>
      <c r="R1077" t="s">
        <v>138</v>
      </c>
      <c r="S1077" t="s">
        <v>3264</v>
      </c>
    </row>
    <row r="1078">
      <c r="A1078" t="s">
        <v>5475</v>
      </c>
      <c r="B1078">
        <v>8.8042524786952505</v>
      </c>
      <c r="C1078">
        <v>2.47404346696504</v>
      </c>
      <c r="D1078">
        <v>0.85535153031592204</v>
      </c>
      <c r="E1078">
        <v>0.00042844088627607102</v>
      </c>
      <c r="F1078">
        <v>0.00232353036097492</v>
      </c>
      <c r="G1078" t="s">
        <v>261</v>
      </c>
      <c r="H1078">
        <v>1276287</v>
      </c>
      <c r="I1078">
        <v>1277352</v>
      </c>
      <c r="J1078" t="s">
        <v>252</v>
      </c>
      <c r="K1078">
        <v>1016</v>
      </c>
      <c r="L1078">
        <v>15.638</v>
      </c>
      <c r="M1078" t="s">
        <v>465</v>
      </c>
      <c r="N1078" t="s">
        <v>126</v>
      </c>
      <c r="O1078">
        <v>3386</v>
      </c>
      <c r="P1078">
        <v>30.005906674542199</v>
      </c>
      <c r="Q1078" t="s">
        <v>246</v>
      </c>
      <c r="R1078" t="s">
        <v>192</v>
      </c>
      <c r="S1078" t="s">
        <v>3264</v>
      </c>
    </row>
    <row r="1079">
      <c r="A1079" t="s">
        <v>2337</v>
      </c>
      <c r="B1079">
        <v>6.8115241044896404</v>
      </c>
      <c r="C1079">
        <v>3.2416357987887898</v>
      </c>
      <c r="D1079">
        <v>1.11047419127498</v>
      </c>
      <c r="E1079">
        <v>0.000430312589943688</v>
      </c>
      <c r="F1079">
        <v>0.0023331281529143</v>
      </c>
      <c r="G1079" t="s">
        <v>297</v>
      </c>
      <c r="H1079">
        <v>5686330</v>
      </c>
      <c r="I1079">
        <v>5686566</v>
      </c>
      <c r="J1079" t="s">
        <v>244</v>
      </c>
      <c r="K1079">
        <v>236</v>
      </c>
      <c r="L1079">
        <v>19</v>
      </c>
      <c r="M1079" t="s">
        <v>245</v>
      </c>
      <c r="N1079" t="s">
        <v>350</v>
      </c>
      <c r="O1079">
        <v>221</v>
      </c>
      <c r="P1079">
        <v>106.787330316742</v>
      </c>
      <c r="Q1079" t="s">
        <v>254</v>
      </c>
      <c r="R1079" t="s">
        <v>192</v>
      </c>
      <c r="S1079" t="s">
        <v>3264</v>
      </c>
    </row>
    <row r="1080">
      <c r="A1080" t="s">
        <v>3086</v>
      </c>
      <c r="B1080">
        <v>5.5553025968192902</v>
      </c>
      <c r="C1080">
        <v>-5.0465329842410398</v>
      </c>
      <c r="D1080">
        <v>2.5571136319435901</v>
      </c>
      <c r="E1080">
        <v>0.00043578914432563202</v>
      </c>
      <c r="F1080">
        <v>0.0023600261138278299</v>
      </c>
      <c r="G1080" t="s">
        <v>524</v>
      </c>
      <c r="H1080">
        <v>166362</v>
      </c>
      <c r="I1080">
        <v>168522</v>
      </c>
      <c r="J1080" t="s">
        <v>252</v>
      </c>
      <c r="K1080">
        <v>2160</v>
      </c>
      <c r="L1080">
        <v>2.7000000000000002</v>
      </c>
      <c r="M1080" t="s">
        <v>274</v>
      </c>
      <c r="N1080" t="s">
        <v>122</v>
      </c>
      <c r="O1080">
        <v>2171</v>
      </c>
      <c r="P1080">
        <v>99.4933210502073</v>
      </c>
      <c r="Q1080" t="s">
        <v>254</v>
      </c>
      <c r="R1080" t="s">
        <v>122</v>
      </c>
      <c r="S1080" t="s">
        <v>3264</v>
      </c>
    </row>
    <row r="1081">
      <c r="A1081" t="s">
        <v>5476</v>
      </c>
      <c r="B1081">
        <v>12.7528505416022</v>
      </c>
      <c r="C1081">
        <v>-2.2701195369492702</v>
      </c>
      <c r="D1081">
        <v>0.790130716526529</v>
      </c>
      <c r="E1081">
        <v>0.000438472995419209</v>
      </c>
      <c r="F1081">
        <v>0.0023711939917684401</v>
      </c>
      <c r="G1081" t="s">
        <v>478</v>
      </c>
      <c r="H1081">
        <v>1610519</v>
      </c>
      <c r="I1081">
        <v>1614928</v>
      </c>
      <c r="J1081" t="s">
        <v>244</v>
      </c>
      <c r="K1081">
        <v>4409</v>
      </c>
      <c r="L1081">
        <v>1</v>
      </c>
      <c r="M1081" t="s">
        <v>265</v>
      </c>
      <c r="N1081" t="s">
        <v>137</v>
      </c>
      <c r="O1081">
        <v>4707</v>
      </c>
      <c r="P1081">
        <v>93.669003611642196</v>
      </c>
      <c r="Q1081" t="s">
        <v>254</v>
      </c>
      <c r="R1081" t="s">
        <v>193</v>
      </c>
      <c r="S1081" t="s">
        <v>3264</v>
      </c>
    </row>
    <row r="1082">
      <c r="A1082" t="s">
        <v>5477</v>
      </c>
      <c r="B1082">
        <v>13.0578211348626</v>
      </c>
      <c r="C1082">
        <v>-2.2330123301924001</v>
      </c>
      <c r="D1082">
        <v>0.79093060208075505</v>
      </c>
      <c r="E1082">
        <v>0.00046453313166441997</v>
      </c>
      <c r="F1082">
        <v>0.0025073833139792299</v>
      </c>
      <c r="G1082" t="s">
        <v>243</v>
      </c>
      <c r="H1082">
        <v>2757089</v>
      </c>
      <c r="I1082">
        <v>2757754</v>
      </c>
      <c r="J1082" t="s">
        <v>244</v>
      </c>
      <c r="K1082">
        <v>274</v>
      </c>
      <c r="L1082">
        <v>6.2450000000000001</v>
      </c>
      <c r="M1082" t="s">
        <v>245</v>
      </c>
      <c r="N1082" t="s">
        <v>200</v>
      </c>
      <c r="O1082">
        <v>3664</v>
      </c>
      <c r="P1082">
        <v>7.4781659388646302</v>
      </c>
      <c r="Q1082" t="s">
        <v>246</v>
      </c>
      <c r="R1082" t="s">
        <v>200</v>
      </c>
      <c r="S1082" t="s">
        <v>3264</v>
      </c>
    </row>
    <row r="1083">
      <c r="A1083" t="s">
        <v>2750</v>
      </c>
      <c r="B1083">
        <v>5.3046499689616198</v>
      </c>
      <c r="C1083">
        <v>4.0918273942221699</v>
      </c>
      <c r="D1083">
        <v>1.54381550109037</v>
      </c>
      <c r="E1083">
        <v>0.00046589106825898599</v>
      </c>
      <c r="F1083">
        <v>0.0025141200160752599</v>
      </c>
      <c r="G1083" t="s">
        <v>297</v>
      </c>
      <c r="H1083">
        <v>3423421</v>
      </c>
      <c r="I1083">
        <v>3429343</v>
      </c>
      <c r="J1083" t="s">
        <v>252</v>
      </c>
      <c r="K1083">
        <v>5922</v>
      </c>
      <c r="L1083">
        <v>0.10000000000000001</v>
      </c>
      <c r="M1083" t="s">
        <v>265</v>
      </c>
      <c r="N1083" t="s">
        <v>2499</v>
      </c>
      <c r="O1083">
        <v>6049</v>
      </c>
      <c r="P1083">
        <v>97.900479418085595</v>
      </c>
      <c r="Q1083" t="s">
        <v>254</v>
      </c>
      <c r="R1083" t="s">
        <v>191</v>
      </c>
      <c r="S1083" t="s">
        <v>3264</v>
      </c>
    </row>
    <row r="1084">
      <c r="A1084" t="s">
        <v>2908</v>
      </c>
      <c r="B1084">
        <v>3.4738395320162998</v>
      </c>
      <c r="C1084">
        <v>5.0851866487436501</v>
      </c>
      <c r="D1084">
        <v>2.6618110537105601</v>
      </c>
      <c r="E1084">
        <v>0.00046769323172976302</v>
      </c>
      <c r="F1084">
        <v>0.0025232501889126302</v>
      </c>
      <c r="G1084" t="s">
        <v>411</v>
      </c>
      <c r="H1084">
        <v>3509249</v>
      </c>
      <c r="I1084">
        <v>3510714</v>
      </c>
      <c r="J1084" t="s">
        <v>244</v>
      </c>
      <c r="K1084">
        <v>1465</v>
      </c>
      <c r="L1084">
        <v>11.800000000000001</v>
      </c>
      <c r="M1084" t="s">
        <v>465</v>
      </c>
      <c r="N1084" t="s">
        <v>199</v>
      </c>
      <c r="O1084">
        <v>14394</v>
      </c>
      <c r="P1084">
        <v>10.1778518827289</v>
      </c>
      <c r="Q1084" t="s">
        <v>246</v>
      </c>
      <c r="R1084" t="s">
        <v>199</v>
      </c>
      <c r="S1084" t="s">
        <v>3264</v>
      </c>
    </row>
    <row r="1085">
      <c r="A1085" t="s">
        <v>3042</v>
      </c>
      <c r="B1085">
        <v>9.8824826405270993</v>
      </c>
      <c r="C1085">
        <v>-4.3865162882625404</v>
      </c>
      <c r="D1085">
        <v>1.4388419216406301</v>
      </c>
      <c r="E1085">
        <v>0.00047088941489958501</v>
      </c>
      <c r="F1085">
        <v>0.0025369056378041202</v>
      </c>
      <c r="G1085" t="s">
        <v>251</v>
      </c>
      <c r="H1085">
        <v>5384533</v>
      </c>
      <c r="I1085">
        <v>5384847</v>
      </c>
      <c r="J1085" t="s">
        <v>244</v>
      </c>
      <c r="K1085">
        <v>314</v>
      </c>
      <c r="L1085">
        <v>1.6000000000000001</v>
      </c>
      <c r="M1085" t="s">
        <v>245</v>
      </c>
      <c r="N1085" t="s">
        <v>199</v>
      </c>
      <c r="O1085">
        <v>14394</v>
      </c>
      <c r="P1085">
        <v>2.1814644990968501</v>
      </c>
      <c r="Q1085" t="s">
        <v>246</v>
      </c>
      <c r="R1085" t="s">
        <v>199</v>
      </c>
      <c r="S1085" t="s">
        <v>3264</v>
      </c>
    </row>
    <row r="1086">
      <c r="A1086" t="s">
        <v>5478</v>
      </c>
      <c r="B1086">
        <v>9.8387813743775006</v>
      </c>
      <c r="C1086">
        <v>2.40273021706246</v>
      </c>
      <c r="D1086">
        <v>0.84591878637835505</v>
      </c>
      <c r="E1086">
        <v>0.00047692524635255501</v>
      </c>
      <c r="F1086">
        <v>0.0025651965189246902</v>
      </c>
      <c r="G1086" t="s">
        <v>261</v>
      </c>
      <c r="H1086">
        <v>786833</v>
      </c>
      <c r="I1086">
        <v>786917</v>
      </c>
      <c r="J1086" t="s">
        <v>244</v>
      </c>
      <c r="K1086">
        <v>84</v>
      </c>
      <c r="L1086">
        <v>15</v>
      </c>
      <c r="M1086" t="s">
        <v>274</v>
      </c>
      <c r="N1086" t="s">
        <v>350</v>
      </c>
      <c r="O1086">
        <v>3307</v>
      </c>
      <c r="P1086">
        <v>2.5400665255518602</v>
      </c>
      <c r="Q1086" t="s">
        <v>246</v>
      </c>
      <c r="R1086" t="s">
        <v>191</v>
      </c>
      <c r="S1086" t="s">
        <v>3264</v>
      </c>
    </row>
    <row r="1087">
      <c r="A1087" t="s">
        <v>2781</v>
      </c>
      <c r="B1087">
        <v>9.9073122497791193</v>
      </c>
      <c r="C1087">
        <v>-3.0443689001088501</v>
      </c>
      <c r="D1087">
        <v>1.0447782509118499</v>
      </c>
      <c r="E1087">
        <v>0.00047949884185788101</v>
      </c>
      <c r="F1087">
        <v>0.00257843291700176</v>
      </c>
      <c r="G1087" t="s">
        <v>303</v>
      </c>
      <c r="H1087">
        <v>238137</v>
      </c>
      <c r="I1087">
        <v>242138</v>
      </c>
      <c r="J1087" t="s">
        <v>244</v>
      </c>
      <c r="K1087">
        <v>2874</v>
      </c>
      <c r="L1087">
        <v>18.068000000000001</v>
      </c>
      <c r="M1087" t="s">
        <v>274</v>
      </c>
      <c r="N1087" t="s">
        <v>199</v>
      </c>
      <c r="O1087">
        <v>13544</v>
      </c>
      <c r="P1087">
        <v>21.219728292971102</v>
      </c>
      <c r="Q1087" t="s">
        <v>246</v>
      </c>
      <c r="R1087" t="s">
        <v>199</v>
      </c>
      <c r="S1087" t="s">
        <v>3264</v>
      </c>
    </row>
    <row r="1088">
      <c r="A1088" t="s">
        <v>2901</v>
      </c>
      <c r="B1088">
        <v>6.9491671477999502</v>
      </c>
      <c r="C1088">
        <v>3.2629910464131502</v>
      </c>
      <c r="D1088">
        <v>1.13569226499377</v>
      </c>
      <c r="E1088">
        <v>0.000486626004661232</v>
      </c>
      <c r="F1088">
        <v>0.0026143011133044499</v>
      </c>
      <c r="G1088" t="s">
        <v>478</v>
      </c>
      <c r="H1088">
        <v>874223</v>
      </c>
      <c r="I1088">
        <v>874723</v>
      </c>
      <c r="J1088" t="s">
        <v>244</v>
      </c>
      <c r="K1088">
        <v>500</v>
      </c>
      <c r="L1088">
        <v>1.6000000000000001</v>
      </c>
      <c r="M1088" t="s">
        <v>245</v>
      </c>
      <c r="N1088" t="s">
        <v>137</v>
      </c>
      <c r="O1088">
        <v>1715</v>
      </c>
      <c r="P1088">
        <v>29.1545189504373</v>
      </c>
      <c r="Q1088" t="s">
        <v>246</v>
      </c>
      <c r="R1088" t="s">
        <v>194</v>
      </c>
      <c r="S1088" t="s">
        <v>3264</v>
      </c>
    </row>
    <row r="1089">
      <c r="A1089" t="s">
        <v>3244</v>
      </c>
      <c r="B1089">
        <v>5.2581324320485496</v>
      </c>
      <c r="C1089">
        <v>-4.9490013409679801</v>
      </c>
      <c r="D1089">
        <v>2.5419296308971702</v>
      </c>
      <c r="E1089">
        <v>0.00049794134642134897</v>
      </c>
      <c r="F1089">
        <v>0.00266945084427243</v>
      </c>
      <c r="G1089" t="s">
        <v>273</v>
      </c>
      <c r="H1089">
        <v>1302537</v>
      </c>
      <c r="I1089">
        <v>1305445</v>
      </c>
      <c r="J1089" t="s">
        <v>252</v>
      </c>
      <c r="K1089">
        <v>2908</v>
      </c>
      <c r="L1089">
        <v>7.0999999999999996</v>
      </c>
      <c r="M1089" t="s">
        <v>265</v>
      </c>
      <c r="N1089" t="s">
        <v>189</v>
      </c>
      <c r="O1089">
        <v>7756</v>
      </c>
      <c r="P1089">
        <v>37.493553378029901</v>
      </c>
      <c r="Q1089" t="s">
        <v>246</v>
      </c>
      <c r="R1089" t="s">
        <v>189</v>
      </c>
      <c r="S1089" t="s">
        <v>3264</v>
      </c>
    </row>
    <row r="1090">
      <c r="A1090" t="s">
        <v>2984</v>
      </c>
      <c r="B1090">
        <v>5.4341364773901404</v>
      </c>
      <c r="C1090">
        <v>-4.9926928605673204</v>
      </c>
      <c r="D1090">
        <v>2.5686039439333901</v>
      </c>
      <c r="E1090">
        <v>0.00049843588302708795</v>
      </c>
      <c r="F1090">
        <v>0.0026708507653846699</v>
      </c>
      <c r="G1090" t="s">
        <v>418</v>
      </c>
      <c r="H1090">
        <v>3137784</v>
      </c>
      <c r="I1090">
        <v>3138024</v>
      </c>
      <c r="J1090" t="s">
        <v>252</v>
      </c>
      <c r="K1090">
        <v>240</v>
      </c>
      <c r="L1090">
        <v>16.800000000000001</v>
      </c>
      <c r="M1090" t="s">
        <v>245</v>
      </c>
      <c r="N1090" t="s">
        <v>198</v>
      </c>
      <c r="O1090">
        <v>14635</v>
      </c>
      <c r="P1090">
        <v>1.6399043389135599</v>
      </c>
      <c r="Q1090" t="s">
        <v>246</v>
      </c>
      <c r="R1090" t="s">
        <v>198</v>
      </c>
      <c r="S1090" t="s">
        <v>3264</v>
      </c>
    </row>
    <row r="1091">
      <c r="A1091" t="s">
        <v>2953</v>
      </c>
      <c r="B1091">
        <v>3.38188260355982</v>
      </c>
      <c r="C1091">
        <v>5.05487987377359</v>
      </c>
      <c r="D1091">
        <v>2.6599084276479301</v>
      </c>
      <c r="E1091">
        <v>0.00050078885689125701</v>
      </c>
      <c r="F1091">
        <v>0.0026815755214818198</v>
      </c>
      <c r="G1091" t="s">
        <v>520</v>
      </c>
      <c r="H1091">
        <v>4094083</v>
      </c>
      <c r="I1091">
        <v>4094391</v>
      </c>
      <c r="J1091" t="s">
        <v>244</v>
      </c>
      <c r="K1091">
        <v>308</v>
      </c>
      <c r="L1091">
        <v>5.2999999999999998</v>
      </c>
      <c r="M1091" t="s">
        <v>274</v>
      </c>
      <c r="N1091" t="s">
        <v>198</v>
      </c>
      <c r="O1091">
        <v>5467</v>
      </c>
      <c r="P1091">
        <v>5.6338028169014098</v>
      </c>
      <c r="Q1091" t="s">
        <v>246</v>
      </c>
      <c r="R1091" t="s">
        <v>198</v>
      </c>
      <c r="S1091" t="s">
        <v>3264</v>
      </c>
    </row>
    <row r="1092">
      <c r="A1092" t="s">
        <v>5479</v>
      </c>
      <c r="B1092">
        <v>7.77648639103416</v>
      </c>
      <c r="C1092">
        <v>2.7081161183877702</v>
      </c>
      <c r="D1092">
        <v>0.96055281228363398</v>
      </c>
      <c r="E1092">
        <v>0.00050120321616715403</v>
      </c>
      <c r="F1092">
        <v>0.0026831665041407</v>
      </c>
      <c r="G1092" t="s">
        <v>478</v>
      </c>
      <c r="H1092">
        <v>71779</v>
      </c>
      <c r="I1092">
        <v>72271</v>
      </c>
      <c r="J1092" t="s">
        <v>244</v>
      </c>
      <c r="K1092">
        <v>492</v>
      </c>
      <c r="L1092">
        <v>21.899999999999999</v>
      </c>
      <c r="M1092" t="s">
        <v>265</v>
      </c>
      <c r="N1092" t="s">
        <v>126</v>
      </c>
      <c r="O1092">
        <v>3386</v>
      </c>
      <c r="P1092">
        <v>14.530419373892499</v>
      </c>
      <c r="Q1092" t="s">
        <v>246</v>
      </c>
      <c r="R1092" t="s">
        <v>192</v>
      </c>
      <c r="S1092" t="s">
        <v>3264</v>
      </c>
    </row>
    <row r="1093">
      <c r="A1093" t="s">
        <v>3050</v>
      </c>
      <c r="B1093">
        <v>10.8875694883248</v>
      </c>
      <c r="C1093">
        <v>-2.49556638182414</v>
      </c>
      <c r="D1093">
        <v>0.876793280290321</v>
      </c>
      <c r="E1093">
        <v>0.00050290088585667396</v>
      </c>
      <c r="F1093">
        <v>0.0026898308611222302</v>
      </c>
      <c r="G1093" t="s">
        <v>261</v>
      </c>
      <c r="H1093">
        <v>2627201</v>
      </c>
      <c r="I1093">
        <v>2627908</v>
      </c>
      <c r="J1093" t="s">
        <v>252</v>
      </c>
      <c r="K1093">
        <v>707</v>
      </c>
      <c r="L1093">
        <v>4.7000000000000002</v>
      </c>
      <c r="M1093" t="s">
        <v>274</v>
      </c>
      <c r="N1093" t="s">
        <v>775</v>
      </c>
      <c r="O1093">
        <v>2636</v>
      </c>
      <c r="P1093">
        <v>26.820940819423399</v>
      </c>
      <c r="Q1093" t="s">
        <v>246</v>
      </c>
      <c r="R1093" t="s">
        <v>192</v>
      </c>
      <c r="S1093" t="s">
        <v>3264</v>
      </c>
    </row>
    <row r="1094">
      <c r="A1094" t="s">
        <v>2712</v>
      </c>
      <c r="B1094">
        <v>6.6621812908054103</v>
      </c>
      <c r="C1094">
        <v>3.18142101337815</v>
      </c>
      <c r="D1094">
        <v>1.1193424626724</v>
      </c>
      <c r="E1094">
        <v>0.00053018635801090497</v>
      </c>
      <c r="F1094">
        <v>0.0028249922811529201</v>
      </c>
      <c r="G1094" t="s">
        <v>243</v>
      </c>
      <c r="H1094">
        <v>1986108</v>
      </c>
      <c r="I1094">
        <v>1987560</v>
      </c>
      <c r="J1094" t="s">
        <v>244</v>
      </c>
      <c r="K1094">
        <v>1452</v>
      </c>
      <c r="L1094">
        <v>1.8999999999999999</v>
      </c>
      <c r="M1094" t="s">
        <v>245</v>
      </c>
      <c r="N1094" t="s">
        <v>126</v>
      </c>
      <c r="O1094">
        <v>1569</v>
      </c>
      <c r="P1094">
        <v>92.543021032504797</v>
      </c>
      <c r="Q1094" t="s">
        <v>254</v>
      </c>
      <c r="R1094" t="s">
        <v>191</v>
      </c>
      <c r="S1094" t="s">
        <v>3264</v>
      </c>
    </row>
    <row r="1095">
      <c r="A1095" t="s">
        <v>3160</v>
      </c>
      <c r="B1095">
        <v>9.2142833269832298</v>
      </c>
      <c r="C1095">
        <v>-4.1950750537071002</v>
      </c>
      <c r="D1095">
        <v>1.40820783267009</v>
      </c>
      <c r="E1095">
        <v>0.00053089272589654495</v>
      </c>
      <c r="F1095">
        <v>0.0028268987726543398</v>
      </c>
      <c r="G1095" t="s">
        <v>411</v>
      </c>
      <c r="H1095">
        <v>3403714</v>
      </c>
      <c r="I1095">
        <v>3404077</v>
      </c>
      <c r="J1095" t="s">
        <v>244</v>
      </c>
      <c r="K1095">
        <v>363</v>
      </c>
      <c r="L1095">
        <v>9.8000000000000007</v>
      </c>
      <c r="M1095" t="s">
        <v>274</v>
      </c>
      <c r="N1095" t="s">
        <v>138</v>
      </c>
      <c r="O1095">
        <v>359</v>
      </c>
      <c r="P1095">
        <v>101.114206128134</v>
      </c>
      <c r="Q1095" t="s">
        <v>254</v>
      </c>
      <c r="R1095" t="s">
        <v>138</v>
      </c>
      <c r="S1095" t="s">
        <v>3264</v>
      </c>
    </row>
    <row r="1096">
      <c r="A1096" t="s">
        <v>2883</v>
      </c>
      <c r="B1096">
        <v>9.1860010747529603</v>
      </c>
      <c r="C1096">
        <v>-3.4255407210532698</v>
      </c>
      <c r="D1096">
        <v>1.1534733082041999</v>
      </c>
      <c r="E1096">
        <v>0.00053983505729864295</v>
      </c>
      <c r="F1096">
        <v>0.00286651162908045</v>
      </c>
      <c r="G1096" t="s">
        <v>414</v>
      </c>
      <c r="H1096">
        <v>24565</v>
      </c>
      <c r="I1096">
        <v>24685</v>
      </c>
      <c r="J1096" t="s">
        <v>244</v>
      </c>
      <c r="K1096">
        <v>120</v>
      </c>
      <c r="L1096">
        <v>11.1</v>
      </c>
      <c r="M1096" t="s">
        <v>245</v>
      </c>
      <c r="N1096" t="s">
        <v>138</v>
      </c>
      <c r="O1096">
        <v>4275</v>
      </c>
      <c r="P1096">
        <v>2.8070175438596499</v>
      </c>
      <c r="Q1096" t="s">
        <v>246</v>
      </c>
      <c r="R1096" t="s">
        <v>138</v>
      </c>
      <c r="S1096" t="s">
        <v>3264</v>
      </c>
    </row>
    <row r="1097">
      <c r="A1097" t="s">
        <v>2252</v>
      </c>
      <c r="B1097">
        <v>8.8731433571216591</v>
      </c>
      <c r="C1097">
        <v>2.4684660933847802</v>
      </c>
      <c r="D1097">
        <v>0.87960984744650705</v>
      </c>
      <c r="E1097">
        <v>0.00054276907573046196</v>
      </c>
      <c r="F1097">
        <v>0.0028800864982998701</v>
      </c>
      <c r="G1097" t="s">
        <v>330</v>
      </c>
      <c r="H1097">
        <v>4281114</v>
      </c>
      <c r="I1097">
        <v>4281574</v>
      </c>
      <c r="J1097" t="s">
        <v>244</v>
      </c>
      <c r="K1097">
        <v>460</v>
      </c>
      <c r="L1097">
        <v>15.800000000000001</v>
      </c>
      <c r="M1097" t="s">
        <v>274</v>
      </c>
      <c r="N1097" t="s">
        <v>197</v>
      </c>
      <c r="O1097">
        <v>604</v>
      </c>
      <c r="P1097">
        <v>76.158940397351003</v>
      </c>
      <c r="Q1097" t="s">
        <v>246</v>
      </c>
      <c r="R1097" t="s">
        <v>197</v>
      </c>
      <c r="S1097" t="s">
        <v>3264</v>
      </c>
    </row>
    <row r="1098">
      <c r="A1098" t="s">
        <v>3232</v>
      </c>
      <c r="B1098">
        <v>9.1020577030806393</v>
      </c>
      <c r="C1098">
        <v>-4.1702521679784796</v>
      </c>
      <c r="D1098">
        <v>1.4066299498961601</v>
      </c>
      <c r="E1098">
        <v>0.00055703120010371803</v>
      </c>
      <c r="F1098">
        <v>0.00294824607899484</v>
      </c>
      <c r="G1098" t="s">
        <v>411</v>
      </c>
      <c r="H1098">
        <v>4676108</v>
      </c>
      <c r="I1098">
        <v>4676274</v>
      </c>
      <c r="J1098" t="s">
        <v>244</v>
      </c>
      <c r="K1098">
        <v>166</v>
      </c>
      <c r="L1098">
        <v>7.7999999999999998</v>
      </c>
      <c r="M1098" t="s">
        <v>245</v>
      </c>
      <c r="N1098" t="s">
        <v>138</v>
      </c>
      <c r="O1098">
        <v>359</v>
      </c>
      <c r="P1098">
        <v>46.239554317548702</v>
      </c>
      <c r="Q1098" t="s">
        <v>246</v>
      </c>
      <c r="R1098" t="s">
        <v>138</v>
      </c>
      <c r="S1098" t="s">
        <v>3264</v>
      </c>
    </row>
    <row r="1099">
      <c r="A1099" t="s">
        <v>3117</v>
      </c>
      <c r="B1099">
        <v>9.8527517509517093</v>
      </c>
      <c r="C1099">
        <v>-3.0153143715037398</v>
      </c>
      <c r="D1099">
        <v>1.0570858259527001</v>
      </c>
      <c r="E1099">
        <v>0.00055716521156864898</v>
      </c>
      <c r="F1099">
        <v>0.0029482735334011799</v>
      </c>
      <c r="G1099" t="s">
        <v>520</v>
      </c>
      <c r="H1099">
        <v>4065945</v>
      </c>
      <c r="I1099">
        <v>4066272</v>
      </c>
      <c r="J1099" t="s">
        <v>244</v>
      </c>
      <c r="K1099">
        <v>327</v>
      </c>
      <c r="L1099">
        <v>1.6000000000000001</v>
      </c>
      <c r="M1099" t="s">
        <v>274</v>
      </c>
      <c r="N1099" t="s">
        <v>199</v>
      </c>
      <c r="O1099">
        <v>14394</v>
      </c>
      <c r="P1099">
        <v>2.27177990829512</v>
      </c>
      <c r="Q1099" t="s">
        <v>246</v>
      </c>
      <c r="R1099" t="s">
        <v>199</v>
      </c>
      <c r="S1099" t="s">
        <v>3264</v>
      </c>
    </row>
    <row r="1100">
      <c r="A1100" t="s">
        <v>5480</v>
      </c>
      <c r="B1100">
        <v>10.6698167497503</v>
      </c>
      <c r="C1100">
        <v>-2.5159835540853801</v>
      </c>
      <c r="D1100">
        <v>0.89074030564782103</v>
      </c>
      <c r="E1100">
        <v>0.00058613671637581404</v>
      </c>
      <c r="F1100">
        <v>0.0030929962856760199</v>
      </c>
      <c r="G1100" t="s">
        <v>478</v>
      </c>
      <c r="H1100">
        <v>4809807</v>
      </c>
      <c r="I1100">
        <v>4811683</v>
      </c>
      <c r="J1100" t="s">
        <v>244</v>
      </c>
      <c r="K1100">
        <v>272</v>
      </c>
      <c r="L1100">
        <v>15.705</v>
      </c>
      <c r="M1100" t="s">
        <v>245</v>
      </c>
      <c r="N1100" t="s">
        <v>195</v>
      </c>
      <c r="O1100">
        <v>4363</v>
      </c>
      <c r="P1100">
        <v>6.2342424936969998</v>
      </c>
      <c r="Q1100" t="s">
        <v>246</v>
      </c>
      <c r="R1100" t="s">
        <v>195</v>
      </c>
      <c r="S1100" t="s">
        <v>3264</v>
      </c>
    </row>
    <row r="1101">
      <c r="A1101" t="s">
        <v>5481</v>
      </c>
      <c r="B1101">
        <v>12.0826745405419</v>
      </c>
      <c r="C1101">
        <v>-2.2240065256480901</v>
      </c>
      <c r="D1101">
        <v>0.79077278102176496</v>
      </c>
      <c r="E1101">
        <v>0.00058783720215782197</v>
      </c>
      <c r="F1101">
        <v>0.0031005398037759601</v>
      </c>
      <c r="G1101" t="s">
        <v>261</v>
      </c>
      <c r="H1101">
        <v>2626823</v>
      </c>
      <c r="I1101">
        <v>2627347</v>
      </c>
      <c r="J1101" t="s">
        <v>244</v>
      </c>
      <c r="K1101">
        <v>391</v>
      </c>
      <c r="L1101">
        <v>12.4</v>
      </c>
      <c r="M1101" t="s">
        <v>274</v>
      </c>
      <c r="N1101" t="s">
        <v>278</v>
      </c>
      <c r="O1101">
        <v>2159</v>
      </c>
      <c r="P1101">
        <v>18.110236220472402</v>
      </c>
      <c r="Q1101" t="s">
        <v>246</v>
      </c>
      <c r="R1101" t="s">
        <v>192</v>
      </c>
      <c r="S1101" t="s">
        <v>3264</v>
      </c>
    </row>
    <row r="1102">
      <c r="A1102" t="s">
        <v>5482</v>
      </c>
      <c r="B1102">
        <v>12.0826745405419</v>
      </c>
      <c r="C1102">
        <v>-2.2240065256480901</v>
      </c>
      <c r="D1102">
        <v>0.79077278102176496</v>
      </c>
      <c r="E1102">
        <v>0.00058783720215782197</v>
      </c>
      <c r="F1102">
        <v>0.0031005398037759601</v>
      </c>
      <c r="G1102" t="s">
        <v>261</v>
      </c>
      <c r="H1102">
        <v>2627062</v>
      </c>
      <c r="I1102">
        <v>2627403</v>
      </c>
      <c r="J1102" t="s">
        <v>252</v>
      </c>
      <c r="K1102">
        <v>341</v>
      </c>
      <c r="L1102">
        <v>25.399999999999999</v>
      </c>
      <c r="M1102" t="s">
        <v>274</v>
      </c>
      <c r="N1102" t="s">
        <v>278</v>
      </c>
      <c r="O1102">
        <v>2159</v>
      </c>
      <c r="P1102">
        <v>15.7943492357573</v>
      </c>
      <c r="Q1102" t="s">
        <v>246</v>
      </c>
      <c r="R1102" t="s">
        <v>192</v>
      </c>
      <c r="S1102" t="s">
        <v>3264</v>
      </c>
    </row>
    <row r="1103">
      <c r="A1103" t="s">
        <v>5483</v>
      </c>
      <c r="B1103">
        <v>10.004594175429499</v>
      </c>
      <c r="C1103">
        <v>2.3107411808915499</v>
      </c>
      <c r="D1103">
        <v>0.82580986882530905</v>
      </c>
      <c r="E1103">
        <v>0.00059919431605711499</v>
      </c>
      <c r="F1103">
        <v>0.0031539009009390801</v>
      </c>
      <c r="G1103" t="s">
        <v>342</v>
      </c>
      <c r="H1103">
        <v>9650589</v>
      </c>
      <c r="I1103">
        <v>9653099</v>
      </c>
      <c r="J1103" t="s">
        <v>252</v>
      </c>
      <c r="K1103">
        <v>2510</v>
      </c>
      <c r="L1103">
        <v>7.0999999999999996</v>
      </c>
      <c r="M1103" t="s">
        <v>274</v>
      </c>
      <c r="N1103" t="s">
        <v>199</v>
      </c>
      <c r="O1103">
        <v>14254</v>
      </c>
      <c r="P1103">
        <v>17.609092184649899</v>
      </c>
      <c r="Q1103" t="s">
        <v>246</v>
      </c>
      <c r="R1103" t="s">
        <v>199</v>
      </c>
      <c r="S1103" t="s">
        <v>3264</v>
      </c>
    </row>
    <row r="1104">
      <c r="A1104" t="s">
        <v>2900</v>
      </c>
      <c r="B1104">
        <v>5.0344483075120499</v>
      </c>
      <c r="C1104">
        <v>4.0171679222750303</v>
      </c>
      <c r="D1104">
        <v>1.55784214715269</v>
      </c>
      <c r="E1104">
        <v>0.00060335760609561999</v>
      </c>
      <c r="F1104">
        <v>0.0031736249535978698</v>
      </c>
      <c r="G1104" t="s">
        <v>330</v>
      </c>
      <c r="H1104">
        <v>4298577</v>
      </c>
      <c r="I1104">
        <v>4298950</v>
      </c>
      <c r="J1104" t="s">
        <v>244</v>
      </c>
      <c r="K1104">
        <v>373</v>
      </c>
      <c r="L1104">
        <v>17.899999999999999</v>
      </c>
      <c r="M1104" t="s">
        <v>274</v>
      </c>
      <c r="N1104" t="s">
        <v>197</v>
      </c>
      <c r="O1104">
        <v>604</v>
      </c>
      <c r="P1104">
        <v>61.754966887417197</v>
      </c>
      <c r="Q1104" t="s">
        <v>246</v>
      </c>
      <c r="R1104" t="s">
        <v>197</v>
      </c>
      <c r="S1104" t="s">
        <v>3264</v>
      </c>
    </row>
    <row r="1105">
      <c r="A1105" t="s">
        <v>5484</v>
      </c>
      <c r="B1105">
        <v>3.2707970466940801</v>
      </c>
      <c r="C1105">
        <v>4.9732808894628304</v>
      </c>
      <c r="D1105">
        <v>2.6709062087961</v>
      </c>
      <c r="E1105">
        <v>0.00061263335993253605</v>
      </c>
      <c r="F1105">
        <v>0.0032179772952526998</v>
      </c>
      <c r="G1105" t="s">
        <v>380</v>
      </c>
      <c r="H1105">
        <v>2266505</v>
      </c>
      <c r="I1105">
        <v>2268013</v>
      </c>
      <c r="J1105" t="s">
        <v>252</v>
      </c>
      <c r="K1105">
        <v>1508</v>
      </c>
      <c r="L1105">
        <v>2.5</v>
      </c>
      <c r="M1105" t="s">
        <v>245</v>
      </c>
      <c r="N1105" t="s">
        <v>200</v>
      </c>
      <c r="O1105">
        <v>3664</v>
      </c>
      <c r="P1105">
        <v>41.157205240174697</v>
      </c>
      <c r="Q1105" t="s">
        <v>246</v>
      </c>
      <c r="R1105" t="s">
        <v>200</v>
      </c>
      <c r="S1105" t="s">
        <v>3264</v>
      </c>
    </row>
    <row r="1106">
      <c r="A1106" t="s">
        <v>5485</v>
      </c>
      <c r="B1106">
        <v>9.4348460594220693</v>
      </c>
      <c r="C1106">
        <v>2.3173234359068799</v>
      </c>
      <c r="D1106">
        <v>0.83896728402070098</v>
      </c>
      <c r="E1106">
        <v>0.00061529492295024602</v>
      </c>
      <c r="F1106">
        <v>0.0032289932599494</v>
      </c>
      <c r="G1106" t="s">
        <v>261</v>
      </c>
      <c r="H1106">
        <v>786603</v>
      </c>
      <c r="I1106">
        <v>786816</v>
      </c>
      <c r="J1106" t="s">
        <v>252</v>
      </c>
      <c r="K1106">
        <v>213</v>
      </c>
      <c r="L1106">
        <v>13.800000000000001</v>
      </c>
      <c r="M1106" t="s">
        <v>274</v>
      </c>
      <c r="N1106" t="s">
        <v>199</v>
      </c>
      <c r="O1106">
        <v>3210</v>
      </c>
      <c r="P1106">
        <v>6.6355140186915902</v>
      </c>
      <c r="Q1106" t="s">
        <v>246</v>
      </c>
      <c r="R1106" t="s">
        <v>199</v>
      </c>
      <c r="S1106" t="s">
        <v>3264</v>
      </c>
    </row>
    <row r="1107">
      <c r="A1107" t="s">
        <v>5486</v>
      </c>
      <c r="B1107">
        <v>12.4518090667636</v>
      </c>
      <c r="C1107">
        <v>-2.1573219378574402</v>
      </c>
      <c r="D1107">
        <v>0.78909896276076597</v>
      </c>
      <c r="E1107">
        <v>0.00063665491466340096</v>
      </c>
      <c r="F1107">
        <v>0.0033311578365309998</v>
      </c>
      <c r="G1107" t="s">
        <v>273</v>
      </c>
      <c r="H1107">
        <v>3125100</v>
      </c>
      <c r="I1107">
        <v>3126441</v>
      </c>
      <c r="J1107" t="s">
        <v>252</v>
      </c>
      <c r="K1107">
        <v>887</v>
      </c>
      <c r="L1107">
        <v>16.989999999999998</v>
      </c>
      <c r="M1107" t="s">
        <v>245</v>
      </c>
      <c r="N1107" t="s">
        <v>199</v>
      </c>
      <c r="O1107">
        <v>13544</v>
      </c>
      <c r="P1107">
        <v>6.5490253987005298</v>
      </c>
      <c r="Q1107" t="s">
        <v>246</v>
      </c>
      <c r="R1107" t="s">
        <v>199</v>
      </c>
      <c r="S1107" t="s">
        <v>3264</v>
      </c>
    </row>
    <row r="1108">
      <c r="A1108" t="s">
        <v>2439</v>
      </c>
      <c r="B1108">
        <v>6.3898019418504504</v>
      </c>
      <c r="C1108">
        <v>3.1706370825367798</v>
      </c>
      <c r="D1108">
        <v>1.13012550895407</v>
      </c>
      <c r="E1108">
        <v>0.00064228368723199202</v>
      </c>
      <c r="F1108">
        <v>0.0033583057952916101</v>
      </c>
      <c r="G1108" t="s">
        <v>282</v>
      </c>
      <c r="H1108">
        <v>2889174</v>
      </c>
      <c r="I1108">
        <v>2889923</v>
      </c>
      <c r="J1108" t="s">
        <v>252</v>
      </c>
      <c r="K1108">
        <v>749</v>
      </c>
      <c r="L1108">
        <v>4.2999999999999998</v>
      </c>
      <c r="M1108" t="s">
        <v>245</v>
      </c>
      <c r="N1108" t="s">
        <v>126</v>
      </c>
      <c r="O1108">
        <v>806</v>
      </c>
      <c r="P1108">
        <v>92.928039702233207</v>
      </c>
      <c r="Q1108" t="s">
        <v>254</v>
      </c>
      <c r="R1108" t="s">
        <v>191</v>
      </c>
      <c r="S1108" t="s">
        <v>3264</v>
      </c>
    </row>
    <row r="1109">
      <c r="A1109" t="s">
        <v>5487</v>
      </c>
      <c r="B1109">
        <v>8.5535973990448806</v>
      </c>
      <c r="C1109">
        <v>2.3807073704517601</v>
      </c>
      <c r="D1109">
        <v>0.86515100494722996</v>
      </c>
      <c r="E1109">
        <v>0.00064384703283374496</v>
      </c>
      <c r="F1109">
        <v>0.0033649424967876402</v>
      </c>
      <c r="G1109" t="s">
        <v>445</v>
      </c>
      <c r="H1109">
        <v>3873908</v>
      </c>
      <c r="I1109">
        <v>3874299</v>
      </c>
      <c r="J1109" t="s">
        <v>244</v>
      </c>
      <c r="K1109">
        <v>391</v>
      </c>
      <c r="L1109">
        <v>6.7999999999999998</v>
      </c>
      <c r="M1109" t="s">
        <v>245</v>
      </c>
      <c r="N1109" t="s">
        <v>197</v>
      </c>
      <c r="O1109">
        <v>607</v>
      </c>
      <c r="P1109">
        <v>64.415156507413499</v>
      </c>
      <c r="Q1109" t="s">
        <v>246</v>
      </c>
      <c r="R1109" t="s">
        <v>197</v>
      </c>
      <c r="S1109" t="s">
        <v>3264</v>
      </c>
    </row>
    <row r="1110">
      <c r="A1110" t="s">
        <v>5488</v>
      </c>
      <c r="B1110">
        <v>8.9394851304120397</v>
      </c>
      <c r="C1110">
        <v>-3.46273636483332</v>
      </c>
      <c r="D1110">
        <v>1.1655500140581601</v>
      </c>
      <c r="E1110">
        <v>0.00064752860151150702</v>
      </c>
      <c r="F1110">
        <v>0.0033818666303496898</v>
      </c>
      <c r="G1110" t="s">
        <v>380</v>
      </c>
      <c r="H1110">
        <v>214012</v>
      </c>
      <c r="I1110">
        <v>214137</v>
      </c>
      <c r="J1110" t="s">
        <v>244</v>
      </c>
      <c r="K1110">
        <v>125</v>
      </c>
      <c r="L1110">
        <v>6.2999999999999998</v>
      </c>
      <c r="M1110" t="s">
        <v>245</v>
      </c>
      <c r="N1110" t="s">
        <v>122</v>
      </c>
      <c r="O1110">
        <v>421</v>
      </c>
      <c r="P1110">
        <v>29.6912114014252</v>
      </c>
      <c r="Q1110" t="s">
        <v>246</v>
      </c>
      <c r="R1110" t="s">
        <v>122</v>
      </c>
      <c r="S1110" t="s">
        <v>3264</v>
      </c>
    </row>
    <row r="1111">
      <c r="A1111" t="s">
        <v>2636</v>
      </c>
      <c r="B1111">
        <v>7.87254748647036</v>
      </c>
      <c r="C1111">
        <v>2.6782501861679799</v>
      </c>
      <c r="D1111">
        <v>0.98736327517793998</v>
      </c>
      <c r="E1111">
        <v>0.00065037005702596202</v>
      </c>
      <c r="F1111">
        <v>0.0033959318104257699</v>
      </c>
      <c r="G1111" t="s">
        <v>273</v>
      </c>
      <c r="H1111">
        <v>4031815</v>
      </c>
      <c r="I1111">
        <v>4032032</v>
      </c>
      <c r="J1111" t="s">
        <v>252</v>
      </c>
      <c r="K1111">
        <v>217</v>
      </c>
      <c r="L1111">
        <v>12.4</v>
      </c>
      <c r="M1111" t="s">
        <v>245</v>
      </c>
      <c r="N1111" t="s">
        <v>350</v>
      </c>
      <c r="O1111">
        <v>217</v>
      </c>
      <c r="P1111">
        <v>100</v>
      </c>
      <c r="Q1111" t="s">
        <v>254</v>
      </c>
      <c r="R1111" t="s">
        <v>192</v>
      </c>
      <c r="S1111" t="s">
        <v>3264</v>
      </c>
    </row>
    <row r="1112">
      <c r="A1112" t="s">
        <v>2720</v>
      </c>
      <c r="B1112">
        <v>4.8603077414986799</v>
      </c>
      <c r="C1112">
        <v>3.9435659754345598</v>
      </c>
      <c r="D1112">
        <v>1.55542506641773</v>
      </c>
      <c r="E1112">
        <v>0.00066612302352282997</v>
      </c>
      <c r="F1112">
        <v>0.0034721849082015701</v>
      </c>
      <c r="G1112" t="s">
        <v>553</v>
      </c>
      <c r="H1112">
        <v>2862145</v>
      </c>
      <c r="I1112">
        <v>2862216</v>
      </c>
      <c r="J1112" t="s">
        <v>244</v>
      </c>
      <c r="K1112">
        <v>71</v>
      </c>
      <c r="L1112">
        <v>29.300000000000001</v>
      </c>
      <c r="M1112" t="s">
        <v>274</v>
      </c>
      <c r="N1112" t="s">
        <v>198</v>
      </c>
      <c r="O1112">
        <v>22184</v>
      </c>
      <c r="P1112">
        <v>0.32005048683735998</v>
      </c>
      <c r="Q1112" t="s">
        <v>246</v>
      </c>
      <c r="R1112" t="s">
        <v>198</v>
      </c>
      <c r="S1112" t="s">
        <v>3264</v>
      </c>
    </row>
    <row r="1113">
      <c r="A1113" t="s">
        <v>3035</v>
      </c>
      <c r="B1113">
        <v>8.9336492611332599</v>
      </c>
      <c r="C1113">
        <v>-3.4590428238464699</v>
      </c>
      <c r="D1113">
        <v>1.16951588528456</v>
      </c>
      <c r="E1113">
        <v>0.00066618736047859299</v>
      </c>
      <c r="F1113">
        <v>0.0034721849082015701</v>
      </c>
      <c r="G1113" t="s">
        <v>524</v>
      </c>
      <c r="H1113">
        <v>4469637</v>
      </c>
      <c r="I1113">
        <v>4469920</v>
      </c>
      <c r="J1113" t="s">
        <v>244</v>
      </c>
      <c r="K1113">
        <v>283</v>
      </c>
      <c r="L1113">
        <v>1.3999999999999999</v>
      </c>
      <c r="M1113" t="s">
        <v>245</v>
      </c>
      <c r="N1113" t="s">
        <v>199</v>
      </c>
      <c r="O1113">
        <v>14394</v>
      </c>
      <c r="P1113">
        <v>1.9660969848548</v>
      </c>
      <c r="Q1113" t="s">
        <v>246</v>
      </c>
      <c r="R1113" t="s">
        <v>199</v>
      </c>
      <c r="S1113" t="s">
        <v>3264</v>
      </c>
    </row>
    <row r="1114">
      <c r="A1114" t="s">
        <v>2927</v>
      </c>
      <c r="B1114">
        <v>9.9613523486482407</v>
      </c>
      <c r="C1114">
        <v>-2.61043731871706</v>
      </c>
      <c r="D1114">
        <v>0.951748765523031</v>
      </c>
      <c r="E1114">
        <v>0.00066993710792366903</v>
      </c>
      <c r="F1114">
        <v>0.00349013900567746</v>
      </c>
      <c r="G1114" t="s">
        <v>452</v>
      </c>
      <c r="H1114">
        <v>3507913</v>
      </c>
      <c r="I1114">
        <v>3508227</v>
      </c>
      <c r="J1114" t="s">
        <v>244</v>
      </c>
      <c r="K1114">
        <v>314</v>
      </c>
      <c r="L1114">
        <v>7.5</v>
      </c>
      <c r="M1114" t="s">
        <v>245</v>
      </c>
      <c r="N1114" t="s">
        <v>138</v>
      </c>
      <c r="O1114">
        <v>321</v>
      </c>
      <c r="P1114">
        <v>97.819314641744597</v>
      </c>
      <c r="Q1114" t="s">
        <v>254</v>
      </c>
      <c r="R1114" t="s">
        <v>138</v>
      </c>
      <c r="S1114" t="s">
        <v>3264</v>
      </c>
    </row>
    <row r="1115">
      <c r="A1115" t="s">
        <v>2724</v>
      </c>
      <c r="B1115">
        <v>4.8314058221898302</v>
      </c>
      <c r="C1115">
        <v>3.9667640170163301</v>
      </c>
      <c r="D1115">
        <v>1.5565195604547299</v>
      </c>
      <c r="E1115">
        <v>0.00067330955655848005</v>
      </c>
      <c r="F1115">
        <v>0.0035069099934905202</v>
      </c>
      <c r="G1115" t="s">
        <v>282</v>
      </c>
      <c r="H1115">
        <v>4997571</v>
      </c>
      <c r="I1115">
        <v>5003253</v>
      </c>
      <c r="J1115" t="s">
        <v>252</v>
      </c>
      <c r="K1115">
        <v>5682</v>
      </c>
      <c r="L1115">
        <v>0</v>
      </c>
      <c r="M1115" t="s">
        <v>265</v>
      </c>
      <c r="N1115" t="s">
        <v>2499</v>
      </c>
      <c r="O1115">
        <v>6049</v>
      </c>
      <c r="P1115">
        <v>93.932881468011203</v>
      </c>
      <c r="Q1115" t="s">
        <v>254</v>
      </c>
      <c r="R1115" t="s">
        <v>191</v>
      </c>
      <c r="S1115" t="s">
        <v>3264</v>
      </c>
    </row>
    <row r="1116">
      <c r="A1116" t="s">
        <v>5489</v>
      </c>
      <c r="B1116">
        <v>10.134625150958801</v>
      </c>
      <c r="C1116">
        <v>-2.6222035729153501</v>
      </c>
      <c r="D1116">
        <v>0.96063675194428</v>
      </c>
      <c r="E1116">
        <v>0.00067503635396515304</v>
      </c>
      <c r="F1116">
        <v>0.0035127062293875602</v>
      </c>
      <c r="G1116" t="s">
        <v>414</v>
      </c>
      <c r="H1116">
        <v>870423</v>
      </c>
      <c r="I1116">
        <v>870735</v>
      </c>
      <c r="J1116" t="s">
        <v>244</v>
      </c>
      <c r="K1116">
        <v>312</v>
      </c>
      <c r="L1116">
        <v>1.6000000000000001</v>
      </c>
      <c r="M1116" t="s">
        <v>245</v>
      </c>
      <c r="N1116" t="s">
        <v>199</v>
      </c>
      <c r="O1116">
        <v>14394</v>
      </c>
      <c r="P1116">
        <v>2.1675698207586498</v>
      </c>
      <c r="Q1116" t="s">
        <v>246</v>
      </c>
      <c r="R1116" t="s">
        <v>199</v>
      </c>
      <c r="S1116" t="s">
        <v>3264</v>
      </c>
    </row>
    <row r="1117">
      <c r="A1117" t="s">
        <v>2484</v>
      </c>
      <c r="B1117">
        <v>6.0378695645636897</v>
      </c>
      <c r="C1117">
        <v>3.5692837795684298</v>
      </c>
      <c r="D1117">
        <v>1.2532573261725399</v>
      </c>
      <c r="E1117">
        <v>0.00067558585855522597</v>
      </c>
      <c r="F1117">
        <v>0.0035147665285053201</v>
      </c>
      <c r="G1117" t="s">
        <v>282</v>
      </c>
      <c r="H1117">
        <v>3741149</v>
      </c>
      <c r="I1117">
        <v>3741408</v>
      </c>
      <c r="J1117" t="s">
        <v>244</v>
      </c>
      <c r="K1117">
        <v>259</v>
      </c>
      <c r="L1117">
        <v>28.600000000000001</v>
      </c>
      <c r="M1117" t="s">
        <v>245</v>
      </c>
      <c r="N1117" t="s">
        <v>138</v>
      </c>
      <c r="O1117">
        <v>13346</v>
      </c>
      <c r="P1117">
        <v>1.9406563764423801</v>
      </c>
      <c r="Q1117" t="s">
        <v>246</v>
      </c>
      <c r="R1117" t="s">
        <v>138</v>
      </c>
      <c r="S1117" t="s">
        <v>3264</v>
      </c>
    </row>
    <row r="1118">
      <c r="A1118" t="s">
        <v>2967</v>
      </c>
      <c r="B1118">
        <v>4.9666594230140797</v>
      </c>
      <c r="C1118">
        <v>-4.8013141520377403</v>
      </c>
      <c r="D1118">
        <v>2.5600719236292502</v>
      </c>
      <c r="E1118">
        <v>0.00067764170571637703</v>
      </c>
      <c r="F1118">
        <v>0.00352305953589846</v>
      </c>
      <c r="G1118" t="s">
        <v>524</v>
      </c>
      <c r="H1118">
        <v>148237</v>
      </c>
      <c r="I1118">
        <v>150736</v>
      </c>
      <c r="J1118" t="s">
        <v>252</v>
      </c>
      <c r="K1118">
        <v>2499</v>
      </c>
      <c r="L1118">
        <v>2.7000000000000002</v>
      </c>
      <c r="M1118" t="s">
        <v>274</v>
      </c>
      <c r="N1118" t="s">
        <v>122</v>
      </c>
      <c r="O1118">
        <v>2171</v>
      </c>
      <c r="P1118">
        <v>115.10824504836501</v>
      </c>
      <c r="Q1118" t="s">
        <v>254</v>
      </c>
      <c r="R1118" t="s">
        <v>122</v>
      </c>
      <c r="S1118" t="s">
        <v>3264</v>
      </c>
    </row>
    <row r="1119">
      <c r="A1119" t="s">
        <v>2726</v>
      </c>
      <c r="B1119">
        <v>6.3328689783424004</v>
      </c>
      <c r="C1119">
        <v>3.5983770305502301</v>
      </c>
      <c r="D1119">
        <v>1.2783712182848199</v>
      </c>
      <c r="E1119">
        <v>0.00068873627710451101</v>
      </c>
      <c r="F1119">
        <v>0.0035747537042979801</v>
      </c>
      <c r="G1119" t="s">
        <v>330</v>
      </c>
      <c r="H1119">
        <v>4308932</v>
      </c>
      <c r="I1119">
        <v>4309306</v>
      </c>
      <c r="J1119" t="s">
        <v>244</v>
      </c>
      <c r="K1119">
        <v>374</v>
      </c>
      <c r="L1119">
        <v>17.5</v>
      </c>
      <c r="M1119" t="s">
        <v>245</v>
      </c>
      <c r="N1119" t="s">
        <v>197</v>
      </c>
      <c r="O1119">
        <v>604</v>
      </c>
      <c r="P1119">
        <v>61.920529801324498</v>
      </c>
      <c r="Q1119" t="s">
        <v>246</v>
      </c>
      <c r="R1119" t="s">
        <v>197</v>
      </c>
      <c r="S1119" t="s">
        <v>3264</v>
      </c>
    </row>
    <row r="1120">
      <c r="A1120" t="s">
        <v>3188</v>
      </c>
      <c r="B1120">
        <v>8.6347193622471003</v>
      </c>
      <c r="C1120">
        <v>-4.0688124811326603</v>
      </c>
      <c r="D1120">
        <v>1.41502948896569</v>
      </c>
      <c r="E1120">
        <v>0.00070519558353943101</v>
      </c>
      <c r="F1120">
        <v>0.0036538614726926502</v>
      </c>
      <c r="G1120" t="s">
        <v>418</v>
      </c>
      <c r="H1120">
        <v>222118</v>
      </c>
      <c r="I1120">
        <v>222331</v>
      </c>
      <c r="J1120" t="s">
        <v>244</v>
      </c>
      <c r="K1120">
        <v>213</v>
      </c>
      <c r="L1120">
        <v>0.29999999999999999</v>
      </c>
      <c r="M1120" t="s">
        <v>274</v>
      </c>
      <c r="N1120" t="s">
        <v>138</v>
      </c>
      <c r="O1120">
        <v>359</v>
      </c>
      <c r="P1120">
        <v>59.331476323119801</v>
      </c>
      <c r="Q1120" t="s">
        <v>246</v>
      </c>
      <c r="R1120" t="s">
        <v>138</v>
      </c>
      <c r="S1120" t="s">
        <v>3264</v>
      </c>
    </row>
    <row r="1121">
      <c r="A1121" t="s">
        <v>5490</v>
      </c>
      <c r="B1121">
        <v>10.4361475793335</v>
      </c>
      <c r="C1121">
        <v>-2.4731056984002699</v>
      </c>
      <c r="D1121">
        <v>0.896364973981714</v>
      </c>
      <c r="E1121">
        <v>0.00071017730788049897</v>
      </c>
      <c r="F1121">
        <v>0.0036771759882699298</v>
      </c>
      <c r="G1121" t="s">
        <v>478</v>
      </c>
      <c r="H1121">
        <v>4810548</v>
      </c>
      <c r="I1121">
        <v>4810894</v>
      </c>
      <c r="J1121" t="s">
        <v>252</v>
      </c>
      <c r="K1121">
        <v>346</v>
      </c>
      <c r="L1121">
        <v>1.8</v>
      </c>
      <c r="M1121" t="s">
        <v>245</v>
      </c>
      <c r="N1121" t="s">
        <v>138</v>
      </c>
      <c r="O1121">
        <v>359</v>
      </c>
      <c r="P1121">
        <v>96.378830083565504</v>
      </c>
      <c r="Q1121" t="s">
        <v>254</v>
      </c>
      <c r="R1121" t="s">
        <v>138</v>
      </c>
      <c r="S1121" t="s">
        <v>3264</v>
      </c>
    </row>
    <row r="1122">
      <c r="A1122" t="s">
        <v>5491</v>
      </c>
      <c r="B1122">
        <v>9.2790236554943508</v>
      </c>
      <c r="C1122">
        <v>-2.9080678989384299</v>
      </c>
      <c r="D1122">
        <v>1.0550823926458901</v>
      </c>
      <c r="E1122">
        <v>0.00075070960857713195</v>
      </c>
      <c r="F1122">
        <v>0.0038669232729903798</v>
      </c>
      <c r="G1122" t="s">
        <v>317</v>
      </c>
      <c r="H1122">
        <v>3621274</v>
      </c>
      <c r="I1122">
        <v>3621367</v>
      </c>
      <c r="J1122" t="s">
        <v>244</v>
      </c>
      <c r="K1122">
        <v>93</v>
      </c>
      <c r="L1122">
        <v>0</v>
      </c>
      <c r="M1122" t="s">
        <v>274</v>
      </c>
      <c r="N1122" t="s">
        <v>122</v>
      </c>
      <c r="O1122">
        <v>421</v>
      </c>
      <c r="P1122">
        <v>22.0902612826603</v>
      </c>
      <c r="Q1122" t="s">
        <v>246</v>
      </c>
      <c r="R1122" t="s">
        <v>122</v>
      </c>
      <c r="S1122" t="s">
        <v>3264</v>
      </c>
    </row>
    <row r="1123">
      <c r="A1123" t="s">
        <v>3119</v>
      </c>
      <c r="B1123">
        <v>8.4343355179663195</v>
      </c>
      <c r="C1123">
        <v>-4.1283282511513502</v>
      </c>
      <c r="D1123">
        <v>1.4252640551218401</v>
      </c>
      <c r="E1123">
        <v>0.00076894984567155698</v>
      </c>
      <c r="F1123">
        <v>0.00394666655484172</v>
      </c>
      <c r="G1123" t="s">
        <v>452</v>
      </c>
      <c r="H1123">
        <v>5740859</v>
      </c>
      <c r="I1123">
        <v>5741009</v>
      </c>
      <c r="J1123" t="s">
        <v>244</v>
      </c>
      <c r="K1123">
        <v>150</v>
      </c>
      <c r="L1123">
        <v>4.7000000000000002</v>
      </c>
      <c r="M1123" t="s">
        <v>253</v>
      </c>
      <c r="N1123" t="s">
        <v>199</v>
      </c>
      <c r="O1123">
        <v>14394</v>
      </c>
      <c r="P1123">
        <v>1.0421008753647401</v>
      </c>
      <c r="Q1123" t="s">
        <v>246</v>
      </c>
      <c r="R1123" t="s">
        <v>199</v>
      </c>
      <c r="S1123" t="s">
        <v>3264</v>
      </c>
    </row>
    <row r="1124">
      <c r="A1124" t="s">
        <v>2997</v>
      </c>
      <c r="B1124">
        <v>4.7966299604937896</v>
      </c>
      <c r="C1124">
        <v>-4.7141109924856703</v>
      </c>
      <c r="D1124">
        <v>2.5595489616618901</v>
      </c>
      <c r="E1124">
        <v>0.00077963506547213996</v>
      </c>
      <c r="F1124">
        <v>0.0039988184913481396</v>
      </c>
      <c r="G1124" t="s">
        <v>445</v>
      </c>
      <c r="H1124">
        <v>673051</v>
      </c>
      <c r="I1124">
        <v>673232</v>
      </c>
      <c r="J1124" t="s">
        <v>244</v>
      </c>
      <c r="K1124">
        <v>181</v>
      </c>
      <c r="L1124">
        <v>2.7999999999999998</v>
      </c>
      <c r="M1124" t="s">
        <v>245</v>
      </c>
      <c r="N1124" t="s">
        <v>138</v>
      </c>
      <c r="O1124">
        <v>321</v>
      </c>
      <c r="P1124">
        <v>56.386292834891002</v>
      </c>
      <c r="Q1124" t="s">
        <v>246</v>
      </c>
      <c r="R1124" t="s">
        <v>138</v>
      </c>
      <c r="S1124" t="s">
        <v>3264</v>
      </c>
    </row>
    <row r="1125">
      <c r="A1125" t="s">
        <v>5492</v>
      </c>
      <c r="B1125">
        <v>11.765096966782499</v>
      </c>
      <c r="C1125">
        <v>-2.22500655463547</v>
      </c>
      <c r="D1125">
        <v>0.84830869971635103</v>
      </c>
      <c r="E1125">
        <v>0.00080426290752488199</v>
      </c>
      <c r="F1125">
        <v>0.0041131532741037896</v>
      </c>
      <c r="G1125" t="s">
        <v>317</v>
      </c>
      <c r="H1125">
        <v>910072</v>
      </c>
      <c r="I1125">
        <v>910425</v>
      </c>
      <c r="J1125" t="s">
        <v>252</v>
      </c>
      <c r="K1125">
        <v>353</v>
      </c>
      <c r="L1125">
        <v>1.3999999999999999</v>
      </c>
      <c r="M1125" t="s">
        <v>274</v>
      </c>
      <c r="N1125" t="s">
        <v>138</v>
      </c>
      <c r="O1125">
        <v>359</v>
      </c>
      <c r="P1125">
        <v>98.328690807799404</v>
      </c>
      <c r="Q1125" t="s">
        <v>254</v>
      </c>
      <c r="R1125" t="s">
        <v>138</v>
      </c>
      <c r="S1125" t="s">
        <v>3264</v>
      </c>
    </row>
    <row r="1126">
      <c r="A1126" t="s">
        <v>2847</v>
      </c>
      <c r="B1126">
        <v>9.5112092202362604</v>
      </c>
      <c r="C1126">
        <v>-2.6797965866283899</v>
      </c>
      <c r="D1126">
        <v>0.97385653621109203</v>
      </c>
      <c r="E1126">
        <v>0.00082432282954174698</v>
      </c>
      <c r="F1126">
        <v>0.0042129192221733898</v>
      </c>
      <c r="G1126" t="s">
        <v>303</v>
      </c>
      <c r="H1126">
        <v>331067</v>
      </c>
      <c r="I1126">
        <v>335067</v>
      </c>
      <c r="J1126" t="s">
        <v>244</v>
      </c>
      <c r="K1126">
        <v>2876</v>
      </c>
      <c r="L1126">
        <v>18.015000000000001</v>
      </c>
      <c r="M1126" t="s">
        <v>245</v>
      </c>
      <c r="N1126" t="s">
        <v>199</v>
      </c>
      <c r="O1126">
        <v>13544</v>
      </c>
      <c r="P1126">
        <v>21.234494979326598</v>
      </c>
      <c r="Q1126" t="s">
        <v>246</v>
      </c>
      <c r="R1126" t="s">
        <v>199</v>
      </c>
      <c r="S1126" t="s">
        <v>3264</v>
      </c>
    </row>
    <row r="1127">
      <c r="A1127" t="s">
        <v>2964</v>
      </c>
      <c r="B1127">
        <v>3.12145423300985</v>
      </c>
      <c r="C1127">
        <v>4.8163475117912302</v>
      </c>
      <c r="D1127">
        <v>2.6886398794739401</v>
      </c>
      <c r="E1127">
        <v>0.00083678812598413305</v>
      </c>
      <c r="F1127">
        <v>0.0042709038918984999</v>
      </c>
      <c r="G1127" t="s">
        <v>380</v>
      </c>
      <c r="H1127">
        <v>5024549</v>
      </c>
      <c r="I1127">
        <v>5024758</v>
      </c>
      <c r="J1127" t="s">
        <v>244</v>
      </c>
      <c r="K1127">
        <v>209</v>
      </c>
      <c r="L1127">
        <v>21.199999999999999</v>
      </c>
      <c r="M1127" t="s">
        <v>245</v>
      </c>
      <c r="N1127" t="s">
        <v>198</v>
      </c>
      <c r="O1127">
        <v>3684</v>
      </c>
      <c r="P1127">
        <v>5.6731813246471203</v>
      </c>
      <c r="Q1127" t="s">
        <v>246</v>
      </c>
      <c r="R1127" t="s">
        <v>198</v>
      </c>
      <c r="S1127" t="s">
        <v>3264</v>
      </c>
    </row>
    <row r="1128">
      <c r="A1128" t="s">
        <v>2872</v>
      </c>
      <c r="B1128">
        <v>6.7825872168510601</v>
      </c>
      <c r="C1128">
        <v>2.8025797831599801</v>
      </c>
      <c r="D1128">
        <v>1.05519626705963</v>
      </c>
      <c r="E1128">
        <v>0.00085007282483508197</v>
      </c>
      <c r="F1128">
        <v>0.0043309810038236101</v>
      </c>
      <c r="G1128" t="s">
        <v>330</v>
      </c>
      <c r="H1128">
        <v>1751000</v>
      </c>
      <c r="I1128">
        <v>1751220</v>
      </c>
      <c r="J1128" t="s">
        <v>244</v>
      </c>
      <c r="K1128">
        <v>220</v>
      </c>
      <c r="L1128">
        <v>16.699999999999999</v>
      </c>
      <c r="M1128" t="s">
        <v>245</v>
      </c>
      <c r="N1128" t="s">
        <v>350</v>
      </c>
      <c r="O1128">
        <v>221</v>
      </c>
      <c r="P1128">
        <v>99.547511312217196</v>
      </c>
      <c r="Q1128" t="s">
        <v>254</v>
      </c>
      <c r="R1128" t="s">
        <v>192</v>
      </c>
      <c r="S1128" t="s">
        <v>3264</v>
      </c>
    </row>
    <row r="1129">
      <c r="A1129" t="s">
        <v>3103</v>
      </c>
      <c r="B1129">
        <v>8.1371653531955896</v>
      </c>
      <c r="C1129">
        <v>-4.0713853572090404</v>
      </c>
      <c r="D1129">
        <v>1.42384544864568</v>
      </c>
      <c r="E1129">
        <v>0.00085977745828289898</v>
      </c>
      <c r="F1129">
        <v>0.0043755541272542603</v>
      </c>
      <c r="G1129" t="s">
        <v>524</v>
      </c>
      <c r="H1129">
        <v>165256</v>
      </c>
      <c r="I1129">
        <v>168149</v>
      </c>
      <c r="J1129" t="s">
        <v>252</v>
      </c>
      <c r="K1129">
        <v>2893</v>
      </c>
      <c r="L1129">
        <v>2.3999999999999999</v>
      </c>
      <c r="M1129" t="s">
        <v>274</v>
      </c>
      <c r="N1129" t="s">
        <v>122</v>
      </c>
      <c r="O1129">
        <v>2171</v>
      </c>
      <c r="P1129">
        <v>133.25656379548599</v>
      </c>
      <c r="Q1129" t="s">
        <v>254</v>
      </c>
      <c r="R1129" t="s">
        <v>122</v>
      </c>
      <c r="S1129" t="s">
        <v>3264</v>
      </c>
    </row>
    <row r="1130">
      <c r="A1130" t="s">
        <v>5493</v>
      </c>
      <c r="B1130">
        <v>9.4637983395967407</v>
      </c>
      <c r="C1130">
        <v>-2.59113363043353</v>
      </c>
      <c r="D1130">
        <v>0.96236424040629898</v>
      </c>
      <c r="E1130">
        <v>0.00087564974158537302</v>
      </c>
      <c r="F1130">
        <v>0.0044464433072826399</v>
      </c>
      <c r="G1130" t="s">
        <v>330</v>
      </c>
      <c r="H1130">
        <v>471563</v>
      </c>
      <c r="I1130">
        <v>471908</v>
      </c>
      <c r="J1130" t="s">
        <v>252</v>
      </c>
      <c r="K1130">
        <v>345</v>
      </c>
      <c r="L1130">
        <v>1.2</v>
      </c>
      <c r="M1130" t="s">
        <v>245</v>
      </c>
      <c r="N1130" t="s">
        <v>138</v>
      </c>
      <c r="O1130">
        <v>359</v>
      </c>
      <c r="P1130">
        <v>96.100278551532</v>
      </c>
      <c r="Q1130" t="s">
        <v>254</v>
      </c>
      <c r="R1130" t="s">
        <v>138</v>
      </c>
      <c r="S1130" t="s">
        <v>3264</v>
      </c>
    </row>
    <row r="1131">
      <c r="A1131" t="s">
        <v>5494</v>
      </c>
      <c r="B1131">
        <v>8.7155581076716402</v>
      </c>
      <c r="C1131">
        <v>-3.2972945416766</v>
      </c>
      <c r="D1131">
        <v>1.19813570073829</v>
      </c>
      <c r="E1131">
        <v>0.00089133421891507403</v>
      </c>
      <c r="F1131">
        <v>0.0045210715722718096</v>
      </c>
      <c r="G1131" t="s">
        <v>524</v>
      </c>
      <c r="H1131">
        <v>155599</v>
      </c>
      <c r="I1131">
        <v>158482</v>
      </c>
      <c r="J1131" t="s">
        <v>252</v>
      </c>
      <c r="K1131">
        <v>2883</v>
      </c>
      <c r="L1131">
        <v>2.7000000000000002</v>
      </c>
      <c r="M1131" t="s">
        <v>274</v>
      </c>
      <c r="N1131" t="s">
        <v>122</v>
      </c>
      <c r="O1131">
        <v>2171</v>
      </c>
      <c r="P1131">
        <v>132.795946568402</v>
      </c>
      <c r="Q1131" t="s">
        <v>254</v>
      </c>
      <c r="R1131" t="s">
        <v>122</v>
      </c>
      <c r="S1131" t="s">
        <v>3264</v>
      </c>
    </row>
    <row r="1132">
      <c r="A1132" t="s">
        <v>2730</v>
      </c>
      <c r="B1132">
        <v>6.5852138554487301</v>
      </c>
      <c r="C1132">
        <v>2.76174700620615</v>
      </c>
      <c r="D1132">
        <v>1.04525557897364</v>
      </c>
      <c r="E1132">
        <v>0.00090686189321282696</v>
      </c>
      <c r="F1132">
        <v>0.0045835873349813197</v>
      </c>
      <c r="G1132" t="s">
        <v>269</v>
      </c>
      <c r="H1132">
        <v>8975447</v>
      </c>
      <c r="I1132">
        <v>8975675</v>
      </c>
      <c r="J1132" t="s">
        <v>244</v>
      </c>
      <c r="K1132">
        <v>228</v>
      </c>
      <c r="L1132">
        <v>11.699999999999999</v>
      </c>
      <c r="M1132" t="s">
        <v>245</v>
      </c>
      <c r="N1132" t="s">
        <v>138</v>
      </c>
      <c r="O1132">
        <v>13346</v>
      </c>
      <c r="P1132">
        <v>1.7083770418102799</v>
      </c>
      <c r="Q1132" t="s">
        <v>246</v>
      </c>
      <c r="R1132" t="s">
        <v>138</v>
      </c>
      <c r="S1132" t="s">
        <v>3264</v>
      </c>
    </row>
    <row r="1133">
      <c r="A1133" t="s">
        <v>2732</v>
      </c>
      <c r="B1133">
        <v>6.5852138554487301</v>
      </c>
      <c r="C1133">
        <v>2.76174700620615</v>
      </c>
      <c r="D1133">
        <v>1.04525557897364</v>
      </c>
      <c r="E1133">
        <v>0.00090686189321282696</v>
      </c>
      <c r="F1133">
        <v>0.0045835873349813197</v>
      </c>
      <c r="G1133" t="s">
        <v>269</v>
      </c>
      <c r="H1133">
        <v>8975480</v>
      </c>
      <c r="I1133">
        <v>8975675</v>
      </c>
      <c r="J1133" t="s">
        <v>244</v>
      </c>
      <c r="K1133">
        <v>195</v>
      </c>
      <c r="L1133">
        <v>11.300000000000001</v>
      </c>
      <c r="M1133" t="s">
        <v>245</v>
      </c>
      <c r="N1133" t="s">
        <v>350</v>
      </c>
      <c r="O1133">
        <v>217</v>
      </c>
      <c r="P1133">
        <v>89.861751152073694</v>
      </c>
      <c r="Q1133" t="s">
        <v>254</v>
      </c>
      <c r="R1133" t="s">
        <v>192</v>
      </c>
      <c r="S1133" t="s">
        <v>3264</v>
      </c>
    </row>
    <row r="1134">
      <c r="A1134" t="s">
        <v>2436</v>
      </c>
      <c r="B1134">
        <v>7.1499620089573197</v>
      </c>
      <c r="C1134">
        <v>2.58160098610912</v>
      </c>
      <c r="D1134">
        <v>0.98091268137395504</v>
      </c>
      <c r="E1134">
        <v>0.00091851036458008095</v>
      </c>
      <c r="F1134">
        <v>0.00463733249587022</v>
      </c>
      <c r="G1134" t="s">
        <v>297</v>
      </c>
      <c r="H1134">
        <v>3481284</v>
      </c>
      <c r="I1134">
        <v>3481509</v>
      </c>
      <c r="J1134" t="s">
        <v>252</v>
      </c>
      <c r="K1134">
        <v>225</v>
      </c>
      <c r="L1134">
        <v>9.8000000000000007</v>
      </c>
      <c r="M1134" t="s">
        <v>245</v>
      </c>
      <c r="N1134" t="s">
        <v>138</v>
      </c>
      <c r="O1134">
        <v>13346</v>
      </c>
      <c r="P1134">
        <v>1.6858983965233001</v>
      </c>
      <c r="Q1134" t="s">
        <v>246</v>
      </c>
      <c r="R1134" t="s">
        <v>138</v>
      </c>
      <c r="S1134" t="s">
        <v>3264</v>
      </c>
    </row>
    <row r="1135">
      <c r="A1135" t="s">
        <v>3071</v>
      </c>
      <c r="B1135">
        <v>3.02949730455336</v>
      </c>
      <c r="C1135">
        <v>4.7578080294816996</v>
      </c>
      <c r="D1135">
        <v>2.7029714237354301</v>
      </c>
      <c r="E1135">
        <v>0.00098416314876267701</v>
      </c>
      <c r="F1135">
        <v>0.0049404601497220098</v>
      </c>
      <c r="G1135" t="s">
        <v>342</v>
      </c>
      <c r="H1135">
        <v>3764847</v>
      </c>
      <c r="I1135">
        <v>3765014</v>
      </c>
      <c r="J1135" t="s">
        <v>244</v>
      </c>
      <c r="K1135">
        <v>167</v>
      </c>
      <c r="L1135">
        <v>18.600000000000001</v>
      </c>
      <c r="M1135" t="s">
        <v>245</v>
      </c>
      <c r="N1135" t="s">
        <v>119</v>
      </c>
      <c r="O1135">
        <v>4629</v>
      </c>
      <c r="P1135">
        <v>3.6076906459278502</v>
      </c>
      <c r="Q1135" t="s">
        <v>246</v>
      </c>
      <c r="R1135" t="s">
        <v>119</v>
      </c>
      <c r="S1135" t="s">
        <v>3264</v>
      </c>
    </row>
    <row r="1136">
      <c r="A1136" t="s">
        <v>5495</v>
      </c>
      <c r="B1136">
        <v>10.9367750714095</v>
      </c>
      <c r="C1136">
        <v>-2.2368967052204201</v>
      </c>
      <c r="D1136">
        <v>0.85679811345886403</v>
      </c>
      <c r="E1136">
        <v>0.0010057711241640401</v>
      </c>
      <c r="F1136">
        <v>0.0050367113094325101</v>
      </c>
      <c r="G1136" t="s">
        <v>338</v>
      </c>
      <c r="H1136">
        <v>3808503</v>
      </c>
      <c r="I1136">
        <v>3811612</v>
      </c>
      <c r="J1136" t="s">
        <v>244</v>
      </c>
      <c r="K1136">
        <v>3109</v>
      </c>
      <c r="L1136">
        <v>7.2999999999999998</v>
      </c>
      <c r="M1136" t="s">
        <v>274</v>
      </c>
      <c r="N1136" t="s">
        <v>195</v>
      </c>
      <c r="O1136">
        <v>4363</v>
      </c>
      <c r="P1136">
        <v>71.258308503323406</v>
      </c>
      <c r="Q1136" t="s">
        <v>246</v>
      </c>
      <c r="R1136" t="s">
        <v>195</v>
      </c>
      <c r="S1136" t="s">
        <v>3264</v>
      </c>
    </row>
    <row r="1137">
      <c r="A1137" t="s">
        <v>2866</v>
      </c>
      <c r="B1137">
        <v>4.4790205231833804</v>
      </c>
      <c r="C1137">
        <v>3.8038894799489098</v>
      </c>
      <c r="D1137">
        <v>1.5872083639057399</v>
      </c>
      <c r="E1137">
        <v>0.00102370277552695</v>
      </c>
      <c r="F1137">
        <v>0.0051198561452599897</v>
      </c>
      <c r="G1137" t="s">
        <v>418</v>
      </c>
      <c r="H1137">
        <v>2763779</v>
      </c>
      <c r="I1137">
        <v>2769822</v>
      </c>
      <c r="J1137" t="s">
        <v>252</v>
      </c>
      <c r="K1137">
        <v>6043</v>
      </c>
      <c r="L1137">
        <v>0</v>
      </c>
      <c r="M1137" t="s">
        <v>265</v>
      </c>
      <c r="N1137" t="s">
        <v>2499</v>
      </c>
      <c r="O1137">
        <v>6049</v>
      </c>
      <c r="P1137">
        <v>99.900810051248101</v>
      </c>
      <c r="Q1137" t="s">
        <v>254</v>
      </c>
      <c r="R1137" t="s">
        <v>191</v>
      </c>
      <c r="S1137" t="s">
        <v>3264</v>
      </c>
    </row>
    <row r="1138">
      <c r="A1138" t="s">
        <v>5496</v>
      </c>
      <c r="B1138">
        <v>9.5626528116866805</v>
      </c>
      <c r="C1138">
        <v>2.14316860143437</v>
      </c>
      <c r="D1138">
        <v>0.82414548505307195</v>
      </c>
      <c r="E1138">
        <v>0.0010269057013529801</v>
      </c>
      <c r="F1138">
        <v>0.0051336312540769596</v>
      </c>
      <c r="G1138" t="s">
        <v>524</v>
      </c>
      <c r="H1138">
        <v>1810909</v>
      </c>
      <c r="I1138">
        <v>1811901</v>
      </c>
      <c r="J1138" t="s">
        <v>252</v>
      </c>
      <c r="K1138">
        <v>992</v>
      </c>
      <c r="L1138">
        <v>20.199999999999999</v>
      </c>
      <c r="M1138" t="s">
        <v>274</v>
      </c>
      <c r="N1138" t="s">
        <v>199</v>
      </c>
      <c r="O1138">
        <v>8005</v>
      </c>
      <c r="P1138">
        <v>12.392254840724499</v>
      </c>
      <c r="Q1138" t="s">
        <v>246</v>
      </c>
      <c r="R1138" t="s">
        <v>199</v>
      </c>
      <c r="S1138" t="s">
        <v>3264</v>
      </c>
    </row>
    <row r="1139">
      <c r="A1139" t="s">
        <v>5497</v>
      </c>
      <c r="B1139">
        <v>10.377603123125899</v>
      </c>
      <c r="C1139">
        <v>2.0369214554589101</v>
      </c>
      <c r="D1139">
        <v>0.77019259832707898</v>
      </c>
      <c r="E1139">
        <v>0.0010277456730633499</v>
      </c>
      <c r="F1139">
        <v>0.0051345521428506303</v>
      </c>
      <c r="G1139" t="s">
        <v>282</v>
      </c>
      <c r="H1139">
        <v>5499429</v>
      </c>
      <c r="I1139">
        <v>5500619</v>
      </c>
      <c r="J1139" t="s">
        <v>244</v>
      </c>
      <c r="K1139">
        <v>1040</v>
      </c>
      <c r="L1139">
        <v>7.798</v>
      </c>
      <c r="M1139" t="s">
        <v>245</v>
      </c>
      <c r="N1139" t="s">
        <v>278</v>
      </c>
      <c r="O1139">
        <v>30266</v>
      </c>
      <c r="P1139">
        <v>3.4361990352210401</v>
      </c>
      <c r="Q1139" t="s">
        <v>246</v>
      </c>
      <c r="R1139" t="s">
        <v>191</v>
      </c>
      <c r="S1139" t="s">
        <v>3264</v>
      </c>
    </row>
    <row r="1140">
      <c r="A1140" t="s">
        <v>2825</v>
      </c>
      <c r="B1140">
        <v>4.5403157982155804</v>
      </c>
      <c r="C1140">
        <v>3.8113700889950701</v>
      </c>
      <c r="D1140">
        <v>1.59185037502133</v>
      </c>
      <c r="E1140">
        <v>0.0010291193673645999</v>
      </c>
      <c r="F1140">
        <v>0.0051402064254705802</v>
      </c>
      <c r="G1140" t="s">
        <v>297</v>
      </c>
      <c r="H1140">
        <v>6193862</v>
      </c>
      <c r="I1140">
        <v>6199907</v>
      </c>
      <c r="J1140" t="s">
        <v>252</v>
      </c>
      <c r="K1140">
        <v>6045</v>
      </c>
      <c r="L1140">
        <v>0</v>
      </c>
      <c r="M1140" t="s">
        <v>265</v>
      </c>
      <c r="N1140" t="s">
        <v>2499</v>
      </c>
      <c r="O1140">
        <v>6049</v>
      </c>
      <c r="P1140">
        <v>99.933873367498805</v>
      </c>
      <c r="Q1140" t="s">
        <v>254</v>
      </c>
      <c r="R1140" t="s">
        <v>191</v>
      </c>
      <c r="S1140" t="s">
        <v>3264</v>
      </c>
    </row>
    <row r="1141">
      <c r="A1141" t="s">
        <v>3132</v>
      </c>
      <c r="B1141">
        <v>4.8633742946380396</v>
      </c>
      <c r="C1141">
        <v>-4.6094181818397297</v>
      </c>
      <c r="D1141">
        <v>2.6350398482455399</v>
      </c>
      <c r="E1141">
        <v>0.00106135821148268</v>
      </c>
      <c r="F1141">
        <v>0.0052793401495310997</v>
      </c>
      <c r="G1141" t="s">
        <v>243</v>
      </c>
      <c r="H1141">
        <v>6807708</v>
      </c>
      <c r="I1141">
        <v>6813643</v>
      </c>
      <c r="J1141" t="s">
        <v>252</v>
      </c>
      <c r="K1141">
        <v>5935</v>
      </c>
      <c r="L1141">
        <v>11.800000000000001</v>
      </c>
      <c r="M1141" t="s">
        <v>274</v>
      </c>
      <c r="N1141" t="s">
        <v>122</v>
      </c>
      <c r="O1141">
        <v>3245</v>
      </c>
      <c r="P1141">
        <v>182.89676425269599</v>
      </c>
      <c r="Q1141" t="s">
        <v>254</v>
      </c>
      <c r="R1141" t="s">
        <v>122</v>
      </c>
      <c r="S1141" t="s">
        <v>3264</v>
      </c>
    </row>
    <row r="1142">
      <c r="A1142" t="s">
        <v>2983</v>
      </c>
      <c r="B1142">
        <v>4.6322727266720598</v>
      </c>
      <c r="C1142">
        <v>3.8142651774998302</v>
      </c>
      <c r="D1142">
        <v>1.6069773909271801</v>
      </c>
      <c r="E1142">
        <v>0.0010613399555662801</v>
      </c>
      <c r="F1142">
        <v>0.0052793401495310997</v>
      </c>
      <c r="G1142" t="s">
        <v>349</v>
      </c>
      <c r="H1142">
        <v>4644366</v>
      </c>
      <c r="I1142">
        <v>4650406</v>
      </c>
      <c r="J1142" t="s">
        <v>252</v>
      </c>
      <c r="K1142">
        <v>6040</v>
      </c>
      <c r="L1142">
        <v>0</v>
      </c>
      <c r="M1142" t="s">
        <v>465</v>
      </c>
      <c r="N1142" t="s">
        <v>2499</v>
      </c>
      <c r="O1142">
        <v>6049</v>
      </c>
      <c r="P1142">
        <v>99.851215076872194</v>
      </c>
      <c r="Q1142" t="s">
        <v>254</v>
      </c>
      <c r="R1142" t="s">
        <v>191</v>
      </c>
      <c r="S1142" t="s">
        <v>3264</v>
      </c>
    </row>
    <row r="1143">
      <c r="A1143" t="s">
        <v>2397</v>
      </c>
      <c r="B1143">
        <v>7.2192988725900502</v>
      </c>
      <c r="C1143">
        <v>2.5315251199843201</v>
      </c>
      <c r="D1143">
        <v>0.99797555705609298</v>
      </c>
      <c r="E1143">
        <v>0.0011261408434788201</v>
      </c>
      <c r="F1143">
        <v>0.0055676948247691399</v>
      </c>
      <c r="G1143" t="s">
        <v>681</v>
      </c>
      <c r="H1143">
        <v>701030</v>
      </c>
      <c r="I1143">
        <v>701247</v>
      </c>
      <c r="J1143" t="s">
        <v>252</v>
      </c>
      <c r="K1143">
        <v>217</v>
      </c>
      <c r="L1143">
        <v>10.6</v>
      </c>
      <c r="M1143" t="s">
        <v>245</v>
      </c>
      <c r="N1143" t="s">
        <v>350</v>
      </c>
      <c r="O1143">
        <v>217</v>
      </c>
      <c r="P1143">
        <v>100</v>
      </c>
      <c r="Q1143" t="s">
        <v>254</v>
      </c>
      <c r="R1143" t="s">
        <v>192</v>
      </c>
      <c r="S1143" t="s">
        <v>3264</v>
      </c>
    </row>
    <row r="1144">
      <c r="A1144" t="s">
        <v>2785</v>
      </c>
      <c r="B1144">
        <v>4.5211871698063302</v>
      </c>
      <c r="C1144">
        <v>3.77575394525224</v>
      </c>
      <c r="D1144">
        <v>1.6066749788300601</v>
      </c>
      <c r="E1144">
        <v>0.0011392630309541799</v>
      </c>
      <c r="F1144">
        <v>0.0056252801998743001</v>
      </c>
      <c r="G1144" t="s">
        <v>243</v>
      </c>
      <c r="H1144">
        <v>5074120</v>
      </c>
      <c r="I1144">
        <v>5074565</v>
      </c>
      <c r="J1144" t="s">
        <v>252</v>
      </c>
      <c r="K1144">
        <v>445</v>
      </c>
      <c r="L1144">
        <v>0.90000000000000002</v>
      </c>
      <c r="M1144" t="s">
        <v>274</v>
      </c>
      <c r="N1144" t="s">
        <v>198</v>
      </c>
      <c r="O1144">
        <v>5362</v>
      </c>
      <c r="P1144">
        <v>8.2991421111525607</v>
      </c>
      <c r="Q1144" t="s">
        <v>246</v>
      </c>
      <c r="R1144" t="s">
        <v>198</v>
      </c>
      <c r="S1144" t="s">
        <v>3264</v>
      </c>
    </row>
    <row r="1145">
      <c r="A1145" t="s">
        <v>5498</v>
      </c>
      <c r="B1145">
        <v>12.647418868943999</v>
      </c>
      <c r="C1145">
        <v>-2.1206540727875001</v>
      </c>
      <c r="D1145">
        <v>0.82055641958347703</v>
      </c>
      <c r="E1145">
        <v>0.00113958931058904</v>
      </c>
      <c r="F1145">
        <v>0.0056256775155609801</v>
      </c>
      <c r="G1145" t="s">
        <v>307</v>
      </c>
      <c r="H1145">
        <v>2776478</v>
      </c>
      <c r="I1145">
        <v>2778082</v>
      </c>
      <c r="J1145" t="s">
        <v>244</v>
      </c>
      <c r="K1145">
        <v>1573</v>
      </c>
      <c r="L1145">
        <v>16.638999999999999</v>
      </c>
      <c r="M1145" t="s">
        <v>274</v>
      </c>
      <c r="N1145" t="s">
        <v>199</v>
      </c>
      <c r="O1145">
        <v>9470</v>
      </c>
      <c r="P1145">
        <v>16.610348468849001</v>
      </c>
      <c r="Q1145" t="s">
        <v>246</v>
      </c>
      <c r="R1145" t="s">
        <v>199</v>
      </c>
      <c r="S1145" t="s">
        <v>3264</v>
      </c>
    </row>
    <row r="1146">
      <c r="A1146" t="s">
        <v>2917</v>
      </c>
      <c r="B1146">
        <v>4.4447605833531298</v>
      </c>
      <c r="C1146">
        <v>-4.4895655431256296</v>
      </c>
      <c r="D1146">
        <v>2.5838061858283701</v>
      </c>
      <c r="E1146">
        <v>0.00115085930815799</v>
      </c>
      <c r="F1146">
        <v>0.0056715258670335398</v>
      </c>
      <c r="G1146" t="s">
        <v>261</v>
      </c>
      <c r="H1146">
        <v>3058910</v>
      </c>
      <c r="I1146">
        <v>3059320</v>
      </c>
      <c r="J1146" t="s">
        <v>252</v>
      </c>
      <c r="K1146">
        <v>364</v>
      </c>
      <c r="L1146">
        <v>15.569000000000001</v>
      </c>
      <c r="M1146" t="s">
        <v>274</v>
      </c>
      <c r="N1146" t="s">
        <v>199</v>
      </c>
      <c r="O1146">
        <v>13544</v>
      </c>
      <c r="P1146">
        <v>2.68753691671589</v>
      </c>
      <c r="Q1146" t="s">
        <v>246</v>
      </c>
      <c r="R1146" t="s">
        <v>199</v>
      </c>
      <c r="S1146" t="s">
        <v>3264</v>
      </c>
    </row>
    <row r="1147">
      <c r="A1147" t="s">
        <v>2795</v>
      </c>
      <c r="B1147">
        <v>4.3812595889991703</v>
      </c>
      <c r="C1147">
        <v>-4.4775186597898902</v>
      </c>
      <c r="D1147">
        <v>2.5743167893821801</v>
      </c>
      <c r="E1147">
        <v>0.0011525991105726099</v>
      </c>
      <c r="F1147">
        <v>0.0056788769094864803</v>
      </c>
      <c r="G1147" t="s">
        <v>273</v>
      </c>
      <c r="H1147">
        <v>3759659</v>
      </c>
      <c r="I1147">
        <v>3759963</v>
      </c>
      <c r="J1147" t="s">
        <v>244</v>
      </c>
      <c r="K1147">
        <v>304</v>
      </c>
      <c r="L1147">
        <v>27.100000000000001</v>
      </c>
      <c r="M1147" t="s">
        <v>274</v>
      </c>
      <c r="N1147" t="s">
        <v>199</v>
      </c>
      <c r="O1147">
        <v>13544</v>
      </c>
      <c r="P1147">
        <v>2.2445363260484399</v>
      </c>
      <c r="Q1147" t="s">
        <v>246</v>
      </c>
      <c r="R1147" t="s">
        <v>199</v>
      </c>
      <c r="S1147" t="s">
        <v>3264</v>
      </c>
    </row>
    <row r="1148">
      <c r="A1148" t="s">
        <v>2702</v>
      </c>
      <c r="B1148">
        <v>8.77573354444662</v>
      </c>
      <c r="C1148">
        <v>2.1769756695343401</v>
      </c>
      <c r="D1148">
        <v>0.85088589100386003</v>
      </c>
      <c r="E1148">
        <v>0.0011540820917851501</v>
      </c>
      <c r="F1148">
        <v>0.0056849596970716702</v>
      </c>
      <c r="G1148" t="s">
        <v>553</v>
      </c>
      <c r="H1148">
        <v>8768978</v>
      </c>
      <c r="I1148">
        <v>8769232</v>
      </c>
      <c r="J1148" t="s">
        <v>244</v>
      </c>
      <c r="K1148">
        <v>38</v>
      </c>
      <c r="L1148">
        <v>21.199999999999999</v>
      </c>
      <c r="M1148" t="s">
        <v>245</v>
      </c>
      <c r="N1148" t="s">
        <v>137</v>
      </c>
      <c r="O1148">
        <v>1438</v>
      </c>
      <c r="P1148">
        <v>2.64255910987483</v>
      </c>
      <c r="Q1148" t="s">
        <v>246</v>
      </c>
      <c r="R1148" t="s">
        <v>194</v>
      </c>
      <c r="S1148" t="s">
        <v>3264</v>
      </c>
    </row>
    <row r="1149">
      <c r="A1149" t="s">
        <v>5499</v>
      </c>
      <c r="B1149">
        <v>8.1043609805956507</v>
      </c>
      <c r="C1149">
        <v>-3.1699453632152998</v>
      </c>
      <c r="D1149">
        <v>1.18734989557273</v>
      </c>
      <c r="E1149">
        <v>0.00116274739655019</v>
      </c>
      <c r="F1149">
        <v>0.0057251800596918303</v>
      </c>
      <c r="G1149" t="s">
        <v>317</v>
      </c>
      <c r="H1149">
        <v>2973104</v>
      </c>
      <c r="I1149">
        <v>2973198</v>
      </c>
      <c r="J1149" t="s">
        <v>244</v>
      </c>
      <c r="K1149">
        <v>94</v>
      </c>
      <c r="L1149">
        <v>2.1000000000000001</v>
      </c>
      <c r="M1149" t="s">
        <v>265</v>
      </c>
      <c r="N1149" t="s">
        <v>122</v>
      </c>
      <c r="O1149">
        <v>421</v>
      </c>
      <c r="P1149">
        <v>22.3277909738717</v>
      </c>
      <c r="Q1149" t="s">
        <v>246</v>
      </c>
      <c r="R1149" t="s">
        <v>122</v>
      </c>
      <c r="S1149" t="s">
        <v>3264</v>
      </c>
    </row>
    <row r="1150">
      <c r="A1150" t="s">
        <v>5500</v>
      </c>
      <c r="B1150">
        <v>6.4358710417645</v>
      </c>
      <c r="C1150">
        <v>2.69261564833982</v>
      </c>
      <c r="D1150">
        <v>1.05812258743305</v>
      </c>
      <c r="E1150">
        <v>0.00116551783081936</v>
      </c>
      <c r="F1150">
        <v>0.0057363529195982596</v>
      </c>
      <c r="G1150" t="s">
        <v>681</v>
      </c>
      <c r="H1150">
        <v>4284880</v>
      </c>
      <c r="I1150">
        <v>4285407</v>
      </c>
      <c r="J1150" t="s">
        <v>252</v>
      </c>
      <c r="K1150">
        <v>527</v>
      </c>
      <c r="L1150">
        <v>6.2000000000000002</v>
      </c>
      <c r="M1150" t="s">
        <v>245</v>
      </c>
      <c r="N1150" t="s">
        <v>197</v>
      </c>
      <c r="O1150">
        <v>607</v>
      </c>
      <c r="P1150">
        <v>86.820428336079104</v>
      </c>
      <c r="Q1150" t="s">
        <v>254</v>
      </c>
      <c r="R1150" t="s">
        <v>197</v>
      </c>
      <c r="S1150" t="s">
        <v>3264</v>
      </c>
    </row>
    <row r="1151">
      <c r="A1151" t="s">
        <v>2612</v>
      </c>
      <c r="B1151">
        <v>8.9607379740540001</v>
      </c>
      <c r="C1151">
        <v>2.2835331870239699</v>
      </c>
      <c r="D1151">
        <v>0.88993310422469896</v>
      </c>
      <c r="E1151">
        <v>0.00116989633421749</v>
      </c>
      <c r="F1151">
        <v>0.0057531765895064797</v>
      </c>
      <c r="G1151" t="s">
        <v>334</v>
      </c>
      <c r="H1151">
        <v>1379025</v>
      </c>
      <c r="I1151">
        <v>1379230</v>
      </c>
      <c r="J1151" t="s">
        <v>244</v>
      </c>
      <c r="K1151">
        <v>205</v>
      </c>
      <c r="L1151">
        <v>2.5</v>
      </c>
      <c r="M1151" t="s">
        <v>274</v>
      </c>
      <c r="N1151" t="s">
        <v>200</v>
      </c>
      <c r="O1151">
        <v>3664</v>
      </c>
      <c r="P1151">
        <v>5.5949781659388602</v>
      </c>
      <c r="Q1151" t="s">
        <v>246</v>
      </c>
      <c r="R1151" t="s">
        <v>200</v>
      </c>
      <c r="S1151" t="s">
        <v>3264</v>
      </c>
    </row>
    <row r="1152">
      <c r="A1152" t="s">
        <v>2899</v>
      </c>
      <c r="B1152">
        <v>4.3968368856264899</v>
      </c>
      <c r="C1152">
        <v>3.7225306385980299</v>
      </c>
      <c r="D1152">
        <v>1.6001432536439799</v>
      </c>
      <c r="E1152">
        <v>0.0011720254978864</v>
      </c>
      <c r="F1152">
        <v>0.0057621859386956199</v>
      </c>
      <c r="G1152" t="s">
        <v>553</v>
      </c>
      <c r="H1152">
        <v>7606167</v>
      </c>
      <c r="I1152">
        <v>7612213</v>
      </c>
      <c r="J1152" t="s">
        <v>252</v>
      </c>
      <c r="K1152">
        <v>6046</v>
      </c>
      <c r="L1152">
        <v>0</v>
      </c>
      <c r="M1152" t="s">
        <v>265</v>
      </c>
      <c r="N1152" t="s">
        <v>2499</v>
      </c>
      <c r="O1152">
        <v>6049</v>
      </c>
      <c r="P1152">
        <v>99.950405025624093</v>
      </c>
      <c r="Q1152" t="s">
        <v>254</v>
      </c>
      <c r="R1152" t="s">
        <v>191</v>
      </c>
      <c r="S1152" t="s">
        <v>3264</v>
      </c>
    </row>
    <row r="1153">
      <c r="A1153" t="s">
        <v>5501</v>
      </c>
      <c r="B1153">
        <v>11.9313277212245</v>
      </c>
      <c r="C1153">
        <v>-2.0979848306755899</v>
      </c>
      <c r="D1153">
        <v>0.82934198655719604</v>
      </c>
      <c r="E1153">
        <v>0.0011849279584524399</v>
      </c>
      <c r="F1153">
        <v>0.0058181208446991001</v>
      </c>
      <c r="G1153" t="s">
        <v>303</v>
      </c>
      <c r="H1153">
        <v>1893361</v>
      </c>
      <c r="I1153">
        <v>1893675</v>
      </c>
      <c r="J1153" t="s">
        <v>252</v>
      </c>
      <c r="K1153">
        <v>314</v>
      </c>
      <c r="L1153">
        <v>1.3</v>
      </c>
      <c r="M1153" t="s">
        <v>245</v>
      </c>
      <c r="N1153" t="s">
        <v>138</v>
      </c>
      <c r="O1153">
        <v>359</v>
      </c>
      <c r="P1153">
        <v>87.465181058495801</v>
      </c>
      <c r="Q1153" t="s">
        <v>254</v>
      </c>
      <c r="R1153" t="s">
        <v>138</v>
      </c>
      <c r="S1153" t="s">
        <v>3264</v>
      </c>
    </row>
    <row r="1154">
      <c r="A1154" t="s">
        <v>5502</v>
      </c>
      <c r="B1154">
        <v>7.64662224878946</v>
      </c>
      <c r="C1154">
        <v>-3.9419589695188901</v>
      </c>
      <c r="D1154">
        <v>1.45034589661588</v>
      </c>
      <c r="E1154">
        <v>0.00119499184345786</v>
      </c>
      <c r="F1154">
        <v>0.0058637614342574298</v>
      </c>
      <c r="G1154" t="s">
        <v>380</v>
      </c>
      <c r="H1154">
        <v>3625286</v>
      </c>
      <c r="I1154">
        <v>3625380</v>
      </c>
      <c r="J1154" t="s">
        <v>252</v>
      </c>
      <c r="K1154">
        <v>94</v>
      </c>
      <c r="L1154">
        <v>1.1000000000000001</v>
      </c>
      <c r="M1154" t="s">
        <v>274</v>
      </c>
      <c r="N1154" t="s">
        <v>138</v>
      </c>
      <c r="O1154">
        <v>359</v>
      </c>
      <c r="P1154">
        <v>26.183844011142099</v>
      </c>
      <c r="Q1154" t="s">
        <v>246</v>
      </c>
      <c r="R1154" t="s">
        <v>138</v>
      </c>
      <c r="S1154" t="s">
        <v>3264</v>
      </c>
    </row>
    <row r="1155">
      <c r="A1155" t="s">
        <v>5503</v>
      </c>
      <c r="B1155">
        <v>11.4206495111638</v>
      </c>
      <c r="C1155">
        <v>-2.1489377624698398</v>
      </c>
      <c r="D1155">
        <v>0.83340554142860501</v>
      </c>
      <c r="E1155">
        <v>0.0012007720972306</v>
      </c>
      <c r="F1155">
        <v>0.0058858149961917797</v>
      </c>
      <c r="G1155" t="s">
        <v>418</v>
      </c>
      <c r="H1155">
        <v>4359394</v>
      </c>
      <c r="I1155">
        <v>4362007</v>
      </c>
      <c r="J1155" t="s">
        <v>244</v>
      </c>
      <c r="K1155">
        <v>2614</v>
      </c>
      <c r="L1155">
        <v>5.4909999999999997</v>
      </c>
      <c r="M1155" t="s">
        <v>245</v>
      </c>
      <c r="N1155" t="s">
        <v>195</v>
      </c>
      <c r="O1155">
        <v>4363</v>
      </c>
      <c r="P1155">
        <v>59.912903965161597</v>
      </c>
      <c r="Q1155" t="s">
        <v>246</v>
      </c>
      <c r="R1155" t="s">
        <v>195</v>
      </c>
      <c r="S1155" t="s">
        <v>3264</v>
      </c>
    </row>
    <row r="1156">
      <c r="A1156" t="s">
        <v>5504</v>
      </c>
      <c r="B1156">
        <v>8.0577331874493403</v>
      </c>
      <c r="C1156">
        <v>2.25122571029685</v>
      </c>
      <c r="D1156">
        <v>0.88485853822434801</v>
      </c>
      <c r="E1156">
        <v>0.0012112678400132801</v>
      </c>
      <c r="F1156">
        <v>0.0059347197145244697</v>
      </c>
      <c r="G1156" t="s">
        <v>282</v>
      </c>
      <c r="H1156">
        <v>3179765</v>
      </c>
      <c r="I1156">
        <v>3180022</v>
      </c>
      <c r="J1156" t="s">
        <v>244</v>
      </c>
      <c r="K1156">
        <v>257</v>
      </c>
      <c r="L1156">
        <v>12.800000000000001</v>
      </c>
      <c r="M1156" t="s">
        <v>245</v>
      </c>
      <c r="N1156" t="s">
        <v>138</v>
      </c>
      <c r="O1156">
        <v>13346</v>
      </c>
      <c r="P1156">
        <v>1.9256706129177299</v>
      </c>
      <c r="Q1156" t="s">
        <v>246</v>
      </c>
      <c r="R1156" t="s">
        <v>138</v>
      </c>
      <c r="S1156" t="s">
        <v>3264</v>
      </c>
    </row>
    <row r="1157">
      <c r="A1157" t="s">
        <v>5505</v>
      </c>
      <c r="B1157">
        <v>11.8044942906379</v>
      </c>
      <c r="C1157">
        <v>-2.04062768777947</v>
      </c>
      <c r="D1157">
        <v>0.78441049953221498</v>
      </c>
      <c r="E1157">
        <v>0.00121424737068694</v>
      </c>
      <c r="F1157">
        <v>0.0059454996417503897</v>
      </c>
      <c r="G1157" t="s">
        <v>524</v>
      </c>
      <c r="H1157">
        <v>4468088</v>
      </c>
      <c r="I1157">
        <v>4470791</v>
      </c>
      <c r="J1157" t="s">
        <v>252</v>
      </c>
      <c r="K1157">
        <v>2425</v>
      </c>
      <c r="L1157">
        <v>6.976</v>
      </c>
      <c r="M1157" t="s">
        <v>245</v>
      </c>
      <c r="N1157" t="s">
        <v>197</v>
      </c>
      <c r="O1157">
        <v>5867</v>
      </c>
      <c r="P1157">
        <v>41.3328788137038</v>
      </c>
      <c r="Q1157" t="s">
        <v>246</v>
      </c>
      <c r="R1157" t="s">
        <v>197</v>
      </c>
      <c r="S1157" t="s">
        <v>3264</v>
      </c>
    </row>
    <row r="1158">
      <c r="A1158" t="s">
        <v>5506</v>
      </c>
      <c r="B1158">
        <v>11.2634668225677</v>
      </c>
      <c r="C1158">
        <v>-2.0785600706524399</v>
      </c>
      <c r="D1158">
        <v>0.81001673283116404</v>
      </c>
      <c r="E1158">
        <v>0.0012253289182927499</v>
      </c>
      <c r="F1158">
        <v>0.00599591140133586</v>
      </c>
      <c r="G1158" t="s">
        <v>338</v>
      </c>
      <c r="H1158">
        <v>3457684</v>
      </c>
      <c r="I1158">
        <v>3458115</v>
      </c>
      <c r="J1158" t="s">
        <v>244</v>
      </c>
      <c r="K1158">
        <v>431</v>
      </c>
      <c r="L1158">
        <v>4</v>
      </c>
      <c r="M1158" t="s">
        <v>245</v>
      </c>
      <c r="N1158" t="s">
        <v>199</v>
      </c>
      <c r="O1158">
        <v>13544</v>
      </c>
      <c r="P1158">
        <v>3.1822209096278802</v>
      </c>
      <c r="Q1158" t="s">
        <v>246</v>
      </c>
      <c r="R1158" t="s">
        <v>199</v>
      </c>
      <c r="S1158" t="s">
        <v>3264</v>
      </c>
    </row>
    <row r="1159">
      <c r="A1159" t="s">
        <v>2463</v>
      </c>
      <c r="B1159">
        <v>6.4336933542591099</v>
      </c>
      <c r="C1159">
        <v>2.7240687311190799</v>
      </c>
      <c r="D1159">
        <v>1.07521862868449</v>
      </c>
      <c r="E1159">
        <v>0.00123336629077169</v>
      </c>
      <c r="F1159">
        <v>0.0060287955853483201</v>
      </c>
      <c r="G1159" t="s">
        <v>303</v>
      </c>
      <c r="H1159">
        <v>4313950</v>
      </c>
      <c r="I1159">
        <v>4314709</v>
      </c>
      <c r="J1159" t="s">
        <v>252</v>
      </c>
      <c r="K1159">
        <v>759</v>
      </c>
      <c r="L1159">
        <v>3.7000000000000002</v>
      </c>
      <c r="M1159" t="s">
        <v>245</v>
      </c>
      <c r="N1159" t="s">
        <v>126</v>
      </c>
      <c r="O1159">
        <v>806</v>
      </c>
      <c r="P1159">
        <v>94.168734491315107</v>
      </c>
      <c r="Q1159" t="s">
        <v>254</v>
      </c>
      <c r="R1159" t="s">
        <v>191</v>
      </c>
      <c r="S1159" t="s">
        <v>3264</v>
      </c>
    </row>
    <row r="1160">
      <c r="A1160" t="s">
        <v>2696</v>
      </c>
      <c r="B1160">
        <v>2.97211141932562</v>
      </c>
      <c r="C1160">
        <v>4.6222565276973704</v>
      </c>
      <c r="D1160">
        <v>2.7262201084019702</v>
      </c>
      <c r="E1160">
        <v>0.00123483848759707</v>
      </c>
      <c r="F1160">
        <v>0.0060320665199590801</v>
      </c>
      <c r="G1160" t="s">
        <v>349</v>
      </c>
      <c r="H1160">
        <v>330755</v>
      </c>
      <c r="I1160">
        <v>330955</v>
      </c>
      <c r="J1160" t="s">
        <v>252</v>
      </c>
      <c r="K1160">
        <v>200</v>
      </c>
      <c r="L1160">
        <v>15.6</v>
      </c>
      <c r="M1160" t="s">
        <v>245</v>
      </c>
      <c r="N1160" t="s">
        <v>138</v>
      </c>
      <c r="O1160">
        <v>853</v>
      </c>
      <c r="P1160">
        <v>23.4466588511137</v>
      </c>
      <c r="Q1160" t="s">
        <v>246</v>
      </c>
      <c r="R1160" t="s">
        <v>138</v>
      </c>
      <c r="S1160" t="s">
        <v>3264</v>
      </c>
    </row>
    <row r="1161">
      <c r="A1161" t="s">
        <v>5507</v>
      </c>
      <c r="B1161">
        <v>6.3554471383230497</v>
      </c>
      <c r="C1161">
        <v>2.6726126931277099</v>
      </c>
      <c r="D1161">
        <v>1.0594505853859399</v>
      </c>
      <c r="E1161">
        <v>0.00124494096369569</v>
      </c>
      <c r="F1161">
        <v>0.0060736983362054096</v>
      </c>
      <c r="G1161" t="s">
        <v>334</v>
      </c>
      <c r="H1161">
        <v>4938324</v>
      </c>
      <c r="I1161">
        <v>4939215</v>
      </c>
      <c r="J1161" t="s">
        <v>252</v>
      </c>
      <c r="K1161">
        <v>860</v>
      </c>
      <c r="L1161">
        <v>24.262</v>
      </c>
      <c r="M1161" t="s">
        <v>245</v>
      </c>
      <c r="N1161" t="s">
        <v>199</v>
      </c>
      <c r="O1161">
        <v>14394</v>
      </c>
      <c r="P1161">
        <v>5.9747116854244799</v>
      </c>
      <c r="Q1161" t="s">
        <v>246</v>
      </c>
      <c r="R1161" t="s">
        <v>199</v>
      </c>
      <c r="S1161" t="s">
        <v>3264</v>
      </c>
    </row>
    <row r="1162">
      <c r="A1162" t="s">
        <v>2704</v>
      </c>
      <c r="B1162">
        <v>8.3296665511979793</v>
      </c>
      <c r="C1162">
        <v>2.2780245715981202</v>
      </c>
      <c r="D1162">
        <v>0.90606081816655604</v>
      </c>
      <c r="E1162">
        <v>0.00124572778975567</v>
      </c>
      <c r="F1162">
        <v>0.0060762417298269901</v>
      </c>
      <c r="G1162" t="s">
        <v>553</v>
      </c>
      <c r="H1162">
        <v>8768993</v>
      </c>
      <c r="I1162">
        <v>8769209</v>
      </c>
      <c r="J1162" t="s">
        <v>252</v>
      </c>
      <c r="K1162">
        <v>216</v>
      </c>
      <c r="L1162">
        <v>11.1</v>
      </c>
      <c r="M1162" t="s">
        <v>245</v>
      </c>
      <c r="N1162" t="s">
        <v>350</v>
      </c>
      <c r="O1162">
        <v>217</v>
      </c>
      <c r="P1162">
        <v>99.539170506912399</v>
      </c>
      <c r="Q1162" t="s">
        <v>254</v>
      </c>
      <c r="R1162" t="s">
        <v>192</v>
      </c>
      <c r="S1162" t="s">
        <v>3264</v>
      </c>
    </row>
    <row r="1163">
      <c r="A1163" t="s">
        <v>3162</v>
      </c>
      <c r="B1163">
        <v>7.9595091440578596</v>
      </c>
      <c r="C1163">
        <v>-3.8487813145982499</v>
      </c>
      <c r="D1163">
        <v>1.4797497283255101</v>
      </c>
      <c r="E1163">
        <v>0.0012467519649992001</v>
      </c>
      <c r="F1163">
        <v>0.0060799415024444196</v>
      </c>
      <c r="G1163" t="s">
        <v>524</v>
      </c>
      <c r="H1163">
        <v>156718</v>
      </c>
      <c r="I1163">
        <v>159228</v>
      </c>
      <c r="J1163" t="s">
        <v>252</v>
      </c>
      <c r="K1163">
        <v>2510</v>
      </c>
      <c r="L1163">
        <v>2.3999999999999999</v>
      </c>
      <c r="M1163" t="s">
        <v>274</v>
      </c>
      <c r="N1163" t="s">
        <v>122</v>
      </c>
      <c r="O1163">
        <v>2171</v>
      </c>
      <c r="P1163">
        <v>115.61492399815801</v>
      </c>
      <c r="Q1163" t="s">
        <v>254</v>
      </c>
      <c r="R1163" t="s">
        <v>122</v>
      </c>
      <c r="S1163" t="s">
        <v>3264</v>
      </c>
    </row>
    <row r="1164">
      <c r="A1164" t="s">
        <v>2977</v>
      </c>
      <c r="B1164">
        <v>4.5373022105584502</v>
      </c>
      <c r="C1164">
        <v>-4.4735195563259502</v>
      </c>
      <c r="D1164">
        <v>2.6217245143124801</v>
      </c>
      <c r="E1164">
        <v>0.0012548951812612901</v>
      </c>
      <c r="F1164">
        <v>0.0061183491943642802</v>
      </c>
      <c r="G1164" t="s">
        <v>342</v>
      </c>
      <c r="H1164">
        <v>970148</v>
      </c>
      <c r="I1164">
        <v>970363</v>
      </c>
      <c r="J1164" t="s">
        <v>244</v>
      </c>
      <c r="K1164">
        <v>215</v>
      </c>
      <c r="L1164">
        <v>11.699999999999999</v>
      </c>
      <c r="M1164" t="s">
        <v>293</v>
      </c>
      <c r="N1164" t="s">
        <v>138</v>
      </c>
      <c r="O1164">
        <v>432</v>
      </c>
      <c r="P1164">
        <v>49.768518518518498</v>
      </c>
      <c r="Q1164" t="s">
        <v>246</v>
      </c>
      <c r="R1164" t="s">
        <v>138</v>
      </c>
      <c r="S1164" t="s">
        <v>3264</v>
      </c>
    </row>
    <row r="1165">
      <c r="A1165" t="s">
        <v>3044</v>
      </c>
      <c r="B1165">
        <v>7.8317055032001104</v>
      </c>
      <c r="C1165">
        <v>-3.9439169671554302</v>
      </c>
      <c r="D1165">
        <v>1.48123928762474</v>
      </c>
      <c r="E1165">
        <v>0.00128526685472009</v>
      </c>
      <c r="F1165">
        <v>0.0062531074058511903</v>
      </c>
      <c r="G1165" t="s">
        <v>243</v>
      </c>
      <c r="H1165">
        <v>3201330</v>
      </c>
      <c r="I1165">
        <v>3201422</v>
      </c>
      <c r="J1165" t="s">
        <v>244</v>
      </c>
      <c r="K1165">
        <v>92</v>
      </c>
      <c r="L1165">
        <v>23.100000000000001</v>
      </c>
      <c r="M1165" t="s">
        <v>245</v>
      </c>
      <c r="N1165" t="s">
        <v>190</v>
      </c>
      <c r="O1165">
        <v>8300</v>
      </c>
      <c r="P1165">
        <v>1.1084337349397599</v>
      </c>
      <c r="Q1165" t="s">
        <v>246</v>
      </c>
      <c r="R1165" t="s">
        <v>190</v>
      </c>
      <c r="S1165" t="s">
        <v>3264</v>
      </c>
    </row>
    <row r="1166">
      <c r="A1166" t="s">
        <v>5508</v>
      </c>
      <c r="B1166">
        <v>9.3844080786935908</v>
      </c>
      <c r="C1166">
        <v>2.1014316252185599</v>
      </c>
      <c r="D1166">
        <v>0.83330316861587905</v>
      </c>
      <c r="E1166">
        <v>0.00129102228789385</v>
      </c>
      <c r="F1166">
        <v>0.0062757723196131404</v>
      </c>
      <c r="G1166" t="s">
        <v>380</v>
      </c>
      <c r="H1166">
        <v>555909</v>
      </c>
      <c r="I1166">
        <v>556158</v>
      </c>
      <c r="J1166" t="s">
        <v>244</v>
      </c>
      <c r="K1166">
        <v>249</v>
      </c>
      <c r="L1166">
        <v>17.899999999999999</v>
      </c>
      <c r="M1166" t="s">
        <v>274</v>
      </c>
      <c r="N1166" t="s">
        <v>200</v>
      </c>
      <c r="O1166">
        <v>4637</v>
      </c>
      <c r="P1166">
        <v>5.3698511968945404</v>
      </c>
      <c r="Q1166" t="s">
        <v>246</v>
      </c>
      <c r="R1166" t="s">
        <v>200</v>
      </c>
      <c r="S1166" t="s">
        <v>3264</v>
      </c>
    </row>
    <row r="1167">
      <c r="A1167" t="s">
        <v>3179</v>
      </c>
      <c r="B1167">
        <v>8.6530501636130293</v>
      </c>
      <c r="C1167">
        <v>-2.7530960456906399</v>
      </c>
      <c r="D1167">
        <v>1.0846941020984899</v>
      </c>
      <c r="E1167">
        <v>0.00130900199954126</v>
      </c>
      <c r="F1167">
        <v>0.0063577715962439101</v>
      </c>
      <c r="G1167" t="s">
        <v>452</v>
      </c>
      <c r="H1167">
        <v>5429675</v>
      </c>
      <c r="I1167">
        <v>5429903</v>
      </c>
      <c r="J1167" t="s">
        <v>244</v>
      </c>
      <c r="K1167">
        <v>228</v>
      </c>
      <c r="L1167">
        <v>4.9000000000000004</v>
      </c>
      <c r="M1167" t="s">
        <v>274</v>
      </c>
      <c r="N1167" t="s">
        <v>199</v>
      </c>
      <c r="O1167">
        <v>14394</v>
      </c>
      <c r="P1167">
        <v>1.5839933305544001</v>
      </c>
      <c r="Q1167" t="s">
        <v>246</v>
      </c>
      <c r="R1167" t="s">
        <v>199</v>
      </c>
      <c r="S1167" t="s">
        <v>3264</v>
      </c>
    </row>
    <row r="1168">
      <c r="A1168" t="s">
        <v>2837</v>
      </c>
      <c r="B1168">
        <v>6.0550367451688798</v>
      </c>
      <c r="C1168">
        <v>2.9291814649115402</v>
      </c>
      <c r="D1168">
        <v>1.1761600737165001</v>
      </c>
      <c r="E1168">
        <v>0.00132666264228307</v>
      </c>
      <c r="F1168">
        <v>0.0064380833823770699</v>
      </c>
      <c r="G1168" t="s">
        <v>303</v>
      </c>
      <c r="H1168">
        <v>4938429</v>
      </c>
      <c r="I1168">
        <v>4938658</v>
      </c>
      <c r="J1168" t="s">
        <v>244</v>
      </c>
      <c r="K1168">
        <v>229</v>
      </c>
      <c r="L1168">
        <v>14.800000000000001</v>
      </c>
      <c r="M1168" t="s">
        <v>265</v>
      </c>
      <c r="N1168" t="s">
        <v>350</v>
      </c>
      <c r="O1168">
        <v>221</v>
      </c>
      <c r="P1168">
        <v>103.619909502262</v>
      </c>
      <c r="Q1168" t="s">
        <v>254</v>
      </c>
      <c r="R1168" t="s">
        <v>192</v>
      </c>
      <c r="S1168" t="s">
        <v>3264</v>
      </c>
    </row>
    <row r="1169">
      <c r="A1169" t="s">
        <v>5509</v>
      </c>
      <c r="B1169">
        <v>7.6497286738439403</v>
      </c>
      <c r="C1169">
        <v>2.3644512081905802</v>
      </c>
      <c r="D1169">
        <v>0.95201734378564895</v>
      </c>
      <c r="E1169">
        <v>0.0013276092065019299</v>
      </c>
      <c r="F1169">
        <v>0.0064413110663564203</v>
      </c>
      <c r="G1169" t="s">
        <v>411</v>
      </c>
      <c r="H1169">
        <v>8458484</v>
      </c>
      <c r="I1169">
        <v>8458968</v>
      </c>
      <c r="J1169" t="s">
        <v>252</v>
      </c>
      <c r="K1169">
        <v>484</v>
      </c>
      <c r="L1169">
        <v>10.4</v>
      </c>
      <c r="M1169" t="s">
        <v>245</v>
      </c>
      <c r="N1169" t="s">
        <v>197</v>
      </c>
      <c r="O1169">
        <v>604</v>
      </c>
      <c r="P1169">
        <v>80.132450331125796</v>
      </c>
      <c r="Q1169" t="s">
        <v>254</v>
      </c>
      <c r="R1169" t="s">
        <v>197</v>
      </c>
      <c r="S1169" t="s">
        <v>3264</v>
      </c>
    </row>
    <row r="1170">
      <c r="A1170" t="s">
        <v>3189</v>
      </c>
      <c r="B1170">
        <v>4.53716349701594</v>
      </c>
      <c r="C1170">
        <v>-4.4420780303718299</v>
      </c>
      <c r="D1170">
        <v>2.6458704872627199</v>
      </c>
      <c r="E1170">
        <v>0.0013610563143847201</v>
      </c>
      <c r="F1170">
        <v>0.0065854407634267599</v>
      </c>
      <c r="G1170" t="s">
        <v>681</v>
      </c>
      <c r="H1170">
        <v>3064782</v>
      </c>
      <c r="I1170">
        <v>3064889</v>
      </c>
      <c r="J1170" t="s">
        <v>244</v>
      </c>
      <c r="K1170">
        <v>107</v>
      </c>
      <c r="L1170">
        <v>13.1</v>
      </c>
      <c r="M1170" t="s">
        <v>274</v>
      </c>
      <c r="N1170" t="s">
        <v>196</v>
      </c>
      <c r="O1170">
        <v>4584</v>
      </c>
      <c r="P1170">
        <v>2.3342059336823699</v>
      </c>
      <c r="Q1170" t="s">
        <v>246</v>
      </c>
      <c r="R1170" t="s">
        <v>196</v>
      </c>
      <c r="S1170" t="s">
        <v>3264</v>
      </c>
    </row>
    <row r="1171">
      <c r="A1171" t="s">
        <v>2687</v>
      </c>
      <c r="B1171">
        <v>9.0915863524202791</v>
      </c>
      <c r="C1171">
        <v>2.04274944533995</v>
      </c>
      <c r="D1171">
        <v>0.81836586446362802</v>
      </c>
      <c r="E1171">
        <v>0.00144024859267693</v>
      </c>
      <c r="F1171">
        <v>0.0069363487567348798</v>
      </c>
      <c r="G1171" t="s">
        <v>553</v>
      </c>
      <c r="H1171">
        <v>6327625</v>
      </c>
      <c r="I1171">
        <v>6328028</v>
      </c>
      <c r="J1171" t="s">
        <v>244</v>
      </c>
      <c r="K1171">
        <v>403</v>
      </c>
      <c r="L1171">
        <v>15</v>
      </c>
      <c r="M1171" t="s">
        <v>274</v>
      </c>
      <c r="N1171" t="s">
        <v>126</v>
      </c>
      <c r="O1171">
        <v>3386</v>
      </c>
      <c r="P1171">
        <v>11.9019492025989</v>
      </c>
      <c r="Q1171" t="s">
        <v>246</v>
      </c>
      <c r="R1171" t="s">
        <v>192</v>
      </c>
      <c r="S1171" t="s">
        <v>3264</v>
      </c>
    </row>
    <row r="1172">
      <c r="A1172" t="s">
        <v>3006</v>
      </c>
      <c r="B1172">
        <v>2.8610258624598801</v>
      </c>
      <c r="C1172">
        <v>4.5329385502858397</v>
      </c>
      <c r="D1172">
        <v>2.7366535565269299</v>
      </c>
      <c r="E1172">
        <v>0.0014453402005695599</v>
      </c>
      <c r="F1172">
        <v>0.0069564786183459399</v>
      </c>
      <c r="G1172" t="s">
        <v>553</v>
      </c>
      <c r="H1172">
        <v>2391010</v>
      </c>
      <c r="I1172">
        <v>2392577</v>
      </c>
      <c r="J1172" t="s">
        <v>244</v>
      </c>
      <c r="K1172">
        <v>1359</v>
      </c>
      <c r="L1172">
        <v>19.899999999999999</v>
      </c>
      <c r="M1172" t="s">
        <v>245</v>
      </c>
      <c r="N1172" t="s">
        <v>126</v>
      </c>
      <c r="O1172">
        <v>1504</v>
      </c>
      <c r="P1172">
        <v>90.3590425531915</v>
      </c>
      <c r="Q1172" t="s">
        <v>254</v>
      </c>
      <c r="R1172" t="s">
        <v>191</v>
      </c>
      <c r="S1172" t="s">
        <v>3264</v>
      </c>
    </row>
    <row r="1173">
      <c r="A1173" t="s">
        <v>3007</v>
      </c>
      <c r="B1173">
        <v>2.8610258624598801</v>
      </c>
      <c r="C1173">
        <v>4.5329385502858397</v>
      </c>
      <c r="D1173">
        <v>2.7366535565269299</v>
      </c>
      <c r="E1173">
        <v>0.0014453402005695599</v>
      </c>
      <c r="F1173">
        <v>0.0069564786183459399</v>
      </c>
      <c r="G1173" t="s">
        <v>553</v>
      </c>
      <c r="H1173">
        <v>2391479</v>
      </c>
      <c r="I1173">
        <v>2391845</v>
      </c>
      <c r="J1173" t="s">
        <v>244</v>
      </c>
      <c r="K1173">
        <v>366</v>
      </c>
      <c r="L1173">
        <v>22.899999999999999</v>
      </c>
      <c r="M1173" t="s">
        <v>245</v>
      </c>
      <c r="N1173" t="s">
        <v>350</v>
      </c>
      <c r="O1173">
        <v>1344</v>
      </c>
      <c r="P1173">
        <v>27.2321428571429</v>
      </c>
      <c r="Q1173" t="s">
        <v>246</v>
      </c>
      <c r="R1173" t="s">
        <v>192</v>
      </c>
      <c r="S1173" t="s">
        <v>3264</v>
      </c>
    </row>
    <row r="1174">
      <c r="A1174" t="s">
        <v>5510</v>
      </c>
      <c r="B1174">
        <v>8.5534976317623297</v>
      </c>
      <c r="C1174">
        <v>-2.8185163017547001</v>
      </c>
      <c r="D1174">
        <v>1.1074483100787</v>
      </c>
      <c r="E1174">
        <v>0.00144629363301792</v>
      </c>
      <c r="F1174">
        <v>0.0069596038867216596</v>
      </c>
      <c r="G1174" t="s">
        <v>520</v>
      </c>
      <c r="H1174">
        <v>3657262</v>
      </c>
      <c r="I1174">
        <v>3657364</v>
      </c>
      <c r="J1174" t="s">
        <v>244</v>
      </c>
      <c r="K1174">
        <v>102</v>
      </c>
      <c r="L1174">
        <v>0</v>
      </c>
      <c r="M1174" t="s">
        <v>274</v>
      </c>
      <c r="N1174" t="s">
        <v>122</v>
      </c>
      <c r="O1174">
        <v>421</v>
      </c>
      <c r="P1174">
        <v>24.2280285035629</v>
      </c>
      <c r="Q1174" t="s">
        <v>246</v>
      </c>
      <c r="R1174" t="s">
        <v>122</v>
      </c>
      <c r="S1174" t="s">
        <v>3264</v>
      </c>
    </row>
    <row r="1175">
      <c r="A1175" t="s">
        <v>5511</v>
      </c>
      <c r="B1175">
        <v>7.5596982248617799</v>
      </c>
      <c r="C1175">
        <v>2.3718725593282701</v>
      </c>
      <c r="D1175">
        <v>0.96457365925085103</v>
      </c>
      <c r="E1175">
        <v>0.0014743924731514201</v>
      </c>
      <c r="F1175">
        <v>0.0070843892799797</v>
      </c>
      <c r="G1175" t="s">
        <v>414</v>
      </c>
      <c r="H1175">
        <v>4071500</v>
      </c>
      <c r="I1175">
        <v>4071612</v>
      </c>
      <c r="J1175" t="s">
        <v>244</v>
      </c>
      <c r="K1175">
        <v>112</v>
      </c>
      <c r="L1175">
        <v>12.5</v>
      </c>
      <c r="M1175" t="s">
        <v>245</v>
      </c>
      <c r="N1175" t="s">
        <v>138</v>
      </c>
      <c r="O1175">
        <v>4243</v>
      </c>
      <c r="P1175">
        <v>2.6396417629036102</v>
      </c>
      <c r="Q1175" t="s">
        <v>246</v>
      </c>
      <c r="R1175" t="s">
        <v>138</v>
      </c>
      <c r="S1175" t="s">
        <v>3264</v>
      </c>
    </row>
    <row r="1176">
      <c r="A1176" t="s">
        <v>5512</v>
      </c>
      <c r="B1176">
        <v>8.8138590242359705</v>
      </c>
      <c r="C1176">
        <v>2.3353650654006199</v>
      </c>
      <c r="D1176">
        <v>0.96366056913009301</v>
      </c>
      <c r="E1176">
        <v>0.0014747379884931099</v>
      </c>
      <c r="F1176">
        <v>0.0070845620496753203</v>
      </c>
      <c r="G1176" t="s">
        <v>307</v>
      </c>
      <c r="H1176">
        <v>1263575</v>
      </c>
      <c r="I1176">
        <v>1266335</v>
      </c>
      <c r="J1176" t="s">
        <v>252</v>
      </c>
      <c r="K1176">
        <v>2769</v>
      </c>
      <c r="L1176">
        <v>0.35399999999999998</v>
      </c>
      <c r="M1176" t="s">
        <v>245</v>
      </c>
      <c r="N1176" t="s">
        <v>350</v>
      </c>
      <c r="O1176">
        <v>3869</v>
      </c>
      <c r="P1176">
        <v>71.568880847764305</v>
      </c>
      <c r="Q1176" t="s">
        <v>246</v>
      </c>
      <c r="R1176" t="s">
        <v>191</v>
      </c>
      <c r="S1176" t="s">
        <v>3264</v>
      </c>
    </row>
    <row r="1177">
      <c r="A1177" t="s">
        <v>5513</v>
      </c>
      <c r="B1177">
        <v>10.642951991641899</v>
      </c>
      <c r="C1177">
        <v>-2.2847235504577399</v>
      </c>
      <c r="D1177">
        <v>0.91467434688472304</v>
      </c>
      <c r="E1177">
        <v>0.00149030571334883</v>
      </c>
      <c r="F1177">
        <v>0.0071473463025359101</v>
      </c>
      <c r="G1177" t="s">
        <v>334</v>
      </c>
      <c r="H1177">
        <v>404884</v>
      </c>
      <c r="I1177">
        <v>405187</v>
      </c>
      <c r="J1177" t="s">
        <v>252</v>
      </c>
      <c r="K1177">
        <v>303</v>
      </c>
      <c r="L1177">
        <v>2.3999999999999999</v>
      </c>
      <c r="M1177" t="s">
        <v>274</v>
      </c>
      <c r="N1177" t="s">
        <v>138</v>
      </c>
      <c r="O1177">
        <v>321</v>
      </c>
      <c r="P1177">
        <v>94.392523364485996</v>
      </c>
      <c r="Q1177" t="s">
        <v>254</v>
      </c>
      <c r="R1177" t="s">
        <v>138</v>
      </c>
      <c r="S1177" t="s">
        <v>3264</v>
      </c>
    </row>
    <row r="1178">
      <c r="A1178" t="s">
        <v>5514</v>
      </c>
      <c r="B1178">
        <v>4.1360573935673601</v>
      </c>
      <c r="C1178">
        <v>-4.3096139733399204</v>
      </c>
      <c r="D1178">
        <v>2.5990064017174901</v>
      </c>
      <c r="E1178">
        <v>0.00151581465775896</v>
      </c>
      <c r="F1178">
        <v>0.0072546989788228903</v>
      </c>
      <c r="G1178" t="s">
        <v>452</v>
      </c>
      <c r="H1178">
        <v>2381097</v>
      </c>
      <c r="I1178">
        <v>2381318</v>
      </c>
      <c r="J1178" t="s">
        <v>252</v>
      </c>
      <c r="K1178">
        <v>221</v>
      </c>
      <c r="L1178">
        <v>17.199999999999999</v>
      </c>
      <c r="M1178" t="s">
        <v>265</v>
      </c>
      <c r="N1178" t="s">
        <v>138</v>
      </c>
      <c r="O1178">
        <v>229</v>
      </c>
      <c r="P1178">
        <v>96.506550218340607</v>
      </c>
      <c r="Q1178" t="s">
        <v>254</v>
      </c>
      <c r="R1178" t="s">
        <v>138</v>
      </c>
      <c r="S1178" t="s">
        <v>3264</v>
      </c>
    </row>
    <row r="1179">
      <c r="A1179" t="s">
        <v>5515</v>
      </c>
      <c r="B1179">
        <v>6.5052079053972296</v>
      </c>
      <c r="C1179">
        <v>2.6228672847208601</v>
      </c>
      <c r="D1179">
        <v>1.08819895048309</v>
      </c>
      <c r="E1179">
        <v>0.0015350273923514499</v>
      </c>
      <c r="F1179">
        <v>0.0073387584920315899</v>
      </c>
      <c r="G1179" t="s">
        <v>342</v>
      </c>
      <c r="H1179">
        <v>2665944</v>
      </c>
      <c r="I1179">
        <v>2668253</v>
      </c>
      <c r="J1179" t="s">
        <v>244</v>
      </c>
      <c r="K1179">
        <v>2252</v>
      </c>
      <c r="L1179">
        <v>13.051</v>
      </c>
      <c r="M1179" t="s">
        <v>274</v>
      </c>
      <c r="N1179" t="s">
        <v>199</v>
      </c>
      <c r="O1179">
        <v>6641</v>
      </c>
      <c r="P1179">
        <v>33.910555639210997</v>
      </c>
      <c r="Q1179" t="s">
        <v>246</v>
      </c>
      <c r="R1179" t="s">
        <v>199</v>
      </c>
      <c r="S1179" t="s">
        <v>3264</v>
      </c>
    </row>
    <row r="1180">
      <c r="A1180" t="s">
        <v>2797</v>
      </c>
      <c r="B1180">
        <v>9.2098775911066397</v>
      </c>
      <c r="C1180">
        <v>2.10341381694893</v>
      </c>
      <c r="D1180">
        <v>0.85086355991323204</v>
      </c>
      <c r="E1180">
        <v>0.00157006769516196</v>
      </c>
      <c r="F1180">
        <v>0.0074937579294007397</v>
      </c>
      <c r="G1180" t="s">
        <v>317</v>
      </c>
      <c r="H1180">
        <v>5084698</v>
      </c>
      <c r="I1180">
        <v>5084951</v>
      </c>
      <c r="J1180" t="s">
        <v>244</v>
      </c>
      <c r="K1180">
        <v>253</v>
      </c>
      <c r="L1180">
        <v>2</v>
      </c>
      <c r="M1180" t="s">
        <v>274</v>
      </c>
      <c r="N1180" t="s">
        <v>198</v>
      </c>
      <c r="O1180">
        <v>7282</v>
      </c>
      <c r="P1180">
        <v>3.4743202416918399</v>
      </c>
      <c r="Q1180" t="s">
        <v>246</v>
      </c>
      <c r="R1180" t="s">
        <v>198</v>
      </c>
      <c r="S1180" t="s">
        <v>3264</v>
      </c>
    </row>
    <row r="1181">
      <c r="A1181" t="s">
        <v>5516</v>
      </c>
      <c r="B1181">
        <v>8.9424548682238001</v>
      </c>
      <c r="C1181">
        <v>-2.6681662014853198</v>
      </c>
      <c r="D1181">
        <v>1.12477570068491</v>
      </c>
      <c r="E1181">
        <v>0.00158366507963515</v>
      </c>
      <c r="F1181">
        <v>0.0075570806948561204</v>
      </c>
      <c r="G1181" t="s">
        <v>338</v>
      </c>
      <c r="H1181">
        <v>1332118</v>
      </c>
      <c r="I1181">
        <v>1332468</v>
      </c>
      <c r="J1181" t="s">
        <v>252</v>
      </c>
      <c r="K1181">
        <v>350</v>
      </c>
      <c r="L1181">
        <v>1.3999999999999999</v>
      </c>
      <c r="M1181" t="s">
        <v>265</v>
      </c>
      <c r="N1181" t="s">
        <v>138</v>
      </c>
      <c r="O1181">
        <v>359</v>
      </c>
      <c r="P1181">
        <v>97.493036211699206</v>
      </c>
      <c r="Q1181" t="s">
        <v>254</v>
      </c>
      <c r="R1181" t="s">
        <v>138</v>
      </c>
      <c r="S1181" t="s">
        <v>3264</v>
      </c>
    </row>
    <row r="1182">
      <c r="A1182" t="s">
        <v>5517</v>
      </c>
      <c r="B1182">
        <v>8.8090616419490892</v>
      </c>
      <c r="C1182">
        <v>-2.43588399711938</v>
      </c>
      <c r="D1182">
        <v>0.99112137931517597</v>
      </c>
      <c r="E1182">
        <v>0.0016209396340209801</v>
      </c>
      <c r="F1182">
        <v>0.00771083443446353</v>
      </c>
      <c r="G1182" t="s">
        <v>681</v>
      </c>
      <c r="H1182">
        <v>2535664</v>
      </c>
      <c r="I1182">
        <v>2536449</v>
      </c>
      <c r="J1182" t="s">
        <v>244</v>
      </c>
      <c r="K1182">
        <v>785</v>
      </c>
      <c r="L1182">
        <v>10.5</v>
      </c>
      <c r="M1182" t="s">
        <v>245</v>
      </c>
      <c r="N1182" t="s">
        <v>575</v>
      </c>
      <c r="O1182">
        <v>797</v>
      </c>
      <c r="P1182">
        <v>98.494353826850698</v>
      </c>
      <c r="Q1182" t="s">
        <v>254</v>
      </c>
      <c r="R1182" t="s">
        <v>192</v>
      </c>
      <c r="S1182" t="s">
        <v>3264</v>
      </c>
    </row>
    <row r="1183">
      <c r="A1183" t="s">
        <v>5518</v>
      </c>
      <c r="B1183">
        <v>7.1016573590984304</v>
      </c>
      <c r="C1183">
        <v>-3.7912299074818501</v>
      </c>
      <c r="D1183">
        <v>1.4634405512878099</v>
      </c>
      <c r="E1183">
        <v>0.0016294969683980599</v>
      </c>
      <c r="F1183">
        <v>0.0077467111796339803</v>
      </c>
      <c r="G1183" t="s">
        <v>286</v>
      </c>
      <c r="H1183">
        <v>344175</v>
      </c>
      <c r="I1183">
        <v>345382</v>
      </c>
      <c r="J1183" t="s">
        <v>244</v>
      </c>
      <c r="K1183">
        <v>1207</v>
      </c>
      <c r="L1183">
        <v>12.4</v>
      </c>
      <c r="M1183" t="s">
        <v>245</v>
      </c>
      <c r="N1183" t="s">
        <v>195</v>
      </c>
      <c r="O1183">
        <v>4363</v>
      </c>
      <c r="P1183">
        <v>27.664451065780401</v>
      </c>
      <c r="Q1183" t="s">
        <v>246</v>
      </c>
      <c r="R1183" t="s">
        <v>195</v>
      </c>
      <c r="S1183" t="s">
        <v>3264</v>
      </c>
    </row>
    <row r="1184">
      <c r="A1184" t="s">
        <v>5519</v>
      </c>
      <c r="B1184">
        <v>2.8418972340506299</v>
      </c>
      <c r="C1184">
        <v>4.4616781631788598</v>
      </c>
      <c r="D1184">
        <v>2.76032834845121</v>
      </c>
      <c r="E1184">
        <v>0.0016554525463427299</v>
      </c>
      <c r="F1184">
        <v>0.0078586780700269001</v>
      </c>
      <c r="G1184" t="s">
        <v>452</v>
      </c>
      <c r="H1184">
        <v>2875743</v>
      </c>
      <c r="I1184">
        <v>2875986</v>
      </c>
      <c r="J1184" t="s">
        <v>252</v>
      </c>
      <c r="K1184">
        <v>243</v>
      </c>
      <c r="L1184">
        <v>1.2</v>
      </c>
      <c r="M1184" t="s">
        <v>245</v>
      </c>
      <c r="N1184" t="s">
        <v>200</v>
      </c>
      <c r="O1184">
        <v>4637</v>
      </c>
      <c r="P1184">
        <v>5.2404571921501004</v>
      </c>
      <c r="Q1184" t="s">
        <v>246</v>
      </c>
      <c r="R1184" t="s">
        <v>200</v>
      </c>
      <c r="S1184" t="s">
        <v>3264</v>
      </c>
    </row>
    <row r="1185">
      <c r="A1185" t="s">
        <v>2865</v>
      </c>
      <c r="B1185">
        <v>4.1075065957676697</v>
      </c>
      <c r="C1185">
        <v>3.5938916256254299</v>
      </c>
      <c r="D1185">
        <v>1.6300184482540701</v>
      </c>
      <c r="E1185">
        <v>0.00166068920446497</v>
      </c>
      <c r="F1185">
        <v>0.0078775750321499003</v>
      </c>
      <c r="G1185" t="s">
        <v>334</v>
      </c>
      <c r="H1185">
        <v>546267</v>
      </c>
      <c r="I1185">
        <v>546317</v>
      </c>
      <c r="J1185" t="s">
        <v>244</v>
      </c>
      <c r="K1185">
        <v>50</v>
      </c>
      <c r="L1185">
        <v>16</v>
      </c>
      <c r="M1185" t="s">
        <v>245</v>
      </c>
      <c r="N1185" t="s">
        <v>432</v>
      </c>
      <c r="O1185">
        <v>21549</v>
      </c>
      <c r="P1185">
        <v>0.23202932850712299</v>
      </c>
      <c r="Q1185" t="s">
        <v>246</v>
      </c>
      <c r="R1185" t="s">
        <v>191</v>
      </c>
      <c r="S1185" t="s">
        <v>3264</v>
      </c>
    </row>
    <row r="1186">
      <c r="A1186" t="s">
        <v>3114</v>
      </c>
      <c r="B1186">
        <v>7.6383014203414801</v>
      </c>
      <c r="C1186">
        <v>-3.1548337456601598</v>
      </c>
      <c r="D1186">
        <v>1.22317075560059</v>
      </c>
      <c r="E1186">
        <v>0.0016808012197525701</v>
      </c>
      <c r="F1186">
        <v>0.0079624956976314006</v>
      </c>
      <c r="G1186" t="s">
        <v>524</v>
      </c>
      <c r="H1186">
        <v>163401</v>
      </c>
      <c r="I1186">
        <v>166287</v>
      </c>
      <c r="J1186" t="s">
        <v>252</v>
      </c>
      <c r="K1186">
        <v>2886</v>
      </c>
      <c r="L1186">
        <v>2.2000000000000002</v>
      </c>
      <c r="M1186" t="s">
        <v>274</v>
      </c>
      <c r="N1186" t="s">
        <v>122</v>
      </c>
      <c r="O1186">
        <v>2171</v>
      </c>
      <c r="P1186">
        <v>132.93413173652701</v>
      </c>
      <c r="Q1186" t="s">
        <v>254</v>
      </c>
      <c r="R1186" t="s">
        <v>122</v>
      </c>
      <c r="S1186" t="s">
        <v>3264</v>
      </c>
    </row>
    <row r="1187">
      <c r="A1187" t="s">
        <v>5520</v>
      </c>
      <c r="B1187">
        <v>4.2722918242713996</v>
      </c>
      <c r="C1187">
        <v>3.5929233197000601</v>
      </c>
      <c r="D1187">
        <v>1.6491227725113</v>
      </c>
      <c r="E1187">
        <v>0.0016831605238769301</v>
      </c>
      <c r="F1187">
        <v>0.0079703728014581896</v>
      </c>
      <c r="G1187" t="s">
        <v>681</v>
      </c>
      <c r="H1187">
        <v>2029605</v>
      </c>
      <c r="I1187">
        <v>2034231</v>
      </c>
      <c r="J1187" t="s">
        <v>244</v>
      </c>
      <c r="K1187">
        <v>984</v>
      </c>
      <c r="L1187">
        <v>24.719999999999999</v>
      </c>
      <c r="M1187" t="s">
        <v>465</v>
      </c>
      <c r="N1187" t="s">
        <v>198</v>
      </c>
      <c r="O1187">
        <v>22184</v>
      </c>
      <c r="P1187">
        <v>4.43562928236567</v>
      </c>
      <c r="Q1187" t="s">
        <v>246</v>
      </c>
      <c r="R1187" t="s">
        <v>198</v>
      </c>
      <c r="S1187" t="s">
        <v>3264</v>
      </c>
    </row>
    <row r="1188">
      <c r="A1188" t="s">
        <v>3121</v>
      </c>
      <c r="B1188">
        <v>7.0035572896993603</v>
      </c>
      <c r="C1188">
        <v>-3.7660155169232699</v>
      </c>
      <c r="D1188">
        <v>1.4706010856182601</v>
      </c>
      <c r="E1188">
        <v>0.0017355988360875901</v>
      </c>
      <c r="F1188">
        <v>0.0081946004731698104</v>
      </c>
      <c r="G1188" t="s">
        <v>524</v>
      </c>
      <c r="H1188">
        <v>158930</v>
      </c>
      <c r="I1188">
        <v>161835</v>
      </c>
      <c r="J1188" t="s">
        <v>252</v>
      </c>
      <c r="K1188">
        <v>2905</v>
      </c>
      <c r="L1188">
        <v>2.7999999999999998</v>
      </c>
      <c r="M1188" t="s">
        <v>274</v>
      </c>
      <c r="N1188" t="s">
        <v>122</v>
      </c>
      <c r="O1188">
        <v>2171</v>
      </c>
      <c r="P1188">
        <v>133.809304467987</v>
      </c>
      <c r="Q1188" t="s">
        <v>254</v>
      </c>
      <c r="R1188" t="s">
        <v>122</v>
      </c>
      <c r="S1188" t="s">
        <v>3264</v>
      </c>
    </row>
    <row r="1189">
      <c r="A1189" t="s">
        <v>2733</v>
      </c>
      <c r="B1189">
        <v>2.74994030559415</v>
      </c>
      <c r="C1189">
        <v>4.4290216981348998</v>
      </c>
      <c r="D1189">
        <v>2.7538795739481801</v>
      </c>
      <c r="E1189">
        <v>0.00173846681128767</v>
      </c>
      <c r="F1189">
        <v>0.0082051044427984294</v>
      </c>
      <c r="G1189" t="s">
        <v>342</v>
      </c>
      <c r="H1189">
        <v>10156205</v>
      </c>
      <c r="I1189">
        <v>10156455</v>
      </c>
      <c r="J1189" t="s">
        <v>244</v>
      </c>
      <c r="K1189">
        <v>250</v>
      </c>
      <c r="L1189">
        <v>15.9</v>
      </c>
      <c r="M1189" t="s">
        <v>245</v>
      </c>
      <c r="N1189" t="s">
        <v>138</v>
      </c>
      <c r="O1189">
        <v>8453</v>
      </c>
      <c r="P1189">
        <v>2.9575298710517002</v>
      </c>
      <c r="Q1189" t="s">
        <v>246</v>
      </c>
      <c r="R1189" t="s">
        <v>138</v>
      </c>
      <c r="S1189" t="s">
        <v>3264</v>
      </c>
    </row>
    <row r="1190">
      <c r="A1190" t="s">
        <v>5521</v>
      </c>
      <c r="B1190">
        <v>9.5233968806596092</v>
      </c>
      <c r="C1190">
        <v>-2.2063611421279701</v>
      </c>
      <c r="D1190">
        <v>0.91643312440393998</v>
      </c>
      <c r="E1190">
        <v>0.00174197209913551</v>
      </c>
      <c r="F1190">
        <v>0.0082199532908897605</v>
      </c>
      <c r="G1190" t="s">
        <v>243</v>
      </c>
      <c r="H1190">
        <v>2757269</v>
      </c>
      <c r="I1190">
        <v>2757359</v>
      </c>
      <c r="J1190" t="s">
        <v>244</v>
      </c>
      <c r="K1190">
        <v>90</v>
      </c>
      <c r="L1190">
        <v>0</v>
      </c>
      <c r="M1190" t="s">
        <v>245</v>
      </c>
      <c r="N1190" t="s">
        <v>122</v>
      </c>
      <c r="O1190">
        <v>421</v>
      </c>
      <c r="P1190">
        <v>21.377672209026102</v>
      </c>
      <c r="Q1190" t="s">
        <v>246</v>
      </c>
      <c r="R1190" t="s">
        <v>122</v>
      </c>
      <c r="S1190" t="s">
        <v>3264</v>
      </c>
    </row>
    <row r="1191">
      <c r="A1191" t="s">
        <v>2698</v>
      </c>
      <c r="B1191">
        <v>6.0950187677730803</v>
      </c>
      <c r="C1191">
        <v>2.5668516577962102</v>
      </c>
      <c r="D1191">
        <v>1.0766549675816299</v>
      </c>
      <c r="E1191">
        <v>0.0017790220821291001</v>
      </c>
      <c r="F1191">
        <v>0.0083809591131343494</v>
      </c>
      <c r="G1191" t="s">
        <v>269</v>
      </c>
      <c r="H1191">
        <v>5396677</v>
      </c>
      <c r="I1191">
        <v>5397433</v>
      </c>
      <c r="J1191" t="s">
        <v>252</v>
      </c>
      <c r="K1191">
        <v>756</v>
      </c>
      <c r="L1191">
        <v>6.9000000000000004</v>
      </c>
      <c r="M1191" t="s">
        <v>245</v>
      </c>
      <c r="N1191" t="s">
        <v>126</v>
      </c>
      <c r="O1191">
        <v>806</v>
      </c>
      <c r="P1191">
        <v>93.796526054590601</v>
      </c>
      <c r="Q1191" t="s">
        <v>254</v>
      </c>
      <c r="R1191" t="s">
        <v>191</v>
      </c>
      <c r="S1191" t="s">
        <v>3264</v>
      </c>
    </row>
    <row r="1192">
      <c r="A1192" t="s">
        <v>5522</v>
      </c>
      <c r="B1192">
        <v>4.00632416182843</v>
      </c>
      <c r="C1192">
        <v>-4.1968577624057302</v>
      </c>
      <c r="D1192">
        <v>2.61580416585053</v>
      </c>
      <c r="E1192">
        <v>0.0017880136971271999</v>
      </c>
      <c r="F1192">
        <v>0.0084129279343036992</v>
      </c>
      <c r="G1192" t="s">
        <v>261</v>
      </c>
      <c r="H1192">
        <v>4500917</v>
      </c>
      <c r="I1192">
        <v>4503000</v>
      </c>
      <c r="J1192" t="s">
        <v>244</v>
      </c>
      <c r="K1192">
        <v>1533</v>
      </c>
      <c r="L1192">
        <v>9.4100000000000001</v>
      </c>
      <c r="M1192" t="s">
        <v>245</v>
      </c>
      <c r="N1192" t="s">
        <v>126</v>
      </c>
      <c r="O1192">
        <v>2966</v>
      </c>
      <c r="P1192">
        <v>51.685772083614303</v>
      </c>
      <c r="Q1192" t="s">
        <v>246</v>
      </c>
      <c r="R1192" t="s">
        <v>192</v>
      </c>
      <c r="S1192" t="s">
        <v>3264</v>
      </c>
    </row>
    <row r="1193">
      <c r="A1193" t="s">
        <v>5523</v>
      </c>
      <c r="B1193">
        <v>3.9543561924895099</v>
      </c>
      <c r="C1193">
        <v>-4.1784684057210297</v>
      </c>
      <c r="D1193">
        <v>2.6123472963963499</v>
      </c>
      <c r="E1193">
        <v>0.00182417842128698</v>
      </c>
      <c r="F1193">
        <v>0.0085602106519528098</v>
      </c>
      <c r="G1193" t="s">
        <v>334</v>
      </c>
      <c r="H1193">
        <v>6314815</v>
      </c>
      <c r="I1193">
        <v>6314903</v>
      </c>
      <c r="J1193" t="s">
        <v>252</v>
      </c>
      <c r="K1193">
        <v>88</v>
      </c>
      <c r="L1193">
        <v>25.899999999999999</v>
      </c>
      <c r="M1193" t="s">
        <v>153</v>
      </c>
      <c r="N1193" t="s">
        <v>198</v>
      </c>
      <c r="O1193">
        <v>7282</v>
      </c>
      <c r="P1193">
        <v>1.2084592145015101</v>
      </c>
      <c r="Q1193" t="s">
        <v>246</v>
      </c>
      <c r="R1193" t="s">
        <v>198</v>
      </c>
      <c r="S1193" t="s">
        <v>3264</v>
      </c>
    </row>
    <row r="1194">
      <c r="A1194" t="s">
        <v>2811</v>
      </c>
      <c r="B1194">
        <v>7.2721276691184</v>
      </c>
      <c r="C1194">
        <v>2.3223038252360002</v>
      </c>
      <c r="D1194">
        <v>0.97218422949911498</v>
      </c>
      <c r="E1194">
        <v>0.0018402144470720499</v>
      </c>
      <c r="F1194">
        <v>0.0086301532450186302</v>
      </c>
      <c r="G1194" t="s">
        <v>317</v>
      </c>
      <c r="H1194">
        <v>749311</v>
      </c>
      <c r="I1194">
        <v>749527</v>
      </c>
      <c r="J1194" t="s">
        <v>244</v>
      </c>
      <c r="K1194">
        <v>216</v>
      </c>
      <c r="L1194">
        <v>20.5</v>
      </c>
      <c r="M1194" t="s">
        <v>245</v>
      </c>
      <c r="N1194" t="s">
        <v>138</v>
      </c>
      <c r="O1194">
        <v>2166</v>
      </c>
      <c r="P1194">
        <v>9.97229916897507</v>
      </c>
      <c r="Q1194" t="s">
        <v>246</v>
      </c>
      <c r="R1194" t="s">
        <v>138</v>
      </c>
      <c r="S1194" t="s">
        <v>3264</v>
      </c>
    </row>
    <row r="1195">
      <c r="A1195" t="s">
        <v>2787</v>
      </c>
      <c r="B1195">
        <v>6.6691222587913099</v>
      </c>
      <c r="C1195">
        <v>2.42854179838905</v>
      </c>
      <c r="D1195">
        <v>1.02228121659434</v>
      </c>
      <c r="E1195">
        <v>0.0018559137886265101</v>
      </c>
      <c r="F1195">
        <v>0.0086930910696901807</v>
      </c>
      <c r="G1195" t="s">
        <v>282</v>
      </c>
      <c r="H1195">
        <v>1886523</v>
      </c>
      <c r="I1195">
        <v>1895647</v>
      </c>
      <c r="J1195" t="s">
        <v>244</v>
      </c>
      <c r="K1195">
        <v>274</v>
      </c>
      <c r="L1195">
        <v>27.427</v>
      </c>
      <c r="M1195" t="s">
        <v>245</v>
      </c>
      <c r="N1195" t="s">
        <v>432</v>
      </c>
      <c r="O1195">
        <v>21549</v>
      </c>
      <c r="P1195">
        <v>1.2715207202190399</v>
      </c>
      <c r="Q1195" t="s">
        <v>246</v>
      </c>
      <c r="R1195" t="s">
        <v>191</v>
      </c>
      <c r="S1195" t="s">
        <v>3264</v>
      </c>
    </row>
    <row r="1196">
      <c r="A1196" t="s">
        <v>3108</v>
      </c>
      <c r="B1196">
        <v>3.9774222425195802</v>
      </c>
      <c r="C1196">
        <v>-4.1707441209816398</v>
      </c>
      <c r="D1196">
        <v>2.6257198958106498</v>
      </c>
      <c r="E1196">
        <v>0.0018716924923800099</v>
      </c>
      <c r="F1196">
        <v>0.0087598270716991705</v>
      </c>
      <c r="G1196" t="s">
        <v>524</v>
      </c>
      <c r="H1196">
        <v>263238</v>
      </c>
      <c r="I1196">
        <v>263555</v>
      </c>
      <c r="J1196" t="s">
        <v>244</v>
      </c>
      <c r="K1196">
        <v>317</v>
      </c>
      <c r="L1196">
        <v>5.5</v>
      </c>
      <c r="M1196" t="s">
        <v>274</v>
      </c>
      <c r="N1196" t="s">
        <v>138</v>
      </c>
      <c r="O1196">
        <v>321</v>
      </c>
      <c r="P1196">
        <v>98.753894080996901</v>
      </c>
      <c r="Q1196" t="s">
        <v>254</v>
      </c>
      <c r="R1196" t="s">
        <v>138</v>
      </c>
      <c r="S1196" t="s">
        <v>3264</v>
      </c>
    </row>
    <row r="1197">
      <c r="A1197" t="s">
        <v>3237</v>
      </c>
      <c r="B1197">
        <v>7.6574961603036904</v>
      </c>
      <c r="C1197">
        <v>-3.00162700847959</v>
      </c>
      <c r="D1197">
        <v>1.23484714054379</v>
      </c>
      <c r="E1197">
        <v>0.0019400991596941501</v>
      </c>
      <c r="F1197">
        <v>0.0090319587812775406</v>
      </c>
      <c r="G1197" t="s">
        <v>282</v>
      </c>
      <c r="H1197">
        <v>1576945</v>
      </c>
      <c r="I1197">
        <v>1577389</v>
      </c>
      <c r="J1197" t="s">
        <v>244</v>
      </c>
      <c r="K1197">
        <v>444</v>
      </c>
      <c r="L1197">
        <v>2.8999999999999999</v>
      </c>
      <c r="M1197" t="s">
        <v>245</v>
      </c>
      <c r="N1197" t="s">
        <v>195</v>
      </c>
      <c r="O1197">
        <v>472</v>
      </c>
      <c r="P1197">
        <v>94.067796610169495</v>
      </c>
      <c r="Q1197" t="s">
        <v>254</v>
      </c>
      <c r="R1197" t="s">
        <v>195</v>
      </c>
      <c r="S1197" t="s">
        <v>3264</v>
      </c>
    </row>
    <row r="1198">
      <c r="A1198" t="s">
        <v>2752</v>
      </c>
      <c r="B1198">
        <v>2.8227686056413899</v>
      </c>
      <c r="C1198">
        <v>4.3699748384516797</v>
      </c>
      <c r="D1198">
        <v>2.8028477098961</v>
      </c>
      <c r="E1198">
        <v>0.0020008810540662501</v>
      </c>
      <c r="F1198">
        <v>0.0092809411843048709</v>
      </c>
      <c r="G1198" t="s">
        <v>418</v>
      </c>
      <c r="H1198">
        <v>843983</v>
      </c>
      <c r="I1198">
        <v>844049</v>
      </c>
      <c r="J1198" t="s">
        <v>244</v>
      </c>
      <c r="K1198">
        <v>66</v>
      </c>
      <c r="L1198">
        <v>24.199999999999999</v>
      </c>
      <c r="M1198" t="s">
        <v>274</v>
      </c>
      <c r="N1198" t="s">
        <v>198</v>
      </c>
      <c r="O1198">
        <v>22184</v>
      </c>
      <c r="P1198">
        <v>0.297511720158673</v>
      </c>
      <c r="Q1198" t="s">
        <v>246</v>
      </c>
      <c r="R1198" t="s">
        <v>198</v>
      </c>
      <c r="S1198" t="s">
        <v>3264</v>
      </c>
    </row>
    <row r="1199">
      <c r="A1199" t="s">
        <v>5524</v>
      </c>
      <c r="B1199">
        <v>9.0253968864017793</v>
      </c>
      <c r="C1199">
        <v>-2.2798720879674201</v>
      </c>
      <c r="D1199">
        <v>0.99960559126981796</v>
      </c>
      <c r="E1199">
        <v>0.0020346764497599498</v>
      </c>
      <c r="F1199">
        <v>0.0094240025740800898</v>
      </c>
      <c r="G1199" t="s">
        <v>681</v>
      </c>
      <c r="H1199">
        <v>1374581</v>
      </c>
      <c r="I1199">
        <v>1374924</v>
      </c>
      <c r="J1199" t="s">
        <v>252</v>
      </c>
      <c r="K1199">
        <v>343</v>
      </c>
      <c r="L1199">
        <v>2.1000000000000001</v>
      </c>
      <c r="M1199" t="s">
        <v>274</v>
      </c>
      <c r="N1199" t="s">
        <v>138</v>
      </c>
      <c r="O1199">
        <v>359</v>
      </c>
      <c r="P1199">
        <v>95.543175487465206</v>
      </c>
      <c r="Q1199" t="s">
        <v>254</v>
      </c>
      <c r="R1199" t="s">
        <v>138</v>
      </c>
      <c r="S1199" t="s">
        <v>3264</v>
      </c>
    </row>
    <row r="1200">
      <c r="A1200" t="s">
        <v>2639</v>
      </c>
      <c r="B1200">
        <v>5.54939924267374</v>
      </c>
      <c r="C1200">
        <v>2.7834634852388498</v>
      </c>
      <c r="D1200">
        <v>1.1921695432521999</v>
      </c>
      <c r="E1200">
        <v>0.0020368247618284502</v>
      </c>
      <c r="F1200">
        <v>0.0094304615616439304</v>
      </c>
      <c r="G1200" t="s">
        <v>261</v>
      </c>
      <c r="H1200">
        <v>4919437</v>
      </c>
      <c r="I1200">
        <v>4920132</v>
      </c>
      <c r="J1200" t="s">
        <v>252</v>
      </c>
      <c r="K1200">
        <v>695</v>
      </c>
      <c r="L1200">
        <v>7.2000000000000002</v>
      </c>
      <c r="M1200" t="s">
        <v>265</v>
      </c>
      <c r="N1200" t="s">
        <v>126</v>
      </c>
      <c r="O1200">
        <v>806</v>
      </c>
      <c r="P1200">
        <v>86.228287841191104</v>
      </c>
      <c r="Q1200" t="s">
        <v>254</v>
      </c>
      <c r="R1200" t="s">
        <v>191</v>
      </c>
      <c r="S1200" t="s">
        <v>3264</v>
      </c>
    </row>
    <row r="1201">
      <c r="A1201" t="s">
        <v>2728</v>
      </c>
      <c r="B1201">
        <v>5.7141844711774601</v>
      </c>
      <c r="C1201">
        <v>2.7811544835416502</v>
      </c>
      <c r="D1201">
        <v>1.2057599520823801</v>
      </c>
      <c r="E1201">
        <v>0.0020687350800941999</v>
      </c>
      <c r="F1201">
        <v>0.0095665934619187393</v>
      </c>
      <c r="G1201" t="s">
        <v>553</v>
      </c>
      <c r="H1201">
        <v>2150509</v>
      </c>
      <c r="I1201">
        <v>2150602</v>
      </c>
      <c r="J1201" t="s">
        <v>244</v>
      </c>
      <c r="K1201">
        <v>93</v>
      </c>
      <c r="L1201">
        <v>19.300000000000001</v>
      </c>
      <c r="M1201" t="s">
        <v>245</v>
      </c>
      <c r="N1201" t="s">
        <v>138</v>
      </c>
      <c r="O1201">
        <v>4935</v>
      </c>
      <c r="P1201">
        <v>1.8844984802431599</v>
      </c>
      <c r="Q1201" t="s">
        <v>246</v>
      </c>
      <c r="R1201" t="s">
        <v>138</v>
      </c>
      <c r="S1201" t="s">
        <v>3264</v>
      </c>
    </row>
    <row r="1202">
      <c r="A1202" t="s">
        <v>5525</v>
      </c>
      <c r="B1202">
        <v>7.2382257873106797</v>
      </c>
      <c r="C1202">
        <v>2.22207630112363</v>
      </c>
      <c r="D1202">
        <v>0.95848536524885097</v>
      </c>
      <c r="E1202">
        <v>0.00209386694827327</v>
      </c>
      <c r="F1202">
        <v>0.0096789010256881601</v>
      </c>
      <c r="G1202" t="s">
        <v>349</v>
      </c>
      <c r="H1202">
        <v>1068656</v>
      </c>
      <c r="I1202">
        <v>1069111</v>
      </c>
      <c r="J1202" t="s">
        <v>252</v>
      </c>
      <c r="K1202">
        <v>455</v>
      </c>
      <c r="L1202">
        <v>15.199999999999999</v>
      </c>
      <c r="M1202" t="s">
        <v>245</v>
      </c>
      <c r="N1202" t="s">
        <v>195</v>
      </c>
      <c r="O1202">
        <v>4363</v>
      </c>
      <c r="P1202">
        <v>10.4286041714417</v>
      </c>
      <c r="Q1202" t="s">
        <v>246</v>
      </c>
      <c r="R1202" t="s">
        <v>195</v>
      </c>
      <c r="S1202" t="s">
        <v>3264</v>
      </c>
    </row>
    <row r="1203">
      <c r="A1203" t="s">
        <v>3024</v>
      </c>
      <c r="B1203">
        <v>2.6388547487284102</v>
      </c>
      <c r="C1203">
        <v>4.3094115881989996</v>
      </c>
      <c r="D1203">
        <v>2.7818776053783401</v>
      </c>
      <c r="E1203">
        <v>0.0021506423440934802</v>
      </c>
      <c r="F1203">
        <v>0.0099113170936213201</v>
      </c>
      <c r="G1203" t="s">
        <v>681</v>
      </c>
      <c r="H1203">
        <v>5047313</v>
      </c>
      <c r="I1203">
        <v>5047507</v>
      </c>
      <c r="J1203" t="s">
        <v>244</v>
      </c>
      <c r="K1203">
        <v>194</v>
      </c>
      <c r="L1203">
        <v>9.8000000000000007</v>
      </c>
      <c r="M1203" t="s">
        <v>274</v>
      </c>
      <c r="N1203" t="s">
        <v>126</v>
      </c>
      <c r="O1203">
        <v>826</v>
      </c>
      <c r="P1203">
        <v>23.486682808716701</v>
      </c>
      <c r="Q1203" t="s">
        <v>246</v>
      </c>
      <c r="R1203" t="s">
        <v>192</v>
      </c>
      <c r="S1203" t="s">
        <v>3264</v>
      </c>
    </row>
    <row r="1204">
      <c r="A1204" t="s">
        <v>2819</v>
      </c>
      <c r="B1204">
        <v>4.9326831198262298</v>
      </c>
      <c r="C1204">
        <v>3.1677567623303702</v>
      </c>
      <c r="D1204">
        <v>1.32839115219057</v>
      </c>
      <c r="E1204">
        <v>0.0021899464422949501</v>
      </c>
      <c r="F1204">
        <v>0.010076219195489001</v>
      </c>
      <c r="G1204" t="s">
        <v>269</v>
      </c>
      <c r="H1204">
        <v>7380355</v>
      </c>
      <c r="I1204">
        <v>7380922</v>
      </c>
      <c r="J1204" t="s">
        <v>252</v>
      </c>
      <c r="K1204">
        <v>567</v>
      </c>
      <c r="L1204">
        <v>9.1999999999999993</v>
      </c>
      <c r="M1204" t="s">
        <v>245</v>
      </c>
      <c r="N1204" t="s">
        <v>126</v>
      </c>
      <c r="O1204">
        <v>806</v>
      </c>
      <c r="P1204">
        <v>70.347394540942901</v>
      </c>
      <c r="Q1204" t="s">
        <v>246</v>
      </c>
      <c r="R1204" t="s">
        <v>191</v>
      </c>
      <c r="S1204" t="s">
        <v>3264</v>
      </c>
    </row>
    <row r="1205">
      <c r="A1205" t="s">
        <v>5526</v>
      </c>
      <c r="B1205">
        <v>5.4880759358251696</v>
      </c>
      <c r="C1205">
        <v>2.7612038735537698</v>
      </c>
      <c r="D1205">
        <v>1.1969054489786199</v>
      </c>
      <c r="E1205">
        <v>0.0021935942925511999</v>
      </c>
      <c r="F1205">
        <v>0.010090974669211401</v>
      </c>
      <c r="G1205" t="s">
        <v>338</v>
      </c>
      <c r="H1205">
        <v>3738632</v>
      </c>
      <c r="I1205">
        <v>3766390</v>
      </c>
      <c r="J1205" t="s">
        <v>244</v>
      </c>
      <c r="K1205">
        <v>3461</v>
      </c>
      <c r="L1205">
        <v>26.550999999999998</v>
      </c>
      <c r="M1205" t="s">
        <v>245</v>
      </c>
      <c r="N1205" t="s">
        <v>198</v>
      </c>
      <c r="O1205">
        <v>22184</v>
      </c>
      <c r="P1205">
        <v>15.601334294987399</v>
      </c>
      <c r="Q1205" t="s">
        <v>246</v>
      </c>
      <c r="R1205" t="s">
        <v>198</v>
      </c>
      <c r="S1205" t="s">
        <v>3264</v>
      </c>
    </row>
    <row r="1206">
      <c r="A1206" t="s">
        <v>3229</v>
      </c>
      <c r="B1206">
        <v>6.7223385251005396</v>
      </c>
      <c r="C1206">
        <v>-3.5278119010978002</v>
      </c>
      <c r="D1206">
        <v>1.4819851510411199</v>
      </c>
      <c r="E1206">
        <v>0.00222466582897841</v>
      </c>
      <c r="F1206">
        <v>0.0102228887423451</v>
      </c>
      <c r="G1206" t="s">
        <v>681</v>
      </c>
      <c r="H1206">
        <v>179473</v>
      </c>
      <c r="I1206">
        <v>179796</v>
      </c>
      <c r="J1206" t="s">
        <v>252</v>
      </c>
      <c r="K1206">
        <v>323</v>
      </c>
      <c r="L1206">
        <v>0.59999999999999998</v>
      </c>
      <c r="M1206" t="s">
        <v>245</v>
      </c>
      <c r="N1206" t="s">
        <v>138</v>
      </c>
      <c r="O1206">
        <v>359</v>
      </c>
      <c r="P1206">
        <v>89.972144846796695</v>
      </c>
      <c r="Q1206" t="s">
        <v>254</v>
      </c>
      <c r="R1206" t="s">
        <v>138</v>
      </c>
      <c r="S1206" t="s">
        <v>3264</v>
      </c>
    </row>
    <row r="1207">
      <c r="A1207" t="s">
        <v>5527</v>
      </c>
      <c r="B1207">
        <v>8.0400621591983708</v>
      </c>
      <c r="C1207">
        <v>-2.4966555673918598</v>
      </c>
      <c r="D1207">
        <v>1.1008348025035499</v>
      </c>
      <c r="E1207">
        <v>0.0022747786517318801</v>
      </c>
      <c r="F1207">
        <v>0.0104308924511192</v>
      </c>
      <c r="G1207" t="s">
        <v>349</v>
      </c>
      <c r="H1207">
        <v>6577558</v>
      </c>
      <c r="I1207">
        <v>6577869</v>
      </c>
      <c r="J1207" t="s">
        <v>244</v>
      </c>
      <c r="K1207">
        <v>311</v>
      </c>
      <c r="L1207">
        <v>5.7999999999999998</v>
      </c>
      <c r="M1207" t="s">
        <v>274</v>
      </c>
      <c r="N1207" t="s">
        <v>137</v>
      </c>
      <c r="O1207">
        <v>1715</v>
      </c>
      <c r="P1207">
        <v>18.134110787171998</v>
      </c>
      <c r="Q1207" t="s">
        <v>246</v>
      </c>
      <c r="R1207" t="s">
        <v>194</v>
      </c>
      <c r="S1207" t="s">
        <v>3264</v>
      </c>
    </row>
    <row r="1208">
      <c r="A1208" t="s">
        <v>2922</v>
      </c>
      <c r="B1208">
        <v>2.61972612031916</v>
      </c>
      <c r="C1208">
        <v>4.2549867788282496</v>
      </c>
      <c r="D1208">
        <v>2.7934938479761802</v>
      </c>
      <c r="E1208">
        <v>0.0023039175040903601</v>
      </c>
      <c r="F1208">
        <v>0.0105518222930983</v>
      </c>
      <c r="G1208" t="s">
        <v>411</v>
      </c>
      <c r="H1208">
        <v>1165509</v>
      </c>
      <c r="I1208">
        <v>1166155</v>
      </c>
      <c r="J1208" t="s">
        <v>244</v>
      </c>
      <c r="K1208">
        <v>646</v>
      </c>
      <c r="L1208">
        <v>15.5</v>
      </c>
      <c r="M1208" t="s">
        <v>274</v>
      </c>
      <c r="N1208" t="s">
        <v>199</v>
      </c>
      <c r="O1208">
        <v>11528</v>
      </c>
      <c r="P1208">
        <v>5.6037473976405296</v>
      </c>
      <c r="Q1208" t="s">
        <v>246</v>
      </c>
      <c r="R1208" t="s">
        <v>199</v>
      </c>
      <c r="S1208" t="s">
        <v>3264</v>
      </c>
    </row>
    <row r="1209">
      <c r="A1209" t="s">
        <v>2743</v>
      </c>
      <c r="B1209">
        <v>5.3693947755652198</v>
      </c>
      <c r="C1209">
        <v>2.7103425627475599</v>
      </c>
      <c r="D1209">
        <v>1.19048950187404</v>
      </c>
      <c r="E1209">
        <v>0.00236264049908602</v>
      </c>
      <c r="F1209">
        <v>0.010807793416366699</v>
      </c>
      <c r="G1209" t="s">
        <v>286</v>
      </c>
      <c r="H1209">
        <v>4488136</v>
      </c>
      <c r="I1209">
        <v>4488388</v>
      </c>
      <c r="J1209" t="s">
        <v>252</v>
      </c>
      <c r="K1209">
        <v>252</v>
      </c>
      <c r="L1209">
        <v>29.100000000000001</v>
      </c>
      <c r="M1209" t="s">
        <v>245</v>
      </c>
      <c r="N1209" t="s">
        <v>278</v>
      </c>
      <c r="O1209">
        <v>16118</v>
      </c>
      <c r="P1209">
        <v>1.56346941307855</v>
      </c>
      <c r="Q1209" t="s">
        <v>246</v>
      </c>
      <c r="R1209" t="s">
        <v>191</v>
      </c>
      <c r="S1209" t="s">
        <v>3264</v>
      </c>
    </row>
    <row r="1210">
      <c r="A1210" t="s">
        <v>2894</v>
      </c>
      <c r="B1210">
        <v>3.84707822521771</v>
      </c>
      <c r="C1210">
        <v>3.4182428424760198</v>
      </c>
      <c r="D1210">
        <v>1.66656629169599</v>
      </c>
      <c r="E1210">
        <v>0.00236662998922978</v>
      </c>
      <c r="F1210">
        <v>0.010819555320318201</v>
      </c>
      <c r="G1210" t="s">
        <v>414</v>
      </c>
      <c r="H1210">
        <v>2753696</v>
      </c>
      <c r="I1210">
        <v>2754418</v>
      </c>
      <c r="J1210" t="s">
        <v>244</v>
      </c>
      <c r="K1210">
        <v>722</v>
      </c>
      <c r="L1210">
        <v>16.100000000000001</v>
      </c>
      <c r="M1210" t="s">
        <v>245</v>
      </c>
      <c r="N1210" t="s">
        <v>200</v>
      </c>
      <c r="O1210">
        <v>3664</v>
      </c>
      <c r="P1210">
        <v>19.7052401746725</v>
      </c>
      <c r="Q1210" t="s">
        <v>246</v>
      </c>
      <c r="R1210" t="s">
        <v>200</v>
      </c>
      <c r="S1210" t="s">
        <v>3264</v>
      </c>
    </row>
    <row r="1211">
      <c r="A1211" t="s">
        <v>2735</v>
      </c>
      <c r="B1211">
        <v>5.9111049108601099</v>
      </c>
      <c r="C1211">
        <v>2.5075850770277199</v>
      </c>
      <c r="D1211">
        <v>1.10393641991797</v>
      </c>
      <c r="E1211">
        <v>0.0023849637547822002</v>
      </c>
      <c r="F1211">
        <v>0.0108968417831793</v>
      </c>
      <c r="G1211" t="s">
        <v>342</v>
      </c>
      <c r="H1211">
        <v>10082292</v>
      </c>
      <c r="I1211">
        <v>10082854</v>
      </c>
      <c r="J1211" t="s">
        <v>244</v>
      </c>
      <c r="K1211">
        <v>562</v>
      </c>
      <c r="L1211">
        <v>7.9000000000000004</v>
      </c>
      <c r="M1211" t="s">
        <v>274</v>
      </c>
      <c r="N1211" t="s">
        <v>126</v>
      </c>
      <c r="O1211">
        <v>826</v>
      </c>
      <c r="P1211">
        <v>68.038740920096899</v>
      </c>
      <c r="Q1211" t="s">
        <v>246</v>
      </c>
      <c r="R1211" t="s">
        <v>192</v>
      </c>
      <c r="S1211" t="s">
        <v>3264</v>
      </c>
    </row>
    <row r="1212">
      <c r="A1212" t="s">
        <v>2903</v>
      </c>
      <c r="B1212">
        <v>3.7206870220727399</v>
      </c>
      <c r="C1212">
        <v>-3.9825659404616398</v>
      </c>
      <c r="D1212">
        <v>2.6514706201242602</v>
      </c>
      <c r="E1212">
        <v>0.0024015081254156298</v>
      </c>
      <c r="F1212">
        <v>0.010961490817363801</v>
      </c>
      <c r="G1212" t="s">
        <v>334</v>
      </c>
      <c r="H1212">
        <v>949736</v>
      </c>
      <c r="I1212">
        <v>949833</v>
      </c>
      <c r="J1212" t="s">
        <v>252</v>
      </c>
      <c r="K1212">
        <v>97</v>
      </c>
      <c r="L1212">
        <v>21.899999999999999</v>
      </c>
      <c r="M1212" t="s">
        <v>153</v>
      </c>
      <c r="N1212" t="s">
        <v>138</v>
      </c>
      <c r="O1212">
        <v>335593</v>
      </c>
      <c r="P1212">
        <v>0.028904059381453101</v>
      </c>
      <c r="Q1212" t="s">
        <v>246</v>
      </c>
      <c r="R1212" t="s">
        <v>138</v>
      </c>
      <c r="S1212" t="s">
        <v>3264</v>
      </c>
    </row>
    <row r="1213">
      <c r="A1213" t="s">
        <v>5528</v>
      </c>
      <c r="B1213">
        <v>8.6087127659980496</v>
      </c>
      <c r="C1213">
        <v>-2.2737320506463901</v>
      </c>
      <c r="D1213">
        <v>1.00677367212472</v>
      </c>
      <c r="E1213">
        <v>0.0024011904409042698</v>
      </c>
      <c r="F1213">
        <v>0.010961490817363801</v>
      </c>
      <c r="G1213" t="s">
        <v>269</v>
      </c>
      <c r="H1213">
        <v>5647024</v>
      </c>
      <c r="I1213">
        <v>5647957</v>
      </c>
      <c r="J1213" t="s">
        <v>244</v>
      </c>
      <c r="K1213">
        <v>944</v>
      </c>
      <c r="L1213">
        <v>15.122999999999999</v>
      </c>
      <c r="M1213" t="s">
        <v>274</v>
      </c>
      <c r="N1213" t="s">
        <v>126</v>
      </c>
      <c r="O1213">
        <v>5526</v>
      </c>
      <c r="P1213">
        <v>17.0828809265291</v>
      </c>
      <c r="Q1213" t="s">
        <v>246</v>
      </c>
      <c r="R1213" t="s">
        <v>191</v>
      </c>
      <c r="S1213" t="s">
        <v>3264</v>
      </c>
    </row>
    <row r="1214">
      <c r="A1214" t="s">
        <v>2897</v>
      </c>
      <c r="B1214">
        <v>3.9044641104454501</v>
      </c>
      <c r="C1214">
        <v>3.4532104337642502</v>
      </c>
      <c r="D1214">
        <v>1.6894857379717201</v>
      </c>
      <c r="E1214">
        <v>0.00241207463267815</v>
      </c>
      <c r="F1214">
        <v>0.011005330949655501</v>
      </c>
      <c r="G1214" t="s">
        <v>342</v>
      </c>
      <c r="H1214">
        <v>4046654</v>
      </c>
      <c r="I1214">
        <v>4047225</v>
      </c>
      <c r="J1214" t="s">
        <v>252</v>
      </c>
      <c r="K1214">
        <v>583</v>
      </c>
      <c r="L1214">
        <v>13.711</v>
      </c>
      <c r="M1214" t="s">
        <v>245</v>
      </c>
      <c r="N1214" t="s">
        <v>126</v>
      </c>
      <c r="O1214">
        <v>703</v>
      </c>
      <c r="P1214">
        <v>82.930298719772395</v>
      </c>
      <c r="Q1214" t="s">
        <v>254</v>
      </c>
      <c r="R1214" t="s">
        <v>191</v>
      </c>
      <c r="S1214" t="s">
        <v>3264</v>
      </c>
    </row>
    <row r="1215">
      <c r="A1215" t="s">
        <v>2876</v>
      </c>
      <c r="B1215">
        <v>4.1229490105871696</v>
      </c>
      <c r="C1215">
        <v>3.4333853247564798</v>
      </c>
      <c r="D1215">
        <v>1.7132059846937</v>
      </c>
      <c r="E1215">
        <v>0.00243785700758318</v>
      </c>
      <c r="F1215">
        <v>0.011111889160635101</v>
      </c>
      <c r="G1215" t="s">
        <v>553</v>
      </c>
      <c r="H1215">
        <v>8373446</v>
      </c>
      <c r="I1215">
        <v>8373592</v>
      </c>
      <c r="J1215" t="s">
        <v>252</v>
      </c>
      <c r="K1215">
        <v>146</v>
      </c>
      <c r="L1215">
        <v>9.5999999999999996</v>
      </c>
      <c r="M1215" t="s">
        <v>245</v>
      </c>
      <c r="N1215" t="s">
        <v>197</v>
      </c>
      <c r="O1215">
        <v>607</v>
      </c>
      <c r="P1215">
        <v>24.052718286655701</v>
      </c>
      <c r="Q1215" t="s">
        <v>246</v>
      </c>
      <c r="R1215" t="s">
        <v>197</v>
      </c>
      <c r="S1215" t="s">
        <v>3264</v>
      </c>
    </row>
    <row r="1216">
      <c r="A1216" t="s">
        <v>1215</v>
      </c>
      <c r="B1216">
        <v>38.535499686578497</v>
      </c>
      <c r="C1216">
        <v>2.0239959921433002</v>
      </c>
      <c r="D1216">
        <v>0.89908312716706895</v>
      </c>
      <c r="E1216">
        <v>0.0024656659328161101</v>
      </c>
      <c r="F1216">
        <v>0.0112296976195879</v>
      </c>
      <c r="G1216" t="s">
        <v>553</v>
      </c>
      <c r="H1216">
        <v>416657</v>
      </c>
      <c r="I1216">
        <v>417097</v>
      </c>
      <c r="J1216" t="s">
        <v>244</v>
      </c>
      <c r="K1216">
        <v>440</v>
      </c>
      <c r="L1216">
        <v>2.7999999999999998</v>
      </c>
      <c r="M1216" t="s">
        <v>274</v>
      </c>
      <c r="N1216" t="s">
        <v>137</v>
      </c>
      <c r="O1216">
        <v>723</v>
      </c>
      <c r="P1216">
        <v>60.857538035961298</v>
      </c>
      <c r="Q1216" t="s">
        <v>246</v>
      </c>
      <c r="R1216" t="s">
        <v>194</v>
      </c>
      <c r="S1216" t="s">
        <v>3264</v>
      </c>
    </row>
    <row r="1217">
      <c r="A1217" t="s">
        <v>5529</v>
      </c>
      <c r="B1217">
        <v>3.8279495968084598</v>
      </c>
      <c r="C1217">
        <v>3.3876613443134298</v>
      </c>
      <c r="D1217">
        <v>1.6726506895988</v>
      </c>
      <c r="E1217">
        <v>0.00248598220612027</v>
      </c>
      <c r="F1217">
        <v>0.011315471115606299</v>
      </c>
      <c r="G1217" t="s">
        <v>411</v>
      </c>
      <c r="H1217">
        <v>3576676</v>
      </c>
      <c r="I1217">
        <v>3576779</v>
      </c>
      <c r="J1217" t="s">
        <v>252</v>
      </c>
      <c r="K1217">
        <v>103</v>
      </c>
      <c r="L1217">
        <v>5.7999999999999998</v>
      </c>
      <c r="M1217" t="s">
        <v>274</v>
      </c>
      <c r="N1217" t="s">
        <v>126</v>
      </c>
      <c r="O1217">
        <v>3386</v>
      </c>
      <c r="P1217">
        <v>3.04193738924985</v>
      </c>
      <c r="Q1217" t="s">
        <v>246</v>
      </c>
      <c r="R1217" t="s">
        <v>192</v>
      </c>
      <c r="S1217" t="s">
        <v>3264</v>
      </c>
    </row>
    <row r="1218">
      <c r="A1218" t="s">
        <v>5530</v>
      </c>
      <c r="B1218">
        <v>7.7440320614645</v>
      </c>
      <c r="C1218">
        <v>-2.53632672144062</v>
      </c>
      <c r="D1218">
        <v>1.1152697150898601</v>
      </c>
      <c r="E1218">
        <v>0.0025279742078216502</v>
      </c>
      <c r="F1218">
        <v>0.011490609279087601</v>
      </c>
      <c r="G1218" t="s">
        <v>334</v>
      </c>
      <c r="H1218">
        <v>6247772</v>
      </c>
      <c r="I1218">
        <v>6247860</v>
      </c>
      <c r="J1218" t="s">
        <v>244</v>
      </c>
      <c r="K1218">
        <v>88</v>
      </c>
      <c r="L1218">
        <v>3.3999999999999999</v>
      </c>
      <c r="M1218" t="s">
        <v>274</v>
      </c>
      <c r="N1218" t="s">
        <v>122</v>
      </c>
      <c r="O1218">
        <v>421</v>
      </c>
      <c r="P1218">
        <v>20.902612826603299</v>
      </c>
      <c r="Q1218" t="s">
        <v>246</v>
      </c>
      <c r="R1218" t="s">
        <v>122</v>
      </c>
      <c r="S1218" t="s">
        <v>3264</v>
      </c>
    </row>
    <row r="1219">
      <c r="A1219" t="s">
        <v>5531</v>
      </c>
      <c r="B1219">
        <v>3.7957210414417299</v>
      </c>
      <c r="C1219">
        <v>-3.9606909467036799</v>
      </c>
      <c r="D1219">
        <v>2.6960940192041498</v>
      </c>
      <c r="E1219">
        <v>0.0025554608098889201</v>
      </c>
      <c r="F1219">
        <v>0.011606325877181601</v>
      </c>
      <c r="G1219" t="s">
        <v>342</v>
      </c>
      <c r="H1219">
        <v>3552662</v>
      </c>
      <c r="I1219">
        <v>3552907</v>
      </c>
      <c r="J1219" t="s">
        <v>252</v>
      </c>
      <c r="K1219">
        <v>245</v>
      </c>
      <c r="L1219">
        <v>17.399999999999999</v>
      </c>
      <c r="M1219" t="s">
        <v>153</v>
      </c>
      <c r="N1219" t="s">
        <v>189</v>
      </c>
      <c r="O1219">
        <v>7334</v>
      </c>
      <c r="P1219">
        <v>3.34060539950914</v>
      </c>
      <c r="Q1219" t="s">
        <v>246</v>
      </c>
      <c r="R1219" t="s">
        <v>189</v>
      </c>
      <c r="S1219" t="s">
        <v>3264</v>
      </c>
    </row>
    <row r="1220">
      <c r="A1220" t="s">
        <v>5532</v>
      </c>
      <c r="B1220">
        <v>3.8650579050744698</v>
      </c>
      <c r="C1220">
        <v>-3.9693579415096298</v>
      </c>
      <c r="D1220">
        <v>2.7151927637840099</v>
      </c>
      <c r="E1220">
        <v>0.0025677688342602301</v>
      </c>
      <c r="F1220">
        <v>0.0116552870965648</v>
      </c>
      <c r="G1220" t="s">
        <v>307</v>
      </c>
      <c r="H1220">
        <v>1829143</v>
      </c>
      <c r="I1220">
        <v>1829197</v>
      </c>
      <c r="J1220" t="s">
        <v>252</v>
      </c>
      <c r="K1220">
        <v>54</v>
      </c>
      <c r="L1220">
        <v>25</v>
      </c>
      <c r="M1220" t="s">
        <v>245</v>
      </c>
      <c r="N1220" t="s">
        <v>278</v>
      </c>
      <c r="O1220">
        <v>9871</v>
      </c>
      <c r="P1220">
        <v>0.54705703576132103</v>
      </c>
      <c r="Q1220" t="s">
        <v>246</v>
      </c>
      <c r="R1220" t="s">
        <v>191</v>
      </c>
      <c r="S1220" t="s">
        <v>3264</v>
      </c>
    </row>
    <row r="1221">
      <c r="A1221" t="s">
        <v>5533</v>
      </c>
      <c r="B1221">
        <v>8.9098203523896107</v>
      </c>
      <c r="C1221">
        <v>-2.4521080576434402</v>
      </c>
      <c r="D1221">
        <v>1.1763921035260001</v>
      </c>
      <c r="E1221">
        <v>0.0025781491497329501</v>
      </c>
      <c r="F1221">
        <v>0.0116908106678796</v>
      </c>
      <c r="G1221" t="s">
        <v>681</v>
      </c>
      <c r="H1221">
        <v>1360185</v>
      </c>
      <c r="I1221">
        <v>1360400</v>
      </c>
      <c r="J1221" t="s">
        <v>244</v>
      </c>
      <c r="K1221">
        <v>124</v>
      </c>
      <c r="L1221">
        <v>19.526</v>
      </c>
      <c r="M1221" t="s">
        <v>293</v>
      </c>
      <c r="N1221" t="s">
        <v>126</v>
      </c>
      <c r="O1221">
        <v>1071</v>
      </c>
      <c r="P1221">
        <v>11.577964519141</v>
      </c>
      <c r="Q1221" t="s">
        <v>246</v>
      </c>
      <c r="R1221" t="s">
        <v>191</v>
      </c>
      <c r="S1221" t="s">
        <v>3264</v>
      </c>
    </row>
    <row r="1222">
      <c r="A1222" t="s">
        <v>2762</v>
      </c>
      <c r="B1222">
        <v>7.1595335861683003</v>
      </c>
      <c r="C1222">
        <v>2.1842086845558102</v>
      </c>
      <c r="D1222">
        <v>0.98242249143064497</v>
      </c>
      <c r="E1222">
        <v>0.00263710199861533</v>
      </c>
      <c r="F1222">
        <v>0.011929771958946501</v>
      </c>
      <c r="G1222" t="s">
        <v>297</v>
      </c>
      <c r="H1222">
        <v>5061303</v>
      </c>
      <c r="I1222">
        <v>5061603</v>
      </c>
      <c r="J1222" t="s">
        <v>244</v>
      </c>
      <c r="K1222">
        <v>300</v>
      </c>
      <c r="L1222">
        <v>7.2999999999999998</v>
      </c>
      <c r="M1222" t="s">
        <v>245</v>
      </c>
      <c r="N1222" t="s">
        <v>126</v>
      </c>
      <c r="O1222">
        <v>826</v>
      </c>
      <c r="P1222">
        <v>36.319612590798997</v>
      </c>
      <c r="Q1222" t="s">
        <v>246</v>
      </c>
      <c r="R1222" t="s">
        <v>192</v>
      </c>
      <c r="S1222" t="s">
        <v>3264</v>
      </c>
    </row>
    <row r="1223">
      <c r="A1223" t="s">
        <v>5534</v>
      </c>
      <c r="B1223">
        <v>6.6331789512280199</v>
      </c>
      <c r="C1223">
        <v>-3.4473543633528698</v>
      </c>
      <c r="D1223">
        <v>1.51528641606429</v>
      </c>
      <c r="E1223">
        <v>0.0026446676614548001</v>
      </c>
      <c r="F1223">
        <v>0.011959269729313301</v>
      </c>
      <c r="G1223" t="s">
        <v>307</v>
      </c>
      <c r="H1223">
        <v>4539459</v>
      </c>
      <c r="I1223">
        <v>4539529</v>
      </c>
      <c r="J1223" t="s">
        <v>252</v>
      </c>
      <c r="K1223">
        <v>70</v>
      </c>
      <c r="L1223">
        <v>4.2999999999999998</v>
      </c>
      <c r="M1223" t="s">
        <v>274</v>
      </c>
      <c r="N1223" t="s">
        <v>122</v>
      </c>
      <c r="O1223">
        <v>421</v>
      </c>
      <c r="P1223">
        <v>16.6270783847981</v>
      </c>
      <c r="Q1223" t="s">
        <v>246</v>
      </c>
      <c r="R1223" t="s">
        <v>122</v>
      </c>
      <c r="S1223" t="s">
        <v>3264</v>
      </c>
    </row>
    <row r="1224">
      <c r="A1224" t="s">
        <v>5535</v>
      </c>
      <c r="B1224">
        <v>6.9462344046177096</v>
      </c>
      <c r="C1224">
        <v>-2.9584160556018202</v>
      </c>
      <c r="D1224">
        <v>1.24157742985305</v>
      </c>
      <c r="E1224">
        <v>0.00266756817441388</v>
      </c>
      <c r="F1224">
        <v>0.012055680339580601</v>
      </c>
      <c r="G1224" t="s">
        <v>524</v>
      </c>
      <c r="H1224">
        <v>151905</v>
      </c>
      <c r="I1224">
        <v>154790</v>
      </c>
      <c r="J1224" t="s">
        <v>252</v>
      </c>
      <c r="K1224">
        <v>2885</v>
      </c>
      <c r="L1224">
        <v>2.3999999999999999</v>
      </c>
      <c r="M1224" t="s">
        <v>274</v>
      </c>
      <c r="N1224" t="s">
        <v>122</v>
      </c>
      <c r="O1224">
        <v>2171</v>
      </c>
      <c r="P1224">
        <v>132.888070013819</v>
      </c>
      <c r="Q1224" t="s">
        <v>254</v>
      </c>
      <c r="R1224" t="s">
        <v>122</v>
      </c>
      <c r="S1224" t="s">
        <v>3264</v>
      </c>
    </row>
    <row r="1225">
      <c r="A1225" t="s">
        <v>2888</v>
      </c>
      <c r="B1225">
        <v>3.76489458766082</v>
      </c>
      <c r="C1225">
        <v>3.3151567311963599</v>
      </c>
      <c r="D1225">
        <v>1.68649187507416</v>
      </c>
      <c r="E1225">
        <v>0.00272610556028748</v>
      </c>
      <c r="F1225">
        <v>0.0122935274586678</v>
      </c>
      <c r="G1225" t="s">
        <v>317</v>
      </c>
      <c r="H1225">
        <v>987493</v>
      </c>
      <c r="I1225">
        <v>988546</v>
      </c>
      <c r="J1225" t="s">
        <v>252</v>
      </c>
      <c r="K1225">
        <v>1053</v>
      </c>
      <c r="L1225">
        <v>28.100000000000001</v>
      </c>
      <c r="M1225" t="s">
        <v>153</v>
      </c>
      <c r="N1225" t="s">
        <v>199</v>
      </c>
      <c r="O1225">
        <v>8412</v>
      </c>
      <c r="P1225">
        <v>12.517831669044201</v>
      </c>
      <c r="Q1225" t="s">
        <v>246</v>
      </c>
      <c r="R1225" t="s">
        <v>199</v>
      </c>
      <c r="S1225" t="s">
        <v>3264</v>
      </c>
    </row>
    <row r="1226">
      <c r="A1226" t="s">
        <v>2931</v>
      </c>
      <c r="B1226">
        <v>2.5277691918626801</v>
      </c>
      <c r="C1226">
        <v>4.16694834805093</v>
      </c>
      <c r="D1226">
        <v>2.8252936838796101</v>
      </c>
      <c r="E1226">
        <v>0.0027441359841397801</v>
      </c>
      <c r="F1226">
        <v>0.012365090792089599</v>
      </c>
      <c r="G1226" t="s">
        <v>452</v>
      </c>
      <c r="H1226">
        <v>3250894</v>
      </c>
      <c r="I1226">
        <v>3251670</v>
      </c>
      <c r="J1226" t="s">
        <v>244</v>
      </c>
      <c r="K1226">
        <v>676</v>
      </c>
      <c r="L1226">
        <v>22.544</v>
      </c>
      <c r="M1226" t="s">
        <v>293</v>
      </c>
      <c r="N1226" t="s">
        <v>198</v>
      </c>
      <c r="O1226">
        <v>7244</v>
      </c>
      <c r="P1226">
        <v>9.33186085035892</v>
      </c>
      <c r="Q1226" t="s">
        <v>246</v>
      </c>
      <c r="R1226" t="s">
        <v>198</v>
      </c>
      <c r="S1226" t="s">
        <v>3264</v>
      </c>
    </row>
    <row r="1227">
      <c r="A1227" t="s">
        <v>3025</v>
      </c>
      <c r="B1227">
        <v>2.5277691918626801</v>
      </c>
      <c r="C1227">
        <v>4.16694834805093</v>
      </c>
      <c r="D1227">
        <v>2.8252936838796101</v>
      </c>
      <c r="E1227">
        <v>0.0027441359841397801</v>
      </c>
      <c r="F1227">
        <v>0.012365090792089599</v>
      </c>
      <c r="G1227" t="s">
        <v>342</v>
      </c>
      <c r="H1227">
        <v>3928578</v>
      </c>
      <c r="I1227">
        <v>3928729</v>
      </c>
      <c r="J1227" t="s">
        <v>252</v>
      </c>
      <c r="K1227">
        <v>151</v>
      </c>
      <c r="L1227">
        <v>23.600000000000001</v>
      </c>
      <c r="M1227" t="s">
        <v>245</v>
      </c>
      <c r="N1227" t="s">
        <v>350</v>
      </c>
      <c r="O1227">
        <v>325</v>
      </c>
      <c r="P1227">
        <v>46.461538461538503</v>
      </c>
      <c r="Q1227" t="s">
        <v>246</v>
      </c>
      <c r="R1227" t="s">
        <v>192</v>
      </c>
      <c r="S1227" t="s">
        <v>3264</v>
      </c>
    </row>
    <row r="1228">
      <c r="A1228" t="s">
        <v>3240</v>
      </c>
      <c r="B1228">
        <v>6.8942664352787899</v>
      </c>
      <c r="C1228">
        <v>-2.9443033293512402</v>
      </c>
      <c r="D1228">
        <v>1.24632574865484</v>
      </c>
      <c r="E1228">
        <v>0.00278177518449594</v>
      </c>
      <c r="F1228">
        <v>0.0125125210047905</v>
      </c>
      <c r="G1228" t="s">
        <v>524</v>
      </c>
      <c r="H1228">
        <v>164511</v>
      </c>
      <c r="I1228">
        <v>167033</v>
      </c>
      <c r="J1228" t="s">
        <v>252</v>
      </c>
      <c r="K1228">
        <v>2522</v>
      </c>
      <c r="L1228">
        <v>3.2000000000000002</v>
      </c>
      <c r="M1228" t="s">
        <v>274</v>
      </c>
      <c r="N1228" t="s">
        <v>122</v>
      </c>
      <c r="O1228">
        <v>2171</v>
      </c>
      <c r="P1228">
        <v>116.16766467065899</v>
      </c>
      <c r="Q1228" t="s">
        <v>254</v>
      </c>
      <c r="R1228" t="s">
        <v>122</v>
      </c>
      <c r="S1228" t="s">
        <v>3264</v>
      </c>
    </row>
    <row r="1229">
      <c r="A1229" t="s">
        <v>3124</v>
      </c>
      <c r="B1229">
        <v>2.5086405634534299</v>
      </c>
      <c r="C1229">
        <v>4.1238358999298796</v>
      </c>
      <c r="D1229">
        <v>2.8280076842452901</v>
      </c>
      <c r="E1229">
        <v>0.0028367717835796899</v>
      </c>
      <c r="F1229">
        <v>0.012717406276004799</v>
      </c>
      <c r="G1229" t="s">
        <v>349</v>
      </c>
      <c r="H1229">
        <v>6769499</v>
      </c>
      <c r="I1229">
        <v>6769672</v>
      </c>
      <c r="J1229" t="s">
        <v>244</v>
      </c>
      <c r="K1229">
        <v>173</v>
      </c>
      <c r="L1229">
        <v>23.699999999999999</v>
      </c>
      <c r="M1229" t="s">
        <v>245</v>
      </c>
      <c r="N1229" t="s">
        <v>350</v>
      </c>
      <c r="O1229">
        <v>217</v>
      </c>
      <c r="P1229">
        <v>79.723502304147502</v>
      </c>
      <c r="Q1229" t="s">
        <v>246</v>
      </c>
      <c r="R1229" t="s">
        <v>192</v>
      </c>
      <c r="S1229" t="s">
        <v>3264</v>
      </c>
    </row>
    <row r="1230">
      <c r="A1230" t="s">
        <v>3125</v>
      </c>
      <c r="B1230">
        <v>2.5086405634534299</v>
      </c>
      <c r="C1230">
        <v>4.1238358999298796</v>
      </c>
      <c r="D1230">
        <v>2.8280076842452901</v>
      </c>
      <c r="E1230">
        <v>0.0028367717835796899</v>
      </c>
      <c r="F1230">
        <v>0.012717406276004799</v>
      </c>
      <c r="G1230" t="s">
        <v>349</v>
      </c>
      <c r="H1230">
        <v>6769610</v>
      </c>
      <c r="I1230">
        <v>6769684</v>
      </c>
      <c r="J1230" t="s">
        <v>244</v>
      </c>
      <c r="K1230">
        <v>74</v>
      </c>
      <c r="L1230">
        <v>23.600000000000001</v>
      </c>
      <c r="M1230" t="s">
        <v>245</v>
      </c>
      <c r="N1230" t="s">
        <v>138</v>
      </c>
      <c r="O1230">
        <v>4935</v>
      </c>
      <c r="P1230">
        <v>1.49949341438703</v>
      </c>
      <c r="Q1230" t="s">
        <v>246</v>
      </c>
      <c r="R1230" t="s">
        <v>138</v>
      </c>
      <c r="S1230" t="s">
        <v>3264</v>
      </c>
    </row>
    <row r="1231">
      <c r="A1231" t="s">
        <v>3034</v>
      </c>
      <c r="B1231">
        <v>3.67765954826036</v>
      </c>
      <c r="C1231">
        <v>-3.8478789163801399</v>
      </c>
      <c r="D1231">
        <v>2.7115395655360799</v>
      </c>
      <c r="E1231">
        <v>0.0028984550543364302</v>
      </c>
      <c r="F1231">
        <v>0.012971068121537701</v>
      </c>
      <c r="G1231" t="s">
        <v>334</v>
      </c>
      <c r="H1231">
        <v>203428</v>
      </c>
      <c r="I1231">
        <v>204249</v>
      </c>
      <c r="J1231" t="s">
        <v>244</v>
      </c>
      <c r="K1231">
        <v>822</v>
      </c>
      <c r="L1231">
        <v>3.4990000000000001</v>
      </c>
      <c r="M1231" t="s">
        <v>293</v>
      </c>
      <c r="N1231" t="s">
        <v>196</v>
      </c>
      <c r="O1231">
        <v>1304</v>
      </c>
      <c r="P1231">
        <v>63.036809815950903</v>
      </c>
      <c r="Q1231" t="s">
        <v>246</v>
      </c>
      <c r="R1231" t="s">
        <v>196</v>
      </c>
      <c r="S1231" t="s">
        <v>3264</v>
      </c>
    </row>
    <row r="1232">
      <c r="A1232" t="s">
        <v>3228</v>
      </c>
      <c r="B1232">
        <v>3.5794207653187802</v>
      </c>
      <c r="C1232">
        <v>-3.8160702411551699</v>
      </c>
      <c r="D1232">
        <v>2.6983019425510899</v>
      </c>
      <c r="E1232">
        <v>0.0029749914537427701</v>
      </c>
      <c r="F1232">
        <v>0.0132772336993676</v>
      </c>
      <c r="G1232" t="s">
        <v>520</v>
      </c>
      <c r="H1232">
        <v>1567390</v>
      </c>
      <c r="I1232">
        <v>1567572</v>
      </c>
      <c r="J1232" t="s">
        <v>252</v>
      </c>
      <c r="K1232">
        <v>182</v>
      </c>
      <c r="L1232">
        <v>16.800000000000001</v>
      </c>
      <c r="M1232" t="s">
        <v>153</v>
      </c>
      <c r="N1232" t="s">
        <v>126</v>
      </c>
      <c r="O1232">
        <v>5526</v>
      </c>
      <c r="P1232">
        <v>3.29352153456388</v>
      </c>
      <c r="Q1232" t="s">
        <v>246</v>
      </c>
      <c r="R1232" t="s">
        <v>191</v>
      </c>
      <c r="S1232" t="s">
        <v>3264</v>
      </c>
    </row>
    <row r="1233">
      <c r="A1233" t="s">
        <v>2684</v>
      </c>
      <c r="B1233">
        <v>6.0150128177215798</v>
      </c>
      <c r="C1233">
        <v>2.4050806083760801</v>
      </c>
      <c r="D1233">
        <v>1.12726208200818</v>
      </c>
      <c r="E1233">
        <v>0.00302066705909124</v>
      </c>
      <c r="F1233">
        <v>0.0134653265123417</v>
      </c>
      <c r="G1233" t="s">
        <v>251</v>
      </c>
      <c r="H1233">
        <v>2133247</v>
      </c>
      <c r="I1233">
        <v>2155716</v>
      </c>
      <c r="J1233" t="s">
        <v>252</v>
      </c>
      <c r="K1233">
        <v>348</v>
      </c>
      <c r="L1233">
        <v>27.324000000000002</v>
      </c>
      <c r="M1233" t="s">
        <v>245</v>
      </c>
      <c r="N1233" t="s">
        <v>138</v>
      </c>
      <c r="O1233">
        <v>13346</v>
      </c>
      <c r="P1233">
        <v>2.6075228532893799</v>
      </c>
      <c r="Q1233" t="s">
        <v>246</v>
      </c>
      <c r="R1233" t="s">
        <v>138</v>
      </c>
      <c r="S1233" t="s">
        <v>3264</v>
      </c>
    </row>
    <row r="1234">
      <c r="A1234" t="s">
        <v>3212</v>
      </c>
      <c r="B1234">
        <v>2.5814688635006702</v>
      </c>
      <c r="C1234">
        <v>4.0706538845247104</v>
      </c>
      <c r="D1234">
        <v>2.8740597948895799</v>
      </c>
      <c r="E1234">
        <v>0.00308034734943559</v>
      </c>
      <c r="F1234">
        <v>0.0137043060846325</v>
      </c>
      <c r="G1234" t="s">
        <v>418</v>
      </c>
      <c r="H1234">
        <v>4036397</v>
      </c>
      <c r="I1234">
        <v>4038622</v>
      </c>
      <c r="J1234" t="s">
        <v>252</v>
      </c>
      <c r="K1234">
        <v>296</v>
      </c>
      <c r="L1234">
        <v>3.7170000000000001</v>
      </c>
      <c r="M1234" t="s">
        <v>245</v>
      </c>
      <c r="N1234" t="s">
        <v>200</v>
      </c>
      <c r="O1234">
        <v>4637</v>
      </c>
      <c r="P1234">
        <v>6.3834375673927104</v>
      </c>
      <c r="Q1234" t="s">
        <v>246</v>
      </c>
      <c r="R1234" t="s">
        <v>200</v>
      </c>
      <c r="S1234" t="s">
        <v>3264</v>
      </c>
    </row>
    <row r="1235">
      <c r="A1235" t="s">
        <v>3145</v>
      </c>
      <c r="B1235">
        <v>2.4895119350441801</v>
      </c>
      <c r="C1235">
        <v>4.0558424795159702</v>
      </c>
      <c r="D1235">
        <v>2.8485372628574899</v>
      </c>
      <c r="E1235">
        <v>0.0030814628642628098</v>
      </c>
      <c r="F1235">
        <v>0.0137043060846325</v>
      </c>
      <c r="G1235" t="s">
        <v>251</v>
      </c>
      <c r="H1235">
        <v>3964646</v>
      </c>
      <c r="I1235">
        <v>3965466</v>
      </c>
      <c r="J1235" t="s">
        <v>252</v>
      </c>
      <c r="K1235">
        <v>820</v>
      </c>
      <c r="L1235">
        <v>4</v>
      </c>
      <c r="M1235" t="s">
        <v>245</v>
      </c>
      <c r="N1235" t="s">
        <v>138</v>
      </c>
      <c r="O1235">
        <v>853</v>
      </c>
      <c r="P1235">
        <v>96.131301289566196</v>
      </c>
      <c r="Q1235" t="s">
        <v>254</v>
      </c>
      <c r="R1235" t="s">
        <v>138</v>
      </c>
      <c r="S1235" t="s">
        <v>3264</v>
      </c>
    </row>
    <row r="1236">
      <c r="A1236" t="s">
        <v>3136</v>
      </c>
      <c r="B1236">
        <v>2.4895119350441801</v>
      </c>
      <c r="C1236">
        <v>4.0558424795159702</v>
      </c>
      <c r="D1236">
        <v>2.8485372628574899</v>
      </c>
      <c r="E1236">
        <v>0.0030814628642628098</v>
      </c>
      <c r="F1236">
        <v>0.0137043060846325</v>
      </c>
      <c r="G1236" t="s">
        <v>520</v>
      </c>
      <c r="H1236">
        <v>4490638</v>
      </c>
      <c r="I1236">
        <v>4490872</v>
      </c>
      <c r="J1236" t="s">
        <v>244</v>
      </c>
      <c r="K1236">
        <v>28</v>
      </c>
      <c r="L1236">
        <v>22.899999999999999</v>
      </c>
      <c r="M1236" t="s">
        <v>245</v>
      </c>
      <c r="N1236" t="s">
        <v>126</v>
      </c>
      <c r="O1236">
        <v>5526</v>
      </c>
      <c r="P1236">
        <v>0.50669562070213503</v>
      </c>
      <c r="Q1236" t="s">
        <v>246</v>
      </c>
      <c r="R1236" t="s">
        <v>191</v>
      </c>
      <c r="S1236" t="s">
        <v>3264</v>
      </c>
    </row>
    <row r="1237">
      <c r="A1237" t="s">
        <v>3137</v>
      </c>
      <c r="B1237">
        <v>2.4895119350441801</v>
      </c>
      <c r="C1237">
        <v>4.0558424795159702</v>
      </c>
      <c r="D1237">
        <v>2.8485372628574899</v>
      </c>
      <c r="E1237">
        <v>0.0030814628642628098</v>
      </c>
      <c r="F1237">
        <v>0.0137043060846325</v>
      </c>
      <c r="G1237" t="s">
        <v>520</v>
      </c>
      <c r="H1237">
        <v>4490655</v>
      </c>
      <c r="I1237">
        <v>4490861</v>
      </c>
      <c r="J1237" t="s">
        <v>252</v>
      </c>
      <c r="K1237">
        <v>206</v>
      </c>
      <c r="L1237">
        <v>21.399999999999999</v>
      </c>
      <c r="M1237" t="s">
        <v>245</v>
      </c>
      <c r="N1237" t="s">
        <v>350</v>
      </c>
      <c r="O1237">
        <v>217</v>
      </c>
      <c r="P1237">
        <v>94.930875576036897</v>
      </c>
      <c r="Q1237" t="s">
        <v>246</v>
      </c>
      <c r="R1237" t="s">
        <v>192</v>
      </c>
      <c r="S1237" t="s">
        <v>3264</v>
      </c>
    </row>
    <row r="1238">
      <c r="A1238" t="s">
        <v>2799</v>
      </c>
      <c r="B1238">
        <v>2.4895119350441801</v>
      </c>
      <c r="C1238">
        <v>4.0558424795159702</v>
      </c>
      <c r="D1238">
        <v>2.8485372628574899</v>
      </c>
      <c r="E1238">
        <v>0.0030814628642628098</v>
      </c>
      <c r="F1238">
        <v>0.0137043060846325</v>
      </c>
      <c r="G1238" t="s">
        <v>452</v>
      </c>
      <c r="H1238">
        <v>6553512</v>
      </c>
      <c r="I1238">
        <v>6554421</v>
      </c>
      <c r="J1238" t="s">
        <v>244</v>
      </c>
      <c r="K1238">
        <v>909</v>
      </c>
      <c r="L1238">
        <v>7.7000000000000002</v>
      </c>
      <c r="M1238" t="s">
        <v>265</v>
      </c>
      <c r="N1238" t="s">
        <v>350</v>
      </c>
      <c r="O1238">
        <v>871</v>
      </c>
      <c r="P1238">
        <v>104.362801377727</v>
      </c>
      <c r="Q1238" t="s">
        <v>254</v>
      </c>
      <c r="R1238" t="s">
        <v>192</v>
      </c>
      <c r="S1238" t="s">
        <v>3264</v>
      </c>
    </row>
    <row r="1239">
      <c r="A1239" t="s">
        <v>5536</v>
      </c>
      <c r="B1239">
        <v>6.2575913404416799</v>
      </c>
      <c r="C1239">
        <v>2.24608887870072</v>
      </c>
      <c r="D1239">
        <v>1.0359854133300599</v>
      </c>
      <c r="E1239">
        <v>0.0031017146422758698</v>
      </c>
      <c r="F1239">
        <v>0.013786335463803701</v>
      </c>
      <c r="G1239" t="s">
        <v>330</v>
      </c>
      <c r="H1239">
        <v>4474760</v>
      </c>
      <c r="I1239">
        <v>4474990</v>
      </c>
      <c r="J1239" t="s">
        <v>244</v>
      </c>
      <c r="K1239">
        <v>230</v>
      </c>
      <c r="L1239">
        <v>7.7999999999999998</v>
      </c>
      <c r="M1239" t="s">
        <v>245</v>
      </c>
      <c r="N1239" t="s">
        <v>138</v>
      </c>
      <c r="O1239">
        <v>13346</v>
      </c>
      <c r="P1239">
        <v>1.7233628053349299</v>
      </c>
      <c r="Q1239" t="s">
        <v>246</v>
      </c>
      <c r="R1239" t="s">
        <v>138</v>
      </c>
      <c r="S1239" t="s">
        <v>3264</v>
      </c>
    </row>
    <row r="1240">
      <c r="A1240" t="s">
        <v>2071</v>
      </c>
      <c r="B1240">
        <v>19.838890856188002</v>
      </c>
      <c r="C1240">
        <v>2.5855180306761398</v>
      </c>
      <c r="D1240">
        <v>1.31166983254833</v>
      </c>
      <c r="E1240">
        <v>0.0031026178807201702</v>
      </c>
      <c r="F1240">
        <v>0.0137876723918761</v>
      </c>
      <c r="G1240" t="s">
        <v>261</v>
      </c>
      <c r="H1240">
        <v>786317</v>
      </c>
      <c r="I1240">
        <v>786490</v>
      </c>
      <c r="J1240" t="s">
        <v>244</v>
      </c>
      <c r="K1240">
        <v>173</v>
      </c>
      <c r="L1240">
        <v>20.5</v>
      </c>
      <c r="M1240" t="s">
        <v>274</v>
      </c>
      <c r="N1240" t="s">
        <v>138</v>
      </c>
      <c r="O1240">
        <v>967</v>
      </c>
      <c r="P1240">
        <v>17.890382626680498</v>
      </c>
      <c r="Q1240" t="s">
        <v>246</v>
      </c>
      <c r="R1240" t="s">
        <v>138</v>
      </c>
      <c r="S1240" t="s">
        <v>3264</v>
      </c>
    </row>
    <row r="1241">
      <c r="A1241" t="s">
        <v>3247</v>
      </c>
      <c r="B1241">
        <v>3.9657505039620302</v>
      </c>
      <c r="C1241">
        <v>-3.8426745040522099</v>
      </c>
      <c r="D1241">
        <v>2.88939332255881</v>
      </c>
      <c r="E1241">
        <v>0.0032616986660176</v>
      </c>
      <c r="F1241">
        <v>0.014421799781777199</v>
      </c>
      <c r="G1241" t="s">
        <v>273</v>
      </c>
      <c r="H1241">
        <v>4901925</v>
      </c>
      <c r="I1241">
        <v>4902090</v>
      </c>
      <c r="J1241" t="s">
        <v>252</v>
      </c>
      <c r="K1241">
        <v>165</v>
      </c>
      <c r="L1241">
        <v>28</v>
      </c>
      <c r="M1241" t="s">
        <v>293</v>
      </c>
      <c r="N1241" t="s">
        <v>126</v>
      </c>
      <c r="O1241">
        <v>1569</v>
      </c>
      <c r="P1241">
        <v>10.516252390057399</v>
      </c>
      <c r="Q1241" t="s">
        <v>246</v>
      </c>
      <c r="R1241" t="s">
        <v>191</v>
      </c>
      <c r="S1241" t="s">
        <v>3264</v>
      </c>
    </row>
    <row r="1242">
      <c r="A1242" t="s">
        <v>2940</v>
      </c>
      <c r="B1242">
        <v>3.6057784830769899</v>
      </c>
      <c r="C1242">
        <v>3.2449248354521401</v>
      </c>
      <c r="D1242">
        <v>1.71100632852521</v>
      </c>
      <c r="E1242">
        <v>0.00331189390581606</v>
      </c>
      <c r="F1242">
        <v>0.0146079772680265</v>
      </c>
      <c r="G1242" t="s">
        <v>307</v>
      </c>
      <c r="H1242">
        <v>1245030</v>
      </c>
      <c r="I1242">
        <v>1245273</v>
      </c>
      <c r="J1242" t="s">
        <v>252</v>
      </c>
      <c r="K1242">
        <v>243</v>
      </c>
      <c r="L1242">
        <v>8.6999999999999993</v>
      </c>
      <c r="M1242" t="s">
        <v>245</v>
      </c>
      <c r="N1242" t="s">
        <v>350</v>
      </c>
      <c r="O1242">
        <v>221</v>
      </c>
      <c r="P1242">
        <v>109.954751131222</v>
      </c>
      <c r="Q1242" t="s">
        <v>254</v>
      </c>
      <c r="R1242" t="s">
        <v>192</v>
      </c>
      <c r="S1242" t="s">
        <v>3264</v>
      </c>
    </row>
    <row r="1243">
      <c r="A1243" t="s">
        <v>5537</v>
      </c>
      <c r="B1243">
        <v>6.2119727104546296</v>
      </c>
      <c r="C1243">
        <v>-3.3073642666984702</v>
      </c>
      <c r="D1243">
        <v>1.52804735329198</v>
      </c>
      <c r="E1243">
        <v>0.00336044308817693</v>
      </c>
      <c r="F1243">
        <v>0.014781299349609299</v>
      </c>
      <c r="G1243" t="s">
        <v>524</v>
      </c>
      <c r="H1243">
        <v>142719</v>
      </c>
      <c r="I1243">
        <v>145576</v>
      </c>
      <c r="J1243" t="s">
        <v>252</v>
      </c>
      <c r="K1243">
        <v>2857</v>
      </c>
      <c r="L1243">
        <v>4.5999999999999996</v>
      </c>
      <c r="M1243" t="s">
        <v>274</v>
      </c>
      <c r="N1243" t="s">
        <v>122</v>
      </c>
      <c r="O1243">
        <v>2171</v>
      </c>
      <c r="P1243">
        <v>131.598341777982</v>
      </c>
      <c r="Q1243" t="s">
        <v>254</v>
      </c>
      <c r="R1243" t="s">
        <v>122</v>
      </c>
      <c r="S1243" t="s">
        <v>3264</v>
      </c>
    </row>
    <row r="1244">
      <c r="A1244" t="s">
        <v>5538</v>
      </c>
      <c r="B1244">
        <v>5.9854181898960102</v>
      </c>
      <c r="C1244">
        <v>-3.4255842057119201</v>
      </c>
      <c r="D1244">
        <v>1.5221203171039701</v>
      </c>
      <c r="E1244">
        <v>0.0033730051683317501</v>
      </c>
      <c r="F1244">
        <v>0.0148225877493832</v>
      </c>
      <c r="G1244" t="s">
        <v>297</v>
      </c>
      <c r="H1244">
        <v>6011290</v>
      </c>
      <c r="I1244">
        <v>6011599</v>
      </c>
      <c r="J1244" t="s">
        <v>244</v>
      </c>
      <c r="K1244">
        <v>309</v>
      </c>
      <c r="L1244">
        <v>12.9</v>
      </c>
      <c r="M1244" t="s">
        <v>245</v>
      </c>
      <c r="N1244" t="s">
        <v>138</v>
      </c>
      <c r="O1244">
        <v>321</v>
      </c>
      <c r="P1244">
        <v>96.261682242990702</v>
      </c>
      <c r="Q1244" t="s">
        <v>254</v>
      </c>
      <c r="R1244" t="s">
        <v>138</v>
      </c>
      <c r="S1244" t="s">
        <v>3264</v>
      </c>
    </row>
    <row r="1245">
      <c r="A1245" t="s">
        <v>3016</v>
      </c>
      <c r="B1245">
        <v>3.6325027148804501</v>
      </c>
      <c r="C1245">
        <v>3.2840620253631201</v>
      </c>
      <c r="D1245">
        <v>1.7294451245145701</v>
      </c>
      <c r="E1245">
        <v>0.0033770301975516899</v>
      </c>
      <c r="F1245">
        <v>0.0148343019388038</v>
      </c>
      <c r="G1245" t="s">
        <v>334</v>
      </c>
      <c r="H1245">
        <v>488813</v>
      </c>
      <c r="I1245">
        <v>491221</v>
      </c>
      <c r="J1245" t="s">
        <v>252</v>
      </c>
      <c r="K1245">
        <v>2408</v>
      </c>
      <c r="L1245">
        <v>2.2000000000000002</v>
      </c>
      <c r="M1245" t="s">
        <v>274</v>
      </c>
      <c r="N1245" t="s">
        <v>197</v>
      </c>
      <c r="O1245">
        <v>5867</v>
      </c>
      <c r="P1245">
        <v>41.043122549855099</v>
      </c>
      <c r="Q1245" t="s">
        <v>246</v>
      </c>
      <c r="R1245" t="s">
        <v>197</v>
      </c>
      <c r="S1245" t="s">
        <v>3264</v>
      </c>
    </row>
    <row r="1246">
      <c r="A1246" t="s">
        <v>5539</v>
      </c>
      <c r="B1246">
        <v>3.6024868153488501</v>
      </c>
      <c r="C1246">
        <v>-3.7211433957089999</v>
      </c>
      <c r="D1246">
        <v>2.7872078597450001</v>
      </c>
      <c r="E1246">
        <v>0.00344544157912283</v>
      </c>
      <c r="F1246">
        <v>0.0150995795926024</v>
      </c>
      <c r="G1246" t="s">
        <v>342</v>
      </c>
      <c r="H1246">
        <v>3552709</v>
      </c>
      <c r="I1246">
        <v>3552928</v>
      </c>
      <c r="J1246" t="s">
        <v>244</v>
      </c>
      <c r="K1246">
        <v>219</v>
      </c>
      <c r="L1246">
        <v>25.5</v>
      </c>
      <c r="M1246" t="s">
        <v>153</v>
      </c>
      <c r="N1246" t="s">
        <v>189</v>
      </c>
      <c r="O1246">
        <v>7938</v>
      </c>
      <c r="P1246">
        <v>2.7588813303099</v>
      </c>
      <c r="Q1246" t="s">
        <v>246</v>
      </c>
      <c r="R1246" t="s">
        <v>189</v>
      </c>
      <c r="S1246" t="s">
        <v>3264</v>
      </c>
    </row>
    <row r="1247">
      <c r="A1247" t="s">
        <v>5540</v>
      </c>
      <c r="B1247">
        <v>5.0743953617865101</v>
      </c>
      <c r="C1247">
        <v>2.6014061464324501</v>
      </c>
      <c r="D1247">
        <v>1.22702805678761</v>
      </c>
      <c r="E1247">
        <v>0.0034499122572513199</v>
      </c>
      <c r="F1247">
        <v>0.015113838422560101</v>
      </c>
      <c r="G1247" t="s">
        <v>273</v>
      </c>
      <c r="H1247">
        <v>5760597</v>
      </c>
      <c r="I1247">
        <v>5762010</v>
      </c>
      <c r="J1247" t="s">
        <v>244</v>
      </c>
      <c r="K1247">
        <v>1433</v>
      </c>
      <c r="L1247">
        <v>0.60899999999999999</v>
      </c>
      <c r="M1247" t="s">
        <v>274</v>
      </c>
      <c r="N1247" t="s">
        <v>350</v>
      </c>
      <c r="O1247">
        <v>3869</v>
      </c>
      <c r="P1247">
        <v>37.037994313776203</v>
      </c>
      <c r="Q1247" t="s">
        <v>246</v>
      </c>
      <c r="R1247" t="s">
        <v>191</v>
      </c>
      <c r="S1247" t="s">
        <v>3264</v>
      </c>
    </row>
    <row r="1248">
      <c r="A1248" t="s">
        <v>2754</v>
      </c>
      <c r="B1248">
        <v>5.2600689528149198</v>
      </c>
      <c r="C1248">
        <v>2.6295643172613898</v>
      </c>
      <c r="D1248">
        <v>1.2532966307142499</v>
      </c>
      <c r="E1248">
        <v>0.00348014883304427</v>
      </c>
      <c r="F1248">
        <v>0.0152171735179693</v>
      </c>
      <c r="G1248" t="s">
        <v>251</v>
      </c>
      <c r="H1248">
        <v>517168</v>
      </c>
      <c r="I1248">
        <v>517234</v>
      </c>
      <c r="J1248" t="s">
        <v>252</v>
      </c>
      <c r="K1248">
        <v>66</v>
      </c>
      <c r="L1248">
        <v>22.699999999999999</v>
      </c>
      <c r="M1248" t="s">
        <v>245</v>
      </c>
      <c r="N1248" t="s">
        <v>354</v>
      </c>
      <c r="O1248">
        <v>12053</v>
      </c>
      <c r="P1248">
        <v>0.54758151497552499</v>
      </c>
      <c r="Q1248" t="s">
        <v>246</v>
      </c>
      <c r="R1248" t="s">
        <v>191</v>
      </c>
      <c r="S1248" t="s">
        <v>3264</v>
      </c>
    </row>
    <row r="1249">
      <c r="A1249" t="s">
        <v>3054</v>
      </c>
      <c r="B1249">
        <v>2.4703833066349299</v>
      </c>
      <c r="C1249">
        <v>3.9583625483319298</v>
      </c>
      <c r="D1249">
        <v>2.8927506000076102</v>
      </c>
      <c r="E1249">
        <v>0.0035245344286026002</v>
      </c>
      <c r="F1249">
        <v>0.0153906687527188</v>
      </c>
      <c r="G1249" t="s">
        <v>307</v>
      </c>
      <c r="H1249">
        <v>725522</v>
      </c>
      <c r="I1249">
        <v>725613</v>
      </c>
      <c r="J1249" t="s">
        <v>244</v>
      </c>
      <c r="K1249">
        <v>91</v>
      </c>
      <c r="L1249">
        <v>12.1</v>
      </c>
      <c r="M1249" t="s">
        <v>245</v>
      </c>
      <c r="N1249" t="s">
        <v>197</v>
      </c>
      <c r="O1249">
        <v>604</v>
      </c>
      <c r="P1249">
        <v>15.0662251655629</v>
      </c>
      <c r="Q1249" t="s">
        <v>246</v>
      </c>
      <c r="R1249" t="s">
        <v>197</v>
      </c>
      <c r="S1249" t="s">
        <v>3264</v>
      </c>
    </row>
    <row r="1250">
      <c r="A1250" t="s">
        <v>5541</v>
      </c>
      <c r="B1250">
        <v>6.7312478774038702</v>
      </c>
      <c r="C1250">
        <v>-2.7467016488218001</v>
      </c>
      <c r="D1250">
        <v>1.26851142218525</v>
      </c>
      <c r="E1250">
        <v>0.0035444265072018801</v>
      </c>
      <c r="F1250">
        <v>0.015471627893157</v>
      </c>
      <c r="G1250" t="s">
        <v>524</v>
      </c>
      <c r="H1250">
        <v>154865</v>
      </c>
      <c r="I1250">
        <v>157376</v>
      </c>
      <c r="J1250" t="s">
        <v>252</v>
      </c>
      <c r="K1250">
        <v>2511</v>
      </c>
      <c r="L1250">
        <v>3</v>
      </c>
      <c r="M1250" t="s">
        <v>274</v>
      </c>
      <c r="N1250" t="s">
        <v>122</v>
      </c>
      <c r="O1250">
        <v>2171</v>
      </c>
      <c r="P1250">
        <v>115.66098572086599</v>
      </c>
      <c r="Q1250" t="s">
        <v>254</v>
      </c>
      <c r="R1250" t="s">
        <v>122</v>
      </c>
      <c r="S1250" t="s">
        <v>3264</v>
      </c>
    </row>
    <row r="1251">
      <c r="A1251" t="s">
        <v>2813</v>
      </c>
      <c r="B1251">
        <v>2.3975550065876901</v>
      </c>
      <c r="C1251">
        <v>3.9648853337626999</v>
      </c>
      <c r="D1251">
        <v>2.8824896526041499</v>
      </c>
      <c r="E1251">
        <v>0.0036019866986668498</v>
      </c>
      <c r="F1251">
        <v>0.015701917635369399</v>
      </c>
      <c r="G1251" t="s">
        <v>478</v>
      </c>
      <c r="H1251">
        <v>419688</v>
      </c>
      <c r="I1251">
        <v>421461</v>
      </c>
      <c r="J1251" t="s">
        <v>252</v>
      </c>
      <c r="K1251">
        <v>1404</v>
      </c>
      <c r="L1251">
        <v>25.295000000000002</v>
      </c>
      <c r="M1251" t="s">
        <v>274</v>
      </c>
      <c r="N1251" t="s">
        <v>199</v>
      </c>
      <c r="O1251">
        <v>13468</v>
      </c>
      <c r="P1251">
        <v>10.424710424710399</v>
      </c>
      <c r="Q1251" t="s">
        <v>246</v>
      </c>
      <c r="R1251" t="s">
        <v>199</v>
      </c>
      <c r="S1251" t="s">
        <v>3264</v>
      </c>
    </row>
    <row r="1252">
      <c r="A1252" t="s">
        <v>5542</v>
      </c>
      <c r="B1252">
        <v>39.0002645102388</v>
      </c>
      <c r="C1252">
        <v>-2.4336916806036202</v>
      </c>
      <c r="D1252">
        <v>1.5886222723462899</v>
      </c>
      <c r="E1252">
        <v>0.0036245819497577902</v>
      </c>
      <c r="F1252">
        <v>0.015794398800867599</v>
      </c>
      <c r="G1252" t="s">
        <v>414</v>
      </c>
      <c r="H1252">
        <v>4901229</v>
      </c>
      <c r="I1252">
        <v>4902326</v>
      </c>
      <c r="J1252" t="s">
        <v>244</v>
      </c>
      <c r="K1252">
        <v>321</v>
      </c>
      <c r="L1252">
        <v>12.279999999999999</v>
      </c>
      <c r="M1252" t="s">
        <v>274</v>
      </c>
      <c r="N1252" t="s">
        <v>199</v>
      </c>
      <c r="O1252">
        <v>12223</v>
      </c>
      <c r="P1252">
        <v>2.6261965147672401</v>
      </c>
      <c r="Q1252" t="s">
        <v>246</v>
      </c>
      <c r="R1252" t="s">
        <v>199</v>
      </c>
      <c r="S1252" t="s">
        <v>3264</v>
      </c>
    </row>
    <row r="1253">
      <c r="A1253" t="s">
        <v>2957</v>
      </c>
      <c r="B1253">
        <v>2.4166836349969398</v>
      </c>
      <c r="C1253">
        <v>3.9897876996458801</v>
      </c>
      <c r="D1253">
        <v>2.8938750156047899</v>
      </c>
      <c r="E1253">
        <v>0.0036268128681013999</v>
      </c>
      <c r="F1253">
        <v>0.015798104168132598</v>
      </c>
      <c r="G1253" t="s">
        <v>445</v>
      </c>
      <c r="H1253">
        <v>2272043</v>
      </c>
      <c r="I1253">
        <v>2272437</v>
      </c>
      <c r="J1253" t="s">
        <v>244</v>
      </c>
      <c r="K1253">
        <v>394</v>
      </c>
      <c r="L1253">
        <v>16.5</v>
      </c>
      <c r="M1253" t="s">
        <v>274</v>
      </c>
      <c r="N1253" t="s">
        <v>198</v>
      </c>
      <c r="O1253">
        <v>5467</v>
      </c>
      <c r="P1253">
        <v>7.2068776294128396</v>
      </c>
      <c r="Q1253" t="s">
        <v>246</v>
      </c>
      <c r="R1253" t="s">
        <v>198</v>
      </c>
      <c r="S1253" t="s">
        <v>3264</v>
      </c>
    </row>
    <row r="1254">
      <c r="A1254" t="s">
        <v>3048</v>
      </c>
      <c r="B1254">
        <v>2.4166836349969398</v>
      </c>
      <c r="C1254">
        <v>3.9897876996458801</v>
      </c>
      <c r="D1254">
        <v>2.8938750156047899</v>
      </c>
      <c r="E1254">
        <v>0.0036268128681013999</v>
      </c>
      <c r="F1254">
        <v>0.015798104168132598</v>
      </c>
      <c r="G1254" t="s">
        <v>478</v>
      </c>
      <c r="H1254">
        <v>5145542</v>
      </c>
      <c r="I1254">
        <v>5146268</v>
      </c>
      <c r="J1254" t="s">
        <v>244</v>
      </c>
      <c r="K1254">
        <v>715</v>
      </c>
      <c r="L1254">
        <v>20.393000000000001</v>
      </c>
      <c r="M1254" t="s">
        <v>253</v>
      </c>
      <c r="N1254" t="s">
        <v>196</v>
      </c>
      <c r="O1254">
        <v>4584</v>
      </c>
      <c r="P1254">
        <v>15.5977312390925</v>
      </c>
      <c r="Q1254" t="s">
        <v>246</v>
      </c>
      <c r="R1254" t="s">
        <v>196</v>
      </c>
      <c r="S1254" t="s">
        <v>3264</v>
      </c>
    </row>
    <row r="1255">
      <c r="A1255" t="s">
        <v>5543</v>
      </c>
      <c r="B1255">
        <v>3.5675212262584899</v>
      </c>
      <c r="C1255">
        <v>3.1739848327495799</v>
      </c>
      <c r="D1255">
        <v>1.72721467528043</v>
      </c>
      <c r="E1255">
        <v>0.0036698450504345898</v>
      </c>
      <c r="F1255">
        <v>0.015967314415255899</v>
      </c>
      <c r="G1255" t="s">
        <v>251</v>
      </c>
      <c r="H1255">
        <v>5229717</v>
      </c>
      <c r="I1255">
        <v>5229771</v>
      </c>
      <c r="J1255" t="s">
        <v>252</v>
      </c>
      <c r="K1255">
        <v>54</v>
      </c>
      <c r="L1255">
        <v>16.699999999999999</v>
      </c>
      <c r="M1255" t="s">
        <v>274</v>
      </c>
      <c r="N1255" t="s">
        <v>122</v>
      </c>
      <c r="O1255">
        <v>1246</v>
      </c>
      <c r="P1255">
        <v>4.3338683788122001</v>
      </c>
      <c r="Q1255" t="s">
        <v>246</v>
      </c>
      <c r="R1255" t="s">
        <v>122</v>
      </c>
      <c r="S1255" t="s">
        <v>3264</v>
      </c>
    </row>
    <row r="1256">
      <c r="A1256" t="s">
        <v>5544</v>
      </c>
      <c r="B1256">
        <v>5.8928765626906801</v>
      </c>
      <c r="C1256">
        <v>-3.3852041855266499</v>
      </c>
      <c r="D1256">
        <v>1.5415424705834799</v>
      </c>
      <c r="E1256">
        <v>0.0036967685118719901</v>
      </c>
      <c r="F1256">
        <v>0.016075930426084999</v>
      </c>
      <c r="G1256" t="s">
        <v>414</v>
      </c>
      <c r="H1256">
        <v>77357</v>
      </c>
      <c r="I1256">
        <v>77492</v>
      </c>
      <c r="J1256" t="s">
        <v>244</v>
      </c>
      <c r="K1256">
        <v>135</v>
      </c>
      <c r="L1256">
        <v>20.300000000000001</v>
      </c>
      <c r="M1256" t="s">
        <v>274</v>
      </c>
      <c r="N1256" t="s">
        <v>199</v>
      </c>
      <c r="O1256">
        <v>13544</v>
      </c>
      <c r="P1256">
        <v>0.99675132900177199</v>
      </c>
      <c r="Q1256" t="s">
        <v>246</v>
      </c>
      <c r="R1256" t="s">
        <v>199</v>
      </c>
      <c r="S1256" t="s">
        <v>3264</v>
      </c>
    </row>
    <row r="1257">
      <c r="A1257" t="s">
        <v>5545</v>
      </c>
      <c r="B1257">
        <v>3.4439903778435901</v>
      </c>
      <c r="C1257">
        <v>-3.62884981166011</v>
      </c>
      <c r="D1257">
        <v>2.7637486636238702</v>
      </c>
      <c r="E1257">
        <v>0.0036969160985967698</v>
      </c>
      <c r="F1257">
        <v>0.016075930426084999</v>
      </c>
      <c r="G1257" t="s">
        <v>524</v>
      </c>
      <c r="H1257">
        <v>3920145</v>
      </c>
      <c r="I1257">
        <v>3920269</v>
      </c>
      <c r="J1257" t="s">
        <v>252</v>
      </c>
      <c r="K1257">
        <v>124</v>
      </c>
      <c r="L1257">
        <v>23.100000000000001</v>
      </c>
      <c r="M1257" t="s">
        <v>245</v>
      </c>
      <c r="N1257" t="s">
        <v>189</v>
      </c>
      <c r="O1257">
        <v>7334</v>
      </c>
      <c r="P1257">
        <v>1.6907553858740101</v>
      </c>
      <c r="Q1257" t="s">
        <v>246</v>
      </c>
      <c r="R1257" t="s">
        <v>189</v>
      </c>
      <c r="S1257" t="s">
        <v>3264</v>
      </c>
    </row>
    <row r="1258">
      <c r="A1258" t="s">
        <v>2962</v>
      </c>
      <c r="B1258">
        <v>7.1653008921014099</v>
      </c>
      <c r="C1258">
        <v>-2.6502921255021099</v>
      </c>
      <c r="D1258">
        <v>1.31914151490323</v>
      </c>
      <c r="E1258">
        <v>0.0037548761007748302</v>
      </c>
      <c r="F1258">
        <v>0.0163093745383057</v>
      </c>
      <c r="G1258" t="s">
        <v>297</v>
      </c>
      <c r="H1258">
        <v>5081034</v>
      </c>
      <c r="I1258">
        <v>5084480</v>
      </c>
      <c r="J1258" t="s">
        <v>252</v>
      </c>
      <c r="K1258">
        <v>3446</v>
      </c>
      <c r="L1258">
        <v>1.3999999999999999</v>
      </c>
      <c r="M1258" t="s">
        <v>245</v>
      </c>
      <c r="N1258" t="s">
        <v>137</v>
      </c>
      <c r="O1258">
        <v>3455</v>
      </c>
      <c r="P1258">
        <v>99.739507959478999</v>
      </c>
      <c r="Q1258" t="s">
        <v>254</v>
      </c>
      <c r="R1258" t="s">
        <v>193</v>
      </c>
      <c r="S1258" t="s">
        <v>3264</v>
      </c>
    </row>
    <row r="1259">
      <c r="A1259" t="s">
        <v>5546</v>
      </c>
      <c r="B1259">
        <v>2.37842637817845</v>
      </c>
      <c r="C1259">
        <v>3.9094350547989398</v>
      </c>
      <c r="D1259">
        <v>2.8934110100970898</v>
      </c>
      <c r="E1259">
        <v>0.0037746464696594602</v>
      </c>
      <c r="F1259">
        <v>0.0163813421867023</v>
      </c>
      <c r="G1259" t="s">
        <v>524</v>
      </c>
      <c r="H1259">
        <v>1220129</v>
      </c>
      <c r="I1259">
        <v>1220278</v>
      </c>
      <c r="J1259" t="s">
        <v>244</v>
      </c>
      <c r="K1259">
        <v>149</v>
      </c>
      <c r="L1259">
        <v>2</v>
      </c>
      <c r="M1259" t="s">
        <v>245</v>
      </c>
      <c r="N1259" t="s">
        <v>200</v>
      </c>
      <c r="O1259">
        <v>4637</v>
      </c>
      <c r="P1259">
        <v>3.2132844511537599</v>
      </c>
      <c r="Q1259" t="s">
        <v>246</v>
      </c>
      <c r="R1259" t="s">
        <v>200</v>
      </c>
      <c r="S1259" t="s">
        <v>3264</v>
      </c>
    </row>
    <row r="1260">
      <c r="A1260" t="s">
        <v>3065</v>
      </c>
      <c r="B1260">
        <v>2.37842637817845</v>
      </c>
      <c r="C1260">
        <v>3.9094350547989398</v>
      </c>
      <c r="D1260">
        <v>2.8934110100970898</v>
      </c>
      <c r="E1260">
        <v>0.0037746464696594602</v>
      </c>
      <c r="F1260">
        <v>0.0163813421867023</v>
      </c>
      <c r="G1260" t="s">
        <v>251</v>
      </c>
      <c r="H1260">
        <v>4032413</v>
      </c>
      <c r="I1260">
        <v>4032856</v>
      </c>
      <c r="J1260" t="s">
        <v>244</v>
      </c>
      <c r="K1260">
        <v>443</v>
      </c>
      <c r="L1260">
        <v>15.199999999999999</v>
      </c>
      <c r="M1260" t="s">
        <v>245</v>
      </c>
      <c r="N1260" t="s">
        <v>138</v>
      </c>
      <c r="O1260">
        <v>812</v>
      </c>
      <c r="P1260">
        <v>54.556650246305402</v>
      </c>
      <c r="Q1260" t="s">
        <v>246</v>
      </c>
      <c r="R1260" t="s">
        <v>138</v>
      </c>
      <c r="S1260" t="s">
        <v>3264</v>
      </c>
    </row>
    <row r="1261">
      <c r="A1261" t="s">
        <v>2741</v>
      </c>
      <c r="B1261">
        <v>5.6030639459819902</v>
      </c>
      <c r="C1261">
        <v>2.3062532693503899</v>
      </c>
      <c r="D1261">
        <v>1.12158624099938</v>
      </c>
      <c r="E1261">
        <v>0.0038441169647064699</v>
      </c>
      <c r="F1261">
        <v>0.016662208495127302</v>
      </c>
      <c r="G1261" t="s">
        <v>286</v>
      </c>
      <c r="H1261">
        <v>4488128</v>
      </c>
      <c r="I1261">
        <v>4488349</v>
      </c>
      <c r="J1261" t="s">
        <v>252</v>
      </c>
      <c r="K1261">
        <v>221</v>
      </c>
      <c r="L1261">
        <v>10.4</v>
      </c>
      <c r="M1261" t="s">
        <v>245</v>
      </c>
      <c r="N1261" t="s">
        <v>138</v>
      </c>
      <c r="O1261">
        <v>13346</v>
      </c>
      <c r="P1261">
        <v>1.6559268694739999</v>
      </c>
      <c r="Q1261" t="s">
        <v>246</v>
      </c>
      <c r="R1261" t="s">
        <v>138</v>
      </c>
      <c r="S1261" t="s">
        <v>3264</v>
      </c>
    </row>
    <row r="1262">
      <c r="A1262" t="s">
        <v>2912</v>
      </c>
      <c r="B1262">
        <v>5.9956724343316701</v>
      </c>
      <c r="C1262">
        <v>-3.22320447303369</v>
      </c>
      <c r="D1262">
        <v>1.5406242552986</v>
      </c>
      <c r="E1262">
        <v>0.00387266393019731</v>
      </c>
      <c r="F1262">
        <v>0.0167764123994881</v>
      </c>
      <c r="G1262" t="s">
        <v>307</v>
      </c>
      <c r="H1262">
        <v>6717553</v>
      </c>
      <c r="I1262">
        <v>6717637</v>
      </c>
      <c r="J1262" t="s">
        <v>244</v>
      </c>
      <c r="K1262">
        <v>84</v>
      </c>
      <c r="L1262">
        <v>0</v>
      </c>
      <c r="M1262" t="s">
        <v>245</v>
      </c>
      <c r="N1262" t="s">
        <v>575</v>
      </c>
      <c r="O1262">
        <v>1260</v>
      </c>
      <c r="P1262">
        <v>6.6666666666666696</v>
      </c>
      <c r="Q1262" t="s">
        <v>246</v>
      </c>
      <c r="R1262" t="s">
        <v>192</v>
      </c>
      <c r="S1262" t="s">
        <v>3264</v>
      </c>
    </row>
    <row r="1263">
      <c r="A1263" t="s">
        <v>5547</v>
      </c>
      <c r="B1263">
        <v>3.3689563584745899</v>
      </c>
      <c r="C1263">
        <v>-3.57956502418119</v>
      </c>
      <c r="D1263">
        <v>2.7714819500126699</v>
      </c>
      <c r="E1263">
        <v>0.0038898877984898102</v>
      </c>
      <c r="F1263">
        <v>0.0168414627613011</v>
      </c>
      <c r="G1263" t="s">
        <v>520</v>
      </c>
      <c r="H1263">
        <v>4646028</v>
      </c>
      <c r="I1263">
        <v>4646111</v>
      </c>
      <c r="J1263" t="s">
        <v>244</v>
      </c>
      <c r="K1263">
        <v>83</v>
      </c>
      <c r="L1263">
        <v>7.2000000000000002</v>
      </c>
      <c r="M1263" t="s">
        <v>265</v>
      </c>
      <c r="N1263" t="s">
        <v>138</v>
      </c>
      <c r="O1263">
        <v>359</v>
      </c>
      <c r="P1263">
        <v>23.119777158774401</v>
      </c>
      <c r="Q1263" t="s">
        <v>246</v>
      </c>
      <c r="R1263" t="s">
        <v>138</v>
      </c>
      <c r="S1263" t="s">
        <v>3264</v>
      </c>
    </row>
    <row r="1264">
      <c r="A1264" t="s">
        <v>5548</v>
      </c>
      <c r="B1264">
        <v>3.50446621711085</v>
      </c>
      <c r="C1264">
        <v>3.10224279768505</v>
      </c>
      <c r="D1264">
        <v>1.73730155301414</v>
      </c>
      <c r="E1264">
        <v>0.0039372093973135402</v>
      </c>
      <c r="F1264">
        <v>0.017014156772454301</v>
      </c>
      <c r="G1264" t="s">
        <v>524</v>
      </c>
      <c r="H1264">
        <v>3940620</v>
      </c>
      <c r="I1264">
        <v>3940943</v>
      </c>
      <c r="J1264" t="s">
        <v>244</v>
      </c>
      <c r="K1264">
        <v>323</v>
      </c>
      <c r="L1264">
        <v>4.4000000000000004</v>
      </c>
      <c r="M1264" t="s">
        <v>245</v>
      </c>
      <c r="N1264" t="s">
        <v>200</v>
      </c>
      <c r="O1264">
        <v>4637</v>
      </c>
      <c r="P1264">
        <v>6.96571058874272</v>
      </c>
      <c r="Q1264" t="s">
        <v>246</v>
      </c>
      <c r="R1264" t="s">
        <v>200</v>
      </c>
      <c r="S1264" t="s">
        <v>3264</v>
      </c>
    </row>
    <row r="1265">
      <c r="A1265" t="s">
        <v>5549</v>
      </c>
      <c r="B1265">
        <v>3.48315990119622</v>
      </c>
      <c r="C1265">
        <v>3.1731211102636299</v>
      </c>
      <c r="D1265">
        <v>1.74127990415392</v>
      </c>
      <c r="E1265">
        <v>0.00394904562971919</v>
      </c>
      <c r="F1265">
        <v>0.017058863397839401</v>
      </c>
      <c r="G1265" t="s">
        <v>445</v>
      </c>
      <c r="H1265">
        <v>1043874</v>
      </c>
      <c r="I1265">
        <v>1044090</v>
      </c>
      <c r="J1265" t="s">
        <v>244</v>
      </c>
      <c r="K1265">
        <v>216</v>
      </c>
      <c r="L1265">
        <v>19.899999999999999</v>
      </c>
      <c r="M1265" t="s">
        <v>245</v>
      </c>
      <c r="N1265" t="s">
        <v>350</v>
      </c>
      <c r="O1265">
        <v>221</v>
      </c>
      <c r="P1265">
        <v>97.737556561085995</v>
      </c>
      <c r="Q1265" t="s">
        <v>254</v>
      </c>
      <c r="R1265" t="s">
        <v>192</v>
      </c>
      <c r="S1265" t="s">
        <v>3264</v>
      </c>
    </row>
    <row r="1266">
      <c r="A1266" t="s">
        <v>2764</v>
      </c>
      <c r="B1266">
        <v>6.6214746961334301</v>
      </c>
      <c r="C1266">
        <v>2.0433833006190798</v>
      </c>
      <c r="D1266">
        <v>0.97924802674356903</v>
      </c>
      <c r="E1266">
        <v>0.00395583212491004</v>
      </c>
      <c r="F1266">
        <v>0.0170817309454134</v>
      </c>
      <c r="G1266" t="s">
        <v>338</v>
      </c>
      <c r="H1266">
        <v>930953</v>
      </c>
      <c r="I1266">
        <v>936995</v>
      </c>
      <c r="J1266" t="s">
        <v>244</v>
      </c>
      <c r="K1266">
        <v>6042</v>
      </c>
      <c r="L1266">
        <v>0</v>
      </c>
      <c r="M1266" t="s">
        <v>274</v>
      </c>
      <c r="N1266" t="s">
        <v>2499</v>
      </c>
      <c r="O1266">
        <v>6049</v>
      </c>
      <c r="P1266">
        <v>99.884278393122798</v>
      </c>
      <c r="Q1266" t="s">
        <v>254</v>
      </c>
      <c r="R1266" t="s">
        <v>191</v>
      </c>
      <c r="S1266" t="s">
        <v>3264</v>
      </c>
    </row>
    <row r="1267">
      <c r="A1267" t="s">
        <v>2766</v>
      </c>
      <c r="B1267">
        <v>6.6214746961334301</v>
      </c>
      <c r="C1267">
        <v>2.0433833006190798</v>
      </c>
      <c r="D1267">
        <v>0.97924802674356903</v>
      </c>
      <c r="E1267">
        <v>0.00395583212491004</v>
      </c>
      <c r="F1267">
        <v>0.0170817309454134</v>
      </c>
      <c r="G1267" t="s">
        <v>338</v>
      </c>
      <c r="H1267">
        <v>930897</v>
      </c>
      <c r="I1267">
        <v>937044</v>
      </c>
      <c r="J1267" t="s">
        <v>252</v>
      </c>
      <c r="K1267">
        <v>105</v>
      </c>
      <c r="L1267">
        <v>9.4000000000000004</v>
      </c>
      <c r="M1267" t="s">
        <v>274</v>
      </c>
      <c r="N1267" t="s">
        <v>126</v>
      </c>
      <c r="O1267">
        <v>3499</v>
      </c>
      <c r="P1267">
        <v>3.0008573878250902</v>
      </c>
      <c r="Q1267" t="s">
        <v>246</v>
      </c>
      <c r="R1267" t="s">
        <v>191</v>
      </c>
      <c r="S1267" t="s">
        <v>3264</v>
      </c>
    </row>
    <row r="1268">
      <c r="A1268" t="s">
        <v>2938</v>
      </c>
      <c r="B1268">
        <v>3.4640312727869702</v>
      </c>
      <c r="C1268">
        <v>3.1506515221731699</v>
      </c>
      <c r="D1268">
        <v>1.7386731185987501</v>
      </c>
      <c r="E1268">
        <v>0.00401252706773687</v>
      </c>
      <c r="F1268">
        <v>0.017290659851671199</v>
      </c>
      <c r="G1268" t="s">
        <v>349</v>
      </c>
      <c r="H1268">
        <v>540942</v>
      </c>
      <c r="I1268">
        <v>541771</v>
      </c>
      <c r="J1268" t="s">
        <v>252</v>
      </c>
      <c r="K1268">
        <v>829</v>
      </c>
      <c r="L1268">
        <v>6.5</v>
      </c>
      <c r="M1268" t="s">
        <v>274</v>
      </c>
      <c r="N1268" t="s">
        <v>138</v>
      </c>
      <c r="O1268">
        <v>853</v>
      </c>
      <c r="P1268">
        <v>97.186400937866395</v>
      </c>
      <c r="Q1268" t="s">
        <v>254</v>
      </c>
      <c r="R1268" t="s">
        <v>138</v>
      </c>
      <c r="S1268" t="s">
        <v>3264</v>
      </c>
    </row>
    <row r="1269">
      <c r="A1269" t="s">
        <v>3253</v>
      </c>
      <c r="B1269">
        <v>5.7054782058765703</v>
      </c>
      <c r="C1269">
        <v>-3.32506628455678</v>
      </c>
      <c r="D1269">
        <v>1.53956161785384</v>
      </c>
      <c r="E1269">
        <v>0.0040393420027652199</v>
      </c>
      <c r="F1269">
        <v>0.017383298434615401</v>
      </c>
      <c r="G1269" t="s">
        <v>524</v>
      </c>
      <c r="H1269">
        <v>162655</v>
      </c>
      <c r="I1269">
        <v>165181</v>
      </c>
      <c r="J1269" t="s">
        <v>252</v>
      </c>
      <c r="K1269">
        <v>2526</v>
      </c>
      <c r="L1269">
        <v>1.8999999999999999</v>
      </c>
      <c r="M1269" t="s">
        <v>274</v>
      </c>
      <c r="N1269" t="s">
        <v>122</v>
      </c>
      <c r="O1269">
        <v>2171</v>
      </c>
      <c r="P1269">
        <v>116.351911561492</v>
      </c>
      <c r="Q1269" t="s">
        <v>254</v>
      </c>
      <c r="R1269" t="s">
        <v>122</v>
      </c>
      <c r="S1269" t="s">
        <v>3264</v>
      </c>
    </row>
    <row r="1270">
      <c r="A1270" t="s">
        <v>3140</v>
      </c>
      <c r="B1270">
        <v>3.7399020581564302</v>
      </c>
      <c r="C1270">
        <v>3.1661548277081701</v>
      </c>
      <c r="D1270">
        <v>1.7932501876476901</v>
      </c>
      <c r="E1270">
        <v>0.00405928473636672</v>
      </c>
      <c r="F1270">
        <v>0.017455992197761901</v>
      </c>
      <c r="G1270" t="s">
        <v>411</v>
      </c>
      <c r="H1270">
        <v>851201</v>
      </c>
      <c r="I1270">
        <v>851699</v>
      </c>
      <c r="J1270" t="s">
        <v>252</v>
      </c>
      <c r="K1270">
        <v>498</v>
      </c>
      <c r="L1270">
        <v>14.4</v>
      </c>
      <c r="M1270" t="s">
        <v>274</v>
      </c>
      <c r="N1270" t="s">
        <v>126</v>
      </c>
      <c r="O1270">
        <v>826</v>
      </c>
      <c r="P1270">
        <v>60.290556900726401</v>
      </c>
      <c r="Q1270" t="s">
        <v>246</v>
      </c>
      <c r="R1270" t="s">
        <v>192</v>
      </c>
      <c r="S1270" t="s">
        <v>3264</v>
      </c>
    </row>
    <row r="1271">
      <c r="A1271" t="s">
        <v>2986</v>
      </c>
      <c r="B1271">
        <v>4.4598569264443899</v>
      </c>
      <c r="C1271">
        <v>2.8748460432568499</v>
      </c>
      <c r="D1271">
        <v>1.3850131371412899</v>
      </c>
      <c r="E1271">
        <v>0.0040940778232524001</v>
      </c>
      <c r="F1271">
        <v>0.0175890867398075</v>
      </c>
      <c r="G1271" t="s">
        <v>282</v>
      </c>
      <c r="H1271">
        <v>1895609</v>
      </c>
      <c r="I1271">
        <v>1903100</v>
      </c>
      <c r="J1271" t="s">
        <v>244</v>
      </c>
      <c r="K1271">
        <v>132</v>
      </c>
      <c r="L1271">
        <v>15.315</v>
      </c>
      <c r="M1271" t="s">
        <v>245</v>
      </c>
      <c r="N1271" t="s">
        <v>197</v>
      </c>
      <c r="O1271">
        <v>5511</v>
      </c>
      <c r="P1271">
        <v>2.39520958083832</v>
      </c>
      <c r="Q1271" t="s">
        <v>246</v>
      </c>
      <c r="R1271" t="s">
        <v>197</v>
      </c>
      <c r="S1271" t="s">
        <v>3264</v>
      </c>
    </row>
    <row r="1272">
      <c r="A1272" t="s">
        <v>2929</v>
      </c>
      <c r="B1272">
        <v>4.9059239196930298</v>
      </c>
      <c r="C1272">
        <v>2.50778496237628</v>
      </c>
      <c r="D1272">
        <v>1.22875660201748</v>
      </c>
      <c r="E1272">
        <v>0.00411046897477132</v>
      </c>
      <c r="F1272">
        <v>0.017646256416547799</v>
      </c>
      <c r="G1272" t="s">
        <v>445</v>
      </c>
      <c r="H1272">
        <v>3722906</v>
      </c>
      <c r="I1272">
        <v>3728951</v>
      </c>
      <c r="J1272" t="s">
        <v>244</v>
      </c>
      <c r="K1272">
        <v>6045</v>
      </c>
      <c r="L1272">
        <v>0.10000000000000001</v>
      </c>
      <c r="M1272" t="s">
        <v>245</v>
      </c>
      <c r="N1272" t="s">
        <v>2499</v>
      </c>
      <c r="O1272">
        <v>6049</v>
      </c>
      <c r="P1272">
        <v>99.933873367498805</v>
      </c>
      <c r="Q1272" t="s">
        <v>254</v>
      </c>
      <c r="R1272" t="s">
        <v>191</v>
      </c>
      <c r="S1272" t="s">
        <v>3264</v>
      </c>
    </row>
    <row r="1273">
      <c r="A1273" t="s">
        <v>5550</v>
      </c>
      <c r="B1273">
        <v>3.3053166505781202</v>
      </c>
      <c r="C1273">
        <v>-3.5223092710286101</v>
      </c>
      <c r="D1273">
        <v>2.7929942822081499</v>
      </c>
      <c r="E1273">
        <v>0.0041401434523544297</v>
      </c>
      <c r="F1273">
        <v>0.017760322971055901</v>
      </c>
      <c r="G1273" t="s">
        <v>452</v>
      </c>
      <c r="H1273">
        <v>799144</v>
      </c>
      <c r="I1273">
        <v>800699</v>
      </c>
      <c r="J1273" t="s">
        <v>244</v>
      </c>
      <c r="K1273">
        <v>1555</v>
      </c>
      <c r="L1273">
        <v>13.9</v>
      </c>
      <c r="M1273" t="s">
        <v>274</v>
      </c>
      <c r="N1273" t="s">
        <v>138</v>
      </c>
      <c r="O1273">
        <v>1723</v>
      </c>
      <c r="P1273">
        <v>90.249564712710395</v>
      </c>
      <c r="Q1273" t="s">
        <v>254</v>
      </c>
      <c r="R1273" t="s">
        <v>138</v>
      </c>
      <c r="S1273" t="s">
        <v>3264</v>
      </c>
    </row>
    <row r="1274">
      <c r="A1274" t="s">
        <v>2833</v>
      </c>
      <c r="B1274">
        <v>2.3592977497691998</v>
      </c>
      <c r="C1274">
        <v>3.8223356281846899</v>
      </c>
      <c r="D1274">
        <v>2.9296066880238398</v>
      </c>
      <c r="E1274">
        <v>0.0041628034157631102</v>
      </c>
      <c r="F1274">
        <v>0.017844150397668901</v>
      </c>
      <c r="G1274" t="s">
        <v>349</v>
      </c>
      <c r="H1274">
        <v>6264613</v>
      </c>
      <c r="I1274">
        <v>6265195</v>
      </c>
      <c r="J1274" t="s">
        <v>252</v>
      </c>
      <c r="K1274">
        <v>591</v>
      </c>
      <c r="L1274">
        <v>13.327999999999999</v>
      </c>
      <c r="M1274" t="s">
        <v>293</v>
      </c>
      <c r="N1274" t="s">
        <v>122</v>
      </c>
      <c r="O1274">
        <v>1246</v>
      </c>
      <c r="P1274">
        <v>47.431781701444599</v>
      </c>
      <c r="Q1274" t="s">
        <v>246</v>
      </c>
      <c r="R1274" t="s">
        <v>122</v>
      </c>
      <c r="S1274" t="s">
        <v>3264</v>
      </c>
    </row>
    <row r="1275">
      <c r="A1275" t="s">
        <v>3077</v>
      </c>
      <c r="B1275">
        <v>2.3592977497691998</v>
      </c>
      <c r="C1275">
        <v>3.8223356281846899</v>
      </c>
      <c r="D1275">
        <v>2.9296066880238398</v>
      </c>
      <c r="E1275">
        <v>0.0041628034157631102</v>
      </c>
      <c r="F1275">
        <v>0.017844150397668901</v>
      </c>
      <c r="G1275" t="s">
        <v>269</v>
      </c>
      <c r="H1275">
        <v>7310741</v>
      </c>
      <c r="I1275">
        <v>7311572</v>
      </c>
      <c r="J1275" t="s">
        <v>252</v>
      </c>
      <c r="K1275">
        <v>831</v>
      </c>
      <c r="L1275">
        <v>4.4000000000000004</v>
      </c>
      <c r="M1275" t="s">
        <v>274</v>
      </c>
      <c r="N1275" t="s">
        <v>138</v>
      </c>
      <c r="O1275">
        <v>8453</v>
      </c>
      <c r="P1275">
        <v>9.8308292913758404</v>
      </c>
      <c r="Q1275" t="s">
        <v>246</v>
      </c>
      <c r="R1275" t="s">
        <v>138</v>
      </c>
      <c r="S1275" t="s">
        <v>3264</v>
      </c>
    </row>
    <row r="1276">
      <c r="A1276" t="s">
        <v>5551</v>
      </c>
      <c r="B1276">
        <v>5.8280967877573397</v>
      </c>
      <c r="C1276">
        <v>-3.1746444030859098</v>
      </c>
      <c r="D1276">
        <v>1.54782396830821</v>
      </c>
      <c r="E1276">
        <v>0.0042043019133297501</v>
      </c>
      <c r="F1276">
        <v>0.018005174698440301</v>
      </c>
      <c r="G1276" t="s">
        <v>243</v>
      </c>
      <c r="H1276">
        <v>3805584</v>
      </c>
      <c r="I1276">
        <v>3805665</v>
      </c>
      <c r="J1276" t="s">
        <v>252</v>
      </c>
      <c r="K1276">
        <v>81</v>
      </c>
      <c r="L1276">
        <v>25.899999999999999</v>
      </c>
      <c r="M1276" t="s">
        <v>153</v>
      </c>
      <c r="N1276" t="s">
        <v>138</v>
      </c>
      <c r="O1276">
        <v>335593</v>
      </c>
      <c r="P1276">
        <v>0.024136379483481501</v>
      </c>
      <c r="Q1276" t="s">
        <v>246</v>
      </c>
      <c r="R1276" t="s">
        <v>138</v>
      </c>
      <c r="S1276" t="s">
        <v>3264</v>
      </c>
    </row>
    <row r="1277">
      <c r="A1277" t="s">
        <v>1452</v>
      </c>
      <c r="B1277">
        <v>16.947196910580899</v>
      </c>
      <c r="C1277">
        <v>3.37047314759565</v>
      </c>
      <c r="D1277">
        <v>2.1155164260424102</v>
      </c>
      <c r="E1277">
        <v>0.0042878024218801604</v>
      </c>
      <c r="F1277">
        <v>0.0183235626504211</v>
      </c>
      <c r="G1277" t="s">
        <v>273</v>
      </c>
      <c r="H1277">
        <v>3631975</v>
      </c>
      <c r="I1277">
        <v>3632223</v>
      </c>
      <c r="J1277" t="s">
        <v>252</v>
      </c>
      <c r="K1277">
        <v>248</v>
      </c>
      <c r="L1277">
        <v>17.600000000000001</v>
      </c>
      <c r="M1277" t="s">
        <v>245</v>
      </c>
      <c r="N1277" t="s">
        <v>198</v>
      </c>
      <c r="O1277">
        <v>8756</v>
      </c>
      <c r="P1277">
        <v>2.8323435358611202</v>
      </c>
      <c r="Q1277" t="s">
        <v>246</v>
      </c>
      <c r="R1277" t="s">
        <v>198</v>
      </c>
      <c r="S1277" t="s">
        <v>3264</v>
      </c>
    </row>
    <row r="1278">
      <c r="A1278" t="s">
        <v>2710</v>
      </c>
      <c r="B1278">
        <v>4.5922487992247696</v>
      </c>
      <c r="C1278">
        <v>2.83213806928863</v>
      </c>
      <c r="D1278">
        <v>1.4057719740911101</v>
      </c>
      <c r="E1278">
        <v>0.0042882548962533996</v>
      </c>
      <c r="F1278">
        <v>0.0183235626504211</v>
      </c>
      <c r="G1278" t="s">
        <v>286</v>
      </c>
      <c r="H1278">
        <v>4488110</v>
      </c>
      <c r="I1278">
        <v>4488199</v>
      </c>
      <c r="J1278" t="s">
        <v>252</v>
      </c>
      <c r="K1278">
        <v>89</v>
      </c>
      <c r="L1278">
        <v>13.800000000000001</v>
      </c>
      <c r="M1278" t="s">
        <v>245</v>
      </c>
      <c r="N1278" t="s">
        <v>432</v>
      </c>
      <c r="O1278">
        <v>21549</v>
      </c>
      <c r="P1278">
        <v>0.41301220474268002</v>
      </c>
      <c r="Q1278" t="s">
        <v>246</v>
      </c>
      <c r="R1278" t="s">
        <v>191</v>
      </c>
      <c r="S1278" t="s">
        <v>3264</v>
      </c>
    </row>
    <row r="1279">
      <c r="A1279" t="s">
        <v>2965</v>
      </c>
      <c r="B1279">
        <v>4.8867952912837804</v>
      </c>
      <c r="C1279">
        <v>2.48364396107015</v>
      </c>
      <c r="D1279">
        <v>1.2317162616039901</v>
      </c>
      <c r="E1279">
        <v>0.0043039553863187703</v>
      </c>
      <c r="F1279">
        <v>0.0183700714232173</v>
      </c>
      <c r="G1279" t="s">
        <v>452</v>
      </c>
      <c r="H1279">
        <v>6402459</v>
      </c>
      <c r="I1279">
        <v>6403347</v>
      </c>
      <c r="J1279" t="s">
        <v>252</v>
      </c>
      <c r="K1279">
        <v>745</v>
      </c>
      <c r="L1279">
        <v>22.323</v>
      </c>
      <c r="M1279" t="s">
        <v>293</v>
      </c>
      <c r="N1279" t="s">
        <v>126</v>
      </c>
      <c r="O1279">
        <v>2446</v>
      </c>
      <c r="P1279">
        <v>30.4578904333606</v>
      </c>
      <c r="Q1279" t="s">
        <v>246</v>
      </c>
      <c r="R1279" t="s">
        <v>191</v>
      </c>
      <c r="S1279" t="s">
        <v>3264</v>
      </c>
    </row>
    <row r="1280">
      <c r="A1280" t="s">
        <v>2821</v>
      </c>
      <c r="B1280">
        <v>5.4439478413981597</v>
      </c>
      <c r="C1280">
        <v>2.2554689140753199</v>
      </c>
      <c r="D1280">
        <v>1.13340117475594</v>
      </c>
      <c r="E1280">
        <v>0.0045418151546312404</v>
      </c>
      <c r="F1280">
        <v>0.019256017345107498</v>
      </c>
      <c r="G1280" t="s">
        <v>273</v>
      </c>
      <c r="H1280">
        <v>942335</v>
      </c>
      <c r="I1280">
        <v>942560</v>
      </c>
      <c r="J1280" t="s">
        <v>244</v>
      </c>
      <c r="K1280">
        <v>225</v>
      </c>
      <c r="L1280">
        <v>21.399999999999999</v>
      </c>
      <c r="M1280" t="s">
        <v>245</v>
      </c>
      <c r="N1280" t="s">
        <v>350</v>
      </c>
      <c r="O1280">
        <v>217</v>
      </c>
      <c r="P1280">
        <v>103.6866359447</v>
      </c>
      <c r="Q1280" t="s">
        <v>246</v>
      </c>
      <c r="R1280" t="s">
        <v>192</v>
      </c>
      <c r="S1280" t="s">
        <v>3264</v>
      </c>
    </row>
    <row r="1281">
      <c r="A1281" t="s">
        <v>5552</v>
      </c>
      <c r="B1281">
        <v>3.2648817062542301</v>
      </c>
      <c r="C1281">
        <v>-3.4360811684505199</v>
      </c>
      <c r="D1281">
        <v>2.8512322014901099</v>
      </c>
      <c r="E1281">
        <v>0.0045516209420237604</v>
      </c>
      <c r="F1281">
        <v>0.0192940168325904</v>
      </c>
      <c r="G1281" t="s">
        <v>342</v>
      </c>
      <c r="H1281">
        <v>5111144</v>
      </c>
      <c r="I1281">
        <v>5112529</v>
      </c>
      <c r="J1281" t="s">
        <v>252</v>
      </c>
      <c r="K1281">
        <v>625</v>
      </c>
      <c r="L1281">
        <v>15.898</v>
      </c>
      <c r="M1281" t="s">
        <v>245</v>
      </c>
      <c r="N1281" t="s">
        <v>126</v>
      </c>
      <c r="O1281">
        <v>1569</v>
      </c>
      <c r="P1281">
        <v>39.8342893562779</v>
      </c>
      <c r="Q1281" t="s">
        <v>246</v>
      </c>
      <c r="R1281" t="s">
        <v>191</v>
      </c>
      <c r="S1281" t="s">
        <v>3264</v>
      </c>
    </row>
    <row r="1282">
      <c r="A1282" t="s">
        <v>5553</v>
      </c>
      <c r="B1282">
        <v>3.2276901017206301</v>
      </c>
      <c r="C1282">
        <v>-3.3866301850121001</v>
      </c>
      <c r="D1282">
        <v>2.8387684551890602</v>
      </c>
      <c r="E1282">
        <v>0.0046909027724507902</v>
      </c>
      <c r="F1282">
        <v>0.019818349796992599</v>
      </c>
      <c r="G1282" t="s">
        <v>330</v>
      </c>
      <c r="H1282">
        <v>2394277</v>
      </c>
      <c r="I1282">
        <v>2394334</v>
      </c>
      <c r="J1282" t="s">
        <v>252</v>
      </c>
      <c r="K1282">
        <v>57</v>
      </c>
      <c r="L1282">
        <v>16.100000000000001</v>
      </c>
      <c r="M1282" t="s">
        <v>274</v>
      </c>
      <c r="N1282" t="s">
        <v>138</v>
      </c>
      <c r="O1282">
        <v>359</v>
      </c>
      <c r="P1282">
        <v>15.8774373259053</v>
      </c>
      <c r="Q1282" t="s">
        <v>246</v>
      </c>
      <c r="R1282" t="s">
        <v>138</v>
      </c>
      <c r="S1282" t="s">
        <v>3264</v>
      </c>
    </row>
    <row r="1283">
      <c r="A1283" t="s">
        <v>2978</v>
      </c>
      <c r="B1283">
        <v>2.28646944972196</v>
      </c>
      <c r="C1283">
        <v>3.7637967825763501</v>
      </c>
      <c r="D1283">
        <v>2.9727002593208698</v>
      </c>
      <c r="E1283">
        <v>0.0047385549118025803</v>
      </c>
      <c r="F1283">
        <v>0.019990150730233001</v>
      </c>
      <c r="G1283" t="s">
        <v>297</v>
      </c>
      <c r="H1283">
        <v>6738328</v>
      </c>
      <c r="I1283">
        <v>6739179</v>
      </c>
      <c r="J1283" t="s">
        <v>252</v>
      </c>
      <c r="K1283">
        <v>851</v>
      </c>
      <c r="L1283">
        <v>1.8999999999999999</v>
      </c>
      <c r="M1283" t="s">
        <v>265</v>
      </c>
      <c r="N1283" t="s">
        <v>198</v>
      </c>
      <c r="O1283">
        <v>5467</v>
      </c>
      <c r="P1283">
        <v>15.5661240168282</v>
      </c>
      <c r="Q1283" t="s">
        <v>246</v>
      </c>
      <c r="R1283" t="s">
        <v>198</v>
      </c>
      <c r="S1283" t="s">
        <v>3264</v>
      </c>
    </row>
    <row r="1284">
      <c r="A1284" t="s">
        <v>3190</v>
      </c>
      <c r="B1284">
        <v>3.1583532380879</v>
      </c>
      <c r="C1284">
        <v>-3.37057286667824</v>
      </c>
      <c r="D1284">
        <v>2.8181059016156902</v>
      </c>
      <c r="E1284">
        <v>0.0047378190012728697</v>
      </c>
      <c r="F1284">
        <v>0.019990150730233001</v>
      </c>
      <c r="G1284" t="s">
        <v>681</v>
      </c>
      <c r="H1284">
        <v>2570917</v>
      </c>
      <c r="I1284">
        <v>2575444</v>
      </c>
      <c r="J1284" t="s">
        <v>252</v>
      </c>
      <c r="K1284">
        <v>217</v>
      </c>
      <c r="L1284">
        <v>23.448</v>
      </c>
      <c r="M1284" t="s">
        <v>245</v>
      </c>
      <c r="N1284" t="s">
        <v>138</v>
      </c>
      <c r="O1284">
        <v>13346</v>
      </c>
      <c r="P1284">
        <v>1.6259553424247</v>
      </c>
      <c r="Q1284" t="s">
        <v>246</v>
      </c>
      <c r="R1284" t="s">
        <v>138</v>
      </c>
      <c r="S1284" t="s">
        <v>3264</v>
      </c>
    </row>
    <row r="1285">
      <c r="A1285" t="s">
        <v>2843</v>
      </c>
      <c r="B1285">
        <v>2.28646944972196</v>
      </c>
      <c r="C1285">
        <v>3.7637967825763501</v>
      </c>
      <c r="D1285">
        <v>2.9727002593208698</v>
      </c>
      <c r="E1285">
        <v>0.0047385549118025803</v>
      </c>
      <c r="F1285">
        <v>0.019990150730233001</v>
      </c>
      <c r="G1285" t="s">
        <v>478</v>
      </c>
      <c r="H1285">
        <v>2015718</v>
      </c>
      <c r="I1285">
        <v>2016328</v>
      </c>
      <c r="J1285" t="s">
        <v>244</v>
      </c>
      <c r="K1285">
        <v>186</v>
      </c>
      <c r="L1285">
        <v>15.823</v>
      </c>
      <c r="M1285" t="s">
        <v>274</v>
      </c>
      <c r="N1285" t="s">
        <v>138</v>
      </c>
      <c r="O1285">
        <v>812</v>
      </c>
      <c r="P1285">
        <v>22.906403940886701</v>
      </c>
      <c r="Q1285" t="s">
        <v>246</v>
      </c>
      <c r="R1285" t="s">
        <v>138</v>
      </c>
      <c r="S1285" t="s">
        <v>3264</v>
      </c>
    </row>
    <row r="1286">
      <c r="A1286" t="s">
        <v>2845</v>
      </c>
      <c r="B1286">
        <v>2.2673408213127102</v>
      </c>
      <c r="C1286">
        <v>3.7286805782717698</v>
      </c>
      <c r="D1286">
        <v>2.9670650173794302</v>
      </c>
      <c r="E1286">
        <v>0.0047694443312750502</v>
      </c>
      <c r="F1286">
        <v>0.020113046428148301</v>
      </c>
      <c r="G1286" t="s">
        <v>330</v>
      </c>
      <c r="H1286">
        <v>1339258</v>
      </c>
      <c r="I1286">
        <v>1339620</v>
      </c>
      <c r="J1286" t="s">
        <v>244</v>
      </c>
      <c r="K1286">
        <v>362</v>
      </c>
      <c r="L1286">
        <v>24.300000000000001</v>
      </c>
      <c r="M1286" t="s">
        <v>245</v>
      </c>
      <c r="N1286" t="s">
        <v>198</v>
      </c>
      <c r="O1286">
        <v>5362</v>
      </c>
      <c r="P1286">
        <v>6.7512122342409597</v>
      </c>
      <c r="Q1286" t="s">
        <v>246</v>
      </c>
      <c r="R1286" t="s">
        <v>198</v>
      </c>
      <c r="S1286" t="s">
        <v>3264</v>
      </c>
    </row>
    <row r="1287">
      <c r="A1287" t="s">
        <v>5554</v>
      </c>
      <c r="B1287">
        <v>3.2103212074268201</v>
      </c>
      <c r="C1287">
        <v>-3.3651308528410602</v>
      </c>
      <c r="D1287">
        <v>2.8504150932469301</v>
      </c>
      <c r="E1287">
        <v>0.0047926929260525501</v>
      </c>
      <c r="F1287">
        <v>0.020185051583665601</v>
      </c>
      <c r="G1287" t="s">
        <v>524</v>
      </c>
      <c r="H1287">
        <v>3920098</v>
      </c>
      <c r="I1287">
        <v>3920258</v>
      </c>
      <c r="J1287" t="s">
        <v>244</v>
      </c>
      <c r="K1287">
        <v>131</v>
      </c>
      <c r="L1287">
        <v>26.600000000000001</v>
      </c>
      <c r="M1287" t="s">
        <v>245</v>
      </c>
      <c r="N1287" t="s">
        <v>189</v>
      </c>
      <c r="O1287">
        <v>7938</v>
      </c>
      <c r="P1287">
        <v>1.65028974552784</v>
      </c>
      <c r="Q1287" t="s">
        <v>246</v>
      </c>
      <c r="R1287" t="s">
        <v>189</v>
      </c>
      <c r="S1287" t="s">
        <v>3264</v>
      </c>
    </row>
    <row r="1288">
      <c r="A1288" t="s">
        <v>5555</v>
      </c>
      <c r="B1288">
        <v>6.6187448264162398</v>
      </c>
      <c r="C1288">
        <v>-2.6320234885763099</v>
      </c>
      <c r="D1288">
        <v>1.3303707769111801</v>
      </c>
      <c r="E1288">
        <v>0.0048087310196648298</v>
      </c>
      <c r="F1288">
        <v>0.020245146820465298</v>
      </c>
      <c r="G1288" t="s">
        <v>307</v>
      </c>
      <c r="H1288">
        <v>7156101</v>
      </c>
      <c r="I1288">
        <v>7156420</v>
      </c>
      <c r="J1288" t="s">
        <v>244</v>
      </c>
      <c r="K1288">
        <v>319</v>
      </c>
      <c r="L1288">
        <v>10.1</v>
      </c>
      <c r="M1288" t="s">
        <v>245</v>
      </c>
      <c r="N1288" t="s">
        <v>199</v>
      </c>
      <c r="O1288">
        <v>14394</v>
      </c>
      <c r="P1288">
        <v>2.2162011949423399</v>
      </c>
      <c r="Q1288" t="s">
        <v>246</v>
      </c>
      <c r="R1288" t="s">
        <v>199</v>
      </c>
      <c r="S1288" t="s">
        <v>3264</v>
      </c>
    </row>
    <row r="1289">
      <c r="A1289" t="s">
        <v>3059</v>
      </c>
      <c r="B1289">
        <v>3.34535011252702</v>
      </c>
      <c r="C1289">
        <v>3.01661153864706</v>
      </c>
      <c r="D1289">
        <v>1.7704364777377399</v>
      </c>
      <c r="E1289">
        <v>0.0048333394863285598</v>
      </c>
      <c r="F1289">
        <v>0.020330050998734701</v>
      </c>
      <c r="G1289" t="s">
        <v>269</v>
      </c>
      <c r="H1289">
        <v>4743986</v>
      </c>
      <c r="I1289">
        <v>4751097</v>
      </c>
      <c r="J1289" t="s">
        <v>244</v>
      </c>
      <c r="K1289">
        <v>7111</v>
      </c>
      <c r="L1289">
        <v>0</v>
      </c>
      <c r="M1289" t="s">
        <v>465</v>
      </c>
      <c r="N1289" t="s">
        <v>199</v>
      </c>
      <c r="O1289">
        <v>7111</v>
      </c>
      <c r="P1289">
        <v>100</v>
      </c>
      <c r="Q1289" t="s">
        <v>254</v>
      </c>
      <c r="R1289" t="s">
        <v>199</v>
      </c>
      <c r="S1289" t="s">
        <v>3264</v>
      </c>
    </row>
    <row r="1290">
      <c r="A1290" t="s">
        <v>3182</v>
      </c>
      <c r="B1290">
        <v>6.2973335762488398</v>
      </c>
      <c r="C1290">
        <v>-2.71680495935047</v>
      </c>
      <c r="D1290">
        <v>1.3074277370432399</v>
      </c>
      <c r="E1290">
        <v>0.0048626420633076</v>
      </c>
      <c r="F1290">
        <v>0.0204457883999371</v>
      </c>
      <c r="G1290" t="s">
        <v>334</v>
      </c>
      <c r="H1290">
        <v>7086981</v>
      </c>
      <c r="I1290">
        <v>7100198</v>
      </c>
      <c r="J1290" t="s">
        <v>244</v>
      </c>
      <c r="K1290">
        <v>144</v>
      </c>
      <c r="L1290">
        <v>21.376999999999999</v>
      </c>
      <c r="M1290" t="s">
        <v>245</v>
      </c>
      <c r="N1290" t="s">
        <v>197</v>
      </c>
      <c r="O1290">
        <v>12900</v>
      </c>
      <c r="P1290">
        <v>1.1162790697674401</v>
      </c>
      <c r="Q1290" t="s">
        <v>246</v>
      </c>
      <c r="R1290" t="s">
        <v>197</v>
      </c>
      <c r="S1290" t="s">
        <v>3264</v>
      </c>
    </row>
    <row r="1291">
      <c r="A1291" t="s">
        <v>5556</v>
      </c>
      <c r="B1291">
        <v>5.4948750854898698</v>
      </c>
      <c r="C1291">
        <v>-3.2230946543251102</v>
      </c>
      <c r="D1291">
        <v>1.56975553967139</v>
      </c>
      <c r="E1291">
        <v>0.0048640700448603002</v>
      </c>
      <c r="F1291">
        <v>0.020448035827823799</v>
      </c>
      <c r="G1291" t="s">
        <v>524</v>
      </c>
      <c r="H1291">
        <v>154119</v>
      </c>
      <c r="I1291">
        <v>156643</v>
      </c>
      <c r="J1291" t="s">
        <v>252</v>
      </c>
      <c r="K1291">
        <v>2524</v>
      </c>
      <c r="L1291">
        <v>2.6000000000000001</v>
      </c>
      <c r="M1291" t="s">
        <v>274</v>
      </c>
      <c r="N1291" t="s">
        <v>122</v>
      </c>
      <c r="O1291">
        <v>2171</v>
      </c>
      <c r="P1291">
        <v>116.259788116076</v>
      </c>
      <c r="Q1291" t="s">
        <v>254</v>
      </c>
      <c r="R1291" t="s">
        <v>122</v>
      </c>
      <c r="S1291" t="s">
        <v>3264</v>
      </c>
    </row>
    <row r="1292">
      <c r="A1292" t="s">
        <v>5557</v>
      </c>
      <c r="B1292">
        <v>4.3811647253020096</v>
      </c>
      <c r="C1292">
        <v>2.8253320747311901</v>
      </c>
      <c r="D1292">
        <v>1.4203785991776701</v>
      </c>
      <c r="E1292">
        <v>0.0049060955665882</v>
      </c>
      <c r="F1292">
        <v>0.020599507816278399</v>
      </c>
      <c r="G1292" t="s">
        <v>261</v>
      </c>
      <c r="H1292">
        <v>4078117</v>
      </c>
      <c r="I1292">
        <v>4079325</v>
      </c>
      <c r="J1292" t="s">
        <v>252</v>
      </c>
      <c r="K1292">
        <v>293</v>
      </c>
      <c r="L1292">
        <v>13.673</v>
      </c>
      <c r="M1292" t="s">
        <v>265</v>
      </c>
      <c r="N1292" t="s">
        <v>137</v>
      </c>
      <c r="O1292">
        <v>723</v>
      </c>
      <c r="P1292">
        <v>40.525587828492398</v>
      </c>
      <c r="Q1292" t="s">
        <v>246</v>
      </c>
      <c r="R1292" t="s">
        <v>194</v>
      </c>
      <c r="S1292" t="s">
        <v>3264</v>
      </c>
    </row>
    <row r="1293">
      <c r="A1293" t="s">
        <v>5558</v>
      </c>
      <c r="B1293">
        <v>7.6842553604368904</v>
      </c>
      <c r="C1293">
        <v>-2.10037375163455</v>
      </c>
      <c r="D1293">
        <v>1.0596488989458801</v>
      </c>
      <c r="E1293">
        <v>0.0049887638657958701</v>
      </c>
      <c r="F1293">
        <v>0.0209069492460363</v>
      </c>
      <c r="G1293" t="s">
        <v>261</v>
      </c>
      <c r="H1293">
        <v>5133624</v>
      </c>
      <c r="I1293">
        <v>5134584</v>
      </c>
      <c r="J1293" t="s">
        <v>244</v>
      </c>
      <c r="K1293">
        <v>960</v>
      </c>
      <c r="L1293">
        <v>14.800000000000001</v>
      </c>
      <c r="M1293" t="s">
        <v>274</v>
      </c>
      <c r="N1293" t="s">
        <v>195</v>
      </c>
      <c r="O1293">
        <v>4363</v>
      </c>
      <c r="P1293">
        <v>22.003208801283499</v>
      </c>
      <c r="Q1293" t="s">
        <v>246</v>
      </c>
      <c r="R1293" t="s">
        <v>195</v>
      </c>
      <c r="S1293" t="s">
        <v>3264</v>
      </c>
    </row>
    <row r="1294">
      <c r="A1294" t="s">
        <v>5559</v>
      </c>
      <c r="B1294">
        <v>6.3262354955576896</v>
      </c>
      <c r="C1294">
        <v>-2.71095827410611</v>
      </c>
      <c r="D1294">
        <v>1.31961509390103</v>
      </c>
      <c r="E1294">
        <v>0.0050108681043083804</v>
      </c>
      <c r="F1294">
        <v>0.020991895924437402</v>
      </c>
      <c r="G1294" t="s">
        <v>414</v>
      </c>
      <c r="H1294">
        <v>2266417</v>
      </c>
      <c r="I1294">
        <v>2266656</v>
      </c>
      <c r="J1294" t="s">
        <v>244</v>
      </c>
      <c r="K1294">
        <v>239</v>
      </c>
      <c r="L1294">
        <v>24.699999999999999</v>
      </c>
      <c r="M1294" t="s">
        <v>465</v>
      </c>
      <c r="N1294" t="s">
        <v>138</v>
      </c>
      <c r="O1294">
        <v>321</v>
      </c>
      <c r="P1294">
        <v>74.454828660436107</v>
      </c>
      <c r="Q1294" t="s">
        <v>246</v>
      </c>
      <c r="R1294" t="s">
        <v>138</v>
      </c>
      <c r="S1294" t="s">
        <v>3264</v>
      </c>
    </row>
    <row r="1295">
      <c r="A1295" t="s">
        <v>2851</v>
      </c>
      <c r="B1295">
        <v>2.24821219290346</v>
      </c>
      <c r="C1295">
        <v>3.6548722660234101</v>
      </c>
      <c r="D1295">
        <v>2.9928075528706302</v>
      </c>
      <c r="E1295">
        <v>0.0050685605796625399</v>
      </c>
      <c r="F1295">
        <v>0.021198661810335698</v>
      </c>
      <c r="G1295" t="s">
        <v>681</v>
      </c>
      <c r="H1295">
        <v>2132612</v>
      </c>
      <c r="I1295">
        <v>2132732</v>
      </c>
      <c r="J1295" t="s">
        <v>252</v>
      </c>
      <c r="K1295">
        <v>120</v>
      </c>
      <c r="L1295">
        <v>12.199999999999999</v>
      </c>
      <c r="M1295" t="s">
        <v>274</v>
      </c>
      <c r="N1295" t="s">
        <v>126</v>
      </c>
      <c r="O1295">
        <v>3386</v>
      </c>
      <c r="P1295">
        <v>3.5440047253396298</v>
      </c>
      <c r="Q1295" t="s">
        <v>246</v>
      </c>
      <c r="R1295" t="s">
        <v>192</v>
      </c>
      <c r="S1295" t="s">
        <v>3264</v>
      </c>
    </row>
    <row r="1296">
      <c r="A1296" t="s">
        <v>3217</v>
      </c>
      <c r="B1296">
        <v>2.24821219290346</v>
      </c>
      <c r="C1296">
        <v>3.6548722660234101</v>
      </c>
      <c r="D1296">
        <v>2.9928075528706302</v>
      </c>
      <c r="E1296">
        <v>0.0050685605796625399</v>
      </c>
      <c r="F1296">
        <v>0.021198661810335698</v>
      </c>
      <c r="G1296" t="s">
        <v>411</v>
      </c>
      <c r="H1296">
        <v>4005078</v>
      </c>
      <c r="I1296">
        <v>4005180</v>
      </c>
      <c r="J1296" t="s">
        <v>252</v>
      </c>
      <c r="K1296">
        <v>102</v>
      </c>
      <c r="L1296">
        <v>13.9</v>
      </c>
      <c r="M1296" t="s">
        <v>245</v>
      </c>
      <c r="N1296" t="s">
        <v>354</v>
      </c>
      <c r="O1296">
        <v>9588</v>
      </c>
      <c r="P1296">
        <v>1.0638297872340401</v>
      </c>
      <c r="Q1296" t="s">
        <v>246</v>
      </c>
      <c r="R1296" t="s">
        <v>192</v>
      </c>
      <c r="S1296" t="s">
        <v>3264</v>
      </c>
    </row>
    <row r="1297">
      <c r="A1297" t="s">
        <v>3084</v>
      </c>
      <c r="B1297">
        <v>2.24821219290346</v>
      </c>
      <c r="C1297">
        <v>3.6548722660234101</v>
      </c>
      <c r="D1297">
        <v>2.9928075528706302</v>
      </c>
      <c r="E1297">
        <v>0.0050685605796625399</v>
      </c>
      <c r="F1297">
        <v>0.021198661810335698</v>
      </c>
      <c r="G1297" t="s">
        <v>553</v>
      </c>
      <c r="H1297">
        <v>4171255</v>
      </c>
      <c r="I1297">
        <v>4172624</v>
      </c>
      <c r="J1297" t="s">
        <v>244</v>
      </c>
      <c r="K1297">
        <v>1337</v>
      </c>
      <c r="L1297">
        <v>15.909000000000001</v>
      </c>
      <c r="M1297" t="s">
        <v>465</v>
      </c>
      <c r="N1297" t="s">
        <v>126</v>
      </c>
      <c r="O1297">
        <v>4553</v>
      </c>
      <c r="P1297">
        <v>29.365253678893001</v>
      </c>
      <c r="Q1297" t="s">
        <v>246</v>
      </c>
      <c r="R1297" t="s">
        <v>191</v>
      </c>
      <c r="S1297" t="s">
        <v>3264</v>
      </c>
    </row>
    <row r="1298">
      <c r="A1298" t="s">
        <v>5560</v>
      </c>
      <c r="B1298">
        <v>7.69140497862477</v>
      </c>
      <c r="C1298">
        <v>-2.0279364009225</v>
      </c>
      <c r="D1298">
        <v>1.0357746885836401</v>
      </c>
      <c r="E1298">
        <v>0.0050717569197367297</v>
      </c>
      <c r="F1298">
        <v>0.021208154369650099</v>
      </c>
      <c r="G1298" t="s">
        <v>273</v>
      </c>
      <c r="H1298">
        <v>504554</v>
      </c>
      <c r="I1298">
        <v>504767</v>
      </c>
      <c r="J1298" t="s">
        <v>244</v>
      </c>
      <c r="K1298">
        <v>213</v>
      </c>
      <c r="L1298">
        <v>2.1000000000000001</v>
      </c>
      <c r="M1298" t="s">
        <v>274</v>
      </c>
      <c r="N1298" t="s">
        <v>138</v>
      </c>
      <c r="O1298">
        <v>359</v>
      </c>
      <c r="P1298">
        <v>59.331476323119801</v>
      </c>
      <c r="Q1298" t="s">
        <v>246</v>
      </c>
      <c r="R1298" t="s">
        <v>138</v>
      </c>
      <c r="S1298" t="s">
        <v>3264</v>
      </c>
    </row>
    <row r="1299">
      <c r="A1299" t="s">
        <v>2783</v>
      </c>
      <c r="B1299">
        <v>4.9939714583450598</v>
      </c>
      <c r="C1299">
        <v>2.4788725858904299</v>
      </c>
      <c r="D1299">
        <v>1.2983957639341099</v>
      </c>
      <c r="E1299">
        <v>0.0051820686045642404</v>
      </c>
      <c r="F1299">
        <v>0.021629914660597702</v>
      </c>
      <c r="G1299" t="s">
        <v>520</v>
      </c>
      <c r="H1299">
        <v>3972807</v>
      </c>
      <c r="I1299">
        <v>3973004</v>
      </c>
      <c r="J1299" t="s">
        <v>252</v>
      </c>
      <c r="K1299">
        <v>197</v>
      </c>
      <c r="L1299">
        <v>9.1999999999999993</v>
      </c>
      <c r="M1299" t="s">
        <v>245</v>
      </c>
      <c r="N1299" t="s">
        <v>350</v>
      </c>
      <c r="O1299">
        <v>217</v>
      </c>
      <c r="P1299">
        <v>90.783410138248797</v>
      </c>
      <c r="Q1299" t="s">
        <v>254</v>
      </c>
      <c r="R1299" t="s">
        <v>192</v>
      </c>
      <c r="S1299" t="s">
        <v>3264</v>
      </c>
    </row>
    <row r="1300">
      <c r="A1300" t="s">
        <v>2862</v>
      </c>
      <c r="B1300">
        <v>3.0890163744551602</v>
      </c>
      <c r="C1300">
        <v>-3.2692002238931499</v>
      </c>
      <c r="D1300">
        <v>2.8772937697100001</v>
      </c>
      <c r="E1300">
        <v>0.0052304802961528002</v>
      </c>
      <c r="F1300">
        <v>0.021804147915802</v>
      </c>
      <c r="G1300" t="s">
        <v>342</v>
      </c>
      <c r="H1300">
        <v>1535421</v>
      </c>
      <c r="I1300">
        <v>1537888</v>
      </c>
      <c r="J1300" t="s">
        <v>252</v>
      </c>
      <c r="K1300">
        <v>2430</v>
      </c>
      <c r="L1300">
        <v>14.675000000000001</v>
      </c>
      <c r="M1300" t="s">
        <v>265</v>
      </c>
      <c r="N1300" t="s">
        <v>198</v>
      </c>
      <c r="O1300">
        <v>7353</v>
      </c>
      <c r="P1300">
        <v>33.047735618115098</v>
      </c>
      <c r="Q1300" t="s">
        <v>246</v>
      </c>
      <c r="R1300" t="s">
        <v>198</v>
      </c>
      <c r="S1300" t="s">
        <v>3264</v>
      </c>
    </row>
    <row r="1301">
      <c r="A1301" t="s">
        <v>3022</v>
      </c>
      <c r="B1301">
        <v>3.0774833494401199</v>
      </c>
      <c r="C1301">
        <v>-3.2484800116349302</v>
      </c>
      <c r="D1301">
        <v>2.8908969048392601</v>
      </c>
      <c r="E1301">
        <v>0.0053318917800835603</v>
      </c>
      <c r="F1301">
        <v>0.022166335200543601</v>
      </c>
      <c r="G1301" t="s">
        <v>342</v>
      </c>
      <c r="H1301">
        <v>450739</v>
      </c>
      <c r="I1301">
        <v>451322</v>
      </c>
      <c r="J1301" t="s">
        <v>244</v>
      </c>
      <c r="K1301">
        <v>583</v>
      </c>
      <c r="L1301">
        <v>12.699999999999999</v>
      </c>
      <c r="M1301" t="s">
        <v>245</v>
      </c>
      <c r="N1301" t="s">
        <v>138</v>
      </c>
      <c r="O1301">
        <v>4935</v>
      </c>
      <c r="P1301">
        <v>11.8135764944276</v>
      </c>
      <c r="Q1301" t="s">
        <v>246</v>
      </c>
      <c r="R1301" t="s">
        <v>138</v>
      </c>
      <c r="S1301" t="s">
        <v>3264</v>
      </c>
    </row>
    <row r="1302">
      <c r="A1302" t="s">
        <v>2971</v>
      </c>
      <c r="B1302">
        <v>4.3851021469228302</v>
      </c>
      <c r="C1302">
        <v>2.7624756099600298</v>
      </c>
      <c r="D1302">
        <v>1.4359070195299799</v>
      </c>
      <c r="E1302">
        <v>0.0053485527675770604</v>
      </c>
      <c r="F1302">
        <v>0.0222234892227249</v>
      </c>
      <c r="G1302" t="s">
        <v>553</v>
      </c>
      <c r="H1302">
        <v>6438907</v>
      </c>
      <c r="I1302">
        <v>6439306</v>
      </c>
      <c r="J1302" t="s">
        <v>252</v>
      </c>
      <c r="K1302">
        <v>399</v>
      </c>
      <c r="L1302">
        <v>14.699999999999999</v>
      </c>
      <c r="M1302" t="s">
        <v>274</v>
      </c>
      <c r="N1302" t="s">
        <v>126</v>
      </c>
      <c r="O1302">
        <v>3386</v>
      </c>
      <c r="P1302">
        <v>11.783815711754301</v>
      </c>
      <c r="Q1302" t="s">
        <v>246</v>
      </c>
      <c r="R1302" t="s">
        <v>192</v>
      </c>
      <c r="S1302" t="s">
        <v>3264</v>
      </c>
    </row>
    <row r="1303">
      <c r="A1303" t="s">
        <v>5561</v>
      </c>
      <c r="B1303">
        <v>3.2072165811790501</v>
      </c>
      <c r="C1303">
        <v>-3.24881506715775</v>
      </c>
      <c r="D1303">
        <v>3.0054836415924</v>
      </c>
      <c r="E1303">
        <v>0.00544329995337175</v>
      </c>
      <c r="F1303">
        <v>0.0225925576229354</v>
      </c>
      <c r="G1303" t="s">
        <v>338</v>
      </c>
      <c r="H1303">
        <v>1091227</v>
      </c>
      <c r="I1303">
        <v>1091427</v>
      </c>
      <c r="J1303" t="s">
        <v>252</v>
      </c>
      <c r="K1303">
        <v>200</v>
      </c>
      <c r="L1303">
        <v>4.5</v>
      </c>
      <c r="M1303" t="s">
        <v>293</v>
      </c>
      <c r="N1303" t="s">
        <v>138</v>
      </c>
      <c r="O1303">
        <v>321</v>
      </c>
      <c r="P1303">
        <v>62.305295950155802</v>
      </c>
      <c r="Q1303" t="s">
        <v>246</v>
      </c>
      <c r="R1303" t="s">
        <v>138</v>
      </c>
      <c r="S1303" t="s">
        <v>3264</v>
      </c>
    </row>
    <row r="1304">
      <c r="A1304" t="s">
        <v>5562</v>
      </c>
      <c r="B1304">
        <v>3.0659503244250801</v>
      </c>
      <c r="C1304">
        <v>-3.2031391950235499</v>
      </c>
      <c r="D1304">
        <v>2.92936904709393</v>
      </c>
      <c r="E1304">
        <v>0.0055573767404561696</v>
      </c>
      <c r="F1304">
        <v>0.023049315708967</v>
      </c>
      <c r="G1304" t="s">
        <v>411</v>
      </c>
      <c r="H1304">
        <v>6124734</v>
      </c>
      <c r="I1304">
        <v>6126571</v>
      </c>
      <c r="J1304" t="s">
        <v>252</v>
      </c>
      <c r="K1304">
        <v>598</v>
      </c>
      <c r="L1304">
        <v>21.977</v>
      </c>
      <c r="M1304" t="s">
        <v>245</v>
      </c>
      <c r="N1304" t="s">
        <v>198</v>
      </c>
      <c r="O1304">
        <v>4551</v>
      </c>
      <c r="P1304">
        <v>13.139969237530201</v>
      </c>
      <c r="Q1304" t="s">
        <v>246</v>
      </c>
      <c r="R1304" t="s">
        <v>198</v>
      </c>
      <c r="S1304" t="s">
        <v>3264</v>
      </c>
    </row>
    <row r="1305">
      <c r="A1305" t="s">
        <v>2954</v>
      </c>
      <c r="B1305">
        <v>3.2955598306934899</v>
      </c>
      <c r="C1305">
        <v>2.9343228172890901</v>
      </c>
      <c r="D1305">
        <v>1.8050084801647099</v>
      </c>
      <c r="E1305">
        <v>0.0055724036801061902</v>
      </c>
      <c r="F1305">
        <v>0.023099081800925601</v>
      </c>
      <c r="G1305" t="s">
        <v>338</v>
      </c>
      <c r="H1305">
        <v>2297191</v>
      </c>
      <c r="I1305">
        <v>2297410</v>
      </c>
      <c r="J1305" t="s">
        <v>252</v>
      </c>
      <c r="K1305">
        <v>219</v>
      </c>
      <c r="L1305">
        <v>13.300000000000001</v>
      </c>
      <c r="M1305" t="s">
        <v>245</v>
      </c>
      <c r="N1305" t="s">
        <v>350</v>
      </c>
      <c r="O1305">
        <v>221</v>
      </c>
      <c r="P1305">
        <v>99.095022624434407</v>
      </c>
      <c r="Q1305" t="s">
        <v>254</v>
      </c>
      <c r="R1305" t="s">
        <v>192</v>
      </c>
      <c r="S1305" t="s">
        <v>3264</v>
      </c>
    </row>
    <row r="1306">
      <c r="A1306" t="s">
        <v>5563</v>
      </c>
      <c r="B1306">
        <v>3.1237541630427801</v>
      </c>
      <c r="C1306">
        <v>-3.1967586391735101</v>
      </c>
      <c r="D1306">
        <v>2.9693565338322601</v>
      </c>
      <c r="E1306">
        <v>0.0056018834683384698</v>
      </c>
      <c r="F1306">
        <v>0.023200272359101399</v>
      </c>
      <c r="G1306" t="s">
        <v>286</v>
      </c>
      <c r="H1306">
        <v>4623666</v>
      </c>
      <c r="I1306">
        <v>4623986</v>
      </c>
      <c r="J1306" t="s">
        <v>244</v>
      </c>
      <c r="K1306">
        <v>320</v>
      </c>
      <c r="L1306">
        <v>3.6000000000000001</v>
      </c>
      <c r="M1306" t="s">
        <v>245</v>
      </c>
      <c r="N1306" t="s">
        <v>138</v>
      </c>
      <c r="O1306">
        <v>321</v>
      </c>
      <c r="P1306">
        <v>99.688473520249204</v>
      </c>
      <c r="Q1306" t="s">
        <v>254</v>
      </c>
      <c r="R1306" t="s">
        <v>138</v>
      </c>
      <c r="S1306" t="s">
        <v>3264</v>
      </c>
    </row>
    <row r="1307">
      <c r="A1307" t="s">
        <v>5564</v>
      </c>
      <c r="B1307">
        <v>3.2631664749701401</v>
      </c>
      <c r="C1307">
        <v>2.8801253004329501</v>
      </c>
      <c r="D1307">
        <v>1.8047843701199799</v>
      </c>
      <c r="E1307">
        <v>0.0056202375683495403</v>
      </c>
      <c r="F1307">
        <v>0.0232720747221364</v>
      </c>
      <c r="G1307" t="s">
        <v>342</v>
      </c>
      <c r="H1307">
        <v>7789969</v>
      </c>
      <c r="I1307">
        <v>7790268</v>
      </c>
      <c r="J1307" t="s">
        <v>252</v>
      </c>
      <c r="K1307">
        <v>299</v>
      </c>
      <c r="L1307">
        <v>6.2999999999999998</v>
      </c>
      <c r="M1307" t="s">
        <v>245</v>
      </c>
      <c r="N1307" t="s">
        <v>126</v>
      </c>
      <c r="O1307">
        <v>823</v>
      </c>
      <c r="P1307">
        <v>36.330498177399797</v>
      </c>
      <c r="Q1307" t="s">
        <v>246</v>
      </c>
      <c r="R1307" t="s">
        <v>192</v>
      </c>
      <c r="S1307" t="s">
        <v>3264</v>
      </c>
    </row>
    <row r="1308">
      <c r="A1308" t="s">
        <v>3197</v>
      </c>
      <c r="B1308">
        <v>5.4935963049104997</v>
      </c>
      <c r="C1308">
        <v>-2.98741838544011</v>
      </c>
      <c r="D1308">
        <v>1.5954701313273401</v>
      </c>
      <c r="E1308">
        <v>0.0056607181411323596</v>
      </c>
      <c r="F1308">
        <v>0.023435455024955702</v>
      </c>
      <c r="G1308" t="s">
        <v>380</v>
      </c>
      <c r="H1308">
        <v>1381630</v>
      </c>
      <c r="I1308">
        <v>1381692</v>
      </c>
      <c r="J1308" t="s">
        <v>252</v>
      </c>
      <c r="K1308">
        <v>62</v>
      </c>
      <c r="L1308">
        <v>19.399999999999999</v>
      </c>
      <c r="M1308" t="s">
        <v>153</v>
      </c>
      <c r="N1308" t="s">
        <v>126</v>
      </c>
      <c r="O1308">
        <v>5526</v>
      </c>
      <c r="P1308">
        <v>1.1219688744118701</v>
      </c>
      <c r="Q1308" t="s">
        <v>246</v>
      </c>
      <c r="R1308" t="s">
        <v>191</v>
      </c>
      <c r="S1308" t="s">
        <v>3264</v>
      </c>
    </row>
    <row r="1309">
      <c r="A1309" t="s">
        <v>5565</v>
      </c>
      <c r="B1309">
        <v>2.2290835644942102</v>
      </c>
      <c r="C1309">
        <v>3.5376667676525599</v>
      </c>
      <c r="D1309">
        <v>3.0599555959112901</v>
      </c>
      <c r="E1309">
        <v>0.0056805467905501703</v>
      </c>
      <c r="F1309">
        <v>0.023496293845749399</v>
      </c>
      <c r="G1309" t="s">
        <v>520</v>
      </c>
      <c r="H1309">
        <v>3366235</v>
      </c>
      <c r="I1309">
        <v>3367446</v>
      </c>
      <c r="J1309" t="s">
        <v>252</v>
      </c>
      <c r="K1309">
        <v>1201</v>
      </c>
      <c r="L1309">
        <v>12.98</v>
      </c>
      <c r="M1309" t="s">
        <v>274</v>
      </c>
      <c r="N1309" t="s">
        <v>199</v>
      </c>
      <c r="O1309">
        <v>6641</v>
      </c>
      <c r="P1309">
        <v>18.084625809366099</v>
      </c>
      <c r="Q1309" t="s">
        <v>246</v>
      </c>
      <c r="R1309" t="s">
        <v>199</v>
      </c>
      <c r="S1309" t="s">
        <v>3264</v>
      </c>
    </row>
    <row r="1310">
      <c r="A1310" t="s">
        <v>3013</v>
      </c>
      <c r="B1310">
        <v>2.2290835644942102</v>
      </c>
      <c r="C1310">
        <v>3.5376667676525599</v>
      </c>
      <c r="D1310">
        <v>3.0599555959112901</v>
      </c>
      <c r="E1310">
        <v>0.0056805467905501703</v>
      </c>
      <c r="F1310">
        <v>0.023496293845749399</v>
      </c>
      <c r="G1310" t="s">
        <v>273</v>
      </c>
      <c r="H1310">
        <v>2768270</v>
      </c>
      <c r="I1310">
        <v>2768994</v>
      </c>
      <c r="J1310" t="s">
        <v>244</v>
      </c>
      <c r="K1310">
        <v>724</v>
      </c>
      <c r="L1310">
        <v>10.199999999999999</v>
      </c>
      <c r="M1310" t="s">
        <v>245</v>
      </c>
      <c r="N1310" t="s">
        <v>126</v>
      </c>
      <c r="O1310">
        <v>806</v>
      </c>
      <c r="P1310">
        <v>89.826302729528507</v>
      </c>
      <c r="Q1310" t="s">
        <v>254</v>
      </c>
      <c r="R1310" t="s">
        <v>191</v>
      </c>
      <c r="S1310" t="s">
        <v>3264</v>
      </c>
    </row>
    <row r="1311">
      <c r="A1311" t="s">
        <v>2863</v>
      </c>
      <c r="B1311">
        <v>2.2290835644942102</v>
      </c>
      <c r="C1311">
        <v>3.5376667676525599</v>
      </c>
      <c r="D1311">
        <v>3.0599555959112901</v>
      </c>
      <c r="E1311">
        <v>0.0056805467905501703</v>
      </c>
      <c r="F1311">
        <v>0.023496293845749399</v>
      </c>
      <c r="G1311" t="s">
        <v>330</v>
      </c>
      <c r="H1311">
        <v>4298892</v>
      </c>
      <c r="I1311">
        <v>4299000</v>
      </c>
      <c r="J1311" t="s">
        <v>244</v>
      </c>
      <c r="K1311">
        <v>108</v>
      </c>
      <c r="L1311">
        <v>19.399999999999999</v>
      </c>
      <c r="M1311" t="s">
        <v>274</v>
      </c>
      <c r="N1311" t="s">
        <v>432</v>
      </c>
      <c r="O1311">
        <v>21549</v>
      </c>
      <c r="P1311">
        <v>0.50118334957538602</v>
      </c>
      <c r="Q1311" t="s">
        <v>246</v>
      </c>
      <c r="R1311" t="s">
        <v>191</v>
      </c>
      <c r="S1311" t="s">
        <v>3264</v>
      </c>
    </row>
    <row r="1312">
      <c r="A1312" t="s">
        <v>2839</v>
      </c>
      <c r="B1312">
        <v>4.8348273219448599</v>
      </c>
      <c r="C1312">
        <v>2.4388129870622701</v>
      </c>
      <c r="D1312">
        <v>1.2995955810911399</v>
      </c>
      <c r="E1312">
        <v>0.0056963461907050001</v>
      </c>
      <c r="F1312">
        <v>0.023548876250085699</v>
      </c>
      <c r="G1312" t="s">
        <v>418</v>
      </c>
      <c r="H1312">
        <v>2224404</v>
      </c>
      <c r="I1312">
        <v>2230451</v>
      </c>
      <c r="J1312" t="s">
        <v>252</v>
      </c>
      <c r="K1312">
        <v>6047</v>
      </c>
      <c r="L1312">
        <v>0</v>
      </c>
      <c r="M1312" t="s">
        <v>274</v>
      </c>
      <c r="N1312" t="s">
        <v>2499</v>
      </c>
      <c r="O1312">
        <v>6049</v>
      </c>
      <c r="P1312">
        <v>99.966936683749395</v>
      </c>
      <c r="Q1312" t="s">
        <v>254</v>
      </c>
      <c r="R1312" t="s">
        <v>191</v>
      </c>
      <c r="S1312" t="s">
        <v>3264</v>
      </c>
    </row>
    <row r="1313">
      <c r="A1313" t="s">
        <v>5566</v>
      </c>
      <c r="B1313">
        <v>5.3017795729395001</v>
      </c>
      <c r="C1313">
        <v>-3.12136813686429</v>
      </c>
      <c r="D1313">
        <v>1.5995488281585399</v>
      </c>
      <c r="E1313">
        <v>0.0057745173061340398</v>
      </c>
      <c r="F1313">
        <v>0.023833291806705799</v>
      </c>
      <c r="G1313" t="s">
        <v>414</v>
      </c>
      <c r="H1313">
        <v>2266449</v>
      </c>
      <c r="I1313">
        <v>2266763</v>
      </c>
      <c r="J1313" t="s">
        <v>244</v>
      </c>
      <c r="K1313">
        <v>314</v>
      </c>
      <c r="L1313">
        <v>18.5</v>
      </c>
      <c r="M1313" t="s">
        <v>265</v>
      </c>
      <c r="N1313" t="s">
        <v>199</v>
      </c>
      <c r="O1313">
        <v>8412</v>
      </c>
      <c r="P1313">
        <v>3.7327627199239202</v>
      </c>
      <c r="Q1313" t="s">
        <v>246</v>
      </c>
      <c r="R1313" t="s">
        <v>199</v>
      </c>
      <c r="S1313" t="s">
        <v>3264</v>
      </c>
    </row>
    <row r="1314">
      <c r="A1314" t="s">
        <v>2941</v>
      </c>
      <c r="B1314">
        <v>3.2440378465608899</v>
      </c>
      <c r="C1314">
        <v>2.8475448584721001</v>
      </c>
      <c r="D1314">
        <v>1.8081537212187699</v>
      </c>
      <c r="E1314">
        <v>0.0058033676565852101</v>
      </c>
      <c r="F1314">
        <v>0.023939414597802602</v>
      </c>
      <c r="G1314" t="s">
        <v>445</v>
      </c>
      <c r="H1314">
        <v>3805971</v>
      </c>
      <c r="I1314">
        <v>3806047</v>
      </c>
      <c r="J1314" t="s">
        <v>252</v>
      </c>
      <c r="K1314">
        <v>76</v>
      </c>
      <c r="L1314">
        <v>4</v>
      </c>
      <c r="M1314" t="s">
        <v>245</v>
      </c>
      <c r="N1314" t="s">
        <v>200</v>
      </c>
      <c r="O1314">
        <v>4637</v>
      </c>
      <c r="P1314">
        <v>1.63899072676299</v>
      </c>
      <c r="Q1314" t="s">
        <v>246</v>
      </c>
      <c r="R1314" t="s">
        <v>200</v>
      </c>
      <c r="S1314" t="s">
        <v>3264</v>
      </c>
    </row>
    <row r="1315">
      <c r="A1315" t="s">
        <v>3015</v>
      </c>
      <c r="B1315">
        <v>4.6454955491430701</v>
      </c>
      <c r="C1315">
        <v>2.3532863663891499</v>
      </c>
      <c r="D1315">
        <v>1.25763798442893</v>
      </c>
      <c r="E1315">
        <v>0.0058876897799057804</v>
      </c>
      <c r="F1315">
        <v>0.024265382370416699</v>
      </c>
      <c r="G1315" t="s">
        <v>452</v>
      </c>
      <c r="H1315">
        <v>6403025</v>
      </c>
      <c r="I1315">
        <v>6403164</v>
      </c>
      <c r="J1315" t="s">
        <v>244</v>
      </c>
      <c r="K1315">
        <v>139</v>
      </c>
      <c r="L1315">
        <v>5</v>
      </c>
      <c r="M1315" t="s">
        <v>293</v>
      </c>
      <c r="N1315" t="s">
        <v>200</v>
      </c>
      <c r="O1315">
        <v>3664</v>
      </c>
      <c r="P1315">
        <v>3.79366812227074</v>
      </c>
      <c r="Q1315" t="s">
        <v>246</v>
      </c>
      <c r="R1315" t="s">
        <v>200</v>
      </c>
      <c r="S1315" t="s">
        <v>3264</v>
      </c>
    </row>
    <row r="1316">
      <c r="A1316" t="s">
        <v>5567</v>
      </c>
      <c r="B1316">
        <v>5.2506786469755404</v>
      </c>
      <c r="C1316">
        <v>2.1514308166244702</v>
      </c>
      <c r="D1316">
        <v>1.1468066883466099</v>
      </c>
      <c r="E1316">
        <v>0.0058876240287419898</v>
      </c>
      <c r="F1316">
        <v>0.024265382370416699</v>
      </c>
      <c r="G1316" t="s">
        <v>307</v>
      </c>
      <c r="H1316">
        <v>2032086</v>
      </c>
      <c r="I1316">
        <v>2038250</v>
      </c>
      <c r="J1316" t="s">
        <v>244</v>
      </c>
      <c r="K1316">
        <v>6126</v>
      </c>
      <c r="L1316">
        <v>0.41599999999999998</v>
      </c>
      <c r="M1316" t="s">
        <v>274</v>
      </c>
      <c r="N1316" t="s">
        <v>198</v>
      </c>
      <c r="O1316">
        <v>6227</v>
      </c>
      <c r="P1316">
        <v>98.378031154649094</v>
      </c>
      <c r="Q1316" t="s">
        <v>254</v>
      </c>
      <c r="R1316" t="s">
        <v>198</v>
      </c>
      <c r="S1316" t="s">
        <v>3264</v>
      </c>
    </row>
    <row r="1317">
      <c r="A1317" t="s">
        <v>5568</v>
      </c>
      <c r="B1317">
        <v>6.1111102548013196</v>
      </c>
      <c r="C1317">
        <v>-2.5048086473579998</v>
      </c>
      <c r="D1317">
        <v>1.31715203751067</v>
      </c>
      <c r="E1317">
        <v>0.0059656130350051401</v>
      </c>
      <c r="F1317">
        <v>0.024551163445266599</v>
      </c>
      <c r="G1317" t="s">
        <v>681</v>
      </c>
      <c r="H1317">
        <v>4962002</v>
      </c>
      <c r="I1317">
        <v>4970631</v>
      </c>
      <c r="J1317" t="s">
        <v>244</v>
      </c>
      <c r="K1317">
        <v>186</v>
      </c>
      <c r="L1317">
        <v>13.09</v>
      </c>
      <c r="M1317" t="s">
        <v>245</v>
      </c>
      <c r="N1317" t="s">
        <v>138</v>
      </c>
      <c r="O1317">
        <v>17998</v>
      </c>
      <c r="P1317">
        <v>1.0334481609067701</v>
      </c>
      <c r="Q1317" t="s">
        <v>246</v>
      </c>
      <c r="R1317" t="s">
        <v>138</v>
      </c>
      <c r="S1317" t="s">
        <v>3264</v>
      </c>
    </row>
    <row r="1318">
      <c r="A1318" t="s">
        <v>5569</v>
      </c>
      <c r="B1318">
        <v>3.0831805051763799</v>
      </c>
      <c r="C1318">
        <v>-3.1154750989419999</v>
      </c>
      <c r="D1318">
        <v>3.0346084391123802</v>
      </c>
      <c r="E1318">
        <v>0.0059892295542012704</v>
      </c>
      <c r="F1318">
        <v>0.0246394944413896</v>
      </c>
      <c r="G1318" t="s">
        <v>282</v>
      </c>
      <c r="H1318">
        <v>2358034</v>
      </c>
      <c r="I1318">
        <v>2359261</v>
      </c>
      <c r="J1318" t="s">
        <v>252</v>
      </c>
      <c r="K1318">
        <v>1231</v>
      </c>
      <c r="L1318">
        <v>11.358000000000001</v>
      </c>
      <c r="M1318" t="s">
        <v>245</v>
      </c>
      <c r="N1318" t="s">
        <v>138</v>
      </c>
      <c r="O1318">
        <v>1723</v>
      </c>
      <c r="P1318">
        <v>71.445153801508994</v>
      </c>
      <c r="Q1318" t="s">
        <v>246</v>
      </c>
      <c r="R1318" t="s">
        <v>138</v>
      </c>
      <c r="S1318" t="s">
        <v>3264</v>
      </c>
    </row>
    <row r="1319">
      <c r="A1319" t="s">
        <v>3171</v>
      </c>
      <c r="B1319">
        <v>2.9940209313038602</v>
      </c>
      <c r="C1319">
        <v>-3.0688832994092099</v>
      </c>
      <c r="D1319">
        <v>2.9785165193270799</v>
      </c>
      <c r="E1319">
        <v>0.0061315116389709301</v>
      </c>
      <c r="F1319">
        <v>0.025175058372710599</v>
      </c>
      <c r="G1319" t="s">
        <v>445</v>
      </c>
      <c r="H1319">
        <v>868658</v>
      </c>
      <c r="I1319">
        <v>868749</v>
      </c>
      <c r="J1319" t="s">
        <v>244</v>
      </c>
      <c r="K1319">
        <v>91</v>
      </c>
      <c r="L1319">
        <v>16.699999999999999</v>
      </c>
      <c r="M1319" t="s">
        <v>245</v>
      </c>
      <c r="N1319" t="s">
        <v>137</v>
      </c>
      <c r="O1319">
        <v>1715</v>
      </c>
      <c r="P1319">
        <v>5.3061224489795897</v>
      </c>
      <c r="Q1319" t="s">
        <v>246</v>
      </c>
      <c r="R1319" t="s">
        <v>194</v>
      </c>
      <c r="S1319" t="s">
        <v>3264</v>
      </c>
    </row>
    <row r="1320">
      <c r="A1320" t="s">
        <v>3172</v>
      </c>
      <c r="B1320">
        <v>2.9940209313038602</v>
      </c>
      <c r="C1320">
        <v>-3.0688832994092099</v>
      </c>
      <c r="D1320">
        <v>2.9785165193270799</v>
      </c>
      <c r="E1320">
        <v>0.0061315116389709301</v>
      </c>
      <c r="F1320">
        <v>0.025175058372710599</v>
      </c>
      <c r="G1320" t="s">
        <v>445</v>
      </c>
      <c r="H1320">
        <v>868678</v>
      </c>
      <c r="I1320">
        <v>868776</v>
      </c>
      <c r="J1320" t="s">
        <v>252</v>
      </c>
      <c r="K1320">
        <v>98</v>
      </c>
      <c r="L1320">
        <v>2.2000000000000002</v>
      </c>
      <c r="M1320" t="s">
        <v>245</v>
      </c>
      <c r="N1320" t="s">
        <v>196</v>
      </c>
      <c r="O1320">
        <v>4037</v>
      </c>
      <c r="P1320">
        <v>2.42754520683676</v>
      </c>
      <c r="Q1320" t="s">
        <v>246</v>
      </c>
      <c r="R1320" t="s">
        <v>196</v>
      </c>
      <c r="S1320" t="s">
        <v>3264</v>
      </c>
    </row>
    <row r="1321">
      <c r="A1321" t="s">
        <v>5570</v>
      </c>
      <c r="B1321">
        <v>3.3168661466081302</v>
      </c>
      <c r="C1321">
        <v>2.8006944617304002</v>
      </c>
      <c r="D1321">
        <v>1.84491970680371</v>
      </c>
      <c r="E1321">
        <v>0.00614269745863267</v>
      </c>
      <c r="F1321">
        <v>0.025216461710900001</v>
      </c>
      <c r="G1321" t="s">
        <v>303</v>
      </c>
      <c r="H1321">
        <v>518975</v>
      </c>
      <c r="I1321">
        <v>519186</v>
      </c>
      <c r="J1321" t="s">
        <v>252</v>
      </c>
      <c r="K1321">
        <v>211</v>
      </c>
      <c r="L1321">
        <v>21.899999999999999</v>
      </c>
      <c r="M1321" t="s">
        <v>245</v>
      </c>
      <c r="N1321" t="s">
        <v>350</v>
      </c>
      <c r="O1321">
        <v>217</v>
      </c>
      <c r="P1321">
        <v>97.235023041474705</v>
      </c>
      <c r="Q1321" t="s">
        <v>246</v>
      </c>
      <c r="R1321" t="s">
        <v>192</v>
      </c>
      <c r="S1321" t="s">
        <v>3264</v>
      </c>
    </row>
    <row r="1322">
      <c r="A1322" t="s">
        <v>5571</v>
      </c>
      <c r="B1322">
        <v>3.0055539563189</v>
      </c>
      <c r="C1322">
        <v>-3.0559034414373301</v>
      </c>
      <c r="D1322">
        <v>3.0005499918126199</v>
      </c>
      <c r="E1322">
        <v>0.00619624751660822</v>
      </c>
      <c r="F1322">
        <v>0.0254043928099419</v>
      </c>
      <c r="G1322" t="s">
        <v>349</v>
      </c>
      <c r="H1322">
        <v>7400913</v>
      </c>
      <c r="I1322">
        <v>7401218</v>
      </c>
      <c r="J1322" t="s">
        <v>244</v>
      </c>
      <c r="K1322">
        <v>305</v>
      </c>
      <c r="L1322">
        <v>10</v>
      </c>
      <c r="M1322" t="s">
        <v>274</v>
      </c>
      <c r="N1322" t="s">
        <v>199</v>
      </c>
      <c r="O1322">
        <v>14394</v>
      </c>
      <c r="P1322">
        <v>2.1189384465749601</v>
      </c>
      <c r="Q1322" t="s">
        <v>246</v>
      </c>
      <c r="R1322" t="s">
        <v>199</v>
      </c>
      <c r="S1322" t="s">
        <v>3264</v>
      </c>
    </row>
    <row r="1323">
      <c r="A1323" t="s">
        <v>5572</v>
      </c>
      <c r="B1323">
        <v>3.0344558756277502</v>
      </c>
      <c r="C1323">
        <v>-3.05362955424502</v>
      </c>
      <c r="D1323">
        <v>3.0219841705173098</v>
      </c>
      <c r="E1323">
        <v>0.0062078980671475001</v>
      </c>
      <c r="F1323">
        <v>0.025438487943552</v>
      </c>
      <c r="G1323" t="s">
        <v>273</v>
      </c>
      <c r="H1323">
        <v>5606286</v>
      </c>
      <c r="I1323">
        <v>5615466</v>
      </c>
      <c r="J1323" t="s">
        <v>252</v>
      </c>
      <c r="K1323">
        <v>153</v>
      </c>
      <c r="L1323">
        <v>12.459</v>
      </c>
      <c r="M1323" t="s">
        <v>245</v>
      </c>
      <c r="N1323" t="s">
        <v>197</v>
      </c>
      <c r="O1323">
        <v>5867</v>
      </c>
      <c r="P1323">
        <v>2.6078063746378</v>
      </c>
      <c r="Q1323" t="s">
        <v>246</v>
      </c>
      <c r="R1323" t="s">
        <v>197</v>
      </c>
      <c r="S1323" t="s">
        <v>3264</v>
      </c>
    </row>
    <row r="1324">
      <c r="A1324" t="s">
        <v>2968</v>
      </c>
      <c r="B1324">
        <v>3.28796422729928</v>
      </c>
      <c r="C1324">
        <v>2.8398909212160701</v>
      </c>
      <c r="D1324">
        <v>1.8447868815686801</v>
      </c>
      <c r="E1324">
        <v>0.0062216784843894197</v>
      </c>
      <c r="F1324">
        <v>0.025479063207436599</v>
      </c>
      <c r="G1324" t="s">
        <v>297</v>
      </c>
      <c r="H1324">
        <v>1177050</v>
      </c>
      <c r="I1324">
        <v>1177142</v>
      </c>
      <c r="J1324" t="s">
        <v>252</v>
      </c>
      <c r="K1324">
        <v>92</v>
      </c>
      <c r="L1324">
        <v>22.800000000000001</v>
      </c>
      <c r="M1324" t="s">
        <v>245</v>
      </c>
      <c r="N1324" t="s">
        <v>138</v>
      </c>
      <c r="O1324">
        <v>3703</v>
      </c>
      <c r="P1324">
        <v>2.4844720496894399</v>
      </c>
      <c r="Q1324" t="s">
        <v>246</v>
      </c>
      <c r="R1324" t="s">
        <v>138</v>
      </c>
      <c r="S1324" t="s">
        <v>3264</v>
      </c>
    </row>
    <row r="1325">
      <c r="A1325" t="s">
        <v>5573</v>
      </c>
      <c r="B1325">
        <v>5.1894152354943897</v>
      </c>
      <c r="C1325">
        <v>-3.0671327925012601</v>
      </c>
      <c r="D1325">
        <v>1.6026013996213699</v>
      </c>
      <c r="E1325">
        <v>0.0062222530921245897</v>
      </c>
      <c r="F1325">
        <v>0.025479063207436599</v>
      </c>
      <c r="G1325" t="s">
        <v>681</v>
      </c>
      <c r="H1325">
        <v>2591321</v>
      </c>
      <c r="I1325">
        <v>2592070</v>
      </c>
      <c r="J1325" t="s">
        <v>244</v>
      </c>
      <c r="K1325">
        <v>749</v>
      </c>
      <c r="L1325">
        <v>12.1</v>
      </c>
      <c r="M1325" t="s">
        <v>245</v>
      </c>
      <c r="N1325" t="s">
        <v>126</v>
      </c>
      <c r="O1325">
        <v>806</v>
      </c>
      <c r="P1325">
        <v>92.928039702233207</v>
      </c>
      <c r="Q1325" t="s">
        <v>254</v>
      </c>
      <c r="R1325" t="s">
        <v>191</v>
      </c>
      <c r="S1325" t="s">
        <v>3264</v>
      </c>
    </row>
    <row r="1326">
      <c r="A1326" t="s">
        <v>2969</v>
      </c>
      <c r="B1326">
        <v>3.28796422729928</v>
      </c>
      <c r="C1326">
        <v>2.8398909212160701</v>
      </c>
      <c r="D1326">
        <v>1.8447868815686801</v>
      </c>
      <c r="E1326">
        <v>0.0062216784843894197</v>
      </c>
      <c r="F1326">
        <v>0.025479063207436599</v>
      </c>
      <c r="G1326" t="s">
        <v>297</v>
      </c>
      <c r="H1326">
        <v>1177064</v>
      </c>
      <c r="I1326">
        <v>1177289</v>
      </c>
      <c r="J1326" t="s">
        <v>244</v>
      </c>
      <c r="K1326">
        <v>225</v>
      </c>
      <c r="L1326">
        <v>21.899999999999999</v>
      </c>
      <c r="M1326" t="s">
        <v>245</v>
      </c>
      <c r="N1326" t="s">
        <v>138</v>
      </c>
      <c r="O1326">
        <v>13346</v>
      </c>
      <c r="P1326">
        <v>1.6858983965233001</v>
      </c>
      <c r="Q1326" t="s">
        <v>246</v>
      </c>
      <c r="R1326" t="s">
        <v>138</v>
      </c>
      <c r="S1326" t="s">
        <v>3264</v>
      </c>
    </row>
    <row r="1327">
      <c r="A1327" t="s">
        <v>3167</v>
      </c>
      <c r="B1327">
        <v>2.9535859869799701</v>
      </c>
      <c r="C1327">
        <v>-3.04730959654519</v>
      </c>
      <c r="D1327">
        <v>2.9758577218022402</v>
      </c>
      <c r="E1327">
        <v>0.00623590496674979</v>
      </c>
      <c r="F1327">
        <v>0.025525830990705701</v>
      </c>
      <c r="G1327" t="s">
        <v>411</v>
      </c>
      <c r="H1327">
        <v>6190635</v>
      </c>
      <c r="I1327">
        <v>6190943</v>
      </c>
      <c r="J1327" t="s">
        <v>244</v>
      </c>
      <c r="K1327">
        <v>308</v>
      </c>
      <c r="L1327">
        <v>7.2000000000000002</v>
      </c>
      <c r="M1327" t="s">
        <v>245</v>
      </c>
      <c r="N1327" t="s">
        <v>138</v>
      </c>
      <c r="O1327">
        <v>321</v>
      </c>
      <c r="P1327">
        <v>95.950155763239906</v>
      </c>
      <c r="Q1327" t="s">
        <v>254</v>
      </c>
      <c r="R1327" t="s">
        <v>138</v>
      </c>
      <c r="S1327" t="s">
        <v>3264</v>
      </c>
    </row>
    <row r="1328">
      <c r="A1328" t="s">
        <v>3227</v>
      </c>
      <c r="B1328">
        <v>2.1562552644469801</v>
      </c>
      <c r="C1328">
        <v>3.4922492724529</v>
      </c>
      <c r="D1328">
        <v>3.09670752162944</v>
      </c>
      <c r="E1328">
        <v>0.0062417211188147796</v>
      </c>
      <c r="F1328">
        <v>0.025535936633034498</v>
      </c>
      <c r="G1328" t="s">
        <v>251</v>
      </c>
      <c r="H1328">
        <v>560257</v>
      </c>
      <c r="I1328">
        <v>560449</v>
      </c>
      <c r="J1328" t="s">
        <v>252</v>
      </c>
      <c r="K1328">
        <v>192</v>
      </c>
      <c r="L1328">
        <v>1.1000000000000001</v>
      </c>
      <c r="M1328" t="s">
        <v>245</v>
      </c>
      <c r="N1328" t="s">
        <v>200</v>
      </c>
      <c r="O1328">
        <v>2632</v>
      </c>
      <c r="P1328">
        <v>7.2948328267477196</v>
      </c>
      <c r="Q1328" t="s">
        <v>246</v>
      </c>
      <c r="R1328" t="s">
        <v>200</v>
      </c>
      <c r="S1328" t="s">
        <v>3264</v>
      </c>
    </row>
    <row r="1329">
      <c r="A1329" t="s">
        <v>5574</v>
      </c>
      <c r="B1329">
        <v>5.4044367310379799</v>
      </c>
      <c r="C1329">
        <v>-2.9188212784452801</v>
      </c>
      <c r="D1329">
        <v>1.6132299617053001</v>
      </c>
      <c r="E1329">
        <v>0.0062529315095732497</v>
      </c>
      <c r="F1329">
        <v>0.025572657349552101</v>
      </c>
      <c r="G1329" t="s">
        <v>524</v>
      </c>
      <c r="H1329">
        <v>143813</v>
      </c>
      <c r="I1329">
        <v>146683</v>
      </c>
      <c r="J1329" t="s">
        <v>252</v>
      </c>
      <c r="K1329">
        <v>2870</v>
      </c>
      <c r="L1329">
        <v>4.5999999999999996</v>
      </c>
      <c r="M1329" t="s">
        <v>274</v>
      </c>
      <c r="N1329" t="s">
        <v>122</v>
      </c>
      <c r="O1329">
        <v>2171</v>
      </c>
      <c r="P1329">
        <v>132.19714417319199</v>
      </c>
      <c r="Q1329" t="s">
        <v>254</v>
      </c>
      <c r="R1329" t="s">
        <v>122</v>
      </c>
      <c r="S1329" t="s">
        <v>3264</v>
      </c>
    </row>
    <row r="1330">
      <c r="A1330" t="s">
        <v>5575</v>
      </c>
      <c r="B1330">
        <v>5.6830349277037504</v>
      </c>
      <c r="C1330">
        <v>2.0244542322708501</v>
      </c>
      <c r="D1330">
        <v>1.0752390779991701</v>
      </c>
      <c r="E1330">
        <v>0.0062832380507576299</v>
      </c>
      <c r="F1330">
        <v>0.0256828337256008</v>
      </c>
      <c r="G1330" t="s">
        <v>452</v>
      </c>
      <c r="H1330">
        <v>3726271</v>
      </c>
      <c r="I1330">
        <v>3726723</v>
      </c>
      <c r="J1330" t="s">
        <v>244</v>
      </c>
      <c r="K1330">
        <v>452</v>
      </c>
      <c r="L1330">
        <v>1.6000000000000001</v>
      </c>
      <c r="M1330" t="s">
        <v>274</v>
      </c>
      <c r="N1330" t="s">
        <v>198</v>
      </c>
      <c r="O1330">
        <v>7366</v>
      </c>
      <c r="P1330">
        <v>6.1363019277762696</v>
      </c>
      <c r="Q1330" t="s">
        <v>246</v>
      </c>
      <c r="R1330" t="s">
        <v>198</v>
      </c>
      <c r="S1330" t="s">
        <v>3264</v>
      </c>
    </row>
    <row r="1331">
      <c r="A1331" t="s">
        <v>5576</v>
      </c>
      <c r="B1331">
        <v>5.2582742503697499</v>
      </c>
      <c r="C1331">
        <v>2.1503581771679801</v>
      </c>
      <c r="D1331">
        <v>1.16784648953586</v>
      </c>
      <c r="E1331">
        <v>0.00630106703526044</v>
      </c>
      <c r="F1331">
        <v>0.025741917202600901</v>
      </c>
      <c r="G1331" t="s">
        <v>414</v>
      </c>
      <c r="H1331">
        <v>4225708</v>
      </c>
      <c r="I1331">
        <v>4225789</v>
      </c>
      <c r="J1331" t="s">
        <v>244</v>
      </c>
      <c r="K1331">
        <v>81</v>
      </c>
      <c r="L1331">
        <v>2.7000000000000002</v>
      </c>
      <c r="M1331" t="s">
        <v>265</v>
      </c>
      <c r="N1331" t="s">
        <v>196</v>
      </c>
      <c r="O1331">
        <v>4584</v>
      </c>
      <c r="P1331">
        <v>1.76701570680628</v>
      </c>
      <c r="Q1331" t="s">
        <v>246</v>
      </c>
      <c r="R1331" t="s">
        <v>196</v>
      </c>
      <c r="S1331" t="s">
        <v>3264</v>
      </c>
    </row>
    <row r="1332">
      <c r="A1332" t="s">
        <v>5577</v>
      </c>
      <c r="B1332">
        <v>2.9766520370100502</v>
      </c>
      <c r="C1332">
        <v>-3.0279602704802699</v>
      </c>
      <c r="D1332">
        <v>3.0128436975623201</v>
      </c>
      <c r="E1332">
        <v>0.0063319924370655398</v>
      </c>
      <c r="F1332">
        <v>0.025849800020457</v>
      </c>
      <c r="G1332" t="s">
        <v>269</v>
      </c>
      <c r="H1332">
        <v>1327105</v>
      </c>
      <c r="I1332">
        <v>1327274</v>
      </c>
      <c r="J1332" t="s">
        <v>252</v>
      </c>
      <c r="K1332">
        <v>169</v>
      </c>
      <c r="L1332">
        <v>11.699999999999999</v>
      </c>
      <c r="M1332" t="s">
        <v>274</v>
      </c>
      <c r="N1332" t="s">
        <v>200</v>
      </c>
      <c r="O1332">
        <v>438</v>
      </c>
      <c r="P1332">
        <v>38.584474885844699</v>
      </c>
      <c r="Q1332" t="s">
        <v>246</v>
      </c>
      <c r="R1332" t="s">
        <v>200</v>
      </c>
      <c r="S1332" t="s">
        <v>3264</v>
      </c>
    </row>
    <row r="1333">
      <c r="A1333" t="s">
        <v>5578</v>
      </c>
      <c r="B1333">
        <v>7.2703024830641603</v>
      </c>
      <c r="C1333">
        <v>-2.0811798862881301</v>
      </c>
      <c r="D1333">
        <v>1.0927962987190101</v>
      </c>
      <c r="E1333">
        <v>0.0063420250154907704</v>
      </c>
      <c r="F1333">
        <v>0.0258815236277678</v>
      </c>
      <c r="G1333" t="s">
        <v>273</v>
      </c>
      <c r="H1333">
        <v>4521104</v>
      </c>
      <c r="I1333">
        <v>4527186</v>
      </c>
      <c r="J1333" t="s">
        <v>252</v>
      </c>
      <c r="K1333">
        <v>85</v>
      </c>
      <c r="L1333">
        <v>23.628</v>
      </c>
      <c r="M1333" t="s">
        <v>245</v>
      </c>
      <c r="N1333" t="s">
        <v>197</v>
      </c>
      <c r="O1333">
        <v>12900</v>
      </c>
      <c r="P1333">
        <v>0.65891472868217005</v>
      </c>
      <c r="Q1333" t="s">
        <v>246</v>
      </c>
      <c r="R1333" t="s">
        <v>197</v>
      </c>
      <c r="S1333" t="s">
        <v>3264</v>
      </c>
    </row>
    <row r="1334">
      <c r="A1334" t="s">
        <v>5579</v>
      </c>
      <c r="B1334">
        <v>7.1546948058287603</v>
      </c>
      <c r="C1334">
        <v>-2.0710530707917201</v>
      </c>
      <c r="D1334">
        <v>1.08091794093621</v>
      </c>
      <c r="E1334">
        <v>0.0063468210037602602</v>
      </c>
      <c r="F1334">
        <v>0.0258937205491763</v>
      </c>
      <c r="G1334" t="s">
        <v>297</v>
      </c>
      <c r="H1334">
        <v>3689426</v>
      </c>
      <c r="I1334">
        <v>3693996</v>
      </c>
      <c r="J1334" t="s">
        <v>252</v>
      </c>
      <c r="K1334">
        <v>4570</v>
      </c>
      <c r="L1334">
        <v>0.40000000000000002</v>
      </c>
      <c r="M1334" t="s">
        <v>265</v>
      </c>
      <c r="N1334" t="s">
        <v>137</v>
      </c>
      <c r="O1334">
        <v>4707</v>
      </c>
      <c r="P1334">
        <v>97.089441257701296</v>
      </c>
      <c r="Q1334" t="s">
        <v>254</v>
      </c>
      <c r="R1334" t="s">
        <v>193</v>
      </c>
      <c r="S1334" t="s">
        <v>3264</v>
      </c>
    </row>
    <row r="1335">
      <c r="A1335" t="s">
        <v>3017</v>
      </c>
      <c r="B1335">
        <v>2.1371266360377299</v>
      </c>
      <c r="C1335">
        <v>3.4412255662131699</v>
      </c>
      <c r="D1335">
        <v>3.1037003563681602</v>
      </c>
      <c r="E1335">
        <v>0.0063707077366303103</v>
      </c>
      <c r="F1335">
        <v>0.025966165139896899</v>
      </c>
      <c r="G1335" t="s">
        <v>282</v>
      </c>
      <c r="H1335">
        <v>6916684</v>
      </c>
      <c r="I1335">
        <v>6917013</v>
      </c>
      <c r="J1335" t="s">
        <v>244</v>
      </c>
      <c r="K1335">
        <v>329</v>
      </c>
      <c r="L1335">
        <v>21.5</v>
      </c>
      <c r="M1335" t="s">
        <v>245</v>
      </c>
      <c r="N1335" t="s">
        <v>198</v>
      </c>
      <c r="O1335">
        <v>22184</v>
      </c>
      <c r="P1335">
        <v>1.4830508474576301</v>
      </c>
      <c r="Q1335" t="s">
        <v>246</v>
      </c>
      <c r="R1335" t="s">
        <v>198</v>
      </c>
      <c r="S1335" t="s">
        <v>3264</v>
      </c>
    </row>
    <row r="1336">
      <c r="A1336" t="s">
        <v>5580</v>
      </c>
      <c r="B1336">
        <v>2.1371266360377299</v>
      </c>
      <c r="C1336">
        <v>3.4412255662131699</v>
      </c>
      <c r="D1336">
        <v>3.1037003563681602</v>
      </c>
      <c r="E1336">
        <v>0.0063707077366303103</v>
      </c>
      <c r="F1336">
        <v>0.025966165139896899</v>
      </c>
      <c r="G1336" t="s">
        <v>243</v>
      </c>
      <c r="H1336">
        <v>5753222</v>
      </c>
      <c r="I1336">
        <v>5753350</v>
      </c>
      <c r="J1336" t="s">
        <v>244</v>
      </c>
      <c r="K1336">
        <v>128</v>
      </c>
      <c r="L1336">
        <v>23.399999999999999</v>
      </c>
      <c r="M1336" t="s">
        <v>153</v>
      </c>
      <c r="N1336" t="s">
        <v>198</v>
      </c>
      <c r="O1336">
        <v>22184</v>
      </c>
      <c r="P1336">
        <v>0.57699242697439601</v>
      </c>
      <c r="Q1336" t="s">
        <v>246</v>
      </c>
      <c r="R1336" t="s">
        <v>198</v>
      </c>
      <c r="S1336" t="s">
        <v>3264</v>
      </c>
    </row>
    <row r="1337">
      <c r="A1337" t="s">
        <v>5581</v>
      </c>
      <c r="B1337">
        <v>2.1371266360377299</v>
      </c>
      <c r="C1337">
        <v>3.4412255662131699</v>
      </c>
      <c r="D1337">
        <v>3.1037003563681602</v>
      </c>
      <c r="E1337">
        <v>0.0063707077366303103</v>
      </c>
      <c r="F1337">
        <v>0.025966165139896899</v>
      </c>
      <c r="G1337" t="s">
        <v>524</v>
      </c>
      <c r="H1337">
        <v>5510831</v>
      </c>
      <c r="I1337">
        <v>5511562</v>
      </c>
      <c r="J1337" t="s">
        <v>244</v>
      </c>
      <c r="K1337">
        <v>539</v>
      </c>
      <c r="L1337">
        <v>9.9909999999999997</v>
      </c>
      <c r="M1337" t="s">
        <v>245</v>
      </c>
      <c r="N1337" t="s">
        <v>126</v>
      </c>
      <c r="O1337">
        <v>1569</v>
      </c>
      <c r="P1337">
        <v>34.353091140853998</v>
      </c>
      <c r="Q1337" t="s">
        <v>246</v>
      </c>
      <c r="R1337" t="s">
        <v>191</v>
      </c>
      <c r="S1337" t="s">
        <v>3264</v>
      </c>
    </row>
    <row r="1338">
      <c r="A1338" t="s">
        <v>5582</v>
      </c>
      <c r="B1338">
        <v>3.40679877330999</v>
      </c>
      <c r="C1338">
        <v>-3.0149729461497001</v>
      </c>
      <c r="D1338">
        <v>3.4037765422422401</v>
      </c>
      <c r="E1338">
        <v>0.0063747877515810203</v>
      </c>
      <c r="F1338">
        <v>0.025978168177115998</v>
      </c>
      <c r="G1338" t="s">
        <v>317</v>
      </c>
      <c r="H1338">
        <v>5757659</v>
      </c>
      <c r="I1338">
        <v>5758193</v>
      </c>
      <c r="J1338" t="s">
        <v>252</v>
      </c>
      <c r="K1338">
        <v>543</v>
      </c>
      <c r="L1338">
        <v>23.053999999999998</v>
      </c>
      <c r="M1338" t="s">
        <v>293</v>
      </c>
      <c r="N1338" t="s">
        <v>198</v>
      </c>
      <c r="O1338">
        <v>9059</v>
      </c>
      <c r="P1338">
        <v>5.9940390771608296</v>
      </c>
      <c r="Q1338" t="s">
        <v>246</v>
      </c>
      <c r="R1338" t="s">
        <v>198</v>
      </c>
      <c r="S1338" t="s">
        <v>3264</v>
      </c>
    </row>
    <row r="1339">
      <c r="A1339" t="s">
        <v>2809</v>
      </c>
      <c r="B1339">
        <v>4.6165936298342203</v>
      </c>
      <c r="C1339">
        <v>2.3406432566713602</v>
      </c>
      <c r="D1339">
        <v>1.2833067622918199</v>
      </c>
      <c r="E1339">
        <v>0.0064794600882737401</v>
      </c>
      <c r="F1339">
        <v>0.0263577894739127</v>
      </c>
      <c r="G1339" t="s">
        <v>553</v>
      </c>
      <c r="H1339">
        <v>7825249</v>
      </c>
      <c r="I1339">
        <v>7831296</v>
      </c>
      <c r="J1339" t="s">
        <v>252</v>
      </c>
      <c r="K1339">
        <v>6047</v>
      </c>
      <c r="L1339">
        <v>0</v>
      </c>
      <c r="M1339" t="s">
        <v>265</v>
      </c>
      <c r="N1339" t="s">
        <v>2499</v>
      </c>
      <c r="O1339">
        <v>6049</v>
      </c>
      <c r="P1339">
        <v>99.966936683749395</v>
      </c>
      <c r="Q1339" t="s">
        <v>254</v>
      </c>
      <c r="R1339" t="s">
        <v>191</v>
      </c>
      <c r="S1339" t="s">
        <v>3264</v>
      </c>
    </row>
    <row r="1340">
      <c r="A1340" t="s">
        <v>5583</v>
      </c>
      <c r="B1340">
        <v>3.0170869813339301</v>
      </c>
      <c r="C1340">
        <v>-2.9842994525496498</v>
      </c>
      <c r="D1340">
        <v>3.0914425111846202</v>
      </c>
      <c r="E1340">
        <v>0.0065356419817825997</v>
      </c>
      <c r="F1340">
        <v>0.026562724630629801</v>
      </c>
      <c r="G1340" t="s">
        <v>330</v>
      </c>
      <c r="H1340">
        <v>2821721</v>
      </c>
      <c r="I1340">
        <v>2821808</v>
      </c>
      <c r="J1340" t="s">
        <v>252</v>
      </c>
      <c r="K1340">
        <v>87</v>
      </c>
      <c r="L1340">
        <v>11.5</v>
      </c>
      <c r="M1340" t="s">
        <v>245</v>
      </c>
      <c r="N1340" t="s">
        <v>197</v>
      </c>
      <c r="O1340">
        <v>188</v>
      </c>
      <c r="P1340">
        <v>46.276595744680797</v>
      </c>
      <c r="Q1340" t="s">
        <v>246</v>
      </c>
      <c r="R1340" t="s">
        <v>197</v>
      </c>
      <c r="S1340" t="s">
        <v>3264</v>
      </c>
    </row>
    <row r="1341">
      <c r="A1341" t="s">
        <v>5584</v>
      </c>
      <c r="B1341">
        <v>4.1398649831612904</v>
      </c>
      <c r="C1341">
        <v>2.6753436234432</v>
      </c>
      <c r="D1341">
        <v>1.4566085457984399</v>
      </c>
      <c r="E1341">
        <v>0.0065623346360220497</v>
      </c>
      <c r="F1341">
        <v>0.026661741608379301</v>
      </c>
      <c r="G1341" t="s">
        <v>414</v>
      </c>
      <c r="H1341">
        <v>5185902</v>
      </c>
      <c r="I1341">
        <v>5191590</v>
      </c>
      <c r="J1341" t="s">
        <v>252</v>
      </c>
      <c r="K1341">
        <v>5690</v>
      </c>
      <c r="L1341">
        <v>2.4180000000000001</v>
      </c>
      <c r="M1341" t="s">
        <v>274</v>
      </c>
      <c r="N1341" t="s">
        <v>198</v>
      </c>
      <c r="O1341">
        <v>8756</v>
      </c>
      <c r="P1341">
        <v>64.984010963910507</v>
      </c>
      <c r="Q1341" t="s">
        <v>246</v>
      </c>
      <c r="R1341" t="s">
        <v>198</v>
      </c>
      <c r="S1341" t="s">
        <v>3264</v>
      </c>
    </row>
    <row r="1342">
      <c r="A1342" t="s">
        <v>3260</v>
      </c>
      <c r="B1342">
        <v>5.0622745332439596</v>
      </c>
      <c r="C1342">
        <v>-3.02909279621701</v>
      </c>
      <c r="D1342">
        <v>1.6065171928000801</v>
      </c>
      <c r="E1342">
        <v>0.0065883943948313196</v>
      </c>
      <c r="F1342">
        <v>0.026753370141964099</v>
      </c>
      <c r="G1342" t="s">
        <v>524</v>
      </c>
      <c r="H1342">
        <v>161910</v>
      </c>
      <c r="I1342">
        <v>164436</v>
      </c>
      <c r="J1342" t="s">
        <v>252</v>
      </c>
      <c r="K1342">
        <v>2526</v>
      </c>
      <c r="L1342">
        <v>2.5</v>
      </c>
      <c r="M1342" t="s">
        <v>274</v>
      </c>
      <c r="N1342" t="s">
        <v>122</v>
      </c>
      <c r="O1342">
        <v>2171</v>
      </c>
      <c r="P1342">
        <v>116.351911561492</v>
      </c>
      <c r="Q1342" t="s">
        <v>254</v>
      </c>
      <c r="R1342" t="s">
        <v>122</v>
      </c>
      <c r="S1342" t="s">
        <v>3264</v>
      </c>
    </row>
    <row r="1343">
      <c r="A1343" t="s">
        <v>5585</v>
      </c>
      <c r="B1343">
        <v>5.1719864458331601</v>
      </c>
      <c r="C1343">
        <v>2.1142774184830202</v>
      </c>
      <c r="D1343">
        <v>1.16252417042579</v>
      </c>
      <c r="E1343">
        <v>0.0066475622075892896</v>
      </c>
      <c r="F1343">
        <v>0.026964925324865</v>
      </c>
      <c r="G1343" t="s">
        <v>411</v>
      </c>
      <c r="H1343">
        <v>6467844</v>
      </c>
      <c r="I1343">
        <v>6468636</v>
      </c>
      <c r="J1343" t="s">
        <v>244</v>
      </c>
      <c r="K1343">
        <v>792</v>
      </c>
      <c r="L1343">
        <v>2.7000000000000002</v>
      </c>
      <c r="M1343" t="s">
        <v>245</v>
      </c>
      <c r="N1343" t="s">
        <v>200</v>
      </c>
      <c r="O1343">
        <v>3664</v>
      </c>
      <c r="P1343">
        <v>21.615720524017501</v>
      </c>
      <c r="Q1343" t="s">
        <v>246</v>
      </c>
      <c r="R1343" t="s">
        <v>200</v>
      </c>
      <c r="S1343" t="s">
        <v>3264</v>
      </c>
    </row>
    <row r="1344">
      <c r="A1344" t="s">
        <v>5586</v>
      </c>
      <c r="B1344">
        <v>5.1835194708481902</v>
      </c>
      <c r="C1344">
        <v>2.10545441105244</v>
      </c>
      <c r="D1344">
        <v>1.1630805105855899</v>
      </c>
      <c r="E1344">
        <v>0.0067285370614727702</v>
      </c>
      <c r="F1344">
        <v>0.027274052282831401</v>
      </c>
      <c r="G1344" t="s">
        <v>330</v>
      </c>
      <c r="H1344">
        <v>2896201</v>
      </c>
      <c r="I1344">
        <v>2896354</v>
      </c>
      <c r="J1344" t="s">
        <v>244</v>
      </c>
      <c r="K1344">
        <v>153</v>
      </c>
      <c r="L1344">
        <v>1.3</v>
      </c>
      <c r="M1344" t="s">
        <v>245</v>
      </c>
      <c r="N1344" t="s">
        <v>200</v>
      </c>
      <c r="O1344">
        <v>4637</v>
      </c>
      <c r="P1344">
        <v>3.29954712098339</v>
      </c>
      <c r="Q1344" t="s">
        <v>246</v>
      </c>
      <c r="R1344" t="s">
        <v>200</v>
      </c>
      <c r="S1344" t="s">
        <v>3264</v>
      </c>
    </row>
    <row r="1345">
      <c r="A1345" t="s">
        <v>3193</v>
      </c>
      <c r="B1345">
        <v>2.20995493608496</v>
      </c>
      <c r="C1345">
        <v>3.35209848807084</v>
      </c>
      <c r="D1345">
        <v>3.20478191562272</v>
      </c>
      <c r="E1345">
        <v>0.00676801378122956</v>
      </c>
      <c r="F1345">
        <v>0.0274243561255701</v>
      </c>
      <c r="G1345" t="s">
        <v>330</v>
      </c>
      <c r="H1345">
        <v>4579710</v>
      </c>
      <c r="I1345">
        <v>4580865</v>
      </c>
      <c r="J1345" t="s">
        <v>244</v>
      </c>
      <c r="K1345">
        <v>1155</v>
      </c>
      <c r="L1345">
        <v>13.199999999999999</v>
      </c>
      <c r="M1345" t="s">
        <v>245</v>
      </c>
      <c r="N1345" t="s">
        <v>198</v>
      </c>
      <c r="O1345">
        <v>8756</v>
      </c>
      <c r="P1345">
        <v>13.190954773869301</v>
      </c>
      <c r="Q1345" t="s">
        <v>246</v>
      </c>
      <c r="R1345" t="s">
        <v>198</v>
      </c>
      <c r="S1345" t="s">
        <v>3264</v>
      </c>
    </row>
    <row r="1346">
      <c r="A1346" t="s">
        <v>5587</v>
      </c>
      <c r="B1346">
        <v>2.20995493608496</v>
      </c>
      <c r="C1346">
        <v>3.35209848807084</v>
      </c>
      <c r="D1346">
        <v>3.20478191562272</v>
      </c>
      <c r="E1346">
        <v>0.00676801378122956</v>
      </c>
      <c r="F1346">
        <v>0.0274243561255701</v>
      </c>
      <c r="G1346" t="s">
        <v>478</v>
      </c>
      <c r="H1346">
        <v>6054009</v>
      </c>
      <c r="I1346">
        <v>6054110</v>
      </c>
      <c r="J1346" t="s">
        <v>244</v>
      </c>
      <c r="K1346">
        <v>101</v>
      </c>
      <c r="L1346">
        <v>9.9000000000000004</v>
      </c>
      <c r="M1346" t="s">
        <v>245</v>
      </c>
      <c r="N1346" t="s">
        <v>138</v>
      </c>
      <c r="O1346">
        <v>4275</v>
      </c>
      <c r="P1346">
        <v>2.3625730994151999</v>
      </c>
      <c r="Q1346" t="s">
        <v>246</v>
      </c>
      <c r="R1346" t="s">
        <v>138</v>
      </c>
      <c r="S1346" t="s">
        <v>3264</v>
      </c>
    </row>
    <row r="1347">
      <c r="A1347" t="s">
        <v>5588</v>
      </c>
      <c r="B1347">
        <v>2.1179980076284801</v>
      </c>
      <c r="C1347">
        <v>3.3374255276623601</v>
      </c>
      <c r="D1347">
        <v>3.1630292351994198</v>
      </c>
      <c r="E1347">
        <v>0.0068710721197131402</v>
      </c>
      <c r="F1347">
        <v>0.0277780174053621</v>
      </c>
      <c r="G1347" t="s">
        <v>269</v>
      </c>
      <c r="H1347">
        <v>5428501</v>
      </c>
      <c r="I1347">
        <v>5428679</v>
      </c>
      <c r="J1347" t="s">
        <v>252</v>
      </c>
      <c r="K1347">
        <v>178</v>
      </c>
      <c r="L1347">
        <v>10.199999999999999</v>
      </c>
      <c r="M1347" t="s">
        <v>293</v>
      </c>
      <c r="N1347" t="s">
        <v>200</v>
      </c>
      <c r="O1347">
        <v>438</v>
      </c>
      <c r="P1347">
        <v>40.6392694063927</v>
      </c>
      <c r="Q1347" t="s">
        <v>246</v>
      </c>
      <c r="R1347" t="s">
        <v>200</v>
      </c>
      <c r="S1347" t="s">
        <v>3264</v>
      </c>
    </row>
    <row r="1348">
      <c r="A1348" t="s">
        <v>3135</v>
      </c>
      <c r="B1348">
        <v>2.1179980076284801</v>
      </c>
      <c r="C1348">
        <v>3.3374255276623601</v>
      </c>
      <c r="D1348">
        <v>3.1630292351994198</v>
      </c>
      <c r="E1348">
        <v>0.0068710721197131402</v>
      </c>
      <c r="F1348">
        <v>0.0277780174053621</v>
      </c>
      <c r="G1348" t="s">
        <v>251</v>
      </c>
      <c r="H1348">
        <v>2133672</v>
      </c>
      <c r="I1348">
        <v>2133733</v>
      </c>
      <c r="J1348" t="s">
        <v>252</v>
      </c>
      <c r="K1348">
        <v>61</v>
      </c>
      <c r="L1348">
        <v>14.800000000000001</v>
      </c>
      <c r="M1348" t="s">
        <v>274</v>
      </c>
      <c r="N1348" t="s">
        <v>126</v>
      </c>
      <c r="O1348">
        <v>3386</v>
      </c>
      <c r="P1348">
        <v>1.80153573538098</v>
      </c>
      <c r="Q1348" t="s">
        <v>246</v>
      </c>
      <c r="R1348" t="s">
        <v>192</v>
      </c>
      <c r="S1348" t="s">
        <v>3264</v>
      </c>
    </row>
    <row r="1349">
      <c r="A1349" t="s">
        <v>5589</v>
      </c>
      <c r="B1349">
        <v>2.1179980076284801</v>
      </c>
      <c r="C1349">
        <v>3.3374255276623601</v>
      </c>
      <c r="D1349">
        <v>3.1630292351994198</v>
      </c>
      <c r="E1349">
        <v>0.0068710721197131402</v>
      </c>
      <c r="F1349">
        <v>0.0277780174053621</v>
      </c>
      <c r="G1349" t="s">
        <v>261</v>
      </c>
      <c r="H1349">
        <v>5449658</v>
      </c>
      <c r="I1349">
        <v>5450299</v>
      </c>
      <c r="J1349" t="s">
        <v>244</v>
      </c>
      <c r="K1349">
        <v>641</v>
      </c>
      <c r="L1349">
        <v>10.6</v>
      </c>
      <c r="M1349" t="s">
        <v>265</v>
      </c>
      <c r="N1349" t="s">
        <v>278</v>
      </c>
      <c r="O1349">
        <v>8869</v>
      </c>
      <c r="P1349">
        <v>7.2274213552824396</v>
      </c>
      <c r="Q1349" t="s">
        <v>246</v>
      </c>
      <c r="R1349" t="s">
        <v>191</v>
      </c>
      <c r="S1349" t="s">
        <v>3264</v>
      </c>
    </row>
    <row r="1350">
      <c r="A1350" t="s">
        <v>5590</v>
      </c>
      <c r="B1350">
        <v>2.1179980076284801</v>
      </c>
      <c r="C1350">
        <v>3.3374255276623601</v>
      </c>
      <c r="D1350">
        <v>3.1630292351994198</v>
      </c>
      <c r="E1350">
        <v>0.0068710721197131402</v>
      </c>
      <c r="F1350">
        <v>0.0277780174053621</v>
      </c>
      <c r="G1350" t="s">
        <v>553</v>
      </c>
      <c r="H1350">
        <v>4851699</v>
      </c>
      <c r="I1350">
        <v>4852462</v>
      </c>
      <c r="J1350" t="s">
        <v>252</v>
      </c>
      <c r="K1350">
        <v>763</v>
      </c>
      <c r="L1350">
        <v>3.1000000000000001</v>
      </c>
      <c r="M1350" t="s">
        <v>265</v>
      </c>
      <c r="N1350" t="s">
        <v>197</v>
      </c>
      <c r="O1350">
        <v>5867</v>
      </c>
      <c r="P1350">
        <v>13.0049429009715</v>
      </c>
      <c r="Q1350" t="s">
        <v>246</v>
      </c>
      <c r="R1350" t="s">
        <v>197</v>
      </c>
      <c r="S1350" t="s">
        <v>3264</v>
      </c>
    </row>
    <row r="1351">
      <c r="A1351" t="s">
        <v>5591</v>
      </c>
      <c r="B1351">
        <v>2.1179980076284801</v>
      </c>
      <c r="C1351">
        <v>3.3374255276623601</v>
      </c>
      <c r="D1351">
        <v>3.1630292351994198</v>
      </c>
      <c r="E1351">
        <v>0.0068710721197131402</v>
      </c>
      <c r="F1351">
        <v>0.0277780174053621</v>
      </c>
      <c r="G1351" t="s">
        <v>251</v>
      </c>
      <c r="H1351">
        <v>7786529</v>
      </c>
      <c r="I1351">
        <v>7786605</v>
      </c>
      <c r="J1351" t="s">
        <v>244</v>
      </c>
      <c r="K1351">
        <v>76</v>
      </c>
      <c r="L1351">
        <v>5.2999999999999998</v>
      </c>
      <c r="M1351" t="s">
        <v>245</v>
      </c>
      <c r="N1351" t="s">
        <v>138</v>
      </c>
      <c r="O1351">
        <v>321</v>
      </c>
      <c r="P1351">
        <v>23.676012461059202</v>
      </c>
      <c r="Q1351" t="s">
        <v>246</v>
      </c>
      <c r="R1351" t="s">
        <v>138</v>
      </c>
      <c r="S1351" t="s">
        <v>3264</v>
      </c>
    </row>
    <row r="1352">
      <c r="A1352" t="s">
        <v>5592</v>
      </c>
      <c r="B1352">
        <v>5.4101338867742399</v>
      </c>
      <c r="C1352">
        <v>-2.84730398940486</v>
      </c>
      <c r="D1352">
        <v>1.66723433614997</v>
      </c>
      <c r="E1352">
        <v>0.0069710329409721798</v>
      </c>
      <c r="F1352">
        <v>0.028157264364117401</v>
      </c>
      <c r="G1352" t="s">
        <v>418</v>
      </c>
      <c r="H1352">
        <v>4480612</v>
      </c>
      <c r="I1352">
        <v>4484860</v>
      </c>
      <c r="J1352" t="s">
        <v>252</v>
      </c>
      <c r="K1352">
        <v>174</v>
      </c>
      <c r="L1352">
        <v>11.157</v>
      </c>
      <c r="M1352" t="s">
        <v>245</v>
      </c>
      <c r="N1352" t="s">
        <v>195</v>
      </c>
      <c r="O1352">
        <v>4363</v>
      </c>
      <c r="P1352">
        <v>3.9880815952326398</v>
      </c>
      <c r="Q1352" t="s">
        <v>246</v>
      </c>
      <c r="R1352" t="s">
        <v>195</v>
      </c>
      <c r="S1352" t="s">
        <v>3264</v>
      </c>
    </row>
    <row r="1353">
      <c r="A1353" t="s">
        <v>5593</v>
      </c>
      <c r="B1353">
        <v>5.0481489787404303</v>
      </c>
      <c r="C1353">
        <v>-2.9893393886805</v>
      </c>
      <c r="D1353">
        <v>1.61846785480301</v>
      </c>
      <c r="E1353">
        <v>0.0069763993297151401</v>
      </c>
      <c r="F1353">
        <v>0.028168997011266898</v>
      </c>
      <c r="G1353" t="s">
        <v>520</v>
      </c>
      <c r="H1353">
        <v>4108584</v>
      </c>
      <c r="I1353">
        <v>4108644</v>
      </c>
      <c r="J1353" t="s">
        <v>252</v>
      </c>
      <c r="K1353">
        <v>60</v>
      </c>
      <c r="L1353">
        <v>5</v>
      </c>
      <c r="M1353" t="s">
        <v>274</v>
      </c>
      <c r="N1353" t="s">
        <v>137</v>
      </c>
      <c r="O1353">
        <v>1715</v>
      </c>
      <c r="P1353">
        <v>3.4985422740524799</v>
      </c>
      <c r="Q1353" t="s">
        <v>246</v>
      </c>
      <c r="R1353" t="s">
        <v>194</v>
      </c>
      <c r="S1353" t="s">
        <v>3264</v>
      </c>
    </row>
    <row r="1354">
      <c r="A1354" t="s">
        <v>5594</v>
      </c>
      <c r="B1354">
        <v>6.2337288366820998</v>
      </c>
      <c r="C1354">
        <v>-2.3221844313344802</v>
      </c>
      <c r="D1354">
        <v>1.35690734487523</v>
      </c>
      <c r="E1354">
        <v>0.0070675915945884798</v>
      </c>
      <c r="F1354">
        <v>0.028502009027973899</v>
      </c>
      <c r="G1354" t="s">
        <v>524</v>
      </c>
      <c r="H1354">
        <v>147491</v>
      </c>
      <c r="I1354">
        <v>150002</v>
      </c>
      <c r="J1354" t="s">
        <v>252</v>
      </c>
      <c r="K1354">
        <v>2511</v>
      </c>
      <c r="L1354">
        <v>2.2999999999999998</v>
      </c>
      <c r="M1354" t="s">
        <v>274</v>
      </c>
      <c r="N1354" t="s">
        <v>122</v>
      </c>
      <c r="O1354">
        <v>2171</v>
      </c>
      <c r="P1354">
        <v>115.66098572086599</v>
      </c>
      <c r="Q1354" t="s">
        <v>254</v>
      </c>
      <c r="R1354" t="s">
        <v>122</v>
      </c>
      <c r="S1354" t="s">
        <v>3264</v>
      </c>
    </row>
    <row r="1355">
      <c r="A1355" t="s">
        <v>5595</v>
      </c>
      <c r="B1355">
        <v>6.2452618616971298</v>
      </c>
      <c r="C1355">
        <v>-2.31902226141895</v>
      </c>
      <c r="D1355">
        <v>1.36073345523269</v>
      </c>
      <c r="E1355">
        <v>0.0071187042630898598</v>
      </c>
      <c r="F1355">
        <v>0.0286727676460884</v>
      </c>
      <c r="G1355" t="s">
        <v>524</v>
      </c>
      <c r="H1355">
        <v>146758</v>
      </c>
      <c r="I1355">
        <v>149256</v>
      </c>
      <c r="J1355" t="s">
        <v>252</v>
      </c>
      <c r="K1355">
        <v>2498</v>
      </c>
      <c r="L1355">
        <v>2.7999999999999998</v>
      </c>
      <c r="M1355" t="s">
        <v>274</v>
      </c>
      <c r="N1355" t="s">
        <v>122</v>
      </c>
      <c r="O1355">
        <v>2171</v>
      </c>
      <c r="P1355">
        <v>115.06218332565599</v>
      </c>
      <c r="Q1355" t="s">
        <v>254</v>
      </c>
      <c r="R1355" t="s">
        <v>122</v>
      </c>
      <c r="S1355" t="s">
        <v>3264</v>
      </c>
    </row>
    <row r="1356">
      <c r="A1356" t="s">
        <v>2895</v>
      </c>
      <c r="B1356">
        <v>4.7698458333228997</v>
      </c>
      <c r="C1356">
        <v>2.3088062488843302</v>
      </c>
      <c r="D1356">
        <v>1.3308082909108401</v>
      </c>
      <c r="E1356">
        <v>0.0072076317710123104</v>
      </c>
      <c r="F1356">
        <v>0.028979947419428598</v>
      </c>
      <c r="G1356" t="s">
        <v>338</v>
      </c>
      <c r="H1356">
        <v>2505946</v>
      </c>
      <c r="I1356">
        <v>2506632</v>
      </c>
      <c r="J1356" t="s">
        <v>244</v>
      </c>
      <c r="K1356">
        <v>688</v>
      </c>
      <c r="L1356">
        <v>1.502</v>
      </c>
      <c r="M1356" t="s">
        <v>274</v>
      </c>
      <c r="N1356" t="s">
        <v>199</v>
      </c>
      <c r="O1356">
        <v>12223</v>
      </c>
      <c r="P1356">
        <v>5.6287327170089201</v>
      </c>
      <c r="Q1356" t="s">
        <v>246</v>
      </c>
      <c r="R1356" t="s">
        <v>199</v>
      </c>
      <c r="S1356" t="s">
        <v>3264</v>
      </c>
    </row>
    <row r="1357">
      <c r="A1357" t="s">
        <v>5596</v>
      </c>
      <c r="B1357">
        <v>5.9095863434836904</v>
      </c>
      <c r="C1357">
        <v>-2.3920876339202901</v>
      </c>
      <c r="D1357">
        <v>1.3386849202761</v>
      </c>
      <c r="E1357">
        <v>0.0073765491819693298</v>
      </c>
      <c r="F1357">
        <v>0.029607103573930201</v>
      </c>
      <c r="G1357" t="s">
        <v>681</v>
      </c>
      <c r="H1357">
        <v>739315</v>
      </c>
      <c r="I1357">
        <v>739676</v>
      </c>
      <c r="J1357" t="s">
        <v>244</v>
      </c>
      <c r="K1357">
        <v>361</v>
      </c>
      <c r="L1357">
        <v>8.3000000000000007</v>
      </c>
      <c r="M1357" t="s">
        <v>245</v>
      </c>
      <c r="N1357" t="s">
        <v>138</v>
      </c>
      <c r="O1357">
        <v>359</v>
      </c>
      <c r="P1357">
        <v>100.55710306406699</v>
      </c>
      <c r="Q1357" t="s">
        <v>254</v>
      </c>
      <c r="R1357" t="s">
        <v>138</v>
      </c>
      <c r="S1357" t="s">
        <v>3264</v>
      </c>
    </row>
    <row r="1358">
      <c r="A1358" t="s">
        <v>2767</v>
      </c>
      <c r="B1358">
        <v>5.3578548140368198</v>
      </c>
      <c r="C1358">
        <v>2.13122751952011</v>
      </c>
      <c r="D1358">
        <v>1.2192550552236401</v>
      </c>
      <c r="E1358">
        <v>0.0073917097363597004</v>
      </c>
      <c r="F1358">
        <v>0.029652352151854199</v>
      </c>
      <c r="G1358" t="s">
        <v>520</v>
      </c>
      <c r="H1358">
        <v>3972293</v>
      </c>
      <c r="I1358">
        <v>3975379</v>
      </c>
      <c r="J1358" t="s">
        <v>252</v>
      </c>
      <c r="K1358">
        <v>212</v>
      </c>
      <c r="L1358">
        <v>17.841999999999999</v>
      </c>
      <c r="M1358" t="s">
        <v>245</v>
      </c>
      <c r="N1358" t="s">
        <v>278</v>
      </c>
      <c r="O1358">
        <v>11907</v>
      </c>
      <c r="P1358">
        <v>1.78046527252876</v>
      </c>
      <c r="Q1358" t="s">
        <v>246</v>
      </c>
      <c r="R1358" t="s">
        <v>191</v>
      </c>
      <c r="S1358" t="s">
        <v>3264</v>
      </c>
    </row>
    <row r="1359">
      <c r="A1359" t="s">
        <v>5597</v>
      </c>
      <c r="B1359">
        <v>4.50550807296848</v>
      </c>
      <c r="C1359">
        <v>2.27945555301006</v>
      </c>
      <c r="D1359">
        <v>1.2991540849540899</v>
      </c>
      <c r="E1359">
        <v>0.0074788414584457501</v>
      </c>
      <c r="F1359">
        <v>0.029954631714733899</v>
      </c>
      <c r="G1359" t="s">
        <v>307</v>
      </c>
      <c r="H1359">
        <v>6372046</v>
      </c>
      <c r="I1359">
        <v>6372710</v>
      </c>
      <c r="J1359" t="s">
        <v>244</v>
      </c>
      <c r="K1359">
        <v>664</v>
      </c>
      <c r="L1359">
        <v>6.5</v>
      </c>
      <c r="M1359" t="s">
        <v>265</v>
      </c>
      <c r="N1359" t="s">
        <v>200</v>
      </c>
      <c r="O1359">
        <v>4637</v>
      </c>
      <c r="P1359">
        <v>14.3196031917188</v>
      </c>
      <c r="Q1359" t="s">
        <v>246</v>
      </c>
      <c r="R1359" t="s">
        <v>200</v>
      </c>
      <c r="S1359" t="s">
        <v>3264</v>
      </c>
    </row>
    <row r="1360">
      <c r="A1360" t="s">
        <v>5598</v>
      </c>
      <c r="B1360">
        <v>2.8784132540684602</v>
      </c>
      <c r="C1360">
        <v>-2.7607415652613199</v>
      </c>
      <c r="D1360">
        <v>3.27359634512709</v>
      </c>
      <c r="E1360">
        <v>0.0075677081814631902</v>
      </c>
      <c r="F1360">
        <v>0.030273478315148799</v>
      </c>
      <c r="G1360" t="s">
        <v>330</v>
      </c>
      <c r="H1360">
        <v>4267536</v>
      </c>
      <c r="I1360">
        <v>4268274</v>
      </c>
      <c r="J1360" t="s">
        <v>244</v>
      </c>
      <c r="K1360">
        <v>304</v>
      </c>
      <c r="L1360">
        <v>9.9700000000000006</v>
      </c>
      <c r="M1360" t="s">
        <v>274</v>
      </c>
      <c r="N1360" t="s">
        <v>775</v>
      </c>
      <c r="O1360">
        <v>2636</v>
      </c>
      <c r="P1360">
        <v>11.532625189681299</v>
      </c>
      <c r="Q1360" t="s">
        <v>246</v>
      </c>
      <c r="R1360" t="s">
        <v>192</v>
      </c>
      <c r="S1360" t="s">
        <v>3264</v>
      </c>
    </row>
    <row r="1361">
      <c r="A1361" t="s">
        <v>5599</v>
      </c>
      <c r="B1361">
        <v>4.1479065717618298</v>
      </c>
      <c r="C1361">
        <v>2.54694111715872</v>
      </c>
      <c r="D1361">
        <v>1.4931989332994799</v>
      </c>
      <c r="E1361">
        <v>0.0076837709261375299</v>
      </c>
      <c r="F1361">
        <v>0.030705566861460299</v>
      </c>
      <c r="G1361" t="s">
        <v>553</v>
      </c>
      <c r="H1361">
        <v>3100665</v>
      </c>
      <c r="I1361">
        <v>3100745</v>
      </c>
      <c r="J1361" t="s">
        <v>252</v>
      </c>
      <c r="K1361">
        <v>80</v>
      </c>
      <c r="L1361">
        <v>15.4</v>
      </c>
      <c r="M1361" t="s">
        <v>265</v>
      </c>
      <c r="N1361" t="s">
        <v>197</v>
      </c>
      <c r="O1361">
        <v>12900</v>
      </c>
      <c r="P1361">
        <v>0.62015503875969002</v>
      </c>
      <c r="Q1361" t="s">
        <v>246</v>
      </c>
      <c r="R1361" t="s">
        <v>197</v>
      </c>
      <c r="S1361" t="s">
        <v>3264</v>
      </c>
    </row>
    <row r="1362">
      <c r="A1362" t="s">
        <v>2887</v>
      </c>
      <c r="B1362">
        <v>2.0988693792192299</v>
      </c>
      <c r="C1362">
        <v>3.1632642529993098</v>
      </c>
      <c r="D1362">
        <v>3.3084175683798498</v>
      </c>
      <c r="E1362">
        <v>0.0078387675721268701</v>
      </c>
      <c r="F1362">
        <v>0.0312703563980644</v>
      </c>
      <c r="G1362" t="s">
        <v>330</v>
      </c>
      <c r="H1362">
        <v>4309248</v>
      </c>
      <c r="I1362">
        <v>4309356</v>
      </c>
      <c r="J1362" t="s">
        <v>244</v>
      </c>
      <c r="K1362">
        <v>108</v>
      </c>
      <c r="L1362">
        <v>20.399999999999999</v>
      </c>
      <c r="M1362" t="s">
        <v>245</v>
      </c>
      <c r="N1362" t="s">
        <v>432</v>
      </c>
      <c r="O1362">
        <v>21549</v>
      </c>
      <c r="P1362">
        <v>0.50118334957538602</v>
      </c>
      <c r="Q1362" t="s">
        <v>246</v>
      </c>
      <c r="R1362" t="s">
        <v>191</v>
      </c>
      <c r="S1362" t="s">
        <v>3264</v>
      </c>
    </row>
    <row r="1363">
      <c r="A1363" t="s">
        <v>5600</v>
      </c>
      <c r="B1363">
        <v>6.4806907662293396</v>
      </c>
      <c r="C1363">
        <v>-2.0961530840509899</v>
      </c>
      <c r="D1363">
        <v>1.2036502859638301</v>
      </c>
      <c r="E1363">
        <v>0.0079217907497392097</v>
      </c>
      <c r="F1363">
        <v>0.031546563963551703</v>
      </c>
      <c r="G1363" t="s">
        <v>338</v>
      </c>
      <c r="H1363">
        <v>1108619</v>
      </c>
      <c r="I1363">
        <v>1109302</v>
      </c>
      <c r="J1363" t="s">
        <v>244</v>
      </c>
      <c r="K1363">
        <v>683</v>
      </c>
      <c r="L1363">
        <v>20.399999999999999</v>
      </c>
      <c r="M1363" t="s">
        <v>245</v>
      </c>
      <c r="N1363" t="s">
        <v>575</v>
      </c>
      <c r="O1363">
        <v>925</v>
      </c>
      <c r="P1363">
        <v>73.837837837837796</v>
      </c>
      <c r="Q1363" t="s">
        <v>246</v>
      </c>
      <c r="R1363" t="s">
        <v>192</v>
      </c>
      <c r="S1363" t="s">
        <v>3264</v>
      </c>
    </row>
    <row r="1364">
      <c r="A1364" t="s">
        <v>5601</v>
      </c>
      <c r="B1364">
        <v>4.81447980832366</v>
      </c>
      <c r="C1364">
        <v>-2.8739896419985902</v>
      </c>
      <c r="D1364">
        <v>1.64152571907795</v>
      </c>
      <c r="E1364">
        <v>0.0082164031955742796</v>
      </c>
      <c r="F1364">
        <v>0.032600659419887802</v>
      </c>
      <c r="G1364" t="s">
        <v>334</v>
      </c>
      <c r="H1364">
        <v>3940345</v>
      </c>
      <c r="I1364">
        <v>3940577</v>
      </c>
      <c r="J1364" t="s">
        <v>252</v>
      </c>
      <c r="K1364">
        <v>232</v>
      </c>
      <c r="L1364">
        <v>26.899999999999999</v>
      </c>
      <c r="M1364" t="s">
        <v>274</v>
      </c>
      <c r="N1364" t="s">
        <v>138</v>
      </c>
      <c r="O1364">
        <v>321</v>
      </c>
      <c r="P1364">
        <v>72.274143302180704</v>
      </c>
      <c r="Q1364" t="s">
        <v>246</v>
      </c>
      <c r="R1364" t="s">
        <v>138</v>
      </c>
      <c r="S1364" t="s">
        <v>3264</v>
      </c>
    </row>
    <row r="1365">
      <c r="A1365" t="s">
        <v>5602</v>
      </c>
      <c r="B1365">
        <v>4.55571630819197</v>
      </c>
      <c r="C1365">
        <v>2.1935141406018501</v>
      </c>
      <c r="D1365">
        <v>1.30543239318471</v>
      </c>
      <c r="E1365">
        <v>0.0082303340946497192</v>
      </c>
      <c r="F1365">
        <v>0.032638957908534598</v>
      </c>
      <c r="G1365" t="s">
        <v>411</v>
      </c>
      <c r="H1365">
        <v>3574273</v>
      </c>
      <c r="I1365">
        <v>3579377</v>
      </c>
      <c r="J1365" t="s">
        <v>252</v>
      </c>
      <c r="K1365">
        <v>4028</v>
      </c>
      <c r="L1365">
        <v>12.291</v>
      </c>
      <c r="M1365" t="s">
        <v>274</v>
      </c>
      <c r="N1365" t="s">
        <v>199</v>
      </c>
      <c r="O1365">
        <v>14518</v>
      </c>
      <c r="P1365">
        <v>27.744868439178902</v>
      </c>
      <c r="Q1365" t="s">
        <v>246</v>
      </c>
      <c r="R1365" t="s">
        <v>199</v>
      </c>
      <c r="S1365" t="s">
        <v>3264</v>
      </c>
    </row>
    <row r="1366">
      <c r="A1366" t="s">
        <v>5603</v>
      </c>
      <c r="B1366">
        <v>2.7718847859021301</v>
      </c>
      <c r="C1366">
        <v>-2.6077893332966799</v>
      </c>
      <c r="D1366">
        <v>3.3245456811521699</v>
      </c>
      <c r="E1366">
        <v>0.0082498122210637199</v>
      </c>
      <c r="F1366">
        <v>0.032704867918112598</v>
      </c>
      <c r="G1366" t="s">
        <v>282</v>
      </c>
      <c r="H1366">
        <v>1596147</v>
      </c>
      <c r="I1366">
        <v>1596789</v>
      </c>
      <c r="J1366" t="s">
        <v>252</v>
      </c>
      <c r="K1366">
        <v>642</v>
      </c>
      <c r="L1366">
        <v>20.899999999999999</v>
      </c>
      <c r="M1366" t="s">
        <v>274</v>
      </c>
      <c r="N1366" t="s">
        <v>196</v>
      </c>
      <c r="O1366">
        <v>4037</v>
      </c>
      <c r="P1366">
        <v>15.9028981917265</v>
      </c>
      <c r="Q1366" t="s">
        <v>246</v>
      </c>
      <c r="R1366" t="s">
        <v>196</v>
      </c>
      <c r="S1366" t="s">
        <v>3264</v>
      </c>
    </row>
    <row r="1367">
      <c r="A1367" t="s">
        <v>3011</v>
      </c>
      <c r="B1367">
        <v>3.0027381044201702</v>
      </c>
      <c r="C1367">
        <v>2.5802738002163399</v>
      </c>
      <c r="D1367">
        <v>1.8986375369486801</v>
      </c>
      <c r="E1367">
        <v>0.0083231777508731598</v>
      </c>
      <c r="F1367">
        <v>0.032961454578038299</v>
      </c>
      <c r="G1367" t="s">
        <v>520</v>
      </c>
      <c r="H1367">
        <v>458671</v>
      </c>
      <c r="I1367">
        <v>464731</v>
      </c>
      <c r="J1367" t="s">
        <v>252</v>
      </c>
      <c r="K1367">
        <v>6060</v>
      </c>
      <c r="L1367">
        <v>0</v>
      </c>
      <c r="M1367" t="s">
        <v>274</v>
      </c>
      <c r="N1367" t="s">
        <v>2499</v>
      </c>
      <c r="O1367">
        <v>6049</v>
      </c>
      <c r="P1367">
        <v>100.181848239378</v>
      </c>
      <c r="Q1367" t="s">
        <v>254</v>
      </c>
      <c r="R1367" t="s">
        <v>191</v>
      </c>
      <c r="S1367" t="s">
        <v>3264</v>
      </c>
    </row>
    <row r="1368">
      <c r="A1368" t="s">
        <v>2884</v>
      </c>
      <c r="B1368">
        <v>3.9829265660828499</v>
      </c>
      <c r="C1368">
        <v>2.5094623679865098</v>
      </c>
      <c r="D1368">
        <v>1.4855273326073499</v>
      </c>
      <c r="E1368">
        <v>0.0083503110180773703</v>
      </c>
      <c r="F1368">
        <v>0.033051749906558098</v>
      </c>
      <c r="G1368" t="s">
        <v>317</v>
      </c>
      <c r="H1368">
        <v>5499900</v>
      </c>
      <c r="I1368">
        <v>5506776</v>
      </c>
      <c r="J1368" t="s">
        <v>252</v>
      </c>
      <c r="K1368">
        <v>5734</v>
      </c>
      <c r="L1368">
        <v>2.5870000000000002</v>
      </c>
      <c r="M1368" t="s">
        <v>245</v>
      </c>
      <c r="N1368" t="s">
        <v>2499</v>
      </c>
      <c r="O1368">
        <v>6049</v>
      </c>
      <c r="P1368">
        <v>94.792527690527393</v>
      </c>
      <c r="Q1368" t="s">
        <v>254</v>
      </c>
      <c r="R1368" t="s">
        <v>191</v>
      </c>
      <c r="S1368" t="s">
        <v>3264</v>
      </c>
    </row>
    <row r="1369">
      <c r="A1369" t="s">
        <v>5604</v>
      </c>
      <c r="B1369">
        <v>2.7488187358720499</v>
      </c>
      <c r="C1369">
        <v>-2.57461305619276</v>
      </c>
      <c r="D1369">
        <v>3.3504442586867502</v>
      </c>
      <c r="E1369">
        <v>0.0084076818857908592</v>
      </c>
      <c r="F1369">
        <v>0.033261574354055301</v>
      </c>
      <c r="G1369" t="s">
        <v>307</v>
      </c>
      <c r="H1369">
        <v>244613</v>
      </c>
      <c r="I1369">
        <v>246905</v>
      </c>
      <c r="J1369" t="s">
        <v>252</v>
      </c>
      <c r="K1369">
        <v>2292</v>
      </c>
      <c r="L1369">
        <v>13</v>
      </c>
      <c r="M1369" t="s">
        <v>274</v>
      </c>
      <c r="N1369" t="s">
        <v>189</v>
      </c>
      <c r="O1369">
        <v>8220</v>
      </c>
      <c r="P1369">
        <v>27.883211678832101</v>
      </c>
      <c r="Q1369" t="s">
        <v>246</v>
      </c>
      <c r="R1369" t="s">
        <v>189</v>
      </c>
      <c r="S1369" t="s">
        <v>3264</v>
      </c>
    </row>
    <row r="1370">
      <c r="A1370" t="s">
        <v>5605</v>
      </c>
      <c r="B1370">
        <v>2.97383618511132</v>
      </c>
      <c r="C1370">
        <v>2.6211097927104299</v>
      </c>
      <c r="D1370">
        <v>1.8991004707250201</v>
      </c>
      <c r="E1370">
        <v>0.0084455190902837408</v>
      </c>
      <c r="F1370">
        <v>0.0333939443504205</v>
      </c>
      <c r="G1370" t="s">
        <v>520</v>
      </c>
      <c r="H1370">
        <v>4687029</v>
      </c>
      <c r="I1370">
        <v>4687183</v>
      </c>
      <c r="J1370" t="s">
        <v>252</v>
      </c>
      <c r="K1370">
        <v>154</v>
      </c>
      <c r="L1370">
        <v>12.300000000000001</v>
      </c>
      <c r="M1370" t="s">
        <v>245</v>
      </c>
      <c r="N1370" t="s">
        <v>350</v>
      </c>
      <c r="O1370">
        <v>217</v>
      </c>
      <c r="P1370">
        <v>70.9677419354839</v>
      </c>
      <c r="Q1370" t="s">
        <v>246</v>
      </c>
      <c r="R1370" t="s">
        <v>192</v>
      </c>
      <c r="S1370" t="s">
        <v>3264</v>
      </c>
    </row>
    <row r="1371">
      <c r="A1371" t="s">
        <v>3014</v>
      </c>
      <c r="B1371">
        <v>2.9623031600962801</v>
      </c>
      <c r="C1371">
        <v>2.6402206169034899</v>
      </c>
      <c r="D1371">
        <v>1.89923482345281</v>
      </c>
      <c r="E1371">
        <v>0.0084952419698623698</v>
      </c>
      <c r="F1371">
        <v>0.033578947793138199</v>
      </c>
      <c r="G1371" t="s">
        <v>524</v>
      </c>
      <c r="H1371">
        <v>1716973</v>
      </c>
      <c r="I1371">
        <v>1717203</v>
      </c>
      <c r="J1371" t="s">
        <v>252</v>
      </c>
      <c r="K1371">
        <v>230</v>
      </c>
      <c r="L1371">
        <v>4</v>
      </c>
      <c r="M1371" t="s">
        <v>265</v>
      </c>
      <c r="N1371" t="s">
        <v>200</v>
      </c>
      <c r="O1371">
        <v>4637</v>
      </c>
      <c r="P1371">
        <v>4.9601035152037998</v>
      </c>
      <c r="Q1371" t="s">
        <v>246</v>
      </c>
      <c r="R1371" t="s">
        <v>200</v>
      </c>
      <c r="S1371" t="s">
        <v>3264</v>
      </c>
    </row>
    <row r="1372">
      <c r="A1372" t="s">
        <v>5606</v>
      </c>
      <c r="B1372">
        <v>2.7429828665932701</v>
      </c>
      <c r="C1372">
        <v>-2.5397495554109901</v>
      </c>
      <c r="D1372">
        <v>3.3995515500477702</v>
      </c>
      <c r="E1372">
        <v>0.0085531897329477208</v>
      </c>
      <c r="F1372">
        <v>0.033778826614019201</v>
      </c>
      <c r="G1372" t="s">
        <v>261</v>
      </c>
      <c r="H1372">
        <v>2498233</v>
      </c>
      <c r="I1372">
        <v>2498922</v>
      </c>
      <c r="J1372" t="s">
        <v>244</v>
      </c>
      <c r="K1372">
        <v>689</v>
      </c>
      <c r="L1372">
        <v>5.2999999999999998</v>
      </c>
      <c r="M1372" t="s">
        <v>274</v>
      </c>
      <c r="N1372" t="s">
        <v>775</v>
      </c>
      <c r="O1372">
        <v>2636</v>
      </c>
      <c r="P1372">
        <v>26.138088012139601</v>
      </c>
      <c r="Q1372" t="s">
        <v>246</v>
      </c>
      <c r="R1372" t="s">
        <v>192</v>
      </c>
      <c r="S1372" t="s">
        <v>3264</v>
      </c>
    </row>
    <row r="1373">
      <c r="A1373" t="s">
        <v>2815</v>
      </c>
      <c r="B1373">
        <v>5.2413233094658898</v>
      </c>
      <c r="C1373">
        <v>2.0102237844906701</v>
      </c>
      <c r="D1373">
        <v>1.2051818751472401</v>
      </c>
      <c r="E1373">
        <v>0.0085713624602140603</v>
      </c>
      <c r="F1373">
        <v>0.033844755221611303</v>
      </c>
      <c r="G1373" t="s">
        <v>251</v>
      </c>
      <c r="H1373">
        <v>658314</v>
      </c>
      <c r="I1373">
        <v>658531</v>
      </c>
      <c r="J1373" t="s">
        <v>252</v>
      </c>
      <c r="K1373">
        <v>217</v>
      </c>
      <c r="L1373">
        <v>14.699999999999999</v>
      </c>
      <c r="M1373" t="s">
        <v>245</v>
      </c>
      <c r="N1373" t="s">
        <v>350</v>
      </c>
      <c r="O1373">
        <v>217</v>
      </c>
      <c r="P1373">
        <v>100</v>
      </c>
      <c r="Q1373" t="s">
        <v>254</v>
      </c>
      <c r="R1373" t="s">
        <v>192</v>
      </c>
      <c r="S1373" t="s">
        <v>3264</v>
      </c>
    </row>
    <row r="1374">
      <c r="A1374" t="s">
        <v>5607</v>
      </c>
      <c r="B1374">
        <v>6.5155672683594803</v>
      </c>
      <c r="C1374">
        <v>-2.0700127951566798</v>
      </c>
      <c r="D1374">
        <v>1.2296510481327401</v>
      </c>
      <c r="E1374">
        <v>0.00858106806773558</v>
      </c>
      <c r="F1374">
        <v>0.033877233706778698</v>
      </c>
      <c r="G1374" t="s">
        <v>349</v>
      </c>
      <c r="H1374">
        <v>3728512</v>
      </c>
      <c r="I1374">
        <v>3728915</v>
      </c>
      <c r="J1374" t="s">
        <v>252</v>
      </c>
      <c r="K1374">
        <v>403</v>
      </c>
      <c r="L1374">
        <v>3</v>
      </c>
      <c r="M1374" t="s">
        <v>274</v>
      </c>
      <c r="N1374" t="s">
        <v>138</v>
      </c>
      <c r="O1374">
        <v>492</v>
      </c>
      <c r="P1374">
        <v>81.910569105691096</v>
      </c>
      <c r="Q1374" t="s">
        <v>254</v>
      </c>
      <c r="R1374" t="s">
        <v>138</v>
      </c>
      <c r="S1374" t="s">
        <v>3264</v>
      </c>
    </row>
    <row r="1375">
      <c r="A1375" t="s">
        <v>3213</v>
      </c>
      <c r="B1375">
        <v>2.0069124507627398</v>
      </c>
      <c r="C1375">
        <v>3.0645406372243702</v>
      </c>
      <c r="D1375">
        <v>3.3650766771000602</v>
      </c>
      <c r="E1375">
        <v>0.0085866705886814103</v>
      </c>
      <c r="F1375">
        <v>0.033881817774579798</v>
      </c>
      <c r="G1375" t="s">
        <v>334</v>
      </c>
      <c r="H1375">
        <v>727568</v>
      </c>
      <c r="I1375">
        <v>727748</v>
      </c>
      <c r="J1375" t="s">
        <v>252</v>
      </c>
      <c r="K1375">
        <v>180</v>
      </c>
      <c r="L1375">
        <v>6.2000000000000002</v>
      </c>
      <c r="M1375" t="s">
        <v>274</v>
      </c>
      <c r="N1375" t="s">
        <v>200</v>
      </c>
      <c r="O1375">
        <v>4637</v>
      </c>
      <c r="P1375">
        <v>3.8818201423334102</v>
      </c>
      <c r="Q1375" t="s">
        <v>246</v>
      </c>
      <c r="R1375" t="s">
        <v>200</v>
      </c>
      <c r="S1375" t="s">
        <v>3264</v>
      </c>
    </row>
    <row r="1376">
      <c r="A1376" t="s">
        <v>5608</v>
      </c>
      <c r="B1376">
        <v>2.0069124507627398</v>
      </c>
      <c r="C1376">
        <v>3.0645406372243702</v>
      </c>
      <c r="D1376">
        <v>3.3650766771000602</v>
      </c>
      <c r="E1376">
        <v>0.0085866705886814103</v>
      </c>
      <c r="F1376">
        <v>0.033881817774579798</v>
      </c>
      <c r="G1376" t="s">
        <v>524</v>
      </c>
      <c r="H1376">
        <v>2808613</v>
      </c>
      <c r="I1376">
        <v>2808874</v>
      </c>
      <c r="J1376" t="s">
        <v>252</v>
      </c>
      <c r="K1376">
        <v>261</v>
      </c>
      <c r="L1376">
        <v>1.5</v>
      </c>
      <c r="M1376" t="s">
        <v>245</v>
      </c>
      <c r="N1376" t="s">
        <v>200</v>
      </c>
      <c r="O1376">
        <v>4637</v>
      </c>
      <c r="P1376">
        <v>5.6286392063834398</v>
      </c>
      <c r="Q1376" t="s">
        <v>246</v>
      </c>
      <c r="R1376" t="s">
        <v>200</v>
      </c>
      <c r="S1376" t="s">
        <v>3264</v>
      </c>
    </row>
    <row r="1377">
      <c r="A1377" t="s">
        <v>2892</v>
      </c>
      <c r="B1377">
        <v>2.0069124507627398</v>
      </c>
      <c r="C1377">
        <v>3.0645406372243702</v>
      </c>
      <c r="D1377">
        <v>3.3650766771000602</v>
      </c>
      <c r="E1377">
        <v>0.0085866705886814103</v>
      </c>
      <c r="F1377">
        <v>0.033881817774579798</v>
      </c>
      <c r="G1377" t="s">
        <v>452</v>
      </c>
      <c r="H1377">
        <v>2237789</v>
      </c>
      <c r="I1377">
        <v>2238219</v>
      </c>
      <c r="J1377" t="s">
        <v>252</v>
      </c>
      <c r="K1377">
        <v>430</v>
      </c>
      <c r="L1377">
        <v>1.3999999999999999</v>
      </c>
      <c r="M1377" t="s">
        <v>274</v>
      </c>
      <c r="N1377" t="s">
        <v>198</v>
      </c>
      <c r="O1377">
        <v>5467</v>
      </c>
      <c r="P1377">
        <v>7.8653740625571604</v>
      </c>
      <c r="Q1377" t="s">
        <v>246</v>
      </c>
      <c r="R1377" t="s">
        <v>198</v>
      </c>
      <c r="S1377" t="s">
        <v>3264</v>
      </c>
    </row>
    <row r="1378">
      <c r="A1378" t="s">
        <v>3250</v>
      </c>
      <c r="B1378">
        <v>4.7047080003670398</v>
      </c>
      <c r="C1378">
        <v>-2.84107005638641</v>
      </c>
      <c r="D1378">
        <v>1.64215782231861</v>
      </c>
      <c r="E1378">
        <v>0.0085895595787927204</v>
      </c>
      <c r="F1378">
        <v>0.033887374680270699</v>
      </c>
      <c r="G1378" t="s">
        <v>342</v>
      </c>
      <c r="H1378">
        <v>3384265</v>
      </c>
      <c r="I1378">
        <v>3384711</v>
      </c>
      <c r="J1378" t="s">
        <v>252</v>
      </c>
      <c r="K1378">
        <v>446</v>
      </c>
      <c r="L1378">
        <v>3.3999999999999999</v>
      </c>
      <c r="M1378" t="s">
        <v>274</v>
      </c>
      <c r="N1378" t="s">
        <v>138</v>
      </c>
      <c r="O1378">
        <v>492</v>
      </c>
      <c r="P1378">
        <v>90.650406504065003</v>
      </c>
      <c r="Q1378" t="s">
        <v>254</v>
      </c>
      <c r="R1378" t="s">
        <v>138</v>
      </c>
      <c r="S1378" t="s">
        <v>3264</v>
      </c>
    </row>
    <row r="1379">
      <c r="A1379" t="s">
        <v>3046</v>
      </c>
      <c r="B1379">
        <v>3.0466644851585598</v>
      </c>
      <c r="C1379">
        <v>2.5892480404486098</v>
      </c>
      <c r="D1379">
        <v>1.9247148424557201</v>
      </c>
      <c r="E1379">
        <v>0.0085955953967219098</v>
      </c>
      <c r="F1379">
        <v>0.033896216694954698</v>
      </c>
      <c r="G1379" t="s">
        <v>681</v>
      </c>
      <c r="H1379">
        <v>2027020</v>
      </c>
      <c r="I1379">
        <v>2033829</v>
      </c>
      <c r="J1379" t="s">
        <v>244</v>
      </c>
      <c r="K1379">
        <v>3863</v>
      </c>
      <c r="L1379">
        <v>25.428999999999998</v>
      </c>
      <c r="M1379" t="s">
        <v>245</v>
      </c>
      <c r="N1379" t="s">
        <v>198</v>
      </c>
      <c r="O1379">
        <v>22184</v>
      </c>
      <c r="P1379">
        <v>17.4134511359538</v>
      </c>
      <c r="Q1379" t="s">
        <v>246</v>
      </c>
      <c r="R1379" t="s">
        <v>198</v>
      </c>
      <c r="S1379" t="s">
        <v>3264</v>
      </c>
    </row>
    <row r="1380">
      <c r="A1380" t="s">
        <v>5609</v>
      </c>
      <c r="B1380">
        <v>5.9454991674379096</v>
      </c>
      <c r="C1380">
        <v>-2.20608439794947</v>
      </c>
      <c r="D1380">
        <v>1.36352845151409</v>
      </c>
      <c r="E1380">
        <v>0.0086376971912871005</v>
      </c>
      <c r="F1380">
        <v>0.034042076445633999</v>
      </c>
      <c r="G1380" t="s">
        <v>349</v>
      </c>
      <c r="H1380">
        <v>6577545</v>
      </c>
      <c r="I1380">
        <v>6577613</v>
      </c>
      <c r="J1380" t="s">
        <v>252</v>
      </c>
      <c r="K1380">
        <v>68</v>
      </c>
      <c r="L1380">
        <v>14.699999999999999</v>
      </c>
      <c r="M1380" t="s">
        <v>274</v>
      </c>
      <c r="N1380" t="s">
        <v>137</v>
      </c>
      <c r="O1380">
        <v>560</v>
      </c>
      <c r="P1380">
        <v>12.1428571428571</v>
      </c>
      <c r="Q1380" t="s">
        <v>246</v>
      </c>
      <c r="R1380" t="s">
        <v>194</v>
      </c>
      <c r="S1380" t="s">
        <v>3264</v>
      </c>
    </row>
    <row r="1381">
      <c r="A1381" t="s">
        <v>3056</v>
      </c>
      <c r="B1381">
        <v>3.03513146014352</v>
      </c>
      <c r="C1381">
        <v>2.60915056585223</v>
      </c>
      <c r="D1381">
        <v>1.92452857506815</v>
      </c>
      <c r="E1381">
        <v>0.00864203672592323</v>
      </c>
      <c r="F1381">
        <v>0.034053314826012197</v>
      </c>
      <c r="G1381" t="s">
        <v>445</v>
      </c>
      <c r="H1381">
        <v>5025467</v>
      </c>
      <c r="I1381">
        <v>5026650</v>
      </c>
      <c r="J1381" t="s">
        <v>244</v>
      </c>
      <c r="K1381">
        <v>1185</v>
      </c>
      <c r="L1381">
        <v>1.2849999999999999</v>
      </c>
      <c r="M1381" t="s">
        <v>465</v>
      </c>
      <c r="N1381" t="s">
        <v>198</v>
      </c>
      <c r="O1381">
        <v>5409</v>
      </c>
      <c r="P1381">
        <v>21.907931225734899</v>
      </c>
      <c r="Q1381" t="s">
        <v>246</v>
      </c>
      <c r="R1381" t="s">
        <v>198</v>
      </c>
      <c r="S1381" t="s">
        <v>3264</v>
      </c>
    </row>
    <row r="1382">
      <c r="A1382" t="s">
        <v>5610</v>
      </c>
      <c r="B1382">
        <v>2.8149122597145002</v>
      </c>
      <c r="C1382">
        <v>-2.4757515678648701</v>
      </c>
      <c r="D1382">
        <v>3.6659853180296702</v>
      </c>
      <c r="E1382">
        <v>0.0086736129509781702</v>
      </c>
      <c r="F1382">
        <v>0.034165973493302297</v>
      </c>
      <c r="G1382" t="s">
        <v>243</v>
      </c>
      <c r="H1382">
        <v>6802737</v>
      </c>
      <c r="I1382">
        <v>6807723</v>
      </c>
      <c r="J1382" t="s">
        <v>252</v>
      </c>
      <c r="K1382">
        <v>4986</v>
      </c>
      <c r="L1382">
        <v>16.800000000000001</v>
      </c>
      <c r="M1382" t="s">
        <v>245</v>
      </c>
      <c r="N1382" t="s">
        <v>122</v>
      </c>
      <c r="O1382">
        <v>3245</v>
      </c>
      <c r="P1382">
        <v>153.651771956857</v>
      </c>
      <c r="Q1382" t="s">
        <v>254</v>
      </c>
      <c r="R1382" t="s">
        <v>122</v>
      </c>
      <c r="S1382" t="s">
        <v>3264</v>
      </c>
    </row>
    <row r="1383">
      <c r="A1383" t="s">
        <v>5611</v>
      </c>
      <c r="B1383">
        <v>4.9660003095132801</v>
      </c>
      <c r="C1383">
        <v>-2.67645064040184</v>
      </c>
      <c r="D1383">
        <v>1.66876650221556</v>
      </c>
      <c r="E1383">
        <v>0.0086907209359566601</v>
      </c>
      <c r="F1383">
        <v>0.034221582818359297</v>
      </c>
      <c r="G1383" t="s">
        <v>524</v>
      </c>
      <c r="H1383">
        <v>144907</v>
      </c>
      <c r="I1383">
        <v>147416</v>
      </c>
      <c r="J1383" t="s">
        <v>252</v>
      </c>
      <c r="K1383">
        <v>2509</v>
      </c>
      <c r="L1383">
        <v>4.2999999999999998</v>
      </c>
      <c r="M1383" t="s">
        <v>274</v>
      </c>
      <c r="N1383" t="s">
        <v>122</v>
      </c>
      <c r="O1383">
        <v>2171</v>
      </c>
      <c r="P1383">
        <v>115.56886227544901</v>
      </c>
      <c r="Q1383" t="s">
        <v>254</v>
      </c>
      <c r="R1383" t="s">
        <v>122</v>
      </c>
      <c r="S1383" t="s">
        <v>3264</v>
      </c>
    </row>
    <row r="1384">
      <c r="A1384" t="s">
        <v>5612</v>
      </c>
      <c r="B1384">
        <v>5.9513350367166904</v>
      </c>
      <c r="C1384">
        <v>-2.20213743657603</v>
      </c>
      <c r="D1384">
        <v>1.3667514348652401</v>
      </c>
      <c r="E1384">
        <v>0.0087035461408245304</v>
      </c>
      <c r="F1384">
        <v>0.034260295318010003</v>
      </c>
      <c r="G1384" t="s">
        <v>524</v>
      </c>
      <c r="H1384">
        <v>145651</v>
      </c>
      <c r="I1384">
        <v>148162</v>
      </c>
      <c r="J1384" t="s">
        <v>252</v>
      </c>
      <c r="K1384">
        <v>2511</v>
      </c>
      <c r="L1384">
        <v>3</v>
      </c>
      <c r="M1384" t="s">
        <v>274</v>
      </c>
      <c r="N1384" t="s">
        <v>122</v>
      </c>
      <c r="O1384">
        <v>2171</v>
      </c>
      <c r="P1384">
        <v>115.66098572086599</v>
      </c>
      <c r="Q1384" t="s">
        <v>254</v>
      </c>
      <c r="R1384" t="s">
        <v>122</v>
      </c>
      <c r="S1384" t="s">
        <v>3264</v>
      </c>
    </row>
    <row r="1385">
      <c r="A1385" t="s">
        <v>5613</v>
      </c>
      <c r="B1385">
        <v>5.6181133344492196</v>
      </c>
      <c r="C1385">
        <v>-2.2963719253463699</v>
      </c>
      <c r="D1385">
        <v>1.34195574914612</v>
      </c>
      <c r="E1385">
        <v>0.0087159405013588695</v>
      </c>
      <c r="F1385">
        <v>0.034303183888924997</v>
      </c>
      <c r="G1385" t="s">
        <v>261</v>
      </c>
      <c r="H1385">
        <v>2690782</v>
      </c>
      <c r="I1385">
        <v>2695833</v>
      </c>
      <c r="J1385" t="s">
        <v>252</v>
      </c>
      <c r="K1385">
        <v>5051</v>
      </c>
      <c r="L1385">
        <v>1.3999999999999999</v>
      </c>
      <c r="M1385" t="s">
        <v>274</v>
      </c>
      <c r="N1385" t="s">
        <v>199</v>
      </c>
      <c r="O1385">
        <v>13468</v>
      </c>
      <c r="P1385">
        <v>37.503712503712499</v>
      </c>
      <c r="Q1385" t="s">
        <v>246</v>
      </c>
      <c r="R1385" t="s">
        <v>199</v>
      </c>
      <c r="S1385" t="s">
        <v>3264</v>
      </c>
    </row>
    <row r="1386">
      <c r="A1386" t="s">
        <v>5614</v>
      </c>
      <c r="B1386">
        <v>5.1452622140297004</v>
      </c>
      <c r="C1386">
        <v>2.0070563802709098</v>
      </c>
      <c r="D1386">
        <v>1.2048389801153101</v>
      </c>
      <c r="E1386">
        <v>0.0087438558481702702</v>
      </c>
      <c r="F1386">
        <v>0.034389394215711397</v>
      </c>
      <c r="G1386" t="s">
        <v>307</v>
      </c>
      <c r="H1386">
        <v>7360197</v>
      </c>
      <c r="I1386">
        <v>7360951</v>
      </c>
      <c r="J1386" t="s">
        <v>252</v>
      </c>
      <c r="K1386">
        <v>754</v>
      </c>
      <c r="L1386">
        <v>18.800000000000001</v>
      </c>
      <c r="M1386" t="s">
        <v>245</v>
      </c>
      <c r="N1386" t="s">
        <v>575</v>
      </c>
      <c r="O1386">
        <v>1116</v>
      </c>
      <c r="P1386">
        <v>67.562724014336894</v>
      </c>
      <c r="Q1386" t="s">
        <v>246</v>
      </c>
      <c r="R1386" t="s">
        <v>192</v>
      </c>
      <c r="S1386" t="s">
        <v>3264</v>
      </c>
    </row>
    <row r="1387">
      <c r="A1387" t="s">
        <v>3235</v>
      </c>
      <c r="B1387">
        <v>5.9962921014102397</v>
      </c>
      <c r="C1387">
        <v>-2.31753985183903</v>
      </c>
      <c r="D1387">
        <v>1.41417067127381</v>
      </c>
      <c r="E1387">
        <v>0.0087599821788929503</v>
      </c>
      <c r="F1387">
        <v>0.034446898994182802</v>
      </c>
      <c r="G1387" t="s">
        <v>251</v>
      </c>
      <c r="H1387">
        <v>1501059</v>
      </c>
      <c r="I1387">
        <v>1502368</v>
      </c>
      <c r="J1387" t="s">
        <v>252</v>
      </c>
      <c r="K1387">
        <v>1309</v>
      </c>
      <c r="L1387">
        <v>10.199999999999999</v>
      </c>
      <c r="M1387" t="s">
        <v>265</v>
      </c>
      <c r="N1387" t="s">
        <v>138</v>
      </c>
      <c r="O1387">
        <v>4935</v>
      </c>
      <c r="P1387">
        <v>26.5248226950355</v>
      </c>
      <c r="Q1387" t="s">
        <v>246</v>
      </c>
      <c r="R1387" t="s">
        <v>138</v>
      </c>
      <c r="S1387" t="s">
        <v>3264</v>
      </c>
    </row>
    <row r="1388">
      <c r="A1388" t="s">
        <v>5615</v>
      </c>
      <c r="B1388">
        <v>5.5374133025671899</v>
      </c>
      <c r="C1388">
        <v>-2.6637811678563401</v>
      </c>
      <c r="D1388">
        <v>1.8374968674860399</v>
      </c>
      <c r="E1388">
        <v>0.0087918157084109893</v>
      </c>
      <c r="F1388">
        <v>0.034536473447081002</v>
      </c>
      <c r="G1388" t="s">
        <v>342</v>
      </c>
      <c r="H1388">
        <v>2402296</v>
      </c>
      <c r="I1388">
        <v>2402745</v>
      </c>
      <c r="J1388" t="s">
        <v>244</v>
      </c>
      <c r="K1388">
        <v>449</v>
      </c>
      <c r="L1388">
        <v>1.8</v>
      </c>
      <c r="M1388" t="s">
        <v>245</v>
      </c>
      <c r="N1388" t="s">
        <v>138</v>
      </c>
      <c r="O1388">
        <v>492</v>
      </c>
      <c r="P1388">
        <v>91.260162601626007</v>
      </c>
      <c r="Q1388" t="s">
        <v>254</v>
      </c>
      <c r="R1388" t="s">
        <v>138</v>
      </c>
      <c r="S1388" t="s">
        <v>3264</v>
      </c>
    </row>
    <row r="1389">
      <c r="A1389" t="s">
        <v>5616</v>
      </c>
      <c r="B1389">
        <v>2.6910148972543499</v>
      </c>
      <c r="C1389">
        <v>-2.4883829843676901</v>
      </c>
      <c r="D1389">
        <v>3.42157078387525</v>
      </c>
      <c r="E1389">
        <v>0.00881110174993361</v>
      </c>
      <c r="F1389">
        <v>0.034594420080456399</v>
      </c>
      <c r="G1389" t="s">
        <v>380</v>
      </c>
      <c r="H1389">
        <v>1271316</v>
      </c>
      <c r="I1389">
        <v>1271424</v>
      </c>
      <c r="J1389" t="s">
        <v>244</v>
      </c>
      <c r="K1389">
        <v>108</v>
      </c>
      <c r="L1389">
        <v>20.5</v>
      </c>
      <c r="M1389" t="s">
        <v>245</v>
      </c>
      <c r="N1389" t="s">
        <v>138</v>
      </c>
      <c r="O1389">
        <v>1563</v>
      </c>
      <c r="P1389">
        <v>6.90978886756238</v>
      </c>
      <c r="Q1389" t="s">
        <v>246</v>
      </c>
      <c r="R1389" t="s">
        <v>138</v>
      </c>
      <c r="S1389" t="s">
        <v>3264</v>
      </c>
    </row>
    <row r="1390">
      <c r="A1390" t="s">
        <v>3219</v>
      </c>
      <c r="B1390">
        <v>2.6910148972543499</v>
      </c>
      <c r="C1390">
        <v>-2.4883829843676901</v>
      </c>
      <c r="D1390">
        <v>3.42157078387525</v>
      </c>
      <c r="E1390">
        <v>0.00881110174993361</v>
      </c>
      <c r="F1390">
        <v>0.034594420080456399</v>
      </c>
      <c r="G1390" t="s">
        <v>243</v>
      </c>
      <c r="H1390">
        <v>6412663</v>
      </c>
      <c r="I1390">
        <v>6418269</v>
      </c>
      <c r="J1390" t="s">
        <v>252</v>
      </c>
      <c r="K1390">
        <v>5606</v>
      </c>
      <c r="L1390">
        <v>6.5</v>
      </c>
      <c r="M1390" t="s">
        <v>274</v>
      </c>
      <c r="N1390" t="s">
        <v>189</v>
      </c>
      <c r="O1390">
        <v>7756</v>
      </c>
      <c r="P1390">
        <v>72.279525528622997</v>
      </c>
      <c r="Q1390" t="s">
        <v>246</v>
      </c>
      <c r="R1390" t="s">
        <v>189</v>
      </c>
      <c r="S1390" t="s">
        <v>3264</v>
      </c>
    </row>
    <row r="1391">
      <c r="A1391" t="s">
        <v>5617</v>
      </c>
      <c r="B1391">
        <v>2.6910148972543499</v>
      </c>
      <c r="C1391">
        <v>-2.4883829843676901</v>
      </c>
      <c r="D1391">
        <v>3.42157078387525</v>
      </c>
      <c r="E1391">
        <v>0.00881110174993361</v>
      </c>
      <c r="F1391">
        <v>0.034594420080456399</v>
      </c>
      <c r="G1391" t="s">
        <v>286</v>
      </c>
      <c r="H1391">
        <v>3231618</v>
      </c>
      <c r="I1391">
        <v>3231949</v>
      </c>
      <c r="J1391" t="s">
        <v>244</v>
      </c>
      <c r="K1391">
        <v>331</v>
      </c>
      <c r="L1391">
        <v>3.7000000000000002</v>
      </c>
      <c r="M1391" t="s">
        <v>245</v>
      </c>
      <c r="N1391" t="s">
        <v>138</v>
      </c>
      <c r="O1391">
        <v>321</v>
      </c>
      <c r="P1391">
        <v>103.115264797508</v>
      </c>
      <c r="Q1391" t="s">
        <v>254</v>
      </c>
      <c r="R1391" t="s">
        <v>138</v>
      </c>
      <c r="S1391" t="s">
        <v>3264</v>
      </c>
    </row>
    <row r="1392">
      <c r="A1392" t="s">
        <v>5618</v>
      </c>
      <c r="B1392">
        <v>2.6794818722393101</v>
      </c>
      <c r="C1392">
        <v>-2.4377800307253401</v>
      </c>
      <c r="D1392">
        <v>3.4855507825266399</v>
      </c>
      <c r="E1392">
        <v>0.0090130726938649</v>
      </c>
      <c r="F1392">
        <v>0.035320750286265801</v>
      </c>
      <c r="G1392" t="s">
        <v>342</v>
      </c>
      <c r="H1392">
        <v>1030295</v>
      </c>
      <c r="I1392">
        <v>1030734</v>
      </c>
      <c r="J1392" t="s">
        <v>252</v>
      </c>
      <c r="K1392">
        <v>439</v>
      </c>
      <c r="L1392">
        <v>2.7999999999999998</v>
      </c>
      <c r="M1392" t="s">
        <v>274</v>
      </c>
      <c r="N1392" t="s">
        <v>138</v>
      </c>
      <c r="O1392">
        <v>492</v>
      </c>
      <c r="P1392">
        <v>89.227642276422799</v>
      </c>
      <c r="Q1392" t="s">
        <v>254</v>
      </c>
      <c r="R1392" t="s">
        <v>138</v>
      </c>
      <c r="S1392" t="s">
        <v>3264</v>
      </c>
    </row>
    <row r="1393">
      <c r="A1393" t="s">
        <v>5619</v>
      </c>
      <c r="B1393">
        <v>2.6794818722393101</v>
      </c>
      <c r="C1393">
        <v>-2.4377800307253401</v>
      </c>
      <c r="D1393">
        <v>3.4855507825266399</v>
      </c>
      <c r="E1393">
        <v>0.0090130726938649</v>
      </c>
      <c r="F1393">
        <v>0.035320750286265801</v>
      </c>
      <c r="G1393" t="s">
        <v>520</v>
      </c>
      <c r="H1393">
        <v>1535041</v>
      </c>
      <c r="I1393">
        <v>1535223</v>
      </c>
      <c r="J1393" t="s">
        <v>252</v>
      </c>
      <c r="K1393">
        <v>182</v>
      </c>
      <c r="L1393">
        <v>16.800000000000001</v>
      </c>
      <c r="M1393" t="s">
        <v>153</v>
      </c>
      <c r="N1393" t="s">
        <v>126</v>
      </c>
      <c r="O1393">
        <v>5526</v>
      </c>
      <c r="P1393">
        <v>3.29352153456388</v>
      </c>
      <c r="Q1393" t="s">
        <v>246</v>
      </c>
      <c r="R1393" t="s">
        <v>191</v>
      </c>
      <c r="S1393" t="s">
        <v>3264</v>
      </c>
    </row>
    <row r="1394">
      <c r="A1394" t="s">
        <v>5620</v>
      </c>
      <c r="B1394">
        <v>2.7545158916083099</v>
      </c>
      <c r="C1394">
        <v>-2.38274949232787</v>
      </c>
      <c r="D1394">
        <v>3.6677904075526802</v>
      </c>
      <c r="E1394">
        <v>0.0090774128832195305</v>
      </c>
      <c r="F1394">
        <v>0.035554624549950703</v>
      </c>
      <c r="G1394" t="s">
        <v>520</v>
      </c>
      <c r="H1394">
        <v>1593165</v>
      </c>
      <c r="I1394">
        <v>1593241</v>
      </c>
      <c r="J1394" t="s">
        <v>244</v>
      </c>
      <c r="K1394">
        <v>76</v>
      </c>
      <c r="L1394">
        <v>23.699999999999999</v>
      </c>
      <c r="M1394" t="s">
        <v>153</v>
      </c>
      <c r="N1394" t="s">
        <v>126</v>
      </c>
      <c r="O1394">
        <v>5526</v>
      </c>
      <c r="P1394">
        <v>1.3753166847629399</v>
      </c>
      <c r="Q1394" t="s">
        <v>246</v>
      </c>
      <c r="R1394" t="s">
        <v>191</v>
      </c>
      <c r="S1394" t="s">
        <v>3264</v>
      </c>
    </row>
    <row r="1395">
      <c r="A1395" t="s">
        <v>3058</v>
      </c>
      <c r="B1395">
        <v>3.8718410092171101</v>
      </c>
      <c r="C1395">
        <v>2.4531688500509201</v>
      </c>
      <c r="D1395">
        <v>1.4914212119146599</v>
      </c>
      <c r="E1395">
        <v>0.0091440657998794299</v>
      </c>
      <c r="F1395">
        <v>0.035803437107962501</v>
      </c>
      <c r="G1395" t="s">
        <v>342</v>
      </c>
      <c r="H1395">
        <v>2171964</v>
      </c>
      <c r="I1395">
        <v>2172176</v>
      </c>
      <c r="J1395" t="s">
        <v>244</v>
      </c>
      <c r="K1395">
        <v>212</v>
      </c>
      <c r="L1395">
        <v>14.199999999999999</v>
      </c>
      <c r="M1395" t="s">
        <v>274</v>
      </c>
      <c r="N1395" t="s">
        <v>138</v>
      </c>
      <c r="O1395">
        <v>4935</v>
      </c>
      <c r="P1395">
        <v>4.2958459979736601</v>
      </c>
      <c r="Q1395" t="s">
        <v>246</v>
      </c>
      <c r="R1395" t="s">
        <v>138</v>
      </c>
      <c r="S1395" t="s">
        <v>3264</v>
      </c>
    </row>
    <row r="1396">
      <c r="A1396" t="s">
        <v>3234</v>
      </c>
      <c r="B1396">
        <v>1.98778382235349</v>
      </c>
      <c r="C1396">
        <v>2.8956564554430599</v>
      </c>
      <c r="D1396">
        <v>3.53081108732728</v>
      </c>
      <c r="E1396">
        <v>0.0094103403877437396</v>
      </c>
      <c r="F1396">
        <v>0.0367141237834816</v>
      </c>
      <c r="G1396" t="s">
        <v>307</v>
      </c>
      <c r="H1396">
        <v>6865474</v>
      </c>
      <c r="I1396">
        <v>6865694</v>
      </c>
      <c r="J1396" t="s">
        <v>252</v>
      </c>
      <c r="K1396">
        <v>220</v>
      </c>
      <c r="L1396">
        <v>1.8</v>
      </c>
      <c r="M1396" t="s">
        <v>274</v>
      </c>
      <c r="N1396" t="s">
        <v>200</v>
      </c>
      <c r="O1396">
        <v>4637</v>
      </c>
      <c r="P1396">
        <v>4.7444468406297204</v>
      </c>
      <c r="Q1396" t="s">
        <v>246</v>
      </c>
      <c r="R1396" t="s">
        <v>200</v>
      </c>
      <c r="S1396" t="s">
        <v>3264</v>
      </c>
    </row>
    <row r="1397">
      <c r="A1397" t="s">
        <v>3057</v>
      </c>
      <c r="B1397">
        <v>1.98778382235349</v>
      </c>
      <c r="C1397">
        <v>2.8956564554430599</v>
      </c>
      <c r="D1397">
        <v>3.53081108732728</v>
      </c>
      <c r="E1397">
        <v>0.0094103403877437396</v>
      </c>
      <c r="F1397">
        <v>0.0367141237834816</v>
      </c>
      <c r="G1397" t="s">
        <v>303</v>
      </c>
      <c r="H1397">
        <v>3924136</v>
      </c>
      <c r="I1397">
        <v>3924763</v>
      </c>
      <c r="J1397" t="s">
        <v>244</v>
      </c>
      <c r="K1397">
        <v>627</v>
      </c>
      <c r="L1397">
        <v>11.699999999999999</v>
      </c>
      <c r="M1397" t="s">
        <v>253</v>
      </c>
      <c r="N1397" t="s">
        <v>137</v>
      </c>
      <c r="O1397">
        <v>614</v>
      </c>
      <c r="P1397">
        <v>102.117263843648</v>
      </c>
      <c r="Q1397" t="s">
        <v>254</v>
      </c>
      <c r="R1397" t="s">
        <v>194</v>
      </c>
      <c r="S1397" t="s">
        <v>3264</v>
      </c>
    </row>
    <row r="1398">
      <c r="A1398" t="s">
        <v>5621</v>
      </c>
      <c r="B1398">
        <v>1.98778382235349</v>
      </c>
      <c r="C1398">
        <v>2.8956564554430599</v>
      </c>
      <c r="D1398">
        <v>3.53081108732728</v>
      </c>
      <c r="E1398">
        <v>0.0094103403877437396</v>
      </c>
      <c r="F1398">
        <v>0.0367141237834816</v>
      </c>
      <c r="G1398" t="s">
        <v>520</v>
      </c>
      <c r="H1398">
        <v>2402556</v>
      </c>
      <c r="I1398">
        <v>2402717</v>
      </c>
      <c r="J1398" t="s">
        <v>252</v>
      </c>
      <c r="K1398">
        <v>161</v>
      </c>
      <c r="L1398">
        <v>21.699999999999999</v>
      </c>
      <c r="M1398" t="s">
        <v>245</v>
      </c>
      <c r="N1398" t="s">
        <v>350</v>
      </c>
      <c r="O1398">
        <v>325</v>
      </c>
      <c r="P1398">
        <v>49.538461538461497</v>
      </c>
      <c r="Q1398" t="s">
        <v>246</v>
      </c>
      <c r="R1398" t="s">
        <v>192</v>
      </c>
      <c r="S1398" t="s">
        <v>3264</v>
      </c>
    </row>
    <row r="1399">
      <c r="A1399" t="s">
        <v>5622</v>
      </c>
      <c r="B1399">
        <v>6.3369706935294099</v>
      </c>
      <c r="C1399">
        <v>-2.0068700748833099</v>
      </c>
      <c r="D1399">
        <v>1.21843644958496</v>
      </c>
      <c r="E1399">
        <v>0.0095302078729936398</v>
      </c>
      <c r="F1399">
        <v>0.0371248233840566</v>
      </c>
      <c r="G1399" t="s">
        <v>317</v>
      </c>
      <c r="H1399">
        <v>2555952</v>
      </c>
      <c r="I1399">
        <v>2556106</v>
      </c>
      <c r="J1399" t="s">
        <v>252</v>
      </c>
      <c r="K1399">
        <v>154</v>
      </c>
      <c r="L1399">
        <v>1.8999999999999999</v>
      </c>
      <c r="M1399" t="s">
        <v>293</v>
      </c>
      <c r="N1399" t="s">
        <v>138</v>
      </c>
      <c r="O1399">
        <v>492</v>
      </c>
      <c r="P1399">
        <v>31.300813008130099</v>
      </c>
      <c r="Q1399" t="s">
        <v>246</v>
      </c>
      <c r="R1399" t="s">
        <v>138</v>
      </c>
      <c r="S1399" t="s">
        <v>3264</v>
      </c>
    </row>
    <row r="1400">
      <c r="A1400" t="s">
        <v>3000</v>
      </c>
      <c r="B1400">
        <v>3.9926998569824499</v>
      </c>
      <c r="C1400">
        <v>2.40513833954182</v>
      </c>
      <c r="D1400">
        <v>1.52602323732533</v>
      </c>
      <c r="E1400">
        <v>0.0096235201579855795</v>
      </c>
      <c r="F1400">
        <v>0.037437341889454002</v>
      </c>
      <c r="G1400" t="s">
        <v>418</v>
      </c>
      <c r="H1400">
        <v>1872141</v>
      </c>
      <c r="I1400">
        <v>1872448</v>
      </c>
      <c r="J1400" t="s">
        <v>252</v>
      </c>
      <c r="K1400">
        <v>307</v>
      </c>
      <c r="L1400">
        <v>1</v>
      </c>
      <c r="M1400" t="s">
        <v>245</v>
      </c>
      <c r="N1400" t="s">
        <v>200</v>
      </c>
      <c r="O1400">
        <v>4637</v>
      </c>
      <c r="P1400">
        <v>6.6206599094241998</v>
      </c>
      <c r="Q1400" t="s">
        <v>246</v>
      </c>
      <c r="R1400" t="s">
        <v>200</v>
      </c>
      <c r="S1400" t="s">
        <v>3264</v>
      </c>
    </row>
    <row r="1401">
      <c r="A1401" t="s">
        <v>3049</v>
      </c>
      <c r="B1401">
        <v>4.3966002036081404</v>
      </c>
      <c r="C1401">
        <v>2.1244233090815099</v>
      </c>
      <c r="D1401">
        <v>1.3228578439677501</v>
      </c>
      <c r="E1401">
        <v>0.0096740547867812093</v>
      </c>
      <c r="F1401">
        <v>0.037595588020084003</v>
      </c>
      <c r="G1401" t="s">
        <v>349</v>
      </c>
      <c r="H1401">
        <v>796223</v>
      </c>
      <c r="I1401">
        <v>796990</v>
      </c>
      <c r="J1401" t="s">
        <v>252</v>
      </c>
      <c r="K1401">
        <v>767</v>
      </c>
      <c r="L1401">
        <v>18.5</v>
      </c>
      <c r="M1401" t="s">
        <v>245</v>
      </c>
      <c r="N1401" t="s">
        <v>126</v>
      </c>
      <c r="O1401">
        <v>826</v>
      </c>
      <c r="P1401">
        <v>92.857142857142904</v>
      </c>
      <c r="Q1401" t="s">
        <v>254</v>
      </c>
      <c r="R1401" t="s">
        <v>192</v>
      </c>
      <c r="S1401" t="s">
        <v>3264</v>
      </c>
    </row>
    <row r="1402">
      <c r="A1402" t="s">
        <v>3067</v>
      </c>
      <c r="B1402">
        <v>4.5634417436130699</v>
      </c>
      <c r="C1402">
        <v>-2.7409106590227901</v>
      </c>
      <c r="D1402">
        <v>1.6707227813268499</v>
      </c>
      <c r="E1402">
        <v>0.0098244329079561904</v>
      </c>
      <c r="F1402">
        <v>0.038102350708606202</v>
      </c>
      <c r="G1402" t="s">
        <v>338</v>
      </c>
      <c r="H1402">
        <v>870130</v>
      </c>
      <c r="I1402">
        <v>870190</v>
      </c>
      <c r="J1402" t="s">
        <v>244</v>
      </c>
      <c r="K1402">
        <v>60</v>
      </c>
      <c r="L1402">
        <v>15</v>
      </c>
      <c r="M1402" t="s">
        <v>245</v>
      </c>
      <c r="N1402" t="s">
        <v>138</v>
      </c>
      <c r="O1402">
        <v>17998</v>
      </c>
      <c r="P1402">
        <v>0.333370374486054</v>
      </c>
      <c r="Q1402" t="s">
        <v>246</v>
      </c>
      <c r="R1402" t="s">
        <v>138</v>
      </c>
      <c r="S1402" t="s">
        <v>3264</v>
      </c>
    </row>
    <row r="1403">
      <c r="A1403" t="s">
        <v>3068</v>
      </c>
      <c r="B1403">
        <v>4.5634417436130699</v>
      </c>
      <c r="C1403">
        <v>-2.7409106590227901</v>
      </c>
      <c r="D1403">
        <v>1.6707227813268499</v>
      </c>
      <c r="E1403">
        <v>0.0098244329079561904</v>
      </c>
      <c r="F1403">
        <v>0.038102350708606202</v>
      </c>
      <c r="G1403" t="s">
        <v>338</v>
      </c>
      <c r="H1403">
        <v>870132</v>
      </c>
      <c r="I1403">
        <v>870206</v>
      </c>
      <c r="J1403" t="s">
        <v>252</v>
      </c>
      <c r="K1403">
        <v>74</v>
      </c>
      <c r="L1403">
        <v>20.300000000000001</v>
      </c>
      <c r="M1403" t="s">
        <v>245</v>
      </c>
      <c r="N1403" t="s">
        <v>138</v>
      </c>
      <c r="O1403">
        <v>4243</v>
      </c>
      <c r="P1403">
        <v>1.7440490219184499</v>
      </c>
      <c r="Q1403" t="s">
        <v>246</v>
      </c>
      <c r="R1403" t="s">
        <v>138</v>
      </c>
      <c r="S1403" t="s">
        <v>3264</v>
      </c>
    </row>
    <row r="1404">
      <c r="A1404" t="s">
        <v>5623</v>
      </c>
      <c r="B1404">
        <v>4.6064692174254498</v>
      </c>
      <c r="C1404">
        <v>-2.7461616227706802</v>
      </c>
      <c r="D1404">
        <v>1.7019709395579301</v>
      </c>
      <c r="E1404">
        <v>0.0099101960535402309</v>
      </c>
      <c r="F1404">
        <v>0.038376437712575602</v>
      </c>
      <c r="G1404" t="s">
        <v>681</v>
      </c>
      <c r="H1404">
        <v>202589</v>
      </c>
      <c r="I1404">
        <v>202899</v>
      </c>
      <c r="J1404" t="s">
        <v>244</v>
      </c>
      <c r="K1404">
        <v>310</v>
      </c>
      <c r="L1404">
        <v>4.5999999999999996</v>
      </c>
      <c r="M1404" t="s">
        <v>245</v>
      </c>
      <c r="N1404" t="s">
        <v>138</v>
      </c>
      <c r="O1404">
        <v>321</v>
      </c>
      <c r="P1404">
        <v>96.573208722741398</v>
      </c>
      <c r="Q1404" t="s">
        <v>254</v>
      </c>
      <c r="R1404" t="s">
        <v>138</v>
      </c>
      <c r="S1404" t="s">
        <v>3264</v>
      </c>
    </row>
    <row r="1405">
      <c r="A1405" t="s">
        <v>5624</v>
      </c>
      <c r="B1405">
        <v>5.4319937582144897</v>
      </c>
      <c r="C1405">
        <v>-2.3436036403249698</v>
      </c>
      <c r="D1405">
        <v>1.3979501958623199</v>
      </c>
      <c r="E1405">
        <v>0.0100345832268186</v>
      </c>
      <c r="F1405">
        <v>0.038799032223174698</v>
      </c>
      <c r="G1405" t="s">
        <v>334</v>
      </c>
      <c r="H1405">
        <v>7100141</v>
      </c>
      <c r="I1405">
        <v>7101738</v>
      </c>
      <c r="J1405" t="s">
        <v>244</v>
      </c>
      <c r="K1405">
        <v>1552</v>
      </c>
      <c r="L1405">
        <v>4.5750000000000002</v>
      </c>
      <c r="M1405" t="s">
        <v>274</v>
      </c>
      <c r="N1405" t="s">
        <v>137</v>
      </c>
      <c r="O1405">
        <v>4707</v>
      </c>
      <c r="P1405">
        <v>32.9721691098364</v>
      </c>
      <c r="Q1405" t="s">
        <v>246</v>
      </c>
      <c r="R1405" t="s">
        <v>193</v>
      </c>
      <c r="S1405" t="s">
        <v>3264</v>
      </c>
    </row>
    <row r="1406">
      <c r="A1406" t="s">
        <v>3019</v>
      </c>
      <c r="B1406">
        <v>2.8627506282455801</v>
      </c>
      <c r="C1406">
        <v>2.4780189999612001</v>
      </c>
      <c r="D1406">
        <v>1.96178914314099</v>
      </c>
      <c r="E1406">
        <v>0.0101137796968543</v>
      </c>
      <c r="F1406">
        <v>0.039078838788149002</v>
      </c>
      <c r="G1406" t="s">
        <v>418</v>
      </c>
      <c r="H1406">
        <v>6960797</v>
      </c>
      <c r="I1406">
        <v>6963080</v>
      </c>
      <c r="J1406" t="s">
        <v>244</v>
      </c>
      <c r="K1406">
        <v>743</v>
      </c>
      <c r="L1406">
        <v>17.678999999999998</v>
      </c>
      <c r="M1406" t="s">
        <v>274</v>
      </c>
      <c r="N1406" t="s">
        <v>350</v>
      </c>
      <c r="O1406">
        <v>3051</v>
      </c>
      <c r="P1406">
        <v>24.352671255326101</v>
      </c>
      <c r="Q1406" t="s">
        <v>246</v>
      </c>
      <c r="R1406" t="s">
        <v>191</v>
      </c>
      <c r="S1406" t="s">
        <v>3264</v>
      </c>
    </row>
    <row r="1407">
      <c r="A1407" t="s">
        <v>5625</v>
      </c>
      <c r="B1407">
        <v>3.8257369409733299</v>
      </c>
      <c r="C1407">
        <v>2.4416739005168702</v>
      </c>
      <c r="D1407">
        <v>1.5499117850623301</v>
      </c>
      <c r="E1407">
        <v>0.0103029623651614</v>
      </c>
      <c r="F1407">
        <v>0.039722640951665202</v>
      </c>
      <c r="G1407" t="s">
        <v>307</v>
      </c>
      <c r="H1407">
        <v>6826591</v>
      </c>
      <c r="I1407">
        <v>6826745</v>
      </c>
      <c r="J1407" t="s">
        <v>244</v>
      </c>
      <c r="K1407">
        <v>154</v>
      </c>
      <c r="L1407">
        <v>7.2999999999999998</v>
      </c>
      <c r="M1407" t="s">
        <v>245</v>
      </c>
      <c r="N1407" t="s">
        <v>200</v>
      </c>
      <c r="O1407">
        <v>3664</v>
      </c>
      <c r="P1407">
        <v>4.2030567685589499</v>
      </c>
      <c r="Q1407" t="s">
        <v>246</v>
      </c>
      <c r="R1407" t="s">
        <v>200</v>
      </c>
      <c r="S1407" t="s">
        <v>3264</v>
      </c>
    </row>
    <row r="1408">
      <c r="A1408" t="s">
        <v>5626</v>
      </c>
      <c r="B1408">
        <v>3.7914171057756598</v>
      </c>
      <c r="C1408">
        <v>2.3619658504769601</v>
      </c>
      <c r="D1408">
        <v>1.5335987526402399</v>
      </c>
      <c r="E1408">
        <v>0.0107481381858797</v>
      </c>
      <c r="F1408">
        <v>0.041258284220403098</v>
      </c>
      <c r="G1408" t="s">
        <v>334</v>
      </c>
      <c r="H1408">
        <v>2390715</v>
      </c>
      <c r="I1408">
        <v>2391162</v>
      </c>
      <c r="J1408" t="s">
        <v>252</v>
      </c>
      <c r="K1408">
        <v>313</v>
      </c>
      <c r="L1408">
        <v>7.4000000000000004</v>
      </c>
      <c r="M1408" t="s">
        <v>274</v>
      </c>
      <c r="N1408" t="s">
        <v>200</v>
      </c>
      <c r="O1408">
        <v>4637</v>
      </c>
      <c r="P1408">
        <v>6.7500539141686398</v>
      </c>
      <c r="Q1408" t="s">
        <v>246</v>
      </c>
      <c r="R1408" t="s">
        <v>200</v>
      </c>
      <c r="S1408" t="s">
        <v>3264</v>
      </c>
    </row>
    <row r="1409">
      <c r="A1409" t="s">
        <v>5627</v>
      </c>
      <c r="B1409">
        <v>3.7283620966280302</v>
      </c>
      <c r="C1409">
        <v>2.3297721594306302</v>
      </c>
      <c r="D1409">
        <v>1.5175971852576899</v>
      </c>
      <c r="E1409">
        <v>0.0109251859569713</v>
      </c>
      <c r="F1409">
        <v>0.041818666300592999</v>
      </c>
      <c r="G1409" t="s">
        <v>478</v>
      </c>
      <c r="H1409">
        <v>5707995</v>
      </c>
      <c r="I1409">
        <v>5708133</v>
      </c>
      <c r="J1409" t="s">
        <v>252</v>
      </c>
      <c r="K1409">
        <v>138</v>
      </c>
      <c r="L1409">
        <v>6.5999999999999996</v>
      </c>
      <c r="M1409" t="s">
        <v>245</v>
      </c>
      <c r="N1409" t="s">
        <v>138</v>
      </c>
      <c r="O1409">
        <v>355</v>
      </c>
      <c r="P1409">
        <v>38.873239436619698</v>
      </c>
      <c r="Q1409" t="s">
        <v>246</v>
      </c>
      <c r="R1409" t="s">
        <v>138</v>
      </c>
      <c r="S1409" t="s">
        <v>3264</v>
      </c>
    </row>
    <row r="1410">
      <c r="A1410" t="s">
        <v>2913</v>
      </c>
      <c r="B1410">
        <v>1.96865519394425</v>
      </c>
      <c r="C1410">
        <v>2.5654852580562899</v>
      </c>
      <c r="D1410">
        <v>4.0346517755206897</v>
      </c>
      <c r="E1410">
        <v>0.0109519635624409</v>
      </c>
      <c r="F1410">
        <v>0.041900140101976402</v>
      </c>
      <c r="G1410" t="s">
        <v>338</v>
      </c>
      <c r="H1410">
        <v>4634719</v>
      </c>
      <c r="I1410">
        <v>4635100</v>
      </c>
      <c r="J1410" t="s">
        <v>252</v>
      </c>
      <c r="K1410">
        <v>381</v>
      </c>
      <c r="L1410">
        <v>27.699999999999999</v>
      </c>
      <c r="M1410" t="s">
        <v>245</v>
      </c>
      <c r="N1410" t="s">
        <v>126</v>
      </c>
      <c r="O1410">
        <v>703</v>
      </c>
      <c r="P1410">
        <v>54.196301564722603</v>
      </c>
      <c r="Q1410" t="s">
        <v>246</v>
      </c>
      <c r="R1410" t="s">
        <v>191</v>
      </c>
      <c r="S1410" t="s">
        <v>3264</v>
      </c>
    </row>
    <row r="1411">
      <c r="A1411" t="s">
        <v>5628</v>
      </c>
      <c r="B1411">
        <v>1.96865519394425</v>
      </c>
      <c r="C1411">
        <v>2.5654852580562899</v>
      </c>
      <c r="D1411">
        <v>4.0346517755206897</v>
      </c>
      <c r="E1411">
        <v>0.0109519635624409</v>
      </c>
      <c r="F1411">
        <v>0.041900140101976402</v>
      </c>
      <c r="G1411" t="s">
        <v>349</v>
      </c>
      <c r="H1411">
        <v>3011637</v>
      </c>
      <c r="I1411">
        <v>3013718</v>
      </c>
      <c r="J1411" t="s">
        <v>244</v>
      </c>
      <c r="K1411">
        <v>2081</v>
      </c>
      <c r="L1411">
        <v>3</v>
      </c>
      <c r="M1411" t="s">
        <v>465</v>
      </c>
      <c r="N1411" t="s">
        <v>199</v>
      </c>
      <c r="O1411">
        <v>2072</v>
      </c>
      <c r="P1411">
        <v>100.43436293436299</v>
      </c>
      <c r="Q1411" t="s">
        <v>254</v>
      </c>
      <c r="R1411" t="s">
        <v>199</v>
      </c>
      <c r="S1411" t="s">
        <v>3264</v>
      </c>
    </row>
    <row r="1412">
      <c r="A1412" t="s">
        <v>3073</v>
      </c>
      <c r="B1412">
        <v>2.8129603464120501</v>
      </c>
      <c r="C1412">
        <v>2.3987016498207399</v>
      </c>
      <c r="D1412">
        <v>1.9862915717782501</v>
      </c>
      <c r="E1412">
        <v>0.011058029136817899</v>
      </c>
      <c r="F1412">
        <v>0.042242372696580398</v>
      </c>
      <c r="G1412" t="s">
        <v>273</v>
      </c>
      <c r="H1412">
        <v>3632377</v>
      </c>
      <c r="I1412">
        <v>3632619</v>
      </c>
      <c r="J1412" t="s">
        <v>244</v>
      </c>
      <c r="K1412">
        <v>242</v>
      </c>
      <c r="L1412">
        <v>14.5</v>
      </c>
      <c r="M1412" t="s">
        <v>245</v>
      </c>
      <c r="N1412" t="s">
        <v>198</v>
      </c>
      <c r="O1412">
        <v>8756</v>
      </c>
      <c r="P1412">
        <v>2.7638190954773898</v>
      </c>
      <c r="Q1412" t="s">
        <v>246</v>
      </c>
      <c r="R1412" t="s">
        <v>198</v>
      </c>
      <c r="S1412" t="s">
        <v>3264</v>
      </c>
    </row>
    <row r="1413">
      <c r="A1413" t="s">
        <v>3093</v>
      </c>
      <c r="B1413">
        <v>3.7416268239421302</v>
      </c>
      <c r="C1413">
        <v>2.3311234555762099</v>
      </c>
      <c r="D1413">
        <v>1.5260848228233199</v>
      </c>
      <c r="E1413">
        <v>0.0110858252597128</v>
      </c>
      <c r="F1413">
        <v>0.042307152942434402</v>
      </c>
      <c r="G1413" t="s">
        <v>342</v>
      </c>
      <c r="H1413">
        <v>2172018</v>
      </c>
      <c r="I1413">
        <v>2172216</v>
      </c>
      <c r="J1413" t="s">
        <v>244</v>
      </c>
      <c r="K1413">
        <v>198</v>
      </c>
      <c r="L1413">
        <v>14.6</v>
      </c>
      <c r="M1413" t="s">
        <v>274</v>
      </c>
      <c r="N1413" t="s">
        <v>196</v>
      </c>
      <c r="O1413">
        <v>4584</v>
      </c>
      <c r="P1413">
        <v>4.31937172774869</v>
      </c>
      <c r="Q1413" t="s">
        <v>246</v>
      </c>
      <c r="R1413" t="s">
        <v>196</v>
      </c>
      <c r="S1413" t="s">
        <v>3264</v>
      </c>
    </row>
    <row r="1414">
      <c r="A1414" t="s">
        <v>5629</v>
      </c>
      <c r="B1414">
        <v>1.89582689389701</v>
      </c>
      <c r="C1414">
        <v>2.63056676003499</v>
      </c>
      <c r="D1414">
        <v>3.8887781361990901</v>
      </c>
      <c r="E1414">
        <v>0.0111097135775346</v>
      </c>
      <c r="F1414">
        <v>0.0423690893076916</v>
      </c>
      <c r="G1414" t="s">
        <v>524</v>
      </c>
      <c r="H1414">
        <v>1262436</v>
      </c>
      <c r="I1414">
        <v>1263798</v>
      </c>
      <c r="J1414" t="s">
        <v>252</v>
      </c>
      <c r="K1414">
        <v>1362</v>
      </c>
      <c r="L1414">
        <v>6.5</v>
      </c>
      <c r="M1414" t="s">
        <v>274</v>
      </c>
      <c r="N1414" t="s">
        <v>200</v>
      </c>
      <c r="O1414">
        <v>4637</v>
      </c>
      <c r="P1414">
        <v>29.372439076989401</v>
      </c>
      <c r="Q1414" t="s">
        <v>246</v>
      </c>
      <c r="R1414" t="s">
        <v>200</v>
      </c>
      <c r="S1414" t="s">
        <v>3264</v>
      </c>
    </row>
    <row r="1415">
      <c r="A1415" t="s">
        <v>3239</v>
      </c>
      <c r="B1415">
        <v>1.89582689389701</v>
      </c>
      <c r="C1415">
        <v>2.63056676003499</v>
      </c>
      <c r="D1415">
        <v>3.8887781361990901</v>
      </c>
      <c r="E1415">
        <v>0.0111097135775346</v>
      </c>
      <c r="F1415">
        <v>0.0423690893076916</v>
      </c>
      <c r="G1415" t="s">
        <v>251</v>
      </c>
      <c r="H1415">
        <v>2446821</v>
      </c>
      <c r="I1415">
        <v>2447477</v>
      </c>
      <c r="J1415" t="s">
        <v>252</v>
      </c>
      <c r="K1415">
        <v>648</v>
      </c>
      <c r="L1415">
        <v>23.765000000000001</v>
      </c>
      <c r="M1415" t="s">
        <v>274</v>
      </c>
      <c r="N1415" t="s">
        <v>350</v>
      </c>
      <c r="O1415">
        <v>3307</v>
      </c>
      <c r="P1415">
        <v>19.594798911400101</v>
      </c>
      <c r="Q1415" t="s">
        <v>246</v>
      </c>
      <c r="R1415" t="s">
        <v>191</v>
      </c>
      <c r="S1415" t="s">
        <v>3264</v>
      </c>
    </row>
    <row r="1416">
      <c r="A1416" t="s">
        <v>3206</v>
      </c>
      <c r="B1416">
        <v>1.89582689389701</v>
      </c>
      <c r="C1416">
        <v>2.63056676003499</v>
      </c>
      <c r="D1416">
        <v>3.8887781361990901</v>
      </c>
      <c r="E1416">
        <v>0.0111097135775346</v>
      </c>
      <c r="F1416">
        <v>0.0423690893076916</v>
      </c>
      <c r="G1416" t="s">
        <v>342</v>
      </c>
      <c r="H1416">
        <v>735350</v>
      </c>
      <c r="I1416">
        <v>735572</v>
      </c>
      <c r="J1416" t="s">
        <v>252</v>
      </c>
      <c r="K1416">
        <v>222</v>
      </c>
      <c r="L1416">
        <v>12.699999999999999</v>
      </c>
      <c r="M1416" t="s">
        <v>245</v>
      </c>
      <c r="N1416" t="s">
        <v>350</v>
      </c>
      <c r="O1416">
        <v>325</v>
      </c>
      <c r="P1416">
        <v>68.307692307692307</v>
      </c>
      <c r="Q1416" t="s">
        <v>246</v>
      </c>
      <c r="R1416" t="s">
        <v>192</v>
      </c>
      <c r="S1416" t="s">
        <v>3264</v>
      </c>
    </row>
    <row r="1417">
      <c r="A1417" t="s">
        <v>5630</v>
      </c>
      <c r="B1417">
        <v>1.89582689389701</v>
      </c>
      <c r="C1417">
        <v>2.63056676003499</v>
      </c>
      <c r="D1417">
        <v>3.8887781361990901</v>
      </c>
      <c r="E1417">
        <v>0.0111097135775346</v>
      </c>
      <c r="F1417">
        <v>0.0423690893076916</v>
      </c>
      <c r="G1417" t="s">
        <v>334</v>
      </c>
      <c r="H1417">
        <v>5852301</v>
      </c>
      <c r="I1417">
        <v>5852456</v>
      </c>
      <c r="J1417" t="s">
        <v>252</v>
      </c>
      <c r="K1417">
        <v>155</v>
      </c>
      <c r="L1417">
        <v>23.300000000000001</v>
      </c>
      <c r="M1417" t="s">
        <v>245</v>
      </c>
      <c r="N1417" t="s">
        <v>350</v>
      </c>
      <c r="O1417">
        <v>325</v>
      </c>
      <c r="P1417">
        <v>47.692307692307701</v>
      </c>
      <c r="Q1417" t="s">
        <v>246</v>
      </c>
      <c r="R1417" t="s">
        <v>192</v>
      </c>
      <c r="S1417" t="s">
        <v>3264</v>
      </c>
    </row>
    <row r="1418">
      <c r="A1418" t="s">
        <v>2924</v>
      </c>
      <c r="B1418">
        <v>4.3429005319701499</v>
      </c>
      <c r="C1418">
        <v>2.08462571883158</v>
      </c>
      <c r="D1418">
        <v>1.3668758821776801</v>
      </c>
      <c r="E1418">
        <v>0.01119901361491</v>
      </c>
      <c r="F1418">
        <v>0.042659891077035599</v>
      </c>
      <c r="G1418" t="s">
        <v>411</v>
      </c>
      <c r="H1418">
        <v>4985690</v>
      </c>
      <c r="I1418">
        <v>4986444</v>
      </c>
      <c r="J1418" t="s">
        <v>252</v>
      </c>
      <c r="K1418">
        <v>754</v>
      </c>
      <c r="L1418">
        <v>14.1</v>
      </c>
      <c r="M1418" t="s">
        <v>245</v>
      </c>
      <c r="N1418" t="s">
        <v>126</v>
      </c>
      <c r="O1418">
        <v>806</v>
      </c>
      <c r="P1418">
        <v>93.548387096774206</v>
      </c>
      <c r="Q1418" t="s">
        <v>254</v>
      </c>
      <c r="R1418" t="s">
        <v>191</v>
      </c>
      <c r="S1418" t="s">
        <v>3264</v>
      </c>
    </row>
    <row r="1419">
      <c r="A1419" t="s">
        <v>2907</v>
      </c>
      <c r="B1419">
        <v>1.91495552230626</v>
      </c>
      <c r="C1419">
        <v>2.6387879283977802</v>
      </c>
      <c r="D1419">
        <v>3.9679662455744098</v>
      </c>
      <c r="E1419">
        <v>0.011259619426361601</v>
      </c>
      <c r="F1419">
        <v>0.042847963118009799</v>
      </c>
      <c r="G1419" t="s">
        <v>334</v>
      </c>
      <c r="H1419">
        <v>4816248</v>
      </c>
      <c r="I1419">
        <v>4816487</v>
      </c>
      <c r="J1419" t="s">
        <v>244</v>
      </c>
      <c r="K1419">
        <v>239</v>
      </c>
      <c r="L1419">
        <v>1.7</v>
      </c>
      <c r="M1419" t="s">
        <v>274</v>
      </c>
      <c r="N1419" t="s">
        <v>198</v>
      </c>
      <c r="O1419">
        <v>5467</v>
      </c>
      <c r="P1419">
        <v>4.37168465337479</v>
      </c>
      <c r="Q1419" t="s">
        <v>246</v>
      </c>
      <c r="R1419" t="s">
        <v>198</v>
      </c>
      <c r="S1419" t="s">
        <v>3264</v>
      </c>
    </row>
    <row r="1420">
      <c r="A1420" t="s">
        <v>5631</v>
      </c>
      <c r="B1420">
        <v>5.7277464288633304</v>
      </c>
      <c r="C1420">
        <v>-2.1472874571235501</v>
      </c>
      <c r="D1420">
        <v>1.47873422434288</v>
      </c>
      <c r="E1420">
        <v>0.0116510058969255</v>
      </c>
      <c r="F1420">
        <v>0.044187634244742403</v>
      </c>
      <c r="G1420" t="s">
        <v>452</v>
      </c>
      <c r="H1420">
        <v>797157</v>
      </c>
      <c r="I1420">
        <v>797505</v>
      </c>
      <c r="J1420" t="s">
        <v>252</v>
      </c>
      <c r="K1420">
        <v>348</v>
      </c>
      <c r="L1420">
        <v>10.800000000000001</v>
      </c>
      <c r="M1420" t="s">
        <v>274</v>
      </c>
      <c r="N1420" t="s">
        <v>138</v>
      </c>
      <c r="O1420">
        <v>359</v>
      </c>
      <c r="P1420">
        <v>96.935933147632298</v>
      </c>
      <c r="Q1420" t="s">
        <v>254</v>
      </c>
      <c r="R1420" t="s">
        <v>138</v>
      </c>
      <c r="S1420" t="s">
        <v>3264</v>
      </c>
    </row>
    <row r="1421">
      <c r="A1421" t="s">
        <v>3075</v>
      </c>
      <c r="B1421">
        <v>1.87669826548776</v>
      </c>
      <c r="C1421">
        <v>2.47138894362062</v>
      </c>
      <c r="D1421">
        <v>4.1118391737663602</v>
      </c>
      <c r="E1421">
        <v>0.0116814824248872</v>
      </c>
      <c r="F1421">
        <v>0.044247336440908301</v>
      </c>
      <c r="G1421" t="s">
        <v>273</v>
      </c>
      <c r="H1421">
        <v>1709629</v>
      </c>
      <c r="I1421">
        <v>1710354</v>
      </c>
      <c r="J1421" t="s">
        <v>252</v>
      </c>
      <c r="K1421">
        <v>725</v>
      </c>
      <c r="L1421">
        <v>2.8999999999999999</v>
      </c>
      <c r="M1421" t="s">
        <v>245</v>
      </c>
      <c r="N1421" t="s">
        <v>198</v>
      </c>
      <c r="O1421">
        <v>5467</v>
      </c>
      <c r="P1421">
        <v>13.2613865008231</v>
      </c>
      <c r="Q1421" t="s">
        <v>246</v>
      </c>
      <c r="R1421" t="s">
        <v>198</v>
      </c>
      <c r="S1421" t="s">
        <v>3264</v>
      </c>
    </row>
    <row r="1422">
      <c r="A1422" t="s">
        <v>5632</v>
      </c>
      <c r="B1422">
        <v>1.87669826548776</v>
      </c>
      <c r="C1422">
        <v>2.47138894362062</v>
      </c>
      <c r="D1422">
        <v>4.1118391737663602</v>
      </c>
      <c r="E1422">
        <v>0.0116814824248872</v>
      </c>
      <c r="F1422">
        <v>0.044247336440908301</v>
      </c>
      <c r="G1422" t="s">
        <v>282</v>
      </c>
      <c r="H1422">
        <v>6623655</v>
      </c>
      <c r="I1422">
        <v>6627141</v>
      </c>
      <c r="J1422" t="s">
        <v>244</v>
      </c>
      <c r="K1422">
        <v>412</v>
      </c>
      <c r="L1422">
        <v>26.361000000000001</v>
      </c>
      <c r="M1422" t="s">
        <v>274</v>
      </c>
      <c r="N1422" t="s">
        <v>278</v>
      </c>
      <c r="O1422">
        <v>6383</v>
      </c>
      <c r="P1422">
        <v>6.45464515118283</v>
      </c>
      <c r="Q1422" t="s">
        <v>246</v>
      </c>
      <c r="R1422" t="s">
        <v>191</v>
      </c>
      <c r="S1422" t="s">
        <v>3264</v>
      </c>
    </row>
    <row r="1423">
      <c r="A1423" t="s">
        <v>5633</v>
      </c>
      <c r="B1423">
        <v>1.87669826548776</v>
      </c>
      <c r="C1423">
        <v>2.47138894362062</v>
      </c>
      <c r="D1423">
        <v>4.1118391737663602</v>
      </c>
      <c r="E1423">
        <v>0.0116814824248872</v>
      </c>
      <c r="F1423">
        <v>0.044247336440908301</v>
      </c>
      <c r="G1423" t="s">
        <v>681</v>
      </c>
      <c r="H1423">
        <v>3118764</v>
      </c>
      <c r="I1423">
        <v>3118855</v>
      </c>
      <c r="J1423" t="s">
        <v>252</v>
      </c>
      <c r="K1423">
        <v>91</v>
      </c>
      <c r="L1423">
        <v>10.300000000000001</v>
      </c>
      <c r="M1423" t="s">
        <v>274</v>
      </c>
      <c r="N1423" t="s">
        <v>199</v>
      </c>
      <c r="O1423">
        <v>8702</v>
      </c>
      <c r="P1423">
        <v>1.04573661227304</v>
      </c>
      <c r="Q1423" t="s">
        <v>246</v>
      </c>
      <c r="R1423" t="s">
        <v>199</v>
      </c>
      <c r="S1423" t="s">
        <v>3264</v>
      </c>
    </row>
    <row r="1424">
      <c r="A1424" t="s">
        <v>5634</v>
      </c>
      <c r="B1424">
        <v>4.3760433867989699</v>
      </c>
      <c r="C1424">
        <v>-2.6020563791933502</v>
      </c>
      <c r="D1424">
        <v>1.7168678746233601</v>
      </c>
      <c r="E1424">
        <v>0.011712727211618101</v>
      </c>
      <c r="F1424">
        <v>0.044336333934021199</v>
      </c>
      <c r="G1424" t="s">
        <v>334</v>
      </c>
      <c r="H1424">
        <v>3940239</v>
      </c>
      <c r="I1424">
        <v>3940547</v>
      </c>
      <c r="J1424" t="s">
        <v>252</v>
      </c>
      <c r="K1424">
        <v>308</v>
      </c>
      <c r="L1424">
        <v>19.399999999999999</v>
      </c>
      <c r="M1424" t="s">
        <v>274</v>
      </c>
      <c r="N1424" t="s">
        <v>199</v>
      </c>
      <c r="O1424">
        <v>8412</v>
      </c>
      <c r="P1424">
        <v>3.6614360437470301</v>
      </c>
      <c r="Q1424" t="s">
        <v>246</v>
      </c>
      <c r="R1424" t="s">
        <v>199</v>
      </c>
      <c r="S1424" t="s">
        <v>3264</v>
      </c>
    </row>
    <row r="1425">
      <c r="A1425" t="s">
        <v>5635</v>
      </c>
      <c r="B1425">
        <v>5.61942708335833</v>
      </c>
      <c r="C1425">
        <v>-2.0235133374223202</v>
      </c>
      <c r="D1425">
        <v>1.41097182165588</v>
      </c>
      <c r="E1425">
        <v>0.011794174704769501</v>
      </c>
      <c r="F1425">
        <v>0.044629874717816702</v>
      </c>
      <c r="G1425" t="s">
        <v>524</v>
      </c>
      <c r="H1425">
        <v>146397</v>
      </c>
      <c r="I1425">
        <v>148535</v>
      </c>
      <c r="J1425" t="s">
        <v>252</v>
      </c>
      <c r="K1425">
        <v>2138</v>
      </c>
      <c r="L1425">
        <v>2.8999999999999999</v>
      </c>
      <c r="M1425" t="s">
        <v>274</v>
      </c>
      <c r="N1425" t="s">
        <v>122</v>
      </c>
      <c r="O1425">
        <v>2171</v>
      </c>
      <c r="P1425">
        <v>98.479963150621799</v>
      </c>
      <c r="Q1425" t="s">
        <v>254</v>
      </c>
      <c r="R1425" t="s">
        <v>122</v>
      </c>
      <c r="S1425" t="s">
        <v>3264</v>
      </c>
    </row>
    <row r="1426">
      <c r="A1426" t="s">
        <v>5636</v>
      </c>
      <c r="B1426">
        <v>4.3297725731963004</v>
      </c>
      <c r="C1426">
        <v>-2.5919898192958799</v>
      </c>
      <c r="D1426">
        <v>1.712326708972</v>
      </c>
      <c r="E1426">
        <v>0.0118509743985951</v>
      </c>
      <c r="F1426">
        <v>0.044829983485330203</v>
      </c>
      <c r="G1426" t="s">
        <v>282</v>
      </c>
      <c r="H1426">
        <v>570416</v>
      </c>
      <c r="I1426">
        <v>570509</v>
      </c>
      <c r="J1426" t="s">
        <v>244</v>
      </c>
      <c r="K1426">
        <v>93</v>
      </c>
      <c r="L1426">
        <v>3.2000000000000002</v>
      </c>
      <c r="M1426" t="s">
        <v>245</v>
      </c>
      <c r="N1426" t="s">
        <v>138</v>
      </c>
      <c r="O1426">
        <v>359</v>
      </c>
      <c r="P1426">
        <v>25.905292479108599</v>
      </c>
      <c r="Q1426" t="s">
        <v>246</v>
      </c>
      <c r="R1426" t="s">
        <v>138</v>
      </c>
      <c r="S1426" t="s">
        <v>3264</v>
      </c>
    </row>
    <row r="1427">
      <c r="A1427" t="s">
        <v>3146</v>
      </c>
      <c r="B1427">
        <v>2.7325364429705998</v>
      </c>
      <c r="C1427">
        <v>2.2827226573642698</v>
      </c>
      <c r="D1427">
        <v>2.03330000237484</v>
      </c>
      <c r="E1427">
        <v>0.012371310695483599</v>
      </c>
      <c r="F1427">
        <v>0.046590392722862799</v>
      </c>
      <c r="G1427" t="s">
        <v>452</v>
      </c>
      <c r="H1427">
        <v>417871</v>
      </c>
      <c r="I1427">
        <v>418101</v>
      </c>
      <c r="J1427" t="s">
        <v>244</v>
      </c>
      <c r="K1427">
        <v>230</v>
      </c>
      <c r="L1427">
        <v>21.300000000000001</v>
      </c>
      <c r="M1427" t="s">
        <v>265</v>
      </c>
      <c r="N1427" t="s">
        <v>137</v>
      </c>
      <c r="O1427">
        <v>1438</v>
      </c>
      <c r="P1427">
        <v>15.994436717663399</v>
      </c>
      <c r="Q1427" t="s">
        <v>246</v>
      </c>
      <c r="R1427" t="s">
        <v>194</v>
      </c>
      <c r="S1427" t="s">
        <v>3264</v>
      </c>
    </row>
    <row r="1428">
      <c r="A1428" t="s">
        <v>3147</v>
      </c>
      <c r="B1428">
        <v>2.7325364429705998</v>
      </c>
      <c r="C1428">
        <v>2.2827226573642698</v>
      </c>
      <c r="D1428">
        <v>2.03330000237484</v>
      </c>
      <c r="E1428">
        <v>0.012371310695483599</v>
      </c>
      <c r="F1428">
        <v>0.046590392722862799</v>
      </c>
      <c r="G1428" t="s">
        <v>452</v>
      </c>
      <c r="H1428">
        <v>417858</v>
      </c>
      <c r="I1428">
        <v>417912</v>
      </c>
      <c r="J1428" t="s">
        <v>252</v>
      </c>
      <c r="K1428">
        <v>54</v>
      </c>
      <c r="L1428">
        <v>12.1</v>
      </c>
      <c r="M1428" t="s">
        <v>265</v>
      </c>
      <c r="N1428" t="s">
        <v>126</v>
      </c>
      <c r="O1428">
        <v>5526</v>
      </c>
      <c r="P1428">
        <v>0.97719869706840401</v>
      </c>
      <c r="Q1428" t="s">
        <v>246</v>
      </c>
      <c r="R1428" t="s">
        <v>191</v>
      </c>
      <c r="S1428" t="s">
        <v>3264</v>
      </c>
    </row>
    <row r="1429">
      <c r="A1429" t="s">
        <v>3080</v>
      </c>
      <c r="B1429">
        <v>2.7325364429705998</v>
      </c>
      <c r="C1429">
        <v>2.2827226573642698</v>
      </c>
      <c r="D1429">
        <v>2.03330000237484</v>
      </c>
      <c r="E1429">
        <v>0.012371310695483599</v>
      </c>
      <c r="F1429">
        <v>0.046590392722862799</v>
      </c>
      <c r="G1429" t="s">
        <v>520</v>
      </c>
      <c r="H1429">
        <v>4687013</v>
      </c>
      <c r="I1429">
        <v>4687074</v>
      </c>
      <c r="J1429" t="s">
        <v>252</v>
      </c>
      <c r="K1429">
        <v>61</v>
      </c>
      <c r="L1429">
        <v>16.199999999999999</v>
      </c>
      <c r="M1429" t="s">
        <v>245</v>
      </c>
      <c r="N1429" t="s">
        <v>126</v>
      </c>
      <c r="O1429">
        <v>5526</v>
      </c>
      <c r="P1429">
        <v>1.10387260224394</v>
      </c>
      <c r="Q1429" t="s">
        <v>246</v>
      </c>
      <c r="R1429" t="s">
        <v>191</v>
      </c>
      <c r="S1429" t="s">
        <v>3264</v>
      </c>
    </row>
    <row r="1430">
      <c r="A1430" t="s">
        <v>3148</v>
      </c>
      <c r="B1430">
        <v>2.7325364429705998</v>
      </c>
      <c r="C1430">
        <v>2.2827226573642698</v>
      </c>
      <c r="D1430">
        <v>2.03330000237484</v>
      </c>
      <c r="E1430">
        <v>0.012371310695483599</v>
      </c>
      <c r="F1430">
        <v>0.046590392722862799</v>
      </c>
      <c r="G1430" t="s">
        <v>452</v>
      </c>
      <c r="H1430">
        <v>417870</v>
      </c>
      <c r="I1430">
        <v>418066</v>
      </c>
      <c r="J1430" t="s">
        <v>252</v>
      </c>
      <c r="K1430">
        <v>196</v>
      </c>
      <c r="L1430">
        <v>14</v>
      </c>
      <c r="M1430" t="s">
        <v>265</v>
      </c>
      <c r="N1430" t="s">
        <v>350</v>
      </c>
      <c r="O1430">
        <v>217</v>
      </c>
      <c r="P1430">
        <v>90.322580645161295</v>
      </c>
      <c r="Q1430" t="s">
        <v>254</v>
      </c>
      <c r="R1430" t="s">
        <v>192</v>
      </c>
      <c r="S1430" t="s">
        <v>3264</v>
      </c>
    </row>
    <row r="1431">
      <c r="A1431" t="s">
        <v>3196</v>
      </c>
      <c r="B1431">
        <v>2.7516650713798501</v>
      </c>
      <c r="C1431">
        <v>2.2936808135626001</v>
      </c>
      <c r="D1431">
        <v>2.0537597331325199</v>
      </c>
      <c r="E1431">
        <v>0.012410807120977601</v>
      </c>
      <c r="F1431">
        <v>0.046716074304390301</v>
      </c>
      <c r="G1431" t="s">
        <v>251</v>
      </c>
      <c r="H1431">
        <v>1460499</v>
      </c>
      <c r="I1431">
        <v>1466548</v>
      </c>
      <c r="J1431" t="s">
        <v>252</v>
      </c>
      <c r="K1431">
        <v>6049</v>
      </c>
      <c r="L1431">
        <v>0.10000000000000001</v>
      </c>
      <c r="M1431" t="s">
        <v>274</v>
      </c>
      <c r="N1431" t="s">
        <v>2499</v>
      </c>
      <c r="O1431">
        <v>6049</v>
      </c>
      <c r="P1431">
        <v>100</v>
      </c>
      <c r="Q1431" t="s">
        <v>254</v>
      </c>
      <c r="R1431" t="s">
        <v>191</v>
      </c>
      <c r="S1431" t="s">
        <v>3264</v>
      </c>
    </row>
    <row r="1432">
      <c r="A1432" t="s">
        <v>5637</v>
      </c>
      <c r="B1432">
        <v>4.13399414555278</v>
      </c>
      <c r="C1432">
        <v>2.0200239592986402</v>
      </c>
      <c r="D1432">
        <v>1.3548262707112599</v>
      </c>
      <c r="E1432">
        <v>0.0124369730685439</v>
      </c>
      <c r="F1432">
        <v>0.046799172253649303</v>
      </c>
      <c r="G1432" t="s">
        <v>342</v>
      </c>
      <c r="H1432">
        <v>174758</v>
      </c>
      <c r="I1432">
        <v>175297</v>
      </c>
      <c r="J1432" t="s">
        <v>244</v>
      </c>
      <c r="K1432">
        <v>539</v>
      </c>
      <c r="L1432">
        <v>7</v>
      </c>
      <c r="M1432" t="s">
        <v>274</v>
      </c>
      <c r="N1432" t="s">
        <v>197</v>
      </c>
      <c r="O1432">
        <v>604</v>
      </c>
      <c r="P1432">
        <v>89.238410596026498</v>
      </c>
      <c r="Q1432" t="s">
        <v>254</v>
      </c>
      <c r="R1432" t="s">
        <v>197</v>
      </c>
      <c r="S1432" t="s">
        <v>3264</v>
      </c>
    </row>
    <row r="1433">
      <c r="A1433" t="s">
        <v>5638</v>
      </c>
      <c r="B1433">
        <v>2.72100341795556</v>
      </c>
      <c r="C1433">
        <v>2.3045650967609901</v>
      </c>
      <c r="D1433">
        <v>2.03391428528729</v>
      </c>
      <c r="E1433">
        <v>0.012447283672221299</v>
      </c>
      <c r="F1433">
        <v>0.046830270281515297</v>
      </c>
      <c r="G1433" t="s">
        <v>282</v>
      </c>
      <c r="H1433">
        <v>5858133</v>
      </c>
      <c r="I1433">
        <v>5859063</v>
      </c>
      <c r="J1433" t="s">
        <v>252</v>
      </c>
      <c r="K1433">
        <v>930</v>
      </c>
      <c r="L1433">
        <v>0.29999999999999999</v>
      </c>
      <c r="M1433" t="s">
        <v>274</v>
      </c>
      <c r="N1433" t="s">
        <v>575</v>
      </c>
      <c r="O1433">
        <v>930</v>
      </c>
      <c r="P1433">
        <v>100</v>
      </c>
      <c r="Q1433" t="s">
        <v>254</v>
      </c>
      <c r="R1433" t="s">
        <v>192</v>
      </c>
      <c r="S1433" t="s">
        <v>3264</v>
      </c>
    </row>
    <row r="1434">
      <c r="A1434" t="s">
        <v>5639</v>
      </c>
      <c r="B1434">
        <v>3.7531598489571598</v>
      </c>
      <c r="C1434">
        <v>2.2527124319712399</v>
      </c>
      <c r="D1434">
        <v>1.57554047554082</v>
      </c>
      <c r="E1434">
        <v>0.0124976183471605</v>
      </c>
      <c r="F1434">
        <v>0.047004189563371303</v>
      </c>
      <c r="G1434" t="s">
        <v>380</v>
      </c>
      <c r="H1434">
        <v>2268474</v>
      </c>
      <c r="I1434">
        <v>2270081</v>
      </c>
      <c r="J1434" t="s">
        <v>252</v>
      </c>
      <c r="K1434">
        <v>769</v>
      </c>
      <c r="L1434">
        <v>23.279</v>
      </c>
      <c r="M1434" t="s">
        <v>245</v>
      </c>
      <c r="N1434" t="s">
        <v>137</v>
      </c>
      <c r="O1434">
        <v>1394</v>
      </c>
      <c r="P1434">
        <v>55.164992826398901</v>
      </c>
      <c r="Q1434" t="s">
        <v>246</v>
      </c>
      <c r="R1434" t="s">
        <v>194</v>
      </c>
      <c r="S1434" t="s">
        <v>3264</v>
      </c>
    </row>
    <row r="1435">
      <c r="A1435" t="s">
        <v>5640</v>
      </c>
      <c r="B1435">
        <v>5.2212519242852702</v>
      </c>
      <c r="C1435">
        <v>-2.1963641437948098</v>
      </c>
      <c r="D1435">
        <v>1.4613094975187699</v>
      </c>
      <c r="E1435">
        <v>0.012936276020156101</v>
      </c>
      <c r="F1435">
        <v>0.048486670978921197</v>
      </c>
      <c r="G1435" t="s">
        <v>342</v>
      </c>
      <c r="H1435">
        <v>470005</v>
      </c>
      <c r="I1435">
        <v>473460</v>
      </c>
      <c r="J1435" t="s">
        <v>244</v>
      </c>
      <c r="K1435">
        <v>3455</v>
      </c>
      <c r="L1435">
        <v>0.10000000000000001</v>
      </c>
      <c r="M1435" t="s">
        <v>274</v>
      </c>
      <c r="N1435" t="s">
        <v>137</v>
      </c>
      <c r="O1435">
        <v>3455</v>
      </c>
      <c r="P1435">
        <v>100</v>
      </c>
      <c r="Q1435" t="s">
        <v>254</v>
      </c>
      <c r="R1435" t="s">
        <v>193</v>
      </c>
      <c r="S1435" t="s">
        <v>3264</v>
      </c>
    </row>
    <row r="1436">
      <c r="A1436" t="s">
        <v>5641</v>
      </c>
      <c r="B1436">
        <v>1.85756963707851</v>
      </c>
      <c r="C1436">
        <v>2.0354265301922001</v>
      </c>
      <c r="D1436">
        <v>4.9302591360276304</v>
      </c>
      <c r="E1436">
        <v>0.0130220781157735</v>
      </c>
      <c r="F1436">
        <v>0.048720496936013102</v>
      </c>
      <c r="G1436" t="s">
        <v>342</v>
      </c>
      <c r="H1436">
        <v>3609389</v>
      </c>
      <c r="I1436">
        <v>3609923</v>
      </c>
      <c r="J1436" t="s">
        <v>252</v>
      </c>
      <c r="K1436">
        <v>534</v>
      </c>
      <c r="L1436">
        <v>5.7000000000000002</v>
      </c>
      <c r="M1436" t="s">
        <v>274</v>
      </c>
      <c r="N1436" t="s">
        <v>200</v>
      </c>
      <c r="O1436">
        <v>4637</v>
      </c>
      <c r="P1436">
        <v>11.5160664222558</v>
      </c>
      <c r="Q1436" t="s">
        <v>246</v>
      </c>
      <c r="R1436" t="s">
        <v>200</v>
      </c>
      <c r="S1436" t="s">
        <v>3264</v>
      </c>
    </row>
    <row r="1437">
      <c r="A1437" t="s">
        <v>5642</v>
      </c>
      <c r="B1437">
        <v>1.85756963707851</v>
      </c>
      <c r="C1437">
        <v>2.0354265301922001</v>
      </c>
      <c r="D1437">
        <v>4.9302591360276304</v>
      </c>
      <c r="E1437">
        <v>0.0130220781157735</v>
      </c>
      <c r="F1437">
        <v>0.048720496936013102</v>
      </c>
      <c r="G1437" t="s">
        <v>380</v>
      </c>
      <c r="H1437">
        <v>4542706</v>
      </c>
      <c r="I1437">
        <v>4543541</v>
      </c>
      <c r="J1437" t="s">
        <v>252</v>
      </c>
      <c r="K1437">
        <v>473</v>
      </c>
      <c r="L1437">
        <v>29.600000000000001</v>
      </c>
      <c r="M1437" t="s">
        <v>274</v>
      </c>
      <c r="N1437" t="s">
        <v>198</v>
      </c>
      <c r="O1437">
        <v>5517</v>
      </c>
      <c r="P1437">
        <v>8.5735000906289596</v>
      </c>
      <c r="Q1437" t="s">
        <v>246</v>
      </c>
      <c r="R1437" t="s">
        <v>198</v>
      </c>
      <c r="S1437" t="s">
        <v>3264</v>
      </c>
    </row>
    <row r="1438">
      <c r="A1438" t="s">
        <v>3222</v>
      </c>
      <c r="B1438">
        <v>1.85756963707851</v>
      </c>
      <c r="C1438">
        <v>2.0354265301922001</v>
      </c>
      <c r="D1438">
        <v>4.9302591360276304</v>
      </c>
      <c r="E1438">
        <v>0.0130220781157735</v>
      </c>
      <c r="F1438">
        <v>0.048720496936013102</v>
      </c>
      <c r="G1438" t="s">
        <v>478</v>
      </c>
      <c r="H1438">
        <v>2990834</v>
      </c>
      <c r="I1438">
        <v>2991093</v>
      </c>
      <c r="J1438" t="s">
        <v>244</v>
      </c>
      <c r="K1438">
        <v>259</v>
      </c>
      <c r="L1438">
        <v>8.5</v>
      </c>
      <c r="M1438" t="s">
        <v>245</v>
      </c>
      <c r="N1438" t="s">
        <v>195</v>
      </c>
      <c r="O1438">
        <v>4363</v>
      </c>
      <c r="P1438">
        <v>5.9362823745129498</v>
      </c>
      <c r="Q1438" t="s">
        <v>246</v>
      </c>
      <c r="R1438" t="s">
        <v>195</v>
      </c>
      <c r="S1438" t="s">
        <v>3264</v>
      </c>
    </row>
    <row r="1439">
      <c r="A1439" t="s">
        <v>2933</v>
      </c>
      <c r="B1439">
        <v>1.85756963707851</v>
      </c>
      <c r="C1439">
        <v>2.0354265301922001</v>
      </c>
      <c r="D1439">
        <v>4.9302591360276304</v>
      </c>
      <c r="E1439">
        <v>0.0130220781157735</v>
      </c>
      <c r="F1439">
        <v>0.048720496936013102</v>
      </c>
      <c r="G1439" t="s">
        <v>445</v>
      </c>
      <c r="H1439">
        <v>2030389</v>
      </c>
      <c r="I1439">
        <v>2030739</v>
      </c>
      <c r="J1439" t="s">
        <v>252</v>
      </c>
      <c r="K1439">
        <v>350</v>
      </c>
      <c r="L1439">
        <v>10.4</v>
      </c>
      <c r="M1439" t="s">
        <v>265</v>
      </c>
      <c r="N1439" t="s">
        <v>122</v>
      </c>
      <c r="O1439">
        <v>1246</v>
      </c>
      <c r="P1439">
        <v>28.089887640449401</v>
      </c>
      <c r="Q1439" t="s">
        <v>246</v>
      </c>
      <c r="R1439" t="s">
        <v>122</v>
      </c>
      <c r="S1439" t="s">
        <v>3264</v>
      </c>
    </row>
    <row r="1440">
      <c r="A1440" t="s">
        <v>2950</v>
      </c>
      <c r="B1440">
        <v>3.6172765397622899</v>
      </c>
      <c r="C1440">
        <v>2.2204202125692398</v>
      </c>
      <c r="D1440">
        <v>1.5575004810920401</v>
      </c>
      <c r="E1440">
        <v>0.0130128658150348</v>
      </c>
      <c r="F1440">
        <v>0.048720496936013102</v>
      </c>
      <c r="G1440" t="s">
        <v>524</v>
      </c>
      <c r="H1440">
        <v>1938536</v>
      </c>
      <c r="I1440">
        <v>1939645</v>
      </c>
      <c r="J1440" t="s">
        <v>244</v>
      </c>
      <c r="K1440">
        <v>1109</v>
      </c>
      <c r="L1440">
        <v>12</v>
      </c>
      <c r="M1440" t="s">
        <v>274</v>
      </c>
      <c r="N1440" t="s">
        <v>122</v>
      </c>
      <c r="O1440">
        <v>1246</v>
      </c>
      <c r="P1440">
        <v>89.004815409309799</v>
      </c>
      <c r="Q1440" t="s">
        <v>254</v>
      </c>
      <c r="R1440" t="s">
        <v>122</v>
      </c>
      <c r="S1440" t="s">
        <v>3264</v>
      </c>
    </row>
    <row r="1441">
      <c r="A1441" t="s">
        <v>3092</v>
      </c>
      <c r="B1441">
        <v>1.85756963707851</v>
      </c>
      <c r="C1441">
        <v>2.0354265301922001</v>
      </c>
      <c r="D1441">
        <v>4.9302591360276304</v>
      </c>
      <c r="E1441">
        <v>0.0130220781157735</v>
      </c>
      <c r="F1441">
        <v>0.048720496936013102</v>
      </c>
      <c r="G1441" t="s">
        <v>452</v>
      </c>
      <c r="H1441">
        <v>3989076</v>
      </c>
      <c r="I1441">
        <v>3989274</v>
      </c>
      <c r="J1441" t="s">
        <v>244</v>
      </c>
      <c r="K1441">
        <v>198</v>
      </c>
      <c r="L1441">
        <v>14.1</v>
      </c>
      <c r="M1441" t="s">
        <v>265</v>
      </c>
      <c r="N1441" t="s">
        <v>196</v>
      </c>
      <c r="O1441">
        <v>4584</v>
      </c>
      <c r="P1441">
        <v>4.31937172774869</v>
      </c>
      <c r="Q1441" t="s">
        <v>246</v>
      </c>
      <c r="R1441" t="s">
        <v>196</v>
      </c>
      <c r="S1441" t="s">
        <v>3264</v>
      </c>
    </row>
    <row r="1442">
      <c r="A1442" t="s">
        <v>5643</v>
      </c>
      <c r="B1442">
        <v>5.1681438879094896</v>
      </c>
      <c r="C1442">
        <v>-2.0515314796389998</v>
      </c>
      <c r="D1442">
        <v>1.3987006422129</v>
      </c>
      <c r="E1442">
        <v>0.013242842069311899</v>
      </c>
      <c r="F1442">
        <v>0.049481744260942401</v>
      </c>
      <c r="G1442" t="s">
        <v>418</v>
      </c>
      <c r="H1442">
        <v>4550355</v>
      </c>
      <c r="I1442">
        <v>4554706</v>
      </c>
      <c r="J1442" t="s">
        <v>244</v>
      </c>
      <c r="K1442">
        <v>167</v>
      </c>
      <c r="L1442">
        <v>18.763999999999999</v>
      </c>
      <c r="M1442" t="s">
        <v>265</v>
      </c>
      <c r="N1442" t="s">
        <v>199</v>
      </c>
      <c r="O1442">
        <v>14394</v>
      </c>
      <c r="P1442">
        <v>1.1602056412394099</v>
      </c>
      <c r="Q1442" t="s">
        <v>246</v>
      </c>
      <c r="R1442" t="s">
        <v>199</v>
      </c>
      <c r="S1442" t="s">
        <v>3264</v>
      </c>
    </row>
    <row r="1444">
      <c r="A1444" s="10" t="s">
        <v>5644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5" activeCellId="0" sqref="A15"/>
    </sheetView>
  </sheetViews>
  <sheetFormatPr baseColWidth="10" defaultRowHeight="16"/>
  <cols>
    <col customWidth="1" min="1" max="1" width="24"/>
    <col customWidth="1" min="2" max="2" width="23.83203125"/>
    <col customWidth="1" min="3" max="3" width="25.83203125"/>
    <col customWidth="1" min="4" max="4" width="22.33203125"/>
  </cols>
  <sheetData>
    <row r="1">
      <c r="A1" s="11" t="s">
        <v>5645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>
      <c r="A2" s="135" t="s">
        <v>5646</v>
      </c>
      <c r="B2" s="135" t="s">
        <v>5647</v>
      </c>
      <c r="C2" s="135" t="s">
        <v>5648</v>
      </c>
      <c r="D2" s="136" t="s">
        <v>5649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>
      <c r="A3" s="135" t="s">
        <v>5650</v>
      </c>
      <c r="B3" s="137" t="s">
        <v>5651</v>
      </c>
      <c r="C3" s="137" t="s">
        <v>5652</v>
      </c>
      <c r="D3" s="137">
        <v>9126</v>
      </c>
      <c r="E3" s="11"/>
      <c r="F3" s="11" t="s">
        <v>5653</v>
      </c>
      <c r="G3" s="11"/>
      <c r="H3" s="11"/>
      <c r="I3" s="11"/>
      <c r="J3" s="11"/>
      <c r="K3" s="11"/>
      <c r="L3" s="11"/>
      <c r="M3" s="11"/>
      <c r="N3" s="11"/>
    </row>
    <row r="4">
      <c r="A4" s="135" t="s">
        <v>5654</v>
      </c>
      <c r="B4" s="137" t="s">
        <v>5655</v>
      </c>
      <c r="C4" s="137" t="s">
        <v>5656</v>
      </c>
      <c r="D4" s="137">
        <v>15154</v>
      </c>
      <c r="E4" s="11"/>
      <c r="F4" s="11" t="s">
        <v>5657</v>
      </c>
      <c r="G4" s="11"/>
      <c r="H4" s="11"/>
      <c r="I4" s="11"/>
      <c r="J4" s="11"/>
      <c r="K4" s="11"/>
      <c r="L4" s="11"/>
      <c r="M4" s="11"/>
      <c r="N4" s="11"/>
    </row>
    <row r="5">
      <c r="A5" s="136" t="s">
        <v>5658</v>
      </c>
      <c r="B5" s="137">
        <v>1312</v>
      </c>
      <c r="C5" s="137">
        <v>22968</v>
      </c>
      <c r="D5" s="137" t="s">
        <v>5659</v>
      </c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1" t="s">
        <v>5660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35" t="s">
        <v>5646</v>
      </c>
      <c r="B10" s="135" t="s">
        <v>5647</v>
      </c>
      <c r="C10" s="135" t="s">
        <v>5648</v>
      </c>
      <c r="D10" s="136" t="s">
        <v>5649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35" t="s">
        <v>5650</v>
      </c>
      <c r="B11" s="137" t="s">
        <v>5661</v>
      </c>
      <c r="C11" s="137" t="s">
        <v>5662</v>
      </c>
      <c r="D11" s="137">
        <v>8902</v>
      </c>
      <c r="E11" s="11"/>
      <c r="F11" s="11" t="s">
        <v>5663</v>
      </c>
      <c r="G11" s="11"/>
      <c r="H11" s="11"/>
      <c r="I11" s="11"/>
      <c r="J11" s="11"/>
      <c r="K11" s="11"/>
      <c r="L11" s="11"/>
      <c r="M11" s="11"/>
      <c r="N11" s="11"/>
    </row>
    <row r="12">
      <c r="A12" s="135" t="s">
        <v>5654</v>
      </c>
      <c r="B12" s="137" t="s">
        <v>5664</v>
      </c>
      <c r="C12" s="137" t="s">
        <v>5665</v>
      </c>
      <c r="D12" s="137">
        <v>13984</v>
      </c>
      <c r="E12" s="11"/>
      <c r="F12" s="11" t="s">
        <v>5666</v>
      </c>
      <c r="G12" s="11"/>
      <c r="H12" s="11"/>
      <c r="I12" s="11"/>
      <c r="J12" s="11"/>
      <c r="K12" s="11"/>
      <c r="L12" s="11"/>
      <c r="M12" s="11"/>
      <c r="N12" s="11"/>
    </row>
    <row r="13">
      <c r="A13" s="136" t="s">
        <v>5658</v>
      </c>
      <c r="B13" s="137">
        <v>1441</v>
      </c>
      <c r="C13" s="137">
        <v>21445</v>
      </c>
      <c r="D13" s="137" t="s">
        <v>5667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5">
      <c r="A15" s="10" t="s">
        <v>5668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0" zoomScale="125" workbookViewId="0">
      <selection activeCell="C91" activeCellId="0" sqref="C91"/>
    </sheetView>
  </sheetViews>
  <sheetFormatPr baseColWidth="10" defaultRowHeight="16"/>
  <cols>
    <col customWidth="1" min="1" max="1" width="23.1640625"/>
    <col customWidth="1" min="2" max="2" width="12"/>
    <col customWidth="1" min="3" max="3" width="16.5"/>
    <col customWidth="1" min="8" max="8" width="14.33203125"/>
    <col customWidth="1" min="13" max="13" width="24.33203125"/>
    <col customWidth="1" min="14" max="14" width="14.83203125"/>
    <col customWidth="1" min="15" max="15" width="14.33203125"/>
    <col customWidth="1" min="16" max="16" width="16.1640625"/>
    <col customWidth="1" min="17" max="17" width="15.1640625"/>
    <col customWidth="1" min="18" max="18" width="13.33203125"/>
    <col customWidth="1" min="19" max="19" width="13"/>
    <col customWidth="1" min="20" max="20" width="11.6640625"/>
  </cols>
  <sheetData>
    <row r="1">
      <c r="A1" t="s">
        <v>225</v>
      </c>
      <c r="B1" t="s">
        <v>226</v>
      </c>
      <c r="C1" t="s">
        <v>227</v>
      </c>
      <c r="D1" t="s">
        <v>228</v>
      </c>
      <c r="E1" t="s">
        <v>5669</v>
      </c>
      <c r="F1" t="s">
        <v>229</v>
      </c>
      <c r="G1" t="s">
        <v>230</v>
      </c>
      <c r="H1" t="s">
        <v>231</v>
      </c>
      <c r="I1" t="s">
        <v>232</v>
      </c>
      <c r="J1" t="s">
        <v>233</v>
      </c>
      <c r="K1" t="s">
        <v>234</v>
      </c>
      <c r="L1" t="s">
        <v>165</v>
      </c>
      <c r="M1" t="s">
        <v>176</v>
      </c>
      <c r="N1" t="s">
        <v>97</v>
      </c>
      <c r="O1" t="s">
        <v>112</v>
      </c>
      <c r="P1" t="s">
        <v>235</v>
      </c>
      <c r="Q1" t="s">
        <v>236</v>
      </c>
      <c r="R1" t="s">
        <v>5670</v>
      </c>
      <c r="S1" t="s">
        <v>5671</v>
      </c>
      <c r="T1" t="s">
        <v>239</v>
      </c>
    </row>
    <row r="2">
      <c r="A2" t="s">
        <v>5672</v>
      </c>
      <c r="B2">
        <v>155.86514742137501</v>
      </c>
      <c r="C2">
        <v>-2.28510357680037</v>
      </c>
      <c r="D2">
        <v>0.25255862614110902</v>
      </c>
      <c r="E2">
        <v>-9.0478144093310302</v>
      </c>
      <c r="F2" s="134" t="s">
        <v>5673</v>
      </c>
      <c r="G2" s="134" t="s">
        <v>5674</v>
      </c>
      <c r="H2" t="s">
        <v>553</v>
      </c>
      <c r="I2">
        <v>5079608</v>
      </c>
      <c r="J2">
        <v>5083565</v>
      </c>
      <c r="K2" t="s">
        <v>244</v>
      </c>
      <c r="L2">
        <v>3753</v>
      </c>
      <c r="M2">
        <v>10.145</v>
      </c>
      <c r="N2" t="s">
        <v>245</v>
      </c>
      <c r="O2" t="s">
        <v>198</v>
      </c>
      <c r="P2">
        <v>3684</v>
      </c>
      <c r="Q2">
        <v>101.87296416938101</v>
      </c>
      <c r="R2" t="s">
        <v>254</v>
      </c>
      <c r="S2" t="s">
        <v>198</v>
      </c>
      <c r="T2" t="s">
        <v>5675</v>
      </c>
    </row>
    <row r="3">
      <c r="A3" t="s">
        <v>5676</v>
      </c>
      <c r="B3">
        <v>77.495508376348795</v>
      </c>
      <c r="C3">
        <v>-2.29608273297664</v>
      </c>
      <c r="D3">
        <v>0.31458783991736999</v>
      </c>
      <c r="E3">
        <v>-7.29870148057769</v>
      </c>
      <c r="F3" s="134" t="s">
        <v>5677</v>
      </c>
      <c r="G3" s="134" t="s">
        <v>5678</v>
      </c>
      <c r="H3" t="s">
        <v>251</v>
      </c>
      <c r="I3">
        <v>6558692</v>
      </c>
      <c r="J3">
        <v>6566838</v>
      </c>
      <c r="K3" t="s">
        <v>252</v>
      </c>
      <c r="L3">
        <v>8146</v>
      </c>
      <c r="M3">
        <v>3</v>
      </c>
      <c r="N3" t="s">
        <v>274</v>
      </c>
      <c r="O3" t="s">
        <v>189</v>
      </c>
      <c r="P3">
        <v>8332</v>
      </c>
      <c r="Q3">
        <v>97.767642822851698</v>
      </c>
      <c r="R3" t="s">
        <v>254</v>
      </c>
      <c r="S3" t="s">
        <v>189</v>
      </c>
      <c r="T3" t="s">
        <v>5675</v>
      </c>
    </row>
    <row r="4">
      <c r="A4" t="s">
        <v>5679</v>
      </c>
      <c r="B4">
        <v>79.983062661479096</v>
      </c>
      <c r="C4">
        <v>-2.6809826090126001</v>
      </c>
      <c r="D4">
        <v>0.36867769381636201</v>
      </c>
      <c r="E4">
        <v>-7.2718872174241103</v>
      </c>
      <c r="F4" s="134" t="s">
        <v>5680</v>
      </c>
      <c r="G4" s="134" t="s">
        <v>5681</v>
      </c>
      <c r="H4" t="s">
        <v>414</v>
      </c>
      <c r="I4">
        <v>4702934</v>
      </c>
      <c r="J4">
        <v>4704028</v>
      </c>
      <c r="K4" t="s">
        <v>252</v>
      </c>
      <c r="L4">
        <v>1094</v>
      </c>
      <c r="M4">
        <v>4.2000000000000002</v>
      </c>
      <c r="N4" t="s">
        <v>245</v>
      </c>
      <c r="O4" t="s">
        <v>5682</v>
      </c>
      <c r="P4">
        <v>1145</v>
      </c>
      <c r="Q4">
        <v>95.545851528384304</v>
      </c>
      <c r="R4" t="s">
        <v>254</v>
      </c>
      <c r="S4" t="s">
        <v>192</v>
      </c>
      <c r="T4" t="s">
        <v>5675</v>
      </c>
    </row>
    <row r="5">
      <c r="A5" t="s">
        <v>5683</v>
      </c>
      <c r="B5">
        <v>94.765223330686496</v>
      </c>
      <c r="C5">
        <v>-2.3791707668762201</v>
      </c>
      <c r="D5">
        <v>0.32244664001044598</v>
      </c>
      <c r="E5">
        <v>-7.3784945217575997</v>
      </c>
      <c r="F5" s="134" t="s">
        <v>5684</v>
      </c>
      <c r="G5" s="134" t="s">
        <v>5685</v>
      </c>
      <c r="H5" t="s">
        <v>317</v>
      </c>
      <c r="I5">
        <v>4200957</v>
      </c>
      <c r="J5">
        <v>4202013</v>
      </c>
      <c r="K5" t="s">
        <v>252</v>
      </c>
      <c r="L5">
        <v>1056</v>
      </c>
      <c r="M5">
        <v>3.6000000000000001</v>
      </c>
      <c r="N5" t="s">
        <v>245</v>
      </c>
      <c r="O5" t="s">
        <v>575</v>
      </c>
      <c r="P5">
        <v>1054</v>
      </c>
      <c r="Q5">
        <v>100.189753320683</v>
      </c>
      <c r="R5" t="s">
        <v>254</v>
      </c>
      <c r="S5" t="s">
        <v>192</v>
      </c>
      <c r="T5" t="s">
        <v>5675</v>
      </c>
    </row>
    <row r="6">
      <c r="A6" t="s">
        <v>5686</v>
      </c>
      <c r="B6">
        <v>205.098880177475</v>
      </c>
      <c r="C6">
        <v>-2.3663700039974298</v>
      </c>
      <c r="D6">
        <v>0.23404229547392999</v>
      </c>
      <c r="E6">
        <v>-10.110864787091501</v>
      </c>
      <c r="F6" s="134" t="s">
        <v>5687</v>
      </c>
      <c r="G6" s="134" t="s">
        <v>5688</v>
      </c>
      <c r="H6" t="s">
        <v>317</v>
      </c>
      <c r="I6">
        <v>6474559</v>
      </c>
      <c r="J6">
        <v>6476641</v>
      </c>
      <c r="K6" t="s">
        <v>252</v>
      </c>
      <c r="L6">
        <v>1035</v>
      </c>
      <c r="M6">
        <v>2.7010000000000001</v>
      </c>
      <c r="N6" t="s">
        <v>274</v>
      </c>
      <c r="O6" t="s">
        <v>575</v>
      </c>
      <c r="P6">
        <v>1054</v>
      </c>
      <c r="Q6">
        <v>98.197343453510399</v>
      </c>
      <c r="R6" t="s">
        <v>254</v>
      </c>
      <c r="S6" t="s">
        <v>192</v>
      </c>
      <c r="T6" t="s">
        <v>5675</v>
      </c>
    </row>
    <row r="7">
      <c r="A7" t="s">
        <v>5689</v>
      </c>
      <c r="B7">
        <v>97.138464122630296</v>
      </c>
      <c r="C7">
        <v>-2.5956216087867601</v>
      </c>
      <c r="D7">
        <v>0.31706826481128703</v>
      </c>
      <c r="E7">
        <v>-8.1863178906650607</v>
      </c>
      <c r="F7" s="134" t="s">
        <v>5690</v>
      </c>
      <c r="G7" s="134" t="s">
        <v>5691</v>
      </c>
      <c r="H7" t="s">
        <v>317</v>
      </c>
      <c r="I7">
        <v>6475531</v>
      </c>
      <c r="J7">
        <v>6476566</v>
      </c>
      <c r="K7" t="s">
        <v>252</v>
      </c>
      <c r="L7">
        <v>1035</v>
      </c>
      <c r="M7">
        <v>2.7999999999999998</v>
      </c>
      <c r="N7" t="s">
        <v>274</v>
      </c>
      <c r="O7" t="s">
        <v>575</v>
      </c>
      <c r="P7">
        <v>1054</v>
      </c>
      <c r="Q7">
        <v>98.197343453510399</v>
      </c>
      <c r="R7" t="s">
        <v>254</v>
      </c>
      <c r="S7" t="s">
        <v>192</v>
      </c>
      <c r="T7" t="s">
        <v>5675</v>
      </c>
    </row>
    <row r="8">
      <c r="A8" t="s">
        <v>5692</v>
      </c>
      <c r="B8">
        <v>113.626525954171</v>
      </c>
      <c r="C8">
        <v>-2.4038615491739401</v>
      </c>
      <c r="D8">
        <v>0.27154306028799802</v>
      </c>
      <c r="E8">
        <v>-8.8525979880480499</v>
      </c>
      <c r="F8" s="134" t="s">
        <v>5693</v>
      </c>
      <c r="G8" s="134" t="s">
        <v>5694</v>
      </c>
      <c r="H8" t="s">
        <v>681</v>
      </c>
      <c r="I8">
        <v>5031724</v>
      </c>
      <c r="J8">
        <v>5032776</v>
      </c>
      <c r="K8" t="s">
        <v>252</v>
      </c>
      <c r="L8">
        <v>1052</v>
      </c>
      <c r="M8">
        <v>2.8999999999999999</v>
      </c>
      <c r="N8" t="s">
        <v>245</v>
      </c>
      <c r="O8" t="s">
        <v>575</v>
      </c>
      <c r="P8">
        <v>1054</v>
      </c>
      <c r="Q8">
        <v>99.810246679316904</v>
      </c>
      <c r="R8" t="s">
        <v>254</v>
      </c>
      <c r="S8" t="s">
        <v>192</v>
      </c>
      <c r="T8" t="s">
        <v>5675</v>
      </c>
    </row>
    <row r="9">
      <c r="A9" t="s">
        <v>5695</v>
      </c>
      <c r="B9">
        <v>106.83865099320199</v>
      </c>
      <c r="C9">
        <v>-2.40345684410826</v>
      </c>
      <c r="D9">
        <v>0.276376626244559</v>
      </c>
      <c r="E9">
        <v>-8.6963100923791803</v>
      </c>
      <c r="F9" s="134" t="s">
        <v>5696</v>
      </c>
      <c r="G9" s="134" t="s">
        <v>5697</v>
      </c>
      <c r="H9" t="s">
        <v>445</v>
      </c>
      <c r="I9">
        <v>5963330</v>
      </c>
      <c r="J9">
        <v>5964384</v>
      </c>
      <c r="K9" t="s">
        <v>252</v>
      </c>
      <c r="L9">
        <v>1054</v>
      </c>
      <c r="M9">
        <v>2.7000000000000002</v>
      </c>
      <c r="N9" t="s">
        <v>245</v>
      </c>
      <c r="O9" t="s">
        <v>575</v>
      </c>
      <c r="P9">
        <v>1054</v>
      </c>
      <c r="Q9">
        <v>100</v>
      </c>
      <c r="R9" t="s">
        <v>254</v>
      </c>
      <c r="S9" t="s">
        <v>192</v>
      </c>
      <c r="T9" t="s">
        <v>5675</v>
      </c>
    </row>
    <row r="10">
      <c r="A10" t="s">
        <v>5698</v>
      </c>
      <c r="B10">
        <v>140.19996515490499</v>
      </c>
      <c r="C10">
        <v>-2.3311962836693998</v>
      </c>
      <c r="D10">
        <v>0.28003031193505201</v>
      </c>
      <c r="E10">
        <v>-8.3247997959952205</v>
      </c>
      <c r="F10" s="134" t="s">
        <v>5699</v>
      </c>
      <c r="G10" s="134" t="s">
        <v>5700</v>
      </c>
      <c r="H10" t="s">
        <v>411</v>
      </c>
      <c r="I10">
        <v>3346188</v>
      </c>
      <c r="J10">
        <v>3347190</v>
      </c>
      <c r="K10" t="s">
        <v>252</v>
      </c>
      <c r="L10">
        <v>1002</v>
      </c>
      <c r="M10">
        <v>2.3999999999999999</v>
      </c>
      <c r="N10" t="s">
        <v>245</v>
      </c>
      <c r="O10" t="s">
        <v>575</v>
      </c>
      <c r="P10">
        <v>1054</v>
      </c>
      <c r="Q10">
        <v>95.0664136622391</v>
      </c>
      <c r="R10" t="s">
        <v>254</v>
      </c>
      <c r="S10" t="s">
        <v>192</v>
      </c>
      <c r="T10" t="s">
        <v>5675</v>
      </c>
    </row>
    <row r="11">
      <c r="A11" t="s">
        <v>5701</v>
      </c>
      <c r="B11">
        <v>132.93611341264699</v>
      </c>
      <c r="C11">
        <v>-2.1415102589908201</v>
      </c>
      <c r="D11">
        <v>0.28197797987888901</v>
      </c>
      <c r="E11">
        <v>-7.5946010390974896</v>
      </c>
      <c r="F11" s="134" t="s">
        <v>5702</v>
      </c>
      <c r="G11" s="134" t="s">
        <v>5703</v>
      </c>
      <c r="H11" t="s">
        <v>411</v>
      </c>
      <c r="I11">
        <v>3381487</v>
      </c>
      <c r="J11">
        <v>3382531</v>
      </c>
      <c r="K11" t="s">
        <v>244</v>
      </c>
      <c r="L11">
        <v>1044</v>
      </c>
      <c r="M11">
        <v>3.3999999999999999</v>
      </c>
      <c r="N11" t="s">
        <v>245</v>
      </c>
      <c r="O11" t="s">
        <v>575</v>
      </c>
      <c r="P11">
        <v>1054</v>
      </c>
      <c r="Q11">
        <v>99.051233396584394</v>
      </c>
      <c r="R11" t="s">
        <v>254</v>
      </c>
      <c r="S11" t="s">
        <v>192</v>
      </c>
      <c r="T11" t="s">
        <v>5675</v>
      </c>
    </row>
    <row r="12">
      <c r="A12" t="s">
        <v>5704</v>
      </c>
      <c r="B12">
        <v>79.525943120254297</v>
      </c>
      <c r="C12">
        <v>-2.3275876754390898</v>
      </c>
      <c r="D12">
        <v>0.34302033692372003</v>
      </c>
      <c r="E12">
        <v>-6.7855675739619201</v>
      </c>
      <c r="F12" s="134" t="s">
        <v>5705</v>
      </c>
      <c r="G12" s="134" t="s">
        <v>5706</v>
      </c>
      <c r="H12" t="s">
        <v>411</v>
      </c>
      <c r="I12">
        <v>3933208</v>
      </c>
      <c r="J12">
        <v>3934260</v>
      </c>
      <c r="K12" t="s">
        <v>252</v>
      </c>
      <c r="L12">
        <v>1052</v>
      </c>
      <c r="M12">
        <v>3.6000000000000001</v>
      </c>
      <c r="N12" t="s">
        <v>245</v>
      </c>
      <c r="O12" t="s">
        <v>575</v>
      </c>
      <c r="P12">
        <v>1054</v>
      </c>
      <c r="Q12">
        <v>99.810246679316904</v>
      </c>
      <c r="R12" t="s">
        <v>254</v>
      </c>
      <c r="S12" t="s">
        <v>192</v>
      </c>
      <c r="T12" t="s">
        <v>5675</v>
      </c>
    </row>
    <row r="13">
      <c r="A13" t="s">
        <v>5707</v>
      </c>
      <c r="B13">
        <v>118.54286706829301</v>
      </c>
      <c r="C13">
        <v>-2.6581926348699501</v>
      </c>
      <c r="D13">
        <v>0.28023441734993798</v>
      </c>
      <c r="E13">
        <v>-9.4856037313595998</v>
      </c>
      <c r="F13" s="134" t="s">
        <v>5708</v>
      </c>
      <c r="G13" s="134" t="s">
        <v>5709</v>
      </c>
      <c r="H13" t="s">
        <v>282</v>
      </c>
      <c r="I13">
        <v>663018</v>
      </c>
      <c r="J13">
        <v>664072</v>
      </c>
      <c r="K13" t="s">
        <v>252</v>
      </c>
      <c r="L13">
        <v>1054</v>
      </c>
      <c r="M13">
        <v>2.8999999999999999</v>
      </c>
      <c r="N13" t="s">
        <v>245</v>
      </c>
      <c r="O13" t="s">
        <v>575</v>
      </c>
      <c r="P13">
        <v>1054</v>
      </c>
      <c r="Q13">
        <v>100</v>
      </c>
      <c r="R13" t="s">
        <v>254</v>
      </c>
      <c r="S13" t="s">
        <v>192</v>
      </c>
      <c r="T13" t="s">
        <v>5675</v>
      </c>
    </row>
    <row r="14">
      <c r="A14" t="s">
        <v>5710</v>
      </c>
      <c r="B14">
        <v>75.285228532467599</v>
      </c>
      <c r="C14">
        <v>-2.2039472922932601</v>
      </c>
      <c r="D14">
        <v>0.32096722488329799</v>
      </c>
      <c r="E14">
        <v>-6.8665805148628598</v>
      </c>
      <c r="F14" s="134" t="s">
        <v>5711</v>
      </c>
      <c r="G14" s="134" t="s">
        <v>5712</v>
      </c>
      <c r="H14" t="s">
        <v>282</v>
      </c>
      <c r="I14">
        <v>2366193</v>
      </c>
      <c r="J14">
        <v>2367059</v>
      </c>
      <c r="K14" t="s">
        <v>252</v>
      </c>
      <c r="L14">
        <v>866</v>
      </c>
      <c r="M14">
        <v>3</v>
      </c>
      <c r="N14" t="s">
        <v>245</v>
      </c>
      <c r="O14" t="s">
        <v>575</v>
      </c>
      <c r="P14">
        <v>1054</v>
      </c>
      <c r="Q14">
        <v>82.163187855787498</v>
      </c>
      <c r="R14" t="s">
        <v>254</v>
      </c>
      <c r="S14" t="s">
        <v>192</v>
      </c>
      <c r="T14" t="s">
        <v>5675</v>
      </c>
    </row>
    <row r="15">
      <c r="A15" t="s">
        <v>5713</v>
      </c>
      <c r="B15">
        <v>168.824893354632</v>
      </c>
      <c r="C15">
        <v>-2.47326132483298</v>
      </c>
      <c r="D15">
        <v>0.24586677718914801</v>
      </c>
      <c r="E15">
        <v>-10.059355530293001</v>
      </c>
      <c r="F15" s="134" t="s">
        <v>5714</v>
      </c>
      <c r="G15" s="134" t="s">
        <v>5715</v>
      </c>
      <c r="H15" t="s">
        <v>282</v>
      </c>
      <c r="I15">
        <v>2494302</v>
      </c>
      <c r="J15">
        <v>2495356</v>
      </c>
      <c r="K15" t="s">
        <v>244</v>
      </c>
      <c r="L15">
        <v>1054</v>
      </c>
      <c r="M15">
        <v>3.1000000000000001</v>
      </c>
      <c r="N15" t="s">
        <v>274</v>
      </c>
      <c r="O15" t="s">
        <v>575</v>
      </c>
      <c r="P15">
        <v>1054</v>
      </c>
      <c r="Q15">
        <v>100</v>
      </c>
      <c r="R15" t="s">
        <v>254</v>
      </c>
      <c r="S15" t="s">
        <v>192</v>
      </c>
      <c r="T15" t="s">
        <v>5675</v>
      </c>
    </row>
    <row r="16">
      <c r="A16" t="s">
        <v>5716</v>
      </c>
      <c r="B16">
        <v>99.484721903632007</v>
      </c>
      <c r="C16">
        <v>-2.4452156073764901</v>
      </c>
      <c r="D16">
        <v>0.27550351407838197</v>
      </c>
      <c r="E16">
        <v>-8.8754425349392001</v>
      </c>
      <c r="F16" s="134" t="s">
        <v>5717</v>
      </c>
      <c r="G16" s="134" t="s">
        <v>5718</v>
      </c>
      <c r="H16" t="s">
        <v>282</v>
      </c>
      <c r="I16">
        <v>2611666</v>
      </c>
      <c r="J16">
        <v>2612720</v>
      </c>
      <c r="K16" t="s">
        <v>252</v>
      </c>
      <c r="L16">
        <v>1054</v>
      </c>
      <c r="M16">
        <v>3</v>
      </c>
      <c r="N16" t="s">
        <v>465</v>
      </c>
      <c r="O16" t="s">
        <v>575</v>
      </c>
      <c r="P16">
        <v>1054</v>
      </c>
      <c r="Q16">
        <v>100</v>
      </c>
      <c r="R16" t="s">
        <v>254</v>
      </c>
      <c r="S16" t="s">
        <v>192</v>
      </c>
      <c r="T16" t="s">
        <v>5675</v>
      </c>
    </row>
    <row r="17">
      <c r="A17" t="s">
        <v>5719</v>
      </c>
      <c r="B17">
        <v>173.27864489816699</v>
      </c>
      <c r="C17">
        <v>-2.48811094541341</v>
      </c>
      <c r="D17">
        <v>0.268166917849955</v>
      </c>
      <c r="E17">
        <v>-9.2782173333012103</v>
      </c>
      <c r="F17" s="134" t="s">
        <v>5720</v>
      </c>
      <c r="G17" s="134" t="s">
        <v>5721</v>
      </c>
      <c r="H17" t="s">
        <v>282</v>
      </c>
      <c r="I17">
        <v>3936807</v>
      </c>
      <c r="J17">
        <v>3937850</v>
      </c>
      <c r="K17" t="s">
        <v>244</v>
      </c>
      <c r="L17">
        <v>1043</v>
      </c>
      <c r="M17">
        <v>3.1000000000000001</v>
      </c>
      <c r="N17" t="s">
        <v>245</v>
      </c>
      <c r="O17" t="s">
        <v>575</v>
      </c>
      <c r="P17">
        <v>1054</v>
      </c>
      <c r="Q17">
        <v>98.956356736242896</v>
      </c>
      <c r="R17" t="s">
        <v>254</v>
      </c>
      <c r="S17" t="s">
        <v>192</v>
      </c>
      <c r="T17" t="s">
        <v>5675</v>
      </c>
    </row>
    <row r="18">
      <c r="A18" t="s">
        <v>5722</v>
      </c>
      <c r="B18">
        <v>113.748003483834</v>
      </c>
      <c r="C18">
        <v>-2.3629432934974801</v>
      </c>
      <c r="D18">
        <v>0.31009091943342698</v>
      </c>
      <c r="E18">
        <v>-7.6201628148765304</v>
      </c>
      <c r="F18" s="134" t="s">
        <v>5723</v>
      </c>
      <c r="G18" s="134" t="s">
        <v>5724</v>
      </c>
      <c r="H18" t="s">
        <v>282</v>
      </c>
      <c r="I18">
        <v>3956470</v>
      </c>
      <c r="J18">
        <v>3957524</v>
      </c>
      <c r="K18" t="s">
        <v>252</v>
      </c>
      <c r="L18">
        <v>1054</v>
      </c>
      <c r="M18">
        <v>2.5</v>
      </c>
      <c r="N18" t="s">
        <v>265</v>
      </c>
      <c r="O18" t="s">
        <v>575</v>
      </c>
      <c r="P18">
        <v>1054</v>
      </c>
      <c r="Q18">
        <v>100</v>
      </c>
      <c r="R18" t="s">
        <v>254</v>
      </c>
      <c r="S18" t="s">
        <v>192</v>
      </c>
      <c r="T18" t="s">
        <v>5675</v>
      </c>
    </row>
    <row r="19">
      <c r="A19" t="s">
        <v>5725</v>
      </c>
      <c r="B19">
        <v>91.329813687833493</v>
      </c>
      <c r="C19">
        <v>-2.7643812052455798</v>
      </c>
      <c r="D19">
        <v>0.30523469030820499</v>
      </c>
      <c r="E19">
        <v>-9.0565761134630502</v>
      </c>
      <c r="F19" s="134" t="s">
        <v>5726</v>
      </c>
      <c r="G19" s="134" t="s">
        <v>5727</v>
      </c>
      <c r="H19" t="s">
        <v>282</v>
      </c>
      <c r="I19">
        <v>5498200</v>
      </c>
      <c r="J19">
        <v>5499242</v>
      </c>
      <c r="K19" t="s">
        <v>252</v>
      </c>
      <c r="L19">
        <v>1042</v>
      </c>
      <c r="M19">
        <v>2.6000000000000001</v>
      </c>
      <c r="N19" t="s">
        <v>245</v>
      </c>
      <c r="O19" t="s">
        <v>575</v>
      </c>
      <c r="P19">
        <v>1054</v>
      </c>
      <c r="Q19">
        <v>98.861480075901298</v>
      </c>
      <c r="R19" t="s">
        <v>254</v>
      </c>
      <c r="S19" t="s">
        <v>192</v>
      </c>
      <c r="T19" t="s">
        <v>5675</v>
      </c>
    </row>
    <row r="20">
      <c r="A20" t="s">
        <v>5728</v>
      </c>
      <c r="B20">
        <v>124.87035753442299</v>
      </c>
      <c r="C20">
        <v>-2.31637259503061</v>
      </c>
      <c r="D20">
        <v>0.31105623865669502</v>
      </c>
      <c r="E20">
        <v>-7.4467967755088997</v>
      </c>
      <c r="F20" s="134" t="s">
        <v>5729</v>
      </c>
      <c r="G20" s="134" t="s">
        <v>5730</v>
      </c>
      <c r="H20" t="s">
        <v>282</v>
      </c>
      <c r="I20">
        <v>6138926</v>
      </c>
      <c r="J20">
        <v>6139978</v>
      </c>
      <c r="K20" t="s">
        <v>244</v>
      </c>
      <c r="L20">
        <v>1052</v>
      </c>
      <c r="M20">
        <v>3.5</v>
      </c>
      <c r="N20" t="s">
        <v>245</v>
      </c>
      <c r="O20" t="s">
        <v>575</v>
      </c>
      <c r="P20">
        <v>1054</v>
      </c>
      <c r="Q20">
        <v>99.810246679316904</v>
      </c>
      <c r="R20" t="s">
        <v>254</v>
      </c>
      <c r="S20" t="s">
        <v>192</v>
      </c>
      <c r="T20" t="s">
        <v>5675</v>
      </c>
    </row>
    <row r="21">
      <c r="A21" t="s">
        <v>5731</v>
      </c>
      <c r="B21">
        <v>130.01136881418901</v>
      </c>
      <c r="C21">
        <v>-2.3304550172252498</v>
      </c>
      <c r="D21">
        <v>0.24049470569431999</v>
      </c>
      <c r="E21">
        <v>-9.6902549704664303</v>
      </c>
      <c r="F21" s="134" t="s">
        <v>5732</v>
      </c>
      <c r="G21" s="134" t="s">
        <v>5733</v>
      </c>
      <c r="H21" t="s">
        <v>414</v>
      </c>
      <c r="I21">
        <v>2243247</v>
      </c>
      <c r="J21">
        <v>2244296</v>
      </c>
      <c r="K21" t="s">
        <v>244</v>
      </c>
      <c r="L21">
        <v>1049</v>
      </c>
      <c r="M21">
        <v>4.7000000000000002</v>
      </c>
      <c r="N21" t="s">
        <v>274</v>
      </c>
      <c r="O21" t="s">
        <v>575</v>
      </c>
      <c r="P21">
        <v>1054</v>
      </c>
      <c r="Q21">
        <v>99.525616698292197</v>
      </c>
      <c r="R21" t="s">
        <v>254</v>
      </c>
      <c r="S21" t="s">
        <v>192</v>
      </c>
      <c r="T21" t="s">
        <v>5675</v>
      </c>
    </row>
    <row r="22">
      <c r="A22" t="s">
        <v>5734</v>
      </c>
      <c r="B22">
        <v>97.710775529516198</v>
      </c>
      <c r="C22">
        <v>-2.5990571282539601</v>
      </c>
      <c r="D22">
        <v>0.31513880360802898</v>
      </c>
      <c r="E22">
        <v>-8.2473408494838392</v>
      </c>
      <c r="F22" s="134" t="s">
        <v>5735</v>
      </c>
      <c r="G22" s="134" t="s">
        <v>5736</v>
      </c>
      <c r="H22" t="s">
        <v>414</v>
      </c>
      <c r="I22">
        <v>2659111</v>
      </c>
      <c r="J22">
        <v>2660166</v>
      </c>
      <c r="K22" t="s">
        <v>252</v>
      </c>
      <c r="L22">
        <v>1055</v>
      </c>
      <c r="M22">
        <v>3.2000000000000002</v>
      </c>
      <c r="N22" t="s">
        <v>274</v>
      </c>
      <c r="O22" t="s">
        <v>575</v>
      </c>
      <c r="P22">
        <v>1054</v>
      </c>
      <c r="Q22">
        <v>100.094876660342</v>
      </c>
      <c r="R22" t="s">
        <v>254</v>
      </c>
      <c r="S22" t="s">
        <v>192</v>
      </c>
      <c r="T22" t="s">
        <v>5675</v>
      </c>
    </row>
    <row r="23">
      <c r="A23" t="s">
        <v>5737</v>
      </c>
      <c r="B23">
        <v>101.92930715892901</v>
      </c>
      <c r="C23">
        <v>-2.3332609013866299</v>
      </c>
      <c r="D23">
        <v>0.28252262712076698</v>
      </c>
      <c r="E23">
        <v>-8.2586691379917596</v>
      </c>
      <c r="F23" s="134" t="s">
        <v>5738</v>
      </c>
      <c r="G23" s="134" t="s">
        <v>5739</v>
      </c>
      <c r="H23" t="s">
        <v>414</v>
      </c>
      <c r="I23">
        <v>2988776</v>
      </c>
      <c r="J23">
        <v>2989831</v>
      </c>
      <c r="K23" t="s">
        <v>252</v>
      </c>
      <c r="L23">
        <v>1055</v>
      </c>
      <c r="M23">
        <v>3</v>
      </c>
      <c r="N23" t="s">
        <v>245</v>
      </c>
      <c r="O23" t="s">
        <v>575</v>
      </c>
      <c r="P23">
        <v>1054</v>
      </c>
      <c r="Q23">
        <v>100.094876660342</v>
      </c>
      <c r="R23" t="s">
        <v>254</v>
      </c>
      <c r="S23" t="s">
        <v>192</v>
      </c>
      <c r="T23" t="s">
        <v>5675</v>
      </c>
    </row>
    <row r="24">
      <c r="A24" t="s">
        <v>5740</v>
      </c>
      <c r="B24">
        <v>110.271005078138</v>
      </c>
      <c r="C24">
        <v>-2.3886623149403201</v>
      </c>
      <c r="D24">
        <v>0.296274128002184</v>
      </c>
      <c r="E24">
        <v>-8.0623385209075895</v>
      </c>
      <c r="F24" s="134" t="s">
        <v>5741</v>
      </c>
      <c r="G24" s="134" t="s">
        <v>5742</v>
      </c>
      <c r="H24" t="s">
        <v>414</v>
      </c>
      <c r="I24">
        <v>4327348</v>
      </c>
      <c r="J24">
        <v>4328369</v>
      </c>
      <c r="K24" t="s">
        <v>244</v>
      </c>
      <c r="L24">
        <v>1021</v>
      </c>
      <c r="M24">
        <v>3.6000000000000001</v>
      </c>
      <c r="N24" t="s">
        <v>274</v>
      </c>
      <c r="O24" t="s">
        <v>575</v>
      </c>
      <c r="P24">
        <v>1054</v>
      </c>
      <c r="Q24">
        <v>96.869070208728701</v>
      </c>
      <c r="R24" t="s">
        <v>254</v>
      </c>
      <c r="S24" t="s">
        <v>192</v>
      </c>
      <c r="T24" t="s">
        <v>5675</v>
      </c>
    </row>
    <row r="25">
      <c r="A25" t="s">
        <v>5743</v>
      </c>
      <c r="B25">
        <v>112.90639969986699</v>
      </c>
      <c r="C25">
        <v>-2.1187979653968601</v>
      </c>
      <c r="D25">
        <v>0.27173087778735799</v>
      </c>
      <c r="E25">
        <v>-7.7974133180952698</v>
      </c>
      <c r="F25" s="134" t="s">
        <v>5744</v>
      </c>
      <c r="G25" s="134" t="s">
        <v>5745</v>
      </c>
      <c r="H25" t="s">
        <v>524</v>
      </c>
      <c r="I25">
        <v>1318248</v>
      </c>
      <c r="J25">
        <v>1319305</v>
      </c>
      <c r="K25" t="s">
        <v>252</v>
      </c>
      <c r="L25">
        <v>1057</v>
      </c>
      <c r="M25">
        <v>2.7999999999999998</v>
      </c>
      <c r="N25" t="s">
        <v>245</v>
      </c>
      <c r="O25" t="s">
        <v>575</v>
      </c>
      <c r="P25">
        <v>1054</v>
      </c>
      <c r="Q25">
        <v>100.28462998102501</v>
      </c>
      <c r="R25" t="s">
        <v>254</v>
      </c>
      <c r="S25" t="s">
        <v>192</v>
      </c>
      <c r="T25" t="s">
        <v>5675</v>
      </c>
    </row>
    <row r="26">
      <c r="A26" t="s">
        <v>5746</v>
      </c>
      <c r="B26">
        <v>183.71342040365101</v>
      </c>
      <c r="C26">
        <v>-2.44023385099102</v>
      </c>
      <c r="D26">
        <v>0.272779096321635</v>
      </c>
      <c r="E26">
        <v>-8.9458242361567493</v>
      </c>
      <c r="F26" s="134" t="s">
        <v>5747</v>
      </c>
      <c r="G26" s="134" t="s">
        <v>5748</v>
      </c>
      <c r="H26" t="s">
        <v>524</v>
      </c>
      <c r="I26">
        <v>2713013</v>
      </c>
      <c r="J26">
        <v>2714066</v>
      </c>
      <c r="K26" t="s">
        <v>244</v>
      </c>
      <c r="L26">
        <v>1053</v>
      </c>
      <c r="M26">
        <v>3.1000000000000001</v>
      </c>
      <c r="N26" t="s">
        <v>245</v>
      </c>
      <c r="O26" t="s">
        <v>575</v>
      </c>
      <c r="P26">
        <v>1054</v>
      </c>
      <c r="Q26">
        <v>99.905123339658402</v>
      </c>
      <c r="R26" t="s">
        <v>254</v>
      </c>
      <c r="S26" t="s">
        <v>192</v>
      </c>
      <c r="T26" t="s">
        <v>5675</v>
      </c>
    </row>
    <row r="27">
      <c r="A27" t="s">
        <v>5749</v>
      </c>
      <c r="B27">
        <v>47.597632945624703</v>
      </c>
      <c r="C27">
        <v>-2.3680925028817699</v>
      </c>
      <c r="D27">
        <v>0.40456356186403297</v>
      </c>
      <c r="E27">
        <v>-5.8534498064302802</v>
      </c>
      <c r="F27" s="134" t="s">
        <v>5750</v>
      </c>
      <c r="G27" s="134" t="s">
        <v>5751</v>
      </c>
      <c r="H27" t="s">
        <v>524</v>
      </c>
      <c r="I27">
        <v>5261467</v>
      </c>
      <c r="J27">
        <v>5262487</v>
      </c>
      <c r="K27" t="s">
        <v>252</v>
      </c>
      <c r="L27">
        <v>1020</v>
      </c>
      <c r="M27">
        <v>5</v>
      </c>
      <c r="N27" t="s">
        <v>245</v>
      </c>
      <c r="O27" t="s">
        <v>575</v>
      </c>
      <c r="P27">
        <v>1054</v>
      </c>
      <c r="Q27">
        <v>96.774193548387103</v>
      </c>
      <c r="R27" t="s">
        <v>254</v>
      </c>
      <c r="S27" t="s">
        <v>192</v>
      </c>
      <c r="T27" t="s">
        <v>5675</v>
      </c>
    </row>
    <row r="28">
      <c r="A28" t="s">
        <v>5752</v>
      </c>
      <c r="B28">
        <v>53.0880701462468</v>
      </c>
      <c r="C28">
        <v>-2.7813956122972598</v>
      </c>
      <c r="D28">
        <v>0.41926811612335702</v>
      </c>
      <c r="E28">
        <v>-6.6339306647370302</v>
      </c>
      <c r="F28" s="134" t="s">
        <v>5753</v>
      </c>
      <c r="G28" s="134" t="s">
        <v>5754</v>
      </c>
      <c r="H28" t="s">
        <v>524</v>
      </c>
      <c r="I28">
        <v>5888851</v>
      </c>
      <c r="J28">
        <v>5889864</v>
      </c>
      <c r="K28" t="s">
        <v>252</v>
      </c>
      <c r="L28">
        <v>1013</v>
      </c>
      <c r="M28">
        <v>3.6000000000000001</v>
      </c>
      <c r="N28" t="s">
        <v>274</v>
      </c>
      <c r="O28" t="s">
        <v>575</v>
      </c>
      <c r="P28">
        <v>1054</v>
      </c>
      <c r="Q28">
        <v>96.110056925996204</v>
      </c>
      <c r="R28" t="s">
        <v>254</v>
      </c>
      <c r="S28" t="s">
        <v>192</v>
      </c>
      <c r="T28" t="s">
        <v>5675</v>
      </c>
    </row>
    <row r="29">
      <c r="A29" t="s">
        <v>5755</v>
      </c>
      <c r="B29">
        <v>127.15665693982</v>
      </c>
      <c r="C29">
        <v>-2.25476589136492</v>
      </c>
      <c r="D29">
        <v>0.24724873026102001</v>
      </c>
      <c r="E29">
        <v>-9.1194235415670892</v>
      </c>
      <c r="F29" s="134" t="s">
        <v>5756</v>
      </c>
      <c r="G29" s="134" t="s">
        <v>5757</v>
      </c>
      <c r="H29" t="s">
        <v>524</v>
      </c>
      <c r="I29">
        <v>5895458</v>
      </c>
      <c r="J29">
        <v>5896471</v>
      </c>
      <c r="K29" t="s">
        <v>244</v>
      </c>
      <c r="L29">
        <v>1013</v>
      </c>
      <c r="M29">
        <v>3.5</v>
      </c>
      <c r="N29" t="s">
        <v>293</v>
      </c>
      <c r="O29" t="s">
        <v>575</v>
      </c>
      <c r="P29">
        <v>1054</v>
      </c>
      <c r="Q29">
        <v>96.110056925996204</v>
      </c>
      <c r="R29" t="s">
        <v>254</v>
      </c>
      <c r="S29" t="s">
        <v>192</v>
      </c>
      <c r="T29" t="s">
        <v>5675</v>
      </c>
    </row>
    <row r="30">
      <c r="A30" t="s">
        <v>5758</v>
      </c>
      <c r="B30">
        <v>115.60327778237099</v>
      </c>
      <c r="C30">
        <v>-2.6907752241506602</v>
      </c>
      <c r="D30">
        <v>0.29004252217718601</v>
      </c>
      <c r="E30">
        <v>-9.27717496025247</v>
      </c>
      <c r="F30" s="134" t="s">
        <v>5759</v>
      </c>
      <c r="G30" s="134" t="s">
        <v>5760</v>
      </c>
      <c r="H30" t="s">
        <v>303</v>
      </c>
      <c r="I30">
        <v>2538646</v>
      </c>
      <c r="J30">
        <v>2539700</v>
      </c>
      <c r="K30" t="s">
        <v>252</v>
      </c>
      <c r="L30">
        <v>1054</v>
      </c>
      <c r="M30">
        <v>2.6000000000000001</v>
      </c>
      <c r="N30" t="s">
        <v>274</v>
      </c>
      <c r="O30" t="s">
        <v>575</v>
      </c>
      <c r="P30">
        <v>1054</v>
      </c>
      <c r="Q30">
        <v>100</v>
      </c>
      <c r="R30" t="s">
        <v>254</v>
      </c>
      <c r="S30" t="s">
        <v>192</v>
      </c>
      <c r="T30" t="s">
        <v>5675</v>
      </c>
    </row>
    <row r="31">
      <c r="A31" t="s">
        <v>5761</v>
      </c>
      <c r="B31">
        <v>49.705159719386899</v>
      </c>
      <c r="C31">
        <v>-2.42194270056974</v>
      </c>
      <c r="D31">
        <v>0.35995075018377698</v>
      </c>
      <c r="E31">
        <v>-6.7285391107899803</v>
      </c>
      <c r="F31" s="134" t="s">
        <v>5762</v>
      </c>
      <c r="G31" s="134" t="s">
        <v>5763</v>
      </c>
      <c r="H31" t="s">
        <v>380</v>
      </c>
      <c r="I31">
        <v>2074936</v>
      </c>
      <c r="J31">
        <v>2075956</v>
      </c>
      <c r="K31" t="s">
        <v>252</v>
      </c>
      <c r="L31">
        <v>1020</v>
      </c>
      <c r="M31">
        <v>4.9000000000000004</v>
      </c>
      <c r="N31" t="s">
        <v>245</v>
      </c>
      <c r="O31" t="s">
        <v>575</v>
      </c>
      <c r="P31">
        <v>1054</v>
      </c>
      <c r="Q31">
        <v>96.774193548387103</v>
      </c>
      <c r="R31" t="s">
        <v>254</v>
      </c>
      <c r="S31" t="s">
        <v>192</v>
      </c>
      <c r="T31" t="s">
        <v>5675</v>
      </c>
    </row>
    <row r="32">
      <c r="A32" t="s">
        <v>5764</v>
      </c>
      <c r="B32">
        <v>130.70439811713899</v>
      </c>
      <c r="C32">
        <v>-2.72288027619555</v>
      </c>
      <c r="D32">
        <v>0.29631478740852102</v>
      </c>
      <c r="E32">
        <v>-9.18914746040533</v>
      </c>
      <c r="F32" s="134" t="s">
        <v>5765</v>
      </c>
      <c r="G32" s="134" t="s">
        <v>5766</v>
      </c>
      <c r="H32" t="s">
        <v>380</v>
      </c>
      <c r="I32">
        <v>2778655</v>
      </c>
      <c r="J32">
        <v>2779693</v>
      </c>
      <c r="K32" t="s">
        <v>252</v>
      </c>
      <c r="L32">
        <v>1038</v>
      </c>
      <c r="M32">
        <v>2.3999999999999999</v>
      </c>
      <c r="N32" t="s">
        <v>245</v>
      </c>
      <c r="O32" t="s">
        <v>575</v>
      </c>
      <c r="P32">
        <v>1054</v>
      </c>
      <c r="Q32">
        <v>98.481973434535107</v>
      </c>
      <c r="R32" t="s">
        <v>254</v>
      </c>
      <c r="S32" t="s">
        <v>192</v>
      </c>
      <c r="T32" t="s">
        <v>5675</v>
      </c>
    </row>
    <row r="33">
      <c r="A33" t="s">
        <v>5767</v>
      </c>
      <c r="B33">
        <v>92.248746377837094</v>
      </c>
      <c r="C33">
        <v>-2.1825728229778201</v>
      </c>
      <c r="D33">
        <v>0.29927920697011401</v>
      </c>
      <c r="E33">
        <v>-7.2927646563691102</v>
      </c>
      <c r="F33" s="134" t="s">
        <v>5768</v>
      </c>
      <c r="G33" s="134" t="s">
        <v>5769</v>
      </c>
      <c r="H33" t="s">
        <v>380</v>
      </c>
      <c r="I33">
        <v>5372034</v>
      </c>
      <c r="J33">
        <v>5373068</v>
      </c>
      <c r="K33" t="s">
        <v>252</v>
      </c>
      <c r="L33">
        <v>1034</v>
      </c>
      <c r="M33">
        <v>2.7999999999999998</v>
      </c>
      <c r="N33" t="s">
        <v>274</v>
      </c>
      <c r="O33" t="s">
        <v>575</v>
      </c>
      <c r="P33">
        <v>1054</v>
      </c>
      <c r="Q33">
        <v>98.102466793168901</v>
      </c>
      <c r="R33" t="s">
        <v>254</v>
      </c>
      <c r="S33" t="s">
        <v>192</v>
      </c>
      <c r="T33" t="s">
        <v>5675</v>
      </c>
    </row>
    <row r="34">
      <c r="A34" t="s">
        <v>5770</v>
      </c>
      <c r="B34">
        <v>206.07744158185099</v>
      </c>
      <c r="C34">
        <v>-2.1517602918687202</v>
      </c>
      <c r="D34">
        <v>0.201860568376659</v>
      </c>
      <c r="E34">
        <v>-10.6596365460226</v>
      </c>
      <c r="F34" s="134" t="s">
        <v>5771</v>
      </c>
      <c r="G34" s="134" t="s">
        <v>5772</v>
      </c>
      <c r="H34" t="s">
        <v>273</v>
      </c>
      <c r="I34">
        <v>2837702</v>
      </c>
      <c r="J34">
        <v>2838764</v>
      </c>
      <c r="K34" t="s">
        <v>244</v>
      </c>
      <c r="L34">
        <v>1062</v>
      </c>
      <c r="M34">
        <v>2.1000000000000001</v>
      </c>
      <c r="N34" t="s">
        <v>245</v>
      </c>
      <c r="O34" t="s">
        <v>575</v>
      </c>
      <c r="P34">
        <v>1054</v>
      </c>
      <c r="Q34">
        <v>100.759013282732</v>
      </c>
      <c r="R34" t="s">
        <v>254</v>
      </c>
      <c r="S34" t="s">
        <v>192</v>
      </c>
      <c r="T34" t="s">
        <v>5675</v>
      </c>
    </row>
    <row r="35">
      <c r="A35" t="s">
        <v>5773</v>
      </c>
      <c r="B35">
        <v>111.157295548758</v>
      </c>
      <c r="C35">
        <v>-2.0413428199987802</v>
      </c>
      <c r="D35">
        <v>0.258233948825558</v>
      </c>
      <c r="E35">
        <v>-7.9050133775313398</v>
      </c>
      <c r="F35" s="134" t="s">
        <v>5774</v>
      </c>
      <c r="G35" s="134" t="s">
        <v>5775</v>
      </c>
      <c r="H35" t="s">
        <v>286</v>
      </c>
      <c r="I35">
        <v>849861</v>
      </c>
      <c r="J35">
        <v>851848</v>
      </c>
      <c r="K35" t="s">
        <v>252</v>
      </c>
      <c r="L35">
        <v>1057</v>
      </c>
      <c r="M35">
        <v>6.0999999999999996</v>
      </c>
      <c r="N35" t="s">
        <v>274</v>
      </c>
      <c r="O35" t="s">
        <v>575</v>
      </c>
      <c r="P35">
        <v>1054</v>
      </c>
      <c r="Q35">
        <v>100.28462998102501</v>
      </c>
      <c r="R35" t="s">
        <v>254</v>
      </c>
      <c r="S35" t="s">
        <v>192</v>
      </c>
      <c r="T35" t="s">
        <v>5675</v>
      </c>
    </row>
    <row r="36">
      <c r="A36" t="s">
        <v>5776</v>
      </c>
      <c r="B36">
        <v>186.71664215990899</v>
      </c>
      <c r="C36">
        <v>-2.2260228677133802</v>
      </c>
      <c r="D36">
        <v>0.21941046448078899</v>
      </c>
      <c r="E36">
        <v>-10.145472655468</v>
      </c>
      <c r="F36" s="134" t="s">
        <v>5777</v>
      </c>
      <c r="G36" s="134" t="s">
        <v>5778</v>
      </c>
      <c r="H36" t="s">
        <v>307</v>
      </c>
      <c r="I36">
        <v>777739</v>
      </c>
      <c r="J36">
        <v>778797</v>
      </c>
      <c r="K36" t="s">
        <v>244</v>
      </c>
      <c r="L36">
        <v>1058</v>
      </c>
      <c r="M36">
        <v>2.8999999999999999</v>
      </c>
      <c r="N36" t="s">
        <v>245</v>
      </c>
      <c r="O36" t="s">
        <v>575</v>
      </c>
      <c r="P36">
        <v>1054</v>
      </c>
      <c r="Q36">
        <v>100.37950664136601</v>
      </c>
      <c r="R36" t="s">
        <v>254</v>
      </c>
      <c r="S36" t="s">
        <v>192</v>
      </c>
      <c r="T36" t="s">
        <v>5675</v>
      </c>
    </row>
    <row r="37">
      <c r="A37" t="s">
        <v>5779</v>
      </c>
      <c r="B37">
        <v>119.034688572571</v>
      </c>
      <c r="C37">
        <v>-2.1219556505111399</v>
      </c>
      <c r="D37">
        <v>0.262018368083206</v>
      </c>
      <c r="E37">
        <v>-8.0984996053303497</v>
      </c>
      <c r="F37" s="134" t="s">
        <v>5780</v>
      </c>
      <c r="G37" s="134" t="s">
        <v>5781</v>
      </c>
      <c r="H37" t="s">
        <v>338</v>
      </c>
      <c r="I37">
        <v>2009687</v>
      </c>
      <c r="J37">
        <v>2010737</v>
      </c>
      <c r="K37" t="s">
        <v>244</v>
      </c>
      <c r="L37">
        <v>1050</v>
      </c>
      <c r="M37">
        <v>3.2000000000000002</v>
      </c>
      <c r="N37" t="s">
        <v>245</v>
      </c>
      <c r="O37" t="s">
        <v>575</v>
      </c>
      <c r="P37">
        <v>1054</v>
      </c>
      <c r="Q37">
        <v>99.620493358633794</v>
      </c>
      <c r="R37" t="s">
        <v>254</v>
      </c>
      <c r="S37" t="s">
        <v>192</v>
      </c>
      <c r="T37" t="s">
        <v>5675</v>
      </c>
    </row>
    <row r="38">
      <c r="A38" t="s">
        <v>5782</v>
      </c>
      <c r="B38">
        <v>105.887049285508</v>
      </c>
      <c r="C38">
        <v>-2.4850662050532599</v>
      </c>
      <c r="D38">
        <v>0.29901278186510399</v>
      </c>
      <c r="E38">
        <v>-8.3109029304786404</v>
      </c>
      <c r="F38" s="134" t="s">
        <v>5783</v>
      </c>
      <c r="G38" s="134" t="s">
        <v>5784</v>
      </c>
      <c r="H38" t="s">
        <v>338</v>
      </c>
      <c r="I38">
        <v>2909569</v>
      </c>
      <c r="J38">
        <v>2910628</v>
      </c>
      <c r="K38" t="s">
        <v>244</v>
      </c>
      <c r="L38">
        <v>1059</v>
      </c>
      <c r="M38">
        <v>2.7999999999999998</v>
      </c>
      <c r="N38" t="s">
        <v>245</v>
      </c>
      <c r="O38" t="s">
        <v>575</v>
      </c>
      <c r="P38">
        <v>1054</v>
      </c>
      <c r="Q38">
        <v>100.474383301708</v>
      </c>
      <c r="R38" t="s">
        <v>254</v>
      </c>
      <c r="S38" t="s">
        <v>192</v>
      </c>
      <c r="T38" t="s">
        <v>5675</v>
      </c>
    </row>
    <row r="39">
      <c r="A39" t="s">
        <v>5785</v>
      </c>
      <c r="B39">
        <v>50.358650024062399</v>
      </c>
      <c r="C39">
        <v>-2.2790685768881902</v>
      </c>
      <c r="D39">
        <v>0.35655204454262501</v>
      </c>
      <c r="E39">
        <v>-6.3919660867790498</v>
      </c>
      <c r="F39" s="134" t="s">
        <v>5786</v>
      </c>
      <c r="G39" s="134" t="s">
        <v>5787</v>
      </c>
      <c r="H39" t="s">
        <v>338</v>
      </c>
      <c r="I39">
        <v>3871274</v>
      </c>
      <c r="J39">
        <v>3872327</v>
      </c>
      <c r="K39" t="s">
        <v>252</v>
      </c>
      <c r="L39">
        <v>1053</v>
      </c>
      <c r="M39">
        <v>4.7000000000000002</v>
      </c>
      <c r="N39" t="s">
        <v>245</v>
      </c>
      <c r="O39" t="s">
        <v>575</v>
      </c>
      <c r="P39">
        <v>1054</v>
      </c>
      <c r="Q39">
        <v>99.905123339658402</v>
      </c>
      <c r="R39" t="s">
        <v>254</v>
      </c>
      <c r="S39" t="s">
        <v>192</v>
      </c>
      <c r="T39" t="s">
        <v>5675</v>
      </c>
    </row>
    <row r="40">
      <c r="A40" t="s">
        <v>5788</v>
      </c>
      <c r="B40">
        <v>70.690540941637707</v>
      </c>
      <c r="C40">
        <v>-2.16724865702753</v>
      </c>
      <c r="D40">
        <v>0.31903646974271799</v>
      </c>
      <c r="E40">
        <v>-6.79310631406896</v>
      </c>
      <c r="F40" s="134" t="s">
        <v>5789</v>
      </c>
      <c r="G40" s="134" t="s">
        <v>5790</v>
      </c>
      <c r="H40" t="s">
        <v>261</v>
      </c>
      <c r="I40">
        <v>61479</v>
      </c>
      <c r="J40">
        <v>62508</v>
      </c>
      <c r="K40" t="s">
        <v>244</v>
      </c>
      <c r="L40">
        <v>1029</v>
      </c>
      <c r="M40">
        <v>4.2000000000000002</v>
      </c>
      <c r="N40" t="s">
        <v>245</v>
      </c>
      <c r="O40" t="s">
        <v>575</v>
      </c>
      <c r="P40">
        <v>1054</v>
      </c>
      <c r="Q40">
        <v>97.628083491461098</v>
      </c>
      <c r="R40" t="s">
        <v>254</v>
      </c>
      <c r="S40" t="s">
        <v>192</v>
      </c>
      <c r="T40" t="s">
        <v>5675</v>
      </c>
    </row>
    <row r="41">
      <c r="A41" t="s">
        <v>5791</v>
      </c>
      <c r="B41">
        <v>102.855399303577</v>
      </c>
      <c r="C41">
        <v>-2.3550979428132499</v>
      </c>
      <c r="D41">
        <v>0.30492294895782002</v>
      </c>
      <c r="E41">
        <v>-7.7235837803045397</v>
      </c>
      <c r="F41" s="134" t="s">
        <v>5792</v>
      </c>
      <c r="G41" s="134" t="s">
        <v>5793</v>
      </c>
      <c r="H41" t="s">
        <v>261</v>
      </c>
      <c r="I41">
        <v>2050923</v>
      </c>
      <c r="J41">
        <v>2051971</v>
      </c>
      <c r="K41" t="s">
        <v>252</v>
      </c>
      <c r="L41">
        <v>1048</v>
      </c>
      <c r="M41">
        <v>2.3999999999999999</v>
      </c>
      <c r="N41" t="s">
        <v>245</v>
      </c>
      <c r="O41" t="s">
        <v>575</v>
      </c>
      <c r="P41">
        <v>1054</v>
      </c>
      <c r="Q41">
        <v>99.430740037950699</v>
      </c>
      <c r="R41" t="s">
        <v>254</v>
      </c>
      <c r="S41" t="s">
        <v>192</v>
      </c>
      <c r="T41" t="s">
        <v>5675</v>
      </c>
    </row>
    <row r="42">
      <c r="A42" t="s">
        <v>5794</v>
      </c>
      <c r="B42">
        <v>61.454259159270599</v>
      </c>
      <c r="C42">
        <v>-2.0448359381617398</v>
      </c>
      <c r="D42">
        <v>0.320705874892183</v>
      </c>
      <c r="E42">
        <v>-6.3760476444318002</v>
      </c>
      <c r="F42" s="134" t="s">
        <v>5795</v>
      </c>
      <c r="G42" s="134" t="s">
        <v>5796</v>
      </c>
      <c r="H42" t="s">
        <v>330</v>
      </c>
      <c r="I42">
        <v>4981094</v>
      </c>
      <c r="J42">
        <v>4982176</v>
      </c>
      <c r="K42" t="s">
        <v>252</v>
      </c>
      <c r="L42">
        <v>1082</v>
      </c>
      <c r="M42">
        <v>3.7000000000000002</v>
      </c>
      <c r="N42" t="s">
        <v>245</v>
      </c>
      <c r="O42" t="s">
        <v>575</v>
      </c>
      <c r="P42">
        <v>1054</v>
      </c>
      <c r="Q42">
        <v>102.65654648956399</v>
      </c>
      <c r="R42" t="s">
        <v>254</v>
      </c>
      <c r="S42" t="s">
        <v>192</v>
      </c>
      <c r="T42" t="s">
        <v>5675</v>
      </c>
    </row>
    <row r="43">
      <c r="A43" t="s">
        <v>5797</v>
      </c>
      <c r="B43">
        <v>64.182564437331294</v>
      </c>
      <c r="C43">
        <v>-2.1470806937488098</v>
      </c>
      <c r="D43">
        <v>0.33941492079498797</v>
      </c>
      <c r="E43">
        <v>-6.32582883722334</v>
      </c>
      <c r="F43" s="134" t="s">
        <v>5798</v>
      </c>
      <c r="G43" s="134" t="s">
        <v>5799</v>
      </c>
      <c r="H43" t="s">
        <v>520</v>
      </c>
      <c r="I43">
        <v>396854</v>
      </c>
      <c r="J43">
        <v>397912</v>
      </c>
      <c r="K43" t="s">
        <v>252</v>
      </c>
      <c r="L43">
        <v>1058</v>
      </c>
      <c r="M43">
        <v>3.6000000000000001</v>
      </c>
      <c r="N43" t="s">
        <v>245</v>
      </c>
      <c r="O43" t="s">
        <v>575</v>
      </c>
      <c r="P43">
        <v>1054</v>
      </c>
      <c r="Q43">
        <v>100.37950664136601</v>
      </c>
      <c r="R43" t="s">
        <v>254</v>
      </c>
      <c r="S43" t="s">
        <v>192</v>
      </c>
      <c r="T43" t="s">
        <v>5675</v>
      </c>
    </row>
    <row r="44">
      <c r="A44" t="s">
        <v>5800</v>
      </c>
      <c r="B44">
        <v>127.237433227382</v>
      </c>
      <c r="C44">
        <v>-2.3743095983306501</v>
      </c>
      <c r="D44">
        <v>0.30576195042659798</v>
      </c>
      <c r="E44">
        <v>-7.7652225694466503</v>
      </c>
      <c r="F44" s="134" t="s">
        <v>5801</v>
      </c>
      <c r="G44" s="134" t="s">
        <v>5802</v>
      </c>
      <c r="H44" t="s">
        <v>520</v>
      </c>
      <c r="I44">
        <v>491980</v>
      </c>
      <c r="J44">
        <v>493031</v>
      </c>
      <c r="K44" t="s">
        <v>244</v>
      </c>
      <c r="L44">
        <v>1051</v>
      </c>
      <c r="M44">
        <v>3.7999999999999998</v>
      </c>
      <c r="N44" t="s">
        <v>245</v>
      </c>
      <c r="O44" t="s">
        <v>575</v>
      </c>
      <c r="P44">
        <v>1054</v>
      </c>
      <c r="Q44">
        <v>99.715370018975307</v>
      </c>
      <c r="R44" t="s">
        <v>254</v>
      </c>
      <c r="S44" t="s">
        <v>192</v>
      </c>
      <c r="T44" t="s">
        <v>5675</v>
      </c>
    </row>
    <row r="45">
      <c r="A45" t="s">
        <v>5803</v>
      </c>
      <c r="B45">
        <v>197.667115054768</v>
      </c>
      <c r="C45">
        <v>-2.21798755694395</v>
      </c>
      <c r="D45">
        <v>0.25456224874615302</v>
      </c>
      <c r="E45">
        <v>-8.7129476890963105</v>
      </c>
      <c r="F45" s="134" t="s">
        <v>5804</v>
      </c>
      <c r="G45" s="134" t="s">
        <v>5805</v>
      </c>
      <c r="H45" t="s">
        <v>520</v>
      </c>
      <c r="I45">
        <v>1400820</v>
      </c>
      <c r="J45">
        <v>1401881</v>
      </c>
      <c r="K45" t="s">
        <v>244</v>
      </c>
      <c r="L45">
        <v>1061</v>
      </c>
      <c r="M45">
        <v>2.5</v>
      </c>
      <c r="N45" t="s">
        <v>274</v>
      </c>
      <c r="O45" t="s">
        <v>575</v>
      </c>
      <c r="P45">
        <v>1054</v>
      </c>
      <c r="Q45">
        <v>100.664136622391</v>
      </c>
      <c r="R45" t="s">
        <v>254</v>
      </c>
      <c r="S45" t="s">
        <v>192</v>
      </c>
      <c r="T45" t="s">
        <v>5675</v>
      </c>
    </row>
    <row r="46">
      <c r="A46" t="s">
        <v>5806</v>
      </c>
      <c r="B46">
        <v>131.37278210436699</v>
      </c>
      <c r="C46">
        <v>-2.3594117285732201</v>
      </c>
      <c r="D46">
        <v>0.26730152379077399</v>
      </c>
      <c r="E46">
        <v>-8.8267799416661994</v>
      </c>
      <c r="F46" s="134" t="s">
        <v>5807</v>
      </c>
      <c r="G46" s="134" t="s">
        <v>5808</v>
      </c>
      <c r="H46" t="s">
        <v>520</v>
      </c>
      <c r="I46">
        <v>2887576</v>
      </c>
      <c r="J46">
        <v>2888630</v>
      </c>
      <c r="K46" t="s">
        <v>252</v>
      </c>
      <c r="L46">
        <v>1054</v>
      </c>
      <c r="M46">
        <v>2.3999999999999999</v>
      </c>
      <c r="N46" t="s">
        <v>245</v>
      </c>
      <c r="O46" t="s">
        <v>575</v>
      </c>
      <c r="P46">
        <v>1054</v>
      </c>
      <c r="Q46">
        <v>100</v>
      </c>
      <c r="R46" t="s">
        <v>254</v>
      </c>
      <c r="S46" t="s">
        <v>192</v>
      </c>
      <c r="T46" t="s">
        <v>5675</v>
      </c>
    </row>
    <row r="47">
      <c r="A47" t="s">
        <v>5809</v>
      </c>
      <c r="B47">
        <v>90.291348217218697</v>
      </c>
      <c r="C47">
        <v>-2.2285240250414802</v>
      </c>
      <c r="D47">
        <v>0.29603668071244899</v>
      </c>
      <c r="E47">
        <v>-7.5278645189449502</v>
      </c>
      <c r="F47" s="134" t="s">
        <v>5810</v>
      </c>
      <c r="G47" s="134" t="s">
        <v>5811</v>
      </c>
      <c r="H47" t="s">
        <v>243</v>
      </c>
      <c r="I47">
        <v>2023996</v>
      </c>
      <c r="J47">
        <v>2025047</v>
      </c>
      <c r="K47" t="s">
        <v>244</v>
      </c>
      <c r="L47">
        <v>1051</v>
      </c>
      <c r="M47">
        <v>3.1000000000000001</v>
      </c>
      <c r="N47" t="s">
        <v>274</v>
      </c>
      <c r="O47" t="s">
        <v>575</v>
      </c>
      <c r="P47">
        <v>1054</v>
      </c>
      <c r="Q47">
        <v>99.715370018975307</v>
      </c>
      <c r="R47" t="s">
        <v>254</v>
      </c>
      <c r="S47" t="s">
        <v>192</v>
      </c>
      <c r="T47" t="s">
        <v>5675</v>
      </c>
    </row>
    <row r="48">
      <c r="A48" t="s">
        <v>5812</v>
      </c>
      <c r="B48">
        <v>76.696747432837995</v>
      </c>
      <c r="C48">
        <v>-2.0130128461283499</v>
      </c>
      <c r="D48">
        <v>0.28865779265341801</v>
      </c>
      <c r="E48">
        <v>-6.9736999913434099</v>
      </c>
      <c r="F48" s="134" t="s">
        <v>5813</v>
      </c>
      <c r="G48" s="134" t="s">
        <v>5814</v>
      </c>
      <c r="H48" t="s">
        <v>243</v>
      </c>
      <c r="I48">
        <v>4661378</v>
      </c>
      <c r="J48">
        <v>4663043</v>
      </c>
      <c r="K48" t="s">
        <v>244</v>
      </c>
      <c r="L48">
        <v>1057</v>
      </c>
      <c r="M48">
        <v>3.137</v>
      </c>
      <c r="N48" t="s">
        <v>274</v>
      </c>
      <c r="O48" t="s">
        <v>575</v>
      </c>
      <c r="P48">
        <v>1054</v>
      </c>
      <c r="Q48">
        <v>100.28462998102501</v>
      </c>
      <c r="R48" t="s">
        <v>254</v>
      </c>
      <c r="S48" t="s">
        <v>192</v>
      </c>
      <c r="T48" t="s">
        <v>5675</v>
      </c>
    </row>
    <row r="49">
      <c r="A49" t="s">
        <v>5815</v>
      </c>
      <c r="B49">
        <v>121.400485986546</v>
      </c>
      <c r="C49">
        <v>-2.1409533374590799</v>
      </c>
      <c r="D49">
        <v>0.291621886060487</v>
      </c>
      <c r="E49">
        <v>-7.3415386148864403</v>
      </c>
      <c r="F49" s="134" t="s">
        <v>5816</v>
      </c>
      <c r="G49" s="134" t="s">
        <v>5817</v>
      </c>
      <c r="H49" t="s">
        <v>349</v>
      </c>
      <c r="I49">
        <v>707179</v>
      </c>
      <c r="J49">
        <v>708234</v>
      </c>
      <c r="K49" t="s">
        <v>244</v>
      </c>
      <c r="L49">
        <v>1055</v>
      </c>
      <c r="M49">
        <v>2.6000000000000001</v>
      </c>
      <c r="N49" t="s">
        <v>245</v>
      </c>
      <c r="O49" t="s">
        <v>575</v>
      </c>
      <c r="P49">
        <v>1054</v>
      </c>
      <c r="Q49">
        <v>100.094876660342</v>
      </c>
      <c r="R49" t="s">
        <v>254</v>
      </c>
      <c r="S49" t="s">
        <v>192</v>
      </c>
      <c r="T49" t="s">
        <v>5675</v>
      </c>
    </row>
    <row r="50">
      <c r="A50" t="s">
        <v>5818</v>
      </c>
      <c r="B50">
        <v>74.371940206781304</v>
      </c>
      <c r="C50">
        <v>-2.3093537404790401</v>
      </c>
      <c r="D50">
        <v>0.316121010835964</v>
      </c>
      <c r="E50">
        <v>-7.3052839302648103</v>
      </c>
      <c r="F50" s="134" t="s">
        <v>5819</v>
      </c>
      <c r="G50" s="134" t="s">
        <v>5820</v>
      </c>
      <c r="H50" t="s">
        <v>349</v>
      </c>
      <c r="I50">
        <v>4983544</v>
      </c>
      <c r="J50">
        <v>4984597</v>
      </c>
      <c r="K50" t="s">
        <v>252</v>
      </c>
      <c r="L50">
        <v>1053</v>
      </c>
      <c r="M50">
        <v>2.7999999999999998</v>
      </c>
      <c r="N50" t="s">
        <v>274</v>
      </c>
      <c r="O50" t="s">
        <v>575</v>
      </c>
      <c r="P50">
        <v>1054</v>
      </c>
      <c r="Q50">
        <v>99.905123339658402</v>
      </c>
      <c r="R50" t="s">
        <v>254</v>
      </c>
      <c r="S50" t="s">
        <v>192</v>
      </c>
      <c r="T50" t="s">
        <v>5675</v>
      </c>
    </row>
    <row r="51">
      <c r="A51" t="s">
        <v>5821</v>
      </c>
      <c r="B51">
        <v>97.946797117126394</v>
      </c>
      <c r="C51">
        <v>-2.6960217097372099</v>
      </c>
      <c r="D51">
        <v>0.31296028545427501</v>
      </c>
      <c r="E51">
        <v>-8.6145809389962</v>
      </c>
      <c r="F51" s="134" t="s">
        <v>5822</v>
      </c>
      <c r="G51" s="134" t="s">
        <v>5823</v>
      </c>
      <c r="H51" t="s">
        <v>269</v>
      </c>
      <c r="I51">
        <v>2479625</v>
      </c>
      <c r="J51">
        <v>2480671</v>
      </c>
      <c r="K51" t="s">
        <v>252</v>
      </c>
      <c r="L51">
        <v>1046</v>
      </c>
      <c r="M51">
        <v>2.7000000000000002</v>
      </c>
      <c r="N51" t="s">
        <v>245</v>
      </c>
      <c r="O51" t="s">
        <v>575</v>
      </c>
      <c r="P51">
        <v>1054</v>
      </c>
      <c r="Q51">
        <v>99.240986717267603</v>
      </c>
      <c r="R51" t="s">
        <v>254</v>
      </c>
      <c r="S51" t="s">
        <v>192</v>
      </c>
      <c r="T51" t="s">
        <v>5675</v>
      </c>
    </row>
    <row r="52">
      <c r="A52" t="s">
        <v>5824</v>
      </c>
      <c r="B52">
        <v>203.681856035821</v>
      </c>
      <c r="C52">
        <v>-2.4466151268886098</v>
      </c>
      <c r="D52">
        <v>0.24454101014469301</v>
      </c>
      <c r="E52">
        <v>-10.004927702887001</v>
      </c>
      <c r="F52" s="134" t="s">
        <v>5825</v>
      </c>
      <c r="G52" s="134" t="s">
        <v>5826</v>
      </c>
      <c r="H52" t="s">
        <v>269</v>
      </c>
      <c r="I52">
        <v>2713461</v>
      </c>
      <c r="J52">
        <v>2714515</v>
      </c>
      <c r="K52" t="s">
        <v>252</v>
      </c>
      <c r="L52">
        <v>1054</v>
      </c>
      <c r="M52">
        <v>2.6000000000000001</v>
      </c>
      <c r="N52" t="s">
        <v>245</v>
      </c>
      <c r="O52" t="s">
        <v>575</v>
      </c>
      <c r="P52">
        <v>1054</v>
      </c>
      <c r="Q52">
        <v>100</v>
      </c>
      <c r="R52" t="s">
        <v>254</v>
      </c>
      <c r="S52" t="s">
        <v>192</v>
      </c>
      <c r="T52" t="s">
        <v>5675</v>
      </c>
    </row>
    <row r="53">
      <c r="A53" t="s">
        <v>5827</v>
      </c>
      <c r="B53">
        <v>108.600998597386</v>
      </c>
      <c r="C53">
        <v>-2.3308582729937002</v>
      </c>
      <c r="D53">
        <v>0.26259467964875499</v>
      </c>
      <c r="E53">
        <v>-8.8762585598132997</v>
      </c>
      <c r="F53" s="134" t="s">
        <v>5828</v>
      </c>
      <c r="G53" s="134" t="s">
        <v>5829</v>
      </c>
      <c r="H53" t="s">
        <v>269</v>
      </c>
      <c r="I53">
        <v>8120426</v>
      </c>
      <c r="J53">
        <v>8121495</v>
      </c>
      <c r="K53" t="s">
        <v>244</v>
      </c>
      <c r="L53">
        <v>1069</v>
      </c>
      <c r="M53">
        <v>2.8999999999999999</v>
      </c>
      <c r="N53" t="s">
        <v>245</v>
      </c>
      <c r="O53" t="s">
        <v>575</v>
      </c>
      <c r="P53">
        <v>1054</v>
      </c>
      <c r="Q53">
        <v>101.423149905123</v>
      </c>
      <c r="R53" t="s">
        <v>254</v>
      </c>
      <c r="S53" t="s">
        <v>192</v>
      </c>
      <c r="T53" t="s">
        <v>5675</v>
      </c>
    </row>
    <row r="54">
      <c r="A54" t="s">
        <v>5830</v>
      </c>
      <c r="B54">
        <v>149.260429031965</v>
      </c>
      <c r="C54">
        <v>-2.2753434754074902</v>
      </c>
      <c r="D54">
        <v>0.24509460769206401</v>
      </c>
      <c r="E54">
        <v>-9.2835313548237099</v>
      </c>
      <c r="F54" s="134" t="s">
        <v>5831</v>
      </c>
      <c r="G54" s="134" t="s">
        <v>5832</v>
      </c>
      <c r="H54" t="s">
        <v>269</v>
      </c>
      <c r="I54">
        <v>8214738</v>
      </c>
      <c r="J54">
        <v>8215770</v>
      </c>
      <c r="K54" t="s">
        <v>244</v>
      </c>
      <c r="L54">
        <v>1032</v>
      </c>
      <c r="M54">
        <v>3.2999999999999998</v>
      </c>
      <c r="N54" t="s">
        <v>274</v>
      </c>
      <c r="O54" t="s">
        <v>575</v>
      </c>
      <c r="P54">
        <v>1054</v>
      </c>
      <c r="Q54">
        <v>97.912713472485805</v>
      </c>
      <c r="R54" t="s">
        <v>254</v>
      </c>
      <c r="S54" t="s">
        <v>192</v>
      </c>
      <c r="T54" t="s">
        <v>5675</v>
      </c>
    </row>
    <row r="55">
      <c r="A55" t="s">
        <v>5833</v>
      </c>
      <c r="B55">
        <v>80.477876386417293</v>
      </c>
      <c r="C55">
        <v>-2.0499657767948101</v>
      </c>
      <c r="D55">
        <v>0.30897552247763399</v>
      </c>
      <c r="E55">
        <v>-6.6347190235537203</v>
      </c>
      <c r="F55" s="134" t="s">
        <v>5834</v>
      </c>
      <c r="G55" s="134" t="s">
        <v>5835</v>
      </c>
      <c r="H55" t="s">
        <v>269</v>
      </c>
      <c r="I55">
        <v>9909791</v>
      </c>
      <c r="J55">
        <v>9910842</v>
      </c>
      <c r="K55" t="s">
        <v>244</v>
      </c>
      <c r="L55">
        <v>1051</v>
      </c>
      <c r="M55">
        <v>2.7000000000000002</v>
      </c>
      <c r="N55" t="s">
        <v>245</v>
      </c>
      <c r="O55" t="s">
        <v>575</v>
      </c>
      <c r="P55">
        <v>1054</v>
      </c>
      <c r="Q55">
        <v>99.715370018975307</v>
      </c>
      <c r="R55" t="s">
        <v>254</v>
      </c>
      <c r="S55" t="s">
        <v>192</v>
      </c>
      <c r="T55" t="s">
        <v>5675</v>
      </c>
    </row>
    <row r="56">
      <c r="A56" t="s">
        <v>5836</v>
      </c>
      <c r="B56">
        <v>65.179920501717007</v>
      </c>
      <c r="C56">
        <v>-2.3081864832503798</v>
      </c>
      <c r="D56">
        <v>0.337656927027075</v>
      </c>
      <c r="E56">
        <v>-6.8358925835550997</v>
      </c>
      <c r="F56" s="134" t="s">
        <v>5837</v>
      </c>
      <c r="G56" s="134" t="s">
        <v>5838</v>
      </c>
      <c r="H56" t="s">
        <v>269</v>
      </c>
      <c r="I56">
        <v>10613882</v>
      </c>
      <c r="J56">
        <v>10615122</v>
      </c>
      <c r="K56" t="s">
        <v>244</v>
      </c>
      <c r="L56">
        <v>1049</v>
      </c>
      <c r="M56">
        <v>10.036</v>
      </c>
      <c r="N56" t="s">
        <v>293</v>
      </c>
      <c r="O56" t="s">
        <v>575</v>
      </c>
      <c r="P56">
        <v>1054</v>
      </c>
      <c r="Q56">
        <v>99.525616698292197</v>
      </c>
      <c r="R56" t="s">
        <v>254</v>
      </c>
      <c r="S56" t="s">
        <v>192</v>
      </c>
      <c r="T56" t="s">
        <v>5675</v>
      </c>
    </row>
    <row r="57">
      <c r="A57" t="s">
        <v>5839</v>
      </c>
      <c r="B57">
        <v>92.467872952543004</v>
      </c>
      <c r="C57">
        <v>-2.1892327707703099</v>
      </c>
      <c r="D57">
        <v>0.296269664261754</v>
      </c>
      <c r="E57">
        <v>-7.3893247768901702</v>
      </c>
      <c r="F57" s="134" t="s">
        <v>5840</v>
      </c>
      <c r="G57" s="134" t="s">
        <v>5841</v>
      </c>
      <c r="H57" t="s">
        <v>452</v>
      </c>
      <c r="I57">
        <v>35147</v>
      </c>
      <c r="J57">
        <v>36207</v>
      </c>
      <c r="K57" t="s">
        <v>252</v>
      </c>
      <c r="L57">
        <v>1060</v>
      </c>
      <c r="M57">
        <v>2.8999999999999999</v>
      </c>
      <c r="N57" t="s">
        <v>245</v>
      </c>
      <c r="O57" t="s">
        <v>575</v>
      </c>
      <c r="P57">
        <v>1054</v>
      </c>
      <c r="Q57">
        <v>100.569259962049</v>
      </c>
      <c r="R57" t="s">
        <v>254</v>
      </c>
      <c r="S57" t="s">
        <v>192</v>
      </c>
      <c r="T57" t="s">
        <v>5675</v>
      </c>
    </row>
    <row r="58">
      <c r="A58" t="s">
        <v>5842</v>
      </c>
      <c r="B58">
        <v>119.12438860162401</v>
      </c>
      <c r="C58">
        <v>-2.0317869807787599</v>
      </c>
      <c r="D58">
        <v>0.29704197063681798</v>
      </c>
      <c r="E58">
        <v>-6.8400669993633603</v>
      </c>
      <c r="F58" s="134" t="s">
        <v>5843</v>
      </c>
      <c r="G58" s="134" t="s">
        <v>5844</v>
      </c>
      <c r="H58" t="s">
        <v>452</v>
      </c>
      <c r="I58">
        <v>930029</v>
      </c>
      <c r="J58">
        <v>931106</v>
      </c>
      <c r="K58" t="s">
        <v>244</v>
      </c>
      <c r="L58">
        <v>1077</v>
      </c>
      <c r="M58">
        <v>4.7000000000000002</v>
      </c>
      <c r="N58" t="s">
        <v>274</v>
      </c>
      <c r="O58" t="s">
        <v>575</v>
      </c>
      <c r="P58">
        <v>1054</v>
      </c>
      <c r="Q58">
        <v>102.18216318785601</v>
      </c>
      <c r="R58" t="s">
        <v>254</v>
      </c>
      <c r="S58" t="s">
        <v>192</v>
      </c>
      <c r="T58" t="s">
        <v>5675</v>
      </c>
    </row>
    <row r="59">
      <c r="A59" t="s">
        <v>5845</v>
      </c>
      <c r="B59">
        <v>123.06563092521</v>
      </c>
      <c r="C59">
        <v>-2.2544514151023201</v>
      </c>
      <c r="D59">
        <v>0.27550209242975499</v>
      </c>
      <c r="E59">
        <v>-8.1830645829927402</v>
      </c>
      <c r="F59" s="134" t="s">
        <v>5846</v>
      </c>
      <c r="G59" s="134" t="s">
        <v>5847</v>
      </c>
      <c r="H59" t="s">
        <v>418</v>
      </c>
      <c r="I59">
        <v>929077</v>
      </c>
      <c r="J59">
        <v>930130</v>
      </c>
      <c r="K59" t="s">
        <v>244</v>
      </c>
      <c r="L59">
        <v>1053</v>
      </c>
      <c r="M59">
        <v>4.0999999999999996</v>
      </c>
      <c r="N59" t="s">
        <v>293</v>
      </c>
      <c r="O59" t="s">
        <v>575</v>
      </c>
      <c r="P59">
        <v>1054</v>
      </c>
      <c r="Q59">
        <v>99.905123339658402</v>
      </c>
      <c r="R59" t="s">
        <v>254</v>
      </c>
      <c r="S59" t="s">
        <v>192</v>
      </c>
      <c r="T59" t="s">
        <v>5675</v>
      </c>
    </row>
    <row r="60">
      <c r="A60" t="s">
        <v>5848</v>
      </c>
      <c r="B60">
        <v>904.10787898784497</v>
      </c>
      <c r="C60">
        <v>-2.5124167290936099</v>
      </c>
      <c r="D60">
        <v>0.18724192377818499</v>
      </c>
      <c r="E60">
        <v>-13.418024544919399</v>
      </c>
      <c r="F60" s="134" t="s">
        <v>5849</v>
      </c>
      <c r="G60" s="134" t="s">
        <v>5850</v>
      </c>
      <c r="H60" t="s">
        <v>418</v>
      </c>
      <c r="I60">
        <v>2277842</v>
      </c>
      <c r="J60">
        <v>2278894</v>
      </c>
      <c r="K60" t="s">
        <v>244</v>
      </c>
      <c r="L60">
        <v>1052</v>
      </c>
      <c r="M60">
        <v>3.1000000000000001</v>
      </c>
      <c r="N60" t="s">
        <v>245</v>
      </c>
      <c r="O60" t="s">
        <v>575</v>
      </c>
      <c r="P60">
        <v>1054</v>
      </c>
      <c r="Q60">
        <v>99.810246679316904</v>
      </c>
      <c r="R60" t="s">
        <v>254</v>
      </c>
      <c r="S60" t="s">
        <v>192</v>
      </c>
      <c r="T60" t="s">
        <v>5675</v>
      </c>
    </row>
    <row r="61">
      <c r="A61" t="s">
        <v>5851</v>
      </c>
      <c r="B61">
        <v>979.42612168635503</v>
      </c>
      <c r="C61">
        <v>-2.4209150292367698</v>
      </c>
      <c r="D61">
        <v>0.17995657976457999</v>
      </c>
      <c r="E61">
        <v>-13.452773065612901</v>
      </c>
      <c r="F61" s="134" t="s">
        <v>5852</v>
      </c>
      <c r="G61" s="134" t="s">
        <v>5853</v>
      </c>
      <c r="H61" t="s">
        <v>418</v>
      </c>
      <c r="I61">
        <v>2278894</v>
      </c>
      <c r="J61">
        <v>2279785</v>
      </c>
      <c r="K61" t="s">
        <v>252</v>
      </c>
      <c r="L61">
        <v>891</v>
      </c>
      <c r="M61">
        <v>5.2999999999999998</v>
      </c>
      <c r="N61" t="s">
        <v>245</v>
      </c>
      <c r="O61" t="s">
        <v>575</v>
      </c>
      <c r="P61">
        <v>1054</v>
      </c>
      <c r="Q61">
        <v>84.535104364326401</v>
      </c>
      <c r="R61" t="s">
        <v>254</v>
      </c>
      <c r="S61" t="s">
        <v>192</v>
      </c>
      <c r="T61" t="s">
        <v>5675</v>
      </c>
    </row>
    <row r="62">
      <c r="A62" t="s">
        <v>5854</v>
      </c>
      <c r="B62">
        <v>69.021887964176301</v>
      </c>
      <c r="C62">
        <v>-2.3780459336289299</v>
      </c>
      <c r="D62">
        <v>0.33452017499563702</v>
      </c>
      <c r="E62">
        <v>-7.1088266459861398</v>
      </c>
      <c r="F62" s="134" t="s">
        <v>5855</v>
      </c>
      <c r="G62" s="134" t="s">
        <v>5856</v>
      </c>
      <c r="H62" t="s">
        <v>418</v>
      </c>
      <c r="I62">
        <v>2601700</v>
      </c>
      <c r="J62">
        <v>2602753</v>
      </c>
      <c r="K62" t="s">
        <v>252</v>
      </c>
      <c r="L62">
        <v>1053</v>
      </c>
      <c r="M62">
        <v>4.5999999999999996</v>
      </c>
      <c r="N62" t="s">
        <v>274</v>
      </c>
      <c r="O62" t="s">
        <v>575</v>
      </c>
      <c r="P62">
        <v>1054</v>
      </c>
      <c r="Q62">
        <v>99.905123339658402</v>
      </c>
      <c r="R62" t="s">
        <v>254</v>
      </c>
      <c r="S62" t="s">
        <v>192</v>
      </c>
      <c r="T62" t="s">
        <v>5675</v>
      </c>
    </row>
    <row r="63">
      <c r="A63" t="s">
        <v>5857</v>
      </c>
      <c r="B63">
        <v>204.8962855099</v>
      </c>
      <c r="C63">
        <v>-2.3990480043373301</v>
      </c>
      <c r="D63">
        <v>0.240482134899446</v>
      </c>
      <c r="E63">
        <v>-9.9759926255663594</v>
      </c>
      <c r="F63" s="134" t="s">
        <v>5858</v>
      </c>
      <c r="G63" s="134" t="s">
        <v>5859</v>
      </c>
      <c r="H63" t="s">
        <v>418</v>
      </c>
      <c r="I63">
        <v>5037378</v>
      </c>
      <c r="J63">
        <v>5038431</v>
      </c>
      <c r="K63" t="s">
        <v>244</v>
      </c>
      <c r="L63">
        <v>1053</v>
      </c>
      <c r="M63">
        <v>2.8999999999999999</v>
      </c>
      <c r="N63" t="s">
        <v>274</v>
      </c>
      <c r="O63" t="s">
        <v>575</v>
      </c>
      <c r="P63">
        <v>1054</v>
      </c>
      <c r="Q63">
        <v>99.905123339658402</v>
      </c>
      <c r="R63" t="s">
        <v>254</v>
      </c>
      <c r="S63" t="s">
        <v>192</v>
      </c>
      <c r="T63" t="s">
        <v>5675</v>
      </c>
    </row>
    <row r="64">
      <c r="A64" t="s">
        <v>5860</v>
      </c>
      <c r="B64">
        <v>135.42599041093399</v>
      </c>
      <c r="C64">
        <v>-2.48086973377813</v>
      </c>
      <c r="D64">
        <v>0.25979832549125498</v>
      </c>
      <c r="E64">
        <v>-9.5492137183218198</v>
      </c>
      <c r="F64" s="134" t="s">
        <v>5861</v>
      </c>
      <c r="G64" s="134" t="s">
        <v>5862</v>
      </c>
      <c r="H64" t="s">
        <v>418</v>
      </c>
      <c r="I64">
        <v>6705144</v>
      </c>
      <c r="J64">
        <v>6706198</v>
      </c>
      <c r="K64" t="s">
        <v>244</v>
      </c>
      <c r="L64">
        <v>1054</v>
      </c>
      <c r="M64">
        <v>2.2999999999999998</v>
      </c>
      <c r="N64" t="s">
        <v>245</v>
      </c>
      <c r="O64" t="s">
        <v>575</v>
      </c>
      <c r="P64">
        <v>1054</v>
      </c>
      <c r="Q64">
        <v>100</v>
      </c>
      <c r="R64" t="s">
        <v>254</v>
      </c>
      <c r="S64" t="s">
        <v>192</v>
      </c>
      <c r="T64" t="s">
        <v>5675</v>
      </c>
    </row>
    <row r="65">
      <c r="A65" t="s">
        <v>5863</v>
      </c>
      <c r="B65">
        <v>70.117101043265805</v>
      </c>
      <c r="C65">
        <v>-2.3032208965668799</v>
      </c>
      <c r="D65">
        <v>0.34160811709710598</v>
      </c>
      <c r="E65">
        <v>-6.7422897211548296</v>
      </c>
      <c r="F65" s="134" t="s">
        <v>5864</v>
      </c>
      <c r="G65" s="134" t="s">
        <v>5865</v>
      </c>
      <c r="H65" t="s">
        <v>342</v>
      </c>
      <c r="I65">
        <v>1502527</v>
      </c>
      <c r="J65">
        <v>1503580</v>
      </c>
      <c r="K65" t="s">
        <v>252</v>
      </c>
      <c r="L65">
        <v>1053</v>
      </c>
      <c r="M65">
        <v>2.7000000000000002</v>
      </c>
      <c r="N65" t="s">
        <v>245</v>
      </c>
      <c r="O65" t="s">
        <v>575</v>
      </c>
      <c r="P65">
        <v>1054</v>
      </c>
      <c r="Q65">
        <v>99.905123339658402</v>
      </c>
      <c r="R65" t="s">
        <v>254</v>
      </c>
      <c r="S65" t="s">
        <v>192</v>
      </c>
      <c r="T65" t="s">
        <v>5675</v>
      </c>
    </row>
    <row r="66">
      <c r="A66" t="s">
        <v>5866</v>
      </c>
      <c r="B66">
        <v>127.384310148021</v>
      </c>
      <c r="C66">
        <v>-2.1118473038525698</v>
      </c>
      <c r="D66">
        <v>0.27706459724579002</v>
      </c>
      <c r="E66">
        <v>-7.6222199618636299</v>
      </c>
      <c r="F66" s="134" t="s">
        <v>5867</v>
      </c>
      <c r="G66" s="134" t="s">
        <v>5868</v>
      </c>
      <c r="H66" t="s">
        <v>251</v>
      </c>
      <c r="I66">
        <v>3222373</v>
      </c>
      <c r="J66">
        <v>3223422</v>
      </c>
      <c r="K66" t="s">
        <v>244</v>
      </c>
      <c r="L66">
        <v>1049</v>
      </c>
      <c r="M66">
        <v>3</v>
      </c>
      <c r="N66" t="s">
        <v>245</v>
      </c>
      <c r="O66" t="s">
        <v>575</v>
      </c>
      <c r="P66">
        <v>1054</v>
      </c>
      <c r="Q66">
        <v>99.525616698292197</v>
      </c>
      <c r="R66" t="s">
        <v>254</v>
      </c>
      <c r="S66" t="s">
        <v>192</v>
      </c>
      <c r="T66" t="s">
        <v>5675</v>
      </c>
    </row>
    <row r="67">
      <c r="A67" t="s">
        <v>5869</v>
      </c>
      <c r="B67">
        <v>93.581530130027303</v>
      </c>
      <c r="C67">
        <v>-2.2420239371249999</v>
      </c>
      <c r="D67">
        <v>0.29193386274731298</v>
      </c>
      <c r="E67">
        <v>-7.6799036467571797</v>
      </c>
      <c r="F67" s="134" t="s">
        <v>5870</v>
      </c>
      <c r="G67" s="134" t="s">
        <v>5871</v>
      </c>
      <c r="H67" t="s">
        <v>251</v>
      </c>
      <c r="I67">
        <v>6124717</v>
      </c>
      <c r="J67">
        <v>6125662</v>
      </c>
      <c r="K67" t="s">
        <v>252</v>
      </c>
      <c r="L67">
        <v>945</v>
      </c>
      <c r="M67">
        <v>2.6000000000000001</v>
      </c>
      <c r="N67" t="s">
        <v>245</v>
      </c>
      <c r="O67" t="s">
        <v>575</v>
      </c>
      <c r="P67">
        <v>1054</v>
      </c>
      <c r="Q67">
        <v>89.658444022770396</v>
      </c>
      <c r="R67" t="s">
        <v>254</v>
      </c>
      <c r="S67" t="s">
        <v>192</v>
      </c>
      <c r="T67" t="s">
        <v>5675</v>
      </c>
    </row>
    <row r="68">
      <c r="A68" t="s">
        <v>5872</v>
      </c>
      <c r="B68">
        <v>120.420593009496</v>
      </c>
      <c r="C68">
        <v>-2.2699145530747802</v>
      </c>
      <c r="D68">
        <v>0.24496151830823101</v>
      </c>
      <c r="E68">
        <v>-9.2664128176188907</v>
      </c>
      <c r="F68" s="134" t="s">
        <v>5873</v>
      </c>
      <c r="G68" s="134" t="s">
        <v>5874</v>
      </c>
      <c r="H68" t="s">
        <v>251</v>
      </c>
      <c r="I68">
        <v>7501673</v>
      </c>
      <c r="J68">
        <v>7502726</v>
      </c>
      <c r="K68" t="s">
        <v>252</v>
      </c>
      <c r="L68">
        <v>1053</v>
      </c>
      <c r="M68">
        <v>2.7000000000000002</v>
      </c>
      <c r="N68" t="s">
        <v>245</v>
      </c>
      <c r="O68" t="s">
        <v>575</v>
      </c>
      <c r="P68">
        <v>1054</v>
      </c>
      <c r="Q68">
        <v>99.905123339658402</v>
      </c>
      <c r="R68" t="s">
        <v>254</v>
      </c>
      <c r="S68" t="s">
        <v>192</v>
      </c>
      <c r="T68" t="s">
        <v>5675</v>
      </c>
    </row>
    <row r="69">
      <c r="A69" t="s">
        <v>5875</v>
      </c>
      <c r="B69">
        <v>125.868139430407</v>
      </c>
      <c r="C69">
        <v>-2.1959292097684</v>
      </c>
      <c r="D69">
        <v>0.29414780275339403</v>
      </c>
      <c r="E69">
        <v>-7.4653938911432496</v>
      </c>
      <c r="F69" s="134" t="s">
        <v>5876</v>
      </c>
      <c r="G69" s="134" t="s">
        <v>5877</v>
      </c>
      <c r="H69" t="s">
        <v>553</v>
      </c>
      <c r="I69">
        <v>6794148</v>
      </c>
      <c r="J69">
        <v>6795189</v>
      </c>
      <c r="K69" t="s">
        <v>252</v>
      </c>
      <c r="L69">
        <v>1041</v>
      </c>
      <c r="M69">
        <v>3.6000000000000001</v>
      </c>
      <c r="N69" t="s">
        <v>245</v>
      </c>
      <c r="O69" t="s">
        <v>575</v>
      </c>
      <c r="P69">
        <v>1054</v>
      </c>
      <c r="Q69">
        <v>98.7666034155598</v>
      </c>
      <c r="R69" t="s">
        <v>254</v>
      </c>
      <c r="S69" t="s">
        <v>192</v>
      </c>
      <c r="T69" t="s">
        <v>5675</v>
      </c>
    </row>
    <row r="70">
      <c r="A70" t="s">
        <v>5878</v>
      </c>
      <c r="B70">
        <v>191.745742628176</v>
      </c>
      <c r="C70">
        <v>-2.4105610762893002</v>
      </c>
      <c r="D70">
        <v>0.23717961019792499</v>
      </c>
      <c r="E70">
        <v>-10.1634414285347</v>
      </c>
      <c r="F70" s="134" t="s">
        <v>5879</v>
      </c>
      <c r="G70" s="134" t="s">
        <v>5880</v>
      </c>
      <c r="H70" t="s">
        <v>334</v>
      </c>
      <c r="I70">
        <v>62083</v>
      </c>
      <c r="J70">
        <v>63126</v>
      </c>
      <c r="K70" t="s">
        <v>244</v>
      </c>
      <c r="L70">
        <v>1043</v>
      </c>
      <c r="M70">
        <v>3.2000000000000002</v>
      </c>
      <c r="N70" t="s">
        <v>245</v>
      </c>
      <c r="O70" t="s">
        <v>575</v>
      </c>
      <c r="P70">
        <v>1054</v>
      </c>
      <c r="Q70">
        <v>98.956356736242896</v>
      </c>
      <c r="R70" t="s">
        <v>254</v>
      </c>
      <c r="S70" t="s">
        <v>192</v>
      </c>
      <c r="T70" t="s">
        <v>5675</v>
      </c>
    </row>
    <row r="71">
      <c r="A71" t="s">
        <v>5881</v>
      </c>
      <c r="B71">
        <v>187.563005003933</v>
      </c>
      <c r="C71">
        <v>-2.2202399108664999</v>
      </c>
      <c r="D71">
        <v>0.25258780691530802</v>
      </c>
      <c r="E71">
        <v>-8.7899726355791206</v>
      </c>
      <c r="F71" s="134" t="s">
        <v>5882</v>
      </c>
      <c r="G71" s="134" t="s">
        <v>5883</v>
      </c>
      <c r="H71" t="s">
        <v>334</v>
      </c>
      <c r="I71">
        <v>1715749</v>
      </c>
      <c r="J71">
        <v>1716803</v>
      </c>
      <c r="K71" t="s">
        <v>244</v>
      </c>
      <c r="L71">
        <v>1054</v>
      </c>
      <c r="M71">
        <v>2.8999999999999999</v>
      </c>
      <c r="N71" t="s">
        <v>245</v>
      </c>
      <c r="O71" t="s">
        <v>575</v>
      </c>
      <c r="P71">
        <v>1054</v>
      </c>
      <c r="Q71">
        <v>100</v>
      </c>
      <c r="R71" t="s">
        <v>254</v>
      </c>
      <c r="S71" t="s">
        <v>192</v>
      </c>
      <c r="T71" t="s">
        <v>5675</v>
      </c>
    </row>
    <row r="72">
      <c r="A72" t="s">
        <v>5884</v>
      </c>
      <c r="B72">
        <v>84.245613190082594</v>
      </c>
      <c r="C72">
        <v>-2.17319689140689</v>
      </c>
      <c r="D72">
        <v>0.36606473398246903</v>
      </c>
      <c r="E72">
        <v>-5.9366464170541198</v>
      </c>
      <c r="F72" s="134" t="s">
        <v>5885</v>
      </c>
      <c r="G72" s="134" t="s">
        <v>5886</v>
      </c>
      <c r="H72" t="s">
        <v>334</v>
      </c>
      <c r="I72">
        <v>4809445</v>
      </c>
      <c r="J72">
        <v>4810589</v>
      </c>
      <c r="K72" t="s">
        <v>244</v>
      </c>
      <c r="L72">
        <v>1145</v>
      </c>
      <c r="M72">
        <v>5.202</v>
      </c>
      <c r="N72" t="s">
        <v>274</v>
      </c>
      <c r="O72" t="s">
        <v>575</v>
      </c>
      <c r="P72">
        <v>1054</v>
      </c>
      <c r="Q72">
        <v>108.633776091082</v>
      </c>
      <c r="R72" t="s">
        <v>254</v>
      </c>
      <c r="S72" t="s">
        <v>192</v>
      </c>
      <c r="T72" t="s">
        <v>5675</v>
      </c>
    </row>
    <row r="73">
      <c r="A73" t="s">
        <v>5887</v>
      </c>
      <c r="B73">
        <v>117.405397963608</v>
      </c>
      <c r="C73">
        <v>-2.4396446250241199</v>
      </c>
      <c r="D73">
        <v>0.26313064516081303</v>
      </c>
      <c r="E73">
        <v>-9.2716096353320001</v>
      </c>
      <c r="F73" s="134" t="s">
        <v>5888</v>
      </c>
      <c r="G73" s="134" t="s">
        <v>5889</v>
      </c>
      <c r="H73" t="s">
        <v>334</v>
      </c>
      <c r="I73">
        <v>6846688</v>
      </c>
      <c r="J73">
        <v>6847745</v>
      </c>
      <c r="K73" t="s">
        <v>244</v>
      </c>
      <c r="L73">
        <v>1057</v>
      </c>
      <c r="M73">
        <v>2.8999999999999999</v>
      </c>
      <c r="N73" t="s">
        <v>245</v>
      </c>
      <c r="O73" t="s">
        <v>575</v>
      </c>
      <c r="P73">
        <v>1054</v>
      </c>
      <c r="Q73">
        <v>100.28462998102501</v>
      </c>
      <c r="R73" t="s">
        <v>254</v>
      </c>
      <c r="S73" t="s">
        <v>192</v>
      </c>
      <c r="T73" t="s">
        <v>5675</v>
      </c>
    </row>
    <row r="74">
      <c r="A74" t="s">
        <v>5890</v>
      </c>
      <c r="B74">
        <v>85.762813664919193</v>
      </c>
      <c r="C74">
        <v>-2.3579633753113298</v>
      </c>
      <c r="D74">
        <v>0.32735979348782601</v>
      </c>
      <c r="E74">
        <v>-7.20297184388044</v>
      </c>
      <c r="F74" s="134" t="s">
        <v>5891</v>
      </c>
      <c r="G74" s="134" t="s">
        <v>5892</v>
      </c>
      <c r="H74" t="s">
        <v>334</v>
      </c>
      <c r="I74">
        <v>6928660</v>
      </c>
      <c r="J74">
        <v>6929714</v>
      </c>
      <c r="K74" t="s">
        <v>252</v>
      </c>
      <c r="L74">
        <v>1054</v>
      </c>
      <c r="M74">
        <v>2.8999999999999999</v>
      </c>
      <c r="N74" t="s">
        <v>245</v>
      </c>
      <c r="O74" t="s">
        <v>575</v>
      </c>
      <c r="P74">
        <v>1054</v>
      </c>
      <c r="Q74">
        <v>100</v>
      </c>
      <c r="R74" t="s">
        <v>254</v>
      </c>
      <c r="S74" t="s">
        <v>192</v>
      </c>
      <c r="T74" t="s">
        <v>5675</v>
      </c>
    </row>
    <row r="75">
      <c r="A75" t="s">
        <v>5893</v>
      </c>
      <c r="B75">
        <v>88.511979409427397</v>
      </c>
      <c r="C75">
        <v>-2.1391650486666198</v>
      </c>
      <c r="D75">
        <v>0.300551322314352</v>
      </c>
      <c r="E75">
        <v>-7.1174700952712104</v>
      </c>
      <c r="F75" s="134" t="s">
        <v>5894</v>
      </c>
      <c r="G75" s="134" t="s">
        <v>5895</v>
      </c>
      <c r="H75" t="s">
        <v>334</v>
      </c>
      <c r="I75">
        <v>6950626</v>
      </c>
      <c r="J75">
        <v>6951680</v>
      </c>
      <c r="K75" t="s">
        <v>252</v>
      </c>
      <c r="L75">
        <v>1054</v>
      </c>
      <c r="M75">
        <v>2.6000000000000001</v>
      </c>
      <c r="N75" t="s">
        <v>245</v>
      </c>
      <c r="O75" t="s">
        <v>575</v>
      </c>
      <c r="P75">
        <v>1054</v>
      </c>
      <c r="Q75">
        <v>100</v>
      </c>
      <c r="R75" t="s">
        <v>254</v>
      </c>
      <c r="S75" t="s">
        <v>192</v>
      </c>
      <c r="T75" t="s">
        <v>5675</v>
      </c>
    </row>
    <row r="76">
      <c r="A76" t="s">
        <v>5896</v>
      </c>
      <c r="B76">
        <v>105.181917017961</v>
      </c>
      <c r="C76">
        <v>-2.3098755691767101</v>
      </c>
      <c r="D76">
        <v>0.27884705145724697</v>
      </c>
      <c r="E76">
        <v>-8.2836650310819504</v>
      </c>
      <c r="F76" s="134" t="s">
        <v>5897</v>
      </c>
      <c r="G76" s="134" t="s">
        <v>5898</v>
      </c>
      <c r="H76" t="s">
        <v>317</v>
      </c>
      <c r="I76">
        <v>21424</v>
      </c>
      <c r="J76">
        <v>22473</v>
      </c>
      <c r="K76" t="s">
        <v>252</v>
      </c>
      <c r="L76">
        <v>1049</v>
      </c>
      <c r="M76">
        <v>2.8999999999999999</v>
      </c>
      <c r="N76" t="s">
        <v>245</v>
      </c>
      <c r="O76" t="s">
        <v>575</v>
      </c>
      <c r="P76">
        <v>1054</v>
      </c>
      <c r="Q76">
        <v>99.525616698292197</v>
      </c>
      <c r="R76" t="s">
        <v>254</v>
      </c>
      <c r="S76" t="s">
        <v>192</v>
      </c>
      <c r="T76" t="s">
        <v>5675</v>
      </c>
    </row>
    <row r="77">
      <c r="A77" t="s">
        <v>5899</v>
      </c>
      <c r="B77">
        <v>124.489663593809</v>
      </c>
      <c r="C77">
        <v>-2.1681206277902598</v>
      </c>
      <c r="D77">
        <v>0.28218343435260501</v>
      </c>
      <c r="E77">
        <v>-7.6833731674024097</v>
      </c>
      <c r="F77" s="134" t="s">
        <v>5900</v>
      </c>
      <c r="G77" s="134" t="s">
        <v>5901</v>
      </c>
      <c r="H77" t="s">
        <v>317</v>
      </c>
      <c r="I77">
        <v>415936</v>
      </c>
      <c r="J77">
        <v>416979</v>
      </c>
      <c r="K77" t="s">
        <v>252</v>
      </c>
      <c r="L77">
        <v>1043</v>
      </c>
      <c r="M77">
        <v>3.1000000000000001</v>
      </c>
      <c r="N77" t="s">
        <v>245</v>
      </c>
      <c r="O77" t="s">
        <v>575</v>
      </c>
      <c r="P77">
        <v>1054</v>
      </c>
      <c r="Q77">
        <v>98.956356736242896</v>
      </c>
      <c r="R77" t="s">
        <v>254</v>
      </c>
      <c r="S77" t="s">
        <v>192</v>
      </c>
      <c r="T77" t="s">
        <v>5675</v>
      </c>
    </row>
    <row r="79">
      <c r="A79" s="10" t="s">
        <v>5902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9" activeCellId="0" sqref="G19"/>
    </sheetView>
  </sheetViews>
  <sheetFormatPr baseColWidth="10" defaultRowHeight="16"/>
  <cols>
    <col customWidth="1" min="1" max="1" width="17.6640625"/>
    <col customWidth="1" min="2" max="2" width="24.83203125"/>
    <col customWidth="1" min="3" max="3" width="23.83203125"/>
    <col customWidth="1" min="5" max="5" width="15.1640625"/>
    <col customWidth="1" min="6" max="6" width="22.83203125"/>
  </cols>
  <sheetData>
    <row r="1">
      <c r="A1" s="11" t="s">
        <v>5903</v>
      </c>
      <c r="B1" s="11" t="s">
        <v>5904</v>
      </c>
      <c r="C1" s="11" t="s">
        <v>5905</v>
      </c>
      <c r="D1" s="11" t="s">
        <v>5906</v>
      </c>
      <c r="E1" s="11" t="s">
        <v>5907</v>
      </c>
      <c r="F1" s="11" t="s">
        <v>5908</v>
      </c>
    </row>
    <row r="2">
      <c r="A2" s="11" t="s">
        <v>5909</v>
      </c>
      <c r="B2" s="138">
        <v>0.024</v>
      </c>
      <c r="C2" s="11" t="s">
        <v>5910</v>
      </c>
      <c r="D2" s="11">
        <v>2.73</v>
      </c>
      <c r="E2" s="11">
        <v>0.0063</v>
      </c>
      <c r="F2" s="139">
        <v>0.019</v>
      </c>
    </row>
    <row r="3">
      <c r="A3" s="11"/>
      <c r="B3" s="138"/>
      <c r="C3" s="11" t="s">
        <v>5911</v>
      </c>
      <c r="D3" s="11">
        <v>1.53</v>
      </c>
      <c r="E3" s="11">
        <v>0.12720000000000001</v>
      </c>
      <c r="F3" s="11">
        <v>0.191</v>
      </c>
    </row>
    <row r="4">
      <c r="A4" s="11"/>
      <c r="B4" s="138"/>
      <c r="C4" s="11" t="s">
        <v>5912</v>
      </c>
      <c r="D4" s="11">
        <v>1.2</v>
      </c>
      <c r="E4" s="11">
        <v>0.2283</v>
      </c>
      <c r="F4" s="11">
        <v>0.22800000000000001</v>
      </c>
    </row>
    <row r="5">
      <c r="A5" s="11" t="s">
        <v>5913</v>
      </c>
      <c r="B5" s="138">
        <v>0.023</v>
      </c>
      <c r="C5" s="11" t="s">
        <v>5914</v>
      </c>
      <c r="D5" s="11">
        <v>2.3900000000000001</v>
      </c>
      <c r="E5" s="11">
        <v>0.017000000000000001</v>
      </c>
      <c r="F5" s="11">
        <v>0.10199999999999999</v>
      </c>
    </row>
    <row r="6">
      <c r="A6" s="11"/>
      <c r="B6" s="138"/>
      <c r="C6" s="11" t="s">
        <v>5915</v>
      </c>
      <c r="D6" s="11">
        <v>2.04</v>
      </c>
      <c r="E6" s="11">
        <v>0.040899999999999999</v>
      </c>
      <c r="F6" s="11">
        <v>0.082000000000000003</v>
      </c>
    </row>
    <row r="7">
      <c r="A7" s="11"/>
      <c r="B7" s="138"/>
      <c r="C7" s="11" t="s">
        <v>5916</v>
      </c>
      <c r="D7" s="11">
        <v>2.29</v>
      </c>
      <c r="E7" s="11">
        <v>0.022200000000000001</v>
      </c>
      <c r="F7" s="11">
        <v>0.067000000000000004</v>
      </c>
    </row>
    <row r="8">
      <c r="A8" s="11"/>
      <c r="B8" s="138"/>
      <c r="C8" s="11" t="s">
        <v>5917</v>
      </c>
      <c r="D8" s="11">
        <v>1.9399999999999999</v>
      </c>
      <c r="E8" s="11">
        <v>0.051999999999999998</v>
      </c>
      <c r="F8" s="11">
        <v>0.078</v>
      </c>
    </row>
    <row r="9">
      <c r="A9" s="11"/>
      <c r="B9" s="138"/>
      <c r="C9" s="11" t="s">
        <v>5918</v>
      </c>
      <c r="D9" s="11">
        <v>-0.37</v>
      </c>
      <c r="E9" s="11">
        <v>0.7107</v>
      </c>
      <c r="F9" s="11">
        <v>0.85299999999999998</v>
      </c>
    </row>
    <row r="10">
      <c r="A10" s="11"/>
      <c r="B10" s="138"/>
      <c r="C10" s="11" t="s">
        <v>5912</v>
      </c>
      <c r="D10" s="11">
        <v>0.10000000000000001</v>
      </c>
      <c r="E10" s="11">
        <v>0.91920000000000002</v>
      </c>
      <c r="F10" s="11">
        <v>0.91900000000000004</v>
      </c>
    </row>
    <row r="11">
      <c r="A11" s="11" t="s">
        <v>5919</v>
      </c>
      <c r="B11" s="138" t="s">
        <v>5920</v>
      </c>
      <c r="C11" s="11" t="s">
        <v>5910</v>
      </c>
      <c r="D11" s="11">
        <v>5.2699999999999996</v>
      </c>
      <c r="E11" s="140">
        <v>1.35e-07</v>
      </c>
      <c r="F11" s="141">
        <v>4.0600000000000001e-07</v>
      </c>
    </row>
    <row r="12">
      <c r="A12" s="11"/>
      <c r="B12" s="138"/>
      <c r="C12" s="11" t="s">
        <v>5911</v>
      </c>
      <c r="D12" s="11">
        <v>3.4500000000000002</v>
      </c>
      <c r="E12" s="140">
        <v>0.00055000000000000003</v>
      </c>
      <c r="F12" s="141">
        <v>0.00082600000000000002</v>
      </c>
    </row>
    <row r="13">
      <c r="A13" s="11"/>
      <c r="B13" s="138"/>
      <c r="C13" s="11" t="s">
        <v>5912</v>
      </c>
      <c r="D13" s="11">
        <v>1.8200000000000001</v>
      </c>
      <c r="E13" s="11">
        <v>0.0693</v>
      </c>
      <c r="F13" s="11">
        <v>0.069000000000000006</v>
      </c>
    </row>
    <row r="14">
      <c r="A14" s="11" t="s">
        <v>5921</v>
      </c>
      <c r="B14" s="138">
        <v>0.432</v>
      </c>
      <c r="C14" s="11" t="s">
        <v>5922</v>
      </c>
      <c r="D14" s="11" t="s">
        <v>5922</v>
      </c>
      <c r="E14" s="11" t="s">
        <v>5922</v>
      </c>
      <c r="F14" s="11" t="s">
        <v>5922</v>
      </c>
    </row>
    <row r="15">
      <c r="A15" s="11" t="s">
        <v>5923</v>
      </c>
      <c r="B15" s="138">
        <v>0.36799999999999999</v>
      </c>
      <c r="C15" s="11" t="s">
        <v>5922</v>
      </c>
      <c r="D15" s="11" t="s">
        <v>5922</v>
      </c>
      <c r="E15" s="11" t="s">
        <v>5922</v>
      </c>
      <c r="F15" s="11" t="s">
        <v>5922</v>
      </c>
    </row>
    <row r="17">
      <c r="A17" s="132" t="s">
        <v>5924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88" zoomScale="100" workbookViewId="0">
      <selection activeCell="C110" activeCellId="0" sqref="C110"/>
    </sheetView>
  </sheetViews>
  <sheetFormatPr baseColWidth="10" defaultRowHeight="16"/>
  <cols>
    <col customWidth="1" min="1" max="1" width="12.33203125"/>
    <col customWidth="1" min="2" max="2" width="18.83203125"/>
    <col customWidth="1" min="3" max="3" width="21.5"/>
    <col customWidth="1" min="4" max="4" width="14.5"/>
    <col customWidth="1" min="5" max="5" width="18.1640625"/>
    <col customWidth="1" min="8" max="8" width="14.5"/>
    <col customWidth="1" min="9" max="9" width="18.1640625"/>
    <col customWidth="1" min="10" max="10" width="19.83203125"/>
  </cols>
  <sheetData>
    <row r="1">
      <c r="A1" s="11" t="s">
        <v>5925</v>
      </c>
      <c r="B1" s="11" t="s">
        <v>5926</v>
      </c>
      <c r="C1" s="11" t="s">
        <v>5927</v>
      </c>
      <c r="D1" s="11" t="s">
        <v>238</v>
      </c>
      <c r="E1" s="11" t="s">
        <v>5928</v>
      </c>
      <c r="H1" s="11" t="s">
        <v>238</v>
      </c>
      <c r="I1" s="11" t="s">
        <v>5929</v>
      </c>
      <c r="J1" s="11" t="s">
        <v>5930</v>
      </c>
      <c r="K1" s="11" t="s">
        <v>186</v>
      </c>
    </row>
    <row r="2">
      <c r="A2" s="11" t="s">
        <v>5931</v>
      </c>
      <c r="B2" s="11">
        <v>697</v>
      </c>
      <c r="C2" s="11">
        <v>4637</v>
      </c>
      <c r="D2" s="11" t="s">
        <v>5932</v>
      </c>
      <c r="E2" s="14">
        <v>0.15031269999999999</v>
      </c>
      <c r="H2" s="11" t="s">
        <v>5932</v>
      </c>
      <c r="I2" s="11">
        <v>0.71802900000000003</v>
      </c>
      <c r="J2" s="11">
        <v>0.8755153</v>
      </c>
      <c r="K2" s="11">
        <v>69</v>
      </c>
    </row>
    <row r="3">
      <c r="A3" s="11" t="s">
        <v>5933</v>
      </c>
      <c r="B3" s="11">
        <v>1457</v>
      </c>
      <c r="C3" s="11">
        <v>2632</v>
      </c>
      <c r="D3" s="11" t="s">
        <v>5934</v>
      </c>
      <c r="E3" s="14">
        <v>0.55357142999999998</v>
      </c>
      <c r="H3" s="11" t="s">
        <v>5934</v>
      </c>
      <c r="I3" s="11">
        <v>0.63907259999999999</v>
      </c>
      <c r="J3" s="11">
        <v>0.64277569999999995</v>
      </c>
      <c r="K3" s="11">
        <v>26</v>
      </c>
    </row>
    <row r="4">
      <c r="A4" s="11" t="s">
        <v>5935</v>
      </c>
      <c r="B4" s="11">
        <v>5417</v>
      </c>
      <c r="C4" s="11">
        <v>5517</v>
      </c>
      <c r="D4" s="11" t="s">
        <v>5932</v>
      </c>
      <c r="E4" s="14">
        <v>0.98187420999999997</v>
      </c>
      <c r="H4" t="s">
        <v>5936</v>
      </c>
      <c r="I4" t="s">
        <v>5937</v>
      </c>
    </row>
    <row r="5">
      <c r="A5" s="11" t="s">
        <v>5938</v>
      </c>
      <c r="B5" s="11">
        <v>7112.5</v>
      </c>
      <c r="C5" s="11">
        <v>7244</v>
      </c>
      <c r="D5" s="11" t="s">
        <v>5932</v>
      </c>
      <c r="E5" s="14">
        <v>0.98184705000000005</v>
      </c>
    </row>
    <row r="6">
      <c r="A6" s="11" t="s">
        <v>5939</v>
      </c>
      <c r="B6" s="11">
        <v>8634.5</v>
      </c>
      <c r="C6" s="11">
        <v>9059</v>
      </c>
      <c r="D6" s="11" t="s">
        <v>5932</v>
      </c>
      <c r="E6" s="14">
        <v>0.95314052000000005</v>
      </c>
    </row>
    <row r="7">
      <c r="A7" s="11" t="s">
        <v>5940</v>
      </c>
      <c r="B7" s="11">
        <v>7370</v>
      </c>
      <c r="C7" s="11">
        <v>7755</v>
      </c>
      <c r="D7" s="11" t="s">
        <v>5932</v>
      </c>
      <c r="E7" s="14">
        <v>0.95035460999999999</v>
      </c>
    </row>
    <row r="8">
      <c r="A8" s="11" t="s">
        <v>5941</v>
      </c>
      <c r="B8" s="11">
        <v>7165</v>
      </c>
      <c r="C8" s="11">
        <v>7353</v>
      </c>
      <c r="D8" s="11" t="s">
        <v>5932</v>
      </c>
      <c r="E8" s="14">
        <v>0.97443219999999997</v>
      </c>
    </row>
    <row r="9">
      <c r="A9" s="11" t="s">
        <v>5942</v>
      </c>
      <c r="B9" s="11">
        <v>7214</v>
      </c>
      <c r="C9" s="11">
        <v>7366</v>
      </c>
      <c r="D9" s="11" t="s">
        <v>5932</v>
      </c>
      <c r="E9" s="14">
        <v>0.97936464999999995</v>
      </c>
    </row>
    <row r="10">
      <c r="A10" s="11" t="s">
        <v>5943</v>
      </c>
      <c r="B10" s="11">
        <v>7119</v>
      </c>
      <c r="C10" s="11">
        <v>7282</v>
      </c>
      <c r="D10" s="11" t="s">
        <v>5932</v>
      </c>
      <c r="E10" s="14">
        <v>0.97761604000000002</v>
      </c>
    </row>
    <row r="11">
      <c r="A11" s="11" t="s">
        <v>5944</v>
      </c>
      <c r="B11" s="11">
        <v>319</v>
      </c>
      <c r="C11" s="11">
        <v>5405</v>
      </c>
      <c r="D11" s="11" t="s">
        <v>5932</v>
      </c>
      <c r="E11" s="14">
        <v>0.059019429999999998</v>
      </c>
    </row>
    <row r="12">
      <c r="A12" s="11" t="s">
        <v>5945</v>
      </c>
      <c r="B12" s="11">
        <v>4711.5</v>
      </c>
      <c r="C12" s="11">
        <v>8756</v>
      </c>
      <c r="D12" s="11" t="s">
        <v>5932</v>
      </c>
      <c r="E12" s="14">
        <v>0.53808816999999998</v>
      </c>
    </row>
    <row r="13">
      <c r="A13" s="11" t="s">
        <v>5946</v>
      </c>
      <c r="B13" s="11">
        <v>6467</v>
      </c>
      <c r="C13" s="11">
        <v>7000</v>
      </c>
      <c r="D13" s="11" t="s">
        <v>5932</v>
      </c>
      <c r="E13" s="14">
        <v>0.92385713999999997</v>
      </c>
    </row>
    <row r="14">
      <c r="A14" s="11" t="s">
        <v>5947</v>
      </c>
      <c r="B14" s="11">
        <v>5251.5</v>
      </c>
      <c r="C14" s="11">
        <v>5467</v>
      </c>
      <c r="D14" s="11" t="s">
        <v>5932</v>
      </c>
      <c r="E14" s="14">
        <v>0.96058167000000005</v>
      </c>
    </row>
    <row r="15">
      <c r="A15" s="11" t="s">
        <v>5948</v>
      </c>
      <c r="B15" s="11">
        <v>6814.5</v>
      </c>
      <c r="C15" s="11">
        <v>7108</v>
      </c>
      <c r="D15" s="11" t="s">
        <v>5932</v>
      </c>
      <c r="E15" s="14">
        <v>0.95870849999999996</v>
      </c>
    </row>
    <row r="16">
      <c r="A16" s="11" t="s">
        <v>5949</v>
      </c>
      <c r="B16" s="11">
        <v>6061</v>
      </c>
      <c r="C16" s="11">
        <v>6227</v>
      </c>
      <c r="D16" s="11" t="s">
        <v>5932</v>
      </c>
      <c r="E16" s="14">
        <v>0.97334189999999998</v>
      </c>
    </row>
    <row r="17">
      <c r="A17" s="11" t="s">
        <v>5950</v>
      </c>
      <c r="B17" s="11">
        <v>5928.5</v>
      </c>
      <c r="C17" s="11">
        <v>6130</v>
      </c>
      <c r="D17" s="11" t="s">
        <v>5932</v>
      </c>
      <c r="E17" s="14">
        <v>0.96712887000000003</v>
      </c>
    </row>
    <row r="18">
      <c r="A18" s="11" t="s">
        <v>5951</v>
      </c>
      <c r="B18" s="11">
        <v>1266</v>
      </c>
      <c r="C18" s="11">
        <v>5409</v>
      </c>
      <c r="D18" s="11" t="s">
        <v>5932</v>
      </c>
      <c r="E18" s="14">
        <v>0.23405434999999999</v>
      </c>
    </row>
    <row r="19">
      <c r="A19" s="11" t="s">
        <v>5952</v>
      </c>
      <c r="B19" s="11">
        <v>3048</v>
      </c>
      <c r="C19" s="11">
        <v>4811</v>
      </c>
      <c r="D19" s="11" t="s">
        <v>5934</v>
      </c>
      <c r="E19" s="14">
        <v>0.63354812000000005</v>
      </c>
    </row>
    <row r="20">
      <c r="A20" s="11" t="s">
        <v>5953</v>
      </c>
      <c r="B20" s="11">
        <v>3976.5</v>
      </c>
      <c r="C20" s="11">
        <v>4401</v>
      </c>
      <c r="D20" s="11" t="s">
        <v>5934</v>
      </c>
      <c r="E20" s="14">
        <v>0.90354464999999995</v>
      </c>
    </row>
    <row r="21">
      <c r="A21" s="11" t="s">
        <v>5954</v>
      </c>
      <c r="B21" s="11">
        <v>5239</v>
      </c>
      <c r="C21" s="11">
        <v>5467</v>
      </c>
      <c r="D21" s="11" t="s">
        <v>5934</v>
      </c>
      <c r="E21" s="14">
        <v>0.95829523000000005</v>
      </c>
    </row>
    <row r="22">
      <c r="A22" s="11" t="s">
        <v>5955</v>
      </c>
      <c r="B22" s="11">
        <v>5524.5</v>
      </c>
      <c r="C22" s="11">
        <v>5689</v>
      </c>
      <c r="D22" s="11" t="s">
        <v>5934</v>
      </c>
      <c r="E22" s="14">
        <v>0.97108455000000005</v>
      </c>
    </row>
    <row r="23">
      <c r="A23" s="11" t="s">
        <v>5956</v>
      </c>
      <c r="B23" s="11">
        <v>1852</v>
      </c>
      <c r="C23" s="11">
        <v>3926</v>
      </c>
      <c r="D23" s="11" t="s">
        <v>5934</v>
      </c>
      <c r="E23" s="14">
        <v>0.47172694999999998</v>
      </c>
    </row>
    <row r="24">
      <c r="A24" s="11" t="s">
        <v>5957</v>
      </c>
      <c r="B24" s="11">
        <v>1437.5</v>
      </c>
      <c r="C24" s="11">
        <v>2966</v>
      </c>
      <c r="D24" s="11" t="s">
        <v>5934</v>
      </c>
      <c r="E24" s="14">
        <v>0.48465946999999998</v>
      </c>
    </row>
    <row r="25">
      <c r="A25" s="11" t="s">
        <v>5958</v>
      </c>
      <c r="B25" s="11">
        <v>317</v>
      </c>
      <c r="C25" s="11">
        <v>1086</v>
      </c>
      <c r="D25" s="11" t="s">
        <v>5934</v>
      </c>
      <c r="E25" s="14">
        <v>0.29189686999999997</v>
      </c>
    </row>
    <row r="26">
      <c r="A26" s="11" t="s">
        <v>5959</v>
      </c>
      <c r="B26" s="11">
        <v>1092.5</v>
      </c>
      <c r="C26" s="11">
        <v>1326</v>
      </c>
      <c r="D26" s="11" t="s">
        <v>5934</v>
      </c>
      <c r="E26" s="14">
        <v>0.82390649000000005</v>
      </c>
    </row>
    <row r="27">
      <c r="A27" s="11" t="s">
        <v>5960</v>
      </c>
      <c r="B27" s="11">
        <v>1227.5</v>
      </c>
      <c r="C27" s="11">
        <v>1345</v>
      </c>
      <c r="D27" s="11" t="s">
        <v>5934</v>
      </c>
      <c r="E27" s="14">
        <v>0.91263941000000004</v>
      </c>
    </row>
    <row r="28">
      <c r="A28" s="11" t="s">
        <v>5961</v>
      </c>
      <c r="B28" s="11">
        <v>1009</v>
      </c>
      <c r="C28" s="11">
        <v>3386</v>
      </c>
      <c r="D28" s="11" t="s">
        <v>5934</v>
      </c>
      <c r="E28" s="14">
        <v>0.29799173000000001</v>
      </c>
    </row>
    <row r="29">
      <c r="A29" s="11" t="s">
        <v>5962</v>
      </c>
      <c r="B29" s="11">
        <v>5781</v>
      </c>
      <c r="C29" s="11">
        <v>6577</v>
      </c>
      <c r="D29" s="11" t="s">
        <v>5932</v>
      </c>
      <c r="E29" s="14">
        <v>0.87897217999999999</v>
      </c>
    </row>
    <row r="30">
      <c r="A30" s="11" t="s">
        <v>5963</v>
      </c>
      <c r="B30" s="11">
        <v>3171.5</v>
      </c>
      <c r="C30" s="11">
        <v>11528</v>
      </c>
      <c r="D30" s="11" t="s">
        <v>5932</v>
      </c>
      <c r="E30" s="14">
        <v>0.27511277000000001</v>
      </c>
    </row>
    <row r="31">
      <c r="A31" s="11" t="s">
        <v>5964</v>
      </c>
      <c r="B31" s="11">
        <v>13887</v>
      </c>
      <c r="C31" s="11">
        <v>13989</v>
      </c>
      <c r="D31" s="11" t="s">
        <v>5932</v>
      </c>
      <c r="E31" s="14">
        <v>0.99270855999999996</v>
      </c>
    </row>
    <row r="32">
      <c r="A32" s="11" t="s">
        <v>5965</v>
      </c>
      <c r="B32" s="11">
        <v>12540</v>
      </c>
      <c r="C32" s="11">
        <v>13468</v>
      </c>
      <c r="D32" s="11" t="s">
        <v>5932</v>
      </c>
      <c r="E32" s="14">
        <v>0.93109593000000002</v>
      </c>
    </row>
    <row r="33">
      <c r="A33" s="11" t="s">
        <v>5966</v>
      </c>
      <c r="B33" s="11">
        <v>12108.5</v>
      </c>
      <c r="C33" s="11">
        <v>12223</v>
      </c>
      <c r="D33" s="11" t="s">
        <v>5932</v>
      </c>
      <c r="E33" s="14">
        <v>0.99063241000000002</v>
      </c>
    </row>
    <row r="34">
      <c r="A34" s="11" t="s">
        <v>5967</v>
      </c>
      <c r="B34" s="11">
        <v>12259.5</v>
      </c>
      <c r="C34" s="11">
        <v>14518</v>
      </c>
      <c r="D34" s="11" t="s">
        <v>5932</v>
      </c>
      <c r="E34" s="14">
        <v>0.84443449999999998</v>
      </c>
    </row>
    <row r="35">
      <c r="A35" s="11" t="s">
        <v>5968</v>
      </c>
      <c r="B35" s="11">
        <v>6319</v>
      </c>
      <c r="C35" s="11">
        <v>8721</v>
      </c>
      <c r="D35" s="11" t="s">
        <v>5932</v>
      </c>
      <c r="E35" s="14">
        <v>0.72457287000000004</v>
      </c>
    </row>
    <row r="36">
      <c r="A36" s="11" t="s">
        <v>5969</v>
      </c>
      <c r="B36" s="11">
        <v>5997.5</v>
      </c>
      <c r="C36" s="11">
        <v>7111</v>
      </c>
      <c r="D36" s="11" t="s">
        <v>5932</v>
      </c>
      <c r="E36" s="14">
        <v>0.84341162000000003</v>
      </c>
    </row>
    <row r="37">
      <c r="A37" s="11" t="s">
        <v>5970</v>
      </c>
      <c r="B37" s="11">
        <v>3527.5</v>
      </c>
      <c r="C37" s="11">
        <v>4138</v>
      </c>
      <c r="D37" s="11" t="s">
        <v>5932</v>
      </c>
      <c r="E37" s="14">
        <v>0.85246496000000005</v>
      </c>
    </row>
    <row r="38">
      <c r="A38" s="11" t="s">
        <v>5971</v>
      </c>
      <c r="B38" s="11">
        <v>14182.5</v>
      </c>
      <c r="C38" s="11">
        <v>14394</v>
      </c>
      <c r="D38" s="11" t="s">
        <v>5932</v>
      </c>
      <c r="E38" s="14">
        <v>0.98530638000000004</v>
      </c>
    </row>
    <row r="39">
      <c r="A39" s="11" t="s">
        <v>5972</v>
      </c>
      <c r="B39" s="11">
        <v>10697</v>
      </c>
      <c r="C39" s="11">
        <v>11086</v>
      </c>
      <c r="D39" s="11" t="s">
        <v>5932</v>
      </c>
      <c r="E39" s="14">
        <v>0.96491070000000001</v>
      </c>
    </row>
    <row r="40">
      <c r="A40" s="11" t="s">
        <v>5973</v>
      </c>
      <c r="B40" s="11">
        <v>11998</v>
      </c>
      <c r="C40" s="11">
        <v>13544</v>
      </c>
      <c r="D40" s="11" t="s">
        <v>5932</v>
      </c>
      <c r="E40" s="14">
        <v>0.88585351000000001</v>
      </c>
    </row>
    <row r="41">
      <c r="A41" s="11" t="s">
        <v>5974</v>
      </c>
      <c r="B41" s="11">
        <v>6687.5</v>
      </c>
      <c r="C41" s="11">
        <v>8826</v>
      </c>
      <c r="D41" s="11" t="s">
        <v>5932</v>
      </c>
      <c r="E41" s="14">
        <v>0.75770451000000005</v>
      </c>
    </row>
    <row r="42">
      <c r="A42" s="11" t="s">
        <v>5975</v>
      </c>
      <c r="B42" s="11">
        <v>388</v>
      </c>
      <c r="C42" s="11">
        <v>7736</v>
      </c>
      <c r="D42" s="11" t="s">
        <v>5932</v>
      </c>
      <c r="E42" s="14">
        <v>0.050155119999999997</v>
      </c>
    </row>
    <row r="43">
      <c r="A43" s="11" t="s">
        <v>5976</v>
      </c>
      <c r="B43" s="11">
        <v>8900.5</v>
      </c>
      <c r="C43" s="11">
        <v>9470</v>
      </c>
      <c r="D43" s="11" t="s">
        <v>5932</v>
      </c>
      <c r="E43" s="14">
        <v>0.93986272000000004</v>
      </c>
    </row>
    <row r="44">
      <c r="A44" s="11" t="s">
        <v>5977</v>
      </c>
      <c r="B44" s="11">
        <v>10337.5</v>
      </c>
      <c r="C44" s="11">
        <v>12490</v>
      </c>
      <c r="D44" s="11" t="s">
        <v>5932</v>
      </c>
      <c r="E44" s="14">
        <v>0.82766213</v>
      </c>
    </row>
    <row r="45">
      <c r="A45" s="11" t="s">
        <v>5978</v>
      </c>
      <c r="B45" s="11">
        <v>7008.5</v>
      </c>
      <c r="C45" s="11">
        <v>8005</v>
      </c>
      <c r="D45" s="11" t="s">
        <v>5932</v>
      </c>
      <c r="E45" s="14">
        <v>0.8755153</v>
      </c>
    </row>
    <row r="46">
      <c r="A46" s="11" t="s">
        <v>5979</v>
      </c>
      <c r="B46" s="11">
        <v>4175</v>
      </c>
      <c r="C46" s="11">
        <v>8554</v>
      </c>
      <c r="D46" s="11" t="s">
        <v>5932</v>
      </c>
      <c r="E46" s="14">
        <v>0.48807574999999997</v>
      </c>
    </row>
    <row r="47">
      <c r="A47" s="11" t="s">
        <v>5980</v>
      </c>
      <c r="B47" s="11">
        <v>13517</v>
      </c>
      <c r="C47" s="11">
        <v>14254</v>
      </c>
      <c r="D47" s="11" t="s">
        <v>5932</v>
      </c>
      <c r="E47" s="14">
        <v>0.94829521999999999</v>
      </c>
    </row>
    <row r="48">
      <c r="A48" s="11" t="s">
        <v>5981</v>
      </c>
      <c r="B48" s="11">
        <v>7939.5</v>
      </c>
      <c r="C48" s="11">
        <v>8176</v>
      </c>
      <c r="D48" s="11" t="s">
        <v>5932</v>
      </c>
      <c r="E48" s="14">
        <v>0.97107387000000001</v>
      </c>
    </row>
    <row r="49">
      <c r="A49" s="11" t="s">
        <v>5982</v>
      </c>
      <c r="B49" s="11">
        <v>1663</v>
      </c>
      <c r="C49" s="11">
        <v>6032</v>
      </c>
      <c r="D49" s="11" t="s">
        <v>5932</v>
      </c>
      <c r="E49" s="14">
        <v>0.27569629000000001</v>
      </c>
    </row>
    <row r="50">
      <c r="A50" s="11" t="s">
        <v>5983</v>
      </c>
      <c r="B50" s="11">
        <v>684</v>
      </c>
      <c r="C50" s="11">
        <v>1100</v>
      </c>
      <c r="D50" s="11" t="s">
        <v>5934</v>
      </c>
      <c r="E50" s="14">
        <v>0.62181818</v>
      </c>
    </row>
    <row r="51">
      <c r="A51" s="11" t="s">
        <v>5984</v>
      </c>
      <c r="B51" s="11">
        <v>850.5</v>
      </c>
      <c r="C51" s="11">
        <v>1104</v>
      </c>
      <c r="D51" s="11" t="s">
        <v>5934</v>
      </c>
      <c r="E51" s="14">
        <v>0.77038043</v>
      </c>
    </row>
    <row r="52">
      <c r="A52" s="11" t="s">
        <v>5985</v>
      </c>
      <c r="B52" s="11">
        <v>794</v>
      </c>
      <c r="C52" s="11">
        <v>1243</v>
      </c>
      <c r="D52" s="11" t="s">
        <v>5934</v>
      </c>
      <c r="E52" s="14">
        <v>0.63877715000000002</v>
      </c>
    </row>
    <row r="53">
      <c r="A53" s="11" t="s">
        <v>5986</v>
      </c>
      <c r="B53" s="11">
        <v>801</v>
      </c>
      <c r="C53" s="11">
        <v>1232</v>
      </c>
      <c r="D53" s="11" t="s">
        <v>5934</v>
      </c>
      <c r="E53" s="14">
        <v>0.65016233999999995</v>
      </c>
    </row>
    <row r="54">
      <c r="A54" s="11" t="s">
        <v>5987</v>
      </c>
      <c r="B54" s="11">
        <v>941.5</v>
      </c>
      <c r="C54" s="11">
        <v>1221</v>
      </c>
      <c r="D54" s="11" t="s">
        <v>5934</v>
      </c>
      <c r="E54" s="14">
        <v>0.77108927000000005</v>
      </c>
    </row>
    <row r="55">
      <c r="A55" s="11" t="s">
        <v>5988</v>
      </c>
      <c r="B55" s="11">
        <v>846</v>
      </c>
      <c r="C55" s="11">
        <v>1054</v>
      </c>
      <c r="D55" s="11" t="s">
        <v>5934</v>
      </c>
      <c r="E55" s="14">
        <v>0.80265655000000002</v>
      </c>
    </row>
    <row r="56">
      <c r="A56" s="11" t="s">
        <v>5989</v>
      </c>
      <c r="B56" s="11">
        <v>740</v>
      </c>
      <c r="C56" s="11">
        <v>1238</v>
      </c>
      <c r="D56" s="11" t="s">
        <v>5934</v>
      </c>
      <c r="E56" s="14">
        <v>0.59773829000000001</v>
      </c>
    </row>
    <row r="57">
      <c r="A57" s="11" t="s">
        <v>5990</v>
      </c>
      <c r="B57" s="11">
        <v>1076.5</v>
      </c>
      <c r="C57" s="11">
        <v>1260</v>
      </c>
      <c r="D57" s="11" t="s">
        <v>5934</v>
      </c>
      <c r="E57" s="14">
        <v>0.85436508</v>
      </c>
    </row>
    <row r="58">
      <c r="A58" s="11" t="s">
        <v>5991</v>
      </c>
      <c r="B58" s="11">
        <v>601.5</v>
      </c>
      <c r="C58" s="11">
        <v>930</v>
      </c>
      <c r="D58" s="11" t="s">
        <v>5934</v>
      </c>
      <c r="E58" s="14">
        <v>0.64677419000000003</v>
      </c>
    </row>
    <row r="59">
      <c r="A59" s="11" t="s">
        <v>5992</v>
      </c>
      <c r="B59" s="11">
        <v>7712.5</v>
      </c>
      <c r="C59" s="11">
        <v>7854</v>
      </c>
      <c r="D59" s="11" t="s">
        <v>5932</v>
      </c>
      <c r="E59" s="14">
        <v>0.98198370000000001</v>
      </c>
    </row>
    <row r="60">
      <c r="A60" s="11" t="s">
        <v>5993</v>
      </c>
      <c r="B60" s="11">
        <v>2683</v>
      </c>
      <c r="C60" s="11">
        <v>4023</v>
      </c>
      <c r="D60" s="11" t="s">
        <v>5932</v>
      </c>
      <c r="E60" s="14">
        <v>0.66691524000000002</v>
      </c>
    </row>
    <row r="61">
      <c r="A61" s="11" t="s">
        <v>5994</v>
      </c>
      <c r="B61" s="11">
        <v>817.5</v>
      </c>
      <c r="C61" s="11">
        <v>1019</v>
      </c>
      <c r="D61" s="11" t="s">
        <v>5934</v>
      </c>
      <c r="E61" s="14">
        <v>0.80225711</v>
      </c>
    </row>
    <row r="62">
      <c r="A62" s="11" t="s">
        <v>5995</v>
      </c>
      <c r="B62" s="11">
        <v>2488.5</v>
      </c>
      <c r="C62" s="11">
        <v>6330</v>
      </c>
      <c r="D62" s="11" t="s">
        <v>5932</v>
      </c>
      <c r="E62" s="14">
        <v>0.39312796</v>
      </c>
    </row>
    <row r="63">
      <c r="A63" s="11" t="s">
        <v>5996</v>
      </c>
      <c r="B63" s="11">
        <v>368</v>
      </c>
      <c r="C63" s="11">
        <v>1438</v>
      </c>
      <c r="D63" s="11" t="s">
        <v>5934</v>
      </c>
      <c r="E63" s="14">
        <v>0.25591099</v>
      </c>
    </row>
    <row r="64">
      <c r="A64" s="11" t="s">
        <v>5997</v>
      </c>
      <c r="B64" s="11">
        <v>5091</v>
      </c>
      <c r="C64" s="11">
        <v>14684</v>
      </c>
      <c r="D64" s="11" t="s">
        <v>5932</v>
      </c>
      <c r="E64" s="14">
        <v>0.34670390000000001</v>
      </c>
    </row>
    <row r="65">
      <c r="A65" s="11" t="s">
        <v>5998</v>
      </c>
      <c r="B65" s="11">
        <v>3106</v>
      </c>
      <c r="C65" s="11">
        <v>16118</v>
      </c>
      <c r="D65" s="11" t="s">
        <v>5932</v>
      </c>
      <c r="E65" s="14">
        <v>0.19270381</v>
      </c>
    </row>
    <row r="66">
      <c r="A66" s="11" t="s">
        <v>5999</v>
      </c>
      <c r="B66" s="11">
        <v>9128</v>
      </c>
      <c r="C66" s="11">
        <v>11907</v>
      </c>
      <c r="D66" s="11" t="s">
        <v>5932</v>
      </c>
      <c r="E66" s="14">
        <v>0.76660788000000002</v>
      </c>
    </row>
    <row r="67">
      <c r="A67" s="11" t="s">
        <v>6000</v>
      </c>
      <c r="B67" s="11">
        <v>11853</v>
      </c>
      <c r="C67" s="11">
        <v>30266</v>
      </c>
      <c r="D67" s="11" t="s">
        <v>5932</v>
      </c>
      <c r="E67" s="14">
        <v>0.39162756999999998</v>
      </c>
    </row>
    <row r="68">
      <c r="A68" s="11" t="s">
        <v>6001</v>
      </c>
      <c r="B68" s="11">
        <v>3182.5</v>
      </c>
      <c r="C68" s="11">
        <v>8869</v>
      </c>
      <c r="D68" s="11" t="s">
        <v>5932</v>
      </c>
      <c r="E68" s="14">
        <v>0.35883414000000002</v>
      </c>
    </row>
    <row r="69">
      <c r="A69" s="11" t="s">
        <v>6002</v>
      </c>
      <c r="B69" s="11">
        <v>1067</v>
      </c>
      <c r="C69" s="11">
        <v>2159</v>
      </c>
      <c r="D69" s="11" t="s">
        <v>5934</v>
      </c>
      <c r="E69" s="14">
        <v>0.49421028</v>
      </c>
    </row>
    <row r="70">
      <c r="A70" s="11" t="s">
        <v>6003</v>
      </c>
      <c r="B70" s="11">
        <v>5690.5</v>
      </c>
      <c r="C70" s="11">
        <v>6500</v>
      </c>
      <c r="D70" s="11" t="s">
        <v>5932</v>
      </c>
      <c r="E70" s="14">
        <v>0.87546153999999998</v>
      </c>
    </row>
    <row r="71">
      <c r="A71" s="11" t="s">
        <v>6004</v>
      </c>
      <c r="B71" s="11">
        <v>5054.5</v>
      </c>
      <c r="C71" s="11">
        <v>8726</v>
      </c>
      <c r="D71" s="11" t="s">
        <v>5932</v>
      </c>
      <c r="E71" s="14">
        <v>0.57924593000000002</v>
      </c>
    </row>
    <row r="72">
      <c r="A72" s="11" t="s">
        <v>6005</v>
      </c>
      <c r="B72" s="11">
        <v>7602.5</v>
      </c>
      <c r="C72" s="11">
        <v>8034</v>
      </c>
      <c r="D72" s="11" t="s">
        <v>5932</v>
      </c>
      <c r="E72" s="14">
        <v>0.94629076000000001</v>
      </c>
    </row>
    <row r="73">
      <c r="A73" s="11" t="s">
        <v>6006</v>
      </c>
      <c r="B73" s="11">
        <v>3093</v>
      </c>
      <c r="C73" s="11">
        <v>8497</v>
      </c>
      <c r="D73" s="11" t="s">
        <v>5932</v>
      </c>
      <c r="E73" s="14">
        <v>0.36401083000000001</v>
      </c>
    </row>
    <row r="74">
      <c r="A74" s="11" t="s">
        <v>6007</v>
      </c>
      <c r="B74" s="11">
        <v>7076</v>
      </c>
      <c r="C74" s="11">
        <v>7334</v>
      </c>
      <c r="D74" s="11" t="s">
        <v>5932</v>
      </c>
      <c r="E74" s="14">
        <v>0.96482137999999995</v>
      </c>
    </row>
    <row r="75">
      <c r="A75" s="11" t="s">
        <v>6008</v>
      </c>
      <c r="B75" s="11">
        <v>6741.5</v>
      </c>
      <c r="C75" s="11">
        <v>9726</v>
      </c>
      <c r="D75" s="11" t="s">
        <v>5932</v>
      </c>
      <c r="E75" s="14">
        <v>0.69314209000000004</v>
      </c>
    </row>
    <row r="76">
      <c r="A76" s="11" t="s">
        <v>6009</v>
      </c>
      <c r="B76" s="11">
        <v>7507</v>
      </c>
      <c r="C76" s="11">
        <v>7757</v>
      </c>
      <c r="D76" s="11" t="s">
        <v>5932</v>
      </c>
      <c r="E76" s="14">
        <v>0.96777104999999997</v>
      </c>
    </row>
    <row r="77">
      <c r="A77" s="11" t="s">
        <v>6010</v>
      </c>
      <c r="B77" s="11">
        <v>7249.5</v>
      </c>
      <c r="C77" s="11">
        <v>7521</v>
      </c>
      <c r="D77" s="11" t="s">
        <v>5932</v>
      </c>
      <c r="E77" s="14">
        <v>0.96390107999999997</v>
      </c>
    </row>
    <row r="78">
      <c r="A78" s="11" t="s">
        <v>6011</v>
      </c>
      <c r="B78" s="11">
        <v>7031</v>
      </c>
      <c r="C78" s="11">
        <v>7273</v>
      </c>
      <c r="D78" s="11" t="s">
        <v>5932</v>
      </c>
      <c r="E78" s="14">
        <v>0.96672625000000001</v>
      </c>
    </row>
    <row r="79">
      <c r="A79" s="11" t="s">
        <v>6012</v>
      </c>
      <c r="B79" s="11">
        <v>1354</v>
      </c>
      <c r="C79" s="11">
        <v>7756</v>
      </c>
      <c r="D79" s="11" t="s">
        <v>5934</v>
      </c>
      <c r="E79" s="14">
        <v>0.17457452000000001</v>
      </c>
    </row>
    <row r="80">
      <c r="A80" s="11" t="s">
        <v>6013</v>
      </c>
      <c r="B80" s="11">
        <v>2603.5</v>
      </c>
      <c r="C80" s="11">
        <v>3190</v>
      </c>
      <c r="D80" s="11" t="s">
        <v>5932</v>
      </c>
      <c r="E80" s="14">
        <v>0.81614419999999999</v>
      </c>
    </row>
    <row r="81">
      <c r="A81" s="11" t="s">
        <v>6014</v>
      </c>
      <c r="B81" s="11">
        <v>5164.5</v>
      </c>
      <c r="C81" s="11">
        <v>5526</v>
      </c>
      <c r="D81" s="11" t="s">
        <v>5932</v>
      </c>
      <c r="E81" s="14">
        <v>0.93458198000000003</v>
      </c>
    </row>
    <row r="82">
      <c r="A82" s="11" t="s">
        <v>6015</v>
      </c>
      <c r="B82" s="11">
        <v>5779</v>
      </c>
      <c r="C82" s="11">
        <v>10489</v>
      </c>
      <c r="D82" s="11" t="s">
        <v>5932</v>
      </c>
      <c r="E82" s="14">
        <v>0.55095815000000004</v>
      </c>
    </row>
    <row r="83">
      <c r="A83" s="11" t="s">
        <v>6016</v>
      </c>
      <c r="B83" s="11">
        <v>9171.5</v>
      </c>
      <c r="C83" s="11">
        <v>9316</v>
      </c>
      <c r="D83" s="11" t="s">
        <v>5932</v>
      </c>
      <c r="E83" s="14">
        <v>0.98448904999999998</v>
      </c>
    </row>
    <row r="84">
      <c r="A84" s="11" t="s">
        <v>6017</v>
      </c>
      <c r="B84" s="11">
        <v>326</v>
      </c>
      <c r="C84" s="11">
        <v>4023</v>
      </c>
      <c r="D84" s="11" t="s">
        <v>5932</v>
      </c>
      <c r="E84" s="14">
        <v>0.081034049999999996</v>
      </c>
    </row>
    <row r="85">
      <c r="A85" s="11" t="s">
        <v>6018</v>
      </c>
      <c r="B85" s="11">
        <v>1280</v>
      </c>
      <c r="C85" s="11">
        <v>8239</v>
      </c>
      <c r="D85" s="11" t="s">
        <v>5932</v>
      </c>
      <c r="E85" s="14">
        <v>0.15535866000000001</v>
      </c>
    </row>
    <row r="86">
      <c r="A86" s="11" t="s">
        <v>6019</v>
      </c>
      <c r="B86" s="11">
        <v>8708</v>
      </c>
      <c r="C86" s="11">
        <v>9475</v>
      </c>
      <c r="D86" s="11" t="s">
        <v>5934</v>
      </c>
      <c r="E86" s="14">
        <v>0.91905013000000002</v>
      </c>
    </row>
    <row r="87">
      <c r="A87" s="11" t="s">
        <v>6020</v>
      </c>
      <c r="B87" s="11">
        <v>1264</v>
      </c>
      <c r="C87" s="11">
        <v>9969</v>
      </c>
      <c r="D87" s="11" t="s">
        <v>5932</v>
      </c>
      <c r="E87" s="14">
        <v>0.12679306000000001</v>
      </c>
    </row>
    <row r="88">
      <c r="A88" s="11" t="s">
        <v>6021</v>
      </c>
      <c r="B88" s="11">
        <v>434</v>
      </c>
      <c r="C88" s="11">
        <v>15164</v>
      </c>
      <c r="D88" s="11" t="s">
        <v>5932</v>
      </c>
      <c r="E88" s="14">
        <v>0.028620420000000001</v>
      </c>
    </row>
    <row r="89">
      <c r="A89" s="11" t="s">
        <v>6022</v>
      </c>
      <c r="B89" s="11">
        <v>4338</v>
      </c>
      <c r="C89" s="11">
        <v>4584</v>
      </c>
      <c r="D89" s="11" t="s">
        <v>5932</v>
      </c>
      <c r="E89" s="14">
        <v>0.94633508</v>
      </c>
    </row>
    <row r="90">
      <c r="A90" s="11" t="s">
        <v>6023</v>
      </c>
      <c r="B90" s="11">
        <v>413.5</v>
      </c>
      <c r="C90" s="11">
        <v>1320</v>
      </c>
      <c r="D90" s="11" t="s">
        <v>5934</v>
      </c>
      <c r="E90" s="14">
        <v>0.31325757999999998</v>
      </c>
    </row>
    <row r="91">
      <c r="A91" s="11" t="s">
        <v>6024</v>
      </c>
      <c r="B91" s="11">
        <v>2408</v>
      </c>
      <c r="C91" s="11">
        <v>5511</v>
      </c>
      <c r="D91" s="11" t="s">
        <v>5932</v>
      </c>
      <c r="E91" s="14">
        <v>0.43694429000000001</v>
      </c>
    </row>
    <row r="92">
      <c r="A92" s="11" t="s">
        <v>6025</v>
      </c>
      <c r="B92" s="11">
        <v>3363</v>
      </c>
      <c r="C92" s="11">
        <v>5582</v>
      </c>
      <c r="D92" s="11" t="s">
        <v>5932</v>
      </c>
      <c r="E92" s="14">
        <v>0.60247223000000005</v>
      </c>
    </row>
    <row r="93">
      <c r="A93" s="11" t="s">
        <v>6026</v>
      </c>
      <c r="B93" s="11">
        <v>3537</v>
      </c>
      <c r="C93" s="11">
        <v>4178</v>
      </c>
      <c r="D93" s="11" t="s">
        <v>5932</v>
      </c>
      <c r="E93" s="14">
        <v>0.84657731000000003</v>
      </c>
    </row>
    <row r="94">
      <c r="A94" s="11" t="s">
        <v>6027</v>
      </c>
      <c r="B94" s="11">
        <v>4186</v>
      </c>
      <c r="C94" s="11">
        <v>4606</v>
      </c>
      <c r="D94" s="11" t="s">
        <v>5932</v>
      </c>
      <c r="E94" s="14">
        <v>0.90881458999999998</v>
      </c>
    </row>
    <row r="95">
      <c r="A95" s="11" t="s">
        <v>6028</v>
      </c>
      <c r="B95" s="11">
        <v>3325</v>
      </c>
      <c r="C95" s="11">
        <v>3679</v>
      </c>
      <c r="D95" s="11" t="s">
        <v>5932</v>
      </c>
      <c r="E95" s="14">
        <v>0.90377819999999998</v>
      </c>
    </row>
    <row r="96">
      <c r="A96" s="11" t="s">
        <v>6029</v>
      </c>
      <c r="B96" s="11">
        <v>4089</v>
      </c>
      <c r="C96" s="11">
        <v>4378</v>
      </c>
      <c r="D96" s="11" t="s">
        <v>5932</v>
      </c>
      <c r="E96" s="14">
        <v>0.93398811999999998</v>
      </c>
    </row>
    <row r="98">
      <c r="A98" s="132" t="s">
        <v>6030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25" activeCellId="0" sqref="H25"/>
    </sheetView>
  </sheetViews>
  <sheetFormatPr baseColWidth="10" defaultRowHeight="16"/>
  <cols>
    <col customWidth="1" min="1" max="1" width="19.1640625"/>
    <col customWidth="1" min="2" max="2" width="7.5"/>
    <col bestFit="1" customWidth="1" min="3" max="3" width="11.6640625"/>
    <col customWidth="1" min="4" max="4" width="18.1640625"/>
    <col customWidth="1" min="6" max="6" width="19.83203125"/>
    <col customWidth="1" min="7" max="7" width="7.5"/>
    <col bestFit="1" customWidth="1" min="8" max="8" width="11.6640625"/>
    <col customWidth="1" min="9" max="9" width="18.1640625"/>
    <col customWidth="1" min="11" max="11" width="19"/>
    <col customWidth="1" min="12" max="12" width="8.6640625"/>
    <col customWidth="1" min="14" max="14" width="17.83203125"/>
  </cols>
  <sheetData>
    <row r="1">
      <c r="A1" s="139" t="s">
        <v>6031</v>
      </c>
      <c r="B1" s="11"/>
      <c r="C1" s="11"/>
      <c r="D1" s="11"/>
      <c r="E1" s="11"/>
      <c r="F1" s="139" t="s">
        <v>6032</v>
      </c>
    </row>
    <row r="3">
      <c r="A3" s="11" t="s">
        <v>6033</v>
      </c>
      <c r="B3" s="11" t="s">
        <v>6034</v>
      </c>
      <c r="C3" s="11" t="s">
        <v>113</v>
      </c>
      <c r="D3" s="11" t="s">
        <v>206</v>
      </c>
      <c r="F3" s="11" t="s">
        <v>6033</v>
      </c>
      <c r="G3" s="11" t="s">
        <v>6034</v>
      </c>
      <c r="H3" s="11" t="s">
        <v>113</v>
      </c>
      <c r="I3" s="11" t="s">
        <v>206</v>
      </c>
    </row>
    <row r="4">
      <c r="A4" s="11">
        <v>20</v>
      </c>
      <c r="B4" s="11" t="s">
        <v>6035</v>
      </c>
      <c r="C4" s="11">
        <v>135429</v>
      </c>
      <c r="D4" s="142">
        <v>1.1350983154272301</v>
      </c>
      <c r="F4" s="11">
        <v>20</v>
      </c>
      <c r="G4" s="11" t="s">
        <v>6035</v>
      </c>
      <c r="H4" s="11">
        <v>52182</v>
      </c>
      <c r="I4" s="14">
        <v>1.2974858383530801</v>
      </c>
    </row>
    <row r="5">
      <c r="A5" s="11">
        <v>20</v>
      </c>
      <c r="B5" s="11" t="s">
        <v>6036</v>
      </c>
      <c r="C5" s="11">
        <v>215507</v>
      </c>
      <c r="D5" s="142">
        <v>1.80627216226049</v>
      </c>
      <c r="F5" s="11">
        <v>20</v>
      </c>
      <c r="G5" s="11" t="s">
        <v>6036</v>
      </c>
      <c r="H5" s="11">
        <v>79751</v>
      </c>
      <c r="I5" s="14">
        <v>1.9829786726169301</v>
      </c>
    </row>
    <row r="6">
      <c r="A6" s="11">
        <v>20</v>
      </c>
      <c r="B6" s="11" t="s">
        <v>6037</v>
      </c>
      <c r="C6" s="11">
        <v>210284</v>
      </c>
      <c r="D6" s="142">
        <v>1.76249558190122</v>
      </c>
      <c r="F6" s="11">
        <v>20</v>
      </c>
      <c r="G6" s="11" t="s">
        <v>6037</v>
      </c>
      <c r="H6" s="11">
        <v>65355</v>
      </c>
      <c r="I6" s="14">
        <v>1.6250275375716901</v>
      </c>
    </row>
    <row r="7">
      <c r="A7" s="11">
        <v>20</v>
      </c>
      <c r="B7" s="11" t="s">
        <v>6038</v>
      </c>
      <c r="C7" s="11">
        <v>11369817</v>
      </c>
      <c r="D7" s="142">
        <v>95.296133940410996</v>
      </c>
      <c r="F7" s="11">
        <v>20</v>
      </c>
      <c r="G7" s="11" t="s">
        <v>6038</v>
      </c>
      <c r="H7" s="11">
        <v>3824490</v>
      </c>
      <c r="I7" s="14">
        <v>95.094507951458198</v>
      </c>
    </row>
    <row r="8">
      <c r="A8" s="11">
        <v>21</v>
      </c>
      <c r="B8" s="11" t="s">
        <v>6035</v>
      </c>
      <c r="C8" s="11">
        <v>1634672</v>
      </c>
      <c r="D8" s="142">
        <v>1.41733161021747</v>
      </c>
      <c r="F8" s="11">
        <v>21</v>
      </c>
      <c r="G8" s="11" t="s">
        <v>6035</v>
      </c>
      <c r="H8" s="11">
        <v>386935</v>
      </c>
      <c r="I8" s="14">
        <v>0.86398347661047203</v>
      </c>
    </row>
    <row r="9">
      <c r="A9" s="11">
        <v>21</v>
      </c>
      <c r="B9" s="11" t="s">
        <v>6036</v>
      </c>
      <c r="C9" s="11">
        <v>1615400</v>
      </c>
      <c r="D9" s="142">
        <v>1.40062194932396</v>
      </c>
      <c r="F9" s="11">
        <v>21</v>
      </c>
      <c r="G9" s="11" t="s">
        <v>6036</v>
      </c>
      <c r="H9" s="11">
        <v>700732</v>
      </c>
      <c r="I9" s="14">
        <v>1.5646578095344399</v>
      </c>
    </row>
    <row r="10">
      <c r="A10" s="11">
        <v>21</v>
      </c>
      <c r="B10" s="11" t="s">
        <v>6037</v>
      </c>
      <c r="C10" s="11">
        <v>1796651</v>
      </c>
      <c r="D10" s="142">
        <v>1.5577744372136</v>
      </c>
      <c r="F10" s="11">
        <v>21</v>
      </c>
      <c r="G10" s="11" t="s">
        <v>6037</v>
      </c>
      <c r="H10" s="11">
        <v>534378</v>
      </c>
      <c r="I10" s="14">
        <v>1.19320754716981</v>
      </c>
    </row>
    <row r="11">
      <c r="A11" s="11">
        <v>21</v>
      </c>
      <c r="B11" s="11" t="s">
        <v>6038</v>
      </c>
      <c r="C11" s="11">
        <v>110287754</v>
      </c>
      <c r="D11" s="142">
        <v>95.624272003244897</v>
      </c>
      <c r="F11" s="11">
        <v>21</v>
      </c>
      <c r="G11" s="11" t="s">
        <v>6038</v>
      </c>
      <c r="H11" s="11">
        <v>43162955</v>
      </c>
      <c r="I11" s="14">
        <v>96.3781511666852</v>
      </c>
    </row>
    <row r="12">
      <c r="A12" s="11">
        <v>22</v>
      </c>
      <c r="B12" s="11" t="s">
        <v>6035</v>
      </c>
      <c r="C12" s="11">
        <v>102704</v>
      </c>
      <c r="D12" s="142">
        <v>3.5789717983127498</v>
      </c>
      <c r="F12" s="11">
        <v>22</v>
      </c>
      <c r="G12" s="11" t="s">
        <v>6035</v>
      </c>
      <c r="H12" s="11">
        <v>34438</v>
      </c>
      <c r="I12" s="14">
        <v>2.3005567349970799</v>
      </c>
    </row>
    <row r="13">
      <c r="A13" s="11">
        <v>22</v>
      </c>
      <c r="B13" s="11" t="s">
        <v>6036</v>
      </c>
      <c r="C13" s="11">
        <v>117802</v>
      </c>
      <c r="D13" s="142">
        <v>4.1050984945556097</v>
      </c>
      <c r="F13" s="11">
        <v>22</v>
      </c>
      <c r="G13" s="11" t="s">
        <v>6036</v>
      </c>
      <c r="H13" s="11">
        <v>44666</v>
      </c>
      <c r="I13" s="14">
        <v>2.9838163402456401</v>
      </c>
    </row>
    <row r="14">
      <c r="A14" s="11">
        <v>22</v>
      </c>
      <c r="B14" s="11" t="s">
        <v>6037</v>
      </c>
      <c r="C14" s="11">
        <v>107753</v>
      </c>
      <c r="D14" s="142">
        <v>3.7549165386313499</v>
      </c>
      <c r="F14" s="11">
        <v>22</v>
      </c>
      <c r="G14" s="11" t="s">
        <v>6037</v>
      </c>
      <c r="H14" s="11">
        <v>28632</v>
      </c>
      <c r="I14" s="14">
        <v>1.91269935642129</v>
      </c>
    </row>
    <row r="15">
      <c r="A15" s="11">
        <v>22</v>
      </c>
      <c r="B15" s="11" t="s">
        <v>6038</v>
      </c>
      <c r="C15" s="11">
        <v>2541392</v>
      </c>
      <c r="D15" s="142">
        <v>88.561013168500196</v>
      </c>
      <c r="F15" s="11">
        <v>22</v>
      </c>
      <c r="G15" s="11" t="s">
        <v>6038</v>
      </c>
      <c r="H15" s="11">
        <v>1389206</v>
      </c>
      <c r="I15" s="14">
        <v>92.802927568335903</v>
      </c>
    </row>
    <row r="16">
      <c r="A16" s="11">
        <v>23</v>
      </c>
      <c r="B16" s="11" t="s">
        <v>6035</v>
      </c>
      <c r="C16" s="11">
        <v>9677</v>
      </c>
      <c r="D16" s="142">
        <v>6.2792402878444697</v>
      </c>
      <c r="F16" s="11">
        <v>23</v>
      </c>
      <c r="G16" s="11" t="s">
        <v>6035</v>
      </c>
      <c r="H16" s="11">
        <v>9035</v>
      </c>
      <c r="I16" s="14">
        <v>6.11932514714149</v>
      </c>
    </row>
    <row r="17">
      <c r="A17" s="11">
        <v>23</v>
      </c>
      <c r="B17" s="11" t="s">
        <v>6036</v>
      </c>
      <c r="C17" s="11">
        <v>10260</v>
      </c>
      <c r="D17" s="142">
        <v>6.6575390465313902</v>
      </c>
      <c r="F17" s="11">
        <v>23</v>
      </c>
      <c r="G17" s="11" t="s">
        <v>6036</v>
      </c>
      <c r="H17" s="11">
        <v>6064</v>
      </c>
      <c r="I17" s="14">
        <v>4.1070932697582698</v>
      </c>
    </row>
    <row r="18">
      <c r="A18" s="11">
        <v>23</v>
      </c>
      <c r="B18" s="11" t="s">
        <v>6037</v>
      </c>
      <c r="C18" s="11">
        <v>6580</v>
      </c>
      <c r="D18" s="142">
        <v>4.26964979787296</v>
      </c>
      <c r="F18" s="11">
        <v>23</v>
      </c>
      <c r="G18" s="11" t="s">
        <v>6037</v>
      </c>
      <c r="H18" s="11">
        <v>4155</v>
      </c>
      <c r="I18" s="14">
        <v>2.8141445474679401</v>
      </c>
    </row>
    <row r="19">
      <c r="A19" s="11">
        <v>23</v>
      </c>
      <c r="B19" s="11" t="s">
        <v>6038</v>
      </c>
      <c r="C19" s="11">
        <v>127594</v>
      </c>
      <c r="D19" s="142">
        <v>82.7935708677511</v>
      </c>
      <c r="F19" s="11">
        <v>23</v>
      </c>
      <c r="G19" s="11" t="s">
        <v>6038</v>
      </c>
      <c r="H19" s="11">
        <v>128393</v>
      </c>
      <c r="I19" s="14">
        <v>86.959437035632206</v>
      </c>
    </row>
    <row r="20">
      <c r="A20" s="11">
        <v>24</v>
      </c>
      <c r="B20" s="11" t="s">
        <v>6035</v>
      </c>
      <c r="C20" s="11">
        <v>8155</v>
      </c>
      <c r="D20" s="142">
        <v>13.6118575887566</v>
      </c>
      <c r="F20" s="11">
        <v>24</v>
      </c>
      <c r="G20" s="11" t="s">
        <v>6035</v>
      </c>
      <c r="H20" s="11">
        <v>4239</v>
      </c>
      <c r="I20" s="14">
        <v>8.2502919423900298</v>
      </c>
    </row>
    <row r="21">
      <c r="A21" s="11">
        <v>24</v>
      </c>
      <c r="B21" s="11" t="s">
        <v>6036</v>
      </c>
      <c r="C21" s="11">
        <v>8413</v>
      </c>
      <c r="D21" s="142">
        <v>14.0424963696149</v>
      </c>
      <c r="F21" s="11">
        <v>24</v>
      </c>
      <c r="G21" s="11" t="s">
        <v>6036</v>
      </c>
      <c r="H21" s="11">
        <v>8190</v>
      </c>
      <c r="I21" s="14">
        <v>15.940054495912801</v>
      </c>
    </row>
    <row r="22">
      <c r="A22" s="11">
        <v>24</v>
      </c>
      <c r="B22" s="11" t="s">
        <v>6037</v>
      </c>
      <c r="C22" s="11">
        <v>5290</v>
      </c>
      <c r="D22" s="142">
        <v>8.8297641501560609</v>
      </c>
      <c r="F22" s="11">
        <v>24</v>
      </c>
      <c r="G22" s="11" t="s">
        <v>6037</v>
      </c>
      <c r="H22" s="11">
        <v>8243</v>
      </c>
      <c r="I22" s="14">
        <v>16.043207473725101</v>
      </c>
    </row>
    <row r="23">
      <c r="A23" s="11">
        <v>24</v>
      </c>
      <c r="B23" s="11" t="s">
        <v>6038</v>
      </c>
      <c r="C23" s="11">
        <v>38053</v>
      </c>
      <c r="D23" s="142">
        <v>63.515881891472297</v>
      </c>
      <c r="F23" s="11">
        <v>24</v>
      </c>
      <c r="G23" s="11" t="s">
        <v>6038</v>
      </c>
      <c r="H23" s="11">
        <v>30708</v>
      </c>
      <c r="I23" s="14">
        <v>59.7664460879719</v>
      </c>
    </row>
    <row r="25">
      <c r="A25" s="132" t="s">
        <v>6039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27" activeCellId="0" sqref="B27"/>
    </sheetView>
  </sheetViews>
  <sheetFormatPr baseColWidth="10" defaultRowHeight="16"/>
  <cols>
    <col customWidth="1" min="1" max="1" width="16.5"/>
    <col customWidth="1" min="2" max="2" width="25"/>
    <col customWidth="1" min="3" max="3" width="27.6640625"/>
    <col customWidth="1" min="4" max="4" width="37.6640625"/>
    <col customWidth="1" min="5" max="5" width="40.33203125"/>
    <col customWidth="1" min="8" max="8" width="16"/>
  </cols>
  <sheetData>
    <row r="1">
      <c r="A1" s="11" t="s">
        <v>148</v>
      </c>
      <c r="B1" s="11" t="s">
        <v>6040</v>
      </c>
      <c r="C1" s="11" t="s">
        <v>6041</v>
      </c>
      <c r="D1" s="11" t="s">
        <v>6042</v>
      </c>
      <c r="E1" s="11" t="s">
        <v>6043</v>
      </c>
    </row>
    <row r="2">
      <c r="A2" s="11" t="s">
        <v>293</v>
      </c>
      <c r="B2" s="11">
        <v>90</v>
      </c>
      <c r="C2" s="11">
        <v>151</v>
      </c>
      <c r="D2" s="14">
        <f>Table2022[[#This Row],[TE copies with H3K79me2]]/(Table2022[[#This Row],[TE copies with H3K79me2]]+Table2022[[#This Row],[TE copies without H3K79me2]])</f>
        <v>0.37344398340248963</v>
      </c>
      <c r="E2" s="14">
        <f>Table2022[[#This Row],[TE copies without H3K79me2]]/(Table2022[[#This Row],[TE copies with H3K79me2]]+Table2022[[#This Row],[TE copies without H3K79me2]])</f>
        <v>0.62655601659751037</v>
      </c>
    </row>
    <row r="3">
      <c r="A3" s="11" t="s">
        <v>253</v>
      </c>
      <c r="B3" s="11">
        <v>27</v>
      </c>
      <c r="C3" s="11">
        <v>69</v>
      </c>
      <c r="D3" s="14">
        <f>Table2022[[#This Row],[TE copies with H3K79me2]]/(Table2022[[#This Row],[TE copies with H3K79me2]]+Table2022[[#This Row],[TE copies without H3K79me2]])</f>
        <v>0.28125</v>
      </c>
      <c r="E3" s="14">
        <f>Table2022[[#This Row],[TE copies without H3K79me2]]/(Table2022[[#This Row],[TE copies with H3K79me2]]+Table2022[[#This Row],[TE copies without H3K79me2]])</f>
        <v>0.71875</v>
      </c>
    </row>
    <row r="4">
      <c r="A4" s="11" t="s">
        <v>153</v>
      </c>
      <c r="B4" s="11">
        <v>12</v>
      </c>
      <c r="C4" s="11">
        <v>8</v>
      </c>
      <c r="D4" s="14">
        <f>Table2022[[#This Row],[TE copies with H3K79me2]]/(Table2022[[#This Row],[TE copies with H3K79me2]]+Table2022[[#This Row],[TE copies without H3K79me2]])</f>
        <v>0.59999999999999998</v>
      </c>
      <c r="E4" s="14">
        <f>Table2022[[#This Row],[TE copies without H3K79me2]]/(Table2022[[#This Row],[TE copies with H3K79me2]]+Table2022[[#This Row],[TE copies without H3K79me2]])</f>
        <v>0.40000000000000002</v>
      </c>
    </row>
    <row r="5">
      <c r="A5" s="11" t="s">
        <v>6044</v>
      </c>
      <c r="B5" s="11">
        <v>73</v>
      </c>
      <c r="C5" s="11">
        <v>69</v>
      </c>
      <c r="D5" s="14">
        <f>Table2022[[#This Row],[TE copies with H3K79me2]]/(Table2022[[#This Row],[TE copies with H3K79me2]]+Table2022[[#This Row],[TE copies without H3K79me2]])</f>
        <v>0.5140845070422535</v>
      </c>
      <c r="E5" s="14">
        <f>Table2022[[#This Row],[TE copies without H3K79me2]]/(Table2022[[#This Row],[TE copies with H3K79me2]]+Table2022[[#This Row],[TE copies without H3K79me2]])</f>
        <v>0.4859154929577465</v>
      </c>
    </row>
    <row r="6">
      <c r="A6" s="11" t="s">
        <v>6045</v>
      </c>
      <c r="B6" s="11">
        <f>1913</f>
        <v>1913</v>
      </c>
      <c r="C6" s="11">
        <f>2776</f>
        <v>2776</v>
      </c>
      <c r="D6" s="14">
        <f>Table2022[[#This Row],[TE copies with H3K79me2]]/(Table2022[[#This Row],[TE copies with H3K79me2]]+Table2022[[#This Row],[TE copies without H3K79me2]])</f>
        <v>0.40797611431008746</v>
      </c>
      <c r="E6" s="14">
        <f>Table2022[[#This Row],[TE copies without H3K79me2]]/(Table2022[[#This Row],[TE copies with H3K79me2]]+Table2022[[#This Row],[TE copies without H3K79me2]])</f>
        <v>0.5920238856899126</v>
      </c>
    </row>
    <row r="7">
      <c r="A7" s="11" t="s">
        <v>164</v>
      </c>
      <c r="B7" s="11">
        <v>1562</v>
      </c>
      <c r="C7" s="11">
        <v>3947</v>
      </c>
      <c r="D7" s="14">
        <f>Table2022[[#This Row],[TE copies with H3K79me2]]/(Table2022[[#This Row],[TE copies with H3K79me2]]+Table2022[[#This Row],[TE copies without H3K79me2]])</f>
        <v>0.28353603194772192</v>
      </c>
      <c r="E7" s="14">
        <f>Table2022[[#This Row],[TE copies without H3K79me2]]/(Table2022[[#This Row],[TE copies with H3K79me2]]+Table2022[[#This Row],[TE copies without H3K79me2]])</f>
        <v>0.71646396805227808</v>
      </c>
    </row>
    <row r="8">
      <c r="A8" s="11"/>
      <c r="B8" s="11"/>
      <c r="C8" s="11"/>
      <c r="D8" s="14"/>
      <c r="E8" s="14"/>
    </row>
    <row r="10">
      <c r="A10" s="139" t="s">
        <v>6046</v>
      </c>
      <c r="B10" s="11"/>
      <c r="C10" s="11"/>
      <c r="D10" s="11"/>
      <c r="E10" s="11"/>
    </row>
    <row r="11">
      <c r="A11" s="11"/>
      <c r="B11" s="11"/>
      <c r="C11" s="11"/>
      <c r="D11" s="14"/>
      <c r="E11" s="14"/>
    </row>
    <row r="12">
      <c r="A12" s="11"/>
      <c r="B12" s="11"/>
      <c r="C12" s="11"/>
      <c r="D12" s="14"/>
      <c r="E12" s="14"/>
    </row>
    <row r="13">
      <c r="A13" s="11"/>
      <c r="B13" s="11"/>
      <c r="C13" s="11"/>
      <c r="D13" s="14"/>
      <c r="E13" s="14"/>
    </row>
    <row r="14">
      <c r="A14" s="11"/>
      <c r="B14" s="11"/>
      <c r="C14" s="11"/>
      <c r="D14" s="14"/>
      <c r="E14" s="14"/>
    </row>
    <row r="15">
      <c r="A15" s="11"/>
      <c r="B15" s="11"/>
      <c r="C15" s="11"/>
      <c r="D15" s="14"/>
      <c r="E15" s="14"/>
    </row>
    <row r="16">
      <c r="A16" s="11"/>
      <c r="B16" s="11"/>
      <c r="C16" s="11"/>
      <c r="D16" s="14"/>
      <c r="E16" s="14"/>
    </row>
    <row r="17">
      <c r="A17" s="11"/>
      <c r="B17" s="11"/>
      <c r="C17" s="11"/>
      <c r="D17" s="14"/>
      <c r="E17" s="14"/>
    </row>
    <row r="18">
      <c r="A18" s="11"/>
      <c r="B18" s="11"/>
      <c r="C18" s="11"/>
      <c r="D18" s="14"/>
      <c r="E18" s="14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88" zoomScale="50" workbookViewId="0">
      <selection activeCell="O16" activeCellId="0" sqref="O16"/>
    </sheetView>
  </sheetViews>
  <sheetFormatPr baseColWidth="10" defaultRowHeight="16"/>
  <cols>
    <col customWidth="1" min="1" max="2" style="11" width="18.6640625"/>
    <col customWidth="1" min="3" max="7" style="50" width="18.6640625"/>
    <col customWidth="1" min="8" max="8" width="12"/>
    <col customWidth="1" min="9" max="9" style="11" width="21.5"/>
    <col customWidth="1" min="10" max="10" style="11" width="17.5"/>
    <col customWidth="1" min="11" max="11" style="50" width="13.6640625"/>
    <col min="12" max="12" style="50" width="10.83203125"/>
    <col customWidth="1" min="14" max="14" width="17"/>
    <col customWidth="1" min="15" max="15" style="11" width="19.33203125"/>
    <col customWidth="1" min="16" max="16" style="11" width="17.5"/>
    <col customWidth="1" min="17" max="18" style="50" width="19.33203125"/>
    <col customWidth="1" min="21" max="21" style="11" width="19.5"/>
    <col customWidth="1" min="22" max="22" style="11" width="17"/>
    <col customWidth="1" min="23" max="23" style="50" width="13.1640625"/>
    <col min="24" max="24" style="50" width="10.83203125"/>
  </cols>
  <sheetData>
    <row r="1">
      <c r="A1" s="139" t="s">
        <v>6047</v>
      </c>
      <c r="I1" s="139" t="s">
        <v>6048</v>
      </c>
      <c r="O1" s="11" t="s">
        <v>6049</v>
      </c>
      <c r="U1" s="11" t="s">
        <v>216</v>
      </c>
    </row>
    <row r="2">
      <c r="A2" s="11" t="s">
        <v>225</v>
      </c>
      <c r="B2" s="11" t="s">
        <v>6050</v>
      </c>
      <c r="C2" s="50" t="s">
        <v>6051</v>
      </c>
      <c r="D2" s="50" t="s">
        <v>6052</v>
      </c>
      <c r="E2" s="50" t="s">
        <v>6053</v>
      </c>
      <c r="F2" s="50" t="s">
        <v>6054</v>
      </c>
      <c r="H2" s="11"/>
      <c r="I2" s="11" t="s">
        <v>225</v>
      </c>
      <c r="J2" s="11" t="s">
        <v>6050</v>
      </c>
      <c r="K2" s="50" t="s">
        <v>6055</v>
      </c>
      <c r="L2" s="50" t="s">
        <v>6056</v>
      </c>
      <c r="O2" s="11" t="s">
        <v>225</v>
      </c>
      <c r="P2" s="11" t="s">
        <v>6050</v>
      </c>
      <c r="Q2" s="50" t="s">
        <v>6055</v>
      </c>
      <c r="R2" s="50" t="s">
        <v>6056</v>
      </c>
      <c r="U2" s="11" t="s">
        <v>225</v>
      </c>
      <c r="V2" s="11" t="s">
        <v>6050</v>
      </c>
      <c r="W2" s="50" t="s">
        <v>6055</v>
      </c>
      <c r="X2" s="50" t="s">
        <v>6056</v>
      </c>
    </row>
    <row r="3">
      <c r="A3" s="11" t="s">
        <v>6057</v>
      </c>
      <c r="B3" s="11" t="s">
        <v>198</v>
      </c>
      <c r="C3" s="51">
        <v>33100.559999999998</v>
      </c>
      <c r="D3" s="51">
        <v>30858.933000000001</v>
      </c>
      <c r="E3" s="51">
        <v>330088.40100000001</v>
      </c>
      <c r="F3" s="51">
        <v>131349.29999999999</v>
      </c>
      <c r="G3" s="51"/>
      <c r="H3" s="14"/>
      <c r="I3" s="11" t="s">
        <v>6058</v>
      </c>
      <c r="J3" s="11" t="s">
        <v>198</v>
      </c>
      <c r="K3" s="51">
        <v>138833.92000000001</v>
      </c>
      <c r="L3" s="51">
        <v>17.083010000000002</v>
      </c>
      <c r="O3" s="11" t="s">
        <v>6059</v>
      </c>
      <c r="P3" s="11" t="s">
        <v>198</v>
      </c>
      <c r="Q3" s="51">
        <v>193494.39999999999</v>
      </c>
      <c r="R3" s="51">
        <v>17.56194</v>
      </c>
      <c r="U3" s="11" t="s">
        <v>6057</v>
      </c>
      <c r="V3" s="11" t="s">
        <v>198</v>
      </c>
      <c r="W3" s="51">
        <v>330088.40000000002</v>
      </c>
      <c r="X3" s="51">
        <v>18.3325</v>
      </c>
    </row>
    <row r="4">
      <c r="A4" s="11" t="s">
        <v>6058</v>
      </c>
      <c r="B4" s="11" t="s">
        <v>198</v>
      </c>
      <c r="C4" s="51">
        <v>138833.92000000001</v>
      </c>
      <c r="D4" s="51">
        <v>126485.87699999999</v>
      </c>
      <c r="E4" s="51">
        <v>100538.311</v>
      </c>
      <c r="F4" s="51">
        <v>121952.7</v>
      </c>
      <c r="G4" s="51"/>
      <c r="H4" s="14"/>
      <c r="I4" s="11" t="s">
        <v>6060</v>
      </c>
      <c r="J4" s="11" t="s">
        <v>198</v>
      </c>
      <c r="K4" s="51">
        <v>137389</v>
      </c>
      <c r="L4" s="51">
        <v>17.067920000000001</v>
      </c>
      <c r="O4" s="11" t="s">
        <v>6058</v>
      </c>
      <c r="P4" s="11" t="s">
        <v>198</v>
      </c>
      <c r="Q4" s="51">
        <v>126485.88</v>
      </c>
      <c r="R4" s="51">
        <v>16.948630000000001</v>
      </c>
      <c r="U4" s="11" t="s">
        <v>6058</v>
      </c>
      <c r="V4" s="11" t="s">
        <v>198</v>
      </c>
      <c r="W4" s="50">
        <v>100538.31</v>
      </c>
      <c r="X4" s="51">
        <v>16.6174</v>
      </c>
    </row>
    <row r="5">
      <c r="A5" s="11" t="s">
        <v>6059</v>
      </c>
      <c r="B5" s="11" t="s">
        <v>198</v>
      </c>
      <c r="C5" s="51">
        <v>95603.160000000003</v>
      </c>
      <c r="D5" s="51">
        <v>193494.40400000001</v>
      </c>
      <c r="E5" s="51">
        <v>32251.133999999998</v>
      </c>
      <c r="F5" s="51">
        <v>107116.23</v>
      </c>
      <c r="G5" s="51"/>
      <c r="H5" s="11"/>
      <c r="I5" s="11" t="s">
        <v>6059</v>
      </c>
      <c r="J5" s="11" t="s">
        <v>198</v>
      </c>
      <c r="K5" s="51">
        <v>95603.160000000003</v>
      </c>
      <c r="L5" s="51">
        <v>16.544789999999999</v>
      </c>
      <c r="O5" s="11" t="s">
        <v>6060</v>
      </c>
      <c r="P5" s="11" t="s">
        <v>198</v>
      </c>
      <c r="Q5" s="51">
        <v>81670.660000000003</v>
      </c>
      <c r="R5" s="51">
        <v>16.317550000000001</v>
      </c>
      <c r="U5" s="11" t="s">
        <v>6060</v>
      </c>
      <c r="V5" s="11" t="s">
        <v>198</v>
      </c>
      <c r="W5" s="50">
        <v>60290.919999999998</v>
      </c>
      <c r="X5" s="51">
        <v>15.87968</v>
      </c>
    </row>
    <row r="6">
      <c r="A6" s="11" t="s">
        <v>6060</v>
      </c>
      <c r="B6" s="11" t="s">
        <v>198</v>
      </c>
      <c r="C6" s="51">
        <v>137389</v>
      </c>
      <c r="D6" s="51">
        <v>81670.660999999993</v>
      </c>
      <c r="E6" s="51">
        <v>60290.921000000002</v>
      </c>
      <c r="F6" s="51">
        <v>93116.860000000001</v>
      </c>
      <c r="G6" s="51"/>
      <c r="H6" s="11"/>
      <c r="I6" s="11" t="s">
        <v>6061</v>
      </c>
      <c r="J6" s="11" t="s">
        <v>198</v>
      </c>
      <c r="K6" s="51">
        <v>60166.220000000001</v>
      </c>
      <c r="L6" s="51">
        <v>15.87669</v>
      </c>
      <c r="O6" s="11" t="s">
        <v>6062</v>
      </c>
      <c r="P6" s="11" t="s">
        <v>198</v>
      </c>
      <c r="Q6" s="51">
        <v>59687.940000000002</v>
      </c>
      <c r="R6" s="51">
        <v>15.865180000000001</v>
      </c>
      <c r="U6" s="11" t="s">
        <v>6063</v>
      </c>
      <c r="V6" s="11" t="s">
        <v>198</v>
      </c>
      <c r="W6" s="50">
        <v>58941.339999999997</v>
      </c>
      <c r="X6" s="51">
        <v>15.847020000000001</v>
      </c>
    </row>
    <row r="7">
      <c r="A7" s="11" t="s">
        <v>6061</v>
      </c>
      <c r="B7" s="11" t="s">
        <v>198</v>
      </c>
      <c r="C7" s="51">
        <v>60166.220000000001</v>
      </c>
      <c r="D7" s="51">
        <v>56267.703999999998</v>
      </c>
      <c r="E7" s="51">
        <v>11474.412</v>
      </c>
      <c r="F7" s="51">
        <v>42636.110000000001</v>
      </c>
      <c r="G7" s="51"/>
      <c r="H7" s="11"/>
      <c r="I7" s="11" t="s">
        <v>6064</v>
      </c>
      <c r="J7" s="11" t="s">
        <v>198</v>
      </c>
      <c r="K7" s="51">
        <v>45493.040000000001</v>
      </c>
      <c r="L7" s="51">
        <v>15.47339</v>
      </c>
      <c r="O7" s="11" t="s">
        <v>6061</v>
      </c>
      <c r="P7" s="11" t="s">
        <v>198</v>
      </c>
      <c r="Q7" s="51">
        <v>56267.699999999997</v>
      </c>
      <c r="R7" s="51">
        <v>15.780049999999999</v>
      </c>
      <c r="U7" s="11" t="s">
        <v>6065</v>
      </c>
      <c r="V7" s="11" t="s">
        <v>198</v>
      </c>
      <c r="W7" s="51">
        <v>50456.099999999999</v>
      </c>
      <c r="X7" s="51">
        <v>15.622769999999999</v>
      </c>
    </row>
    <row r="8">
      <c r="A8" s="11" t="s">
        <v>6066</v>
      </c>
      <c r="B8" s="11" t="s">
        <v>198</v>
      </c>
      <c r="C8" s="51">
        <v>27548.459999999999</v>
      </c>
      <c r="D8" s="51">
        <v>51761.006999999998</v>
      </c>
      <c r="E8" s="51">
        <v>29183.726999999999</v>
      </c>
      <c r="F8" s="51">
        <v>36164.400000000001</v>
      </c>
      <c r="G8" s="51"/>
      <c r="H8" s="14"/>
      <c r="I8" s="11" t="s">
        <v>6062</v>
      </c>
      <c r="J8" s="11" t="s">
        <v>198</v>
      </c>
      <c r="K8" s="51">
        <v>36002.059999999998</v>
      </c>
      <c r="L8" s="51">
        <v>15.13583</v>
      </c>
      <c r="O8" s="11" t="s">
        <v>6066</v>
      </c>
      <c r="P8" s="11" t="s">
        <v>198</v>
      </c>
      <c r="Q8" s="51">
        <v>51761.010000000002</v>
      </c>
      <c r="R8" s="51">
        <v>15.659610000000001</v>
      </c>
      <c r="U8" s="11" t="s">
        <v>6067</v>
      </c>
      <c r="V8" s="11" t="s">
        <v>197</v>
      </c>
      <c r="W8" s="50">
        <v>37456.410000000003</v>
      </c>
      <c r="X8" s="51">
        <v>15.192959999999999</v>
      </c>
    </row>
    <row r="9">
      <c r="A9" s="11" t="s">
        <v>6062</v>
      </c>
      <c r="B9" s="11" t="s">
        <v>198</v>
      </c>
      <c r="C9" s="51">
        <v>36002.059999999998</v>
      </c>
      <c r="D9" s="51">
        <v>59687.942000000003</v>
      </c>
      <c r="E9" s="51">
        <v>4885.1109999999999</v>
      </c>
      <c r="F9" s="51">
        <v>33525.040000000001</v>
      </c>
      <c r="G9" s="51"/>
      <c r="H9" s="11"/>
      <c r="I9" s="11" t="s">
        <v>6057</v>
      </c>
      <c r="J9" s="11" t="s">
        <v>198</v>
      </c>
      <c r="K9" s="51">
        <v>33100.559999999998</v>
      </c>
      <c r="L9" s="51">
        <v>15.014609999999999</v>
      </c>
      <c r="O9" s="11" t="s">
        <v>6064</v>
      </c>
      <c r="P9" s="11" t="s">
        <v>198</v>
      </c>
      <c r="Q9" s="51">
        <v>40700.410000000003</v>
      </c>
      <c r="R9" s="51">
        <v>15.31279</v>
      </c>
      <c r="U9" s="11" t="s">
        <v>6059</v>
      </c>
      <c r="V9" s="11" t="s">
        <v>198</v>
      </c>
      <c r="W9" s="50">
        <v>32251.130000000001</v>
      </c>
      <c r="X9" s="51">
        <v>14.97711</v>
      </c>
    </row>
    <row r="10">
      <c r="A10" s="11" t="s">
        <v>6064</v>
      </c>
      <c r="B10" s="11" t="s">
        <v>198</v>
      </c>
      <c r="C10" s="51">
        <v>45493.040000000001</v>
      </c>
      <c r="D10" s="51">
        <v>40700.411999999997</v>
      </c>
      <c r="E10" s="51">
        <v>2116.5349999999999</v>
      </c>
      <c r="F10" s="51">
        <v>29436.66</v>
      </c>
      <c r="G10" s="51"/>
      <c r="H10" s="11"/>
      <c r="I10" s="11" t="s">
        <v>6066</v>
      </c>
      <c r="J10" s="11" t="s">
        <v>198</v>
      </c>
      <c r="K10" s="51">
        <v>27548.459999999999</v>
      </c>
      <c r="L10" s="51">
        <v>14.749739999999999</v>
      </c>
      <c r="O10" s="11" t="s">
        <v>6068</v>
      </c>
      <c r="P10" s="11" t="s">
        <v>198</v>
      </c>
      <c r="Q10" s="51">
        <v>32638.540000000001</v>
      </c>
      <c r="R10" s="51">
        <v>14.99433</v>
      </c>
      <c r="U10" s="11" t="s">
        <v>6066</v>
      </c>
      <c r="V10" s="11" t="s">
        <v>198</v>
      </c>
      <c r="W10" s="50">
        <v>29183.73</v>
      </c>
      <c r="X10" s="51">
        <v>14.832929999999999</v>
      </c>
    </row>
    <row r="11">
      <c r="A11" s="11" t="s">
        <v>6063</v>
      </c>
      <c r="B11" s="11" t="s">
        <v>198</v>
      </c>
      <c r="C11" s="51">
        <v>11817.889999999999</v>
      </c>
      <c r="D11" s="51">
        <v>7791.5690000000004</v>
      </c>
      <c r="E11" s="51">
        <v>58941.343999999997</v>
      </c>
      <c r="F11" s="51">
        <v>26183.599999999999</v>
      </c>
      <c r="G11" s="51"/>
      <c r="H11" s="14"/>
      <c r="I11" s="11" t="s">
        <v>6069</v>
      </c>
      <c r="J11" s="11" t="s">
        <v>126</v>
      </c>
      <c r="K11" s="51">
        <v>25451.77</v>
      </c>
      <c r="L11" s="51">
        <v>14.635529999999999</v>
      </c>
      <c r="O11" s="11" t="s">
        <v>6057</v>
      </c>
      <c r="P11" s="11" t="s">
        <v>198</v>
      </c>
      <c r="Q11" s="51">
        <v>30858.93</v>
      </c>
      <c r="R11" s="51">
        <v>14.913449999999999</v>
      </c>
      <c r="U11" s="11" t="s">
        <v>6070</v>
      </c>
      <c r="V11" s="11" t="s">
        <v>190</v>
      </c>
      <c r="W11" s="50">
        <v>24174.990000000002</v>
      </c>
      <c r="X11" s="51">
        <v>14.56129</v>
      </c>
    </row>
    <row r="12">
      <c r="A12" s="11" t="s">
        <v>6067</v>
      </c>
      <c r="B12" s="11" t="s">
        <v>197</v>
      </c>
      <c r="C12" s="51">
        <v>14876.76</v>
      </c>
      <c r="D12" s="51">
        <v>13478.276</v>
      </c>
      <c r="E12" s="51">
        <v>37456.409</v>
      </c>
      <c r="F12" s="51">
        <v>21937.150000000001</v>
      </c>
      <c r="G12" s="51"/>
      <c r="H12" s="11"/>
      <c r="I12" s="11" t="s">
        <v>6071</v>
      </c>
      <c r="J12" s="11" t="s">
        <v>189</v>
      </c>
      <c r="K12" s="51">
        <v>23672.73</v>
      </c>
      <c r="L12" s="51">
        <v>14.531000000000001</v>
      </c>
      <c r="O12" s="11" t="s">
        <v>6072</v>
      </c>
      <c r="P12" s="11" t="s">
        <v>198</v>
      </c>
      <c r="Q12" s="51">
        <v>30164.299999999999</v>
      </c>
      <c r="R12" s="51">
        <v>14.880599999999999</v>
      </c>
      <c r="U12" s="11" t="s">
        <v>6073</v>
      </c>
      <c r="V12" s="11" t="s">
        <v>196</v>
      </c>
      <c r="W12" s="50">
        <v>23816.169999999998</v>
      </c>
      <c r="X12" s="51">
        <v>14.539709999999999</v>
      </c>
    </row>
    <row r="13">
      <c r="A13" s="11" t="s">
        <v>6072</v>
      </c>
      <c r="B13" s="11" t="s">
        <v>198</v>
      </c>
      <c r="C13" s="51">
        <v>22203.459050000001</v>
      </c>
      <c r="D13" s="51">
        <v>30164.301009999999</v>
      </c>
      <c r="E13" s="51">
        <v>7811.2719999999999</v>
      </c>
      <c r="F13" s="51">
        <v>20059.677250000001</v>
      </c>
      <c r="G13" s="51"/>
      <c r="H13" s="143"/>
      <c r="I13" s="11" t="s">
        <v>6074</v>
      </c>
      <c r="J13" s="11" t="s">
        <v>198</v>
      </c>
      <c r="K13" s="51">
        <v>22404.985540000001</v>
      </c>
      <c r="L13" s="51">
        <v>14.451597</v>
      </c>
      <c r="M13" s="143"/>
      <c r="N13" s="143"/>
      <c r="O13" s="11" t="s">
        <v>6075</v>
      </c>
      <c r="P13" s="11" t="s">
        <v>199</v>
      </c>
      <c r="Q13" s="51">
        <v>21702.826590000001</v>
      </c>
      <c r="R13" s="51">
        <v>14.405662</v>
      </c>
      <c r="S13" s="143"/>
      <c r="U13" s="11" t="s">
        <v>6076</v>
      </c>
      <c r="V13" s="11" t="s">
        <v>197</v>
      </c>
      <c r="W13" s="51">
        <v>21114.93</v>
      </c>
      <c r="X13" s="51">
        <v>14.366044</v>
      </c>
    </row>
    <row r="14">
      <c r="A14" s="11" t="s">
        <v>6068</v>
      </c>
      <c r="B14" s="11" t="s">
        <v>198</v>
      </c>
      <c r="C14" s="51">
        <v>18188.16474</v>
      </c>
      <c r="D14" s="51">
        <v>32638.53962</v>
      </c>
      <c r="E14" s="51">
        <v>7050.8639999999996</v>
      </c>
      <c r="F14" s="51">
        <v>19292.5229</v>
      </c>
      <c r="G14" s="51"/>
      <c r="H14" s="143"/>
      <c r="I14" s="11" t="s">
        <v>6077</v>
      </c>
      <c r="J14" s="11" t="s">
        <v>189</v>
      </c>
      <c r="K14" s="51">
        <v>22307.526610000001</v>
      </c>
      <c r="L14" s="51">
        <v>14.445308000000001</v>
      </c>
      <c r="M14" s="143"/>
      <c r="N14" s="143"/>
      <c r="O14" s="11" t="s">
        <v>6071</v>
      </c>
      <c r="P14" s="11" t="s">
        <v>189</v>
      </c>
      <c r="Q14" s="51">
        <v>19090.94472</v>
      </c>
      <c r="R14" s="51">
        <v>14.220675999999999</v>
      </c>
      <c r="S14" s="143"/>
      <c r="T14" s="143"/>
      <c r="U14" s="11" t="s">
        <v>6078</v>
      </c>
      <c r="V14" s="11" t="s">
        <v>190</v>
      </c>
      <c r="W14" s="51">
        <v>16571.869999999999</v>
      </c>
      <c r="X14" s="51">
        <v>14.016536</v>
      </c>
      <c r="Y14" s="143"/>
      <c r="Z14" s="143"/>
    </row>
    <row r="15">
      <c r="A15" s="11" t="s">
        <v>6065</v>
      </c>
      <c r="B15" s="11" t="s">
        <v>198</v>
      </c>
      <c r="C15" s="51">
        <v>574.24138000000005</v>
      </c>
      <c r="D15" s="51">
        <v>3275.7372700000001</v>
      </c>
      <c r="E15" s="51">
        <v>50456.099999999999</v>
      </c>
      <c r="F15" s="51">
        <v>18102.026519999999</v>
      </c>
      <c r="G15" s="51"/>
      <c r="H15" s="143"/>
      <c r="I15" s="11" t="s">
        <v>6072</v>
      </c>
      <c r="J15" s="11" t="s">
        <v>198</v>
      </c>
      <c r="K15" s="51">
        <v>22203.459050000001</v>
      </c>
      <c r="L15" s="51">
        <v>14.438561999999999</v>
      </c>
      <c r="M15" s="143"/>
      <c r="N15" s="143"/>
      <c r="O15" s="11" t="s">
        <v>6076</v>
      </c>
      <c r="P15" s="11" t="s">
        <v>197</v>
      </c>
      <c r="Q15" s="51">
        <v>16876.02706</v>
      </c>
      <c r="R15" s="51">
        <v>14.042773</v>
      </c>
      <c r="S15" s="143"/>
      <c r="T15" s="143"/>
      <c r="U15" s="11" t="s">
        <v>6079</v>
      </c>
      <c r="V15" s="11" t="s">
        <v>278</v>
      </c>
      <c r="W15" s="51">
        <v>15012.4</v>
      </c>
      <c r="X15" s="51">
        <v>13.873963</v>
      </c>
      <c r="Y15" s="143"/>
      <c r="Z15" s="143"/>
    </row>
    <row r="16">
      <c r="A16" s="11" t="s">
        <v>6076</v>
      </c>
      <c r="B16" s="11" t="s">
        <v>197</v>
      </c>
      <c r="C16" s="51">
        <v>15214.44188</v>
      </c>
      <c r="D16" s="51">
        <v>16876.02706</v>
      </c>
      <c r="E16" s="51">
        <v>21114.93</v>
      </c>
      <c r="F16" s="51">
        <v>17735.133269999998</v>
      </c>
      <c r="G16" s="51"/>
      <c r="H16" s="143"/>
      <c r="I16" s="11" t="s">
        <v>6080</v>
      </c>
      <c r="J16" s="11" t="s">
        <v>354</v>
      </c>
      <c r="K16" s="51">
        <v>18618.282940000001</v>
      </c>
      <c r="L16" s="51">
        <v>14.18451</v>
      </c>
      <c r="M16" s="143"/>
      <c r="N16" s="143"/>
      <c r="O16" s="11" t="s">
        <v>6080</v>
      </c>
      <c r="P16" s="11" t="s">
        <v>354</v>
      </c>
      <c r="Q16" s="51">
        <v>16594.16303</v>
      </c>
      <c r="R16" s="51">
        <v>14.018475</v>
      </c>
      <c r="S16" s="143"/>
      <c r="T16" s="143"/>
      <c r="U16" s="11" t="s">
        <v>6081</v>
      </c>
      <c r="V16" s="11" t="s">
        <v>199</v>
      </c>
      <c r="W16" s="51">
        <v>12429.809999999999</v>
      </c>
      <c r="X16" s="51">
        <v>13.601633</v>
      </c>
      <c r="Y16" s="143"/>
      <c r="Z16" s="143"/>
    </row>
    <row r="17">
      <c r="A17" s="11" t="s">
        <v>6073</v>
      </c>
      <c r="B17" s="11" t="s">
        <v>196</v>
      </c>
      <c r="C17" s="51">
        <v>13939.37896</v>
      </c>
      <c r="D17" s="51">
        <v>12271.05867</v>
      </c>
      <c r="E17" s="51">
        <v>23816.169999999998</v>
      </c>
      <c r="F17" s="51">
        <v>16675.537329999999</v>
      </c>
      <c r="G17" s="51"/>
      <c r="H17" s="143"/>
      <c r="I17" s="11" t="s">
        <v>6068</v>
      </c>
      <c r="J17" s="11" t="s">
        <v>198</v>
      </c>
      <c r="K17" s="51">
        <v>18188.16474</v>
      </c>
      <c r="L17" s="51">
        <v>14.150791999999999</v>
      </c>
      <c r="M17" s="143"/>
      <c r="N17" s="143"/>
      <c r="O17" s="11" t="s">
        <v>6074</v>
      </c>
      <c r="P17" s="11" t="s">
        <v>198</v>
      </c>
      <c r="Q17" s="51">
        <v>16537.519939999998</v>
      </c>
      <c r="R17" s="51">
        <v>14.013543</v>
      </c>
      <c r="S17" s="143"/>
      <c r="T17" s="143"/>
      <c r="U17" s="11" t="s">
        <v>6082</v>
      </c>
      <c r="V17" s="11" t="s">
        <v>197</v>
      </c>
      <c r="W17" s="51">
        <v>11978.379999999999</v>
      </c>
      <c r="X17" s="51">
        <v>13.548266</v>
      </c>
      <c r="Y17" s="143"/>
      <c r="Z17" s="143"/>
    </row>
    <row r="18">
      <c r="A18" s="11" t="s">
        <v>6071</v>
      </c>
      <c r="B18" s="11" t="s">
        <v>189</v>
      </c>
      <c r="C18" s="51">
        <v>23672.734130000001</v>
      </c>
      <c r="D18" s="51">
        <v>19090.94472</v>
      </c>
      <c r="E18" s="51">
        <v>5177.3059999999996</v>
      </c>
      <c r="F18" s="51">
        <v>15980.32834</v>
      </c>
      <c r="G18" s="51"/>
      <c r="H18" s="143"/>
      <c r="I18" s="11" t="s">
        <v>6083</v>
      </c>
      <c r="J18" s="11" t="s">
        <v>775</v>
      </c>
      <c r="K18" s="51">
        <v>17436.011470000001</v>
      </c>
      <c r="L18" s="51">
        <v>14.089865</v>
      </c>
      <c r="M18" s="143"/>
      <c r="N18" s="143"/>
      <c r="O18" s="11" t="s">
        <v>6067</v>
      </c>
      <c r="P18" s="11" t="s">
        <v>197</v>
      </c>
      <c r="Q18" s="51">
        <v>13478.276040000001</v>
      </c>
      <c r="R18" s="51">
        <v>13.718455000000001</v>
      </c>
      <c r="S18" s="143"/>
      <c r="T18" s="143"/>
      <c r="U18" s="11" t="s">
        <v>6061</v>
      </c>
      <c r="V18" s="11" t="s">
        <v>198</v>
      </c>
      <c r="W18" s="51">
        <v>11474.41</v>
      </c>
      <c r="X18" s="51">
        <v>13.486257999999999</v>
      </c>
      <c r="Y18" s="143"/>
      <c r="Z18" s="143"/>
    </row>
    <row r="19">
      <c r="A19" s="11" t="s">
        <v>6080</v>
      </c>
      <c r="B19" s="11" t="s">
        <v>354</v>
      </c>
      <c r="C19" s="51">
        <v>18618.282940000001</v>
      </c>
      <c r="D19" s="51">
        <v>16594.16303</v>
      </c>
      <c r="E19" s="51">
        <v>8652.4179999999997</v>
      </c>
      <c r="F19" s="51">
        <v>14621.621209999999</v>
      </c>
      <c r="G19" s="51"/>
      <c r="H19" s="143"/>
      <c r="I19" s="11" t="s">
        <v>6082</v>
      </c>
      <c r="J19" s="11" t="s">
        <v>197</v>
      </c>
      <c r="K19" s="51">
        <v>17387.176159999999</v>
      </c>
      <c r="L19" s="51">
        <v>14.085819000000001</v>
      </c>
      <c r="M19" s="143"/>
      <c r="N19" s="143"/>
      <c r="O19" s="11" t="s">
        <v>6073</v>
      </c>
      <c r="P19" s="11" t="s">
        <v>196</v>
      </c>
      <c r="Q19" s="51">
        <v>12271.05867</v>
      </c>
      <c r="R19" s="51">
        <v>13.58309</v>
      </c>
      <c r="S19" s="143"/>
      <c r="T19" s="143"/>
      <c r="U19" s="11" t="s">
        <v>6084</v>
      </c>
      <c r="V19" s="11" t="s">
        <v>189</v>
      </c>
      <c r="W19" s="51">
        <v>10147.5</v>
      </c>
      <c r="X19" s="51">
        <v>13.308979000000001</v>
      </c>
      <c r="Y19" s="143"/>
      <c r="Z19" s="143"/>
    </row>
    <row r="20">
      <c r="A20" s="11" t="s">
        <v>6075</v>
      </c>
      <c r="B20" s="11" t="s">
        <v>199</v>
      </c>
      <c r="C20" s="51">
        <v>11718.376039999999</v>
      </c>
      <c r="D20" s="51">
        <v>21702.826590000001</v>
      </c>
      <c r="E20" s="51">
        <v>9830.8340000000007</v>
      </c>
      <c r="F20" s="51">
        <v>14417.34539</v>
      </c>
      <c r="G20" s="51"/>
      <c r="H20" s="143"/>
      <c r="I20" s="11" t="s">
        <v>6085</v>
      </c>
      <c r="J20" s="11" t="s">
        <v>2499</v>
      </c>
      <c r="K20" s="51">
        <v>15890.03148</v>
      </c>
      <c r="L20" s="51">
        <v>13.955925000000001</v>
      </c>
      <c r="M20" s="143"/>
      <c r="N20" s="143"/>
      <c r="O20" s="11" t="s">
        <v>6082</v>
      </c>
      <c r="P20" s="11" t="s">
        <v>197</v>
      </c>
      <c r="Q20" s="51">
        <v>11051.46067</v>
      </c>
      <c r="R20" s="51">
        <v>13.432079999999999</v>
      </c>
      <c r="S20" s="143"/>
      <c r="T20" s="143"/>
      <c r="U20" s="11" t="s">
        <v>6075</v>
      </c>
      <c r="V20" s="11" t="s">
        <v>199</v>
      </c>
      <c r="W20" s="51">
        <v>9830.8340000000007</v>
      </c>
      <c r="X20" s="51">
        <v>13.263245</v>
      </c>
      <c r="Y20" s="143"/>
      <c r="Z20" s="143"/>
    </row>
    <row r="21">
      <c r="A21" s="11" t="s">
        <v>6074</v>
      </c>
      <c r="B21" s="11" t="s">
        <v>198</v>
      </c>
      <c r="C21" s="51">
        <v>22404.985540000001</v>
      </c>
      <c r="D21" s="51">
        <v>16537.519939999998</v>
      </c>
      <c r="E21" s="51">
        <v>2229.9209999999998</v>
      </c>
      <c r="F21" s="51">
        <v>13724.14201</v>
      </c>
      <c r="G21" s="51"/>
      <c r="H21" s="143"/>
      <c r="I21" s="11" t="s">
        <v>6076</v>
      </c>
      <c r="J21" s="11" t="s">
        <v>197</v>
      </c>
      <c r="K21" s="51">
        <v>15214.44188</v>
      </c>
      <c r="L21" s="51">
        <v>13.893249000000001</v>
      </c>
      <c r="M21" s="143"/>
      <c r="N21" s="143"/>
      <c r="O21" s="11" t="s">
        <v>6069</v>
      </c>
      <c r="P21" s="11" t="s">
        <v>126</v>
      </c>
      <c r="Q21" s="51">
        <v>9260.0386899999994</v>
      </c>
      <c r="R21" s="51">
        <v>13.176958000000001</v>
      </c>
      <c r="S21" s="143"/>
      <c r="T21" s="143"/>
      <c r="U21" s="11" t="s">
        <v>6086</v>
      </c>
      <c r="V21" s="11" t="s">
        <v>199</v>
      </c>
      <c r="W21" s="51">
        <v>9131.2029999999995</v>
      </c>
      <c r="X21" s="51">
        <v>13.156746999999999</v>
      </c>
      <c r="Y21" s="143"/>
      <c r="Z21" s="143"/>
    </row>
    <row r="22">
      <c r="A22" s="11" t="s">
        <v>6082</v>
      </c>
      <c r="B22" s="11" t="s">
        <v>197</v>
      </c>
      <c r="C22" s="51">
        <v>17387.176159999999</v>
      </c>
      <c r="D22" s="51">
        <v>11051.46067</v>
      </c>
      <c r="E22" s="51">
        <v>11978.379999999999</v>
      </c>
      <c r="F22" s="51">
        <v>13472.338970000001</v>
      </c>
      <c r="G22" s="51"/>
      <c r="H22" s="143"/>
      <c r="I22" s="11" t="s">
        <v>6067</v>
      </c>
      <c r="J22" s="11" t="s">
        <v>197</v>
      </c>
      <c r="K22" s="51">
        <v>14876.75864</v>
      </c>
      <c r="L22" s="51">
        <v>13.86087</v>
      </c>
      <c r="M22" s="143"/>
      <c r="N22" s="143"/>
      <c r="O22" s="11" t="s">
        <v>6087</v>
      </c>
      <c r="P22" s="11" t="s">
        <v>575</v>
      </c>
      <c r="Q22" s="51">
        <v>8764.0608200000006</v>
      </c>
      <c r="R22" s="51">
        <v>13.097548</v>
      </c>
      <c r="S22" s="143"/>
      <c r="T22" s="143"/>
      <c r="U22" s="11" t="s">
        <v>6088</v>
      </c>
      <c r="V22" s="11" t="s">
        <v>6089</v>
      </c>
      <c r="W22" s="51">
        <v>9021.6910000000007</v>
      </c>
      <c r="X22" s="51">
        <v>13.139341999999999</v>
      </c>
      <c r="Y22" s="143"/>
      <c r="Z22" s="143"/>
    </row>
    <row r="23">
      <c r="A23" s="11" t="s">
        <v>6069</v>
      </c>
      <c r="B23" s="11" t="s">
        <v>126</v>
      </c>
      <c r="C23" s="51">
        <v>25451.765510000001</v>
      </c>
      <c r="D23" s="51">
        <v>9260.0386899999994</v>
      </c>
      <c r="E23" s="51">
        <v>3802.326</v>
      </c>
      <c r="F23" s="51">
        <v>12838.04326</v>
      </c>
      <c r="G23" s="51"/>
      <c r="H23" s="143"/>
      <c r="I23" s="11" t="s">
        <v>6073</v>
      </c>
      <c r="J23" s="11" t="s">
        <v>196</v>
      </c>
      <c r="K23" s="51">
        <v>13939.37896</v>
      </c>
      <c r="L23" s="51">
        <v>13.766982</v>
      </c>
      <c r="M23" s="143"/>
      <c r="N23" s="143"/>
      <c r="O23" s="11" t="s">
        <v>6063</v>
      </c>
      <c r="P23" s="11" t="s">
        <v>198</v>
      </c>
      <c r="Q23" s="51">
        <v>7791.5687600000001</v>
      </c>
      <c r="R23" s="51">
        <v>12.927883</v>
      </c>
      <c r="S23" s="143"/>
      <c r="T23" s="143"/>
      <c r="U23" s="11" t="s">
        <v>6080</v>
      </c>
      <c r="V23" s="11" t="s">
        <v>354</v>
      </c>
      <c r="W23" s="51">
        <v>8652.4179999999997</v>
      </c>
      <c r="X23" s="51">
        <v>13.079053999999999</v>
      </c>
      <c r="Y23" s="143"/>
      <c r="Z23" s="143"/>
    </row>
    <row r="24">
      <c r="A24" s="11" t="s">
        <v>6070</v>
      </c>
      <c r="B24" s="11" t="s">
        <v>190</v>
      </c>
      <c r="C24" s="51">
        <v>3210.2764200000001</v>
      </c>
      <c r="D24" s="51">
        <v>5818.5061999999998</v>
      </c>
      <c r="E24" s="51">
        <v>24174.990000000002</v>
      </c>
      <c r="F24" s="51">
        <v>11067.92374</v>
      </c>
      <c r="G24" s="51"/>
      <c r="H24" s="143"/>
      <c r="I24" s="11" t="s">
        <v>6063</v>
      </c>
      <c r="J24" s="11" t="s">
        <v>198</v>
      </c>
      <c r="K24" s="51">
        <v>11817.886699999999</v>
      </c>
      <c r="L24" s="51">
        <v>13.528807</v>
      </c>
      <c r="M24" s="143"/>
      <c r="N24" s="143"/>
      <c r="O24" s="11" t="s">
        <v>6085</v>
      </c>
      <c r="P24" s="11" t="s">
        <v>2499</v>
      </c>
      <c r="Q24" s="51">
        <v>7132.8238799999999</v>
      </c>
      <c r="R24" s="51">
        <v>12.800459999999999</v>
      </c>
      <c r="S24" s="143"/>
      <c r="T24" s="143"/>
      <c r="U24" s="11" t="s">
        <v>6090</v>
      </c>
      <c r="V24" s="11" t="s">
        <v>199</v>
      </c>
      <c r="W24" s="51">
        <v>7948.9409999999998</v>
      </c>
      <c r="X24" s="51">
        <v>12.956728999999999</v>
      </c>
      <c r="Y24" s="143"/>
      <c r="Z24" s="143"/>
    </row>
    <row r="25">
      <c r="A25" s="11" t="s">
        <v>6077</v>
      </c>
      <c r="B25" s="11" t="s">
        <v>189</v>
      </c>
      <c r="C25" s="51">
        <v>22307.526610000001</v>
      </c>
      <c r="D25" s="51">
        <v>6923.826</v>
      </c>
      <c r="E25" s="51">
        <v>717.59569999999997</v>
      </c>
      <c r="F25" s="51">
        <v>9982.9827700000005</v>
      </c>
      <c r="G25" s="51"/>
      <c r="H25" s="143"/>
      <c r="I25" s="11" t="s">
        <v>6075</v>
      </c>
      <c r="J25" s="11" t="s">
        <v>199</v>
      </c>
      <c r="K25" s="51">
        <v>11718.376039999999</v>
      </c>
      <c r="L25" s="51">
        <v>13.516608</v>
      </c>
      <c r="M25" s="143"/>
      <c r="N25" s="143"/>
      <c r="O25" s="11" t="s">
        <v>6077</v>
      </c>
      <c r="P25" s="11" t="s">
        <v>189</v>
      </c>
      <c r="Q25" s="51">
        <v>6923.826</v>
      </c>
      <c r="R25" s="51">
        <v>12.757562</v>
      </c>
      <c r="S25" s="143"/>
      <c r="T25" s="143"/>
      <c r="U25" s="11" t="s">
        <v>6072</v>
      </c>
      <c r="V25" s="11" t="s">
        <v>198</v>
      </c>
      <c r="W25" s="51">
        <v>7811.2719999999999</v>
      </c>
      <c r="X25" s="51">
        <v>12.931526</v>
      </c>
      <c r="Y25" s="143"/>
      <c r="Z25" s="143"/>
    </row>
    <row r="26">
      <c r="A26" s="11" t="s">
        <v>6079</v>
      </c>
      <c r="B26" s="11" t="s">
        <v>278</v>
      </c>
      <c r="C26" s="51">
        <v>8537.0990000000002</v>
      </c>
      <c r="D26" s="51">
        <v>5073.5900700000002</v>
      </c>
      <c r="E26" s="51">
        <v>15012.4</v>
      </c>
      <c r="F26" s="51">
        <v>9541.0302300000003</v>
      </c>
      <c r="G26" s="51"/>
      <c r="H26" s="143"/>
      <c r="I26" s="11" t="s">
        <v>6087</v>
      </c>
      <c r="J26" s="11" t="s">
        <v>575</v>
      </c>
      <c r="K26" s="51">
        <v>9359.5747599999995</v>
      </c>
      <c r="L26" s="51">
        <v>13.192380999999999</v>
      </c>
      <c r="M26" s="143"/>
      <c r="N26" s="143"/>
      <c r="O26" s="11" t="s">
        <v>6091</v>
      </c>
      <c r="P26" s="11" t="s">
        <v>198</v>
      </c>
      <c r="Q26" s="51">
        <v>6122.15787</v>
      </c>
      <c r="R26" s="51">
        <v>12.58006</v>
      </c>
      <c r="S26" s="143"/>
      <c r="T26" s="143"/>
      <c r="U26" s="11" t="s">
        <v>6068</v>
      </c>
      <c r="V26" s="11" t="s">
        <v>198</v>
      </c>
      <c r="W26" s="51">
        <v>7050.8639999999996</v>
      </c>
      <c r="X26" s="51">
        <v>12.783789000000001</v>
      </c>
      <c r="Y26" s="143"/>
      <c r="Z26" s="143"/>
    </row>
    <row r="27">
      <c r="A27" s="11" t="s">
        <v>6083</v>
      </c>
      <c r="B27" s="11" t="s">
        <v>775</v>
      </c>
      <c r="C27" s="51">
        <v>17436.011470000001</v>
      </c>
      <c r="D27" s="51">
        <v>5431.1861799999997</v>
      </c>
      <c r="E27" s="51">
        <v>3072.8969999999999</v>
      </c>
      <c r="F27" s="51">
        <v>8646.6983500000006</v>
      </c>
      <c r="G27" s="51"/>
      <c r="H27" s="143"/>
      <c r="I27" s="11" t="s">
        <v>6079</v>
      </c>
      <c r="J27" s="11" t="s">
        <v>278</v>
      </c>
      <c r="K27" s="51">
        <v>8537.0990000000002</v>
      </c>
      <c r="L27" s="51">
        <v>13.059699</v>
      </c>
      <c r="M27" s="143"/>
      <c r="N27" s="143"/>
      <c r="O27" s="11" t="s">
        <v>6070</v>
      </c>
      <c r="P27" s="11" t="s">
        <v>190</v>
      </c>
      <c r="Q27" s="51">
        <v>5818.5061999999998</v>
      </c>
      <c r="R27" s="51">
        <v>12.506681</v>
      </c>
      <c r="S27" s="143"/>
      <c r="T27" s="143"/>
      <c r="U27" s="11" t="s">
        <v>6092</v>
      </c>
      <c r="V27" s="11" t="s">
        <v>575</v>
      </c>
      <c r="W27" s="51">
        <v>5896.3959999999997</v>
      </c>
      <c r="X27" s="51">
        <v>12.525862</v>
      </c>
      <c r="Y27" s="143"/>
      <c r="Z27" s="143"/>
    </row>
    <row r="28">
      <c r="A28" s="11" t="s">
        <v>6085</v>
      </c>
      <c r="B28" s="11" t="s">
        <v>2499</v>
      </c>
      <c r="C28" s="51">
        <v>15890.03148</v>
      </c>
      <c r="D28" s="51">
        <v>7132.8238799999999</v>
      </c>
      <c r="E28" s="51">
        <v>1098.769</v>
      </c>
      <c r="F28" s="51">
        <v>8040.5413900000003</v>
      </c>
      <c r="G28" s="51"/>
      <c r="H28" s="143"/>
      <c r="I28" s="11" t="s">
        <v>6086</v>
      </c>
      <c r="J28" s="11" t="s">
        <v>199</v>
      </c>
      <c r="K28" s="51">
        <v>8036.9033600000002</v>
      </c>
      <c r="L28" s="51">
        <v>12.972604</v>
      </c>
      <c r="M28" s="143"/>
      <c r="N28" s="143"/>
      <c r="O28" s="11" t="s">
        <v>6093</v>
      </c>
      <c r="P28" s="11" t="s">
        <v>350</v>
      </c>
      <c r="Q28" s="51">
        <v>5548.1252400000003</v>
      </c>
      <c r="R28" s="51">
        <v>12.438045000000001</v>
      </c>
      <c r="S28" s="143"/>
      <c r="T28" s="143"/>
      <c r="U28" s="11" t="s">
        <v>6094</v>
      </c>
      <c r="V28" s="11" t="s">
        <v>137</v>
      </c>
      <c r="W28" s="51">
        <v>5771.1199999999999</v>
      </c>
      <c r="X28" s="51">
        <v>12.494885999999999</v>
      </c>
      <c r="Y28" s="143"/>
      <c r="Z28" s="143"/>
    </row>
    <row r="29">
      <c r="A29" s="11" t="s">
        <v>6078</v>
      </c>
      <c r="B29" s="11" t="s">
        <v>190</v>
      </c>
      <c r="C29" s="51">
        <v>3037.0179800000001</v>
      </c>
      <c r="D29" s="51">
        <v>1976.0165</v>
      </c>
      <c r="E29" s="51">
        <v>16571.869999999999</v>
      </c>
      <c r="F29" s="51">
        <v>7194.9672</v>
      </c>
      <c r="G29" s="51"/>
      <c r="H29" s="143"/>
      <c r="I29" s="11" t="s">
        <v>6090</v>
      </c>
      <c r="J29" s="11" t="s">
        <v>199</v>
      </c>
      <c r="K29" s="51">
        <v>7169.0930799999996</v>
      </c>
      <c r="L29" s="51">
        <v>12.807776</v>
      </c>
      <c r="M29" s="143"/>
      <c r="N29" s="143"/>
      <c r="O29" s="11" t="s">
        <v>6083</v>
      </c>
      <c r="P29" s="11" t="s">
        <v>775</v>
      </c>
      <c r="Q29" s="51">
        <v>5431.1861799999997</v>
      </c>
      <c r="R29" s="51">
        <v>12.407317000000001</v>
      </c>
      <c r="S29" s="143"/>
      <c r="T29" s="143"/>
      <c r="U29" s="11" t="s">
        <v>6071</v>
      </c>
      <c r="V29" s="11" t="s">
        <v>189</v>
      </c>
      <c r="W29" s="51">
        <v>5177.3059999999996</v>
      </c>
      <c r="X29" s="51">
        <v>12.338265</v>
      </c>
      <c r="Y29" s="143"/>
      <c r="Z29" s="143"/>
    </row>
    <row r="30">
      <c r="A30" s="11" t="s">
        <v>6086</v>
      </c>
      <c r="B30" s="11" t="s">
        <v>199</v>
      </c>
      <c r="C30" s="51">
        <v>8036.9033600000002</v>
      </c>
      <c r="D30" s="51">
        <v>3982.42013</v>
      </c>
      <c r="E30" s="51">
        <v>9131.2029999999995</v>
      </c>
      <c r="F30" s="51">
        <v>7050.1754700000001</v>
      </c>
      <c r="G30" s="51"/>
      <c r="H30" s="143"/>
      <c r="I30" s="11" t="s">
        <v>6095</v>
      </c>
      <c r="J30" s="11" t="s">
        <v>189</v>
      </c>
      <c r="K30" s="51">
        <v>7013.2172200000005</v>
      </c>
      <c r="L30" s="51">
        <v>12.776066</v>
      </c>
      <c r="M30" s="143"/>
      <c r="N30" s="143"/>
      <c r="O30" s="11" t="s">
        <v>6079</v>
      </c>
      <c r="P30" s="11" t="s">
        <v>278</v>
      </c>
      <c r="Q30" s="51">
        <v>5073.5900700000002</v>
      </c>
      <c r="R30" s="51">
        <v>12.309075999999999</v>
      </c>
      <c r="S30" s="143"/>
      <c r="T30" s="143"/>
      <c r="U30" s="11" t="s">
        <v>6096</v>
      </c>
      <c r="V30" s="11" t="s">
        <v>199</v>
      </c>
      <c r="W30" s="51">
        <v>5069.576</v>
      </c>
      <c r="X30" s="51">
        <v>12.307933999999999</v>
      </c>
      <c r="Y30" s="143"/>
      <c r="Z30" s="143"/>
    </row>
    <row r="31">
      <c r="A31" s="11" t="s">
        <v>6087</v>
      </c>
      <c r="B31" s="11" t="s">
        <v>575</v>
      </c>
      <c r="C31" s="51">
        <v>9359.5747599999995</v>
      </c>
      <c r="D31" s="51">
        <v>8764.0608200000006</v>
      </c>
      <c r="E31" s="51">
        <v>1760.557</v>
      </c>
      <c r="F31" s="51">
        <v>6628.0642799999996</v>
      </c>
      <c r="G31" s="51"/>
      <c r="H31" s="143"/>
      <c r="I31" s="11" t="s">
        <v>6097</v>
      </c>
      <c r="J31" s="11" t="s">
        <v>198</v>
      </c>
      <c r="K31" s="51">
        <v>6281.4795800000002</v>
      </c>
      <c r="L31" s="51">
        <v>12.617118</v>
      </c>
      <c r="M31" s="143"/>
      <c r="N31" s="143"/>
      <c r="O31" s="11" t="s">
        <v>6088</v>
      </c>
      <c r="P31" s="11" t="s">
        <v>6089</v>
      </c>
      <c r="Q31" s="51">
        <v>4713.9821700000002</v>
      </c>
      <c r="R31" s="51">
        <v>12.203037</v>
      </c>
      <c r="S31" s="143"/>
      <c r="T31" s="143"/>
      <c r="U31" s="11" t="s">
        <v>6062</v>
      </c>
      <c r="V31" s="11" t="s">
        <v>198</v>
      </c>
      <c r="W31" s="51">
        <v>4885.1109999999999</v>
      </c>
      <c r="X31" s="51">
        <v>12.254471000000001</v>
      </c>
      <c r="Y31" s="143"/>
      <c r="Z31" s="143"/>
    </row>
    <row r="32">
      <c r="A32" s="11" t="s">
        <v>6090</v>
      </c>
      <c r="B32" s="11" t="s">
        <v>199</v>
      </c>
      <c r="C32" s="51">
        <v>7169.0930799999996</v>
      </c>
      <c r="D32" s="51">
        <v>3635.4307399999998</v>
      </c>
      <c r="E32" s="51">
        <v>7948.9409999999998</v>
      </c>
      <c r="F32" s="51">
        <v>6251.1550800000005</v>
      </c>
      <c r="G32" s="51"/>
      <c r="H32" s="143"/>
      <c r="I32" s="11" t="s">
        <v>6098</v>
      </c>
      <c r="J32" s="11" t="s">
        <v>189</v>
      </c>
      <c r="K32" s="51">
        <v>6242.4974899999997</v>
      </c>
      <c r="L32" s="51">
        <v>12.608139</v>
      </c>
      <c r="M32" s="143"/>
      <c r="N32" s="143"/>
      <c r="O32" s="11" t="s">
        <v>6099</v>
      </c>
      <c r="P32" s="11" t="s">
        <v>278</v>
      </c>
      <c r="Q32" s="51">
        <v>4576.2328600000001</v>
      </c>
      <c r="R32" s="51">
        <v>12.160259999999999</v>
      </c>
      <c r="S32" s="143"/>
      <c r="T32" s="143"/>
      <c r="U32" s="11" t="s">
        <v>6091</v>
      </c>
      <c r="V32" s="11" t="s">
        <v>198</v>
      </c>
      <c r="W32" s="51">
        <v>4880.7659999999996</v>
      </c>
      <c r="X32" s="51">
        <v>12.253187</v>
      </c>
      <c r="Y32" s="143"/>
      <c r="Z32" s="143"/>
    </row>
    <row r="33">
      <c r="A33" s="11" t="s">
        <v>6084</v>
      </c>
      <c r="B33" s="11" t="s">
        <v>189</v>
      </c>
      <c r="C33" s="51">
        <v>3712.3070299999999</v>
      </c>
      <c r="D33" s="51">
        <v>4015.6900900000001</v>
      </c>
      <c r="E33" s="51">
        <v>10147.5</v>
      </c>
      <c r="F33" s="51">
        <v>5958.4996499999997</v>
      </c>
      <c r="G33" s="51"/>
      <c r="H33" s="143"/>
      <c r="I33" s="11" t="s">
        <v>6099</v>
      </c>
      <c r="J33" s="11" t="s">
        <v>278</v>
      </c>
      <c r="K33" s="51">
        <v>6057.8968699999996</v>
      </c>
      <c r="L33" s="51">
        <v>12.564838999999999</v>
      </c>
      <c r="M33" s="143"/>
      <c r="N33" s="143"/>
      <c r="O33" s="11" t="s">
        <v>6098</v>
      </c>
      <c r="P33" s="11" t="s">
        <v>189</v>
      </c>
      <c r="Q33" s="51">
        <v>4507.9224700000004</v>
      </c>
      <c r="R33" s="51">
        <v>12.138567</v>
      </c>
      <c r="S33" s="143"/>
      <c r="T33" s="143"/>
      <c r="U33" s="11" t="s">
        <v>6100</v>
      </c>
      <c r="V33" s="11" t="s">
        <v>575</v>
      </c>
      <c r="W33" s="51">
        <v>4606.0349999999999</v>
      </c>
      <c r="X33" s="51">
        <v>12.169623</v>
      </c>
      <c r="Y33" s="143"/>
      <c r="Z33" s="143"/>
    </row>
    <row r="34">
      <c r="A34" s="11" t="s">
        <v>6088</v>
      </c>
      <c r="B34" s="11" t="s">
        <v>6089</v>
      </c>
      <c r="C34" s="51">
        <v>3912.06466</v>
      </c>
      <c r="D34" s="51">
        <v>4713.9821700000002</v>
      </c>
      <c r="E34" s="51">
        <v>9021.6910000000007</v>
      </c>
      <c r="F34" s="51">
        <v>5882.57917</v>
      </c>
      <c r="G34" s="51"/>
      <c r="H34" s="143"/>
      <c r="I34" s="11" t="s">
        <v>6093</v>
      </c>
      <c r="J34" s="11" t="s">
        <v>350</v>
      </c>
      <c r="K34" s="51">
        <v>5672.9508500000002</v>
      </c>
      <c r="L34" s="51">
        <v>12.470138</v>
      </c>
      <c r="M34" s="143"/>
      <c r="N34" s="143"/>
      <c r="O34" s="11" t="s">
        <v>6097</v>
      </c>
      <c r="P34" s="11" t="s">
        <v>198</v>
      </c>
      <c r="Q34" s="51">
        <v>4440.4660700000004</v>
      </c>
      <c r="R34" s="51">
        <v>12.116820000000001</v>
      </c>
      <c r="S34" s="143"/>
      <c r="T34" s="143"/>
      <c r="U34" s="11" t="s">
        <v>6097</v>
      </c>
      <c r="V34" s="11" t="s">
        <v>198</v>
      </c>
      <c r="W34" s="51">
        <v>4056.1280000000002</v>
      </c>
      <c r="X34" s="51">
        <v>11.986243</v>
      </c>
      <c r="Y34" s="143"/>
      <c r="Z34" s="143"/>
    </row>
    <row r="35">
      <c r="A35" s="11" t="s">
        <v>6091</v>
      </c>
      <c r="B35" s="11" t="s">
        <v>198</v>
      </c>
      <c r="C35" s="51">
        <v>5556.2420199999997</v>
      </c>
      <c r="D35" s="51">
        <v>6122.15787</v>
      </c>
      <c r="E35" s="51">
        <v>4880.7659999999996</v>
      </c>
      <c r="F35" s="51">
        <v>5519.7219599999999</v>
      </c>
      <c r="G35" s="51"/>
      <c r="H35" s="143"/>
      <c r="I35" s="11" t="s">
        <v>6101</v>
      </c>
      <c r="J35" s="11" t="s">
        <v>350</v>
      </c>
      <c r="K35" s="51">
        <v>5643.9582499999997</v>
      </c>
      <c r="L35" s="51">
        <v>12.462747</v>
      </c>
      <c r="M35" s="143"/>
      <c r="N35" s="143"/>
      <c r="O35" s="11" t="s">
        <v>6095</v>
      </c>
      <c r="P35" s="11" t="s">
        <v>189</v>
      </c>
      <c r="Q35" s="51">
        <v>4353.0252899999996</v>
      </c>
      <c r="R35" s="51">
        <v>12.088134</v>
      </c>
      <c r="S35" s="143"/>
      <c r="T35" s="143"/>
      <c r="U35" s="11" t="s">
        <v>6102</v>
      </c>
      <c r="V35" s="11" t="s">
        <v>278</v>
      </c>
      <c r="W35" s="51">
        <v>3998.163</v>
      </c>
      <c r="X35" s="51">
        <v>11.965482</v>
      </c>
      <c r="Y35" s="143"/>
      <c r="Z35" s="143"/>
    </row>
    <row r="36">
      <c r="A36" s="11" t="s">
        <v>6081</v>
      </c>
      <c r="B36" s="11" t="s">
        <v>199</v>
      </c>
      <c r="C36" s="51">
        <v>1801.06297</v>
      </c>
      <c r="D36" s="51">
        <v>1285.0928699999999</v>
      </c>
      <c r="E36" s="51">
        <v>12429.809999999999</v>
      </c>
      <c r="F36" s="51">
        <v>5171.9893499999998</v>
      </c>
      <c r="G36" s="51"/>
      <c r="H36" s="143"/>
      <c r="I36" s="11" t="s">
        <v>6091</v>
      </c>
      <c r="J36" s="11" t="s">
        <v>198</v>
      </c>
      <c r="K36" s="51">
        <v>5556.2420199999997</v>
      </c>
      <c r="L36" s="51">
        <v>12.440153</v>
      </c>
      <c r="M36" s="143"/>
      <c r="N36" s="143"/>
      <c r="O36" s="11" t="s">
        <v>6103</v>
      </c>
      <c r="P36" s="11" t="s">
        <v>199</v>
      </c>
      <c r="Q36" s="51">
        <v>4084.2752500000001</v>
      </c>
      <c r="R36" s="51">
        <v>11.996218000000001</v>
      </c>
      <c r="S36" s="143"/>
      <c r="T36" s="143"/>
      <c r="U36" s="11" t="s">
        <v>6069</v>
      </c>
      <c r="V36" s="11" t="s">
        <v>126</v>
      </c>
      <c r="W36" s="51">
        <v>3802.326</v>
      </c>
      <c r="X36" s="51">
        <v>11.893046</v>
      </c>
      <c r="Y36" s="143"/>
      <c r="Z36" s="143"/>
    </row>
    <row r="37">
      <c r="A37" s="11" t="s">
        <v>6097</v>
      </c>
      <c r="B37" s="11" t="s">
        <v>198</v>
      </c>
      <c r="C37" s="51">
        <v>6281.4795800000002</v>
      </c>
      <c r="D37" s="51">
        <v>4440.4660700000004</v>
      </c>
      <c r="E37" s="51">
        <v>4056.1280000000002</v>
      </c>
      <c r="F37" s="51">
        <v>4926.0245999999997</v>
      </c>
      <c r="G37" s="51"/>
      <c r="H37" s="143"/>
      <c r="I37" s="11" t="s">
        <v>6103</v>
      </c>
      <c r="J37" s="11" t="s">
        <v>199</v>
      </c>
      <c r="K37" s="51">
        <v>4957.47631</v>
      </c>
      <c r="L37" s="51">
        <v>12.275681000000001</v>
      </c>
      <c r="M37" s="143"/>
      <c r="N37" s="143"/>
      <c r="O37" s="11" t="s">
        <v>6084</v>
      </c>
      <c r="P37" s="11" t="s">
        <v>189</v>
      </c>
      <c r="Q37" s="51">
        <v>4015.6900900000001</v>
      </c>
      <c r="R37" s="51">
        <v>11.971791</v>
      </c>
      <c r="S37" s="143"/>
      <c r="T37" s="143"/>
      <c r="U37" s="11" t="s">
        <v>6083</v>
      </c>
      <c r="V37" s="11" t="s">
        <v>775</v>
      </c>
      <c r="W37" s="51">
        <v>3072.8969999999999</v>
      </c>
      <c r="X37" s="51">
        <v>11.585853</v>
      </c>
      <c r="Y37" s="143"/>
      <c r="Z37" s="143"/>
    </row>
    <row r="38">
      <c r="A38" s="11" t="s">
        <v>6095</v>
      </c>
      <c r="B38" s="11" t="s">
        <v>189</v>
      </c>
      <c r="C38" s="51">
        <v>7013.2172200000005</v>
      </c>
      <c r="D38" s="51">
        <v>4353.0252899999996</v>
      </c>
      <c r="E38" s="51">
        <v>2838.1149999999998</v>
      </c>
      <c r="F38" s="51">
        <v>4734.7857400000003</v>
      </c>
      <c r="G38" s="51"/>
      <c r="H38" s="143"/>
      <c r="I38" s="11" t="s">
        <v>6104</v>
      </c>
      <c r="J38" s="11" t="s">
        <v>198</v>
      </c>
      <c r="K38" s="51">
        <v>4479.0103099999997</v>
      </c>
      <c r="L38" s="51">
        <v>12.129286</v>
      </c>
      <c r="M38" s="143"/>
      <c r="N38" s="143"/>
      <c r="O38" s="11" t="s">
        <v>6086</v>
      </c>
      <c r="P38" s="11" t="s">
        <v>199</v>
      </c>
      <c r="Q38" s="51">
        <v>3982.42013</v>
      </c>
      <c r="R38" s="51">
        <v>11.959792</v>
      </c>
      <c r="S38" s="143"/>
      <c r="T38" s="143"/>
      <c r="U38" s="11" t="s">
        <v>6101</v>
      </c>
      <c r="V38" s="11" t="s">
        <v>350</v>
      </c>
      <c r="W38" s="51">
        <v>3012.5410000000002</v>
      </c>
      <c r="X38" s="51">
        <v>11.557244000000001</v>
      </c>
      <c r="Y38" s="143"/>
      <c r="Z38" s="143"/>
    </row>
    <row r="39">
      <c r="A39" s="11" t="s">
        <v>6092</v>
      </c>
      <c r="B39" s="11" t="s">
        <v>575</v>
      </c>
      <c r="C39" s="51">
        <v>3574.5521399999998</v>
      </c>
      <c r="D39" s="51">
        <v>3376.6375699999999</v>
      </c>
      <c r="E39" s="51">
        <v>5896.3959999999997</v>
      </c>
      <c r="F39" s="51">
        <v>4282.5286599999999</v>
      </c>
      <c r="G39" s="51"/>
      <c r="H39" s="143"/>
      <c r="I39" s="11" t="s">
        <v>6105</v>
      </c>
      <c r="J39" s="11" t="s">
        <v>278</v>
      </c>
      <c r="K39" s="51">
        <v>4180.3469400000004</v>
      </c>
      <c r="L39" s="51">
        <v>12.029752</v>
      </c>
      <c r="M39" s="143"/>
      <c r="N39" s="143"/>
      <c r="O39" s="11" t="s">
        <v>6106</v>
      </c>
      <c r="P39" s="11" t="s">
        <v>199</v>
      </c>
      <c r="Q39" s="51">
        <v>3788.1878200000001</v>
      </c>
      <c r="R39" s="51">
        <v>11.887672999999999</v>
      </c>
      <c r="S39" s="143"/>
      <c r="T39" s="143"/>
      <c r="U39" s="11" t="s">
        <v>6095</v>
      </c>
      <c r="V39" s="11" t="s">
        <v>189</v>
      </c>
      <c r="W39" s="51">
        <v>2838.1149999999998</v>
      </c>
      <c r="X39" s="51">
        <v>11.471225</v>
      </c>
      <c r="Y39" s="143"/>
      <c r="Z39" s="143"/>
    </row>
    <row r="40">
      <c r="A40" s="11" t="s">
        <v>6099</v>
      </c>
      <c r="B40" s="11" t="s">
        <v>278</v>
      </c>
      <c r="C40" s="51">
        <v>6057.8968699999996</v>
      </c>
      <c r="D40" s="51">
        <v>4576.2328600000001</v>
      </c>
      <c r="E40" s="51">
        <v>1053.519</v>
      </c>
      <c r="F40" s="51">
        <v>3895.8830600000001</v>
      </c>
      <c r="G40" s="51"/>
      <c r="H40" s="143"/>
      <c r="I40" s="11" t="s">
        <v>6088</v>
      </c>
      <c r="J40" s="11" t="s">
        <v>6089</v>
      </c>
      <c r="K40" s="51">
        <v>3912.06466</v>
      </c>
      <c r="L40" s="51">
        <v>11.934082999999999</v>
      </c>
      <c r="M40" s="143"/>
      <c r="N40" s="143"/>
      <c r="O40" s="11" t="s">
        <v>6107</v>
      </c>
      <c r="P40" s="11" t="s">
        <v>199</v>
      </c>
      <c r="Q40" s="51">
        <v>3709.6434100000001</v>
      </c>
      <c r="R40" s="51">
        <v>11.857454000000001</v>
      </c>
      <c r="S40" s="143"/>
      <c r="T40" s="143"/>
      <c r="U40" s="11" t="s">
        <v>6105</v>
      </c>
      <c r="V40" s="11" t="s">
        <v>278</v>
      </c>
      <c r="W40" s="51">
        <v>2575.623</v>
      </c>
      <c r="X40" s="51">
        <v>11.331265999999999</v>
      </c>
      <c r="Y40" s="143"/>
      <c r="Z40" s="143"/>
    </row>
    <row r="41">
      <c r="A41" s="11" t="s">
        <v>6093</v>
      </c>
      <c r="B41" s="11" t="s">
        <v>350</v>
      </c>
      <c r="C41" s="51">
        <v>5672.9508500000002</v>
      </c>
      <c r="D41" s="51">
        <v>5548.1252400000003</v>
      </c>
      <c r="E41" s="51">
        <v>238.98589999999999</v>
      </c>
      <c r="F41" s="51">
        <v>3820.0206600000001</v>
      </c>
      <c r="G41" s="51"/>
      <c r="H41" s="143"/>
      <c r="I41" s="11" t="s">
        <v>6084</v>
      </c>
      <c r="J41" s="11" t="s">
        <v>189</v>
      </c>
      <c r="K41" s="51">
        <v>3712.3070299999999</v>
      </c>
      <c r="L41" s="51">
        <v>11.858489000000001</v>
      </c>
      <c r="M41" s="143"/>
      <c r="N41" s="143"/>
      <c r="O41" s="11" t="s">
        <v>6090</v>
      </c>
      <c r="P41" s="11" t="s">
        <v>199</v>
      </c>
      <c r="Q41" s="51">
        <v>3635.4307399999998</v>
      </c>
      <c r="R41" s="51">
        <v>11.828307000000001</v>
      </c>
      <c r="S41" s="143"/>
      <c r="T41" s="143"/>
      <c r="U41" s="11" t="s">
        <v>6108</v>
      </c>
      <c r="V41" s="11" t="s">
        <v>199</v>
      </c>
      <c r="W41" s="51">
        <v>2461.9059999999999</v>
      </c>
      <c r="X41" s="51">
        <v>11.266146000000001</v>
      </c>
      <c r="Y41" s="143"/>
      <c r="Z41" s="143"/>
    </row>
    <row r="42">
      <c r="A42" s="11" t="s">
        <v>6098</v>
      </c>
      <c r="B42" s="11" t="s">
        <v>189</v>
      </c>
      <c r="C42" s="51">
        <v>6242.4974899999997</v>
      </c>
      <c r="D42" s="51">
        <v>4507.9224700000004</v>
      </c>
      <c r="E42" s="51">
        <v>664.79579999999999</v>
      </c>
      <c r="F42" s="51">
        <v>3805.0719199999999</v>
      </c>
      <c r="G42" s="51"/>
      <c r="H42" s="143"/>
      <c r="I42" s="11" t="s">
        <v>6092</v>
      </c>
      <c r="J42" s="11" t="s">
        <v>575</v>
      </c>
      <c r="K42" s="51">
        <v>3574.5521399999998</v>
      </c>
      <c r="L42" s="51">
        <v>11.80395</v>
      </c>
      <c r="M42" s="143"/>
      <c r="N42" s="143"/>
      <c r="O42" s="11" t="s">
        <v>6109</v>
      </c>
      <c r="P42" s="11" t="s">
        <v>189</v>
      </c>
      <c r="Q42" s="51">
        <v>3544.2563799999998</v>
      </c>
      <c r="R42" s="51">
        <v>11.791674</v>
      </c>
      <c r="S42" s="143"/>
      <c r="T42" s="143"/>
      <c r="U42" s="11" t="s">
        <v>6110</v>
      </c>
      <c r="V42" s="11" t="s">
        <v>200</v>
      </c>
      <c r="W42" s="51">
        <v>2418.5120000000002</v>
      </c>
      <c r="X42" s="51">
        <v>11.240500000000001</v>
      </c>
      <c r="Y42" s="143"/>
      <c r="Z42" s="143"/>
    </row>
    <row r="43">
      <c r="A43" s="11" t="s">
        <v>6101</v>
      </c>
      <c r="B43" s="11" t="s">
        <v>350</v>
      </c>
      <c r="C43" s="51">
        <v>5643.9582499999997</v>
      </c>
      <c r="D43" s="51">
        <v>1802.1003700000001</v>
      </c>
      <c r="E43" s="51">
        <v>3012.5410000000002</v>
      </c>
      <c r="F43" s="51">
        <v>3486.1998699999999</v>
      </c>
      <c r="G43" s="51"/>
      <c r="H43" s="143"/>
      <c r="I43" s="11" t="s">
        <v>6070</v>
      </c>
      <c r="J43" s="11" t="s">
        <v>190</v>
      </c>
      <c r="K43" s="51">
        <v>3210.2764200000001</v>
      </c>
      <c r="L43" s="51">
        <v>11.648930999999999</v>
      </c>
      <c r="M43" s="143"/>
      <c r="N43" s="143"/>
      <c r="O43" s="11" t="s">
        <v>6111</v>
      </c>
      <c r="P43" s="11" t="s">
        <v>199</v>
      </c>
      <c r="Q43" s="51">
        <v>3520.47444</v>
      </c>
      <c r="R43" s="51">
        <v>11.781964</v>
      </c>
      <c r="S43" s="143"/>
      <c r="T43" s="143"/>
      <c r="U43" s="11" t="s">
        <v>6112</v>
      </c>
      <c r="V43" s="11" t="s">
        <v>189</v>
      </c>
      <c r="W43" s="51">
        <v>2371.5659999999998</v>
      </c>
      <c r="X43" s="51">
        <v>11.212232999999999</v>
      </c>
      <c r="Y43" s="143"/>
      <c r="Z43" s="143"/>
    </row>
    <row r="44">
      <c r="A44" s="11" t="s">
        <v>6100</v>
      </c>
      <c r="B44" s="11" t="s">
        <v>575</v>
      </c>
      <c r="C44" s="51">
        <v>2624.5857999999998</v>
      </c>
      <c r="D44" s="51">
        <v>2551.6392900000001</v>
      </c>
      <c r="E44" s="51">
        <v>4606.0349999999999</v>
      </c>
      <c r="F44" s="51">
        <v>3260.75324</v>
      </c>
      <c r="G44" s="51"/>
      <c r="H44" s="143"/>
      <c r="I44" s="11" t="s">
        <v>6113</v>
      </c>
      <c r="J44" s="11" t="s">
        <v>137</v>
      </c>
      <c r="K44" s="51">
        <v>3113.6591400000002</v>
      </c>
      <c r="L44" s="51">
        <v>11.604858999999999</v>
      </c>
      <c r="M44" s="143"/>
      <c r="N44" s="143"/>
      <c r="O44" s="11" t="s">
        <v>6092</v>
      </c>
      <c r="P44" s="11" t="s">
        <v>575</v>
      </c>
      <c r="Q44" s="51">
        <v>3376.6375699999999</v>
      </c>
      <c r="R44" s="51">
        <v>11.721799000000001</v>
      </c>
      <c r="S44" s="143"/>
      <c r="T44" s="143"/>
      <c r="U44" s="11" t="s">
        <v>6074</v>
      </c>
      <c r="V44" s="11" t="s">
        <v>198</v>
      </c>
      <c r="W44" s="51">
        <v>2229.9209999999998</v>
      </c>
      <c r="X44" s="51">
        <v>11.123423000000001</v>
      </c>
      <c r="Y44" s="143"/>
      <c r="Z44" s="143"/>
    </row>
    <row r="45">
      <c r="A45" s="11" t="s">
        <v>6094</v>
      </c>
      <c r="B45" s="11" t="s">
        <v>137</v>
      </c>
      <c r="C45" s="51">
        <v>2387.8618900000001</v>
      </c>
      <c r="D45" s="51">
        <v>1338.80099</v>
      </c>
      <c r="E45" s="51">
        <v>5771.1199999999999</v>
      </c>
      <c r="F45" s="51">
        <v>3165.9276500000001</v>
      </c>
      <c r="G45" s="51"/>
      <c r="H45" s="143"/>
      <c r="I45" s="11" t="s">
        <v>6111</v>
      </c>
      <c r="J45" s="11" t="s">
        <v>199</v>
      </c>
      <c r="K45" s="51">
        <v>3038.2394599999998</v>
      </c>
      <c r="L45" s="51">
        <v>11.569495</v>
      </c>
      <c r="M45" s="143"/>
      <c r="N45" s="143"/>
      <c r="O45" s="11" t="s">
        <v>6065</v>
      </c>
      <c r="P45" s="11" t="s">
        <v>198</v>
      </c>
      <c r="Q45" s="51">
        <v>3275.7372700000001</v>
      </c>
      <c r="R45" s="51">
        <v>11.678044</v>
      </c>
      <c r="S45" s="143"/>
      <c r="T45" s="143"/>
      <c r="U45" s="11" t="s">
        <v>6064</v>
      </c>
      <c r="V45" s="11" t="s">
        <v>198</v>
      </c>
      <c r="W45" s="51">
        <v>2116.5349999999999</v>
      </c>
      <c r="X45" s="51">
        <v>11.048170000000001</v>
      </c>
      <c r="Y45" s="143"/>
      <c r="Z45" s="143"/>
    </row>
    <row r="46">
      <c r="A46" s="11" t="s">
        <v>6103</v>
      </c>
      <c r="B46" s="11" t="s">
        <v>199</v>
      </c>
      <c r="C46" s="51">
        <v>4957.47631</v>
      </c>
      <c r="D46" s="51">
        <v>4084.2752500000001</v>
      </c>
      <c r="E46" s="51">
        <v>219.1045</v>
      </c>
      <c r="F46" s="51">
        <v>3086.95201</v>
      </c>
      <c r="G46" s="51"/>
      <c r="H46" s="143"/>
      <c r="I46" s="11" t="s">
        <v>6078</v>
      </c>
      <c r="J46" s="11" t="s">
        <v>190</v>
      </c>
      <c r="K46" s="51">
        <v>3037.0179800000001</v>
      </c>
      <c r="L46" s="51">
        <v>11.568915000000001</v>
      </c>
      <c r="M46" s="143"/>
      <c r="N46" s="143"/>
      <c r="O46" s="11" t="s">
        <v>6114</v>
      </c>
      <c r="P46" s="11" t="s">
        <v>199</v>
      </c>
      <c r="Q46" s="51">
        <v>2946.9177599999998</v>
      </c>
      <c r="R46" s="51">
        <v>11.525480999999999</v>
      </c>
      <c r="S46" s="143"/>
      <c r="T46" s="143"/>
      <c r="U46" s="11" t="s">
        <v>6115</v>
      </c>
      <c r="V46" s="11" t="s">
        <v>354</v>
      </c>
      <c r="W46" s="51">
        <v>2091.8969999999999</v>
      </c>
      <c r="X46" s="51">
        <v>11.031286</v>
      </c>
      <c r="Y46" s="143"/>
      <c r="Z46" s="143"/>
    </row>
    <row r="47">
      <c r="A47" s="11" t="s">
        <v>6105</v>
      </c>
      <c r="B47" s="11" t="s">
        <v>278</v>
      </c>
      <c r="C47" s="51">
        <v>4180.3469400000004</v>
      </c>
      <c r="D47" s="51">
        <v>1738.26271</v>
      </c>
      <c r="E47" s="51">
        <v>2575.623</v>
      </c>
      <c r="F47" s="51">
        <v>2831.4107600000002</v>
      </c>
      <c r="G47" s="51"/>
      <c r="H47" s="143"/>
      <c r="I47" s="11" t="s">
        <v>6109</v>
      </c>
      <c r="J47" s="11" t="s">
        <v>189</v>
      </c>
      <c r="K47" s="51">
        <v>2977.5171500000001</v>
      </c>
      <c r="L47" s="51">
        <v>11.540379</v>
      </c>
      <c r="M47" s="143"/>
      <c r="N47" s="143"/>
      <c r="O47" s="11" t="s">
        <v>6104</v>
      </c>
      <c r="P47" s="11" t="s">
        <v>198</v>
      </c>
      <c r="Q47" s="51">
        <v>2865.7174</v>
      </c>
      <c r="R47" s="51">
        <v>11.485184</v>
      </c>
      <c r="S47" s="143"/>
      <c r="T47" s="143"/>
      <c r="U47" s="11" t="s">
        <v>6087</v>
      </c>
      <c r="V47" s="11" t="s">
        <v>575</v>
      </c>
      <c r="W47" s="51">
        <v>1760.557</v>
      </c>
      <c r="X47" s="51">
        <v>10.782636</v>
      </c>
      <c r="Y47" s="143"/>
      <c r="Z47" s="143"/>
    </row>
    <row r="48">
      <c r="A48" s="11" t="s">
        <v>6102</v>
      </c>
      <c r="B48" s="11" t="s">
        <v>278</v>
      </c>
      <c r="C48" s="51">
        <v>2634.6323000000002</v>
      </c>
      <c r="D48" s="51">
        <v>1468.5990300000001</v>
      </c>
      <c r="E48" s="51">
        <v>3998.163</v>
      </c>
      <c r="F48" s="51">
        <v>2700.46477</v>
      </c>
      <c r="G48" s="51"/>
      <c r="H48" s="143"/>
      <c r="I48" s="11" t="s">
        <v>6116</v>
      </c>
      <c r="J48" s="11" t="s">
        <v>575</v>
      </c>
      <c r="K48" s="51">
        <v>2761.7240999999999</v>
      </c>
      <c r="L48" s="51">
        <v>11.431876000000001</v>
      </c>
      <c r="M48" s="143"/>
      <c r="N48" s="143"/>
      <c r="O48" s="11" t="s">
        <v>6100</v>
      </c>
      <c r="P48" s="11" t="s">
        <v>575</v>
      </c>
      <c r="Q48" s="51">
        <v>2551.6392900000001</v>
      </c>
      <c r="R48" s="51">
        <v>11.317774</v>
      </c>
      <c r="S48" s="143"/>
      <c r="T48" s="143"/>
      <c r="U48" s="11" t="s">
        <v>6117</v>
      </c>
      <c r="V48" s="11" t="s">
        <v>199</v>
      </c>
      <c r="W48" s="51">
        <v>1622.579</v>
      </c>
      <c r="X48" s="51">
        <v>10.664961999999999</v>
      </c>
      <c r="Y48" s="143"/>
      <c r="Z48" s="143"/>
    </row>
    <row r="49">
      <c r="A49" s="11" t="s">
        <v>6104</v>
      </c>
      <c r="B49" s="11" t="s">
        <v>198</v>
      </c>
      <c r="C49" s="51">
        <v>4479.0103099999997</v>
      </c>
      <c r="D49" s="51">
        <v>2865.7174</v>
      </c>
      <c r="E49" s="51">
        <v>532.09860000000003</v>
      </c>
      <c r="F49" s="51">
        <v>2625.6087699999998</v>
      </c>
      <c r="G49" s="51"/>
      <c r="H49" s="143"/>
      <c r="I49" s="11" t="s">
        <v>6102</v>
      </c>
      <c r="J49" s="11" t="s">
        <v>278</v>
      </c>
      <c r="K49" s="51">
        <v>2634.6323000000002</v>
      </c>
      <c r="L49" s="51">
        <v>11.363932999999999</v>
      </c>
      <c r="M49" s="143"/>
      <c r="N49" s="143"/>
      <c r="O49" s="11" t="s">
        <v>6116</v>
      </c>
      <c r="P49" s="11" t="s">
        <v>575</v>
      </c>
      <c r="Q49" s="51">
        <v>2420.38112</v>
      </c>
      <c r="R49" s="51">
        <v>11.241614</v>
      </c>
      <c r="S49" s="143"/>
      <c r="T49" s="143"/>
      <c r="U49" s="11" t="s">
        <v>6118</v>
      </c>
      <c r="V49" s="11" t="s">
        <v>199</v>
      </c>
      <c r="W49" s="51">
        <v>1504.73</v>
      </c>
      <c r="X49" s="51">
        <v>10.556247000000001</v>
      </c>
      <c r="Y49" s="143"/>
      <c r="Z49" s="143"/>
    </row>
    <row r="50">
      <c r="A50" s="11" t="s">
        <v>6109</v>
      </c>
      <c r="B50" s="11" t="s">
        <v>189</v>
      </c>
      <c r="C50" s="51">
        <v>2977.5171500000001</v>
      </c>
      <c r="D50" s="51">
        <v>3544.2563799999998</v>
      </c>
      <c r="E50" s="51">
        <v>1019.033</v>
      </c>
      <c r="F50" s="51">
        <v>2513.60212</v>
      </c>
      <c r="G50" s="51"/>
      <c r="H50" s="143"/>
      <c r="I50" s="11" t="s">
        <v>6100</v>
      </c>
      <c r="J50" s="11" t="s">
        <v>575</v>
      </c>
      <c r="K50" s="51">
        <v>2624.5857999999998</v>
      </c>
      <c r="L50" s="51">
        <v>11.358423999999999</v>
      </c>
      <c r="M50" s="143"/>
      <c r="N50" s="143"/>
      <c r="O50" s="11" t="s">
        <v>6078</v>
      </c>
      <c r="P50" s="11" t="s">
        <v>190</v>
      </c>
      <c r="Q50" s="51">
        <v>1976.0165</v>
      </c>
      <c r="R50" s="51">
        <v>10.949109</v>
      </c>
      <c r="S50" s="143"/>
      <c r="T50" s="143"/>
      <c r="U50" s="11" t="s">
        <v>6085</v>
      </c>
      <c r="V50" s="11" t="s">
        <v>2499</v>
      </c>
      <c r="W50" s="51">
        <v>1098.769</v>
      </c>
      <c r="X50" s="51">
        <v>10.102985</v>
      </c>
      <c r="Y50" s="143"/>
      <c r="Z50" s="143"/>
    </row>
    <row r="51">
      <c r="A51" s="11" t="s">
        <v>6106</v>
      </c>
      <c r="B51" s="11" t="s">
        <v>199</v>
      </c>
      <c r="C51" s="51">
        <v>2314.2848800000002</v>
      </c>
      <c r="D51" s="51">
        <v>3788.1878200000001</v>
      </c>
      <c r="E51" s="51">
        <v>907.53009999999995</v>
      </c>
      <c r="F51" s="51">
        <v>2336.66761</v>
      </c>
      <c r="G51" s="51"/>
      <c r="H51" s="143"/>
      <c r="I51" s="11" t="s">
        <v>6119</v>
      </c>
      <c r="J51" s="11" t="s">
        <v>3797</v>
      </c>
      <c r="K51" s="51">
        <v>2522.4190699999999</v>
      </c>
      <c r="L51" s="51">
        <v>11.301164</v>
      </c>
      <c r="M51" s="143"/>
      <c r="N51" s="143"/>
      <c r="O51" s="11" t="s">
        <v>6120</v>
      </c>
      <c r="P51" s="11" t="s">
        <v>350</v>
      </c>
      <c r="Q51" s="51">
        <v>1975.4064800000001</v>
      </c>
      <c r="R51" s="51">
        <v>10.948664000000001</v>
      </c>
      <c r="S51" s="143"/>
      <c r="T51" s="143"/>
      <c r="U51" s="11" t="s">
        <v>6099</v>
      </c>
      <c r="V51" s="11" t="s">
        <v>278</v>
      </c>
      <c r="W51" s="51">
        <v>1053.519</v>
      </c>
      <c r="X51" s="51">
        <v>10.04237</v>
      </c>
      <c r="Y51" s="143"/>
      <c r="Z51" s="143"/>
    </row>
    <row r="52">
      <c r="A52" s="11" t="s">
        <v>6111</v>
      </c>
      <c r="B52" s="11" t="s">
        <v>199</v>
      </c>
      <c r="C52" s="51">
        <v>3038.2394599999998</v>
      </c>
      <c r="D52" s="51">
        <v>3520.47444</v>
      </c>
      <c r="E52" s="51">
        <v>439.81380000000001</v>
      </c>
      <c r="F52" s="51">
        <v>2332.84256</v>
      </c>
      <c r="G52" s="51"/>
      <c r="H52" s="143"/>
      <c r="I52" s="11" t="s">
        <v>6120</v>
      </c>
      <c r="J52" s="11" t="s">
        <v>350</v>
      </c>
      <c r="K52" s="51">
        <v>2422.2225400000002</v>
      </c>
      <c r="L52" s="51">
        <v>11.242711</v>
      </c>
      <c r="M52" s="143"/>
      <c r="N52" s="143"/>
      <c r="O52" s="11" t="s">
        <v>6101</v>
      </c>
      <c r="P52" s="11" t="s">
        <v>350</v>
      </c>
      <c r="Q52" s="51">
        <v>1802.1003700000001</v>
      </c>
      <c r="R52" s="51">
        <v>10.816264</v>
      </c>
      <c r="S52" s="143"/>
      <c r="T52" s="143"/>
      <c r="U52" s="11" t="s">
        <v>6109</v>
      </c>
      <c r="V52" s="11" t="s">
        <v>189</v>
      </c>
      <c r="W52" s="51">
        <v>1019.033</v>
      </c>
      <c r="X52" s="51">
        <v>9.9944000000000006</v>
      </c>
      <c r="Y52" s="143"/>
      <c r="Z52" s="143"/>
    </row>
    <row r="53">
      <c r="A53" s="11" t="s">
        <v>6096</v>
      </c>
      <c r="B53" s="11" t="s">
        <v>199</v>
      </c>
      <c r="C53" s="51">
        <v>368.75457</v>
      </c>
      <c r="D53" s="51">
        <v>409.33211</v>
      </c>
      <c r="E53" s="51">
        <v>5069.576</v>
      </c>
      <c r="F53" s="51">
        <v>1949.2207699999999</v>
      </c>
      <c r="G53" s="51"/>
      <c r="H53" s="143"/>
      <c r="I53" s="11" t="s">
        <v>6094</v>
      </c>
      <c r="J53" s="11" t="s">
        <v>137</v>
      </c>
      <c r="K53" s="51">
        <v>2387.8618900000001</v>
      </c>
      <c r="L53" s="51">
        <v>11.222108</v>
      </c>
      <c r="M53" s="143"/>
      <c r="N53" s="143"/>
      <c r="O53" s="11" t="s">
        <v>6105</v>
      </c>
      <c r="P53" s="11" t="s">
        <v>278</v>
      </c>
      <c r="Q53" s="51">
        <v>1738.26271</v>
      </c>
      <c r="R53" s="51">
        <v>10.76426</v>
      </c>
      <c r="S53" s="143"/>
      <c r="T53" s="143"/>
      <c r="U53" s="11" t="s">
        <v>6114</v>
      </c>
      <c r="V53" s="11" t="s">
        <v>199</v>
      </c>
      <c r="W53" s="51">
        <v>964.48180000000002</v>
      </c>
      <c r="X53" s="51">
        <v>9.9151050000000005</v>
      </c>
      <c r="Y53" s="143"/>
      <c r="Z53" s="143"/>
    </row>
    <row r="54">
      <c r="A54" s="11" t="s">
        <v>6107</v>
      </c>
      <c r="B54" s="11" t="s">
        <v>199</v>
      </c>
      <c r="C54" s="51">
        <v>1592.80467</v>
      </c>
      <c r="D54" s="51">
        <v>3709.6434100000001</v>
      </c>
      <c r="E54" s="51">
        <v>205.08949999999999</v>
      </c>
      <c r="F54" s="51">
        <v>1835.8458700000001</v>
      </c>
      <c r="G54" s="51"/>
      <c r="H54" s="143"/>
      <c r="I54" s="11" t="s">
        <v>6106</v>
      </c>
      <c r="J54" s="11" t="s">
        <v>199</v>
      </c>
      <c r="K54" s="51">
        <v>2314.2848800000002</v>
      </c>
      <c r="L54" s="51">
        <v>11.176974</v>
      </c>
      <c r="M54" s="143"/>
      <c r="N54" s="143"/>
      <c r="O54" s="11" t="s">
        <v>6121</v>
      </c>
      <c r="P54" s="11" t="s">
        <v>198</v>
      </c>
      <c r="Q54" s="51">
        <v>1505.55204</v>
      </c>
      <c r="R54" s="51">
        <v>10.557035000000001</v>
      </c>
      <c r="S54" s="143"/>
      <c r="T54" s="143"/>
      <c r="U54" s="11" t="s">
        <v>6106</v>
      </c>
      <c r="V54" s="11" t="s">
        <v>199</v>
      </c>
      <c r="W54" s="51">
        <v>907.53009999999995</v>
      </c>
      <c r="X54" s="51">
        <v>9.8273910000000004</v>
      </c>
      <c r="Y54" s="143"/>
      <c r="Z54" s="143"/>
    </row>
    <row r="55">
      <c r="A55" s="11" t="s">
        <v>6116</v>
      </c>
      <c r="B55" s="11" t="s">
        <v>575</v>
      </c>
      <c r="C55" s="51">
        <v>2761.7240999999999</v>
      </c>
      <c r="D55" s="51">
        <v>2420.38112</v>
      </c>
      <c r="E55" s="51">
        <v>281.3922</v>
      </c>
      <c r="F55" s="51">
        <v>1821.1658199999999</v>
      </c>
      <c r="G55" s="51"/>
      <c r="H55" s="143"/>
      <c r="I55" s="11" t="s">
        <v>6115</v>
      </c>
      <c r="J55" s="11" t="s">
        <v>354</v>
      </c>
      <c r="K55" s="51">
        <v>2127.9902999999999</v>
      </c>
      <c r="L55" s="51">
        <v>11.055954</v>
      </c>
      <c r="M55" s="143"/>
      <c r="N55" s="143"/>
      <c r="O55" s="11" t="s">
        <v>6102</v>
      </c>
      <c r="P55" s="11" t="s">
        <v>278</v>
      </c>
      <c r="Q55" s="51">
        <v>1468.5990300000001</v>
      </c>
      <c r="R55" s="51">
        <v>10.521207</v>
      </c>
      <c r="S55" s="143"/>
      <c r="T55" s="143"/>
      <c r="U55" s="11" t="s">
        <v>6122</v>
      </c>
      <c r="V55" s="11" t="s">
        <v>198</v>
      </c>
      <c r="W55" s="51">
        <v>809.67899999999997</v>
      </c>
      <c r="X55" s="51">
        <v>9.6629869999999993</v>
      </c>
      <c r="Y55" s="143"/>
      <c r="Z55" s="143"/>
    </row>
    <row r="56">
      <c r="A56" s="11" t="s">
        <v>6114</v>
      </c>
      <c r="B56" s="11" t="s">
        <v>199</v>
      </c>
      <c r="C56" s="51">
        <v>1405.0802799999999</v>
      </c>
      <c r="D56" s="51">
        <v>2946.9177599999998</v>
      </c>
      <c r="E56" s="51">
        <v>964.48180000000002</v>
      </c>
      <c r="F56" s="51">
        <v>1772.15994</v>
      </c>
      <c r="G56" s="51"/>
      <c r="H56" s="143"/>
      <c r="I56" s="11" t="s">
        <v>6081</v>
      </c>
      <c r="J56" s="11" t="s">
        <v>199</v>
      </c>
      <c r="K56" s="51">
        <v>1801.06297</v>
      </c>
      <c r="L56" s="51">
        <v>10.815434</v>
      </c>
      <c r="M56" s="143"/>
      <c r="N56" s="143"/>
      <c r="O56" s="11" t="s">
        <v>6094</v>
      </c>
      <c r="P56" s="11" t="s">
        <v>137</v>
      </c>
      <c r="Q56" s="51">
        <v>1338.80099</v>
      </c>
      <c r="R56" s="51">
        <v>10.387803</v>
      </c>
      <c r="S56" s="143"/>
      <c r="T56" s="143"/>
      <c r="U56" s="11" t="s">
        <v>6077</v>
      </c>
      <c r="V56" s="11" t="s">
        <v>189</v>
      </c>
      <c r="W56" s="51">
        <v>717.59569999999997</v>
      </c>
      <c r="X56" s="51">
        <v>9.4890369999999997</v>
      </c>
      <c r="Y56" s="143"/>
      <c r="Z56" s="143"/>
    </row>
    <row r="57">
      <c r="A57" s="11" t="s">
        <v>6115</v>
      </c>
      <c r="B57" s="11" t="s">
        <v>354</v>
      </c>
      <c r="C57" s="51">
        <v>2127.9902999999999</v>
      </c>
      <c r="D57" s="51">
        <v>729.64035999999999</v>
      </c>
      <c r="E57" s="51">
        <v>2091.8969999999999</v>
      </c>
      <c r="F57" s="51">
        <v>1649.8426899999999</v>
      </c>
      <c r="G57" s="51"/>
      <c r="H57" s="143"/>
      <c r="I57" s="11" t="s">
        <v>6107</v>
      </c>
      <c r="J57" s="11" t="s">
        <v>199</v>
      </c>
      <c r="K57" s="51">
        <v>1592.80467</v>
      </c>
      <c r="L57" s="51">
        <v>10.638259</v>
      </c>
      <c r="M57" s="143"/>
      <c r="N57" s="143"/>
      <c r="O57" s="11" t="s">
        <v>6123</v>
      </c>
      <c r="P57" s="11" t="s">
        <v>199</v>
      </c>
      <c r="Q57" s="51">
        <v>1306.16598</v>
      </c>
      <c r="R57" s="51">
        <v>10.352226999999999</v>
      </c>
      <c r="S57" s="143"/>
      <c r="T57" s="143"/>
      <c r="U57" s="11" t="s">
        <v>6098</v>
      </c>
      <c r="V57" s="11" t="s">
        <v>189</v>
      </c>
      <c r="W57" s="51">
        <v>664.79579999999999</v>
      </c>
      <c r="X57" s="51">
        <v>9.3789359999999995</v>
      </c>
      <c r="Y57" s="143"/>
      <c r="Z57" s="143"/>
    </row>
    <row r="58">
      <c r="A58" s="11" t="s">
        <v>6120</v>
      </c>
      <c r="B58" s="11" t="s">
        <v>350</v>
      </c>
      <c r="C58" s="51">
        <v>2422.2225400000002</v>
      </c>
      <c r="D58" s="51">
        <v>1975.4064800000001</v>
      </c>
      <c r="E58" s="51">
        <v>384.53410000000002</v>
      </c>
      <c r="F58" s="51">
        <v>1594.0543700000001</v>
      </c>
      <c r="G58" s="51"/>
      <c r="H58" s="143"/>
      <c r="I58" s="11" t="s">
        <v>6124</v>
      </c>
      <c r="J58" s="11" t="s">
        <v>137</v>
      </c>
      <c r="K58" s="51">
        <v>1470.55196</v>
      </c>
      <c r="L58" s="51">
        <v>10.523123</v>
      </c>
      <c r="M58" s="143"/>
      <c r="N58" s="143"/>
      <c r="O58" s="11" t="s">
        <v>6081</v>
      </c>
      <c r="P58" s="11" t="s">
        <v>199</v>
      </c>
      <c r="Q58" s="51">
        <v>1285.0928699999999</v>
      </c>
      <c r="R58" s="51">
        <v>10.328779000000001</v>
      </c>
      <c r="S58" s="143"/>
      <c r="T58" s="143"/>
      <c r="U58" s="11" t="s">
        <v>6125</v>
      </c>
      <c r="V58" s="11" t="s">
        <v>189</v>
      </c>
      <c r="W58" s="51">
        <v>647.67690000000005</v>
      </c>
      <c r="X58" s="51">
        <v>9.3413559999999993</v>
      </c>
      <c r="Y58" s="143"/>
      <c r="Z58" s="143"/>
    </row>
    <row r="59">
      <c r="A59" s="11" t="s">
        <v>6110</v>
      </c>
      <c r="B59" s="11" t="s">
        <v>200</v>
      </c>
      <c r="C59" s="51">
        <v>765.15539000000001</v>
      </c>
      <c r="D59" s="51">
        <v>866.35963000000004</v>
      </c>
      <c r="E59" s="51">
        <v>2418.5120000000002</v>
      </c>
      <c r="F59" s="51">
        <v>1350.0088499999999</v>
      </c>
      <c r="G59" s="51"/>
      <c r="H59" s="143"/>
      <c r="I59" s="11" t="s">
        <v>6114</v>
      </c>
      <c r="J59" s="11" t="s">
        <v>199</v>
      </c>
      <c r="K59" s="51">
        <v>1405.0802799999999</v>
      </c>
      <c r="L59" s="51">
        <v>10.457463000000001</v>
      </c>
      <c r="M59" s="143"/>
      <c r="N59" s="143"/>
      <c r="O59" s="11" t="s">
        <v>6119</v>
      </c>
      <c r="P59" s="11" t="s">
        <v>3797</v>
      </c>
      <c r="Q59" s="51">
        <v>1246.2242200000001</v>
      </c>
      <c r="R59" s="51">
        <v>10.284504999999999</v>
      </c>
      <c r="S59" s="143"/>
      <c r="T59" s="143"/>
      <c r="U59" s="11" t="s">
        <v>6126</v>
      </c>
      <c r="V59" s="11" t="s">
        <v>199</v>
      </c>
      <c r="W59" s="51">
        <v>606.67920000000004</v>
      </c>
      <c r="X59" s="51">
        <v>9.247166</v>
      </c>
      <c r="Y59" s="143"/>
      <c r="Z59" s="143"/>
    </row>
    <row r="60">
      <c r="A60" s="11" t="s">
        <v>6119</v>
      </c>
      <c r="B60" s="11" t="s">
        <v>3797</v>
      </c>
      <c r="C60" s="51">
        <v>2522.4190699999999</v>
      </c>
      <c r="D60" s="51">
        <v>1246.2242200000001</v>
      </c>
      <c r="E60" s="51">
        <v>213.83699999999999</v>
      </c>
      <c r="F60" s="51">
        <v>1327.49343</v>
      </c>
      <c r="G60" s="51"/>
      <c r="H60" s="143"/>
      <c r="I60" s="11" t="s">
        <v>6127</v>
      </c>
      <c r="J60" s="11" t="s">
        <v>126</v>
      </c>
      <c r="K60" s="51">
        <v>1034.43058</v>
      </c>
      <c r="L60" s="51">
        <v>10.016014999999999</v>
      </c>
      <c r="M60" s="143"/>
      <c r="N60" s="143"/>
      <c r="O60" s="11" t="s">
        <v>6125</v>
      </c>
      <c r="P60" s="11" t="s">
        <v>189</v>
      </c>
      <c r="Q60" s="51">
        <v>1008.77308</v>
      </c>
      <c r="R60" s="51">
        <v>9.9798150000000003</v>
      </c>
      <c r="S60" s="143"/>
      <c r="T60" s="143"/>
      <c r="U60" s="11" t="s">
        <v>6128</v>
      </c>
      <c r="V60" s="11" t="s">
        <v>198</v>
      </c>
      <c r="W60" s="51">
        <v>568.67250000000001</v>
      </c>
      <c r="X60" s="51">
        <v>9.1539889999999993</v>
      </c>
      <c r="Y60" s="143"/>
      <c r="Z60" s="143"/>
    </row>
    <row r="61">
      <c r="A61" s="11" t="s">
        <v>6113</v>
      </c>
      <c r="B61" s="11" t="s">
        <v>137</v>
      </c>
      <c r="C61" s="51">
        <v>3113.6591400000002</v>
      </c>
      <c r="D61" s="51">
        <v>715.96475999999996</v>
      </c>
      <c r="E61" s="51">
        <v>144.66409999999999</v>
      </c>
      <c r="F61" s="51">
        <v>1324.76268</v>
      </c>
      <c r="G61" s="51"/>
      <c r="H61" s="143"/>
      <c r="I61" s="11" t="s">
        <v>6123</v>
      </c>
      <c r="J61" s="11" t="s">
        <v>199</v>
      </c>
      <c r="K61" s="51">
        <v>783.89809000000002</v>
      </c>
      <c r="L61" s="51">
        <v>9.6163620000000005</v>
      </c>
      <c r="M61" s="143"/>
      <c r="N61" s="143"/>
      <c r="O61" s="11" t="s">
        <v>6129</v>
      </c>
      <c r="P61" s="11" t="s">
        <v>189</v>
      </c>
      <c r="Q61" s="51">
        <v>938.90443000000005</v>
      </c>
      <c r="R61" s="51">
        <v>9.8763699999999996</v>
      </c>
      <c r="S61" s="143"/>
      <c r="T61" s="143"/>
      <c r="U61" s="11" t="s">
        <v>6104</v>
      </c>
      <c r="V61" s="11" t="s">
        <v>198</v>
      </c>
      <c r="W61" s="51">
        <v>532.09860000000003</v>
      </c>
      <c r="X61" s="51">
        <v>9.0582589999999996</v>
      </c>
      <c r="Y61" s="143"/>
      <c r="Z61" s="143"/>
    </row>
    <row r="62">
      <c r="A62" s="11" t="s">
        <v>6112</v>
      </c>
      <c r="B62" s="11" t="s">
        <v>189</v>
      </c>
      <c r="C62" s="51">
        <v>523.60839999999996</v>
      </c>
      <c r="D62" s="51">
        <v>664.33690999999999</v>
      </c>
      <c r="E62" s="51">
        <v>2371.5659999999998</v>
      </c>
      <c r="F62" s="51">
        <v>1186.50388</v>
      </c>
      <c r="G62" s="51"/>
      <c r="H62" s="143"/>
      <c r="I62" s="11" t="s">
        <v>6126</v>
      </c>
      <c r="J62" s="11" t="s">
        <v>199</v>
      </c>
      <c r="K62" s="51">
        <v>768.95217000000002</v>
      </c>
      <c r="L62" s="51">
        <v>9.5886250000000004</v>
      </c>
      <c r="M62" s="143"/>
      <c r="N62" s="143"/>
      <c r="O62" s="11" t="s">
        <v>6110</v>
      </c>
      <c r="P62" s="11" t="s">
        <v>200</v>
      </c>
      <c r="Q62" s="51">
        <v>866.35963000000004</v>
      </c>
      <c r="R62" s="51">
        <v>9.7604860000000002</v>
      </c>
      <c r="S62" s="143"/>
      <c r="T62" s="143"/>
      <c r="U62" s="11" t="s">
        <v>6130</v>
      </c>
      <c r="V62" s="11" t="s">
        <v>199</v>
      </c>
      <c r="W62" s="51">
        <v>520.73659999999995</v>
      </c>
      <c r="X62" s="51">
        <v>9.0271779999999993</v>
      </c>
      <c r="Y62" s="143"/>
      <c r="Z62" s="143"/>
    </row>
    <row r="63">
      <c r="A63" s="11" t="s">
        <v>6108</v>
      </c>
      <c r="B63" s="11" t="s">
        <v>199</v>
      </c>
      <c r="C63" s="51">
        <v>65.579999999999998</v>
      </c>
      <c r="D63" s="51">
        <v>523.82128999999998</v>
      </c>
      <c r="E63" s="51">
        <v>2461.9059999999999</v>
      </c>
      <c r="F63" s="51">
        <v>1017.10241</v>
      </c>
      <c r="G63" s="51"/>
      <c r="H63" s="143"/>
      <c r="I63" s="11" t="s">
        <v>6110</v>
      </c>
      <c r="J63" s="11" t="s">
        <v>200</v>
      </c>
      <c r="K63" s="51">
        <v>765.15539000000001</v>
      </c>
      <c r="L63" s="51">
        <v>9.581493</v>
      </c>
      <c r="M63" s="143"/>
      <c r="N63" s="143"/>
      <c r="O63" s="11" t="s">
        <v>6124</v>
      </c>
      <c r="P63" s="11" t="s">
        <v>137</v>
      </c>
      <c r="Q63" s="51">
        <v>771.51288999999997</v>
      </c>
      <c r="R63" s="51">
        <v>9.5934150000000002</v>
      </c>
      <c r="S63" s="143"/>
      <c r="T63" s="143"/>
      <c r="U63" s="11" t="s">
        <v>6131</v>
      </c>
      <c r="V63" s="11" t="s">
        <v>199</v>
      </c>
      <c r="W63" s="51">
        <v>495.79599999999999</v>
      </c>
      <c r="X63" s="51">
        <v>8.9565099999999997</v>
      </c>
      <c r="Y63" s="143"/>
      <c r="Z63" s="143"/>
    </row>
    <row r="64">
      <c r="A64" s="11" t="s">
        <v>6121</v>
      </c>
      <c r="B64" s="11" t="s">
        <v>198</v>
      </c>
      <c r="C64" s="51">
        <v>685.26829999999995</v>
      </c>
      <c r="D64" s="51">
        <v>1505.55204</v>
      </c>
      <c r="E64" s="51">
        <v>434.80189999999999</v>
      </c>
      <c r="F64" s="51">
        <v>875.20740000000001</v>
      </c>
      <c r="G64" s="51"/>
      <c r="H64" s="143"/>
      <c r="I64" s="11" t="s">
        <v>6130</v>
      </c>
      <c r="J64" s="11" t="s">
        <v>199</v>
      </c>
      <c r="K64" s="51">
        <v>756.18020000000001</v>
      </c>
      <c r="L64" s="51">
        <v>9.5644930000000006</v>
      </c>
      <c r="M64" s="143"/>
      <c r="N64" s="143"/>
      <c r="O64" s="11" t="s">
        <v>6115</v>
      </c>
      <c r="P64" s="11" t="s">
        <v>354</v>
      </c>
      <c r="Q64" s="51">
        <v>729.64035999999999</v>
      </c>
      <c r="R64" s="51">
        <v>9.5130180000000006</v>
      </c>
      <c r="S64" s="143"/>
      <c r="T64" s="143"/>
      <c r="U64" s="11" t="s">
        <v>6111</v>
      </c>
      <c r="V64" s="11" t="s">
        <v>199</v>
      </c>
      <c r="W64" s="51">
        <v>439.81380000000001</v>
      </c>
      <c r="X64" s="51">
        <v>8.7840260000000008</v>
      </c>
      <c r="Y64" s="143"/>
      <c r="Z64" s="143"/>
    </row>
    <row r="65">
      <c r="A65" s="11" t="s">
        <v>6123</v>
      </c>
      <c r="B65" s="11" t="s">
        <v>199</v>
      </c>
      <c r="C65" s="51">
        <v>783.89809000000002</v>
      </c>
      <c r="D65" s="51">
        <v>1306.16598</v>
      </c>
      <c r="E65" s="51">
        <v>307.9862</v>
      </c>
      <c r="F65" s="51">
        <v>799.35009000000002</v>
      </c>
      <c r="G65" s="51"/>
      <c r="H65" s="143"/>
      <c r="I65" s="11" t="s">
        <v>6132</v>
      </c>
      <c r="J65" s="11" t="s">
        <v>199</v>
      </c>
      <c r="K65" s="51">
        <v>740.16971000000001</v>
      </c>
      <c r="L65" s="51">
        <v>9.5336599999999994</v>
      </c>
      <c r="M65" s="143"/>
      <c r="N65" s="143"/>
      <c r="O65" s="11" t="s">
        <v>6113</v>
      </c>
      <c r="P65" s="11" t="s">
        <v>137</v>
      </c>
      <c r="Q65" s="51">
        <v>715.96475999999996</v>
      </c>
      <c r="R65" s="51">
        <v>9.4857580000000006</v>
      </c>
      <c r="S65" s="143"/>
      <c r="T65" s="143"/>
      <c r="U65" s="11" t="s">
        <v>6121</v>
      </c>
      <c r="V65" s="11" t="s">
        <v>198</v>
      </c>
      <c r="W65" s="51">
        <v>434.80189999999999</v>
      </c>
      <c r="X65" s="51">
        <v>8.7675289999999997</v>
      </c>
      <c r="Y65" s="143"/>
      <c r="Z65" s="143"/>
    </row>
    <row r="66">
      <c r="A66" s="11" t="s">
        <v>6124</v>
      </c>
      <c r="B66" s="11" t="s">
        <v>137</v>
      </c>
      <c r="C66" s="51">
        <v>1470.55196</v>
      </c>
      <c r="D66" s="51">
        <v>771.51288999999997</v>
      </c>
      <c r="E66" s="51">
        <v>93.876450000000006</v>
      </c>
      <c r="F66" s="51">
        <v>778.64710000000002</v>
      </c>
      <c r="G66" s="51"/>
      <c r="H66" s="143"/>
      <c r="I66" s="11" t="s">
        <v>6129</v>
      </c>
      <c r="J66" s="11" t="s">
        <v>189</v>
      </c>
      <c r="K66" s="51">
        <v>733.19809999999995</v>
      </c>
      <c r="L66" s="51">
        <v>9.5200259999999997</v>
      </c>
      <c r="M66" s="143"/>
      <c r="N66" s="143"/>
      <c r="O66" s="11" t="s">
        <v>6132</v>
      </c>
      <c r="P66" s="11" t="s">
        <v>199</v>
      </c>
      <c r="Q66" s="51">
        <v>703.00016000000005</v>
      </c>
      <c r="R66" s="51">
        <v>9.4594319999999996</v>
      </c>
      <c r="S66" s="143"/>
      <c r="T66" s="143"/>
      <c r="U66" s="11" t="s">
        <v>6120</v>
      </c>
      <c r="V66" s="11" t="s">
        <v>350</v>
      </c>
      <c r="W66" s="51">
        <v>384.53410000000002</v>
      </c>
      <c r="X66" s="51">
        <v>8.5907149999999994</v>
      </c>
      <c r="Y66" s="143"/>
      <c r="Z66" s="143"/>
    </row>
    <row r="67">
      <c r="A67" s="11" t="s">
        <v>6125</v>
      </c>
      <c r="B67" s="11" t="s">
        <v>189</v>
      </c>
      <c r="C67" s="51">
        <v>402.19626</v>
      </c>
      <c r="D67" s="51">
        <v>1008.77308</v>
      </c>
      <c r="E67" s="51">
        <v>647.67690000000005</v>
      </c>
      <c r="F67" s="51">
        <v>686.21541000000002</v>
      </c>
      <c r="G67" s="51"/>
      <c r="H67" s="143"/>
      <c r="I67" s="11" t="s">
        <v>6121</v>
      </c>
      <c r="J67" s="11" t="s">
        <v>198</v>
      </c>
      <c r="K67" s="51">
        <v>685.26829999999995</v>
      </c>
      <c r="L67" s="51">
        <v>9.4226290000000006</v>
      </c>
      <c r="M67" s="143"/>
      <c r="N67" s="143"/>
      <c r="O67" s="11" t="s">
        <v>6112</v>
      </c>
      <c r="P67" s="11" t="s">
        <v>189</v>
      </c>
      <c r="Q67" s="51">
        <v>664.33690999999999</v>
      </c>
      <c r="R67" s="51">
        <v>9.3779409999999999</v>
      </c>
      <c r="S67" s="143"/>
      <c r="T67" s="143"/>
      <c r="U67" s="11" t="s">
        <v>6133</v>
      </c>
      <c r="V67" s="11" t="s">
        <v>126</v>
      </c>
      <c r="W67" s="51">
        <v>374.92590000000001</v>
      </c>
      <c r="X67" s="51">
        <v>8.5543040000000001</v>
      </c>
      <c r="Y67" s="143"/>
      <c r="Z67" s="143"/>
    </row>
    <row r="68">
      <c r="A68" s="11" t="s">
        <v>6117</v>
      </c>
      <c r="B68" s="11" t="s">
        <v>199</v>
      </c>
      <c r="C68" s="51">
        <v>212.23882</v>
      </c>
      <c r="D68" s="51">
        <v>221.2363</v>
      </c>
      <c r="E68" s="51">
        <v>1622.579</v>
      </c>
      <c r="F68" s="51">
        <v>685.35139000000004</v>
      </c>
      <c r="G68" s="51"/>
      <c r="H68" s="143"/>
      <c r="I68" s="11" t="s">
        <v>6134</v>
      </c>
      <c r="J68" s="11" t="s">
        <v>575</v>
      </c>
      <c r="K68" s="51">
        <v>606.00286000000006</v>
      </c>
      <c r="L68" s="51">
        <v>9.2455599999999993</v>
      </c>
      <c r="M68" s="143"/>
      <c r="N68" s="143"/>
      <c r="O68" s="11" t="s">
        <v>6135</v>
      </c>
      <c r="P68" s="11" t="s">
        <v>278</v>
      </c>
      <c r="Q68" s="51">
        <v>662.61672999999996</v>
      </c>
      <c r="R68" s="51">
        <v>9.3742059999999992</v>
      </c>
      <c r="S68" s="143"/>
      <c r="T68" s="143"/>
      <c r="U68" s="11" t="s">
        <v>6136</v>
      </c>
      <c r="V68" s="11" t="s">
        <v>198</v>
      </c>
      <c r="W68" s="51">
        <v>338.87670000000003</v>
      </c>
      <c r="X68" s="51">
        <v>8.408868</v>
      </c>
      <c r="Y68" s="143"/>
      <c r="Z68" s="143"/>
    </row>
    <row r="69">
      <c r="A69" s="11" t="s">
        <v>6129</v>
      </c>
      <c r="B69" s="11" t="s">
        <v>189</v>
      </c>
      <c r="C69" s="51">
        <v>733.19809999999995</v>
      </c>
      <c r="D69" s="51">
        <v>938.90443000000005</v>
      </c>
      <c r="E69" s="51">
        <v>164.733</v>
      </c>
      <c r="F69" s="51">
        <v>612.27851999999996</v>
      </c>
      <c r="G69" s="51"/>
      <c r="H69" s="143"/>
      <c r="I69" s="11" t="s">
        <v>6065</v>
      </c>
      <c r="J69" s="11" t="s">
        <v>198</v>
      </c>
      <c r="K69" s="51">
        <v>574.24138000000005</v>
      </c>
      <c r="L69" s="51">
        <v>9.1680240000000008</v>
      </c>
      <c r="M69" s="143"/>
      <c r="N69" s="143"/>
      <c r="O69" s="11" t="s">
        <v>6136</v>
      </c>
      <c r="P69" s="11" t="s">
        <v>198</v>
      </c>
      <c r="Q69" s="51">
        <v>585.50750000000005</v>
      </c>
      <c r="R69" s="51">
        <v>9.1960060000000006</v>
      </c>
      <c r="S69" s="143"/>
      <c r="T69" s="143"/>
      <c r="U69" s="11" t="s">
        <v>6137</v>
      </c>
      <c r="V69" s="11" t="s">
        <v>200</v>
      </c>
      <c r="W69" s="51">
        <v>330.02879999999999</v>
      </c>
      <c r="X69" s="51">
        <v>8.3708130000000001</v>
      </c>
      <c r="Y69" s="143"/>
      <c r="Z69" s="143"/>
    </row>
    <row r="70">
      <c r="A70" s="11" t="s">
        <v>6130</v>
      </c>
      <c r="B70" s="11" t="s">
        <v>199</v>
      </c>
      <c r="C70" s="51">
        <v>756.18020000000001</v>
      </c>
      <c r="D70" s="51">
        <v>493.44954000000001</v>
      </c>
      <c r="E70" s="51">
        <v>520.73659999999995</v>
      </c>
      <c r="F70" s="51">
        <v>590.12212999999997</v>
      </c>
      <c r="G70" s="51"/>
      <c r="H70" s="143"/>
      <c r="I70" s="11" t="s">
        <v>6112</v>
      </c>
      <c r="J70" s="11" t="s">
        <v>189</v>
      </c>
      <c r="K70" s="51">
        <v>523.60839999999996</v>
      </c>
      <c r="L70" s="51">
        <v>9.0350970000000004</v>
      </c>
      <c r="M70" s="143"/>
      <c r="N70" s="143"/>
      <c r="O70" s="11" t="s">
        <v>6127</v>
      </c>
      <c r="P70" s="11" t="s">
        <v>126</v>
      </c>
      <c r="Q70" s="51">
        <v>528.67015000000004</v>
      </c>
      <c r="R70" s="51">
        <v>9.0489499999999996</v>
      </c>
      <c r="S70" s="143"/>
      <c r="T70" s="143"/>
      <c r="U70" s="11" t="s">
        <v>6135</v>
      </c>
      <c r="V70" s="11" t="s">
        <v>278</v>
      </c>
      <c r="W70" s="51">
        <v>311.1499</v>
      </c>
      <c r="X70" s="51">
        <v>8.2860949999999995</v>
      </c>
      <c r="Y70" s="143"/>
      <c r="Z70" s="143"/>
    </row>
    <row r="71">
      <c r="A71" s="11" t="s">
        <v>6126</v>
      </c>
      <c r="B71" s="11" t="s">
        <v>199</v>
      </c>
      <c r="C71" s="51">
        <v>768.95217000000002</v>
      </c>
      <c r="D71" s="51">
        <v>370.25461999999999</v>
      </c>
      <c r="E71" s="51">
        <v>606.67920000000004</v>
      </c>
      <c r="F71" s="51">
        <v>581.96199999999999</v>
      </c>
      <c r="G71" s="51"/>
      <c r="H71" s="143"/>
      <c r="I71" s="11" t="s">
        <v>6137</v>
      </c>
      <c r="J71" s="11" t="s">
        <v>200</v>
      </c>
      <c r="K71" s="51">
        <v>480.23741999999999</v>
      </c>
      <c r="L71" s="51">
        <v>8.9106050000000003</v>
      </c>
      <c r="M71" s="143"/>
      <c r="N71" s="143"/>
      <c r="O71" s="11" t="s">
        <v>6108</v>
      </c>
      <c r="P71" s="11" t="s">
        <v>199</v>
      </c>
      <c r="Q71" s="51">
        <v>523.82128999999998</v>
      </c>
      <c r="R71" s="51">
        <v>9.0356819999999995</v>
      </c>
      <c r="S71" s="143"/>
      <c r="T71" s="143"/>
      <c r="U71" s="11" t="s">
        <v>6123</v>
      </c>
      <c r="V71" s="11" t="s">
        <v>199</v>
      </c>
      <c r="W71" s="51">
        <v>307.9862</v>
      </c>
      <c r="X71" s="51">
        <v>8.2713990000000006</v>
      </c>
      <c r="Y71" s="143"/>
      <c r="Z71" s="143"/>
    </row>
    <row r="72">
      <c r="A72" s="11" t="s">
        <v>6127</v>
      </c>
      <c r="B72" s="11" t="s">
        <v>126</v>
      </c>
      <c r="C72" s="51">
        <v>1034.43058</v>
      </c>
      <c r="D72" s="51">
        <v>528.67015000000004</v>
      </c>
      <c r="E72" s="51">
        <v>61.043309999999998</v>
      </c>
      <c r="F72" s="51">
        <v>541.38135</v>
      </c>
      <c r="G72" s="51"/>
      <c r="H72" s="143"/>
      <c r="I72" s="11" t="s">
        <v>6125</v>
      </c>
      <c r="J72" s="11" t="s">
        <v>189</v>
      </c>
      <c r="K72" s="51">
        <v>402.19626</v>
      </c>
      <c r="L72" s="51">
        <v>8.6553380000000004</v>
      </c>
      <c r="M72" s="143"/>
      <c r="N72" s="143"/>
      <c r="O72" s="11" t="s">
        <v>6130</v>
      </c>
      <c r="P72" s="11" t="s">
        <v>199</v>
      </c>
      <c r="Q72" s="51">
        <v>493.44954000000001</v>
      </c>
      <c r="R72" s="51">
        <v>8.9496789999999997</v>
      </c>
      <c r="S72" s="143"/>
      <c r="T72" s="143"/>
      <c r="U72" s="11" t="s">
        <v>6116</v>
      </c>
      <c r="V72" s="11" t="s">
        <v>575</v>
      </c>
      <c r="W72" s="51">
        <v>281.3922</v>
      </c>
      <c r="X72" s="51">
        <v>8.1415570000000006</v>
      </c>
      <c r="Y72" s="143"/>
      <c r="Z72" s="143"/>
    </row>
    <row r="73">
      <c r="A73" s="11" t="s">
        <v>6118</v>
      </c>
      <c r="B73" s="11" t="s">
        <v>199</v>
      </c>
      <c r="C73" s="51">
        <v>31.277909999999999</v>
      </c>
      <c r="D73" s="51">
        <v>59.02872</v>
      </c>
      <c r="E73" s="51">
        <v>1504.73</v>
      </c>
      <c r="F73" s="51">
        <v>531.67885000000001</v>
      </c>
      <c r="G73" s="51"/>
      <c r="H73" s="143"/>
      <c r="I73" s="11" t="s">
        <v>6135</v>
      </c>
      <c r="J73" s="11" t="s">
        <v>278</v>
      </c>
      <c r="K73" s="51">
        <v>376.30842000000001</v>
      </c>
      <c r="L73" s="51">
        <v>8.5595999999999997</v>
      </c>
      <c r="M73" s="143"/>
      <c r="N73" s="143"/>
      <c r="O73" s="11" t="s">
        <v>6128</v>
      </c>
      <c r="P73" s="11" t="s">
        <v>198</v>
      </c>
      <c r="Q73" s="51">
        <v>475.43441000000001</v>
      </c>
      <c r="R73" s="51">
        <v>8.896134</v>
      </c>
      <c r="S73" s="143"/>
      <c r="T73" s="143"/>
      <c r="U73" s="11" t="s">
        <v>6138</v>
      </c>
      <c r="V73" s="11" t="s">
        <v>199</v>
      </c>
      <c r="W73" s="51">
        <v>239.8322</v>
      </c>
      <c r="X73" s="51">
        <v>7.9118839999999997</v>
      </c>
      <c r="Y73" s="143"/>
      <c r="Z73" s="143"/>
    </row>
    <row r="74">
      <c r="A74" s="11" t="s">
        <v>6122</v>
      </c>
      <c r="B74" s="11" t="s">
        <v>198</v>
      </c>
      <c r="C74" s="51">
        <v>359.63828999999998</v>
      </c>
      <c r="D74" s="51">
        <v>406.37146000000001</v>
      </c>
      <c r="E74" s="51">
        <v>809.67899999999997</v>
      </c>
      <c r="F74" s="51">
        <v>525.22959000000003</v>
      </c>
      <c r="G74" s="51"/>
      <c r="H74" s="143"/>
      <c r="I74" s="11" t="s">
        <v>6131</v>
      </c>
      <c r="J74" s="11" t="s">
        <v>199</v>
      </c>
      <c r="K74" s="51">
        <v>372.35647999999998</v>
      </c>
      <c r="L74" s="51">
        <v>8.5444099999999992</v>
      </c>
      <c r="M74" s="143"/>
      <c r="N74" s="143"/>
      <c r="O74" s="11" t="s">
        <v>6139</v>
      </c>
      <c r="P74" s="11" t="s">
        <v>198</v>
      </c>
      <c r="Q74" s="51">
        <v>474.34705000000002</v>
      </c>
      <c r="R74" s="51">
        <v>8.8928370000000001</v>
      </c>
      <c r="S74" s="143"/>
      <c r="T74" s="143"/>
      <c r="U74" s="11" t="s">
        <v>6093</v>
      </c>
      <c r="V74" s="11" t="s">
        <v>350</v>
      </c>
      <c r="W74" s="51">
        <v>238.98589999999999</v>
      </c>
      <c r="X74" s="51">
        <v>7.9068059999999996</v>
      </c>
      <c r="Y74" s="143"/>
      <c r="Z74" s="143"/>
    </row>
    <row r="75">
      <c r="A75" s="11" t="s">
        <v>6132</v>
      </c>
      <c r="B75" s="11" t="s">
        <v>199</v>
      </c>
      <c r="C75" s="51">
        <v>740.16971000000001</v>
      </c>
      <c r="D75" s="51">
        <v>703.00016000000005</v>
      </c>
      <c r="E75" s="51">
        <v>38.630940000000002</v>
      </c>
      <c r="F75" s="51">
        <v>493.93360000000001</v>
      </c>
      <c r="G75" s="51"/>
      <c r="H75" s="143"/>
      <c r="I75" s="11" t="s">
        <v>6096</v>
      </c>
      <c r="J75" s="11" t="s">
        <v>199</v>
      </c>
      <c r="K75" s="51">
        <v>368.75457</v>
      </c>
      <c r="L75" s="51">
        <v>8.530424</v>
      </c>
      <c r="M75" s="143"/>
      <c r="N75" s="143"/>
      <c r="O75" s="11" t="s">
        <v>6138</v>
      </c>
      <c r="P75" s="11" t="s">
        <v>199</v>
      </c>
      <c r="Q75" s="51">
        <v>469.28152</v>
      </c>
      <c r="R75" s="51">
        <v>8.8773809999999997</v>
      </c>
      <c r="S75" s="143"/>
      <c r="T75" s="143"/>
      <c r="U75" s="11" t="s">
        <v>6103</v>
      </c>
      <c r="V75" s="11" t="s">
        <v>199</v>
      </c>
      <c r="W75" s="51">
        <v>219.1045</v>
      </c>
      <c r="X75" s="51">
        <v>7.7820450000000001</v>
      </c>
      <c r="Y75" s="143"/>
      <c r="Z75" s="143"/>
    </row>
    <row r="76">
      <c r="A76" s="11" t="s">
        <v>6135</v>
      </c>
      <c r="B76" s="11" t="s">
        <v>278</v>
      </c>
      <c r="C76" s="51">
        <v>376.30842000000001</v>
      </c>
      <c r="D76" s="51">
        <v>662.61672999999996</v>
      </c>
      <c r="E76" s="51">
        <v>311.1499</v>
      </c>
      <c r="F76" s="51">
        <v>450.02499999999998</v>
      </c>
      <c r="G76" s="51"/>
      <c r="H76" s="143"/>
      <c r="I76" s="11" t="s">
        <v>6122</v>
      </c>
      <c r="J76" s="11" t="s">
        <v>198</v>
      </c>
      <c r="K76" s="51">
        <v>359.63828999999998</v>
      </c>
      <c r="L76" s="51">
        <v>8.4944089999999992</v>
      </c>
      <c r="M76" s="143"/>
      <c r="N76" s="143"/>
      <c r="O76" s="11" t="s">
        <v>6096</v>
      </c>
      <c r="P76" s="11" t="s">
        <v>199</v>
      </c>
      <c r="Q76" s="51">
        <v>409.33211</v>
      </c>
      <c r="R76" s="51">
        <v>8.6806479999999997</v>
      </c>
      <c r="S76" s="143"/>
      <c r="T76" s="143"/>
      <c r="U76" s="11" t="s">
        <v>6119</v>
      </c>
      <c r="V76" s="11" t="s">
        <v>3797</v>
      </c>
      <c r="W76" s="51">
        <v>213.83699999999999</v>
      </c>
      <c r="X76" s="51">
        <v>7.7470990000000004</v>
      </c>
      <c r="Y76" s="143"/>
      <c r="Z76" s="143"/>
    </row>
    <row r="77">
      <c r="A77" s="11" t="s">
        <v>6136</v>
      </c>
      <c r="B77" s="11" t="s">
        <v>198</v>
      </c>
      <c r="C77" s="51">
        <v>359.02492999999998</v>
      </c>
      <c r="D77" s="51">
        <v>585.50750000000005</v>
      </c>
      <c r="E77" s="51">
        <v>338.87670000000003</v>
      </c>
      <c r="F77" s="51">
        <v>427.80304000000001</v>
      </c>
      <c r="G77" s="51"/>
      <c r="H77" s="143"/>
      <c r="I77" s="11" t="s">
        <v>6136</v>
      </c>
      <c r="J77" s="11" t="s">
        <v>198</v>
      </c>
      <c r="K77" s="51">
        <v>359.02492999999998</v>
      </c>
      <c r="L77" s="51">
        <v>8.4919530000000005</v>
      </c>
      <c r="M77" s="143"/>
      <c r="N77" s="143"/>
      <c r="O77" s="11" t="s">
        <v>6122</v>
      </c>
      <c r="P77" s="11" t="s">
        <v>198</v>
      </c>
      <c r="Q77" s="51">
        <v>406.37146000000001</v>
      </c>
      <c r="R77" s="51">
        <v>8.6702010000000005</v>
      </c>
      <c r="S77" s="143"/>
      <c r="T77" s="143"/>
      <c r="U77" s="11" t="s">
        <v>6107</v>
      </c>
      <c r="V77" s="11" t="s">
        <v>199</v>
      </c>
      <c r="W77" s="51">
        <v>205.08949999999999</v>
      </c>
      <c r="X77" s="51">
        <v>7.6871270000000003</v>
      </c>
      <c r="Y77" s="143"/>
      <c r="Z77" s="143"/>
    </row>
    <row r="78">
      <c r="A78" s="11" t="s">
        <v>6128</v>
      </c>
      <c r="B78" s="11" t="s">
        <v>198</v>
      </c>
      <c r="C78" s="51">
        <v>156.43217000000001</v>
      </c>
      <c r="D78" s="51">
        <v>475.43441000000001</v>
      </c>
      <c r="E78" s="51">
        <v>568.67250000000001</v>
      </c>
      <c r="F78" s="51">
        <v>400.17970000000003</v>
      </c>
      <c r="G78" s="51"/>
      <c r="H78" s="143"/>
      <c r="I78" s="11" t="s">
        <v>6138</v>
      </c>
      <c r="J78" s="11" t="s">
        <v>199</v>
      </c>
      <c r="K78" s="51">
        <v>332.14255000000003</v>
      </c>
      <c r="L78" s="51">
        <v>8.3799960000000002</v>
      </c>
      <c r="M78" s="143"/>
      <c r="N78" s="143"/>
      <c r="O78" s="11" t="s">
        <v>6126</v>
      </c>
      <c r="P78" s="11" t="s">
        <v>199</v>
      </c>
      <c r="Q78" s="51">
        <v>370.25461999999999</v>
      </c>
      <c r="R78" s="51">
        <v>8.5362650000000002</v>
      </c>
      <c r="S78" s="143"/>
      <c r="T78" s="143"/>
      <c r="U78" s="11" t="s">
        <v>6140</v>
      </c>
      <c r="V78" s="11" t="s">
        <v>199</v>
      </c>
      <c r="W78" s="51">
        <v>179.61799999999999</v>
      </c>
      <c r="X78" s="51">
        <v>7.4967980000000001</v>
      </c>
      <c r="Y78" s="143"/>
      <c r="Z78" s="143"/>
    </row>
    <row r="79">
      <c r="A79" s="11" t="s">
        <v>6137</v>
      </c>
      <c r="B79" s="11" t="s">
        <v>200</v>
      </c>
      <c r="C79" s="51">
        <v>480.23741999999999</v>
      </c>
      <c r="D79" s="51">
        <v>347.57490999999999</v>
      </c>
      <c r="E79" s="51">
        <v>330.02879999999999</v>
      </c>
      <c r="F79" s="51">
        <v>385.94704999999999</v>
      </c>
      <c r="G79" s="51"/>
      <c r="H79" s="143"/>
      <c r="I79" s="11" t="s">
        <v>6141</v>
      </c>
      <c r="J79" s="11" t="s">
        <v>137</v>
      </c>
      <c r="K79" s="51">
        <v>289.80862000000002</v>
      </c>
      <c r="L79" s="51">
        <v>8.1839259999999996</v>
      </c>
      <c r="M79" s="143"/>
      <c r="N79" s="143"/>
      <c r="O79" s="11" t="s">
        <v>6137</v>
      </c>
      <c r="P79" s="11" t="s">
        <v>200</v>
      </c>
      <c r="Q79" s="51">
        <v>347.57490999999999</v>
      </c>
      <c r="R79" s="51">
        <v>8.4453250000000004</v>
      </c>
      <c r="S79" s="143"/>
      <c r="T79" s="143"/>
      <c r="U79" s="11" t="s">
        <v>6142</v>
      </c>
      <c r="V79" s="11" t="s">
        <v>196</v>
      </c>
      <c r="W79" s="51">
        <v>168.53309999999999</v>
      </c>
      <c r="X79" s="51">
        <v>7.4054229999999999</v>
      </c>
      <c r="Y79" s="143"/>
      <c r="Z79" s="143"/>
    </row>
    <row r="80">
      <c r="A80" s="11" t="s">
        <v>6131</v>
      </c>
      <c r="B80" s="11" t="s">
        <v>199</v>
      </c>
      <c r="C80" s="51">
        <v>372.35647999999998</v>
      </c>
      <c r="D80" s="51">
        <v>289.54957000000002</v>
      </c>
      <c r="E80" s="51">
        <v>495.79599999999999</v>
      </c>
      <c r="F80" s="51">
        <v>385.90069</v>
      </c>
      <c r="G80" s="51"/>
      <c r="H80" s="143"/>
      <c r="I80" s="11" t="s">
        <v>6143</v>
      </c>
      <c r="J80" s="11" t="s">
        <v>126</v>
      </c>
      <c r="K80" s="51">
        <v>237.70184</v>
      </c>
      <c r="L80" s="51">
        <v>7.8990660000000004</v>
      </c>
      <c r="M80" s="143"/>
      <c r="N80" s="143"/>
      <c r="O80" s="11" t="s">
        <v>6134</v>
      </c>
      <c r="P80" s="11" t="s">
        <v>575</v>
      </c>
      <c r="Q80" s="51">
        <v>342.39085999999998</v>
      </c>
      <c r="R80" s="51">
        <v>8.4237079999999995</v>
      </c>
      <c r="S80" s="143"/>
      <c r="T80" s="143"/>
      <c r="U80" s="11" t="s">
        <v>6129</v>
      </c>
      <c r="V80" s="11" t="s">
        <v>189</v>
      </c>
      <c r="W80" s="51">
        <v>164.733</v>
      </c>
      <c r="X80" s="51">
        <v>7.3727169999999997</v>
      </c>
      <c r="Y80" s="143"/>
      <c r="Z80" s="143"/>
    </row>
    <row r="81">
      <c r="A81" s="11" t="s">
        <v>6134</v>
      </c>
      <c r="B81" s="11" t="s">
        <v>575</v>
      </c>
      <c r="C81" s="51">
        <v>606.00286000000006</v>
      </c>
      <c r="D81" s="51">
        <v>342.39085999999998</v>
      </c>
      <c r="E81" s="51">
        <v>104.4619</v>
      </c>
      <c r="F81" s="51">
        <v>350.95188000000002</v>
      </c>
      <c r="G81" s="51"/>
      <c r="H81" s="143"/>
      <c r="I81" s="11" t="s">
        <v>6117</v>
      </c>
      <c r="J81" s="11" t="s">
        <v>199</v>
      </c>
      <c r="K81" s="51">
        <v>212.23882</v>
      </c>
      <c r="L81" s="51">
        <v>7.736326</v>
      </c>
      <c r="M81" s="143"/>
      <c r="N81" s="143"/>
      <c r="O81" s="11" t="s">
        <v>6144</v>
      </c>
      <c r="P81" s="11" t="s">
        <v>432</v>
      </c>
      <c r="Q81" s="51">
        <v>317.55954000000003</v>
      </c>
      <c r="R81" s="51">
        <v>8.3154190000000003</v>
      </c>
      <c r="S81" s="143"/>
      <c r="T81" s="143"/>
      <c r="U81" s="11" t="s">
        <v>6145</v>
      </c>
      <c r="V81" s="11" t="s">
        <v>200</v>
      </c>
      <c r="W81" s="51">
        <v>156.6405</v>
      </c>
      <c r="X81" s="51">
        <v>7.3004939999999996</v>
      </c>
      <c r="Y81" s="143"/>
      <c r="Z81" s="143"/>
    </row>
    <row r="82">
      <c r="A82" s="11" t="s">
        <v>6138</v>
      </c>
      <c r="B82" s="11" t="s">
        <v>199</v>
      </c>
      <c r="C82" s="51">
        <v>332.14255000000003</v>
      </c>
      <c r="D82" s="51">
        <v>469.28152</v>
      </c>
      <c r="E82" s="51">
        <v>239.8322</v>
      </c>
      <c r="F82" s="51">
        <v>347.08542</v>
      </c>
      <c r="G82" s="51"/>
      <c r="H82" s="143"/>
      <c r="I82" s="11" t="s">
        <v>6146</v>
      </c>
      <c r="J82" s="11" t="s">
        <v>575</v>
      </c>
      <c r="K82" s="51">
        <v>160.41136</v>
      </c>
      <c r="L82" s="51">
        <v>7.3345979999999997</v>
      </c>
      <c r="M82" s="143"/>
      <c r="N82" s="143"/>
      <c r="O82" s="11" t="s">
        <v>6131</v>
      </c>
      <c r="P82" s="11" t="s">
        <v>199</v>
      </c>
      <c r="Q82" s="51">
        <v>289.54957000000002</v>
      </c>
      <c r="R82" s="51">
        <v>8.1826410000000003</v>
      </c>
      <c r="S82" s="143"/>
      <c r="T82" s="143"/>
      <c r="U82" s="11" t="s">
        <v>6147</v>
      </c>
      <c r="V82" s="11" t="s">
        <v>195</v>
      </c>
      <c r="W82" s="51">
        <v>148.73310000000001</v>
      </c>
      <c r="X82" s="51">
        <v>7.2262490000000001</v>
      </c>
      <c r="Y82" s="143"/>
      <c r="Z82" s="143"/>
    </row>
    <row r="83">
      <c r="A83" s="11" t="s">
        <v>6141</v>
      </c>
      <c r="B83" s="11" t="s">
        <v>137</v>
      </c>
      <c r="C83" s="51">
        <v>289.80862000000002</v>
      </c>
      <c r="D83" s="51">
        <v>272.37675999999999</v>
      </c>
      <c r="E83" s="51">
        <v>38.059469999999997</v>
      </c>
      <c r="F83" s="51">
        <v>200.08161999999999</v>
      </c>
      <c r="G83" s="51"/>
      <c r="H83" s="143"/>
      <c r="I83" s="11" t="s">
        <v>6128</v>
      </c>
      <c r="J83" s="11" t="s">
        <v>198</v>
      </c>
      <c r="K83" s="51">
        <v>156.43217000000001</v>
      </c>
      <c r="L83" s="51">
        <v>7.2985870000000004</v>
      </c>
      <c r="M83" s="143"/>
      <c r="N83" s="143"/>
      <c r="O83" s="11" t="s">
        <v>6141</v>
      </c>
      <c r="P83" s="11" t="s">
        <v>137</v>
      </c>
      <c r="Q83" s="51">
        <v>272.37675999999999</v>
      </c>
      <c r="R83" s="51">
        <v>8.0947469999999999</v>
      </c>
      <c r="S83" s="143"/>
      <c r="T83" s="143"/>
      <c r="U83" s="11" t="s">
        <v>6113</v>
      </c>
      <c r="V83" s="11" t="s">
        <v>137</v>
      </c>
      <c r="W83" s="51">
        <v>144.66409999999999</v>
      </c>
      <c r="X83" s="51">
        <v>7.1865019999999999</v>
      </c>
      <c r="Y83" s="143"/>
      <c r="Z83" s="143"/>
    </row>
    <row r="84">
      <c r="A84" s="11" t="s">
        <v>6139</v>
      </c>
      <c r="B84" s="11" t="s">
        <v>198</v>
      </c>
      <c r="C84" s="51">
        <v>67.993520000000004</v>
      </c>
      <c r="D84" s="51">
        <v>474.34705000000002</v>
      </c>
      <c r="E84" s="51">
        <v>32.262349999999998</v>
      </c>
      <c r="F84" s="51">
        <v>191.53431</v>
      </c>
      <c r="G84" s="51"/>
      <c r="H84" s="143"/>
      <c r="I84" s="11" t="s">
        <v>6148</v>
      </c>
      <c r="J84" s="11" t="s">
        <v>3797</v>
      </c>
      <c r="K84" s="51">
        <v>131.14141000000001</v>
      </c>
      <c r="L84" s="51">
        <v>7.0459389999999997</v>
      </c>
      <c r="M84" s="143"/>
      <c r="N84" s="143"/>
      <c r="O84" s="11" t="s">
        <v>6117</v>
      </c>
      <c r="P84" s="11" t="s">
        <v>199</v>
      </c>
      <c r="Q84" s="51">
        <v>221.2363</v>
      </c>
      <c r="R84" s="51">
        <v>7.7959509999999996</v>
      </c>
      <c r="S84" s="143"/>
      <c r="T84" s="143"/>
      <c r="U84" s="11" t="s">
        <v>6134</v>
      </c>
      <c r="V84" s="11" t="s">
        <v>575</v>
      </c>
      <c r="W84" s="51">
        <v>104.4619</v>
      </c>
      <c r="X84" s="51">
        <v>6.7205779999999997</v>
      </c>
      <c r="Y84" s="143"/>
      <c r="Z84" s="143"/>
    </row>
    <row r="85">
      <c r="A85" s="11" t="s">
        <v>6133</v>
      </c>
      <c r="B85" s="11" t="s">
        <v>126</v>
      </c>
      <c r="C85" s="51">
        <v>77.803740000000005</v>
      </c>
      <c r="D85" s="51">
        <v>68.18338</v>
      </c>
      <c r="E85" s="51">
        <v>374.92590000000001</v>
      </c>
      <c r="F85" s="51">
        <v>173.63766000000001</v>
      </c>
      <c r="G85" s="51"/>
      <c r="H85" s="143"/>
      <c r="I85" s="11" t="s">
        <v>6147</v>
      </c>
      <c r="J85" s="11" t="s">
        <v>195</v>
      </c>
      <c r="K85" s="51">
        <v>102.4774</v>
      </c>
      <c r="L85" s="51">
        <v>6.6931719999999997</v>
      </c>
      <c r="M85" s="143"/>
      <c r="N85" s="143"/>
      <c r="O85" s="11" t="s">
        <v>6143</v>
      </c>
      <c r="P85" s="11" t="s">
        <v>126</v>
      </c>
      <c r="Q85" s="51">
        <v>199.16553999999999</v>
      </c>
      <c r="R85" s="51">
        <v>7.6450500000000003</v>
      </c>
      <c r="S85" s="143"/>
      <c r="T85" s="143"/>
      <c r="U85" s="11" t="s">
        <v>6124</v>
      </c>
      <c r="V85" s="11" t="s">
        <v>137</v>
      </c>
      <c r="W85" s="51">
        <v>93.876450000000006</v>
      </c>
      <c r="X85" s="51">
        <v>6.5679780000000001</v>
      </c>
      <c r="Y85" s="143"/>
      <c r="Z85" s="143"/>
    </row>
    <row r="86">
      <c r="A86" s="11" t="s">
        <v>6143</v>
      </c>
      <c r="B86" s="11" t="s">
        <v>126</v>
      </c>
      <c r="C86" s="51">
        <v>237.70184</v>
      </c>
      <c r="D86" s="51">
        <v>199.16553999999999</v>
      </c>
      <c r="E86" s="51">
        <v>11.438029999999999</v>
      </c>
      <c r="F86" s="51">
        <v>149.43512999999999</v>
      </c>
      <c r="G86" s="51"/>
      <c r="H86" s="143"/>
      <c r="I86" s="11" t="s">
        <v>6149</v>
      </c>
      <c r="J86" s="11" t="s">
        <v>190</v>
      </c>
      <c r="K86" s="51">
        <v>99.198430000000002</v>
      </c>
      <c r="L86" s="51">
        <v>6.6467159999999996</v>
      </c>
      <c r="M86" s="143"/>
      <c r="N86" s="143"/>
      <c r="O86" s="11" t="s">
        <v>6140</v>
      </c>
      <c r="P86" s="11" t="s">
        <v>199</v>
      </c>
      <c r="Q86" s="51">
        <v>189.54371</v>
      </c>
      <c r="R86" s="51">
        <v>7.5739780000000003</v>
      </c>
      <c r="S86" s="143"/>
      <c r="T86" s="143"/>
      <c r="U86" s="11" t="s">
        <v>6127</v>
      </c>
      <c r="V86" s="11" t="s">
        <v>126</v>
      </c>
      <c r="W86" s="51">
        <v>61.043309999999998</v>
      </c>
      <c r="X86" s="51">
        <v>5.9552040000000002</v>
      </c>
      <c r="Y86" s="143"/>
      <c r="Z86" s="143"/>
    </row>
    <row r="87">
      <c r="A87" s="11" t="s">
        <v>6144</v>
      </c>
      <c r="B87" s="11" t="s">
        <v>432</v>
      </c>
      <c r="C87" s="51">
        <v>70.723299999999995</v>
      </c>
      <c r="D87" s="51">
        <v>317.55954000000003</v>
      </c>
      <c r="E87" s="51">
        <v>15.786530000000001</v>
      </c>
      <c r="F87" s="51">
        <v>134.68978999999999</v>
      </c>
      <c r="G87" s="51"/>
      <c r="H87" s="143"/>
      <c r="I87" s="11" t="s">
        <v>6133</v>
      </c>
      <c r="J87" s="11" t="s">
        <v>126</v>
      </c>
      <c r="K87" s="51">
        <v>77.803740000000005</v>
      </c>
      <c r="L87" s="51">
        <v>6.300192</v>
      </c>
      <c r="M87" s="143"/>
      <c r="N87" s="143"/>
      <c r="O87" s="11" t="s">
        <v>6148</v>
      </c>
      <c r="P87" s="11" t="s">
        <v>3797</v>
      </c>
      <c r="Q87" s="51">
        <v>172.00695999999999</v>
      </c>
      <c r="R87" s="51">
        <v>7.4346860000000001</v>
      </c>
      <c r="S87" s="143"/>
      <c r="T87" s="143"/>
      <c r="U87" s="11" t="s">
        <v>6146</v>
      </c>
      <c r="V87" s="11" t="s">
        <v>575</v>
      </c>
      <c r="W87" s="51">
        <v>47.691580000000002</v>
      </c>
      <c r="X87" s="51">
        <v>5.6055999999999999</v>
      </c>
      <c r="Y87" s="143"/>
      <c r="Z87" s="143"/>
    </row>
    <row r="88">
      <c r="A88" s="11" t="s">
        <v>6140</v>
      </c>
      <c r="B88" s="11" t="s">
        <v>199</v>
      </c>
      <c r="C88" s="51">
        <v>20.91281</v>
      </c>
      <c r="D88" s="51">
        <v>189.54371</v>
      </c>
      <c r="E88" s="51">
        <v>179.61799999999999</v>
      </c>
      <c r="F88" s="51">
        <v>130.02483000000001</v>
      </c>
      <c r="G88" s="51"/>
      <c r="H88" s="143"/>
      <c r="I88" s="11" t="s">
        <v>6144</v>
      </c>
      <c r="J88" s="11" t="s">
        <v>432</v>
      </c>
      <c r="K88" s="51">
        <v>70.723299999999995</v>
      </c>
      <c r="L88" s="51">
        <v>6.1643699999999999</v>
      </c>
      <c r="M88" s="143"/>
      <c r="N88" s="143"/>
      <c r="O88" s="11" t="s">
        <v>6146</v>
      </c>
      <c r="P88" s="11" t="s">
        <v>575</v>
      </c>
      <c r="Q88" s="51">
        <v>155.55063000000001</v>
      </c>
      <c r="R88" s="51">
        <v>7.2904859999999996</v>
      </c>
      <c r="S88" s="143"/>
      <c r="T88" s="143"/>
      <c r="U88" s="11" t="s">
        <v>6132</v>
      </c>
      <c r="V88" s="11" t="s">
        <v>199</v>
      </c>
      <c r="W88" s="51">
        <v>38.630940000000002</v>
      </c>
      <c r="X88" s="51">
        <v>5.3085550000000001</v>
      </c>
      <c r="Y88" s="143"/>
      <c r="Z88" s="143"/>
    </row>
    <row r="89">
      <c r="A89" s="11" t="s">
        <v>6146</v>
      </c>
      <c r="B89" s="11" t="s">
        <v>575</v>
      </c>
      <c r="C89" s="51">
        <v>160.41136</v>
      </c>
      <c r="D89" s="51">
        <v>155.55063000000001</v>
      </c>
      <c r="E89" s="51">
        <v>47.691580000000002</v>
      </c>
      <c r="F89" s="51">
        <v>121.21785</v>
      </c>
      <c r="G89" s="51"/>
      <c r="H89" s="143"/>
      <c r="I89" s="11" t="s">
        <v>6139</v>
      </c>
      <c r="J89" s="11" t="s">
        <v>198</v>
      </c>
      <c r="K89" s="51">
        <v>67.993520000000004</v>
      </c>
      <c r="L89" s="51">
        <v>6.1083889999999998</v>
      </c>
      <c r="M89" s="143"/>
      <c r="N89" s="143"/>
      <c r="O89" s="11" t="s">
        <v>6150</v>
      </c>
      <c r="P89" s="11" t="s">
        <v>190</v>
      </c>
      <c r="Q89" s="51">
        <v>112.08613</v>
      </c>
      <c r="R89" s="51">
        <v>6.8212780000000004</v>
      </c>
      <c r="S89" s="143"/>
      <c r="T89" s="143"/>
      <c r="U89" s="11" t="s">
        <v>6149</v>
      </c>
      <c r="V89" s="11" t="s">
        <v>190</v>
      </c>
      <c r="W89" s="51">
        <v>38.16675</v>
      </c>
      <c r="X89" s="51">
        <v>5.2915570000000001</v>
      </c>
      <c r="Y89" s="143"/>
      <c r="Z89" s="143"/>
    </row>
    <row r="90">
      <c r="A90" s="11" t="s">
        <v>6148</v>
      </c>
      <c r="B90" s="11" t="s">
        <v>3797</v>
      </c>
      <c r="C90" s="51">
        <v>131.14141000000001</v>
      </c>
      <c r="D90" s="51">
        <v>172.00695999999999</v>
      </c>
      <c r="E90" s="51">
        <v>22.051380000000002</v>
      </c>
      <c r="F90" s="51">
        <v>108.39991999999999</v>
      </c>
      <c r="G90" s="51"/>
      <c r="H90" s="143"/>
      <c r="I90" s="11" t="s">
        <v>6108</v>
      </c>
      <c r="J90" s="11" t="s">
        <v>199</v>
      </c>
      <c r="K90" s="51">
        <v>65.579999999999998</v>
      </c>
      <c r="L90" s="51">
        <v>6.0570170000000001</v>
      </c>
      <c r="M90" s="143"/>
      <c r="N90" s="143"/>
      <c r="O90" s="11" t="s">
        <v>6149</v>
      </c>
      <c r="P90" s="11" t="s">
        <v>190</v>
      </c>
      <c r="Q90" s="51">
        <v>86.905000000000001</v>
      </c>
      <c r="R90" s="51">
        <v>6.4578730000000002</v>
      </c>
      <c r="S90" s="143"/>
      <c r="T90" s="143"/>
      <c r="U90" s="11" t="s">
        <v>6141</v>
      </c>
      <c r="V90" s="11" t="s">
        <v>137</v>
      </c>
      <c r="W90" s="51">
        <v>38.059469999999997</v>
      </c>
      <c r="X90" s="51">
        <v>5.2876010000000004</v>
      </c>
      <c r="Y90" s="143"/>
      <c r="Z90" s="143"/>
    </row>
    <row r="91">
      <c r="A91" s="11" t="s">
        <v>6147</v>
      </c>
      <c r="B91" s="11" t="s">
        <v>195</v>
      </c>
      <c r="C91" s="51">
        <v>102.4774</v>
      </c>
      <c r="D91" s="51">
        <v>63.263629999999999</v>
      </c>
      <c r="E91" s="51">
        <v>148.73310000000001</v>
      </c>
      <c r="F91" s="51">
        <v>104.82471</v>
      </c>
      <c r="G91" s="51"/>
      <c r="H91" s="143"/>
      <c r="I91" s="11" t="s">
        <v>6151</v>
      </c>
      <c r="J91" s="11" t="s">
        <v>278</v>
      </c>
      <c r="K91" s="51">
        <v>60.711889999999997</v>
      </c>
      <c r="L91" s="51">
        <v>5.9474770000000001</v>
      </c>
      <c r="M91" s="143"/>
      <c r="N91" s="143"/>
      <c r="O91" s="11" t="s">
        <v>6151</v>
      </c>
      <c r="P91" s="11" t="s">
        <v>278</v>
      </c>
      <c r="Q91" s="51">
        <v>69.330740000000006</v>
      </c>
      <c r="R91" s="51">
        <v>6.1360830000000002</v>
      </c>
      <c r="S91" s="143"/>
      <c r="T91" s="143"/>
      <c r="U91" s="11" t="s">
        <v>6139</v>
      </c>
      <c r="V91" s="11" t="s">
        <v>198</v>
      </c>
      <c r="W91" s="51">
        <v>32.262349999999998</v>
      </c>
      <c r="X91" s="51">
        <v>5.0558180000000004</v>
      </c>
      <c r="Y91" s="143"/>
      <c r="Z91" s="143"/>
    </row>
    <row r="92">
      <c r="A92" s="11" t="s">
        <v>6149</v>
      </c>
      <c r="B92" s="11" t="s">
        <v>190</v>
      </c>
      <c r="C92" s="51">
        <v>99.198430000000002</v>
      </c>
      <c r="D92" s="51">
        <v>86.905000000000001</v>
      </c>
      <c r="E92" s="51">
        <v>38.16675</v>
      </c>
      <c r="F92" s="51">
        <v>74.756720000000001</v>
      </c>
      <c r="G92" s="51"/>
      <c r="H92" s="143"/>
      <c r="I92" s="11" t="s">
        <v>6150</v>
      </c>
      <c r="J92" s="11" t="s">
        <v>190</v>
      </c>
      <c r="K92" s="51">
        <v>41.8262</v>
      </c>
      <c r="L92" s="51">
        <v>5.4204220000000003</v>
      </c>
      <c r="M92" s="143"/>
      <c r="N92" s="143"/>
      <c r="O92" s="11" t="s">
        <v>6133</v>
      </c>
      <c r="P92" s="11" t="s">
        <v>126</v>
      </c>
      <c r="Q92" s="51">
        <v>68.18338</v>
      </c>
      <c r="R92" s="51">
        <v>6.1123539999999998</v>
      </c>
      <c r="S92" s="143"/>
      <c r="T92" s="143"/>
      <c r="U92" s="11" t="s">
        <v>6148</v>
      </c>
      <c r="V92" s="11" t="s">
        <v>3797</v>
      </c>
      <c r="W92" s="51">
        <v>22.051380000000002</v>
      </c>
      <c r="X92" s="51">
        <v>4.5267809999999997</v>
      </c>
      <c r="Y92" s="143"/>
      <c r="Z92" s="143"/>
    </row>
    <row r="93">
      <c r="A93" s="11" t="s">
        <v>6142</v>
      </c>
      <c r="B93" s="11" t="s">
        <v>196</v>
      </c>
      <c r="C93" s="51">
        <v>26.199580000000001</v>
      </c>
      <c r="D93" s="51">
        <v>25.0473</v>
      </c>
      <c r="E93" s="51">
        <v>168.53309999999999</v>
      </c>
      <c r="F93" s="51">
        <v>73.259990000000002</v>
      </c>
      <c r="G93" s="51"/>
      <c r="H93" s="143"/>
      <c r="I93" s="11" t="s">
        <v>6118</v>
      </c>
      <c r="J93" s="11" t="s">
        <v>199</v>
      </c>
      <c r="K93" s="51">
        <v>31.277909999999999</v>
      </c>
      <c r="L93" s="51">
        <v>5.0124750000000002</v>
      </c>
      <c r="M93" s="143"/>
      <c r="N93" s="143"/>
      <c r="O93" s="11" t="s">
        <v>6147</v>
      </c>
      <c r="P93" s="11" t="s">
        <v>195</v>
      </c>
      <c r="Q93" s="51">
        <v>63.263629999999999</v>
      </c>
      <c r="R93" s="51">
        <v>6.0059310000000004</v>
      </c>
      <c r="S93" s="143"/>
      <c r="T93" s="143"/>
      <c r="U93" s="11" t="s">
        <v>6144</v>
      </c>
      <c r="V93" s="11" t="s">
        <v>432</v>
      </c>
      <c r="W93" s="51">
        <v>15.786530000000001</v>
      </c>
      <c r="X93" s="51">
        <v>4.0692320000000004</v>
      </c>
      <c r="Y93" s="143"/>
      <c r="Z93" s="143"/>
    </row>
    <row r="94">
      <c r="A94" s="11" t="s">
        <v>6145</v>
      </c>
      <c r="B94" s="11" t="s">
        <v>200</v>
      </c>
      <c r="C94" s="51">
        <v>10.97631</v>
      </c>
      <c r="D94" s="51">
        <v>31.19707</v>
      </c>
      <c r="E94" s="51">
        <v>156.6405</v>
      </c>
      <c r="F94" s="51">
        <v>66.271299999999997</v>
      </c>
      <c r="G94" s="51"/>
      <c r="H94" s="143"/>
      <c r="I94" s="11" t="s">
        <v>6142</v>
      </c>
      <c r="J94" s="11" t="s">
        <v>196</v>
      </c>
      <c r="K94" s="51">
        <v>26.199580000000001</v>
      </c>
      <c r="L94" s="51">
        <v>4.7655120000000002</v>
      </c>
      <c r="M94" s="143"/>
      <c r="N94" s="143"/>
      <c r="O94" s="11" t="s">
        <v>6118</v>
      </c>
      <c r="P94" s="11" t="s">
        <v>199</v>
      </c>
      <c r="Q94" s="51">
        <v>59.02872</v>
      </c>
      <c r="R94" s="51">
        <v>5.9075810000000004</v>
      </c>
      <c r="S94" s="143"/>
      <c r="T94" s="143"/>
      <c r="U94" s="11" t="s">
        <v>6143</v>
      </c>
      <c r="V94" s="11" t="s">
        <v>126</v>
      </c>
      <c r="W94" s="51">
        <v>11.438029999999999</v>
      </c>
      <c r="X94" s="51">
        <v>3.6366860000000001</v>
      </c>
      <c r="Y94" s="143"/>
      <c r="Z94" s="143"/>
    </row>
    <row r="95">
      <c r="A95" s="11" t="s">
        <v>6150</v>
      </c>
      <c r="B95" s="11" t="s">
        <v>190</v>
      </c>
      <c r="C95" s="51">
        <v>41.8262</v>
      </c>
      <c r="D95" s="51">
        <v>112.08613</v>
      </c>
      <c r="E95" s="51">
        <v>2.842346</v>
      </c>
      <c r="F95" s="51">
        <v>52.251559999999998</v>
      </c>
      <c r="G95" s="51"/>
      <c r="H95" s="143"/>
      <c r="I95" s="11" t="s">
        <v>6152</v>
      </c>
      <c r="J95" s="11" t="s">
        <v>6153</v>
      </c>
      <c r="K95" s="51">
        <v>21.92925</v>
      </c>
      <c r="L95" s="51">
        <v>4.5191169999999996</v>
      </c>
      <c r="M95" s="143"/>
      <c r="N95" s="143"/>
      <c r="O95" s="11" t="s">
        <v>6145</v>
      </c>
      <c r="P95" s="11" t="s">
        <v>200</v>
      </c>
      <c r="Q95" s="51">
        <v>31.19707</v>
      </c>
      <c r="R95" s="51">
        <v>5.008858</v>
      </c>
      <c r="S95" s="143"/>
      <c r="T95" s="143"/>
      <c r="U95" s="11" t="s">
        <v>6152</v>
      </c>
      <c r="V95" s="11" t="s">
        <v>6153</v>
      </c>
      <c r="W95" s="51">
        <v>7.3890399999999996</v>
      </c>
      <c r="X95" s="51">
        <v>3.0685060000000002</v>
      </c>
      <c r="Y95" s="143"/>
      <c r="Z95" s="143"/>
    </row>
    <row r="96">
      <c r="A96" s="11" t="s">
        <v>6151</v>
      </c>
      <c r="B96" s="11" t="s">
        <v>278</v>
      </c>
      <c r="C96" s="51">
        <v>60.711889999999997</v>
      </c>
      <c r="D96" s="51">
        <v>69.330740000000006</v>
      </c>
      <c r="E96" s="51">
        <v>1.6116189999999999</v>
      </c>
      <c r="F96" s="51">
        <v>43.884749999999997</v>
      </c>
      <c r="G96" s="51"/>
      <c r="H96" s="143"/>
      <c r="I96" s="11" t="s">
        <v>6140</v>
      </c>
      <c r="J96" s="11" t="s">
        <v>199</v>
      </c>
      <c r="K96" s="51">
        <v>20.91281</v>
      </c>
      <c r="L96" s="51">
        <v>4.453703</v>
      </c>
      <c r="M96" s="143"/>
      <c r="N96" s="143"/>
      <c r="O96" s="11" t="s">
        <v>6152</v>
      </c>
      <c r="P96" s="11" t="s">
        <v>6153</v>
      </c>
      <c r="Q96" s="51">
        <v>28.670760000000001</v>
      </c>
      <c r="R96" s="51">
        <v>4.8909700000000003</v>
      </c>
      <c r="S96" s="143"/>
      <c r="T96" s="143"/>
      <c r="U96" s="11" t="s">
        <v>6150</v>
      </c>
      <c r="V96" s="11" t="s">
        <v>190</v>
      </c>
      <c r="W96" s="51">
        <v>2.842346</v>
      </c>
      <c r="X96" s="51">
        <v>1.9419869999999999</v>
      </c>
      <c r="Y96" s="143"/>
      <c r="Z96" s="143"/>
    </row>
    <row r="97">
      <c r="A97" s="11" t="s">
        <v>6152</v>
      </c>
      <c r="B97" s="11" t="s">
        <v>6153</v>
      </c>
      <c r="C97" s="51">
        <v>21.92925</v>
      </c>
      <c r="D97" s="51">
        <v>28.670760000000001</v>
      </c>
      <c r="E97" s="51">
        <v>7.3890399999999996</v>
      </c>
      <c r="F97" s="51">
        <v>19.32968</v>
      </c>
      <c r="G97" s="51"/>
      <c r="H97" s="143"/>
      <c r="I97" s="11" t="s">
        <v>6145</v>
      </c>
      <c r="J97" s="11" t="s">
        <v>200</v>
      </c>
      <c r="K97" s="51">
        <v>10.97631</v>
      </c>
      <c r="L97" s="51">
        <v>3.5821109999999998</v>
      </c>
      <c r="M97" s="143"/>
      <c r="N97" s="143"/>
      <c r="O97" s="11" t="s">
        <v>6142</v>
      </c>
      <c r="P97" s="11" t="s">
        <v>196</v>
      </c>
      <c r="Q97" s="51">
        <v>25.0473</v>
      </c>
      <c r="R97" s="51">
        <v>4.7030620000000001</v>
      </c>
      <c r="S97" s="143"/>
      <c r="T97" s="143"/>
      <c r="U97" s="11" t="s">
        <v>6151</v>
      </c>
      <c r="V97" s="11" t="s">
        <v>278</v>
      </c>
      <c r="W97" s="51">
        <v>1.6116189999999999</v>
      </c>
      <c r="X97" s="51">
        <v>1.384944</v>
      </c>
      <c r="Y97" s="143"/>
      <c r="Z97" s="143"/>
    </row>
    <row r="98">
      <c r="N98" s="143"/>
      <c r="T98" s="143"/>
      <c r="X98" s="144"/>
      <c r="Y98" s="143"/>
      <c r="Z98" s="143"/>
    </row>
    <row r="99">
      <c r="A99" s="10" t="s">
        <v>6154</v>
      </c>
      <c r="N99" s="143"/>
      <c r="T99" s="143"/>
      <c r="X99" s="144"/>
      <c r="Y99" s="143"/>
      <c r="Z99" s="143"/>
    </row>
    <row r="100">
      <c r="N100" s="143"/>
      <c r="T100" s="143"/>
      <c r="X100" s="144"/>
      <c r="Y100" s="143"/>
      <c r="Z100" s="143"/>
    </row>
    <row r="101">
      <c r="N101" s="143"/>
      <c r="T101" s="143"/>
      <c r="X101" s="144"/>
      <c r="Y101" s="143"/>
      <c r="Z101" s="143"/>
    </row>
    <row r="102">
      <c r="N102" s="143"/>
      <c r="T102" s="143"/>
      <c r="X102" s="144"/>
      <c r="Y102" s="143"/>
      <c r="Z102" s="143"/>
    </row>
    <row r="103">
      <c r="N103" s="143"/>
      <c r="T103" s="143"/>
      <c r="X103" s="144"/>
      <c r="Y103" s="143"/>
      <c r="Z103" s="143"/>
    </row>
    <row r="104">
      <c r="N104" s="143"/>
      <c r="T104" s="143"/>
      <c r="X104" s="144"/>
      <c r="Y104" s="143"/>
      <c r="Z104" s="143"/>
    </row>
    <row r="105">
      <c r="N105" s="143"/>
      <c r="T105" s="143"/>
      <c r="X105" s="144"/>
      <c r="Y105" s="143"/>
      <c r="Z105" s="143"/>
    </row>
    <row r="106">
      <c r="N106" s="143"/>
      <c r="T106" s="143"/>
      <c r="X106" s="144"/>
      <c r="Y106" s="143"/>
      <c r="Z106" s="143"/>
    </row>
    <row r="107">
      <c r="N107" s="143"/>
      <c r="T107" s="143"/>
      <c r="X107" s="144"/>
      <c r="Y107" s="143"/>
      <c r="Z107" s="143"/>
    </row>
    <row r="108">
      <c r="N108" s="143"/>
      <c r="T108" s="143"/>
      <c r="X108" s="144"/>
      <c r="Y108" s="143"/>
      <c r="Z108" s="143"/>
    </row>
    <row r="109">
      <c r="N109" s="143"/>
      <c r="T109" s="143"/>
      <c r="X109" s="144"/>
      <c r="Y109" s="143"/>
      <c r="Z109" s="143"/>
    </row>
    <row r="110">
      <c r="N110" s="143"/>
      <c r="T110" s="143"/>
      <c r="X110" s="144"/>
      <c r="Y110" s="143"/>
      <c r="Z110" s="143"/>
    </row>
    <row r="111">
      <c r="N111" s="143"/>
      <c r="T111" s="143"/>
      <c r="X111" s="144"/>
      <c r="Y111" s="143"/>
      <c r="Z111" s="143"/>
    </row>
    <row r="112">
      <c r="N112" s="143"/>
      <c r="T112" s="143"/>
      <c r="X112" s="144"/>
      <c r="Y112" s="143"/>
      <c r="Z112" s="143"/>
    </row>
    <row r="113">
      <c r="N113" s="143"/>
      <c r="T113" s="143"/>
      <c r="X113" s="144"/>
      <c r="Y113" s="143"/>
      <c r="Z113" s="143"/>
    </row>
    <row r="114">
      <c r="N114" s="143"/>
      <c r="T114" s="143"/>
      <c r="X114" s="144"/>
      <c r="Y114" s="143"/>
      <c r="Z114" s="143"/>
    </row>
    <row r="115">
      <c r="N115" s="143"/>
      <c r="T115" s="143"/>
      <c r="X115" s="144"/>
      <c r="Y115" s="143"/>
      <c r="Z115" s="143"/>
    </row>
    <row r="116">
      <c r="N116" s="143"/>
      <c r="T116" s="143"/>
      <c r="X116" s="144"/>
      <c r="Y116" s="143"/>
      <c r="Z116" s="143"/>
    </row>
    <row r="117">
      <c r="N117" s="143"/>
      <c r="T117" s="143"/>
      <c r="X117" s="144"/>
      <c r="Y117" s="143"/>
      <c r="Z117" s="143"/>
    </row>
    <row r="118">
      <c r="N118" s="143"/>
      <c r="T118" s="143"/>
      <c r="X118" s="144"/>
      <c r="Y118" s="143"/>
      <c r="Z118" s="143"/>
    </row>
    <row r="119">
      <c r="N119" s="143"/>
      <c r="T119" s="143"/>
      <c r="X119" s="144"/>
      <c r="Y119" s="143"/>
      <c r="Z119" s="143"/>
    </row>
    <row r="120">
      <c r="N120" s="143"/>
      <c r="T120" s="143"/>
      <c r="X120" s="144"/>
      <c r="Y120" s="143"/>
      <c r="Z120" s="143"/>
    </row>
    <row r="121">
      <c r="N121" s="143"/>
      <c r="T121" s="143"/>
      <c r="X121" s="144"/>
      <c r="Y121" s="143"/>
      <c r="Z121" s="143"/>
    </row>
    <row r="122">
      <c r="N122" s="143"/>
      <c r="T122" s="143"/>
      <c r="X122" s="144"/>
      <c r="Y122" s="143"/>
      <c r="Z122" s="143"/>
    </row>
    <row r="123">
      <c r="N123" s="143"/>
      <c r="T123" s="143"/>
      <c r="X123" s="144"/>
      <c r="Y123" s="143"/>
      <c r="Z123" s="143"/>
    </row>
    <row r="124">
      <c r="N124" s="143"/>
      <c r="T124" s="143"/>
      <c r="X124" s="144"/>
      <c r="Y124" s="143"/>
      <c r="Z124" s="143"/>
    </row>
    <row r="125">
      <c r="N125" s="143"/>
      <c r="T125" s="143"/>
      <c r="X125" s="144"/>
      <c r="Y125" s="143"/>
      <c r="Z125" s="143"/>
    </row>
    <row r="126">
      <c r="N126" s="143"/>
      <c r="T126" s="143"/>
      <c r="X126" s="144"/>
      <c r="Y126" s="143"/>
      <c r="Z126" s="143"/>
    </row>
    <row r="127">
      <c r="N127" s="143"/>
      <c r="T127" s="143"/>
      <c r="Y127" s="143"/>
    </row>
    <row r="128">
      <c r="N128" s="143"/>
      <c r="T128" s="143"/>
      <c r="Y128" s="143"/>
    </row>
    <row r="129">
      <c r="N129" s="143"/>
      <c r="T129" s="143"/>
      <c r="Y129" s="143"/>
    </row>
    <row r="130">
      <c r="N130" s="143"/>
      <c r="T130" s="143"/>
      <c r="Y130" s="143"/>
    </row>
    <row r="131">
      <c r="N131" s="143"/>
      <c r="T131" s="143"/>
      <c r="Y131" s="143"/>
    </row>
    <row r="132">
      <c r="N132" s="143"/>
      <c r="T132" s="143"/>
      <c r="Y132" s="143"/>
    </row>
    <row r="133">
      <c r="N133" s="143"/>
      <c r="T133" s="143"/>
      <c r="Y133" s="143"/>
    </row>
    <row r="134">
      <c r="N134" s="143"/>
      <c r="T134" s="143"/>
      <c r="Y134" s="143"/>
    </row>
    <row r="135">
      <c r="N135" s="143"/>
      <c r="T135" s="143"/>
      <c r="Y135" s="143"/>
    </row>
    <row r="136">
      <c r="N136" s="143"/>
      <c r="T136" s="143"/>
      <c r="Y136" s="143"/>
    </row>
    <row r="137">
      <c r="N137" s="143"/>
      <c r="T137" s="143"/>
      <c r="Y137" s="143"/>
    </row>
    <row r="138">
      <c r="N138" s="143"/>
      <c r="T138" s="143"/>
      <c r="Y138" s="143"/>
    </row>
    <row r="139">
      <c r="N139" s="143"/>
      <c r="T139" s="143"/>
      <c r="Y139" s="143"/>
    </row>
    <row r="140">
      <c r="N140" s="143"/>
      <c r="T140" s="143"/>
      <c r="Y140" s="143"/>
    </row>
    <row r="141">
      <c r="N141" s="143"/>
      <c r="T141" s="143"/>
      <c r="Y141" s="143"/>
    </row>
    <row r="142">
      <c r="N142" s="143"/>
      <c r="T142" s="143"/>
      <c r="Y142" s="143"/>
    </row>
    <row r="143">
      <c r="N143" s="143"/>
      <c r="T143" s="143"/>
      <c r="Y143" s="143"/>
    </row>
    <row r="144">
      <c r="N144" s="143"/>
      <c r="T144" s="143"/>
      <c r="Y144" s="143"/>
    </row>
    <row r="145">
      <c r="N145" s="143"/>
      <c r="T145" s="143"/>
      <c r="Y145" s="143"/>
    </row>
    <row r="146">
      <c r="N146" s="143"/>
      <c r="T146" s="143"/>
      <c r="Y146" s="143"/>
    </row>
    <row r="147">
      <c r="T147" s="143"/>
      <c r="Y147" s="143"/>
    </row>
    <row r="148">
      <c r="T148" s="143"/>
      <c r="Y148" s="143"/>
    </row>
    <row r="149">
      <c r="T149" s="143"/>
      <c r="Y149" s="143"/>
    </row>
    <row r="150">
      <c r="T150" s="143"/>
      <c r="Y150" s="143"/>
    </row>
    <row r="151">
      <c r="T151" s="143"/>
      <c r="Y151" s="143"/>
    </row>
    <row r="152">
      <c r="T152" s="143"/>
      <c r="Y152" s="143"/>
    </row>
    <row r="153">
      <c r="T153" s="143"/>
      <c r="Y153" s="143"/>
    </row>
    <row r="154">
      <c r="T154" s="143"/>
      <c r="Y154" s="143"/>
    </row>
    <row r="155">
      <c r="T155" s="143"/>
      <c r="Y155" s="143"/>
    </row>
    <row r="156">
      <c r="T156" s="143"/>
      <c r="Y156" s="143"/>
    </row>
    <row r="157">
      <c r="T157" s="143"/>
      <c r="Y157" s="143"/>
    </row>
    <row r="158">
      <c r="T158" s="143"/>
      <c r="Y158" s="143"/>
    </row>
    <row r="159">
      <c r="T159" s="143"/>
      <c r="Y159" s="143"/>
    </row>
    <row r="160">
      <c r="T160" s="143"/>
      <c r="Y160" s="143"/>
    </row>
    <row r="161">
      <c r="T161" s="143"/>
      <c r="Y161" s="143"/>
    </row>
    <row r="162">
      <c r="T162" s="143"/>
      <c r="Y162" s="143"/>
    </row>
    <row r="163">
      <c r="T163" s="143"/>
      <c r="Y163" s="143"/>
    </row>
    <row r="164">
      <c r="T164" s="143"/>
      <c r="Y164" s="143"/>
    </row>
    <row r="165">
      <c r="T165" s="143"/>
      <c r="Y165" s="143"/>
    </row>
    <row r="166">
      <c r="T166" s="143"/>
      <c r="Y166" s="143"/>
    </row>
    <row r="167">
      <c r="T167" s="143"/>
      <c r="Y167" s="143"/>
    </row>
    <row r="168">
      <c r="T168" s="143"/>
      <c r="Y168" s="143"/>
    </row>
    <row r="169">
      <c r="T169" s="143"/>
      <c r="Y169" s="143"/>
    </row>
    <row r="170">
      <c r="T170" s="143"/>
      <c r="Y170" s="143"/>
    </row>
    <row r="171">
      <c r="T171" s="143"/>
      <c r="Y171" s="143"/>
    </row>
    <row r="172">
      <c r="T172" s="143"/>
      <c r="Y172" s="143"/>
    </row>
    <row r="173">
      <c r="T173" s="143"/>
      <c r="Y173" s="143"/>
    </row>
    <row r="174">
      <c r="T174" s="143"/>
      <c r="Y174" s="143"/>
    </row>
    <row r="175">
      <c r="T175" s="143"/>
      <c r="Y175" s="143"/>
    </row>
    <row r="176">
      <c r="T176" s="143"/>
      <c r="Y176" s="143"/>
    </row>
    <row r="177">
      <c r="T177" s="143"/>
      <c r="Y177" s="143"/>
    </row>
    <row r="178">
      <c r="T178" s="143"/>
      <c r="Y178" s="143"/>
    </row>
    <row r="179">
      <c r="T179" s="143"/>
      <c r="Y179" s="143"/>
    </row>
    <row r="180">
      <c r="T180" s="143"/>
      <c r="Y180" s="143"/>
    </row>
    <row r="181">
      <c r="T181" s="143"/>
      <c r="Y181" s="143"/>
    </row>
    <row r="182">
      <c r="T182" s="143"/>
      <c r="Y182" s="143"/>
    </row>
    <row r="183">
      <c r="T183" s="143"/>
      <c r="Y183" s="143"/>
    </row>
    <row r="184">
      <c r="T184" s="143"/>
      <c r="Y184" s="143"/>
    </row>
    <row r="185">
      <c r="T185" s="143"/>
      <c r="Y185" s="143"/>
    </row>
    <row r="186">
      <c r="T186" s="143"/>
      <c r="Y186" s="143"/>
    </row>
    <row r="187">
      <c r="T187" s="143"/>
      <c r="Y187" s="143"/>
    </row>
    <row r="188">
      <c r="T188" s="143"/>
      <c r="Y188" s="143"/>
    </row>
    <row r="189">
      <c r="T189" s="143"/>
      <c r="Y189" s="143"/>
    </row>
    <row r="190">
      <c r="T190" s="143"/>
      <c r="Y190" s="143"/>
    </row>
    <row r="191">
      <c r="T191" s="143"/>
      <c r="Y191" s="143"/>
    </row>
    <row r="192">
      <c r="T192" s="143"/>
      <c r="Y192" s="143"/>
    </row>
    <row r="193">
      <c r="T193" s="143"/>
      <c r="Y193" s="143"/>
    </row>
    <row r="194">
      <c r="T194" s="143"/>
      <c r="Y194" s="143"/>
    </row>
    <row r="195">
      <c r="T195" s="143"/>
      <c r="Y195" s="143"/>
    </row>
    <row r="196">
      <c r="T196" s="143"/>
      <c r="Y196" s="143"/>
    </row>
    <row r="197">
      <c r="T197" s="143"/>
      <c r="Y197" s="143"/>
    </row>
    <row r="198">
      <c r="T198" s="143"/>
      <c r="Y198" s="143"/>
    </row>
    <row r="199">
      <c r="T199" s="143"/>
      <c r="Y199" s="143"/>
    </row>
    <row r="200">
      <c r="T200" s="143"/>
      <c r="Y200" s="143"/>
    </row>
    <row r="201">
      <c r="T201" s="143"/>
      <c r="Y201" s="143"/>
    </row>
    <row r="202">
      <c r="T202" s="143"/>
      <c r="Y202" s="143"/>
    </row>
    <row r="203">
      <c r="T203" s="143"/>
      <c r="Y203" s="143"/>
    </row>
    <row r="204">
      <c r="T204" s="143"/>
      <c r="Y204" s="143"/>
    </row>
    <row r="205">
      <c r="T205" s="143"/>
      <c r="Y205" s="143"/>
    </row>
    <row r="206">
      <c r="T206" s="143"/>
      <c r="Y206" s="143"/>
    </row>
    <row r="207">
      <c r="T207" s="143"/>
      <c r="Y207" s="143"/>
    </row>
    <row r="208">
      <c r="T208" s="143"/>
      <c r="Y208" s="143"/>
    </row>
    <row r="209">
      <c r="T209" s="143"/>
      <c r="Y209" s="143"/>
    </row>
    <row r="210">
      <c r="T210" s="143"/>
      <c r="Y210" s="143"/>
    </row>
    <row r="211">
      <c r="T211" s="143"/>
      <c r="Y211" s="143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4">
    <tablePart r:id="rId1"/>
    <tablePart r:id="rId2"/>
    <tablePart r:id="rId3"/>
    <tablePart r:id="rId4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1" activeCellId="0" sqref="A11"/>
    </sheetView>
  </sheetViews>
  <sheetFormatPr baseColWidth="10" defaultRowHeight="16.5"/>
  <cols>
    <col customWidth="1" min="1" max="1" style="145" width="29.5"/>
    <col customWidth="1" min="2" max="2" style="145" width="27.6640625"/>
    <col customWidth="1" min="3" max="3" style="145" width="19"/>
    <col customWidth="1" min="4" max="4" style="145" width="25.1640625"/>
    <col customWidth="1" min="5" max="5" style="145" width="39.1640625"/>
  </cols>
  <sheetData>
    <row r="1">
      <c r="A1" s="146" t="s">
        <v>202</v>
      </c>
      <c r="B1" s="146" t="s">
        <v>6155</v>
      </c>
      <c r="C1" s="146" t="s">
        <v>6156</v>
      </c>
      <c r="D1" s="146" t="s">
        <v>6157</v>
      </c>
      <c r="E1" s="146" t="s">
        <v>6158</v>
      </c>
    </row>
    <row r="2">
      <c r="A2" s="146" t="s">
        <v>6159</v>
      </c>
      <c r="B2" s="146" t="s">
        <v>6160</v>
      </c>
      <c r="C2" s="147">
        <v>192428956</v>
      </c>
      <c r="D2" s="147">
        <v>140033768</v>
      </c>
      <c r="E2" s="148">
        <v>0.72770000000000001</v>
      </c>
    </row>
    <row r="3">
      <c r="A3" s="146" t="s">
        <v>6161</v>
      </c>
      <c r="B3" s="146" t="s">
        <v>6162</v>
      </c>
      <c r="C3" s="147">
        <v>178142550</v>
      </c>
      <c r="D3" s="147">
        <v>132241252</v>
      </c>
      <c r="E3" s="148">
        <v>0.74229999999999996</v>
      </c>
    </row>
    <row r="4">
      <c r="A4" s="146" t="s">
        <v>6163</v>
      </c>
      <c r="B4" s="146" t="s">
        <v>6164</v>
      </c>
      <c r="C4" s="147">
        <v>158628924</v>
      </c>
      <c r="D4" s="147">
        <v>116596180</v>
      </c>
      <c r="E4" s="148">
        <v>0.73499999999999999</v>
      </c>
    </row>
    <row r="5">
      <c r="A5" s="146" t="s">
        <v>6165</v>
      </c>
      <c r="B5" s="146" t="s">
        <v>6166</v>
      </c>
      <c r="C5" s="147">
        <v>124453052</v>
      </c>
      <c r="D5" s="147">
        <v>92848929</v>
      </c>
      <c r="E5" s="148">
        <v>0.74609999999999999</v>
      </c>
    </row>
    <row r="6">
      <c r="A6" s="146" t="s">
        <v>6167</v>
      </c>
      <c r="B6" s="146" t="s">
        <v>6168</v>
      </c>
      <c r="C6" s="147">
        <v>108024032</v>
      </c>
      <c r="D6" s="147">
        <v>79367366</v>
      </c>
      <c r="E6" s="148">
        <v>0.73470000000000002</v>
      </c>
    </row>
    <row r="7">
      <c r="A7" s="146" t="s">
        <v>6169</v>
      </c>
      <c r="B7" s="146" t="s">
        <v>6170</v>
      </c>
      <c r="C7" s="147" t="s">
        <v>6171</v>
      </c>
      <c r="D7" s="147">
        <v>70708064</v>
      </c>
      <c r="E7" s="148">
        <v>0.72309999999999997</v>
      </c>
    </row>
    <row r="8">
      <c r="A8" s="146" t="s">
        <v>6172</v>
      </c>
      <c r="B8" s="146" t="s">
        <v>6173</v>
      </c>
      <c r="C8" s="147">
        <v>75426289</v>
      </c>
      <c r="D8" s="147">
        <v>53369765</v>
      </c>
      <c r="E8" s="148">
        <v>0.70760000000000001</v>
      </c>
    </row>
    <row r="9">
      <c r="A9" s="146" t="s">
        <v>6174</v>
      </c>
      <c r="B9" s="146" t="s">
        <v>6175</v>
      </c>
      <c r="C9" s="147">
        <v>164193546</v>
      </c>
      <c r="D9" s="147">
        <v>105364669</v>
      </c>
      <c r="E9" s="148">
        <v>0.64170000000000005</v>
      </c>
    </row>
    <row r="10">
      <c r="A10" s="149"/>
      <c r="B10" s="149"/>
    </row>
    <row r="11">
      <c r="A11" s="150" t="s">
        <v>6176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ONLYOFFICE/9.0.3.29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erica.dinatale@tuebingen.mpg.de</dc:creator>
  <cp:lastModifiedBy>erica.dinatale</cp:lastModifiedBy>
  <cp:revision>4</cp:revision>
  <dcterms:created xsi:type="dcterms:W3CDTF">2024-03-05T10:34:27Z</dcterms:created>
  <dcterms:modified xsi:type="dcterms:W3CDTF">2025-08-07T23:24:50Z</dcterms:modified>
</cp:coreProperties>
</file>