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 legends" sheetId="1" r:id="rId5"/>
    <sheet state="visible" name="Table S1" sheetId="2" r:id="rId6"/>
    <sheet state="visible" name="Table S2" sheetId="3" r:id="rId7"/>
    <sheet state="visible" name="Table S3" sheetId="4" r:id="rId8"/>
    <sheet state="visible" name="Table S4" sheetId="5" r:id="rId9"/>
    <sheet state="visible" name="Table S5" sheetId="6" r:id="rId10"/>
    <sheet state="visible" name="Table S6" sheetId="7" r:id="rId11"/>
    <sheet state="visible" name="Table S7" sheetId="8" r:id="rId12"/>
    <sheet state="visible" name="Table S8" sheetId="9" r:id="rId13"/>
    <sheet state="visible" name="Table S9" sheetId="10" r:id="rId14"/>
  </sheets>
  <definedNames/>
  <calcPr/>
</workbook>
</file>

<file path=xl/sharedStrings.xml><?xml version="1.0" encoding="utf-8"?>
<sst xmlns="http://schemas.openxmlformats.org/spreadsheetml/2006/main" count="5870" uniqueCount="3827">
  <si>
    <t>Table legends</t>
  </si>
  <si>
    <t>Table S1</t>
  </si>
  <si>
    <t>Long and short reads used for R2 discovery pipeline</t>
  </si>
  <si>
    <t>Table S2</t>
  </si>
  <si>
    <t>R2 sequences from genomes covering key major classes of animals</t>
  </si>
  <si>
    <t>Table S3</t>
  </si>
  <si>
    <t>Species with no R2s, partial matches, and contaminant sequences</t>
  </si>
  <si>
    <t>Table S4</t>
  </si>
  <si>
    <t xml:space="preserve">Nucleotide and amino acid sequences of Porifera non-specifc R2 homologues and Utopia non-LTR TEs. </t>
  </si>
  <si>
    <t>Table S5</t>
  </si>
  <si>
    <t>Porifera non-site-specific R2 flanks top BLAST hits</t>
  </si>
  <si>
    <t>Table S6</t>
  </si>
  <si>
    <t>R2 sequences with no co-folded ZnF3:2</t>
  </si>
  <si>
    <t>Table S7</t>
  </si>
  <si>
    <t>Species with two co-inherited R2 lineages</t>
  </si>
  <si>
    <t>Table S8</t>
  </si>
  <si>
    <t>DNA and RNA sequences used in this study</t>
  </si>
  <si>
    <t>Table S9</t>
  </si>
  <si>
    <t>Percentage identity matrix of R2s</t>
  </si>
  <si>
    <t>Supplementary Table 1: Long and short reads used for R2 discovery pipeline</t>
  </si>
  <si>
    <t>Species Name</t>
  </si>
  <si>
    <t xml:space="preserve">SRA Ascension </t>
  </si>
  <si>
    <t>Corvus moneduloides</t>
  </si>
  <si>
    <t>SRX21452687</t>
  </si>
  <si>
    <t>SRR4048643</t>
  </si>
  <si>
    <t>Diglossa brunneiventris</t>
  </si>
  <si>
    <t>SRX9846567</t>
  </si>
  <si>
    <t>SRX21452686</t>
  </si>
  <si>
    <t>SRR4048644</t>
  </si>
  <si>
    <t>SRX9846566</t>
  </si>
  <si>
    <t>SRX21452685</t>
  </si>
  <si>
    <t>SRR4048645</t>
  </si>
  <si>
    <t>SRX9846565</t>
  </si>
  <si>
    <t>SRX21452684</t>
  </si>
  <si>
    <t>SRR4048646</t>
  </si>
  <si>
    <t>Malurus cyaneus samueli</t>
  </si>
  <si>
    <t>SRX6613667</t>
  </si>
  <si>
    <t>SRX21452683</t>
  </si>
  <si>
    <t>SRR4048647</t>
  </si>
  <si>
    <t>SRX6613666</t>
  </si>
  <si>
    <t>Corvus dauuricus</t>
  </si>
  <si>
    <t>RUS_Mp_D04</t>
  </si>
  <si>
    <t>Setopaga petechia</t>
  </si>
  <si>
    <t>SRR20722040</t>
  </si>
  <si>
    <t>SRX6613655</t>
  </si>
  <si>
    <t>RUS_Mp_D06</t>
  </si>
  <si>
    <t>SRR20722038</t>
  </si>
  <si>
    <t>SRX6613654</t>
  </si>
  <si>
    <t>RUS_Mp_D08</t>
  </si>
  <si>
    <t>SRR9859838</t>
  </si>
  <si>
    <t>Hirundo rustica</t>
  </si>
  <si>
    <t>SRX21450963</t>
  </si>
  <si>
    <t>Corvus corone corone</t>
  </si>
  <si>
    <t>D_Ra_C16</t>
  </si>
  <si>
    <t>SRR9859823</t>
  </si>
  <si>
    <t>SRX21450962</t>
  </si>
  <si>
    <t>D_Ra_C05</t>
  </si>
  <si>
    <t>SRR9859839</t>
  </si>
  <si>
    <t>SRX21450954</t>
  </si>
  <si>
    <t>D_Ko_C15</t>
  </si>
  <si>
    <t>SRR9859831</t>
  </si>
  <si>
    <t>SRX21450945</t>
  </si>
  <si>
    <t>Corvus corone</t>
  </si>
  <si>
    <t>D_Ko_C31</t>
  </si>
  <si>
    <t>SRR9859826</t>
  </si>
  <si>
    <t>Pantherophis spiloides</t>
  </si>
  <si>
    <t>SRR26474568</t>
  </si>
  <si>
    <t>D_Ko_C36</t>
  </si>
  <si>
    <t>SRR9859835</t>
  </si>
  <si>
    <t>Coluber constrictor</t>
  </si>
  <si>
    <t>SRX21479887</t>
  </si>
  <si>
    <t>E_Vi_C98</t>
  </si>
  <si>
    <t>SRR9859836</t>
  </si>
  <si>
    <t>Pantherophis gloydi</t>
  </si>
  <si>
    <t>SRX21379118</t>
  </si>
  <si>
    <t>E_Vi_C100</t>
  </si>
  <si>
    <t>SRR9859825</t>
  </si>
  <si>
    <t xml:space="preserve">Hydrophis elegans </t>
  </si>
  <si>
    <t>SRX20715392</t>
  </si>
  <si>
    <t>E_Vi_C101</t>
  </si>
  <si>
    <t>SRR9859837</t>
  </si>
  <si>
    <t>Zonotrichia albicollis</t>
  </si>
  <si>
    <t>SRX8648051</t>
  </si>
  <si>
    <t>Corvus cornix cornix</t>
  </si>
  <si>
    <t>S_Up_H03</t>
  </si>
  <si>
    <t>SRR9859832</t>
  </si>
  <si>
    <t>SRX8648052</t>
  </si>
  <si>
    <t>S_Up_H37</t>
  </si>
  <si>
    <t>SRR9859840</t>
  </si>
  <si>
    <t>Pelophylax lessonae</t>
  </si>
  <si>
    <t>ERR13698333</t>
  </si>
  <si>
    <t>Coloeus monedula</t>
  </si>
  <si>
    <t>S_To_J10</t>
  </si>
  <si>
    <t>SRR9859841</t>
  </si>
  <si>
    <t>Ornithorhynchus anatinus</t>
  </si>
  <si>
    <t>SRX21469006</t>
  </si>
  <si>
    <t>S_To_J13</t>
  </si>
  <si>
    <t>SRR9859834</t>
  </si>
  <si>
    <t>SRX21469005</t>
  </si>
  <si>
    <t>Corvus hawaiiensis</t>
  </si>
  <si>
    <t>ERR3458785</t>
  </si>
  <si>
    <t>SRR9859833</t>
  </si>
  <si>
    <t>SRX21469004</t>
  </si>
  <si>
    <t>Sphenodon punctatus</t>
  </si>
  <si>
    <t>SRR10619303</t>
  </si>
  <si>
    <t>Melospiza melodia</t>
  </si>
  <si>
    <t>SRR18559271</t>
  </si>
  <si>
    <t>SRX21469003</t>
  </si>
  <si>
    <t>SRR10619302</t>
  </si>
  <si>
    <t>SRR18559272</t>
  </si>
  <si>
    <t>Ephydatia muelleri</t>
  </si>
  <si>
    <t>ERR13615510</t>
  </si>
  <si>
    <t>SRR8530961</t>
  </si>
  <si>
    <t>Dromaius novaehollandiae</t>
  </si>
  <si>
    <t>SRR11972542</t>
  </si>
  <si>
    <t>SRR8530960</t>
  </si>
  <si>
    <t>SRR11972543</t>
  </si>
  <si>
    <t>SRR8530959</t>
  </si>
  <si>
    <t>SRR11972544</t>
  </si>
  <si>
    <t>SRR8530958</t>
  </si>
  <si>
    <t>SRR11972545</t>
  </si>
  <si>
    <t xml:space="preserve">Vipera ursinii </t>
  </si>
  <si>
    <t>ERR10441187</t>
  </si>
  <si>
    <t>SRR11972546</t>
  </si>
  <si>
    <t xml:space="preserve">Apteryx mantelli </t>
  </si>
  <si>
    <t>SRR15100615</t>
  </si>
  <si>
    <t>SRR11972547</t>
  </si>
  <si>
    <t>Tribolium castaneum</t>
  </si>
  <si>
    <t>SRR20819306</t>
  </si>
  <si>
    <t>SRR11972548</t>
  </si>
  <si>
    <t>Chrysemys picta bellii</t>
  </si>
  <si>
    <t>SRR26589995</t>
  </si>
  <si>
    <t>SRR11972549</t>
  </si>
  <si>
    <t>SRR26874086</t>
  </si>
  <si>
    <t>SRR11972550</t>
  </si>
  <si>
    <t>Malaclemys terrapin terrapin</t>
  </si>
  <si>
    <t>SRR4048606</t>
  </si>
  <si>
    <t>SRR11972551</t>
  </si>
  <si>
    <t>SRR4048608</t>
  </si>
  <si>
    <t>SRR11972552</t>
  </si>
  <si>
    <t>SRR4048609</t>
  </si>
  <si>
    <t>SRR11972553</t>
  </si>
  <si>
    <t>SRR4048610</t>
  </si>
  <si>
    <t>SRR11972554</t>
  </si>
  <si>
    <t>SRR4048611</t>
  </si>
  <si>
    <t>SRR11972555</t>
  </si>
  <si>
    <t>SRR4048612</t>
  </si>
  <si>
    <t>SRR11972556</t>
  </si>
  <si>
    <t>SRR4048613</t>
  </si>
  <si>
    <t>SRR11972557</t>
  </si>
  <si>
    <t>SRR4048614</t>
  </si>
  <si>
    <t>SRR11972558</t>
  </si>
  <si>
    <t>SRR4048615</t>
  </si>
  <si>
    <t>SRR11972559</t>
  </si>
  <si>
    <t>SRR4048616</t>
  </si>
  <si>
    <t>SRR11972560</t>
  </si>
  <si>
    <t>SRR4048617</t>
  </si>
  <si>
    <t>SRR11972561</t>
  </si>
  <si>
    <t>SRR4048618</t>
  </si>
  <si>
    <t>SRR11972562</t>
  </si>
  <si>
    <t>SRR4048619</t>
  </si>
  <si>
    <t>SRR11972563</t>
  </si>
  <si>
    <t>SRR4048620</t>
  </si>
  <si>
    <t>SRR11972564</t>
  </si>
  <si>
    <t>SRR4048621</t>
  </si>
  <si>
    <t>SRR11972565</t>
  </si>
  <si>
    <t>SRR4048622</t>
  </si>
  <si>
    <t>SRR11972566</t>
  </si>
  <si>
    <t>SRR4048623</t>
  </si>
  <si>
    <t>SRR11972567</t>
  </si>
  <si>
    <t>SRR4048624</t>
  </si>
  <si>
    <t>SRR11972541</t>
  </si>
  <si>
    <t>SRR4048625</t>
  </si>
  <si>
    <t>SRR11972540</t>
  </si>
  <si>
    <t>SRR4048626</t>
  </si>
  <si>
    <t>SRR11972539</t>
  </si>
  <si>
    <t>SRR4048627</t>
  </si>
  <si>
    <t>Zosterops borbonicus</t>
  </si>
  <si>
    <t>SRR8881995</t>
  </si>
  <si>
    <t>SRR4048628</t>
  </si>
  <si>
    <t>Theonella swinhoei</t>
  </si>
  <si>
    <t>ERR12319387</t>
  </si>
  <si>
    <t>SRR4048629</t>
  </si>
  <si>
    <t>Pleurodeles waltl</t>
  </si>
  <si>
    <t>SRR8594170</t>
  </si>
  <si>
    <t>SRR4048630</t>
  </si>
  <si>
    <t>Escarpia spicata</t>
  </si>
  <si>
    <t>ERR12736926</t>
  </si>
  <si>
    <t>SRR4048631</t>
  </si>
  <si>
    <t>Muricea muricata</t>
  </si>
  <si>
    <t>ERR12319393</t>
  </si>
  <si>
    <t>SRR4048632</t>
  </si>
  <si>
    <t>Pleurobrachia bachei</t>
  </si>
  <si>
    <t>SRX10347918</t>
  </si>
  <si>
    <t>SRR4048633</t>
  </si>
  <si>
    <t>SRX10347917</t>
  </si>
  <si>
    <t>SRR4048634</t>
  </si>
  <si>
    <t>SRX10347916</t>
  </si>
  <si>
    <t>SRR4048635</t>
  </si>
  <si>
    <t>SRX10347915</t>
  </si>
  <si>
    <t>SRR4048636</t>
  </si>
  <si>
    <t>ERX3338879</t>
  </si>
  <si>
    <t>SRR4048637</t>
  </si>
  <si>
    <t>ERX3338878</t>
  </si>
  <si>
    <t>SRR4048638</t>
  </si>
  <si>
    <t>ERX3338794</t>
  </si>
  <si>
    <t>SRR4048639</t>
  </si>
  <si>
    <t>ERX3338793</t>
  </si>
  <si>
    <t>SRR4048640</t>
  </si>
  <si>
    <t>Asterias rubens</t>
  </si>
  <si>
    <t>ERX3338791</t>
  </si>
  <si>
    <t>SRR4048641</t>
  </si>
  <si>
    <t>Xiphophorus hellerii</t>
  </si>
  <si>
    <t xml:space="preserve">SRR7979726	</t>
  </si>
  <si>
    <t>SRR4048642</t>
  </si>
  <si>
    <t>SRR7979727</t>
  </si>
  <si>
    <t>Trididemnum miniatum</t>
  </si>
  <si>
    <t>ERX11277001</t>
  </si>
  <si>
    <t>SRR7979728</t>
  </si>
  <si>
    <t xml:space="preserve">Carcharodon carcharias </t>
  </si>
  <si>
    <t>SRX25199243</t>
  </si>
  <si>
    <t xml:space="preserve">SI Table 1: Long and short reads used for R2 discovery pipeline. Species names and SRA ascension are included. </t>
  </si>
  <si>
    <t>Supplementary Table 2: R2 sequences from genomes covering key major classes of animals</t>
  </si>
  <si>
    <t>Common name</t>
  </si>
  <si>
    <t>Common Group</t>
  </si>
  <si>
    <t>Class</t>
  </si>
  <si>
    <t>Order</t>
  </si>
  <si>
    <t>Family</t>
  </si>
  <si>
    <t>Assembly/GenBank</t>
  </si>
  <si>
    <t>Noz Code</t>
  </si>
  <si>
    <t>R2 ORF</t>
  </si>
  <si>
    <t>Upstream 28S</t>
  </si>
  <si>
    <t>R2 Nucleotide</t>
  </si>
  <si>
    <t>Downstream 28S</t>
  </si>
  <si>
    <t>3'UTR</t>
  </si>
  <si>
    <t>Desmognathus fuscus (DeFu)</t>
  </si>
  <si>
    <t>Dusky salamander</t>
  </si>
  <si>
    <t>Amphibian</t>
  </si>
  <si>
    <t>Amphibia</t>
  </si>
  <si>
    <t>Urodela</t>
  </si>
  <si>
    <t>Salamandridae</t>
  </si>
  <si>
    <t>ASM3026509v1</t>
  </si>
  <si>
    <t>R2-1_DFu</t>
  </si>
  <si>
    <t>AKKGAIWARSVRMIATRMSENPIDSARWGSAWLTKTPLRWRKEVLPLHQIECFLTELVTLKRDACNTDPPQEDSMASLPPNTQCSIEEEISEEVDVSLTEDLVFEPSSSKKHPVHTNATMALPDAYEVPREQKQLKADIKKKIIYWSYPSPFRCNLCGDIMSTIKELKRHISCKHKTFNLVVFCSKCDKEDAFHNIACHFAKCNKKIIEDATFMCRHCDERFTTKSGVSQHARHRHPKAVNDIRLKIAMPAKRSKLWTLEETLLLMDLEATYKNSKKINMDIQKHFENKTSIQIGEKRRELREKTAKMEKEANLHIDSDDEIESINKSEDEEHTNVPQSDVQIRNTRISTHKKSPQIKDHKDLVERITEIKDCMKNPEYYDCGIGLMEVITQYITENISTIKPSASVRPTTDDPAAPNDATEIEVPTNVPQNAEPTTASSSHKRNSGHKKRYAKRKGSYKEYQTMFLKDKKKIARIVCDGAEDMSCQIEATEIFDYYKNILENENTKNPKFELSNIVPSEEDFDHLNRPITEFEITWHLENSNMNKATGPDNVGLKELFGLHARDHTILTDLFNIWLQTSKVPECIKRNRSILIPKNVPLDSLGNIGNWRPITIGTALMKLFTKLLTKRLSTFVSIHERQKGFINARGCLENLNILKNSIKGARKNKDSLAVIFIDISKAFDSVGHKHILNSLKRLHVPLGYRQLIKDLYTNSTTTFKGKNNINTDEIHMKSGVKQGDSLSPLLFNIAMDPLICDLQYKGCGFSFNNIQGTRQTTALAFADDIAVLSNSWKGMQANLQIIEKFSKATGLKLNVKKTHGFLISHFGDKIVVNKCKPWLFERSKIEFIHPGESERYLGLNFDPHIGCNTPNALNLKLQSWAKKLDDLPLKPTQKIKIFCQYIVPKLSYSLEMTGTGANTLVALDQTIKATVKHYLHLPHYINDGLLYSRKKNGGLSIPKLCTSIGINKVNNLLYLRESTDVCITNSFLYAGIVINDVIDEIIKTHHLHILHAECLNMSLELTASYNWRESEFNRWKDMVVQGDGVQYYQNNACSNYWLMKPKNMKENQYIAALKLRANIPDTRETLTRGRNRQFSNCRYCMDVGETISHISGSCPKTKDIRIRRHNKILELLIERAKRCGWIAYREPHLRNPNGELRKPDLILTKNNTAHVVDVSIRYETSAGSLESAFEQKVSYYSELMSAIQQHTKCSQVAFHGFIVGCRGTWPTCNNNLLDKLGIQYPNPFKKNICFTTLMDTLKMFQIFMDN</t>
  </si>
  <si>
    <t>CGTGGGCGCCGGCGGCGGGGCGGCGAGCGGCGGCGACTCTGGACGTGCGCCGGGCCCTTCCTGTGGATCGCCCCAGCTGCGGCGGTCGCCCGGTGCCGGCCGCCTCCTCGCGGGGAGGCCGGGGCCGGCGGTCCGCCTCGGCCGGCGCCTAGCAGCTGACTTAGAACTGGTGCGGACCAGGGGAATCCGACTGTTTAATTAAAACAAAGCATCGCGAAGGCCCGCGGCGGGTGTTGACGCGATGTGATTTCTGCCCAGTGCTCTGAATGTCAAAGTGAAGAAATTCAATGAAGCGCGGGTAAACGGCGGGAGTAACTATGACTCTCTTAACT</t>
  </si>
  <si>
    <t>CATTCACAGTCATAGTGGCCTTTACCTCCACGTGGTCCCGCTGGTAACTAATCCTGGAAGACAAGTCCTGTATAGGAGGCGTTGGAAAGGATTAGGCTAAAAAAGGCGCTATCTGGGCACGGTCGGTTCGAATGATAGCAACCAGAATGAGCGAAAATCCAATCGATTCAGCCAGATGGGGTAGTGCCTGGCTTACCAAAACCCCGCTGAGGTGGCGGAAGGAAGTGCTGCCTTTGCATCAAATCGAATGCTTCCTTACTGAACTTGTGACTTTAAAAAGAGATGCATGCAACACAGATCCACCGCAAGAGGATTCAATGGCAAGTTTACCTCCAAATACACAATGCAGTATTGAAGAGGAGATCTCCGAAGAGGTTGACGTGTCCCTCACAGAAGATTTGGTCTTTGAGCCATCCTCGAGCAAGAAGCACCCCGTACACACCAATGCCACAATGGCATTACCTGATGCATATGAAGTTCCGAGAGAACAGAAACAACTGAAAGCGGATATAAAAAAGAAAATCATCTACTGGAGCTATCCCTCTCCATTCAGATGCAATCTATGTGGCGACATCATGAGTACCATCAAAGAACTAAAAAGACACATCTCCTGCAAGCACAAAACTTTCAACTTGGTGGTATTCTGTTCGAAGTGTGATAAAGAGGATGCTTTTCATAACATAGCATGCCACTTCGCAAAATGCAATAAGAAGATCATTGAAGATGCCACCTTTATGTGCCGTCATTGCGACGAACGATTCACAACAAAAAGTGGAGTGTCACAGCATGCGCGTCACCGTCATCCAAAAGCTGTCAATGACATCAGACTAAAAATTGCGATGCCAGCAAAAAGATCCAAACTATGGACGCTTGAAGAAACGCTGTTGCTGATGGATCTTGAAGCCACATACAAGAACAGTAAAAAGATAAATATGGACATTCAAAAACACTTTGAAAATAAGACAAGCATCCAGATTGGAGAGAAGAGACGGGAATTAAGAGAAAAAACAGCAAAGATGGAGAAAGAGGCTAATCTGCACATCGACTCTGATGACGAAATTGAGTCAATTAATAAATCAGAAGATGAAGAACACACCAACGTTCCTCAATCGGATGTGCAAATAAGAAACACCAGAATTAGCACTCACAAGAAATCTCCTCAGATTAAAGACCACAAGGATCTCGTGGAAAGAATCACTGAGATAAAAGACTGCATGAAGAATCCAGAATATTATGATTGTGGCATTGGCCTTATGGAAGTTATCACGCAGTATATTACTGAAAATATATCCACCATCAAACCGTCTGCCTCTGTAAGGCCTACCACCGATGATCCTGCTGCACCCAACGATGCAACTGAAATTGAAGTGCCAACTAATGTACCACAAAATGCAGAGCCAACAACTGCGAGTTCCAGTCATAAAAGGAATTCTGGACATAAAAAAAGATATGCAAAAAGAAAAGGCTCGTATAAAGAATATCAAACCATGTTTCTGAAGGACAAGAAAAAAATCGCAAGAATTGTATGCGATGGAGCAGAGGACATGTCATGCCAGATTGAGGCAACAGAAATCTTTGACTATTATAAAAACATTTTGGAGAATGAAAACACCAAAAACCCAAAATTTGAACTTTCCAATATTGTACCATCAGAAGAGGACTTCGATCATTTGAATAGACCAATCACAGAATTCGAGATAACTTGGCATCTCGAAAACTCTAATATGAATAAAGCAACTGGCCCTGATAATGTTGGCCTTAAAGAGTTATTTGGTCTACATGCAAGAGATCACACCATTCTAACAGATCTCTTTAACATCTGGCTTCAAACATCTAAAGTACCAGAATGCATTAAGAGAAATAGATCTATCTTAATTCCGAAAAATGTTCCTCTTGACTCACTAGGCAACATTGGAAATTGGAGGCCTATCACAATAGGCACTGCATTGATGAAATTGTTTACCAAGCTATTGACAAAAAGACTGTCAACATTTGTGTCCATCCATGAAAGACAAAAAGGTTTCATTAATGCAAGAGGTTGCCTAGAAAACTTAAACATTCTCAAGAATTCCATCAAAGGGGCCAGAAAGAACAAAGATTCTCTGGCAGTAATATTCATTGACATTTCAAAAGCTTTTGACTCAGTTGGGCATAAACATATACTAAACAGTCTCAAGAGACTTCACGTGCCATTGGGATACAGGCAGTTAATTAAAGACTTGTACACTAATTCTACCACAACGTTTAAGGGCAAAAATAACATTAATACTGATGAGATACATATGAAGTCGGGAGTCAAACAAGGGGACTCCCTATCTCCTCTCTTGTTTAATATCGCCATGGACCCGCTAATATGTGATCTACAGTATAAAGGTTGTGGTTTTTCATTCAACAACATTCAGGGTACAAGGCAAACCACCGCACTTGCCTTTGCAGATGACATTGCTGTTCTTAGTAACTCGTGGAAGGGCATGCAAGCCAATTTGCAGATCATTGAAAAATTCAGTAAGGCCACTGGCCTCAAACTTAATGTCAAAAAAACACATGGTTTTCTCATTTCACATTTTGGTGATAAAATTGTTGTTAACAAATGCAAGCCATGGCTGTTTGAAAGATCAAAAATTGAATTCATCCACCCGGGTGAAAGTGAGAGGTACCTAGGTCTTAATTTCGACCCACACATTGGTTGTAACACCCCCAATGCACTGAATTTAAAATTGCAATCATGGGCAAAAAAGTTGGATGATCTACCACTCAAGCCAACACAGAAAATCAAAATATTTTGCCAATATATTGTTCCTAAGCTTTCATATTCCCTTGAAATGACTGGTACAGGAGCTAACACGCTTGTAGCGCTCGATCAAACTATCAAGGCTACTGTCAAACACTATTTACACCTCCCACACTATATAAATGATGGCTTGTTGTACTCAAGAAAAAAGAATGGTGGTCTTTCAATCCCTAAGCTATGTACATCTATAGGGATCAATAAGGTTAATAATTTGTTATACCTGCGTGAAAGTACAGATGTTTGTATCACTAACTCCTTTCTTTATGCAGGAATTGTAATCAATGATGTTATTGATGAAATTATTAAGACGCACCATCTACACATTCTACATGCAGAATGTTTAAACATGTCACTAGAGTTAACCGCCAGTTACAACTGGCGAGAGTCTGAGTTCAACAGATGGAAGGATATGGTTGTACAGGGTGATGGTGTTCAATATTACCAGAATAATGCTTGCTCTAATTATTGGTTGATGAAACCGAAAAATATGAAAGAAAACCAATATATTGCGGCATTAAAGCTGAGAGCTAACATTCCTGATACCAGAGAAACACTAACTAGGGGGAGAAATAGACAATTCTCTAATTGTCGTTACTGCATGGATGTCGGAGAAACAATATCACACATTTCTGGTTCATGCCCAAAAACCAAAGATATTCGCATCAGGCGACACAATAAAATTTTAGAGTTACTCATTGAAAGAGCAAAGCGATGTGGTTGGATTGCATACAGGGAACCACATCTACGTAATCCTAATGGGGAGTTACGTAAGCCTGACCTTATCCTCACCAAAAATAACACAGCACACGTGGTTGATGTATCTATTAGATACGAGACATCAGCTGGGTCACTAGAATCTGCATTTGAACAAAAGGTTTCCTATTATTCAGAACTCATGTCAGCAATACAGCAACACACCAAATGTTCTCAAGTTGCATTTCACGGTTTTATTGTTGGATGCAGAGGCACATGGCCTACATGCAATAACAATCTATTAGACAAACTAGGCATCCAGTATCCGAATCCCTTCAAGAAAAACATATGCTTTACTACACTCATGGACACACTTAAAATGTTTCAGATATTCATGGACAATTAACATGACTGAATGTGTGTGATTCAATCAGAGACAACTAAAATCTTGAATGGTGTGTATGTATGCTTTTTGGATGTATATGTGGTTATGGGTTATATGGTTATGAAGTTTGAGTTATGTAGTGAAGAATGTTTGTGTGAAGAATTATGGTTGAGGTATGAGTTTTGTAGTGGGTAATATTTGTATTGAAAATGTGTATTTGTTGTATGTCTTATAGTTAATAGTTAAAATGTATAGTTGTATATAAATTGATTCTTGTGATTAACTTGTATATATATATAATCACCTTAACGTGATAATTTTAGATAAAGCGTTAAGTTAGTTAAGTCAATGAAATACTGCATTGTGTATTCTCATTGATATTATATGTTATTGCCATTGTATGTACATGAAGTCAACTCTCCCATAGTTGTCTTCGGTACCCTCTTGTGTTGCTGCATCTCCACTTCCGAATTGACGCTGATGGGCAGCAAAAGTAACCCAAAAAGGGCCACACATCAATGTGTGGTACAAA</t>
  </si>
  <si>
    <t>TAGCCAAATGCCTCGTCATCTAATTAGTGACGCGCATGAATGGATGAACGAGATTCCCACTGTCCCTACCTACTATC</t>
  </si>
  <si>
    <t>TAACATGACTGAATGTGTGTGATTCAATCAGAGACAACTAAAATCTTGAATGGTGTGTATGTATGCTTTTTGGATGTATATGTGGTTATGGGTTATATGGTTATGAAGTTTGAGTTATGTAGTGAAGAATGTTTGTGTGAAGAATTATGGTTGAGGTATGAGTTTTGTAGTGGGTAATATTTGTATTGAAAATGTGTATTTGTTGTATGTCTTATAGTTAATAGTTAAAATGTATAGTTGTATATAAATTGATTCTTGTGATTAACTTGTATATATATATAATCACCTTAACGTGATAATTTTAGATAAAGCGTTAAGTTAGTTAAGTCAATGAAATACTGCATTGTGTATTCTCATTGATATTATATGTTATTGCCATTGTATGTACATGAAGTCAACTCTCCCATAGTTGTCTTCGGTACCCTCTTGTGTTGCTGCATCTCCACTTCCGAATTGACGCTGATGGGCAGCAAAAGTAACCCAAAAAGGGCCACACATCAATGTGTGGTACAAA</t>
  </si>
  <si>
    <t>Desmognathus ocoee</t>
  </si>
  <si>
    <t>Ocoee salamander</t>
  </si>
  <si>
    <t>ASM3026499v1</t>
  </si>
  <si>
    <t>R2-1_DOc</t>
  </si>
  <si>
    <t>GAIWAWSVRMIASRMSENPIDSARWGSAWLTKTPLRWRKEVLTLQQIECFLTELVTLKRDACNTDPPQEDSMASLPPNTQCSIEEEISEEVDVSLAEDLVFEPSSSKKHPVHTNATMALPDAYEVPREQRQLKADIKKKIIYWSYPSPYRCNLCGDIMSTIKELKRHISCKHKTFNLVVFCLKCDKEDAFHNIACHFAKCNKKIIENATFMCRHCDERFTTKSGVSQHARHRHPKAVNDIRLKIAMPSKRSKLWTLEETLLLMDLEATYKNSKKINMDIQKHFENKTSIQIGEKRREIREKTAKMDKEANLHIDSDAEIESIDKSEDEEHTNVPQSDVQIRNIRISTHKKSPQIKDHKDLVERITEIKDCMKNPEYYDCGIGLMEVITQYITENISTIKPSASVRPTTDDPAASNDATEIGVPTNVPQNAEPTTANSSHKSNSGHKKRYAKRKGSYKEYQTMFLKDKKKIARIVCDGAEDMSCQIEATEIFDYYKNILENENTKNPKFELSNIVPSEEDFDHLNRPITEFEITWHLENSNMNKATGPDNVGFKELFGLHARDHTILTDLFNIWLQTSKVPECIKRNRSILIPKNVPLDSLGNIGNWRPITIGTALMKLFTKLLTKRLSTFVSIHERQKGFINARGCLENLNILKNSIKGARKNKDSLAVIFIDISKAFDSVGHKHILNSLKRLHVPLGYRQLIKDLYTNSTTTFKGKNNINTAEIHMKSGVKQGDSLSPLLFNIAMDPLICDLQYKGCGFSFNNIQGTRQTTALAFADDIAVLSNSWKGMQANLQIIEKFSKATGLKLNVKKTHGFLISHFGDKIVVNKCKPWLFEKSKIEFIHPGESERYLGLNFDPHIGCNTPNALNLKLQSWAKKLDDLPLKPTQKIKIFCQYIVPKLSYSLEMTGTGANTLVALDQTIKATVKHYLHLPHYINDGLLYSRKKNGGLSIPKLCTSIGINKVNNLLYLRESTDVCITNSFLYAGIVINDVIDEIIKTHHLHILNAECLNMSLELTASHNWRESEFNRWKDMVVQGDGVQYYQNNACSNYWLMKPKNMKENQYIAALKLRANIPDTRETLARGRNRQFSNCRYCMNVGETISHISGSCPKTKDIRIRRHNKILELLIERAKRCGWIAYREPHLRNPNGELRKPDLILTKNNTAHVVDVSIRYETSAGSLESAFEQKVSYYSELMSAIQQHTNCSQVAFHGFIVGCRGTWPTCNNNLLDELGIQYPNPFKKNICFTTLMDTLKMFQIFMDN</t>
  </si>
  <si>
    <t>CACACGTGGGCGGCAGGGCGGCAACTCTGGACGTGCGTCGGGCCCTTCCTGTGGATCGCCCCAGCTGCAGCGGTCGCCCAGTGCCGGCCGCCTCCTCGCGGGGAGGCCGGGGCCAGCGGTCCGCCTTGGCCGGCGCCTAGCAGTTGACTTAGAACTGGTGTGGACCAGGGGAATCTGACTGTTTAATTAAAACAAAGCATCGCGAAGGCCCGCGGCGGGTGTTGACGCGATGTGATTTCTGCCCAGTGCTCTGAATGTCAAAGTGAAGAAATTCAATGAAGCGCGGGTAAACGGCGGGAGTAACTATGACTCTCTTAACT</t>
  </si>
  <si>
    <t>CATTCACAGTCATAGTGGCCTTTACCTCCACGTGGTCCCGCTGGTAACTAATCCTGGAAGACGAGTCCTTTATAGGAGGAGTTGGAAAGGATTCGGCTAAATAAGGTGCTATCTGGGCATGGTCGGTTCGAATGATAGCAAGCAGAATGAGCGAAAATCCAATCGATTCAGCCAGATGGGGTAGTGCCTGGCTTACCAAAACCCCGCTGAGGTGGCGGAAGGAAGTGCTGACTTTGCAACAAATCGAATGCTTCCTTACTGAACTTGTGACTTTAAAAAGAGATGCATGCAACACAGATCCACCGCAAGAGGATTCAATGGCAAGTTTACCTCCAAATACACAATGCAGTATTGAAGAGGAGATCTCCGAAGAGGTTGACGTGTCCCTCGCAGAAGATTTGGTCTTTGAGCCATCCTCGAGTAAGAAGCACCCCGTACACACCAATGCCACGATGGCATTACCTGATGCATATGAAGTTCCGAGAGAACAAAGACAATTGAAAGCGGACATAAAAAAGAAAATCATTTACTGGAGCTATCCCTCTCCATACAGATGCAATCTATGTGGCGACATCATGAGTACCATCAAAGAACTAAAAAGACACATCTCCTGTAAGCACAAAACTTTCAACTTGGTGGTATTCTGTTTGAAGTGTGATAAAGAGGATGCTTTTCATAACATAGCATGCCACTTCGCAAAATGCAATAAGAAGATCATTGAAAATGCCACCTTTATGTGCCGTCATTGCGACGAACGATTCACAACAAAAAGTGGAGTGTCACAGCATGCGCGTCACCGCCATCCAAAAGCTGTCAATGACATCAGACTAAAAATTGCGATGCCATCTAAAAGATCCAAACTATGGACGCTTGAAGAAACGCTGTTGCTGATGGATCTTGAAGCCACATACAAGAACAGCAAAAAGATAAATATGGACATTCAAAAACACTTTGAAAATAAGACAAGCATCCAGATTGGAGAGAAGAGACGGGAAATAAGAGAAAAAACAGCAAAGATGGATAAAGAGGCTAATCTGCACATCGACTCTGATGCCGAAATTGAGTCAATTGATAAATCAGAAGATGAAGAACACACCAACGTTCCTCAATCGGATGTGCAAATAAGAAACATCAGAATTAGCACTCACAAGAAATCTCCTCAGATTAAAGACCATAAGGATCTCGTGGAAAGAATCACTGAGATAAAAGACTGCATGAAGAATCCAGAATATTATGATTGTGGCATTGGCCTTATGGAAGTTATCACGCAGTATATTACTGAAAATATATCCACCATCAAACCGTCTGCCTCTGTAAGGCCTACCACCGATGATCCTGCTGCATCCAATGATGCAACTGAAATTGGAGTGCCAACTAATGTACCACAAAATGCAGAGCCAACAACTGCGAATTCCAGTCATAAAAGTAATTCTGGACATAAAAAAAGATATGCAAAAAGAAAAGGCTCGTATAAAGAATATCAAACCATGTTTCTGAAGGACAAGAAAAAAATCGCAAGAATTGTATGCGATGGAGCAGAGGACATGTCATGCCAGATTGAGGCAACTGAAATCTTTGACTATTATAAAAACATATTGGAGAATGAAAACACCAAAAACCCAAAATTTGAACTTTCCAATATTGTACCATCAGAAGAGGACTTCGATCATTTGAATAGACCAATCACAGAATTCGAGATAACTTGGCATCTCGAGAACTCTAATATGAACAAAGCAACTGGCCCCGATAATGTCGGCTTTAAAGAGTTATTTGGTCTACATGCAAGAGATCACACCATTCTAACAGATCTCTTTAACATCTGGCTTCAAACATCTAAAGTACCAGAATGCATTAAGAGAAATAGATCTATCTTAATTCCGAAAAATGTTCCTCTTGACTCACTAGGCAACATTGGAAATTGGAGGCCTATCACAATAGGCACTGCATTGATGAAATTGTTTACCAAGCTATTGACAAAAAGACTGTCAACATTTGTGTCCATCCATGAAAGACAAAAAGGTTTTATTAATGCAAGAGGTTGCCTAGAAAACTTAAACATTCTCAAGAATTCCATCAAAGGGGCCAGAAAGAACAAAGATTCTCTGGCAGTAATATTCATTGACATTTCAAAAGCTTTTGACTCAGTTGGGCATAAACATATACTAAACAGTCTCAAGAGACTTCACGTGCCATTGGGATACAGGCAGTTAATTAAAGACTTGTACACTAATTCTACCACAACGTTTAAGGGCAAAAATAACATTAATACTGCTGAGATACATATGAAGTCGGGAGTCAAACAAGGGGACTCCCTATCTCCTCTCTTGTTTAATATCGCCATGGACCCGCTAATATGTGATCTACAGTATAAAGGTTGTGGTTTTTCATTCAATAACATTCAGGGTACAAGGCAAACCACCGCACTTGCCTTTGCAGATGACATTGCTGTTCTTAGTAACTCGTGGAAGGGCATGCAAGCCAATTTGCAGATCATTGAAAAATTCAGTAAGGCCACTGGCCTCAAACTTAATGTCAAAAAAACACATGGTTTTCTCATTTCACATTTTGGTGATAAAATTGTTGTTAACAAATGCAAGCCATGGCTGTTTGAAAAATCAAAAATTGAATTCATCCACCCGGGTGAAAGTGAGAGGTACCTAGGTCTTAATTTCGACCCACACATTGGTTGTAACACCCCCAATGCACTGAATTTAAAATTGCAATCATGGGCAAAAAAGTTGGATGATCTACCACTTAAGCCAACACAGAAAATCAAAATATTTTGCCAATATATTGTTCCTAAGCTTTCATATTCCCTTGAAATGACTGGTACAGGAGCTAACACGCTTGTAGCGCTCGATCAAACTATTAAGGCTACTGTCAAACACTATTTACACCTCCCACACTATATAAATGATGGTTTGTTGTACTCAAGAAAAAAGAATGGTGGTCTTTCAATCCCTAAGCTATGTACATCTATAGGGATCAATAAGGTCAATAATTTGTTATACCTGCGAGAAAGTACAGATGTTTGTATCACTAACTCCTTTCTTTATGCAGGAATTGTAATCAATGATGTTATTGATGAAATTATTAAGACGCACCATCTACACATTCTAAATGCAGAATGTTTAAACATGTCACTAGAGTTAACCGCCAGTCACAACTGGCGAGAGTCTGAGTTCAACAGATGGAAGGATATGGTTGTACAGGGTGATGGTGTTCAATACTACCAGAATAATGCTTGTTCTAATTATTGGTTGATGAAACCAAAAAATATGAAAGAAAACCAATATATTGCGGCATTAAAGCTGAGAGCTAACATTCCTGATACCAGAGAAACACTAGCTAGGGGGAGAAATAGACAATTTTCTAATTGTCGTTACTGCATGAATGTCGGAGAAACAATATCACACATTTCTGGTTCATGCCCAAAAACCAAAGATATTCGCATCAGGCGACACAATAAAATTCTAGAGTTACTCATTGAAAGAGCAAAGCGATGTGGTTGGATTGCATACAGGGAACCACATCTACGTAATCCTAATGGAGAGTTACGTAAACCTGACCTTATCCTCACCAAAAATAACACAGCACACGTAGTTGATGTGTCTATTAGATACGAGACATCAGCTGGGTCACTAGAATCTGCATTTGAACAAAAGGTCTCTTATTATTCAGAACTCATGTCAGCAATACAACAACACACCAATTGCTCTCAAGTTGCATTTCACGGTTTCATTGTTGGATGCAGAGGCACATGGCCTACATGCAATAACAACCTATTAGACGAACTAGGCATCCAGTATCCGAACCCTTTCAAGAAAAACATATGCTTTACTACATTAATGGACACACTCAAAATGTTTCAGATATTCATGGACAATTAACATGACTGAATGTGTGTGATTCAATCAGAGATAACTAAAAACCTGAATGGTGTGTATGTATGCTTTGGATGTATATGTGGTTATGGGTTATGATTATCAAGTTTGAGTTTGTAGTTAAGAATGTTGTGTTATGAAAATATGGTTGAGTGTTTTAGTTTTGTAGTGGGTAATATTTGTATGAAAATTTGTATATCGTATAGTTAATAGTTAAATGTATATTTGTATATAAATTGATTTTTGTGATTAACTTGTATATATATAATCACCTTAACACGATAATTTTAGATAAAGTGTTAAGTTAGTTAGTCAATGAAATACTGCATTGTGTATTCTCATTGATATTATTATATGTTATTGCCATTGTATGTACATGAAGTCAACTCTCCCATAGTTGTCTTCGGTACCCTCTTGTGTTGCTGCATCTCCACTTCCGAATTGACGCTGATGGGCAGCAAAAGTAACCCAAAAAGGGCCACACATCAATGTGTGGTACAAA</t>
  </si>
  <si>
    <t>TAGCCAAATGCCTCGTCATCTAATTAGTGACGCGCATGAATGGATGAACGAGATTCCCACTGTCCCTACCTACTAT</t>
  </si>
  <si>
    <t>TAACATGACTGAATGTGTGTGATTCAATCAGAGATAACTAAAAACCTGAATGGTGTGTATGTATGCTTTGGATGTATATGTGGTTATGGGTTATGATTATCAAGTTTGAGTTTGTAGTTAAGAATGTTGTGTTATGAAAATATGGTTGAGTGTTTTAGTTTTGTAGTGGGTAATATTTGTATGAAAATTTGTATATCGTATAGTTAATAGTTAAATGTATATTTGTATATAAATTGATTTTTGTGATTAACTTGTATATATATAATCACCTTAACACGATAATTTTAGATAAAGTGTTAAGTTAGTTAGTCAATGAAATACTGCATTGTGTATTCTCATTGATATTATTATATGTTATTGCCATTGTATGTACATGAAGTCAACTCTCCCATAGTTGTCTTCGGTACCCTCTTGTGTTGCTGCATCTCCACTTCCGAATTGACGCTGATGGGCAGCAAAAGTAACCCAAAAAGGGCCACACATCAATGTGTGGTACAAA</t>
  </si>
  <si>
    <t>Desmognathus carolinensis</t>
  </si>
  <si>
    <t>Blue ridge mountain salamander</t>
  </si>
  <si>
    <t>ASM3175363v1</t>
  </si>
  <si>
    <t>R2-1_DCa</t>
  </si>
  <si>
    <t>AKKGAIRARSVRMIATRMSENPSDSARWGSAWLTKTPLRWRKEVLPLHQIECFLTELVTLNRDACNTDPPQEDSMANLPPNTQCSIEEEISEEVDVSLAEDLVFEPSSSKKHPVHTNATMALPDAYEVPREQRQLKADVKKKIIYWSYPSPYRCNLCGDIMSTIKELKRHISCKHKTFNLVVFCSKCDKEDAFHNIACHFAKCNKKIIEDATFMCRHCDERFTTKSGVSQHARHRHPKAVNDIRLKIAMPSKRSKLWTLEETLLLMDLEATYKNSKKINMDIKKHFENKTSIQIGEKRRELREKAAKMDKEANLHIDSDAEIESVDKSEDEEHTNVPQSDVQIRNIRISTHKKSPQIKDHKDLVERITEIKDCMRNPEYYDCGIGLMEVITQYITENISIIKPSAYVRPTTDDPAASSDAIEIEVSTNVPQNAEPTTANSSHKRNSGHKKRYAKRKGSYKEYQTMFLKDKKKIARIVCDGAEDMSCQIEATEIFDYYKNILENENTKNPKFELSNIVPSGEDFDHLNRPITEFEITWHLENSNMNKATGPDNVGLKELFGLHARDHTILTDLFNIWLQTSKVPECIKRNRSILIPKNVPLDSLGNIGNWRPITIGTALMKLFTKLLTKRLSSFVSIHERQKGFINARGCLENLNILKNSIKGARKNKDSLAVIFIDISKAFDSVGHKHILNSLKRLHVPLGYRQLIKDLYTNSTTTFKGKNNINTAEIHMKSGVKQGDSLSPLLFNIAMDPLICDLQYKGCGFSFNNIQGTRQTTALAFADDIAVLSNSWKGMQANLQIIEKFSKATGLKLNVKKTHGFLISHFGDKIVVNKCKPWLFERSKIEFIHPGESERYLGLNFDPHIGCNTPNALNLKLQSWAKKLDDLPLKPTQKIKIFCQYIVPKLSYSLEMTGTGANTLVALDQTIKATVKHYLHLPHYINDGLLYSRKKNGGLSIPKLCTSIGINKVNNLLYLRESTDVCITNSFLYAGIVINDVIDEIIKTHHLHILHAECLNMSLELTASHNWRESEFNRWKDMVVQGDGVQYYQNNACSNYWLMKPKNMKENQYIAALKLRANIPDTRETLTRGRNRQFSNCRYCMNVGETISHISGSCPKTKDIRIRRHNKILELLIERAKRCGWIAYREPHLRNPNGELRKPDLILTKNNTAHVVDVSIRYETSAGSLESAFEQKVSYYSELMSAIQQHTNCSQVAFHGFIVGCRGTWPTCNNNLLDELGIQYPNPFKKNICFTTLMDTLKMFQIFMDN</t>
  </si>
  <si>
    <t>CCCAGTGCTCTGAATGTCAAAGTGAAGAAATTCAATGAAGCGCGGGTAAACGGCGGGAGTAACTATGACTCTCTTAACT</t>
  </si>
  <si>
    <t>CATTCACAGTCATAGTGGCCTTTACCTCCACGTGGTCCCGCTGGTAACTAATCCTGGAAGACAAGTCCTTTGCAGGAGGAGTTGGAAAGGATTAGGCTAAAAAAGGCGCTATCAGGGCACGGTCGGTTCGAATGATAGCAACCAGAATGAGCGAAAATCCAAGTGATTCAGCCAGATGGGGTAGTGCCTGGCTTACCAAAACCCCGCTGAGGTGGCGAAAGGAAGTGCTGCCTTTGCATCAAATCGAATGCTTCCTTACTGAACTTGTGACATTAAATAGAGATGCATGCAACACAGATCCACCGCAAGAGGATTCAATGGCAAATTTACCTCCAAATACACAATGCAGTATTGAAGAGGAGATCTCCGAAGAGGTTGACGTGTCCCTCGCAGAAGATTTGGTCTTTGAGCCATCCTCGAGTAAGAAGCACCCCGTACACACCAATGCCACGATGGCATTACCTGATGCATATGAAGTTCCGAGAGAACAAAGACAACTGAAAGCGGACGTAAAAAAGAAAATCATTTACTGGAGCTATCCCTCTCCATACAGATGCAATCTATGTGGCGACATCATGAGTACCATCAAAGAACTAAAGAGACACATCTCCTGTAAGCACAAAACTTTCAACTTGGTGGTATTCTGTTCGAAGTGTGATAAAGAGGATGCTTTTCATAACATAGCATGCCACTTCGCAAAATGCAATAAGAAGATCATTGAAGATGCCACCTTTATGTGCCGTCATTGTGACGAACGATTCACAACAAAAAGTGGAGTGTCACAGCATGCGCGTCACCGCCATCCAAAAGCTGTCAATGACATCAGACTAAAAATTGCGATGCCATCTAAAAGATCCAAACTATGGACGCTTGAAGAAACGCTGTTGCTGATGGATCTTGAAGCCACATACAAGAACAGCAAAAAGATAAATATGGACATTAAAAAACACTTTGAAAATAAGACAAGCATCCAGATTGGAGAGAAGAGACGGGAATTAAGAGAAAAAGCAGCAAAGATGGATAAAGAGGCTAATCTGCACATCGACTCTGATGCCGAAATTGAGTCAGTTGATAAATCAGAAGATGAAGAACACACCAACGTTCCTCAATCGGATGTGCAAATAAGAAACATCAGAATTAGCACTCACAAGAAATCTCCTCAGATTAAAGACCATAAGGATCTCGTGGAAAGAATCACTGAGATAAAAGACTGCATGAGGAATCCAGAATATTATGATTGTGGCATTGGCCTTATGGAAGTTATCACGCAGTATATTACTGAGAATATATCCATCATCAAACCGTCTGCCTATGTAAGGCCTACCACCGATGATCCTGCTGCATCCAGTGATGCAATTGAAATTGAAGTGTCAACTAATGTACCACAAAACGCAGAGCCAACAACTGCGAATTCCAGTCATAAAAGGAATTCTGGACATAAAAAAAGATATGCAAAAAGAAAAGGCTCGTATAAAGAATATCAAACCATGTTTCTGAAGGACAAGAAAAAAATCGCAAGAATTGTATGCGATGGAGCAGAAGACATGTCATGCCAGATTGAAGCAACAGAAATCTTTGACTATTATAAAAACATATTGGAGAATGAAAACACCAAAAACCCAAAATTTGAACTTTCCAACATTGTACCATCAGGAGAGGACTTCGATCATTTGAATAGACCAATCACAGAATTCGAGATAACTTGGCATCTCGAGAACTCTAATATGAACAAAGCAACTGGCCCCGATAATGTCGGCTTGAAAGAGTTATTTGGTCTACATGCAAGAGATCACACCATTCTAACAGATCTCTTTAACATCTGGCTTCAAACATCTAAAGTACCAGAATGCATTAAGAGAAATAGATCTATCTTAATCCCGAAAAATGTTCCTCTTGACTCACTAGGCAACATTGGAAATTGGAGGCCTATCACAATAGGCACTGCATTGATGAAATTGTTTACCAAGCTATTGACAAAAAGACTGTCATCATTTGTATCCATCCATGAAAGACAAAAAGGTTTTATTAATGCAAGAGGTTGCCTAGAAAACTTAAACATTCTCAAGAATTCCATCAAAGGGGCCAGAAAGAACAAAGATTCTCTGGCAGTAATATTCATTGACATTTCAAAAGCTTTTGACTCAGTTGGGCATAAACATATACTAAACAGTCTCAAGAGACTTCACGTGCCATTGGGATACAGGCAGTTAATTAAAGACTTGTACACTAATTCTACCACAACGTTTAAGGGCAAAAATAACATTAATACTGCTGAGATACATATGAAGTCGGGAGTCAAACAAGGGGACTCCCTATCTCCTCTCTTGTTTAATATCGCCATGGACCCGCTAATATGTGATCTACAGTATAAAGGTTGTGGTTTTTCATTCAATAACATTCAGGGTACAAGGCAAACCACCGCACTTGCCTTTGCAGATGACATTGCTGTTCTTAGTAACTCGTGGAAGGGCATGCAAGCCAATTTGCAGATCATTGAAAAATTCAGCAAGGCCACTGGCCTCAAACTTAATGTCAAAAAAACACATGGTTTTCTCATTTCACATTTTGGTGATAAAATTGTTGTTAACAAATGCAAGCCATGGCTGTTTGAAAGATCAAAAATTGAATTCATCCACCCGGGTGAAAGTGAGAGGTACCTAGGTCTTAATTTCGACCCACACATTGGTTGTAACACCCCCAATGCACTGAATTTAAAACTGCAATCATGGGCAAAAAAGTTGGACGATCTACCACTTAAGCCAACTCAGAAAATCAAAATATTTTGCCAATATATTGTTCCTAAGCTTTCATATTCCCTTGAAATGACTGGTACAGGAGCTAACACGCTTGTAGCGCTTGATCAAACTATTAAGGCTACTGTCAAACACTATTTACACCTCCCACACTATATAAATGATGGTTTGTTGTACTCAAGAAAAAAGAATGGTGGTCTTTCAATCCCTAAGCTATGTACATCTATAGGGATCAACAAAGTTAATAATTTGTTATACCTGCGTGAAAGTACAGATGTTTGTATCACTAACTCCTTTCTTTATGCAGGAATTGTAATCAATGATGTCATTGATGAAATTATTAAGACACACCATCTACACATTCTACATGCAGAATGTCTAAACATGTCACTAGAGTTAACCGCCAGTCATAACTGGCGAGAGTCTGAGTTCAACAGATGGAAGGATATGGTTGTACAGGGTGATGGTGTTCAATACTACCAGAATAATGCTTGTTCTAATTATTGGTTGATGAAACCGAAAAATATGAAAGAAAACCAATATATTGCGGCATTAAAACTGAGAGCTAACATTCCTGATACCAGAGAAACACTAACTAGGGGGAGAAATAGACAATTCTCTAATTGTCGTTACTGCATGAATGTCGGAGAAACAATATCACACATTTCTGGTTCATGCCCAAAAACCAAAGATATTCGCATCAGGCGACACAATAAAATTCTAGAGTTACTCATTGAAAGAGCAAAGCGATGTGGTTGGATTGCATACAGGGAACCACATCTACGTAATCCTAATGGAGAGTTACGTAAACCTGACCTTATCCTCACCAAAAATAACACAGCACACGTAGTTGATGTGTCTATTAGATACGAGACATCAGCTGGGTCACTAGAATCTGCATTTGAACAAAAGGTTTCTTATTATTCAGAACTCATGTCAGCAATACAACAACACACCAATTGTTCTCAAGTTGCATTTCACGGTTTCATTGTTGGATGCAGAGGCACATGGCCTACATGCAATAACAATTTATTAGACGAACTAGGCATCCAGTATCCGAACCCTTTCAAGAAAAACATATGCTTTACTACATTAATGGACACACTCAAAATGTTTCAGATATTCATGGACAATTAACATGACTGAATGTGTGTGATTCAATCAGAGACAATCAAAAACCTGAATGGTGTGTATGTATGCTTTGGATGTATATGTGGTTATGGGTTATGATTATCAAGTTTGAGTTTGTAGTTAAGAATGTTGTGTTTAAATATGGTTGAGTGTTTTAGTTTTGCAGTGGGTAATATTTGTATGAAAATTTGTATATCTTATAGTTAATAGTTAAATGTATATTTGTATATAAATTGATTCTTGTGATTAACTTGTGTATATATATAATCACCTTAACACGATAATTTTAGATAAAGTGTTAAGTTAGTTAGTCAATGAAATACTGCATTGTGTATTCTCATTGATATTATTATATGTTATTGCCATTGTATGTACATGAAGTCAACTCTCCCATAGTTGTCTTCGGTACCCTCTTGTGTTGCTGCATCTCCACTTCCGAATTGACGCTGATGGGCAGCAAAAGTAACCCAAAAAGGGCCACACATCAATGTGTGGTACAAA</t>
  </si>
  <si>
    <t>TAGCCAAATGCCTCGTCATCTAATTAGTGACGCGCATGAATGGATGAACGAGATTCCCACTGTCCCTACCTACTATCTAGCGAAACCACAGCCAAGGGAACGGGCTTGGCGGAATCAGCGGGGAAAGAAGACCCTGTTGAGCTTGACTCTAGTCTGGCACTGTGAAGAGACATGAGAGGTGTAGGATAAGTGGGAGGCCCTCGGGCCGCCGGTGAAATACCACTACTCTTATCGTTTTTTCACTTACCCGGTGAGGCGGGGGGGCGAGCCCTGTGGGGCTCTCGCTTCTGGCTCCAAGCGCCCGGCTTCCCGCCGGGCGCGACCCGCTCCGGGGACAGTGGCAGGTGGGGAGTTTGACTGGGGCGGTACACCTGTCAAACGATAACGCAGGTGTCCTAAGGCGAGCTCAGGGAGGACAGAAACCTCCCGCGGAGCAGAAGGGCAAAAGCTCGCTTGATCTCGATTTTCAGTATGAATACAGACCGTGAAAGCGGGGCCTCACGATCCTTCTGACTTTTTGGGTTTTAAGCAGGAGGTGTCAGAAAAGTTACCACAGGGATAACTGGCTTGTGGCGGCCAAGCGTTCATAGCGACGTCGCTTTTTGATCCTTCGATGTCGGCTCTTCCTATCATTGTGAAGCAGAATTCACCAAGCGTTGGATTGTTCACCCACTAATAGGGAACGTGAGCTGGGTTTAGACCGTCGTGAGACAGGTTAGTTTTACCCTACTGATGATGTGTTGTCGCAATAGTAATCCTGCTCAGTACGAGAGGAACCGCAGGTTCAGACATTTGGTGTATGTGCTTGGCTGAGGAGCCAATGGGGCGAAGCTACCATCTGTGGGATTATGACTGAACGCCTCTAAGTCAGAATCCCCCCTAAACGTGACGATACCGCAGCGCCGTGGAGCCTCGGTTGGCCTGGGATAGCCGGCTGGTCCTCCTCGGGGGGCCGAGCCGGTGCGTAGAGCCGCTCGCCTCGGGACCGGAGTGCGGACAGAAGGGGGCCGCCTCTCTCTCCCGTAGCGCACCGCATGTTCGTGGGGAACCTGGTGCTAAATCATTCGTAGACGACCTGATTCTGGGTCAGGGTTTCGTGCGTAGCAGAGCAGCTACCTCGCTGCGATCTATTGAAAGTCATCCCTTGAGCCAAGCTTTTGTCCAGGAAACAGGGAGCGCGTCCCCGACCTCCGGGGGCCGCCTCCCTTTCCCCCTCCACGAAACACTGCACTGGGAAGGGGGGGACGCCCCCTGCCCCGATGCAGCGTGGGTTGGAGCGGGGAAGACCTCTCCCCCTACCCACCCACCC</t>
  </si>
  <si>
    <t>TAACATGACTGAATGTGTGTGATTCAATCAGAGACAATCAAAAACCTGAATGGTGTGTATGTATGCTTTGGATGTATATGTGGTTATGGGTTATGATTATCAAGTTTGAGTTTGTAGTTAAGAATGTTGTGTTTAAATATGGTTGAGTGTTTTAGTTTTGCAGTGGGTAATATTTGTATGAAAATTTGTATATCTTATAGTTAATAGTTAAATGTATATTTGTATATAAATTGATTCTTGTGATTAACTTGTGTATATATATAATCACCTTAACACGATAATTTTAGATAAAGTGTTAAGTTAGTTAGTCAATGAAATACTGCATTGTGTATTCTCATTGATATTATTATATGTTATTGCCATTGTATGTACATGAAGTCAACTCTCCCATAGTTGTCTTCGGTACCCTCTTGTGTTGCTGCATCTCCACTTCCGAATTGACGCTGATGGGCAGCAAAAGTAACCCAAAAAGGGCCACACATCAATGTGTGGTACAAA</t>
  </si>
  <si>
    <t>Desmognathus anicetus</t>
  </si>
  <si>
    <t>ASM3311912v1</t>
  </si>
  <si>
    <t>R2-1_DAn</t>
  </si>
  <si>
    <t>AKKGAIWARSVRMIASRMSENPIDSARWGSAWLTKTPLRWRKEVLPLHQIECFLTELVTLKRDACNTDPPQEDSMASVPPNTQCSIEEEISEEVDVSLAEDLVFEPSSSKKHPVHTDATMALPDAYEVPREQKQLKADIKKKIIYWSYPSPYRCNLCGDIMSTIKELKRHISCKHKTFNLVVFCSKCDKEDAFHNIACHFAKCNKKIIEDATFMCRHCDERFTTKSGVSQHARHRHPKAVNDIRLKIAMPSKRSKLWTLEETLLLMDLEATYKNSKKINMDIQKHFENKTSIQIGEKRRELREKTAKMDKEANLHIDSDAEIESTDKSEDEEHTNVPQLDVQRRNIRISTHKKSPQIKDHKDLVERITEIKDCMRNPEYHDCGIGLMEVITQYITENISTIKPSAYVRPTTDDPAASNDAIEIEVSTNVPQNAEPTTANSSHKRNSGHKKRYAKRKGSYKEYQTMFLKDKKKIARIVCDGAEDMSCQIEATEIFDYYKNILENENTKNPKFELSNIVPSEEDFDHLNRPITEFEITWHLENSNMNKATGPDNVGLKELLGLHARDHTILTDLFNIWLQTSKVPECIKKNRSILIPKNVPLDSLGNIGNWRPITIGTALMKLFTKLLTKRLSSFVSIHERQKGFINARGCLENLNILKNSIKGARKNKDSLAVIFIDISKAFDSVGHKHILNSLKRLHVPLGYRQLIKDLYTNSTTTFKGKNNINTAEIHMKSGVKQGDSLSPLLFNIAMDPLICDLQYKGCGFSFNNIHGTRQTTALAFADDIAVLSNSWKGMQANLQIIEKFSKATGLKLNVKKTHGFLISHLGDKIVVNKCKPWLFERSKIEFIHPGESERYLGLNFDPHIGCNTPNALNLKLQSWAKKLDDLPLKPTQKIKIFCQYIVPKLSYSLEMTGTGANTLVALDQTIKATVKHYLHLPHYINDGLLYSRKKNGGLSIPKLCTSIGINKVNNLLYLRESTDVCITNSFLYAGIVINDVIDEIIKTHHLHILNAECLNMSLELTASHNWRESEFNRWKDMVVQGDGIQYYQNNACSNYWLMKPKNMKENQYIAALKLRANIPDTRETLTRGRNRQFSNCRYCMNVGETISHISGSCPKTKDIRIRRHNKILELLIERAKRCGWIAYREPHLRNPSGELRKPDLILTKNNTAHVVDVSIRYETSAGSLESAFEQKVSYYSELMSAVQQHTNCSQVAFHGFIVGCRGTWPTCNNNLLDKLGIQYPNPFKKNICFTTLMDTLKMFQIFMDN</t>
  </si>
  <si>
    <t>GCGCCTTCGCGGGCCGGCGGCGCGCGCGTGGGCGCCGGCGGCGGGGCGGCGAGCGGCGGCGACTCTGGACGTGCGCCGGGCCCTTCCTGTGGATCGCCCCAGCTGCGGCGGTCGCCCGGTGCCGGCCGCCTCCTCGCGGGGAGGCCGGGGCCGGCGGTCCGCCTCGGCCGGCGCCTAGCAGCTGACTTAGAACTGGTGCGGACCAGGGGAATCCGACTGTTTAATTAAAACAAAGCATCGCGAAGGCCCGCGGCGGGTGTTGACGCGATGTGATTTCTGCCCAGTGCTCTGAATGTCAAAGTGAAGAAATTCAATGAAGCGCGGGTAAACGGCGGGAGTAACTATGACTCTCTTAACT</t>
  </si>
  <si>
    <t>CATTCACAGTCATAGTGGCCTTTACCTCCACGTGGTCCCGCTGGTAACTAATCCTGGAAGACAAGTCCTTTTAGGAGGAGTCAGAAAGGATTAGGCTAAAAAAGGCGCTATCTGGGCACGGTCGGTTCGAATGATAGCAAGCAGAATGAGCGAAAATCCAATCGATTCAGCCAGATGGGGTAGTGCCTGGCTTACCAAAACCCCGCTGAGGTGGCGGAAGGAAGTGCTGCCTTTGCATCAAATCGAATGCTTCCTTACTGAACTTGTGACTTTAAAAAGAGATGCATGCAACACAGATCCACCGCAAGAGGATTCAATGGCTAGTGTACCTCCAAATACACAATGCAGTATTGAAGAGGAGATCTCCGAAGAGGTTGACGTGTCCCTCGCAGAAGATCTGGTCTTTGAGCCATCCTCGAGTAAGAAGCACCCCGTACACACCGATGCCACGATGGCATTACCTGACGCATATGAAGTTCCGAGAGAACAGAAACAACTGAAGGCGGATATAAAGAAGAAAATCATCTACTGGAGCTATCCCTCTCCATACAGATGCAATCTATGTGGTGACATCATGAGTACCATCAAAGAACTAAAAAGACACATCTCCTGTAAGCACAAAACTTTCAACTTGGTGGTATTCTGTTCGAAGTGTGATAAAGAGGATGCTTTTCATAACATAGCATGCCACTTCGCAAAATGCAATAAGAAGATCATTGAAGATGCCACCTTTATGTGCCGTCATTGCGACGAACGATTCACAACAAAAAGTGGAGTGTCACAGCATGCGCGTCACCGCCATCCAAAAGCTGTCAATGACATCAGACTAAAAATTGCGATGCCATCTAAAAGATCCAAACTATGGACGCTTGAAGAAACGCTGTTGCTGATGGATCTTGAAGCCACATACAAGAACAGCAAAAAGATAAATATGGACATTCAAAAACACTTTGAAAATAAGACAAGCATCCAGATTGGAGAGAAGAGACGGGAATTAAGAGAAAAAACAGCAAAGATGGATAAAGAGGCTAATCTGCACATCGACTCTGATGCCGAAATTGAGTCAACTGATAAATCAGAAGATGAAGAACACACCAACGTTCCTCAATTGGATGTGCAAAGAAGAAACATCAGAATTAGCACTCACAAGAAATCTCCTCAGATTAAAGACCATAAGGATCTCGTGGAAAGAATCACTGAGATAAAAGACTGCATGAGGAATCCAGAATATCATGATTGCGGCATTGGCCTTATGGAAGTTATCACACAGTATATTACTGAAAATATATCCACCATCAAACCGTCTGCCTATGTAAGGCCTACCACCGATGATCCTGCTGCATCCAATGATGCAATTGAAATTGAAGTGTCAACTAATGTACCACAAAATGCAGAGCCAACAACTGCGAATTCCAGTCATAAAAGGAATTCTGGACATAAAAAAAGATATGCAAAAAGAAAAGGCTCGTATAAAGAATATCAAACTATGTTTCTGAAGGACAAGAAAAAAATCGCAAGAATTGTATGCGATGGAGCAGAGGACATGTCATGCCAGATTGAGGCAACAGAGATCTTTGACTATTATAAAAACATACTGGAGAATGAAAACACCAAAAACCCAAAATTTGAACTTTCCAATATTGTACCATCAGAAGAGGACTTCGATCATTTGAATAGACCAATCACAGAATTCGAGATAACTTGGCATCTCGAGAACTCTAATATGAACAAAGCAACTGGCCCCGACAATGTCGGCTTGAAAGAGTTACTTGGTCTACATGCAAGAGATCACACCATTCTAACAGATCTCTTTAACATCTGGCTTCAAACATCTAAAGTACCAGAATGTATTAAGAAAAATAGATCTATCTTAATTCCGAAAAATGTTCCTCTTGACTCACTAGGCAACATTGGAAATTGGAGGCCTATCACAATAGGCACTGCATTGATGAAATTGTTTACCAAGCTATTGACAAAAAGATTGTCATCATTTGTATCCATCCATGAAAGACAAAAAGGTTTTATTAATGCAAGAGGTTGCCTAGAAAACTTAAACATTCTCAAGAATTCCATCAAAGGGGCCAGAAAGAACAAAGACTCTCTGGCAGTAATATTCATTGACATTTCAAAAGCTTTTGACTCAGTTGGGCATAAACATATACTAAACAGTCTCAAGAGACTTCACGTGCCATTGGGATACAGGCAGTTAATTAAAGACTTGTACACTAATTCTACCACAACGTTTAAGGGCAAAAATAACATTAATACTGCTGAGATACATATGAAGTCTGGAGTCAAACAAGGGGACTCTCTATCTCCTCTCTTGTTTAATATCGCCATGGACCCGCTAATATGTGATCTACAGTATAAAGGTTGTGGTTTTTCATTCAATAACATTCATGGTACAAGGCAAACCACCGCACTTGCCTTTGCAGATGACATTGCTGTTCTTAGTAACTCGTGGAAGGGCATGCAAGCCAATTTGCAGATCATTGAAAAATTCAGTAAGGCCACTGGCCTCAAACTTAATGTCAAAAAAACACATGGTTTTCTCATTTCACATCTTGGTGATAAAATTGTTGTTAACAAATGCAAGCCATGGCTGTTTGAAAGATCAAAAATTGAATTCATCCACCCGGGTGAAAGTGAGAGGTACCTAGGTCTTAATTTCGACCCACACATTGGTTGTAACACCCCCAATGCTCTGAATTTAAAACTGCAATCATGGGCAAAAAAGTTGGATGATCTACCACTTAAGCCAACTCAGAAAATCAAAATATTTTGCCAATATATTGTTCCTAAGCTTTCATATTCCCTTGAAATGACTGGTACAGGAGCTAACACGCTTGTAGCGCTTGATCAAACTATTAAGGCTACTGTCAAACACTATTTACACCTCCCACACTATATAAATGATGGTTTGTTGTACTCAAGAAAAAAGAATGGTGGTCTTTCAATCCCTAAGTTATGTACATCTATAGGGATCAACAAGGTTAATAATTTGTTATACCTGCGTGAAAGTACAGATGTTTGTATCACTAACTCCTTTCTTTATGCAGGAATTGTAATCAATGATGTTATTGATGAAATTATTAAGACACACCATCTACACATTCTAAATGCAGAATGTTTAAACATGTCATTAGAGTTAACCGCCAGTCATAACTGGCGAGAGTCTGAGTTCAACAGATGGAAGGATATGGTTGTACAGGGTGATGGTATTCAATATTACCAGAATAATGCTTGTTCTAATTATTGGTTGATGAAACCGAAAAATATGAAAGAAAACCAATATATAGCGGCATTAAAACTGAGAGCTAACATACCTGATACCAGAGAAACACTAACTAGGGGGAGAAATAGACAATTCTCGAATTGTCGTTACTGCATGAATGTCGGAGAAACAATATCACACATTTCTGGTTCATGCCCAAAAACCAAAGATATTCGCATCAGGCGACACAATAAAATTCTAGAGTTACTCATTGAAAGAGCAAAGCGATGTGGTTGGATTGCATACAGGGAACCACATCTACGTAATCCTAGTGGAGAGTTACGTAAACCTGACCTTATCCTCACCAAAAATAACACAGCACACGTGGTTGATGTGTCTATTAGATATGAAACATCTGCTGGGTCACTAGAATCTGCATTTGAACAAAAGGTTTCCTATTATTCAGAACTCATGTCAGCAGTACAACAACACACCAATTGTTCTCAAGTTGCATTTCACGGTTTCATTGTTGGATGCAGAGGCACATGGCCTACATGCAATAACAATCTATTAGATAAACTAGGCATCCAGTATCCGAATCCTTTCAAGAAAAACATATGCTTTACTACATTAATGGACACACTCAAAATGTTTCAGATATTCATGGACAATTAACATGACTGAATGTGTGTGATTCAATCAGAGAGAATCAAAAACCTGAATGGTGTGTATGTATGCTTTGGATGTATATGTGGTTATGGGTTATGATTATCAAGTTTGAGTTTGTAGTTAAGAATGTTGTGTTTGAATATGGTTGAGTGTTTTAGTTTTGCAGTGCGTAATATTTGTATGAAAATTTGTATATCTTATAGTTATTAGTTAAAATGTATATTTGTATATAAATTGATTCTTGTGATTAACTTGTATATATATATAATCACCTTAACACGATAATTTTAGATAAAGTGTTAAGTTAGTTAAGTCAATGAAATACTGCATTGTGTATTCTCATTGATATTATTATATGTATTGCCATTGTATGTACATGAAGTCAACTTTCCCATAGTTGTCTTCGGTACCCTCTTGTGTTGCTGCATCTCCACTTCCGAATTGACGCTGATGGGCAGCAAAAGTAACCCAAAAAGGGCCACACATCAATGTGTGGTACAAA</t>
  </si>
  <si>
    <t>TAGCCAAATGCCTCGTCATCTAATTAGTGACGCGCATGAATGGATGAACGAGATTCCCACTGTCCCTACCTACTATCTAGCGAAACCACAGCCAAGGGAACGGGCTTGGCGGAATCAGCGGGGAAAGAAGACCCTGTTGAGCTTGACTCTAGTCTGGCACTGTGAAGAGACATGAGAGGTGTAGGATAAGTGGGAGGCCCTCGGGCCGCCGGTGAAATACCACTACTCTTATCGTTTTTTCACTTACCCGGTGAGGCGGGGGGGCGAGCCCTGTGGGGCTCTCGCTTCTGGCTCCAAGCGCCCGGCTTCCCGCCGGGCGCGACCCGCTCCGGGGACAGTGGCAGGTGGGGAGTTTGACTGGGGCGGTACACCTGTCAAACGATAACGCAGGTGTCCTAAGGCGAGCTCAGGGAGGACAGAAACCTCCCGCGGAGCAGAAGGGCAAAAGCTCGCTTGATCTCGATTTTCAGTATGAATACAGACCGTGAAAGCGGGGCCTCACGATCCTTCTGACTTTTTGGGTTTTAAGCAGGAGGTGTCAGAAAAGTTACCACAGGGATAACTGGCTTGTGGCGGCCAAGCGTTCATAGCGACGTCGCTTTTTGATCCTTCGATGTCGGCTCTTCCTATCATTGTGAAGCAGAATTCACCAAGCGTTGGATTGTTCACCCACTAATAGG</t>
  </si>
  <si>
    <t>TAACATGACTGAATGTGTGTGATTCAATCAGAGAGAATCAAAAACCTGAATGGTGTGTATGTATGCTTTGGATGTATATGTGGTTATGGGTTATGATTATCAAGTTTGAGTTTGTAGTTAAGAATGTTGTGTTTGAATATGGTTGAGTGTTTTAGTTTTGCAGTGCGTAATATTTGTATGAAAATTTGTATATCTTATAGTTATTAGTTAAAATGTATATTTGTATATAAATTGATTCTTGTGATTAACTTGTATATATATATAATCACCTTAACACGATAATTTTAGATAAAGTGTTAAGTTAGTTAAGTCAATGAAATACTGCATTGTGTATTCTCATTGATATTATTATATGTATTGCCATTGTATGTACATGAAGTCAACTTTCCCATAGTTGTCTTCGGTACCCTCTTGTGTTGCTGCATCTCCACTTCCGAATTGACGCTGATGGGCAGCAAAAGTAACCCAAAAAGGGCCACACATCAATGTGTGGTACAAA</t>
  </si>
  <si>
    <t>Desmognathus ochrophaeus</t>
  </si>
  <si>
    <t>Allegheny mountain dusky salamander</t>
  </si>
  <si>
    <t>ASM3026493v1</t>
  </si>
  <si>
    <t>R2-1_DOcr</t>
  </si>
  <si>
    <t>AKKGAIWARSVRMIATRMSENPSDSARWGSAWLTKTPLRWRKEVLPLHQIECFLTELVTLKRDACNTDPPQEDSMASLPPNTQCSIEEEISEEVDVSLAEDLVFEPSSSKKHPVHTNATMALPDAYEVPREQRQLKADVKKKIIYWSYPSPYRCNLCGDIMSTIKELKRHISCKHKTFNLVVFCSKCDKEDAFHNIACHFAKCNKKIIEDATFMCRHCDERFTTKSGVSQHARHRHPKAVNDIRLKIAMPSKRSKLWTLEETLLLMDLEATYKNSKKINMDIQKHFENKTSIQIGEKRRELREKAAKMDKEANLHVDSDAEIESVDKSEDEEHTNVPQSDVQIRNIRISTHKKSPQIKDHKDLVERITEIKDCMRNPEYYECGIGLMEVITQYITENISIIKPSAYVRPTTDDPAASSDAIEIEVSTNVPQNAEPTTANSSHKRNSGHKKRYAKRKGSYKEYQTMFLKDKKKIARIVCDGAEDMSCEIEATEIFDYYKNILENENTKNPKFERSNIVPSEEDFDHLNRPITEFEITWHLENSNMNKATGPDNVGLKELFGLHARDHTILTDLFNIWLQTSKVPECIKRNRSILIPKNVPLDSLGNIGNWRPITIGTALMKLFTKLLTKRLSSFVSIHERQKGFINARGCLENLNILKNSIKGARKNKDSLAVIFIDISKAFDSVGHKHILNSLKRLHVPLGYRQLIKDLYTNSTTTFKGKNNINTAEIHMKSGVKQGDSLSPLLFNIAMDPLICDLQYKGCGFSFNNIQGTRQTTALAFADDIAVLSNSWKGMQANLQIIEKFSKATGLKLNVKKTHGFLISHFGDKIVVNKCKPWLFERSKIEFIHPGESERYLGLNFDPHIGCNTPNALNLKLQSWAKKLDDLPLKPTQKIKIFCQYIVPKLSYSLEMTGTGANTLVALDQTIKATVKHYLHLPHYINDGLLYSRKKNGGLSIPKLCTSIGINKVNNLLYLRESTDVCITNSFLYAGIVINDVIDEIIKTHHLHILNAECLNMSLELTASHNWRESEFNRWKDMVVQGDGIQYYQNNACSNYWLMKPKNMKENQYIAALKLRANIPDTRETLTRGRNRQFSNCRYCMNVGETISHISGSCPKTKDIRIRRHNKILELLIERAKRCGWIAYREPHLRNPNGELRKPDLILTKNNTAHVIDVSIRYETSAGSLESAFEQKVSYYSELMSVIQQHTNCSQVAFHGFIVGCRGTWPTCNNNLLDELGIQYPNPFKKNICFTTLMDTLKMFQIFMDN</t>
  </si>
  <si>
    <t>CATTCACAGTCATAGTGGCCTTTACCTCCACGTGGTCCCGCTGGTAACTAATCCTGGAAGACAAGTCCTTTGCAGGAGGAGTTGGAAAGGATTAGGCTAAAAAAGGCGCTATCTGGGCACGGTCAGTTCGAATGATAGCAACCAGAATGAGCGAAAATCCAAGCGATTCAGCCAGATGGGGTAGTGCCTGGCTTACCAAAACCCCGCTGAGGTGGCGAAAGGAAGTGCTGCCTTTGCATCAAATCGAATGCTTCCTTACTGAACTTGTGACATTAAAAAGAGATGCATGCAACACAGATCCACCGCAAGAGGATTCAATGGCAAGTTTACCTCCAAATACACAATGCAGTATTGAAGAGGAGATCTCCGAAGAGGTTGACGTGTCCCTCGCAGAAGATTTGGTCTTTGAGCCATCCTCGAGTAAGAAGCACCCCGTACACACCAATGCCACGATGGCATTACCTGATGCATATGAAGTTCCGAGAGAACAAAGACAACTGAAAGCGGACGTAAAAAAGAAAATCATTTACTGGAGCTATCCCTCTCCATACAGATGCAATCTATGTGGCGACATCATGAGTACCATCAAAGAACTAAAGAGACACATCTCCTGTAAGCACAAAACTTTCAACTTGGTGGTATTCTGTTCGAAGTGTGATAAAGAGGATGCTTTTCATAACATAGCATGCCACTTCGCAAAATGCAATAAGAAGATCATTGAAGATGCCACCTTTATGTGCCGTCATTGTGACGAACGATTCACAACAAAAAGTGGAGTGTCACAGCATGCGCGTCACCGCCATCCAAAAGCTGTCAATGACATCAGACTAAAAATTGCGATGCCATCTAAAAGATCCAAACTATGGACGCTTGAAGAAACGCTGTTGCTGATGGATCTTGAAGCCACATACAAGAACAGCAAAAAGATAAATATGGACATTCAAAAACACTTTGAAAATAAGACAAGCATCCAGATTGGAGAGAAGAGACGGGAATTAAGAGAAAAAGCAGCAAAGATGGATAAAGAGGCTAATCTGCACGTCGACTCTGATGCCGAAATTGAGTCAGTTGATAAATCAGAAGATGAAGAACACACCAACGTTCCTCAATCGGATGTGCAAATAAGAAACATCAGAATTAGCACTCACAAGAAATCTCCTCAGATTAAAGACCATAAGGATCTCGTGGAAAGAATCACTGAGATAAAAGACTGCATGAGGAATCCAGAATATTATGAGTGTGGCATTGGCCTTATGGAAGTTATCACGCAGTATATTACTGAGAATATATCCATCATCAAACCGTCTGCCTATGTAAGGCCTACCACCGATGATCCTGCTGCATCCAGTGATGCAATTGAAATTGAAGTGTCAACTAATGTACCACAAAACGCAGAGCCAACAACTGCGAATTCCAGTCATAAAAGGAATTCTGGACATAAAAAAAGATATGCAAAAAGAAAAGGCTCGTATAAAGAATATCAAACCATGTTTCTGAAGGACAAGAAAAAAATCGCAAGAATTGTATGCGATGGAGCAGAAGACATGTCATGCGAGATTGAGGCAACAGAAATCTTTGACTATTATAAAAACATATTGGAGAATGAAAACACCAAAAACCCAAAATTTGAACGTTCCAATATTGTACCATCAGAAGAGGACTTCGATCATTTGAATAGACCAATCACAGAATTCGAGATAACTTGGCATCTCGAGAACTCTAATATGAACAAAGCAACTGGCCCCGATAATGTCGGTCTTAAAGAGTTATTTGGTCTACATGCAAGAGATCACACCATTCTAACAGATCTATTTAACATCTGGCTTCAAACATCTAAAGTACCAGAATGCATTAAGAGAAATAGATCTATCTTAATTCCGAAAAATGTTCCTCTTGACTCACTAGGCAACATTGGAAATTGGAGGCCTATCACAATAGGCACTGCATTGATGAAATTGTTTACCAAGCTATTGACAAAAAGACTGTCATCATTTGTATCCATCCATGAAAGACAAAAAGGTTTTATTAATGCAAGAGGTTGCCTAGAAAACTTAAACATTCTCAAGAATTCCATCAAAGGGGCCAGAAAGAACAAAGATTCTCTGGCAGTAATATTCATTGACATTTCAAAAGCTTTTGACTCAGTTGGGCATAAACATATACTAAACAGTCTCAAGAGACTTCACGTGCCATTGGGATACAGGCAGTTAATTAAAGACTTGTACACTAATTCTACCACAACGTTTAAGGGCAAAAATAACATTAATACTGCTGAGATACATATGAAGTCGGGAGTCAAACAAGGGGACTCCCTATCTCCTCTCTTGTTTAATATCGCCATGGACCCGCTAATATGTGATCTACAGTATAAAGGTTGTGGTTTTTCATTCAATAACATTCAGGGTACAAGGCAAACCACCGCACTTGCCTTTGCAGATGACATTGCTGTTCTTAGTAACTCGTGGAAGGGCATGCAAGCCAATTTGCAGATCATTGAAAAATTCAGTAAGGCCACTGGCCTCAAACTTAATGTCAAAAAAACACATGGTTTTCTCATTTCACATTTTGGTGATAAAATTGTTGTTAACAAATGCAAGCCATGGCTGTTTGAAAGATCAAAAATTGAATTCATCCACCCGGGTGAAAGTGAGAGGTACCTAGGTCTTAATTTCGACCCACACATTGGTTGTAACACCCCCAATGCACTGAATTTAAAACTGCAATCATGGGCAAAAAAGTTGGATGATCTACCACTTAAGCCAACTCAGAAAATCAAAATATTTTGCCAATATATTGTTCCTAAGCTTTCATACTCCCTTGAAATGACTGGTACAGGAGCTAACACGCTTGTAGCGCTTGATCAAACTATTAAGGCTACTGTCAAACACTATTTACACCTCCCACACTATATAAATGATGGTTTGTTGTACTCAAGAAAAAAGAATGGTGGTCTTTCAATCCCTAAGCTATGTACATCTATAGGGATCAACAAGGTTAATAATTTGTTATACCTGCGTGAAAGTACAGATGTTTGTATCACTAACTCCTTTCTTTATGCAGGAATTGTAATCAATGATGTTATTGATGAAATTATCAAGACACACCATCTACACATTCTAAATGCAGAATGTTTAAACATGTCACTAGAGTTAACCGCCAGTCATAACTGGCGAGAGTCTGAGTTCAACAGATGGAAGGATATGGTTGTACAGGGTGATGGTATTCAATACTACCAGAATAATGCTTGTTCTAATTATTGGTTGATGAAACCGAAAAATATGAAAGAAAACCAATATATTGCGGCATTAAAACTGAGAGCTAACATTCCTGATACCAGAGAAACACTAACTAGGGGGAGAAATAGACAATTCTCTAATTGTCGTTACTGCATGAATGTCGGAGAAACAATATCACACATTTCTGGTTCATGCCCAAAAACCAAAGATATTCGAATCAGGCGACACAATAAAATTCTAGAGTTACTCATTGAAAGAGCAAAGCGATGTGGTTGGATTGCATACAGGGAACCACATCTACGTAATCCTAATGGAGAGTTACGTAAACCTGACCTTATCCTTACCAAAAATAACACAGCACACGTAATTGATGTGTCCATTAGATACGAGACATCAGCTGGGTCACTAGAATCTGCATTTGAACAAAAGGTTTCTTATTATTCAGAACTCATGTCAGTAATACAACAACACACCAATTGTTCTCAAGTTGCATTTCACGGTTTCATTGTTGGATGCAGAGGCACATGGCCTACATGCAATAACAATTTATTAGACGAACTAGGCATCCAGTATCCGAACCCTTTCAAGAAAAACATATGCTTTACTACACTAATGGACACACTCAAAATGTTTCAGATATTCATGGACAATTAACATGACTGAATGTGTGTGATTCAATCAGAGATAATTAAAAACCTGAATGGTGTGTATGTATGCTTTGGATGTATATGTGGTTATGGGTTATGATTATCAAGTTGAGTCTGTAGTTAAGAATGTTGTGTTATGAAAATATGGTTGAGTGTTTTAGTTTTGCTGTGGGTAATATTTGTATGAAAATTTGTATATCTTATAGTCAATAGTTAAAATGTATATTTGTATATAAATTGATTCTTGTGATTAACTTGTTTATATATAATCACCTTAACACGATAATTTTAGATAAAGTGTTAAGTTAGTTAGTCAATGAAATACTGCATTGTGTATTCTCATTGATATTACATGTTATTGCCATTGTATGTACATGAAGTCAACTCTCCCATAGTTGTCTTCGGTACCCTCTTGTGTTGCTGCATCTCCACTTCCGAATTGACGCTGATGGGCAGCAAAAGTAACCCAAAAAGGGCCACA</t>
  </si>
  <si>
    <t xml:space="preserve"> </t>
  </si>
  <si>
    <t>Desmognathus orestes</t>
  </si>
  <si>
    <t>Blue Ridge dusky salamander</t>
  </si>
  <si>
    <t>ASM3026491v1</t>
  </si>
  <si>
    <t>R2-1_DOr</t>
  </si>
  <si>
    <t>AKKGAIWARSVRMIATRMSENPSDSARWGSAWLTKTPLRWRKEVLPLHQIECFLTELVTLKRDACNTDPPQEDSMASVPPNTQCSIEEEISEEVDVSLAEDLVFEPSSSKKHPVHTNATTALPDAYEVPREQKQLKADIKKKIIYWSYPSPYRCNLCGDIMSTIKELKRHISCKHKTFNLVVFCSKCDKEDAFHNIACHFAKCNKKIIEDATFMCRHCDERFTTKSGVSQHARHRHPKAVNDIRLKIAMPSKRSKLWTLEETLLLMDLEATYKNSKKINMDIQKHFENKSSIQIGEKRRELREKTAKMEKEANLHIDSDAEIESTDKSEDEEHTNVPQSDVQIRNIRISTHKKSPQIKDHKDLVERITEIKDCMRNPEYHDCGIGLMEVITQYITENISTIKPSAYVRPTTDDPAASNDAIEIEVSTNVPQNAEPTTANSSHKRNSGHKKRYAKRKGSYKEYQTMFLKDKKKIARIVCDGAEDMSCQIEATEIFEYYKNILENENTKNPKFELSNIVPSEEDFDHLNRPITEFEITWHLENSNMNKATGPDNVGLKELLGLHARDHTILTDLFNIWLQTSKVPECIKKNRSILIPKNVPLDSLGNIGNWRPITIGTALMKLFTKLLTKRLSSFVSIHERQKGFINARGCLENLNILKNSIKGARKNKDSLAVIFIDISKAFDSVGHKHILNSLKRLHVPLGYRQLIKDLYTNSTTTFKGKNNINTAEIHMKSGVKQGDSLSPLLFNIAMDPLICDLQYKGCGFSFNNIHGTRQTTALAFADDIAVLSNSWKGMQANLQIIEKFSKATGLKLNVKKTHGFLISHFGDKIVVNKCKPWLFERSKIEFIHPGESERYLGLNFDPHIGCNTPNALNLKLQSWAKKLDDLPLKPTQKIKIFCQYIVPKLSYSLEMTGTGANTLVALDHTIKATVKHYLHLPHYINDGLLYSRRKNGGLSIPKLCTSIGINKVNNLLYLRESTDVCITNSFLYAGIVINDVIDDIIKTHHLHILNAECLNMSLELTASYNWRESEFNRWKDMVVQGDGIQYYQNNACSNYWLMKPKNMKENQYIAALKLRANIPDTRETLTRGRNRQFSNCRYCMNVGETISHISGSCPKTKDIRIRRHNKILELLIERAKRCGWIAYREPHLRNPNGELRKPDLILTKNNTAHVIDVSIRYETSAGSLESAFEQKVSYYSELMSAVQQHTNCSQVTFHGFIVGCRGTWPTCNNNLLDKLGIQYPNPFKKNICFTTLMDTLKMFQIFMDN</t>
  </si>
  <si>
    <t>GCAAATATTCAAACGAGAACTTTGAAGGCCGAAGTGGAGAAGGGTTCCATGTGAACAGCAGTTGAACATGGGTCAGTCGGTCCTAAGAGATAGGCGAGCGCCGTTCGGAAGGGACGGGCGATGGCCTCCGTCGCCCTCGGCCGATCGAAAGGGAGTCGGGTTCAGATCCCCGAACCCGGAGTGGCGGAGACGGGCGCCCTCGCGGGCGTCCAGTGCGGTAACGCGACCGATCCCGGAGAAGCCGGCGGGAGCCCCGGGGAGAGTTCTCTTTTCTTTGTGAAGGGCAGGGCGCCCTGGAATGGGTTCGCCCCGAGAGAGGGGCCCGCGCCTTGGAAAGCGTCGCGGTTCCGGCGGCGTCCGGTGAGCTCTCGCTGGCCCTTGAAAATCCGGGGGAGAGGGTGTAAATCTCGCGCCGGGCCGTACCCATATCCGCAGCAGGTCTCCAAGGTGAACAGCCTCTGGCATGTTAGAACAATGTAGGTAAGGGAAGTCGGCAAGTCAGATCCGTAACTTCGGGATAAGGATTGGCTCTAAGGGCTGGGTCGGTCGGGCTGGGGCGCGAAGCGGGGCTGGGCGCGCGCCGCGGCTGGACGAGGCGCCGCGAGCCGTACCCCGCCGGTTCCCCCCACGCGTGCCCGCCGCGCCTGCGCGGGCCGGCAGTGCGCGTGGGCGCCGGCGGCGGGGCGGAGAGCGGCGGCGACTCTGGACGTGCGCCGGGCCCTTCCTGTGGATCGCCCCAGCTGCGGCGGTCGCCCGGTGCCGGCCGCCTCCTCGCGGGGAGGCCGGGGCCGGCGGTCCGCCTCGGCCGGCGCCTAGCAGCTGACTTAGAACTGGTGCGGACCAGGGGAATCCGACTGTTTAATTAAAACAAAGCATCGCGAAGGCCCGCGGCGGGTGTTGACGCGATGTGATTTCTGCCCAGTGCTCTGAATGTCAAAGTGAAGAAATTCAATGAAGCGCGGGTAAACGGCGGGAGTAACTATGACTCTCTTAACT</t>
  </si>
  <si>
    <t>CATTCACAGTCATAGTGGCCTTTACCTCCACGTGGTCCCGCTGGTAACTAATCCTGGAAGACAAGTCCTTTGCAGGAGGAGTTGGAAAGGATTAGGCTAAAAAAGGCGCTATCTGGGCACGGTCGGTTCGAATGATAGCAACCAGAATGAGCGAAAATCCAAGCGATTCAGCCAGATGGGGTAGTGCCTGGCTTACCAAAACCCCGCTGAGGTGGCGAAAGGAAGTGCTGCCTTTGCATCAAATCGAATGCTTCCTTACTGAACTTGTGACACTAAAAAGAGATGCATGCAACACAGATCCACCGCAAGAGGATTCAATGGCTAGTGTACCTCCAAATACACAATGCAGTATTGAAGAGGAGATCTCCGAAGAGGTTGACGTGTCCCTCGCAGAAGATCTGGTCTTTGAGCCATCCTCGAGTAAGAAGCACCCCGTACACACCAATGCCACGACGGCATTACCTGATGCATATGAAGTTCCGAGAGAACAGAAACAACTGAAGGCGGATATAAAGAAGAAAATCATCTACTGGAGCTATCCCTCTCCATACAGATGCAATCTATGTGGTGACATCATGAGTACCATCAAAGAACTAAAAAGACACATCTCCTGTAAGCACAAAACTTTTAACTTGGTGGTATTCTGTTCGAAGTGTGATAAAGAGGATGCTTTTCATAACATAGCATGCCACTTCGCAAAATGCAATAAGAAGATCATTGAAGATGCCACCTTTATGTGCCGTCATTGTGATGAACGATTCACAACAAAAAGTGGAGTGTCACAGCATGCGCGTCACCGCCATCCAAAAGCTGTCAATGACATCAGACTAAAAATTGCGATGCCATCTAAAAGATCCAAACTATGGACGCTTGAAGAAACGCTGTTGCTGATGGATCTTGAAGCCACATACAAGAACAGCAAGAAGATAAATATGGACATTCAAAAACACTTTGAAAATAAGTCAAGCATCCAGATTGGAGAGAAGAGACGGGAATTAAGAGAAAAAACAGCAAAGATGGAGAAAGAGGCTAATTTGCACATCGACTCTGATGCCGAAATTGAGTCAACTGATAAATCAGAAGATGAAGAACACACCAACGTTCCTCAATCGGATGTGCAAATAAGAAACATCAGAATTAGCACTCACAAGAAATCTCCTCAGATTAAAGACCATAAGGATCTCGTGGAAAGAATCACTGAGATAAAAGACTGCATGAGGAATCCAGAATATCATGATTGCGGCATTGGCCTTATGGAAGTTATCACGCAGTATATTACTGAAAATATATCCACCATCAAACCGTCTGCCTATGTAAGGCCTACCACCGATGATCCTGCTGCATCCAATGATGCAATTGAAATTGAAGTGTCAACTAATGTACCACAAAATGCAGAGCCAACAACTGCGAATTCCAGTCATAAAAGGAATTCTGGACATAAAAAAAGATATGCAAAAAGAAAAGGCTCGTATAAAGAATATCAAACTATGTTTCTGAAGGACAAGAAAAAAATCGCAAGAATTGTATGCGATGGAGCAGAGGACATGTCATGCCAGATTGAGGCAACAGAGATCTTTGAATATTATAAAAACATATTGGAGAATGAAAACACCAAAAACCCAAAATTTGAACTTTCCAATATCGTACCATCAGAAGAGGACTTCGACCATTTGAATAGACCAATCACAGAATTCGAGATAACTTGGCATCTCGAGAACTCTAATATGAACAAAGCAACTGGCCCCGACAATGTCGGCTTGAAAGAATTACTTGGTCTACATGCAAGAGATCACACCATTCTAACAGATCTCTTTAACATCTGGCTTCAAACATCTAAAGTACCAGAATGCATTAAGAAAAATAGATCTATCTTAATTCCGAAAAATGTTCCTCTTGACTCACTAGGCAACATTGGAAATTGGAGGCCTATCACAATAGGCACTGCATTGATGAAATTGTTTACCAAGTTATTGACAAAAAGATTGTCATCATTTGTATCCATCCATGAAAGACAAAAAGGTTTTATTAATGCAAGAGGTTGCCTAGAAAACTTAAACATTCTCAAGAATTCCATCAAAGGGGCCAGAAAGAACAAAGACTCTCTGGCAGTAATATTCATTGACATTTCAAAAGCTTTCGACTCAGTTGGGCATAAACATATACTAAATAGTCTCAAGAGACTTCACGTGCCATTGGGATATAGGCAGTTAATTAAAGACTTGTACACTAATTCTACCACAACGTTTAAGGGCAAAAATAACATTAATACTGCTGAGATACATATGAAGTCGGGAGTCAAACAAGGGGACTCTCTATCTCCTCTCTTGTTTAATATCGCCATGGACCCGCTAATATGTGATCTACAGTATAAAGGTTGTGGTTTTTCATTCAATAACATTCATGGTACAAGGCAAACCACCGCACTTGCCTTTGCAGATGACATTGCTGTTCTTAGTAACTCGTGGAAGGGCATGCAAGCCAATTTGCAGATCATTGAAAAATTCAGTAAGGCCACTGGCCTCAAACTTAATGTCAAGAAAACACATGGTTTTCTCATTTCACATTTTGGTGATAAAATTGTTGTTAACAAATGCAAGCCATGGCTGTTTGAAAGATCAAAAATTGAATTCATCCACCCGGGTGAAAGTGAGAGGTACCTAGGTCTTAATTTCGACCCACACATTGGTTGTAACACCCCCAATGCTCTGAATTTAAAACTGCAATCATGGGCAAAAAAGTTGGATGATCTACCTCTTAAGCCAACACAGAAAATCAAAATTTTTTGCCAATATATTGTTCCTAAACTTTCATATTCCCTGGAAATGACTGGTACAGGAGCTAACACGCTTGTAGCACTCGATCACACCATCAAGGCTACTGTCAAACACTATCTACACCTCCCACATTATATAAATGATGGTTTGTTGTACTCGAGAAGAAAGAATGGTGGTCTTTCAATCCCTAAGTTATGTACATCCATAGGGATCAACAAAGTTAATAATTTGTTATACCTGCGTGAAAGTACAGATGTTTGTATCACTAACTCCTTTCTTTATGCAGGAATTGTAATCAATGATGTTATTGATGACATTATTAAGACACACCATCTACACATTCTAAATGCAGAATGTTTAAACATGTCACTAGAGTTAACCGCAAGTTATAACTGGCGAGAGTCTGAGTTCAACAGATGGAAGGATATGGTTGTACAGGGTGATGGTATTCAATACTACCAGAATAATGCTTGTTCTAATTATTGGTTGATGAAACCGAAAAATATGAAAGAAAACCAATATATTGCGGCATTAAAACTGAGAGCTAACATCCCTGATACCAGAGAAACACTAACTAGGGGGAGAAATAGACAATTCTCGAATTGTCGTTACTGCATGAATGTCGGAGAAACAATATCACACATTTCTGGTTCATGCCCAAAAACCAAAGATATTCGCATCAGGCGACACAATAAAATTCTAGAGTTACTCATTGAAAGAGCAAAGCGATGTGGTTGGATTGCATACAGGGAACCACATCTACGTAATCCTAATGGAGAGTTACGTAAACCTGACCTTATCCTCACCAAAAATAACACAGCACACGTAATTGATGTGTCTATTAGATACGAGACATCAGCTGGGTCACTAGAATCTGCATTTGAACAAAAGGTTTCCTATTATTCAGAACTCATGTCAGCAGTACAACAACACACCAATTGTTCTCAAGTTACATTTCACGGTTTCATTGTTGGATGCAGAGGCACATGGCCTACATGCAATAACAATCTATTAGATAAACTAGGCATCCAGTATCCGAATCCTTTCAAGAAAAACATATGCTTTACTACATTAATGGACACACTCAAAATGTTTCAGATATTCATGGACAATTAACATGACTGAATGTGTGTGATTCAATCAGAGAGAATCAAAACCTGAATGGTGTGTATGTATGCTTTGGATGTATATGTGGTTATAGGTTATGATCAGCAAGTTTGAGTTTGTAGTTAAGAATGTTGTGCTATAAAATTGGTTGAGTGTTTTAGTCTTGTAGTGGGTAATATTTGTATGAAAATTGTATATCTTATAGTTAATAGTTAAAAAGTATATTTGTATATAAATTGATTATTATGATTAACTTGTGTATATATATAATCACCTTAACACGATAATTTTAGATAAAGTGTTAAGTTAGCTAAGTCAATGAAATACTGCATTGTGTATTCTTATTGATACTGTTATATGTTATTGCCATTGTATGTACATGAAGTCAACTTTCCCATAGTTGTCTTCGGTACCCTCTTGTGTTGCTGCATCTCCACTTCCGAATTGACGCTGATGGGCAGCAAAAGTAACCCAAAAAGGGCCACACATCAATGTGTGGTACAAA</t>
  </si>
  <si>
    <t>TAGCCAAATGCCTCGTCATCTAATTAGTGACGCGCATGAATGGATGAACGAGATTCCCACTGTCCCTACCTACTATCTAGCGAAACCACAGCCAAGGGAACGGGCTTGGCGGAATCAGCGGGGAAAGAAGACCCTGTTGAGCTTGACTCTAGTCTGGCACTGTGAAGAGACATGAGAGGTGTAGGATAAGTGGGAGGCCCTCGGGCCGCCGGTGAAATACCACTACTCTTATCGTTTTTTCACTTACCCGGTGAGGCGGGGGGGCGAGCCCTGTGGGGCTCTCGCTTCTGGCTCCAAGCGCCCGGCTTCCCGCCGGGCGCGACCCGCTCCGGGGACAGTGGCAGGTGGGGAGTTTGACTGGGGCGGTACACCTGTCAAACGATAACGCAGGTGTCCTAAGGCGAGCTCAGGGAGGACAGAAACCTCCCGCGGAGCAGAAGGGCAAAAGCTCGCTTGATCTCGATTTTCAGTATGAATACAGACCGTGAAAGCGGGGCCTCACGATCCTTCTGACTTTTTGGGTTTTAAGCAGGAGGTGTCAGAAAAGTTACCACAGGGATAACTGGCTTGTGGCGGCCAAGCGTTCATAGCGACGTCGCTTTTTGATCCTTCGATGTCGGCTCTTCCTATCATTGTGAAGCAGAATTCACCAAGCGTTGGATTGTTCACCCACTAATAGGGAACGTGAGCTGGGTTTAGACCGTCGTGAGACAGGTTAGTTTTACCCTACTGATGATGTGTTGTCGCAATAGTAATCCTGCTCAGTACGAGAGGAAC</t>
  </si>
  <si>
    <t>TAACATGACTGAATGTGTGTGATTCAATCAGAGAGAATCAAAACCTGAATGGTGTGTATGTATGCTTTGGATGTATATGTGGTTATAGGTTATGATCAGCAAGTTTGAGTTTGTAGTTAAGAATGTTGTGCTATAAAATTGGTTGAGTGTTTTAGTCTTGTAGTGGGTAATATTTGTATGAAAATTGTATATCTTATAGTTAATAGTTAAAAAGTATATTTGTATATAAATTGATTATTATGATTAACTTGTGTATATATATAATCACCTTAACACGATAATTTTAGATAAAGTGTTAAGTTAGCTAAGTCAATGAAATACTGCATTGTGTATTCTTATTGATACTGTTATATGTTATTGCCATTGTATGTACATGAAGTCAACTTTCCCATAGTTGTCTTCGGTACCCTCTTGTGTTGCTGCATCTCCACTTCCGAATTGACGCTGATGGGCAGCAAAAGTAACCCAAAAAGGGCCACACATCAATGTGTGGTACAAA</t>
  </si>
  <si>
    <t>Desmognathus folkertsi</t>
  </si>
  <si>
    <t>Dwarf black-bellied salamander</t>
  </si>
  <si>
    <t>ASM3026501v1</t>
  </si>
  <si>
    <t>R2-1_DFo</t>
  </si>
  <si>
    <t>AKKGAIWARSVRMIATRMSENPSDSARWGSAWLTKTPLRWRKEVLPLHQIECFLTELVTLKRDACNTDPPQEDSMASVPPNTQCSIEEEISEEVDVSLAEDLVFEPSSSKKHPVHTNATTALPDAYEVPREQKQLKADIKKKIIYWSYPSPYRCNLCGDIMSTIKELKRHISCKHKTFNLVVFCSKCDKEDAFHNIACHFAKCNKKIIEGATFMCRHCDERFTTKSGVSQHARHRHPKAVNDIRLKIAMPSKRSKLWTLEETLLLMDLEATYKNSKKINMDIQKHFENKTSIQIGEKRREIREKTAKMNKEANLHIDSDAEIESTDKSEDEEHTNVPQSDVQIRSIRISTHKKSPQIKDHKDLVERITEIKDCMRNPEYHDCGIGLMEVITQYITENISTIKPSAYVRPTTDDPAASNDAIEIEVSTNVPQNAEPTTANSSHKRNSGHKKRYAKRKGSYKEYQTMFLKDKKKIARIVCDGAEDMSCQIEATEIFEYYKNILENENTKNPKFELSNIVPSEEDFDHLNRPITEFEITWHLENSNMNKANGPDNVGLKELLGLHARDHTILTDLFNIWLQTSKVPECIKKNRSILIPKNVPLDSLGNIGNWRPITIGTALMKLFTKLLTKRLSSFVSIHERQKGFINARGCLENLNILKNSIKGARKNKDSLAVIFIDISKAFDSVGHKHILNSLKRLHVPLGYRQLIKDLYTNSTTTFKGKNNINTAEIHMKSGVKQGDSLSPLLFNIAMDPLICDLQYKGCGFSFNNIHGTRQTTALAFADDIAVLSNSWKGMQANLQIIEKFSKATGLKLNVKKTHGFLISHLGDKIVVNKCKPWLFERSKIEFIHPGESERYLGLNFDPHIGCNTPNALNLKLQSWAKKLDDLPLKPTQKIKIFCQYIIPKLSYSLEMTGTGANTLVALDQTIKATVKHYLHLPHYINDGLLYSRKKNGGLSIPKLCTSIGINKVNNLLYLRESTDVCITNSFLYAGIVINDVIDEIIKTHHLHILNAECLNMSLELTASHNWRESEFNRWKDMVVQGDGIQYYQNNACSNYWLMKPKNMKENQYIAALKLRANIPDTRETLTRGRNRQFSNCRYCMNVGETISHISGSCPKTKDTRIRRHNKILELLIERAKRCGWIAYREPHLRNPSGELRKPDLILTNNNTAHVVDVSIRYETSAGSLESAFEQKVSYYSELMSAVQQHTNCSQVTFHGFIVGCRGTWPTCNNNLLDKLGIQYPNPFKKNICFTTLMDTLKMFQIFMDN</t>
  </si>
  <si>
    <t>CATTCACAGTCATAGTGGCCTTTACCTCCACGTGGTCCCGCTGGTAACTAATCCTGGAAGACAAGTCCTTTATAGGAGGAGTTGGAAAGGATTAGGCTAAAAAAGGCGCTATCTGGGCACGGTCGGTTCGAATGATAGCAACCAGAATGAGCGAAAATCCAAGCGATTCAGCCAGATGGGGTAGTGCCTGGCTTACCAAAACCCCGCTGAGGTGGCGAAAGGAAGTGCTGCCTTTGCATCAAATCGAATGCTTCCTTACTGAACTTGTGACACTAAAAAGAGATGCATGCAACACAGATCCACCGCAAGAGGATTCAATGGCTAGTGTACCTCCAAATACACAATGCAGTATTGAAGAGGAGATCTCCGAAGAGGTTGACGTGTCCCTCGCAGAAGATCTGGTCTTTGAGCCATCCTCGAGTAAGAAGCACCCCGTACACACCAATGCCACGACGGCATTACCTGATGCATATGAAGTTCCGAGAGAACAAAAACAACTGAAGGCGGATATAAAGAAGAAAATCATCTACTGGAGCTATCCCTCTCCATACAGATGCAATCTATGTGGTGACATCATGAGTACCATCAAAGAACTAAAAAGACACATCTCCTGTAAACACAAAACTTTCAACTTGGTGGTATTCTGTTCGAAGTGTGATAAAGAAGATGCTTTTCATAACATAGCATGCCACTTCGCAAAATGCAATAAGAAGATCATTGAAGGTGCCACCTTTATGTGCCGTCATTGCGACGAACGATTCACAACAAAAAGTGGAGTGTCACAGCATGCGCGTCACCGCCATCCAAAAGCTGTCAATGACATCAGACTAAAAATTGCGATGCCATCTAAAAGATCCAAACTATGGACGCTTGAAGAAACGCTGTTGCTGATGGATCTTGAAGCCACATACAAGAACAGCAAAAAGATAAATATGGACATTCAAAAACACTTTGAAAATAAGACAAGCATCCAGATTGGAGAGAAGAGACGGGAAATAAGAGAAAAAACAGCAAAAATGAATAAAGAGGCTAATCTGCACATCGACTCTGATGCCGAAATTGAGTCAACTGATAAATCAGAGGATGAAGAACACACCAACGTTCCTCAATCGGATGTGCAAATAAGAAGCATCAGAATTAGCACTCACAAGAAATCTCCTCAGATTAAAGACCATAAGGATCTCGTGGAAAGAATCACTGAGATAAAAGACTGCATGAGGAATCCAGAATATCATGATTGCGGCATTGGCCTTATGGAAGTTATCACGCAGTATATTACTGAAAATATATCCACCATCAAACCGTCTGCCTATGTAAGGCCTACCACCGATGATCCTGCTGCATCCAATGATGCAATTGAAATTGAAGTGTCAACTAATGTACCACAAAATGCAGAGCCAACAACTGCGAATTCCAGTCATAAAAGGAATTCTGGACATAAAAAAAGATATGCAAAAAGAAAAGGCTCGTATAAAGAATATCAAACTATGTTTCTGAAGGACAAGAAAAAAATCGCAAGAATTGTATGCGATGGAGCAGAGGACATGTCATGCCAGATTGAGGCAACAGAGATTTTTGAATATTATAAAAACATATTGGAGAATGAAAACACCAAAAACCCAAAATTTGAACTTTCCAATATTGTACCATCAGAAGAGGACTTCGATCATTTGAATAGACCAATCACAGAATTCGAGATAACTTGGCATCTCGAGAACTCTAATATGAACAAAGCAAATGGCCCCGACAATGTCGGCTTGAAAGAGTTACTTGGTCTACATGCAAGAGATCACACCATTCTAACAGATCTCTTCAACATCTGGCTTCAAACATCTAAAGTACCAGAATGCATTAAGAAAAATAGATCTATCTTAATTCCGAAAAATGTTCCTCTTGACTCACTAGGCAACATTGGAAATTGGAGGCCTATCACAATAGGCACTGCATTGATGAAATTGTTTACCAAGTTATTGACAAAAAGATTGTCATCATTTGTATCCATCCATGAAAGACAAAAAGGTTTTATTAATGCAAGAGGTTGCCTAGAAAACTTAAACATTCTCAAGAATTCCATCAAAGGGGCCAGAAAGAACAAAGACTCTCTGGCAGTAATATTCATTGACATTTCAAAAGCTTTTGACTCAGTTGGGCATAAACATATACTAAACAGTCTCAAGAGACTTCACGTGCCATTGGGATACAGGCAGTTAATTAAAGACTTGTATACTAATTCTACCACAACGTTTAAGGGCAAAAATAACATTAATACTGCTGAGATACATATGAAGTCGGGAGTCAAACAAGGGGACTCTCTATCTCCTCTCTTGTTTAATATCGCCATGGACCCGCTAATATGTGATCTACAGTATAAAGGTTGTGGTTTTTCATTCAATAACATTCATGGTACAAGGCAAACCACCGCACTTGCCTTTGCAGATGACATTGCTGTTCTTAGTAACTCGTGGAAGGGCATGCAAGCCAATTTGCAGATCATTGAAAAATTCAGTAAGGCCACTGGCCTCAAACTTAATGTCAAAAAAACACATGGTTTTCTCATTTCACATCTTGGTGATAAAATTGTTGTTAACAAATGCAAGCCATGGCTGTTTGAAAGATCAAAAATTGAATTCATCCACCCGGGTGAAAGTGAGAGGTACCTAGGTCTTAATTTCGACCCACACATTGGTTGTAACACCCCCAATGCACTGAATTTAAAACTGCAATCATGGGCAAAAAAGTTGGATGATCTACCACTTAAGCCAACTCAGAAAATCAAAATATTTTGCCAATATATTATTCCTAAGCTTTCATATTCCCTTGAAATGACTGGTACAGGAGCTAACACGCTTGTAGCGCTTGATCAAACTATTAAAGCTACTGTCAAACACTATTTACACCTCCCACACTATATCAATGATGGTTTGTTGTACTCAAGAAAAAAGAATGGTGGTCTGTCAATCCCTAAGCTATGTACATCTATAGGGATTAACAAGGTCAATAATTTGTTATACCTGCGTGAAAGTACAGATGTTTGTATCACTAACTCCTTTCTTTATGCAGGAATTGTAATCAATGATGTTATTGACGAAATTATTAAGACGCACCATCTACACATTCTAAATGCAGAATGTTTAAACATGTCATTAGAGTTAACCGCCAGTCATAACTGGCGAGAGTCTGAGTTCAACAGATGGAAGGATATGGTTGTACAGGGTGATGGTATTCAATATTACCAGAATAATGCTTGTTCTAATTATTGGTTGATGAAACCGAAAAATATGAAAGAAAACCAATATATTGCGGCATTAAAACTGAGAGCTAACATCCCTGATACCAGAGAAACACTAACTAGGGGGAGAAATAGACAATTCTCGAATTGTCGTTACTGCATGAATGTCGGAGAAACAATATCACACATTTCTGGTTCATGCCCAAAAACCAAAGATACTCGCATCAGGCGACACAATAAAATTCTAGAGTTACTCATTGAAAGAGCAAAGCGATGTGGTTGGATTGCATACAGGGAACCACACCTACGTAATCCTAGTGGAGAATTACGTAAACCTGACCTTATCCTCACCAACAATAACACAGCACATGTGGTTGATGTGTCTATTAGATATGAAACATCTGCTGGGTCACTAGAATCTGCATTTGAACAAAAGGTTTCCTATTATTCAGAACTCATGTCAGCAGTACAACAACACACTAATTGTTCTCAAGTTACATTTCACGGTTTCATTGTTGGATGCAGAGGCACATGGCCTACATGCAATAACAATCTATTAGATAAACTAGGCATCCAGTATCCGAATCCTTTCAAGAAAAACATATGCTTTACTACATTAATGGACACACTCAAAATGTTTCAGATATTCATGGACAATTAACATGACTGAATGTGTGTGATTCAATCAGAGAGAATCAAAACCTGAATGGTGTGTATGTATGCTTTGGATGTATATGTGGTTATAGGTTATGATCAGCAAGTTTGAGTTTGTAGTTAAGAATGTTGTGCTATAAAATTGGTTGAGTGTTTTAGTCTTGTAGTGGGTAATATTTGTATGAAAATTGTATATCTTATAGTTAATAGTTAAAAAGTATATTTGTATATAAATTGATTATTATGATTAACTTGTGTATATATATAATCACCTTAACACGATAATTTTAGATAAAGTGTTAAGTTAGCTAAGTCAATGAAATACTGCATTGTGTATTCTTATTGATACTGTTATATGTTATTGCCATTGTATGTACATGAAGTCAACTTTCCCATAGTTGTCTTCGGTACCCTCTTGTGTTGCTGCATCTCCACTTCCGAATTGACGCTGATGGGCAGCAAAAGTAACCCAAAAAGGGCCACACATCAATGTGTGGTACAAA</t>
  </si>
  <si>
    <t>TAGCCAAATGCCTCGTCATCTAATTAGTGACGCGCATGAATGGATGAACGAGATTCCCACTGTCCCTACCTACTATCTAGCGAAACCACAGCCAAGGGAACGGGCTTG</t>
  </si>
  <si>
    <t>Desmognathus marmoratus</t>
  </si>
  <si>
    <t>Shovelnose salamander</t>
  </si>
  <si>
    <t>ASM3175369v1</t>
  </si>
  <si>
    <t>R2-1_DMa</t>
  </si>
  <si>
    <t>AKKGAIWARSVRMIANRMSENPIDSARWGSAWLTKTPLRWRKEVLPLHQIECFLTELVTLKRDACNTDPPQEDSMASVPPNTQCSIEEEISEEVDVSLAEDLVFEPSSSKEHPVHTNATMALPDAYEVPREQKQLKADIKKKIIYWSYPSPYRCNLCGDIMSTIKELKRHISCKHKTFNLVVFCSKCDKEDAFHNIACHFAKCNKKIIEGATFMCRHCDERFTTKSGVSQHARHRHPKAVNDIRLKIAMPSKRSKLWTLEETLLLMDLEATYKNSKKINMDIQKHFENKTSIQIGEKRREIREKTAKMNKEANLHIDSDAEIESTDKSEDEEHTNVPQSDVQIRSIRISTHKKSPQIKDHKDLVERITEIKDCMRNPEYHDCGIGLMEVITQYITENISTIKPSAYVRPTTDDPAASNDAIEIEVSTNVPQNAEPTTANSSHKRNSGHKKRYAKRKGSYKEYQTMFLKDKKKIARIVCDGAEDMSCQIEATEIFEYYKNILENENTKNPKFELSNIVPSEEDFDHLNRPITEFEITWHLENSNMNKANGPDNVGLKELLGLHARDHTILTDLFNIWLQTSKVPECIKKNRSILIPKNVPLDSLGNIGNWRPITIGTALMKLFTKLLTKRLSSFVSIHERQKGFINARGCLENLNILKNSIKGARKNKDSLAVIFIDISKAFDSVGHKHILNSLKRLHVPLGYRQLIKDLYTNSTTTFKGKNNINTAEIHMKSGVKQGDSLSPLLFNIAMDPLICDLQYKGCGFSFNNIHGTRQTTALAFADDIAVLSNSWKGMQANLQIIEKFSKATGLKLNVKKTHGFLISHLGDKIVVNKCKPWLFERSKIEFIHPGESERYLGLNFDPHIGCNTPNALNLKLQSWAKKLDDLPLKPTQKIKIFCQYIVPKLSYSLEMTGTGANTLVALDQTIKATVKHYLHLPHYINDGLLYSRKKNGGLSIPKLCTSIGINKVNNLLYLRESTDVCITNSFLYAGIVINDVIDEIIKTHHLHILNAECLNMSLELTASHNWRESEFNRWKDMVVQGDGIQYYQNNACSNYWLMKPKNMKENQYIAALKLRANIPDTRETLTRGRNRQFSNCRYCMNVGETISHISGSCPKTKDIRIRRHNKILELLIERAKRCGWIAYREPHLRNPSGELRKPDLILTNNNTAHVVDVSIRYETSAGSLESAFEQKVSYYSELMSAVQQHTNCSQVAFHGFIVGCRGTWPTCNNNLLDKLGIQYPNPFKKNICFTTLMDTLKMFQIFMDN</t>
  </si>
  <si>
    <t>AAGGTGTTGGTTGATATAGACAGCAGGACGGTGGCCATGGAAGTCGGAATCCGCTAAGGAGTGTGTAACAACTCACCTGCCGAATCAACTAGCCCTGAAAATGGATGGCGCTGGAGCGTCGGGCCCATACCCGGCCGTCGCCGGCGCTGAGAGCCGCGGGGGCTAAGCCGCGACGAGTAGGAGGGCCGCTGCGGTGCGCACGGAAGCCCGGGGCGAGGGCCCGGGTGGAGCCGCCGCAGGTGCAGATCTTGGTGGTAGTAGCAAATATTCAAACGAGAACTTTGAAGGCCGAAGTGGAGAAGGGTTCCATGTGAACAGCAGTTGAACATGGGTCAGTCGGTCCTAAGAGATAGGCGAGCGCCGTTCGGAAGGGACGGGCGATGGCCTCCGTCGCCCTCGGCCGATCGAAAGGGAGTCGGGTTCAGATCCCCGAACCCGGAGTGGCGGAGACGGGCGCCCTCGCGGGCGTCCAGTGCGGTAACGCGACCGATCCCGGAGAAGCCGGCGGGAGCCCCGGGGAGAGTTCTCTTTTCTTTGTGAAGGGCAGGGCGCCCTGGAATGGGTTCGCCCCGAGAGAGGGGCCCGCGCCTTGGAAAGCGTCGCGGTTCCGGCGGCGTCCGGTGAGCTCTCGCTGGCCCTTGAAAATCCGGGGGAGAGGGTGTAAATCTCGCGCCGGGCCGTACCCATATCCGCAGCAGGTCTCCAAGGTGAACAGCCTCTGGCATGTTAGAACAATGTAGGTAAGGGAAGTCGGCAAGTCAGATCCGTAACTTCGGGATAAGGATTGGCTCTAAGGGCTGGGTCGGTCGGGCTGGGGCGCGAAGCGGGGCTGGGCGCGCGCCGCGGCTGGACGAGGCGCCGCGAGCCGTACCCCGCCGGTTCCCCCCACGCGTGCCCGCCGTGCCTTCGCGGGCCGGCGGCGGGGCGGCGAGCGGCGGCGACTCTGGACGTGCGCCGGGCCCTTCCTGTGGATCGCCCCAGCTGCGGCGGTCGCCCGGTGCCGGCCGCCTCCTCGCGGGGAGGCCGGGGCCGGCGGTCCGCCTCGGCCGGCGCCTAGCAGCTGACTTAGAACTGGTGCGGACCAGGGGAATCCGACTGTTTAATTAAAACAAAGCATCGCGAAGGCCCGCGGCGGGTGTTGACGCGATGTGATTTCTGCCCAGTGCTCTGAATGTCAAAGTGAAGAAATTCAATGAAGCGCGGGTAAACGGCGGGAGTAACTATGACTCTCTTAACT</t>
  </si>
  <si>
    <t>CATTCACAGTCATAGTGGCCTTTACCTCCACGTGGTCCCGCTGGTAACTAATCCTGGAAGACAAGTCCTTTTAGGAGGAGTCGGAAAGGATTAGGCTAAAAAAGGCGCTATCTGGGCACGGTCGGTTCGAATGATAGCAAACAGAATGAGCGAAAATCCAATCGATTCAGCCAGATGGGGTAGTGCCTGGCTTACCAAAACCCCGCTGAGGTGGCGAAAGGAAGTGCTGCCTTTGCATCAAATCGAATGCTTCCTTACTGAACTTGTGACCTTAAAAAGAGATGCATGCAACACAGATCCACCGCAAGAGGATTCAATGGCTAGTGTACCGCCAAATACACAATGCAGTATTGAAGAGGAGATCTCCGAAGAGGTTGACGTGTCCCTCGCAGAAGATCTGGTCTTTGAACCATCCTCGAGTAAGGAGCACCCCGTACACACCAATGCCACGATGGCATTACCTGATGCATATGAAGTTCCGAGAGAACAAAAACAACTGAAGGCGGATATAAAGAAGAAAATCATCTACTGGAGCTATCCCTCTCCATACAGATGCAATCTATGTGGTGACATCATGAGTACCATCAAAGAACTAAAAAGACACATCTCCTGTAAGCACAAAACTTTCAACTTGGTGGTATTCTGTTCGAAGTGTGATAAAGAAGATGCTTTTCATAACATAGCATGCCACTTCGCAAAATGCAATAAGAAGATCATTGAAGGTGCCACCTTTATGTGCCGTCATTGCGACGAACGATTCACAACAAAAAGTGGAGTGTCACAGCATGCGCGTCACCGCCATCCAAAAGCTGTCAATGACATCAGACTAAAAATTGCGATGCCATCTAAAAGATCCAAACTATGGACGCTTGAAGAAACGCTGTTGCTGATGGATCTTGAAGCCACATACAAGAACAGCAAAAAGATAAATATGGACATTCAAAAACACTTTGAAAATAAGACAAGCATCCAGATTGGAGAGAAGAGACGGGAAATAAGAGAAAAAACAGCAAAAATGAATAAAGAGGCTAATCTGCACATCGACTCTGATGCCGAAATTGAGTCAACTGATAAATCAGAGGATGAAGAACACACCAACGTTCCTCAATCGGATGTGCAAATAAGAAGCATCAGAATTAGCACTCACAAGAAATCTCCTCAGATTAAAGACCATAAGGATCTCGTGGAAAGAATCACCGAGATAAAAGACTGCATGAGGAATCCAGAATATCATGACTGCGGCATTGGCCTTATGGAAGTTATCACGCAGTATATTACTGAAAATATATCCACCATCAAACCGTCTGCCTATGTAAGGCCTACCACCGATGATCCTGCTGCATCCAATGATGCAATTGAAATTGAAGTGTCAACTAATGTACCACAAAATGCAGAGCCAACAACTGCGAATTCCAGTCATAAAAGGAATTCTGGACATAAAAAAAGATATGCAAAAAGAAAAGGCTCGTATAAAGAATATCAAACTATGTTTCTGAAGGACAAGAAAAAAATCGCAAGAATTGTATGCGATGGAGCAGAGGACATGTCATGCCAGATTGAGGCAACAGAGATTTTTGAATATTATAAAAACATATTGGAGAATGAAAACACCAAAAACCCAAAATTTGAACTTTCCAATATTGTACCATCAGAAGAGGACTTCGATCATTTGAATAGACCAATCACAGAATTCGAGATAACTTGGCATCTCGAGAACTCTAATATGAACAAAGCAAATGGCCCCGACAATGTCGGCTTGAAAGAGTTACTTGGTCTACATGCAAGAGATCACACCATTCTAACAGATCTCTTCAACATCTGGCTTCAAACATCTAAAGTACCAGAATGCATTAAGAAAAATAGATCTATCTTAATTCCGAAAAATGTTCCTCTTGACTCACTAGGCAACATTGGAAATTGGAGGCCTATCACAATAGGCACTGCATTGATGAAATTGTTTACCAAGTTATTGACAAAAAGATTGTCATCATTTGTATCCATCCATGAAAGACAAAAAGGTTTTATTAATGCAAGAGGTTGCCTAGAAAACTTAAACATTCTCAAGAATTCCATCAAAGGGGCCAGAAAGAACAAAGACTCTCTGGCAGTAATATTCATTGACATTTCAAAAGCTTTTGACTCAGTTGGGCATAAACATATACTAAACAGTCTCAAGAGACTTCACGTGCCATTGGGATACAGGCAGTTAATTAAAGACTTGTACACTAATTCTACCACAACGTTTAAGGGCAAAAATAACATTAATACTGCTGAGATACATATGAAGTCGGGAGTCAAACAAGGGGACTCCCTATCTCCTCTCTTGTTTAATATCGCCATGGACCCGCTAATATGTGATCTACAGTATAAAGGTTGTGGTTTTTCATTTAATAACATTCATGGTACAAGGCAAACCACCGCACTTGCCTTTGCAGATGACATTGCTGTTCTTAGTAACTCGTGGAAGGGCATGCAAGCCAATTTGCAGATCATTGAAAAATTCAGTAAGGCCACTGGCCTCAAACTTAATGTCAAAAAAACACATGGTTTTCTCATTTCACATCTTGGTGATAAAATTGTTGTTAACAAATGCAAGCCATGGCTGTTTGAAAGATCAAAAATTGAATTCATCCACCCGGGTGAAAGTGAGAGGTACCTAGGTCTTAATTTCGACCCACACATTGGTTGTAACACCCCCAATGCACTGAATTTAAAACTGCAATCATGGGCAAAAAAGTTGGATGATCTACCACTTAAGCCAACTCAGAAAATCAAAATATTTTGCCAATATATTGTCCCTAAGCTTTCATATTCCCTTGAAATGACTGGTACAGGAGCTAACACGCTTGTAGCGCTTGATCAAACTATTAAAGCTACTGTCAAACACTATTTACACCTCCCACACTATATCAATGATGGTTTGTTGTACTCAAGAAAAAAGAATGGTGGTCTGTCAATCCCTAAGCTATGTACATCTATAGGGATTAACAAGGTCAATAATTTGTTATACCTGCGTGAAAGTACAGATGTTTGTATCACTAACTCCTTTCTTTATGCAGGAATTGTAATCAATGATGTTATTGACGAAATTATTAAGACGCACCATCTACACATTCTAAATGCAGAATGTTTAAACATGTCATTAGAGTTAACCGCCAGTCATAACTGGCGAGAGTCTGAGTTCAACAGATGGAAGGATATGGTTGTACAGGGTGATGGTATTCAATATTACCAGAATAATGCTTGTTCTAATTATTGGTTGATGAAACCGAAAAATATGAAAGAAAACCAATATATTGCGGCATTAAAACTGAGAGCTAACATCCCTGATACCAGAGAAACACTAACTAGGGGGAGAAATAGACAATTCTCGAATTGTCGTTACTGCATGAATGTCGGAGAAACAATATCACACATTTCTGGTTCATGCCCAAAAACCAAAGATATTCGCATCAGGCGACACAATAAAATTCTAGAGTTACTCATTGAAAGAGCAAAGCGATGTGGTTGGATTGCATACAGGGAACCACACTTACGTAATCCTAGTGGAGAATTACGTAAACCTGACCTTATCCTCACCAACAATAACACAGCACATGTGGTTGATGTGTCTATTAGATATGAAACATCTGCTGGGTCACTAGAATCTGCATTTGAACAAAAGGTTTCCTATTATTCAGAACTCATGTCAGCAGTACAACAGCACACTAATTGTTCTCAAGTTGCATTTCACGGTTTCATTGTTGGATGCAGAGGCACATGGCCTACATGCAATAACAATCTATTAGATAAACTAGGCATCCAGTATCCGAATCCTTTCAAGAAAAACATATGCTTTACTACATTAATGGACACACTCAAAATGTTTCAGATATTCATGGACAATTAACATGACTGAATGTGTGTGATTCAATCAGAGAGAATCAAAACCTGAATGGTGTGTATGTATGCTTTGGATGTATATGTGGTTATGGGTTATGATCAGCAAGTTTGAGTTTGTAGTTAAGAATGTTGTGCTATAAAATTGGTTGAGTGTTTTAGTCTTGTAGTGGGTAATATTTGTATGAAAATTGTATATCTTATAGTTAATAGTTAAAAAGTATATTTGTATATAAATTGATTATTATGATTAACTTGTGTATATATATAATCACCTTAACACGATAATTTTAGATAAAGTGTTAAGTTAGCTAAGTCAATGAAATACTGCATTGTGTATTCTCATTGATATTGTTATATGTTATTGCCATTGTATGTACATGAAGTCAACTTTCCCATAGTTGTCTTCGGTACCCTCTTGTGTTGCTGCATCTCCACTTCCGAATTGACGCTGATGGGCAGCAAAAGTAACCCAAAAAGGGCCACACATCAATGTGTGGTACAAA</t>
  </si>
  <si>
    <t>TAGCCAAATGCCTCGTCATCTAATTAGTGACGCGCATGAATGGATGAACGAGATTCCCACTGTCCCTACCTACTATCTAGCGAAACCACAGCCAAGGGAACGGGCTTGGCGGAATCAGCGGGGAAAGAAGACCCTGTTGAGCTTGACTCTAGTCTGGCACTGTGAAGAGACATGAGAGGTGTAGGATAAGTGGGAGGCCCTCGGGCCGCCGGTGAAATACCACTACTCTTATCGTTTTTTCACTTACCCGGTGAGGCGGGGGGGCGAGCCCTGTGGGGCTCTCGCTTCTGGCTCCAAGCGCCCGGCTTCCCGCCGGGCGCGACCCGCTCCGGGGACAGTGGCAGGTGGGGAGTTTGACTGGGGCGGTACACCTGTCAAACGATAACGCAGGTGTCCTAAGGCGAGCTCAGGGAGGACAGAAACCTCCCGCGGAGCAGAAGGGCAAAAGCTCGCTTGATCTCGATTTTCAGTATGAATACAGACCGTGAAAGCGGGGCCTCACGATCCTTCTGACTTTTTGGGTTTTAAGCAGGAGGTGTCAGAAAAGTTACCACAGGGATAACTGGCTTGTGG</t>
  </si>
  <si>
    <t>TAACATGACTGAATGTGTGTGATTCAATCAGAGAGAATCAAAACCTGAATGGTGTGTATGTATGCTTTGGATGTATATGTGGTTATGGGTTATGATCAGCAAGTTTGAGTTTGTAGTTAAGAATGTTGTGCTATAAAATTGGTTGAGTGTTTTAGTCTTGTAGTGGGTAATATTTGTATGAAAATTGTATATCTTATAGTTAATAGTTAAAAAGTATATTTGTATATAAATTGATTATTATGATTAACTTGTGTATATATATAATCACCTTAACACGATAATTTTAGATAAAGTGTTAAGTTAGCTAAGTCAATGAAATACTGCATTGTGTATTCTCATTGATATTGTTATATGTTATTGCCATTGTATGTACATGAAGTCAACTTTCCCATAGTTGTCTTCGGTACCCTCTTGTGTTGCTGCATCTCCACTTCCGAATTGACGCTGATGGGCAGCAAAAGTAACCCAAAAAGGGCCACACATCAATGTGTGGTACAAA</t>
  </si>
  <si>
    <t>Desmognathus kanawha</t>
  </si>
  <si>
    <t>Kanawha Black-bellied salamander</t>
  </si>
  <si>
    <t>ASM3235385v1</t>
  </si>
  <si>
    <t>R2-1_DKa</t>
  </si>
  <si>
    <t>CATTCACAGTCATAGTGGCCTTTACCTCCACGTGGTCCCGCTGGTAACTAATCCTGGAAGACAAGTCCTTTTAGGAGGAGTCGGAAAGGATTAGGCTAAAAAAGGCGCTATCTGGGCACGGTCGGTTCGAATGATAGCAAACAGAATGAGCGAAAATCCAATCGATTCAGCCAGATGGGGTAGTGCCTGGCTTACCAAAACCCCGCTGAGGTGGCGAAAGGAAGTGCTGCCTTTGCATCAAATCGAATGCTTCCTTACTGAACTTGTGACCTTAAAAAGAGATGCATGCAACACAGATCCACCGCAAGAGGATTCAATGGCTAGTGTACCGCCAAATACACAATGCAGTATTGAAGAGGAGATCTCCGAAGAGGTTGACGTGTCCCTCGCAGAAGATCTGGTCTTTGAACCATCCTCGAGTAAGGAGCACCCCGTACACACCAATGCCACGATGGCATTACCTGATGCATATGAAGTTCCGAGAGAACAAAAACAACTGAAGGCGGATATAAAGAAGAAAATCATCTACTGGAGCTATCCCTCTCCATACAGATGCAATCTATGTGGTGACATCATGAGTACCATCAAAGAACTAAAAAGACACATCTCCTGTAAGCACAAAACTTTCAACTTGGTGGTATTCTGTTCGAAGTGTGATAAAGAAGATGCTTTTCATAACATAGCATGCCACTTCGCAAAATGCAATAAGAAGATCATTGAAGGTGCCACCTTTATGTGCCGTCATTGCGACGAACGATTCACAACAAAAAGTGGAGTGTCACAGCATGCGCGTCACCGCCATCCAAAAGCTGTCAATGACATCAGACTAAAAATTGCGATGCCATCTAAAAGATCCAAACTATGGACGCTTGAAGAAACGCTGTTGCTGATGGATCTTGAAGCCACATACAAGAACAGCAAAAAGATAAATATGGACATTCAAAAACACTTTGAAAATAAGACAAGCATCCAGATTGGAGAGAAGAGACGGGAAATAAGAGAAAAAACAGCAAAAATGAATAAAGAGGCTAATCTGCACATCGACTCTGATGCCGAAATTGAGTCAACTGATAAATCAGAGGATGAAGAACACACCAACGTTCCTCAATCGGATGTGCAAATAAGAAGCATCAGAATTAGCACTCACAAGAAATCTCCTCAGATTAAAGACCATAAGGATCTCGTGGAAAGAATCACCGAGATAAAAGACTGCATGAGGAATCCAGAATATCATGACTGCGGCATTGGCCTTATGGAAGTTATCACGCAGTATATTACTGAAAATATATCCACCATCAAACCGTCTGCCTATGTAAGGCCTACCACCGATGATCCTGCTGCATCCAATGATGCAATTGAAATTGAAGTGTCAACTAATGTACCACAAAATGCAGAGCCAACAACTGCGAATTCCAGTCATAAAAGGAATTCTGGACATAAAAAAAGATATGCAAAAAGAAAAGGCTCGTATAAAGAATATCAAACTATGTTTCTGAAGGACAAGAAAAAAATCGCAAGAATTGTATGCGATGGAGCAGAGGACATGTCATGCCAGATTGAGGCAACAGAGATTTTTGAATATTATAAAAACATATTGGAGAATGAAAACACCAAAAACCCAAAATTTGAACTTTCCAATATTGTACCATCAGAAGAGGACTTCGATCATTTGAATAGACCAATCACAGAATTCGAGATAACTTGGCATCTCGAGAACTCTAATATGAACAAAGCAAATGGCCCCGACAATGTCGGCTTGAAAGAGTTACTTGGTCTACATGCAAGAGATCACACCATTCTAACAGATCTCTTCAACATCTGGCTTCAAACATCTAAAGTACCAGAATGCATTAAGAAAAATAGATCTATCTTAATTCCGAAAAATGTTCCTCTTGACTCACTAGGCAACATTGGAAATTGGAGGCCTATCACAATAGGCACTGCATTGATGAAATTGTTTACCAAGTTATTGACAAAAAGATTGTCATCATTTGTATCCATCCATGAAAGACAAAAAGGTTTTATTAATGCAAGAGGTTGCCTAGAAAACTTAAACATTCTCAAGAATTCCATCAAAGGGGCCAGAAAGAACAAAGACTCTCTGGCAGTAATATTCATTGACATTTCAAAAGCTTTTGACTCAGTTGGGCATAAACATATACTAAACAGTCTCAAGAGACTTCACGTGCCATTGGGATACAGGCAGTTAATTAAAGACTTGTACACTAATTCTACCACAACATTTAAGGGCAAAAATAACATTAATACTGCTGAGATACATATGAAGTCGGGAGTCAAACAAGGGGACTCCCTATCTCCTCTCTTGTTTAATATCGCCATGGACCCGCTAATATGTGATCTACAGTATAAAGGTTGTGGTTTTTCATTTAATAACATTCATGGTACAAGGCAAACCACCGCACTTGCCTTTGCAGATGACATTGCTGTTCTTAGTAACTCGTGGAAGGGCATGCAAGCCAATTTGCAGATCATTGAAAAATTCAGTAAGGCCACTGGCCTCAAACTTAACGTCAAAAAAACACATGGTTTTCTCATTTCACATCTTGGTGATAAAATTGTTGTTAACAAATGCAAGCCATGGCTGTTTGAAAGATCAAAAATTGAATTCATCCACCCGGGTGAAAGTGAGAGGTACCTAGGTCTTAATTTCGACCCACACATTGGTTGTAACACCCCCAATGCACTGAATTTAAAACTGCAATCATGGGCAAAAAAGTTGGATGATCTACCACTTAAGCCAACTCAGAAAATCAAAATATTCTGCCAATATATTGTTCCTAAGCTTTCATATTCCCTTGAAATGACTGGTACAGGAGCTAACACGCTTGTAGCGCTTGATCAAACTATTAAAGCTACTGTCAAACACTATTTACACCTCCCACACTATATCAACGATGGTTTGTTGTACTCAAGAAAAAAGAATGGTGGTCTGTCAATCCCTAAGCTATGTACATCTATAGGGATTAACAAGGTCAATAATTTGTTATACCTGCGTGAAAGTACAGATGTTTGTATCACTAACTCCTTTCTTTATGCAGGAATTGTAATCAATGATGTTATTGACGAAATTATTAAGACGCACCATCTACACATTCTAAATGCAGAATGTTTAAACATGTCATTAGAGTTAACCGCCAGTCATAACTGGCGAGAGTCTGAGTTCAACAGATGGAAGGATATGGTTGTACAGGGTGATGGTATTCAATATTACCAGAATAATGCTTGTTCTAATTATTGGTTGATGAAACCGAAAAATATGAAAGAAAACCAATATATTGCGGCATTAAAACTGAGAGCTAACATCCCTGATACCAGAGAAACACTAACTAGGGGGAGAAATAGACAATTCTCGAATTGTCGTTACTGCATGAATGTCGGAGAAACAATATCACACATTTCTGGTTCATGCCCAAAAACCAAAGATATTCGCATCAGGCGACACAATAAAATTCTAGAGTTACTCATTGAAAGAGCAAAGCGATGTGGTTGGATTGCATACAGGGAACCACACCTACGTAATCCTAGTGGAGAATTACGTAAACCTGACCTTATCCTCACCAACAATAACACAGCACATGTGGTTGATGTGTCTATTAGATATGAAACATCTGCTGGGTCACTAGAATCTGCATTTGAACAAAAGGTTTCCTATTATTCAGAACTCATGTCAGCAGTACAACAGCACACTAATTGTTCTCAAGTTGCATTTCACGGTTTCATTGTTGGATGCAGAGGCACATGGCCTACATGCAATAACAATCTATTAGATAAACTAGGCATCCAGTATCCGAATCCTTTCAAGAAAAACATATGCTTTACTACATTAATGGACACACTCAAAATGTTTCAGATATTCATGGACAATTAACATGACTGAATGTGTGTGATTCAATCAGAGAGAATCAAAACCTGAATGGTGTGTATGTATGCTTTGGATGTATATGTGGTTATGGGTTATGATCAGCAAGTTTGAGTTTGTAGTTAAGAATGTTGTGCTATAAAATTGGTTGAGTGTTTTAGTTTTGTAGTGGGTAATATTTGTATGAAAATTGTATATCTTATAGTTAATAGTTAAAAGTATATTTGTATATAAATTGATTATTATGATTAACTTGTGTATATATATAATCACCTTAACACGATAATTTTAGATAAAGTGTTAAGTTAGCTAAGTCAATGAAATACTGCATTGTGTATTCTCATTGATATTGTTATATGTTATTGCCATTGTATGTACATGAAGTCAACTTTCCCATAGTTGTCTTCGGTACCCTCTTGTGTTGCTGCATCTCCACTTCCGAATTGACGCTGATGGGCAGCAAAAGTAACCCAAAAAGGGCCACACATCAATGTGTGGTACAAA</t>
  </si>
  <si>
    <t>TAACATGACTGAATGTGTGTGATTCAATCAGAGAGAATCAAAACCTGAATGGTGTGTATGTATGCTTTGGATGTATATGTGGTTATGGGTTATGATCAGCAAGTTTGAGTTTGTAGTTAAGAATGTTGTGCTATAAAATTGGTTGAGTGTTTTAGTTTTGTAGTGGGTAATATTTGTATGAAAATTGTATATCTTATAGTTAATAGTTAAAAGTATATTTGTATATAAATTGATTATTATGATTAACTTGTGTATATATATAATCACCTTAACACGATAATTTTAGATAAAGTGTTAAGTTAGCTAAGTCAATGAAATACTGCATTGTGTATTCTCATTGATATTGTTATATGTTATTGCCATTGTATGTACATGAAGTCAACTTTCCCATAGTTGTCTTCGGTACCCTCTTGTGTTGCTGCATCTCCACTTCCGAATTGACGCTGATGGGCAGCAAAAGTAACCCAAAAAGGGCCACACATCAATGTGTGGTACAAA</t>
  </si>
  <si>
    <t>Desmognathus intermedius</t>
  </si>
  <si>
    <t>Central Shovel-nosed Dusky salamander</t>
  </si>
  <si>
    <t>ASM3227531v1</t>
  </si>
  <si>
    <t>R2-1_DIn</t>
  </si>
  <si>
    <t>AKKGAIWARSVRMIANRMSENPIDSARWGSAWLTKTPLRWRKEVLPLHQIECFLTELVTLKRDACNTDPPQEDSMASVPPNTQCSIEEEISEEVDVSLAEDLVFEPSSSKEHPVHTNATMALPDAYEVPREQKQLKADIKKKIIYWSYPSPYRCNLCGDIMSTIKELKRHISCKHKTFNLVVFCSKCDKEDAFHNIACHFAKCNKKIIEGATFMCRHCDERFTTKSGVSQHARHRHPKAVNDIRLKIAMPSKRSKLWTLEETLLLMDLEATYKNSKKINMDIQKHFENKTSIQIGEKRREIREKTAKMNKEANLHIDSDAEIESTDKSEDEEHTNVPQSDVQIRSIRISTHKKSPQIKDHKDLVERITEIKDCMRNPEYHDCGIGLMEVITQYITENISTIKPSAYVRPTTDDPAASNDAIEIEVSTNVPQNAEPTTANSSHKRNSGHKKRYAKRKGSYKEYQTMFLKDKKKIARIVCDGAEDMSCQIEATEIFEYYKNILENENTKNPKFELSNIVPSEEDFDHLNRPITEFEITWHLENSNMNKANGPDNVGLKELLGLHARDHTILTDLFNIWLQTSKVPECIKKNRSILIPKNVPLDSLGNIGNWRPITIGTALMKLFTKLLTKRLSSFVSIHERQKGFINARGCLENLNILKNSIKGARKNKDSLAVIFIDISKAFDSVGHKHILNSLKRLHVPLGYRQLIKDLYTNSTTTFKGKNNINTAEIHMKSGVKQGDSLSPLLFNIAMDPLICDLQYKGCGFSFNNIHGTRQTTALAFADDIAVLSNSWKGMQANLQIIEKFSKATGLKLNVKKTHGFLISHLDDKIVVNKCKPWLFERSKIEFIHPGESERYLGLNFDPHIGCNTPNALNLKLQSWAKKLDDLPLKPTQKIKIFCQYIIPKLSYSLEMTGTGANTLVALDQTIKATVKHYLHLPHYTNDGLLYSRKKNGGLSIPKLCTSIGINKVNNLLYLRESTDVCITNSFLYAGIVINDVIDEIIKTHHLHILNAECLNMSLELTASHNWRESEFNRWKDMVVQGDGIQYYQNNACSNYWLMKPKNMKENQYIAALKLRANIPDTRETLTRGRNRQFSNCRYCMNVGETISHISGSCPKTKDTRIRRHNKILELLIERAKRCGWIAYREPHLRNPSGELRKPDLILTNNNTAHVVDVSIRYETSAGSLESAFEQKVSYYSELMSAVQQHTNCSQVAFHGFIVGCRGTWPTCNNNLLDKLGIQYPNPFKKNICFTTLMDTLKMFQIFMDN</t>
  </si>
  <si>
    <t>CGCGCGCGTGGGCGCCGGCGGCGGGGCGGCGAGCGGCGGCGACTCTGGACGTGCGCCGGGCCCTTCCTGTGGATCGCCCCAGCTGCGGCGGTCGCCCGGTGCCGGCCGCCTCCTCGCGGGGAGGCCGGGGCCGGCGGTCCGCCTCGGCCGGCGCCTAGCAGCTGACTTAGAACTGGTGCGGACCAGGGGAATCCGACTGTTTAATTAAAACAAAGCATCGCGAAGGCCCGCGGCGGGTGTTGACGCGATGTGATTTCTGCCCAGTGCTCTGAATGTCAAAGTGAAGAAATTCAATGAAGCGCGGGTAAACGGCGGGAGTAACTATGACTCTCTTAACT</t>
  </si>
  <si>
    <t>CATTCACAGTCATAGTGGCCTTTACCTCCACGTGGTCCCGCTGGTAACTAATCCTGGAAGACAAGTCCTTTTAGGAGGAGTCGGAAAGGATTAGGCTAAAAAAGGCGCTATCTGGGCACGGTCGGTTCGAATGATAGCAAACAGAATGAGCGAAAATCCAATCGATTCAGCCAGATGGGGTAGTGCCTGGCTTACCAAAACCCCGCTGAGGTGGCGAAAGGAAGTGCTGCCTTTGCATCAAATCGAATGCTTCCTTACTGAACTTGTGACCTTAAAAAGAGATGCATGCAACACAGATCCACCGCAAGAGGATTCAATGGCTAGTGTACCGCCAAATACACAATGCAGTATTGAAGAGGAGATCTCCGAAGAGGTTGACGTGTCCCTCGCAGAAGATCTGGTCTTTGAACCATCCTCGAGTAAGGAGCACCCCGTACACACCAATGCCACGATGGCATTACCTGATGCATATGAAGTTCCGAGAGAACAAAAACAACTGAAGGCGGATATAAAGAAGAAAATCATCTACTGGAGCTATCCCTCTCCATACAGATGCAATCTATGTGGTGACATCATGAGTACCATCAAAGAACTAAAAAGACACATCTCCTGTAAACACAAAACTTTCAACTTGGTGGTATTCTGTTCGAAGTGTGATAAAGAAGATGCTTTTCATAACATAGCATGCCACTTCGCAAAATGCAATAAGAAGATCATTGAAGGTGCCACCTTTATGTGCCGTCATTGCGACGAACGATTCACAACAAAAAGTGGAGTGTCACAGCATGCGCGTCACCGCCATCCAAAAGCTGTCAATGACATCAGACTAAAAATTGCGATGCCATCTAAAAGATCCAAACTATGGACGCTTGAAGAAACGCTGTTGCTGATGGATCTTGAAGCCACATACAAGAACAGCAAAAAGATAAATATGGACATTCAAAAACACTTTGAAAATAAGACAAGCATCCAGATTGGAGAGAAGAGACGGGAAATAAGAGAAAAAACAGCAAAAATGAATAAAGAGGCTAATCTGCACATCGACTCTGATGCCGAAATTGAGTCAACTGATAAATCAGAGGATGAAGAACACACCAACGTTCCTCAATCGGATGTGCAAATAAGAAGCATCAGAATTAGCACTCACAAGAAATCTCCTCAGATTAAAGACCATAAGGATCTCGTGGAAAGAATCACCGAGATAAAAGACTGCATGAGGAATCCAGAATATCATGACTGCGGCATTGGCCTTATGGAAGTTATCACGCAGTATATTACTGAAAATATATCCACCATCAAACCGTCTGCCTATGTAAGGCCTACCACCGATGATCCTGCTGCATCCAATGATGCAATTGAAATTGAAGTGTCAACTAATGTACCACAAAATGCAGAGCCAACAACTGCGAATTCCAGTCATAAAAGGAATTCTGGACATAAAAAAAGATATGCAAAAAGAAAAGGCTCGTATAAAGAATATCAAACTATGTTTCTGAAGGACAAGAAAAAAATCGCAAGAATTGTATGCGATGGAGCAGAGGACATGTCATGCCAGATTGAGGCAACAGAGATTTTTGAATATTATAAAAACATATTGGAGAATGAAAACACCAAAAACCCAAAATTTGAACTTTCCAATATTGTACCATCAGAAGAGGACTTCGATCATTTGAATAGACCAATCACAGAATTCGAGATAACTTGGCATCTCGAGAACTCTAATATGAACAAAGCAAATGGCCCCGACAATGTCGGCTTGAAAGAGTTACTTGGTCTACATGCAAGAGATCACACCATTCTAACAGATCTCTTCAACATCTGGCTTCAAACATCTAAAGTACCAGAATGCATTAAGAAAAATAGATCTATCTTAATTCCGAAAAATGTTCCTCTTGACTCACTAGGCAACATTGGAAATTGGAGGCCTATCACAATAGGCACTGCATTGATGAAATTGTTTACCAAGTTATTGACAAAAAGATTGTCATCATTTGTATCCATCCATGAAAGACAAAAAGGTTTTATTAATGCAAGAGGTTGCCTAGAAAACTTAAACATTCTCAAGAATTCCATCAAAGGGGCCAGAAAGAACAAAGACTCTCTGGCAGTAATATTCATTGACATTTCAAAAGCTTTTGACTCAGTTGGGCATAAACATATACTAAACAGTCTCAAGAGACTTCACGTGCCATTGGGATACAGGCAGTTAATTAAAGACTTGTACACTAATTCTACCACAACGTTTAAGGGCAAAAATAACATTAATACTGCTGAGATACATATGAAGTCGGGAGTCAAACAAGGGGACTCCCTATCTCCTCTCTTGTTTAATATCGCCATGGACCCGCTAATATGTGATCTACAGTATAAAGGTTGTGGTTTTTCATTTAATAACATTCATGGTACAAGGCAAACCACCGCACTTGCCTTTGCAGATGACATTGCTGTTCTTAGTAACTCGTGGAAGGGCATGCAAGCCAATTTGCAGATCATTGAAAAATTCAGTAAGGCCACTGGCCTCAAACTTAATGTCAAAAAAACACATGGTTTTCTCATTTCACATCTTGATGATAAAATTGTTGTTAACAAATGCAAGCCATGGCTGTTTGAAAGATCAAAAATTGAATTCATCCACCCGGGTGAAAGTGAGAGGTACCTAGGTCTTAATTTCGACCCACACATTGGTTGTAACACCCCCAATGCACTGAATTTAAAACTGCAATCATGGGCAAAAAAGTTGGATGATCTACCACTTAAGCCAACTCAGAAAATCAAAATATTTTGCCAATATATTATTCCTAAGCTTTCATATTCCCTTGAAATGACTGGTACAGGAGCTAACACGCTTGTAGCGCTTGATCAAACTATTAAAGCTACTGTCAAACACTATTTACACCTCCCACACTATACCAATGATGGTTTGTTGTACTCAAGAAAAAAGAATGGTGGTCTGTCAATCCCTAAGCTATGTACATCTATAGGGATTAACAAGGTCAATAATTTGTTATACCTGCGTGAAAGTACAGATGTTTGTATCACTAACTCCTTTCTTTATGCAGGAATTGTAATCAATGATGTTATTGACGAAATTATTAAGACGCACCATCTACACATTCTAAATGCAGAATGTTTAAACATGTCATTAGAGTTAACCGCCAGTCATAACTGGCGAGAGTCTGAGTTCAACAGATGGAAGGATATGGTTGTACAGGGTGATGGTATTCAATATTACCAGAATAATGCTTGTTCTAATTATTGGTTGATGAAACCGAAAAATATGAAAGAAAACCAATATATTGCGGCATTAAAACTGAGAGCTAACATCCCTGATACCAGAGAAACACTAACTAGGGGGAGAAATAGACAATTCTCGAATTGTCGTTACTGCATGAATGTCGGAGAAACAATATCACACATTTCTGGTTCATGCCCAAAAACCAAAGATACTCGCATCAGGCGACACAATAAAATTCTAGAGTTACTCATTGAAAGAGCAAAGCGATGTGGTTGGATTGCATACAGGGAACCACACCTACGTAATCCTAGTGGAGAATTACGTAAACCTGACCTTATCCTCACCAACAATAACACAGCACATGTGGTTGATGTGTCTATTAGATATGAAACATCTGCTGGGTCACTAGAATCTGCATTTGAACAAAAGGTTTCCTATTATTCAGAACTCATGTCAGCAGTACAACAGCACACTAATTGTTCTCAAGTTGCATTTCACGGTTTCATTGTTGGATGCAGAGGCACATGGCCTACATGCAATAACAATCTATTAGATAAACTAGGCATCCAGTATCCGAATCCTTTCAAGAAAAACATATGCTTTACTACATTAATGGACACACTCAAAATGTTTCAGATATTCATGGACAATTAACATGACTGAATGTGTGTGATTCAATCAGAGAGAATCAAAACCTGAATGGTGTGTATGTATGCTTTGGATGTATATGTGGTTATGGGTTATGATCAGCAAGTTTGAGTTTGTAGTTAAGAATGTTGTGCTATAAAATTGGTTGAGTGTTTTAGTCTTGTAGTGGGTAATATTTGTATGAAAATTGTATATCTTATAGTTAATAGTTAAAAAGTATATTTGTATATAAATTGATTATTATGATTAACTTGTGTATATATATAATCACCTTAACACGATAATTTTAGATAAAGTGTTAAGTTAGCTAAGTCAATGAAATACTGCATTGTGTATTCTCATTGATACTGTTATATGTTATTGCCATTGTATGTACATGAAGTCAACTTTCCCATAGTTGTCTTCGGTACCCTCTTGTGTTGCTGCATCTCCACTTCCGAATTGACGCTGATGGGCAGCAAAAGTAACCCAAAAAGGGCCACACATCAATGTGTGGTACAAA</t>
  </si>
  <si>
    <t>TAACATGACTGAATGTGTGTGATTCAATCAGAGAGAATCAAAACCTGAATGGTGTGTATGTATGCTTTGGATGTATATGTGGTTATGGGTTATGATCAGCAAGTTTGAGTTTGTAGTTAAGAATGTTGTGCTATAAAATTGGTTGAGTGTTTTAGTCTTGTAGTGGGTAATATTTGTATGAAAATTGTATATCTTATAGTTAATAGTTAAAAAGTATATTTGTATATAAATTGATTATTATGATTAACTTGTGTATATATATAATCACCTTAACACGATAATTTTAGATAAAGTGTTAAGTTAGCTAAGTCAATGAAATACTGCATTGTGTATTCTCATTGATACTGTTATATGTTATTGCCATTGTATGTACATGAAGTCAACTTTCCCATAGTTGTCTTCGGTACCCTCTTGTGTTGCTGCATCTCCACTTCCGAATTGACGCTGATGGGCAGCAAAAGTAACCCAAAAAGGGCCACACATCAATGTGTGGTACAAA</t>
  </si>
  <si>
    <t>Desmognathus gvnigeusgwotli</t>
  </si>
  <si>
    <t>Black-bellied salamander</t>
  </si>
  <si>
    <t>ASM3235377v1</t>
  </si>
  <si>
    <t>R2-1_DGv</t>
  </si>
  <si>
    <t>AKKGAIWARSVRMIANRMSENPIDSARWGSAWLTKTPLRWRKEVLPLHQIECFLTELVTLKRDACNTDPPQEDSMASVPPNTQCSIEEEISEEVDVSLAEDLVFEPSSSKEHPVHTNATMALPDAYEVPREQKQLKADIKKKIIYWSYPSPYRCNLCGDIMSTIKELKRHISCKHKTFNLVVFCSKCDKEDAFHNIACHFAKCNKKIIEGATFMCRHCDERFTTKSGVSQHARHRHPKAVNDIRLKIAMPSKRSKLWTLEETLLLMDLEATYKNSKKINMDIQKHFENKTSIQIGEKRREIREKTAKMNKEANLHIDSDAEIESTDKSEDEEHTNVPQSDVQIRSIRISTHKKSPQIKDHKDLVERITEIKDCMRNPEYHDCGIGLMEVITQYITENISTIKPSAYVRPTTDDPAASNDAIEIEVSTNVPQNAEPTTANSSHKRNSGHKKRYAKRKGSYKEYQTMFLKDKKKIARIVCDGAEDMSCQIEATEIFEYYKNILENENTKNPKFELSNIVPSEEDFDHLNRPITEFEITWHLENSNMNKANGPDNVGLKELLGLHARDHTILTDLFNIWLQTSKVPECIKKNRSILIPKNVPLDSLGNIGNWRPITIGTALMKLFTKLLTKRLSSFVSIHERQKGFINARGCLENLNILKNSIKGARKNKDSLAVIFIDISKAFDSVGHKHILNSLKRLHVPLGYRQLIKDLYTNSTTTFKGKNNINTAEIHMKSGVKQGDSLSPLLFNIAMDPLICDLQYKGCGFSFNNIHGTRQTTALAFADDIAVLSNSWKGMQANLQIIEKFSKATGLKLNVKKTHGFLISHLGDKIVVNKCKPWLFERSKIEFIHPGESERYLGLNFDPHIGCNTPNALNLKLQSWAKKLDDLPLKPTQKIKIFCQYIVPKLSYSLEMTGTGANTLVALDQTIKATVKHYLHLPHYINDGLLYSRKKNGGLSIPKLCTSIGINKVNNLLYLRESTDVCITNSFLYAGIVINDVIDEIIKTHHLHILNAECLDMSLELTASHNWRESEFNRWKDMVVQGDGIQYYQNNACSNYWLMKPKNMKENQYIAALKLRANIPDTRETLTRGRNRQFSNCRYCMNVGETISHISGSCPKTKDIRIRRHNKILELLIERAKRCGWIAYREPHLRNPSGELRKPDLILTNNNTAHVVDVSIRYETSAGSLESAFEQKVSYYSELMSAVQQHTNCSQVAFHGFIVGCRGTWPTCNNNLLDKLGIQYPNPFKKNICFTTLMDTLKMFQIFMDN</t>
  </si>
  <si>
    <t>GGCGCCGGCGGCGGGGCGGCGAACGGCGGCGACTCTGGACGTGCGCCGGGCCCTTCCTGTGGATCGCCCCAGCTGCGGCGGTCGCCCGGTGCCGGCCGCCTCCTCGCGGGGAGGCCGGGGCCGGCGGTCCGCCTCGGCCGGCGCCTAGCAGCTGACTTAGAACTGGTGCGGACCAGGGGAATCCGACTGTTTAATTAAAACAAAGCATCGCGAAGGCCCGCGGCGGGTGTTGACGCGATGTGATTTCTGCCCAGTGCTCTGAATGTCAAAGTGAAGAAATTCAATGAAGCGCGGGTAAACGGCGGGAGTAACTATGACTCTCTTAACT</t>
  </si>
  <si>
    <t>CATTCACAGTCATAGTGGCCTTTACCTCCACGTGGTCCCGCTGGTAACTAATCCTGGAAGACAAGTCCTTTTAGGAGGAGTCGGAAAGGATTAGGCTAAAAAAGGCGCTATCTGGGCACGGTCGGTTCGAATGATAGCAAACAGAATGAGCGAAAATCCAATCGATTCAGCCAGATGGGGTAGTGCCTGGCTTACCAAAACCCCGCTGAGGTGGCGAAAGGAAGTGCTGCCTTTGCATCAAATCGAATGCTTCCTTACTGAACTTGTGACCTTAAAAAGAGATGCATGCAACACAGATCCACCGCAAGAGGATTCAATGGCTAGTGTACCGCCAAATACACAATGCAGTATTGAAGAGGAGATCTCCGAAGAGGTTGACGTGTCCCTCGCAGAAGATCTGGTCTTTGAACCATCCTCGAGTAAGGAGCACCCCGTACACACCAATGCCACGATGGCATTACCTGATGCATATGAAGTTCCGAGAGAACAAAAACAACTGAAGGCGGATATAAAGAAGAAAATCATCTACTGGAGCTATCCCTCTCCATACAGATGCAATCTATGTGGTGACATCATGAGTACCATCAAAGAACTAAAAAGACACATCTCCTGTAAACACAAAACTTTCAACTTGGTGGTATTCTGTTCGAAGTGTGATAAAGAAGATGCTTTTCATAACATAGCATGCCACTTCGCAAAATGCAATAAGAAGATCATTGAAGGTGCCACCTTTATGTGCCGTCATTGCGACGAACGATTCACAACAAAAAGTGGAGTGTCACAGCATGCGCGTCACCGCCATCCAAAAGCTGTCAATGACATCAGACTAAAAATTGCGATGCCATCTAAAAGATCCAAACTATGGACGCTTGAAGAAACGCTGTTGCTGATGGATCTTGAAGCCACATACAAGAACAGCAAAAAGATAAATATGGACATTCAAAAACACTTTGAAAATAAGACAAGCATCCAGATTGGAGAGAAGAGACGGGAAATAAGAGAAAAAACAGCAAAAATGAATAAAGAGGCTAATCTGCACATCGACTCTGATGCCGAAATTGAGTCAACTGATAAATCAGAGGATGAAGAACACACCAACGTTCCTCAATCGGATGTGCAAATAAGAAGCATCAGAATTAGCACTCACAAGAAATCTCCTCAGATTAAAGACCATAAGGATCTCGTGGAAAGAATCACCGAGATAAAAGACTGCATGAGGAATCCAGAATATCATGACTGCGGCATTGGCCTTATGGAAGTTATCACGCAGTATATTACTGAAAATATATCCACCATCAAACCGTCTGCCTATGTAAGGCCTACCACCGATGATCCTGCTGCATCCAATGATGCAATTGAAATTGAAGTGTCAACTAATGTACCACAAAATGCAGAGCCAACAACTGCGAATTCCAGTCATAAAAGGAATTCTGGACATAAAAAAAGATATGCAAAAAGAAAAGGCTCGTATAAAGAATATCAAACTATGTTTCTGAAGGACAAGAAAAAAATCGCAAGAATTGTATGCGATGGAGCAGAGGACATGTCATGCCAGATTGAGGCAACAGAGATTTTTGAATATTATAAAAACATATTGGAGAATGAAAACACCAAAAACCCAAAATTTGAACTTTCCAATATTGTACCATCAGAAGAGGACTTCGATCATTTGAATAGACCAATCACAGAATTCGAGATAACTTGGCATCTCGAGAACTCTAATATGAACAAAGCAAATGGCCCCGACAATGTCGGCTTGAAAGAGTTACTTGGTCTACATGCAAGAGATCACACCATTCTAACAGATCTCTTCAACATCTGGCTTCAAACATCTAAAGTACCAGAATGCATTAAGAAAAATAGATCTATCTTAATTCCGAAAAATGTTCCTCTTGACTCACTAGGCAACATTGGAAATTGGAGGCCTATCACAATAGGCACTGCATTGATGAAATTGTTTACCAAGTTATTGACAAAAAGATTGTCATCATTTGTATCCATCCATGAAAGACAAAAAGGTTTTATTAATGCAAGAGGTTGCCTAGAAAACTTAAACATTCTCAAGAATTCCATCAAAGGGGCCAGAAAGAACAAAGACTCTCTGGCAGTAATATTCATTGACATTTCAAAAGCTTTTGACTCAGTTGGGCATAAACATATACTAAACAGTCTCAAGAGACTTCACGTGCCATTGGGATACAGGCAGTTAATTAAAGACTTGTACACTAATTCTACCACAACGTTTAAGGGCAAAAATAACATTAATACTGCTGAGATACATATGAAGTCGGGAGTCAAACAAGGGGACTCCCTATCTCCTCTCTTGTTTAATATCGCCATGGACCCGCTAATATGTGATCTACAGTATAAAGGTTGTGGTTTTTCATTTAATAACATTCATGGTACAAGGCAAACCACCGCACTTGCCTTTGCAGATGACATTGCTGTTCTTAGTAACTCGTGGAAGGGCATGCAAGCCAATTTGCAGATCATTGAAAAATTCAGTAAGGCCACTGGCCTCAAACTTAATGTCAAAAAAACACATGGTTTTCTCATTTCACATCTTGGTGATAAAATTGTTGTTAACAAATGCAAGCCATGGCTGTTTGAAAGATCAAAAATTGAATTCATCCACCCGGGTGAAAGTGAGAGGTACCTAGGTCTTAATTTCGACCCACACATTGGTTGTAACACCCCCAATGCACTGAATTTAAAACTGCAATCATGGGCAAAAAAGTTGGATGATCTACCACTTAAGCCAACTCAGAAAATCAAAATATTTTGCCAATATATTGTCCCTAAGCTTTCATATTCCCTTGAAATGACTGGTACAGGAGCTAACACGCTTGTAGCGCTTGATCAAACTATTAAAGCTACTGTCAAACACTATTTACACCTCCCACACTATATCAACGATGGTTTGTTGTACTCAAGAAAAAAGAATGGTGGTCTGTCAATCCCTAAGCTATGTACATCTATAGGGATTAACAAGGTCAATAATTTGTTATACCTGCGTGAAAGTACAGATGTTTGTATCACTAACTCCTTTCTTTATGCAGGAATTGTAATCAATGATGTTATTGACGAAATTATTAAGACGCACCATCTACACATTCTAAATGCAGAATGTTTAGACATGTCATTAGAGTTAACCGCCAGTCATAACTGGCGAGAGTCTGAGTTCAACAGATGGAAGGATATGGTTGTACAGGGTGATGGTATTCAATATTACCAGAATAATGCTTGTTCTAATTATTGGTTGATGAAACCGAAAAATATGAAAGAAAACCAATATATTGCGGCATTAAAACTGAGAGCTAACATCCCTGATACCAGAGAAACACTAACTAGGGGGAGAAATAGACAATTCTCGAATTGTCGTTACTGCATGAATGTCGGAGAAACAATATCACACATTTCTGGTTCATGCCCAAAAACCAAAGATATTCGCATCAGGCGACACAATAAAATTCTAGAGTTACTCATTGAAAGAGCAAAGCGATGTGGTTGGATTGCATACAGGGAACCACACTTACGTAATCCTAGTGGAGAATTACGTAAACCTGACCTTATCCTCACCAACAATAACACAGCACATGTGGTTGATGTGTCTATTAGATATGAAACATCTGCTGGGTCACTAGAATCTGCATTTGAACAAAAGGTTTCCTATTATTCAGAACTCATGTCAGCAGTACAACAGCACACTAATTGTTCTCAAGTTGCATTTCACGGTTTCATTGTTGGATGCAGAGGCACATGGCCTACATGCAATAACAATCTATTAGATAAACTAGGCATCCAGTATCCGAATCCTTTCAAGAAAAACATATGCTTTACTACATTAATGGACACACTCAAAATGTTTCAGATATTCATGGACAATTAACATGACTGAATGTGTGTGATTCAATCAGAGAGAATCAAAACCTGAATGGTGTGTATGTATGTTTTGGATGTATATGTGGTTATGGGTTATGATCAGCAAGTTTGAGTTTGTAGTTAAGAATGTGTGTTATAAAATTGGTAGAGTGTTTTAGTCTTGTAGTGGGTAATATTTGTATGAAAATTGTATATTTTATAGTTAATAGTTAAAAAGTATATTTGTATATAAATTGATTATTATGATTAACTTGTGTATATATATAATCACCTTAACACGATAATTTTAGATAAAGTGTTAAGTTAGCTAAGTCAATGAAATACTGCATTGTGTATTCTCATTGATATTGTTATATGTTATTGCCATTGTATGTACATGAAGTCAACTTTCCCATAGTTGTCTTCGGTACCCTCTTGTGTTGCTGCATCTCCACTTCCGAATTGACGCTGATGGGCAGCAAAAGTAACCCAAAAAGGGCCACACATCAATGTGTGGTACAAA</t>
  </si>
  <si>
    <t>TAGCCAAATGCCTCGTCATCTAATTAGTGACGCGCATGAATGGATGAACGAGATTCCCACTGTCCCTACCTACTATCTAGCGAAACCACAGCCAAGGGAACGGGCTTGGC</t>
  </si>
  <si>
    <t>TAACATGACTGAATGTGTGTGATTCAATCAGAGAGAATCAAAACCTGAATGGTGTGTATGTATGTTTTGGATGTATATGTGGTTATGGGTTATGATCAGCAAGTTTGAGTTTGTAGTTAAGAATGTGTGTTATAAAATTGGTAGAGTGTTTTAGTCTTGTAGTGGGTAATATTTGTATGAAAATTGTATATTTTATAGTTAATAGTTAAAAAGTATATTTGTATATAAATTGATTATTATGATTAACTTGTGTATATATATAATCACCTTAACACGATAATTTTAGATAAAGTGTTAAGTTAGCTAAGTCAATGAAATACTGCATTGTGTATTCTCATTGATATTGTTATATGTTATTGCCATTGTATGTACATGAAGTCAACTTTCCCATAGTTGTCTTCGGTACCCTCTTGTGTTGCTGCATCTCCACTTCCGAATTGACGCTGATGGGCAGCAAAAGTAACCCAAAAAGGGCCACACATCAATGTGTGGTACAAA</t>
  </si>
  <si>
    <t>Desmognathus mavrokoilius</t>
  </si>
  <si>
    <t>Pisgah black-bellied salamander</t>
  </si>
  <si>
    <t>ASM3235485v1</t>
  </si>
  <si>
    <t>R2-1_DMar</t>
  </si>
  <si>
    <t>AKKGAIWARSVRMIANRMSENPIDSARWGSAWLTKTPLRWRKEVLPLHQIECFLTELVTLKRDACNTDPPQEDSMASVPPNTQCSIEEEISEEVDVSLAEDLVFEPSSSKEHPVHTNATMALPDAYEVPREQKQLKADIKKKIIYWSYPSPYRCNLCGDIMSTIKELKRHISCKHKTFNLVVFCSKCDKEDAFHNVACHFAKCNKKIIEGATFMCRHCDERFTTKSGVSQHARHRHPKAVNDIRLKIAMPSKRSKLWTLEETLLLMDLEATYKNSKKINMDIQKHFENKTSIQIGEKRREIREKTAKMNKEANLHIDSDAEIESTDKSEDEEHTNVPQSDVQIRSIRISTHKKSPQIKDHKDLVERITEIKDCMRNPEYHDCGIGLMEVITQYITENISTIKPSAYVRPTTDDPAASNDAIEIEVSTNVPQNAEPTTANSSHKRNPGHKKRYAKRKGSYKEYQTMFLKDKKKIARIVCDGAEDMSCQIEATEIFEYYKNILENENTKNPKFELSNIVPSEEDFDHLNRPITEFEITWHLENSNMNKANGPDNVGLKELLGLHARDHTILTDLFNIWLQTSKVPECIKKNRSILIPKNVPLDSLGNIGNWRPITIGTALMKLFTKLLTKRLSSFVSIHERQKGFINARGCLENLNILKNSIKGARKNKDSLAVIFIDISKAFDSVGHKHILNSLKRLHVPLGYRQLIKDLYTNSTTTFKGKNNINTAEIHMKSGVKQGDSLSPLLFNIAMDPLICDLQYKGCGFSFNNIHGTRQTTALAFADDIAVLSNSWKGMQANLQIIEKFSKATGLKLNVKKTHGFLISHLGDKIVVNKCKPWLFERSKIEFIHPGESERYLGLNFDPHIGCNTPNALNLKLQSWAKKLDDLPLKPTQKIKIFCQYIVPKLSYSLEMTGTGANTLVALDQTIKATVKHYLHLPHYINDGLLYSRKKNGGLSIPKLCTSIGINKVNNLLYLRESTDVCITNSFLYAGIVINDVIDEIIKTHHLHILNAECLNMSLELTASHNWRESEFNRWKDMVVQGDGIQYYQNNACSNYWLMKPKNMKENQYIAALKLRANIPDTRETLTRGRNRQFSNCRYCMNVGETISHISGSCPKTKDIRIRRHNKILELLIERAKRCGWIAYREPHLRNPSGELRKPDLILTNNNTAHVVDVSIRYETSAGSLESAFEQKVSYYSELMSAVQQHTNCSQVAFHGFIVGCRGTWPTCNNNLLDKLGIQYPNPFKKNICFTTLMDTLKMFQIFMDN</t>
  </si>
  <si>
    <t>CATTCACAGTCATAGTGGCCTTTACCTCCACGTGGTCCCGCTGGTAACTAATCCTGGAAGACAAGTCCTTTTAGGAGGAGTCGGAAAGGATTAGGCTAAAAAAGGCGCTATCTGGGCACGGTCGGTTCGAATGATAGCAAACAGAATGAGCGAAAATCCAATCGATTCAGCCAGATGGGGTAGTGCCTGGCTTACCAAAACCCCGCTGAGGTGGCGAAAGGAAGTGCTGCCTTTGCATCAAATCGAATGCTTCCTTACTGAACTTGTGACCTTAAAAAGAGATGCATGCAACACAGATCCACCGCAAGAGGATTCAATGGCTAGTGTACCGCCAAATACACAATGCAGTATTGAAGAGGAGATCTCCGAAGAGGTTGACGTGTCCCTCGCAGAAGATCTGGTCTTTGAACCATCCTCGAGTAAGGAGCACCCCGTACACACCAATGCCACGATGGCATTACCTGATGCATATGAAGTTCCGAGAGAACAAAAACAACTGAAGGCGGATATAAAGAAGAAAATCATCTACTGGAGCTATCCCTCTCCATACAGATGCAATCTATGTGGTGACATCATGAGTACCATCAAAGAACTAAAAAGACACATCTCCTGTAAGCACAAAACTTTCAACTTGGTGGTATTCTGTTCGAAGTGTGATAAAGAAGATGCTTTTCATAACGTAGCATGCCACTTCGCAAAATGCAATAAGAAGATCATTGAAGGTGCCACCTTTATGTGCCGTCATTGCGACGAACGATTCACAACAAAAAGTGGAGTGTCACAGCATGCGCGTCACCGCCATCCAAAAGCTGTCAATGACATCAGACTAAAAATTGCGATGCCATCTAAAAGATCCAAACTATGGACGCTTGAAGAAACGCTGTTGCTGATGGATCTTGAAGCCACATACAAGAACAGCAAAAAGATAAATATGGACATTCAAAAACACTTTGAAAATAAGACAAGCATCCAGATTGGAGAGAAGAGACGGGAAATAAGAGAAAAAACAGCAAAAATGAATAAAGAGGCTAATCTGCACATCGACTCTGATGCCGAAATTGAGTCAACTGATAAATCAGAGGATGAAGAACACACCAACGTTCCTCAATCGGATGTGCAAATAAGAAGCATCAGAATTAGCACTCACAAGAAATCTCCTCAGATTAAAGACCATAAGGATCTCGTGGAAAGAATCACCGAGATAAAAGACTGCATGAGGAATCCAGAATATCATGACTGCGGCATTGGCCTTATGGAAGTTATCACGCAGTATATTACTGAAAATATATCCACCATTAAACCGTCTGCCTATGTAAGGCCTACCACCGATGATCCTGCTGCATCCAATGATGCAATTGAAATTGAAGTGTCAACTAATGTACCACAAAATGCAGAGCCAACAACTGCGAATTCCAGTCATAAAAGGAATCCTGGACATAAAAAAAGATATGCAAAAAGAAAAGGCTCGTATAAAGAATATCAAACTATGTTTCTGAAGGACAAGAAAAAAATCGCAAGAATTGTATGCGATGGAGCAGAGGACATGTCATGCCAGATTGAGGCAACAGAGATTTTTGAATATTATAAAAACATATTGGAGAATGAAAACACTAAAAACCCAAAATTTGAACTTTCCAATATTGTACCATCAGAAGAGGACTTCGATCATTTGAATAGACCAATCACAGAATTCGAGATAACTTGGCATCTCGAGAACTCTAATATGAACAAAGCAAATGGCCCCGACAATGTCGGCTTGAAAGAGTTACTTGGTCTACATGCAAGAGATCACACCATTCTAACAGATCTCTTCAACATCTGGCTTCAAACATCTAAAGTACCAGAATGCATTAAGAAAAATAGATCTATCTTAATTCCGAAAAATGTTCCTCTTGACTCACTAGGTAACATTGGAAATTGGAGGCCTATCACAATAGGCACTGCATTGATGAAATTGTTTACCAAGTTATTGACAAAAAGATTGTCATCATTTGTATCCATCCATGAAAGACAAAAAGGTTTTATTAATGCAAGAGGTTGCCTAGAAAACTTAAACATTCTCAAGAATTCCATCAAAGGGGCCAGAAAGAACAAAGACTCTCTGGCAGTAATATTCATTGACATTTCAAAAGCTTTTGACTCAGTTGGGCATAAACATATACTAAACAGTCTCAAGAGACTTCACGTGCCATTGGGATACAGGCAGTTAATTAAAGACTTGTACACTAATTCTACCACAACGTTTAAGGGCAAAAATAACATTAATACTGCTGAGATACATATGAAGTCGGGAGTCAAACAAGGGGACTCCCTATCTCCTCTCTTGTTTAATATCGCCATGGACCCGCTAATATGTGATCTACAGTATAAAGGTTGTGGTTTTTCATTTAATAACATTCATGGTACAAGGCAAACCACCGCACTTGCCTTTGCAGATGACATTGCTGTTCTTAGTAACTCGTGGAAGGGCATGCAAGCCAATTTGCAGATCATTGAAAAATTCAGTAAGGCCACTGGCCTCAAACTTAATGTCAAAAAAACACATGGTTTTCTCATTTCACATCTTGGTGATAAAATTGTTGTTAACAAATGCAAGCCATGGCTGTTTGAAAGATCAAAAATTGAATTCATCCACCCGGGTGAAAGTGAGAGGTACCTAGGTCTTAATTTCGACCCACACATTGGTTGTAACACCCCCAATGCACTGAATTTAAAACTGCAATCATGGGCAAAAAAGTTGGATGATCTACCACTTAAGCCAACTCAGAAAATCAAAATATTTTGCCAATATATTGTCCCTAAGCTTTCATATTCCCTTGAAATGACTGGTACAGGAGCTAACACGCTTGTAGCGCTTGATCAAACTATTAAAGCTACTGTCAAACACTATTTACACCTCCCACACTATATCAACGATGGTTTGTTGTACTCAAGAAAAAAGAATGGTGGTCTGTCAATCCCTAAGCTATGTACATCTATAGGGATTAACAAGGTCAATAATTTGTTATACCTGCGTGAAAGTACAGATGTTTGTATCACTAACTCCTTTCTTTATGCAGGAATTGTAATCAATGATGTTATTGACGAAATTATTAAGACGCACCATCTACACATTCTAAATGCAGAATGTTTAAACATGTCATTAGAGTTAACCGCCAGTCATAACTGGCGAGAGTCTGAGTTCAACAGATGGAAGGATATGGTTGTACAGGGTGATGGTATTCAATATTACCAGAATAATGCTTGTTCTAATTATTGGTTGATGAAACCGAAAAATATGAAAGAAAACCAATATATTGCGGCATTAAAACTGAGAGCTAACATCCCTGATACCAGAGAAACACTAACTAGGGGGAGAAATAGACAATTCTCGAATTGTCGTTACTGCATGAATGTCGGAGAAACAATATCACACATTTCTGGTTCATGCCCAAAAACCAAAGATATTCGCATCAGGCGACACAATAAAATTCTAGAGTTACTCATTGAAAGAGCAAAGCGATGTGGTTGGATTGCATACAGGGAACCACACCTACGTAATCCTAGTGGAGAATTACGTAAACCTGACCTTATCCTCACCAACAATAACACAGCACATGTGGTTGATGTGTCTATTAGATATGAAACATCTGCTGGGTCACTAGAATCTGCATTTGAACAAAAGGTTTCCTATTATTCAGAACTCATGTCAGCAGTACAACAGCACACTAATTGTTCTCAAGTTGCATTTCACGGTTTCATTGTTGGATGCAGAGGCACATGGCCTACATGCAATAACAATCTATTAGATAAACTAGGCATCCAGTATCCGAATCCTTTCAAGAAAAACATATGCTTTACTACATTAATGGACACACTCAAAATGTTTCAGATATTCATGGACAATTAACATGACTGAATGTGTGTGATTCAATCAGAGAGAATCAAAACCTGAATGGTGTGTATGTATGCTTTGGATGTATATGTGGTTATGGGTTATGATCAGCAAGTTTGAGTTTGTAGTTAAGAATGTTGTGCTATAAAATTGGTTGAGTGTTTTAGTCTTGTAGTGGGTAATATTTGTATGAAAATTGTATATCTTATAGTTAATAGTTAAAAAGTATATTTGTATATAAATTGATTATTATGATTAACTTGTGTATATATATAATCACCTTAACACGATAATTTTAGATAAAGTGTTAAGTTAGCTAAGTCAATGAAATACTGCATTGTGTATTCTCATTGATATTGTTATATGTTATTGCCATTGTATGTACATGAAGTCAACTTTCCCATAGTTGTCTTCGGTACCCTCTTGTGTTGCTGCATCTCCACTCCCGAATTGACGCTGATGGGCAGCAAAAGTAACCCAAAAAGGGCCACACATCAATGTGTGGTACAAA</t>
  </si>
  <si>
    <t>TAGCCAAATGCCTCGTCATCTAATTAGTGACGCGCATGAATGGATGAACGAGATTCCCACTGTCCCTACCTACTATCTATACATAAACATAAACATATACTAAACTATAACATTGCGAATGAAGCTGAACGAATACATCATGAGATACATCTAATGAGCAACAAATAATCGTATTTTTCATCTTAACCTCATTTAATCAATTGAGCATTTCAACAACTAAAATACCCAACCTAAAGGACTCCAATTAACTAACAATGCCTAATGCTCAGCAGCCTCAACAAATACAGATGCAAAATGTCTCTCCACCACCCCCTTTTTTACAGGCCCTTGGACATCCACCAATTTCATGGGAAAAATGAAATGGCGCAGTTAATGCCTATGTCATAACACCTGGGGCTAAAAAATGCTATGACGAACTCAAGTTTTCTCTTCTCTACAGATCTTAAGCTGCTGAAGTTCAGAGAATCTATGACCATCTAGAACTTGTCTTTAGTACTACAGACAATGAAAAAGAGACTGAACAATATGACTCTGCCATGAAAAAGCTTTACAACCATTTTCAATTTCTGGATGAACCAATGGAAGAACATTTGGCAAATCTACGAGTTTTGGCAGCAACCTGAGAGTTCGAAACATTGAATTCAGAACAAATTATCGGAGACCAGATTATAATGCGAATGTCCAATTTAGAAGTACAAAAGAAATTGCTTGCCATGAAAGACCCTGCTCTGGATCAGTACATTAACCTTTTGTAAAAGTGGTGCCAAATACTTCAAAGGGTGAGAAAGAACACCACCCATTCATCAGAAGACACAAATTATATTGCAAACAAAGTTCTGAGAAACAGAAAACTTGCTTTCAACAAAACATCTCCTACCACTCTTACATTACCTACAACTTCTGCGACATCTTCAGTTCAGCAAAAGAGCCGTCCTTGCTTATGTCGCGGATCAACCTTTCACAATTCATCTGCTAAAGTGTGCCCTGCATTGGGCGCTGTGTGTCGTTCTTGTAACAAATAAGATCATTTCACT</t>
  </si>
  <si>
    <t>TAACATGACTGAATGTGTGTGATTCAATCAGAGAGAATCAAAACCTGAATGGTGTGTATGTATGCTTTGGATGTATATGTGGTTATGGGTTATGATCAGCAAGTTTGAGTTTGTAGTTAAGAATGTTGTGCTATAAAATTGGTTGAGTGTTTTAGTCTTGTAGTGGGTAATATTTGTATGAAAATTGTATATCTTATAGTTAATAGTTAAAAAGTATATTTGTATATAAATTGATTATTATGATTAACTTGTGTATATATATAATCACCTTAACACGATAATTTTAGATAAAGTGTTAAGTTAGCTAAGTCAATGAAATACTGCATTGTGTATTCTCATTGATATTGTTATATGTTATTGCCATTGTATGTACATGAAGTCAACTTTCCCATAGTTGTCTTCGGTACCCTCTTGTGTTGCTGCATCTCCACTCCCGAATTGACGCTGATGGGCAGCAAAAGTAACCCAAAAAGGGCCACACATCAATGTGTGGTACAAA</t>
  </si>
  <si>
    <t>R2-2_DMar</t>
  </si>
  <si>
    <t>Desmognathus amphileucus</t>
  </si>
  <si>
    <t>White-headed salamander</t>
  </si>
  <si>
    <t>ASM3236072v1</t>
  </si>
  <si>
    <t>R2-1_DAm</t>
  </si>
  <si>
    <t>AKKGAIWARSVRMIANRMSENPIDSARWGSAWLTKTPLRWRKEVLPLHQIECFLTELVTLKRDACNTDPPQEDSMASVPPNTQCSIEEEISEEVDVSLAEDLVFEPSSSKEHPVHTNATMALPDAYEVPREQKQLKADIKKKIIYWSYPSPYRCNLCGDIMSTIKELKRHISCKHKTFNLVVFCSKCDKEDAFHNIACHFAKCNKKIIEGATFMCRHCDERFTTKSGVSQHARHRHPKAVNDIRLKIAMPSKRSKLWTLEETLLLMDLEATYKNSKKINMDIQKHFENKTSIQIGEKRREIREKTAKMNKEANLHIDSDAEIESTDKSEDEEHTNVPQSDVQIRSIRISTHKKSPQIKDHKDLVERITEIKDCMRNPEYHDCGIGLMEVITQYITENISTIKPSAYVRPTTDDPAASNDAIEIEVSTNVPQNAEPTTANSSYKRNSGHKKRYAKRKGSYKEYQTMFLKDKKKIARIVCDGAEDMSCQIEATEIFEYYKNILENENTKNPKFELSNIVPSEEDFDHLNRPITEFEITWHLENSNMNKANGPDSVGLKELLGLHARDHTILTDLFNIWLQTSKVPECIKKNRSILIPKNVPLDSLGNIGNWRPITIGTALMKLFTKLLTKRLSSFVSIHERQKGFINARGCLENLNILKNSIKGARKNKDSLAVIFIDISKAFDSVGHKHILNSLKRLHVPLGYRQLIKDLYTNSTTTFKGKNNINTAEIHMKSGVKQGDSLSPLLFNIAMDPLICDLQYKGCGFSFNNIHGTRQTTALAFADDIAVLSNSWKGMQANLQIIEKFSKATGLKLNVKKTHGFLISHLGDKIVVNKCKPWLFERSKIEFIHPGESERYLGLNFDPHIGCNTPNALNLKLQSWAKKLDDLPLKPTQKIKIFCQYIIPKLSYSLEMTGTGANTLVALDQTIKATVKHYLHLPHYINDGLLYSRKKNGGLSIPKLCTSIGINKVNNLLYLRESTDVCITNSFLYAGIVINDVIDEIIKTHHLHILNAECLNMSLELTASHNWRESEFNRWKDMVVQGDGIQYYQNNACSNYWLMKPKNMKENQYIAALKLRANIPDTRETLTRGRNRQFSNCRYCMNVGETISHISGSCPKTKDTRIRRHNKILELLIERAKRCGWIAYREPHLRNPSGELRKPDLILTNNNTAHVVDVSIRYETSAGSLESAFEQKVSYYSELMSAVQQHTNCSQVTFHGFIVGCRGTWPTCNNNLLDKLGIQYPNPFKKNICFTTLMDTLKMFQIFMDN</t>
  </si>
  <si>
    <t>GTAACAACTCACCTGCCGAATCAACTAGCCCTGAAAATGGATGGCGCTGGAGCGTCGGGCCCATACCCGGCCGTCGCGCGCAACAGGAGCCGCGAGGGCTACGCCGCGACGAGTAGGAGGGCCGCCGCGGTGAGCACGGAAGCCTAGGGCGCGGGCCCGGGTGGAGCCGCCGCGGGTGCAGATCTTGGTGGTAGTAGCAAATATTCAAACGAGAGCTTTGAAGGCCGAAGTGGAGAAGGGTTCCATGTGAACAGCAGTTGAACATGGGTCAGTCGGTCCTAAGGGATGGGCGAACGCCGTTCGGAAGGGAGGGGCGATGGCCTCCGTCGCCCCCGGCCGATCGAAAGGGAGTCTGGTTCAGATCCCAGAACCCGGAGCAGCGGAGACGTGGCGCCGCGAGGCGTCCAGTGCGGTAACGCAAACGAACCCGGAGAAGCTGGCGGGGGCCCCGGGAAGAGTTCTCTTTTCTTTGTGAAGGGCCGGGCACCCTGGAATGGGTTCGTCCCGAGATAGGGGCCCACGCCCTGGAAAGCGCCGCGGTTCCGGCGGCGTCCGGTCAGCCCTCGTCGGCCCTTGAAAATCCGGGGGAGAAGGTGTAAGTCTCGCGCCGGGCCGTACCCATATCCGCAGCAGGTCTCCAAGGTGAACAGCCTCTGGCATGTTAGATCAAGGCAGCGTAAGGGAAGTCGGCAAGTCAGATCCGTAACTTCGGGATAAGGATTGGCTCTAAGGGCTGGGTCGGTCGGGCTGAGGTGCGAAGCGGGGCTGGGCCCGAGCCGCGGCTGGGGGAGCGGCCGCCCCGCGGCGCCCCTTCCCGTTCCCGGTCCGAAGCGTGGCGTCGGGCCTCAACGTCCCTCCTCCCTCCCCTCGTTTGCTCCCGTCCTGCCGGCGTCCCCTCCCCTCGGGGGGGGGAAAGGTCGGCGGGCTCCGGGGCGCGGCGAGGTTCCTTGGGGGGGGCGGCTCCGGTGGGCCGTTCCGGCCGTCGCGCGGCGGGTCGGGGTCGACGGGGGGGTAGCGCGCCGCGGTGCGCGGCGGCGACTCTGGACGTGCGCCGGGCCCTTCCTGTGGATCGCCCCAGCTGCGGCGGTCGCCCGGTGCCGGCCGCCTCCTCGCGGGGAGGCCGGGGCCGGCGGTCCGCCTCGGCCGGCGCCTAGCAGCTGACTTAGAACTGGTGCGGACCAGGGGAATCCGACTGTTTAATTAAAACAAAGCATCGCGAAGGCCCGCGGCGGGTGTTGACGCGATGTGATTTCTGCCCAGTGCTCTGAATGTCAAAGTGAAGAAATTCAATGAAGCGCGGGTAAACGGCGGGAGTAACTATGACTCTCTTAACT</t>
  </si>
  <si>
    <t>CATTCACAGTCATAGTGGCCTTTACCTCCACGTGGTCCCGCTGGTAACTAATCCTGGAAGACAAGTCCTTTTAGGAGGAGTCGGAAAGGATTAGGCTAAAAAAGGCGCTATCTGGGCACGGTCGGTTCGAATGATAGCAAACAGAATGAGCGAAAATCCAATCGATTCAGCCAGATGGGGTAGTGCCTGGCTTACCAAAACCCCGCTGAGGTGGCGAAAGGAAGTGCTGCCTTTGCATCAAATCGAATGCTTCCTTACTGAACTTGTGACCTTAAAAAGAGATGCATGCAACACAGATCCACCGCAAGAGGATTCAATGGCTAGTGTACCGCCAAATACACAATGCAGTATTGAAGAGGAGATCTCCGAAGAGGTTGACGTGTCCCTCGCAGAAGATCTGGTCTTTGAACCATCCTCGAGTAAGGAGCACCCCGTACACACCAATGCCACGATGGCATTACCTGATGCATATGAAGTTCCGAGAGAACAAAAACAACTGAAGGCGGATATAAAGAAGAAAATCATCTACTGGAGCTATCCCTCTCCATACAGATGCAATCTATGTGGTGACATCATGAGTACCATCAAAGAACTAAAAAGACACATCTCCTGTAAACACAAAACTTTTAACTTGGTGGTATTCTGTTCGAAGTGTGATAAAGAAGATGCTTTTCATAACATAGCATGCCACTTCGCAAAATGCAATAAGAAGATCATTGAAGGTGCCACCTTTATGTGCCGTCATTGCGACGAACGATTCACAACAAAAAGTGGAGTGTCACAGCATGCGCGTCACCGCCATCCAAAAGCTGTCAATGACATCAGACTAAAAATTGCGATGCCATCTAAAAGATCCAAACTATGGACGCTTGAAGAAACGCTGTTGCTGATGGATCTTGAAGCCACATACAAGAACAGCAAAAAGATAAATATGGACATTCAAAAACACTTTGAAAATAAGACAAGCATCCAGATTGGAGAGAAGAGACGGGAAATAAGAGAAAAAACAGCAAAAATGAATAAAGAGGCTAATCTGCACATCGACTCTGATGCCGAAATTGAGTCAACTGATAAATCAGAGGATGAAGAACACACCAACGTTCCTCAATCGGATGTGCAAATAAGAAGCATCAGAATTAGCACTCACAAGAAATCTCCTCAGATTAAAGACCATAAGGATCTCGTGGAAAGAATCACCGAGATAAAAGACTGCATGAGGAATCCAGAATATCATGACTGCGGCATTGGCCTTATGGAAGTTATCACGCAGTATATTACTGAAAATATATCCACCATCAAACCGTCTGCCTATGTAAGGCCTACCACCGATGATCCTGCTGCATCCAATGATGCAATTGAAATTGAAGTGTCAACTAATGTACCACAAAATGCAGAGCCAACAACTGCGAATTCCAGTTATAAAAGGAATTCTGGACATAAAAAAAGATATGCAAAAAGAAAAGGCTCGTATAAAGAATATCAAACTATGTTTCTGAAGGACAAGAAAAAAATCGCAAGAATTGTATGCGATGGAGCAGAGGACATGTCATGCCAGATTGAGGCAACAGAGATTTTTGAATATTATAAAAACATATTGGAGAATGAAAACACCAAAAACCCAAAATTTGAACTTTCCAATATTGTACCATCAGAAGAGGACTTCGATCATTTGAATAGACCAATCACAGAATTCGAGATAACTTGGCATCTCGAGAACTCTAATATGAACAAAGCAAATGGCCCTGACAGTGTCGGCTTGAAAGAGTTACTTGGTCTACATGCAAGAGATCACACCATTCTAACAGATCTCTTCAACATCTGGCTTCAAACATCTAAAGTACCAGAATGCATTAAGAAAAATAGATCTATCTTAATTCCGAAGAATGTTCCTCTTGACTCACTAGGCAACATTGGAAATTGGAGGCCTATCACAATAGGCACTGCATTGATGAAATTGTTTACCAAGTTATTGACAAAAAGATTGTCATCATTTGTATCCATCCATGAAAGACAAAAAGGTTTTATTAATGCAAGAGGTTGCCTAGAAAACTTAAACATTCTCAAGAATTCCATCAAAGGGGCCAGAAAGAACAAAGACTCTCTGGCAGTAATATTCATTGACATTTCAAAAGCTTTTGACTCAGTTGGGCATAAACATATACTAAACAGTCTCAAGAGACTTCACGTGCCATTGGGATACAGGCAGTTAATTAAAGACTTGTACACTAATTCTACCACAACGTTTAAGGGCAAAAATAACATTAATACTGCTGAGATACATATGAAGTCGGGAGTCAAACAAGGGGACTCCCTATCTCCTCTTTTGTTTAATATCGCCATGGACCCGCTAATATGTGATCTACAGTATAAAGGCTGTGGTTTTTCATTTAATAACATTCATGGTACAAGGCAAACCACCGCACTTGCCTTTGCAGATGACATTGCTGTTCTTAGTAACTCGTGGAAGGGCATGCAAGCCAATTTGCAGATCATTGAAAAATTCAGTAAGGCCACTGGCCTCAAACTTAATGTCAAAAAAACACATGGTTTTCTCATTTCACATCTTGGTGATAAAATTGTTGTTAACAAATGCAAGCCATGGCTGTTTGAAAGATCAAAAATTGAATTCATCCACCCGGGTGAAAGTGAGAGGTACCTAGGTCTTAATTTCGACCCACACATTGGTTGTAACACCCCCAATGCACTGAATTTAAAACTGCAATCATGGGCAAAAAAGTTGGATGATCTACCACTTAAGCCAACTCAGAAAATCAAAATATTTTGCCAATATATTATTCCTAAGCTTTCATATTCCCTTGAAATGACTGGTACAGGAGCTAACACGCTTGTAGCGCTTGATCAAACTATTAAAGCTACTGTCAAACACTATTTACACCTCCCACACTATATTAATGATGGTTTGTTGTACTCAAGAAAAAAGAATGGTGGTCTGTCAATCCCTAAGCTATGTACATCTATAGGGATTAACAAGGTCAATAATTTGTTATACCTGCGTGAAAGTACAGATGTTTGTATCACTAACTCCTTTCTTTATGCAGGAATTGTAATCAATGATGTTATTGACGAAATTATTAAGACGCACCATCTACACATTCTAAATGCAGAATGTTTAAACATGTCATTAGAGTTAACCGCCAGTCATAACTGGCGAGAGTCTGAGTTCAACAGATGGAAGGATATGGTTGTACAGGGTGATGGTATTCAATATTACCAGAATAATGCTTGTTCTAATTATTGGTTGATGAAACCGAAAAATATGAAAGAAAACCAATATATTGCGGCATTAAAACTGAGAGCTAACATCCCTGATACCAGAGAAACACTAACTAGGGGGAGAAATAGACAATTCTCGAATTGTCGTTACTGCATGAATGTCGGAGAAACAATATCACACATTTCTGGTTCATGCCCAAAAACCAAAGATACTCGCATCAGGCGACACAATAAAATTCTAGAGTTACTCATTGAAAGAGCAAAGCGATGTGGTTGGATTGCATACAGGGAACCACACCTACGTAATCCTAGTGGAGAATTACGTAAACCTGACCTTATCCTCACCAACAATAACACAGCACATGTGGTTGATGTGTCTATTAGATATGAAACATCTGCTGGGTCACTAGAATCTGCATTTGAACAAAAGGTTTCCTATTATTCAGAACTCATGTCAGCAGTACAACAACACACTAATTGTTCTCAAGTTACATTTCACGGTTTCATTGTTGGATGCAGAGGCACATGGCCTACATGCAATAACAATCTATTAGATAAACTAGGCATCCAGTATCCGAATCCTTTCAAGAAAAACATATGCTTTACTACATTAATGGACACACTCAAAATGTTTCAGATATTCATGGACAATTAACATGACTGAATGTGTGTGATTCAATCAGAGAGAATCAAAACCTGAATGGTGTGTATGTATGCTTTGGATGTATATGTGGTTATAGGTTATGATCAGCAAGTTTGAGTTTGTAGTTAAGAATGTTGTGCTATAAAATTGGTTGAGTGTTTTAGTCTTGTAGTGGGTAATATTTGTATGAAAATTGTATATCTTATAGTTAATAGTTAAAAAGTATATTTGTATATAAATTGATTATTATGATTAACTTGTGTATATATATAATCACCTTAACACGATAATTTTAGATAAAGTGTTAAGTTAGCTAAGTCAATGAAATACTGCATTGTGTATTCTTATTGATACTGTTATATGTTATTGCCATTGTATGTACATGAAGTCAACTTTCCCATAGTTGTCTTCGGTACCCTCTTGTGTTGCTGCATCTCCACTTCCGAATTGACGCTGATGGGCAGCAAAAGTAACCCAAAAAGGGCCACACATCAATGTGTGGTACAAA</t>
  </si>
  <si>
    <t>TAGCCAAATGCCTCGTCATCTAATTAGTGACGCGCATGAATGGATGAACGAGATTCCCACTGTCCCTACCTACTATCTAGCGAAACCACAGCCAAGGGAACGGGCTTGGCGGAATCAGCGGGGAAAGAAGACCCTGTTGAGCTTGACTCTAGTCTGGCACTGTGAAGAGACATGAGAGGTGTAGGATAAGTGGGAGGCCCTCGGGCCGCC</t>
  </si>
  <si>
    <t>Desmognathus aureatus</t>
  </si>
  <si>
    <t>Golden shovel-nosed salamander</t>
  </si>
  <si>
    <t>ASM3227498v1</t>
  </si>
  <si>
    <t>R2-1_DAu</t>
  </si>
  <si>
    <t>AKKGAIWARSVRMIANRMSENPIDSARWGSAWLTKTPLRWRKEVLPLHQIECFLTELVTLKRDACNTDPPQEDSMASVPPNTQCSIEEEISEEVDVSLAEDLVFEPSSSKEHPVHTNATMALPDAYEVPREQKQLKADIKKKIIYWSYPSPYRCNLCGDIMSTIKELKRHISCKHKTFNLVVFCSKCDKEDAFHNIACHFAKCNKKIIEGATFMCRHCDERFTTKSGVSQHARHRHPKAVNDIRLKIAMPSKRSKLWTLEETLLLMDLEATYKNSKKINMDIQKHFENKTSIQIGEKRREIREKTAKMNKEANLHIDSDAEIESTDKSEDEEHTNVPQSDVQIRSIRISTHKKSPQIKDHKDLVERITEIKDCMRNPEYHDCGIGLMEVITQYITENISTIKPSAYVRPTTDDPAASNDAIEIEVSTNVPQNAEPTTANSSYKRNSGHKKRYAKRKGSYKEYQTMFLKDKKKIARIVCDGAEDMSCQIEATEIFEYYKNILENENTKNPKFELSNIVPSEEDFDHLNRPITEFEITWHLENSNMNKANGPDNVGLKELLGLHARDHTILTDLFNIWLQTSKVPECIKKNRSILIPKNVPLDSLGNIGNWRPITIGTALMKLFTKLLTKRLSSFVSIHERQKGFINARGCLENLNILKNSIKGARKNKDSLAVIFIDISKAFDSVGHKHILNSLKRLHVPLGYRQLIKDLYTNSTTTFKGKNNINTAEIHMKSGVKQGDSLSPLLFNIAMDPLICDLQYEGCGFSFNNIHGTRQTTALAFADDIAVLSNSWKGMQANLQIIEKFSKATGLKLNVKKTHGFLISHLGDKIVVNKCKPWLFERSKIEFIHPGESERYLGLNFDPHIGCNTPNALNLKLQSWAKKLDDLPLKPTQKIKIFCQYIIPKLSYSLEMTGTGANTLVALDQTIKATVKHYLHLPHYINDGLLYSRKKNGGLSIPKLCTSIGINKVNNLLYLRESTDVCITNSFLYAGIVINDVIDEIIKTHHLHILNAECLNMSLELTASHNWRESEFNRWKDMVVQGDGIQYYQNNACSNYWLMKPKNMKENQYIAALKLRANIPDTRETLTRGRNRQFSNCRYCMNVGETISHISGSCPKTKDTRIRRHNKILELLIERAKRCGWIAYREPHLRNPSGELRKPDLILTNNNTAHVVDVSIRYETSAGSLESAFEQKVSYYSELMSAVQQHTNCSQVTFHGFIVGCRGTWPTCNNNLLDKLGIQYPNPFKKNICFTTLMDTLKMFQIFMDN</t>
  </si>
  <si>
    <t>CTCTGAATGTCAAAGTGAAGAAATTCAATGAAGCGCGGGTAAACGGCGGGAGTAACTATGACTCTCTTAACT</t>
  </si>
  <si>
    <t>CATTCACAGTCATAGTGGCCTTTACCTCCACGTGGTCCCGCTGGTAACTAATCCTGGAAGACAAGTCCTTTTAGGAGGAGTCGGAAAGGATTAGGCTAAAAAAGGCGCTATCTGGGCACGGTCGGTTCGAATGATAGCAAACAGAATGAGCGAAAATCCAATCGATTCAGCCAGATGGGGTAGTGCCTGGCTTACCAAAACCCCGCTGAGGTGGCGAAAGGAAGTGCTGCCTTTGCATCAAATCGAATGCTTCCTTACTGAACTTGTGACCTTAAAAAGAGATGCATGCAACACAGATCCACCGCAAGAGGATTCAATGGCTAGTGTACCGCCAAATACACAATGCAGTATTGAAGAGGAGATCTCCGAAGAGGTTGACGTGTCCCTCGCAGAAGATCTGGTCTTTGAACCATCCTCGAGTAAGGAGCACCCCGTACACACCAATGCCACGATGGCATTACCTGATGCATATGAAGTTCCGAGAGAACAAAAACAACTGAAGGCGGATATAAAGAAGAAAATCATCTACTGGAGCTATCCCTCTCCATACAGATGCAATCTATGTGGTGACATCATGAGTACCATCAAAGAACTAAAAAGACACATCTCCTGTAAACACAAAACTTTCAACTTGGTGGTATTCTGTTCGAAGTGTGATAAAGAAGATGCTTTTCATAACATAGCATGCCACTTCGCAAAATGCAATAAGAAGATCATTGAAGGTGCCACCTTTATGTGCCGTCATTGCGACGAACGATTCACAACAAAAAGTGGAGTGTCACAGCATGCGCGTCACCGCCATCCAAAAGCTGTCAATGACATCAGACTAAAAATTGCGATGCCATCTAAAAGATCCAAACTATGGACGCTTGAAGAAACGCTGTTGCTGATGGATCTTGAAGCCACATACAAGAACAGCAAAAAGATAAATATGGACATTCAAAAACACTTTGAAAATAAGACAAGCATCCAGATTGGAGAGAAGAGACGGGAAATAAGAGAAAAAACAGCAAAAATGAATAAAGAGGCTAATCTGCACATCGACTCTGATGCCGAAATTGAGTCAACTGATAAATCAGAGGATGAAGAACACACCAACGTTCCTCAATCGGATGTGCAAATAAGAAGCATCAGAATTAGCACTCACAAGAAATCTCCTCAGATTAAAGACCATAAGGATCTCGTGGAAAGAATCACCGAGATAAAAGACTGCATGAGGAATCCAGAATATCATGACTGCGGCATTGGCCTTATGGAAGTTATCACGCAGTATATTACCGAAAATATATCCACCATCAAACCGTCTGCCTATGTAAGGCCTACCACCGATGATCCTGCTGCATCCAATGATGCAATTGAAATTGAAGTGTCAACTAATGTACCACAAAATGCAGAGCCAACAACTGCGAATTCCAGTTATAAAAGGAATTCTGGACATAAAAAAAGATATGCAAAAAGAAAAGGCTCGTATAAAGAATATCAAACTATGTTTCTGAAGGACAAGAAAAAAATCGCAAGAATTGTATGCGATGGAGCAGAGGACATGTCATGCCAGATTGAGGCAACAGAGATTTTTGAATATTATAAAAACATATTGGAGAATGAAAACACCAAAAACCCAAAATTTGAACTTTCCAATATTGTACCATCAGAAGAGGACTTCGATCATTTGAATAGACCAATCACAGAATTCGAGATAACTTGGCATCTCGAGAACTCTAATATGAACAAAGCAAATGGCCCCGACAATGTCGGCTTGAAAGAGTTACTTGGTCTACATGCAAGAGATCACACCATTCTAACAGATCTCTTCAACATCTGGCTTCAAACATCTAAAGTACCAGAATGCATTAAGAAAAATAGATCTATCTTAATTCCGAAAAATGTTCCTCTTGACTCACTAGGCAACATTGGAAATTGGAGGCCTATCACAATAGGCACTGCATTGATGAAATTGTTTACCAAGTTATTGACAAAAAGATTGTCATCATTTGTATCCATCCATGAAAGACAAAAAGGTTTTATTAATGCAAGAGGTTGCCTAGAAAACTTAAACATTCTCAAGAATTCCATCAAAGGGGCCAGAAAGAACAAAGACTCTCTGGCAGTAATATTCATTGACATTTCAAAAGCTTTTGACTCAGTTGGGCATAAACATATACTAAACAGTCTCAAGAGACTTCACGTGCCATTGGGATACAGGCAGTTAATTAAAGACTTGTATACTAATTCTACCACAACGTTTAAGGGCAAAAATAACATTAATACTGCTGAGATACATATGAAGTCGGGAGTCAAACAAGGGGACTCCCTATCTCCTCTTTTGTTTAATATCGCCATGGACCCGCTAATATGTGATCTACAGTATGAAGGCTGTGGTTTTTCATTTAATAACATTCATGGTACAAGGCAAACCACCGCACTTGCCTTTGCAGATGACATTGCTGTTCTTAGTAACTCGTGGAAGGGCATGCAAGCCAATTTGCAGATCATTGAAAAATTCAGTAAGGCCACTGGCCTCAAACTTAATGTCAAAAAAACACATGGTTTTCTCATTTCACATCTTGGTGATAAAATTGTTGTTAACAAATGCAAGCCATGGCTGTTTGAAAGATCAAAAATTGAATTCATCCACCCGGGTGAAAGTGAGAGGTACCTAGGTCTTAATTTCGACCCACACATTGGTTGTAACACCCCCAATGCACTGAATTTAAAACTGCAATCATGGGCAAAAAAGTTGGATGATCTACCACTTAAGCCAACTCAGAAAATCAAAATATTTTGCCAATATATTATTCCTAAGCTTTCATATTCCCTTGAAATGACTGGTACAGGAGCTAACACGCTTGTAGCGCTTGATCAAACTATTAAAGCTACTGTCAAACACTATTTACACCTCCCACACTATATCAACGATGGTTTGTTGTACTCAAGAAAAAAGAATGGTGGTCTGTCAATCCCTAAGCTATGTACATCTATAGGGATTAACAAGGTCAATAATTTGTTATACCTGCGTGAAAGTACAGATGTTTGTATCACTAACTCCTTTCTTTATGCAGGAATTGTAATCAATGATGTTATTGACGAAATTATTAAGACGCACCATCTACACATTCTAAATGCAGAATGTTTAAACATGTCATTAGAGTTAACCGCCAGTCATAACTGGCGAGAGTCTGAGTTCAACAGATGGAAGGATATGGTTGTACAGGGTGATGGTATTCAATATTACCAGAATAATGCTTGTTCTAATTATTGGTTGATGAAACCGAAAAATATGAAAGAAAACCAATATATTGCGGCATTAAAACTGAGAGCTAACATCCCTGATACCAGAGAAACACTAACTAGGGGGAGAAATAGACAATTCTCGAATTGTCGTTACTGCATGAATGTCGGAGAAACAATATCACACATTTCTGGTTCATGCCCAAAAACCAAAGATACTCGCATCAGGCGACACAATAAAATTCTAGAGTTACTCATTGAAAGAGCAAAGCGATGTGGTTGGATTGCATACAGGGAACCACACCTACGTAATCCTAGTGGAGAATTACGTAAACCTGACCTTATCCTCACCAACAATAACACAGCACATGTGGTTGATGTGTCTATTAGATATGAAACATCTGCTGGGTCACTAGAATCTGCATTTGAACAAAAGGTTTCCTATTATTCAGAACTCATGTCAGCAGTACAACAACACACTAATTGTTCTCAAGTTACATTTCACGGTTTCATTGTTGGATGCAGAGGCACATGGCCTACATGCAATAACAATCTATTAGATAAACTAGGCATCCAGTATCCGAATCCTTTCAAGAAAAACATATGCTTTACTACATTAATGGACACACTCAAAATGTTTCAGATATTCATGGACAATTAACATGACTGAATGTGTGTGATTCAATCAGAGAGAATCAAAACCTGAATGGTGTGTATGTATGCTTTGGATGTATATGTGGTTATAGGTTATGATCAGCAAGTTTGAGTTTGTAGTTAAGAATGTTGTGCTATAAAATTGGTTGAGTGTTTTAGTCTTGTAGTGGGTAATATTTGTATGAAAATTGTATATCTTATAGTTAATAGTTAAAAAGTATATTTGTATATAAATTGATTATTATGATTAACTTGTGTATATATATAATCACCTTAACACGATAATTTTAGATAAAGTGTTAAGTTAGCTAAGTCAATGAAATACTGCATTGTGTATTCTTATTGATACTGTTATATGTTATTGCCATTGTATGTACATGAAGTCAACTTTCCCATAGTTGTCTTCGGTACCCTCTTGTGTTGCTGCATCTCCACTTCCGAATTGACGCTGATGGGCAGCAAAAGTAACCCAAAAAGGGCCACA</t>
  </si>
  <si>
    <t>R2-2_DAu</t>
  </si>
  <si>
    <t>AKKGAIWARSVRMIAIRMSENPIDSARWGSAWLTKTPLRWRKEVLPLHQIECFLTELVTLKRDACNTDPPQEDPMASLPPNTQCSIEEEISEEVDVSLTEDLVFEPSSSKKHPVHTNATMALPDAYEVPREQRQLKADIKKKTIYWSYPSPYRCNLCGDIMSTIKELKSHISRKHKTFNLVVFCSKCDKEDAFHNIACHFAKCNKRIVEDATFICCHCDERFTSKSGVSQHARHRHPRAVNDIRLKIAMPSKRSKLWTLEETLLLMDLETTYKNSKKINMDIQKHFENKTSIQIGEKRRELREKTAKMEKETNLHINSDGEIESINNSEDDEQTNVPQSDVQIRNIRISTHKKSPQIKDHKDLVERITEIKECMMNPEYYDCGIGLMEVITQYITENISTIKPSASVRPTIDDPAASNDATELEVSTTVLQNPEPTTVNSSHKRNPGHKKRYAKRKGSYKEFQTMFLKDKKKIARIVCDGAEDMSCQIEATEIFDYYKNILENENTKNPKFEPSNIVPTEEDLDHLNRPITEFEITWHLENSNMNKAAGPDNIGLKELLGLHARDHTILTDLFNIWLRTSKIPECIKRNRSILIPKNVPLDSLGNIGNWRPITIGTALMKLFTKLLTKRLSTFVSIHERQKGFINARGCLENLNILKNSIKGARKNKDSLAVIFIDISKAFDSVGHKHILNSLKRLHVPLGYRQLIKDLYTNSTTTFKGKNNINTAEIHMKSGVKQGDSLSPLLFNIAMDPLICDLQYKGCGFSFNNIQGTRQTTALAFADDIAVLSDSWKGMQANLQIIEKFSKATGLKLNVKKTHGFLISHYGDKIVVNRCKPWLFERSKIEFIHPGESERYLGLHFDPHIGCNTPNALNLKLQSWAKKLDDLPLKPTQKIKIFCQYIVPKLSYSLEMSGTGANTLVALDHTIKATVKHYLHLPHYVNDGLLYSKRKNGGLSIPKLCTSIGINKVNNLLYLRESTDVCITNSFLYAGIVINDVIDEIIKTHHLHILYAECLNLSLDLTASHNWRESEFNRWKDMVVQGDGVQYYQNNACSNYWLMKPKNMKENQYIAALKLRANIPDTRETLSRGRNRQFSNCRYCLSVGETISHISGTCPKTKDIRIKRHNKILELLIERAKRCGWIAYREPHLRNPKGELRKPDLILTKNNKAHVVDVSIRYETSAGSLESAFDQKVSYYSELMSAVQQHTKCSQVAFHGFIVGCRGTWPTCNNNLLDELGIQYPNPFKKNICFTTLMDTLKMFQIFMDN</t>
  </si>
  <si>
    <t>TGTAACAACTCACCTGCCGAATCAACTAGCCCTGAAAATGGATGGCGCTGGAGCGTCGGGCCCATACCCGGCCGTCGCCGGCGCTGAGAGCCGCGGGGGCTAAGCCGCGACGAGTAGGAGGGCCGCTGCGGTGCGCACGGAAGCCCGGGGCGAGGGCCCGGGTGGAGCCGCCGCAGGTGCAGATCTTGGTGGTAGTAGCAAATATTCAAACGAGAACTTTGAAGGCCGAAGTGGAGAAGGGTTCCATGTGAACAGCAGTTGAACATGGGTCAGTCGGTCCTAAGAGATAGGCGAGCGCCGTTCGGAAGGGACGGGCGATGGCCTCCGTCGCCCTCGGCCGATCGAAAGGGAGTCGGGTTCAGATCCCCGAACCCGGAGTGGCGGAGACGGGCGCCCTCGCGGGCGTCCAGTGCGGTAACGCGACCGATCCCGGAGAAGCCGGCGGGAGCCCCGGGGAGAGTTCTCTTTTCTTTGTGAAGGGCAGGGCGCCCTGGAATGGGTTCGCCCCGAGAGAGGGGCCCGCGCCTTGGAAAGCGTCGCGGTTCCGGCGGCGTCCGGTGAGCTCTCGCTGGCCCTTGAAAATCCGGGGGAGAGGGTGTAAATCTCGCGCCGGGCCGTACCCATATCCGCAGCAGGTCTCCAAGGTGAACAGCCTCTGGCATGTTAGAACAATGTAGGTAAGGGAAGTCGGCAAGTCAGATCCGTAACTTCGGGATAAGGATTGGCTCTAAGGGCTGGGTCGGTCGGGCTGGGGCGCGAAGCGGGGCTGGGCGCGCGCCGCGGCTGGACGAGGCGCCGCGAGCCGTACCCCGCCGGTTCCCCCCCACGCGTGCCCGCCGCGCCTTCGCGGGCCGGCGGCGCGCGCGTGGGGCGCCGGCGGCGGGGCGGCGAGCGGCGGCGACTCTGGACGTGCGCCGGGCCCTTCCTGTGGATCGCCCCAGCTGCGGCGGTCGCCCGGTGCCGGCCGCCTCCTCGCGGGGAGGCCGGGGCCGGCGGTCCGCCTCGGCCGGCGCCTAGCAGCTGACTTAGAACTGGTGCGGACCAGGGGAATCCGACTGTTTAATTAAAACAAAGCATCGCGAAGGCCCGCGGCGGGTGTTGACGCGATGTGATTTCTGCCCAGTGCTCTGAATGTCAAAGTGAAGAAATTCAATGAAGCGCGGGTAAACGGCGGGAGTAACTATGACTCTCTTAACT</t>
  </si>
  <si>
    <t>CATTCGCAGTCATAGTGGCCTTTACCTCCTCGTGGTCCCGCTGGTAACTAATCCTGGAAAATAAGTCCTGTATAGGAGGAGTTGGAAAGGATTAGGCTAAAAAAGGCGCTATCTGGGCACGGTCGGTTCGAATGATAGCAATCAGAATGAGCGAAAATCCAATCGATTCAGCCAGATGGGGTAGTGCCTGGCTTACCAAAACCCCGCTGAGGTGGCGGAAGGAAGTGCTGCCTTTGCATCAAATCGAATGCTTCCTTACTGAACTTGTGACTTTAAAAAGAGATGCATGCAACACAGATCCACCGCAAGAGGATCCAATGGCAAGTTTACCTCCAAATACACAATGCAGTATTGAAGAGGAGATCTCTGAAGAGGTTGATGTGTCCCTCACAGAAGATTTGGTCTTTGAGCCATCCTCGAGTAAGAAGCACCCCGTACACACCAATGCCACAATGGCATTACCTGATGCATATGAAGTTCCGAGAGAACAGAGACAATTGAAGGCGGATATAAAAAAGAAAACCATCTACTGGAGCTATCCCTCTCCATACAGATGCAATCTATGTGGTGACATCATGAGTACCATCAAGGAACTAAAAAGTCACATCTCCAGAAAACACAAAACTTTTAACCTTGTCGTGTTCTGCTCGAAGTGTGATAAGGAGGATGCCTTTCACAACATAGCATGCCACTTCGCGAAATGCAACAAGAGAATCGTTGAAGATGCCACTTTTATATGCTGTCACTGCGACGAACGATTTACATCAAAAAGTGGAGTGTCACAACATGCGCGTCACCGCCATCCGAGAGCAGTCAACGACATCAGACTGAAGATCGCGATGCCGTCTAAAAGATCCAAACTATGGACGCTAGAAGAAACGCTGTTGCTGATGGATCTTGAAACCACATACAAGAATAGCAAAAAGATAAATATGGACATTCAAAAACACTTTGAAAATAAAACAAGCATCCAGATTGGAGAGAAGAGACGGGAATTAAGAGAAAAAACAGCAAAGATGGAGAAAGAGACTAATCTGCACATCAACTCTGATGGCGAAATTGAGTCAATTAATAACTCTGAAGATGACGAACAAACCAATGTTCCTCAATCGGATGTGCAAATAAGAAACATCAGAATTAGTACTCACAAGAAATCTCCTCAGATTAAAGATCATAAAGATCTCGTGGAAAGAATCACGGAGATAAAAGAATGCATGATGAATCCAGAGTACTACGATTGTGGCATAGGCCTCATGGAAGTTATCACGCAATATATTACAGAAAATATATCTACCATCAAACCGTCTGCCTCTGTCAGGCCTACCATCGATGATCCTGCTGCATCCAATGATGCAACTGAACTTGAAGTGTCAACTACTGTGCTACAAAATCCAGAGCCAACAACTGTGAATTCCAGCCATAAAAGGAATCCTGGTCATAAAAAAAGATATGCGAAAAGAAAGGGCTCATATAAAGAATTTCAAACCATGTTTCTAAAAGACAAGAAAAAAATCGCAAGAATTGTATGCGATGGAGCAGAGGACATGTCATGTCAGATTGAAGCTACAGAAATCTTTGACTATTATAAAAACATATTGGAAAATGAAAACACCAAAAATCCAAAATTTGAACCTTCCAATATTGTACCAACAGAAGAAGACCTCGATCATTTGAATAGACCAATCACAGAATTCGAGATAACTTGGCATCTCGAGAACTCTAATATGAATAAAGCAGCTGGCCCCGATAATATCGGCTTGAAAGAATTACTTGGTCTACATGCAAGAGATCACACCATTCTCACGGATCTCTTTAATATCTGGCTTCGAACATCAAAAATACCAGAATGCATTAAAAGGAACAGATCTATATTAATTCCGAAAAATGTTCCTCTTGACTCCTTAGGCAACATTGGAAATTGGAGACCTATCACAATAGGTACTGCATTGATGAAATTATTCACCAAACTATTGACAAAAAGACTGTCAACATTTGTGTCTATTCATGAAAGACAAAAAGGTTTTATTAATGCAAGAGGTTGCCTAGAAAATTTAAACATTCTCAAGAATTCCATCAAAGGGGCCAGAAAGAACAAAGATTCTCTGGCAGTAATATTCATTGACATTTCAAAAGCTTTTGACTCAGTTGGGCATAAACACATACTGAACAGTCTCAAGAGACTTCATGTGCCACTTGGATACAGGCAGTTAATTAAAGACTTGTACACTAATTCTACCACAACGTTCAAGGGCAAAAACAATATTAATACTGCTGAGATACATATGAAGTCTGGGGTCAAACAAGGGGACTCACTATCTCCCCTCTTGTTTAATATAGCCATGGACCCATTAATATGTGATCTACAGTATAAAGGTTGTGGTTTTTCCTTCAATAACATTCAGGGTACAAGGCAAACCACCGCACTTGCCTTTGCGGATGACATTGCTGTTCTCAGTGACTCTTGGAAGGGCATGCAAGCCAATTTGCAGATCATTGAAAAATTCAGTAAGGCCACTGGCCTTAAACTTAATGTCAAAAAAACACATGGGTTTCTCATTTCACATTATGGTGATAAAATTGTGGTTAACAGATGCAAACCATGGTTATTTGAAAGATCAAAGATTGAATTTATTCACCCGGGTGAAAGTGAGAGGTACCTAGGTCTTCACTTCGACCCACACATTGGTTGTAACACCCCCAATGCACTGAATTTAAAACTGCAATCTTGGGCAAAAAAGTTGGATGATCTACCTCTTAAGCCAACACAGAAAATCAAAATATTTTGCCAATATATTGTTCCTAAACTTTCATATTCCCTTGAAATGTCTGGTACAGGAGCTAACACACTTGTAGCGCTCGATCACACCATCAAGGCTACTGTTAAACACTATTTACACCTCCCACACTATGTCAATGATGGTTTGTTGTACTCAAAAAGAAAAAATGGTGGTCTTTCAATCCCTAAACTATGTACATCTATAGGGATCAACAAAGTTAATAACTTGTTATACCTGCGTGAAAGTACAGATGTTTGTATCACTAACTCATTTCTTTATGCAGGAATTGTAATCAATGATGTTATTGATGAAATAATTAAGACGCACCATTTACATATTTTATATGCAGAGTGTTTAAACTTATCACTAGATTTAACCGCCAGTCATAACTGGCGAGAGTCTGAGTTCAACAGATGGAAAGATATGGTTGTGCAGGGTGATGGTGTTCAATACTACCAAAATAATGCTTGTTCTAATTATTGGTTGATGAAACCTAAAAATATGAAAGAGAACCAATATATTGCAGCATTAAAATTGAGAGCTAACATTCCTGACACCAGAGAAACACTATCTAGGGGGAGAAATAGACAATTTTCTAATTGTCGCTATTGCCTAAGTGTTGGTGAAACAATATCACACATTTCTGGTACATGCCCAAAAACTAAAGATATTCGCATCAAGAGACACAATAAAATTCTAGAGTTACTCATTGAAAGAGCAAAGCGATGTGGTTGGATTGCATACAGGGAACCACATCTACGAAATCCTAAAGGAGAGTTACGTAAACCTGACCTTATCCTCACCAAAAATAACAAAGCACACGTGGTCGATGTATCTATTAGATACGAGACATCTGCTGGGTCACTAGAATCTGCATTTGATCAAAAGGTTTCCTATTACTCAGAGCTCATGTCGGCAGTACAACAACATACCAAATGTTCTCAAGTTGCATTTCACGGTTTTATTGTTGGATGCAGAGGCACATGGCCTACATGCAATAACAATCTATTAGACGAATTAGGCATCCAGTATCCAAACCCTTTCAAAAAGAACATATGCTTTACTACACTCATGGACACACTTAAAATGTTTCAGATATTCATGGACAACTAACATGAATGAATGTGTGTGGATGTAATCAGAAATAACAAAATTTTGAATGGTGTGTATGTATGCTTTTTGGATGTATATGTGGTTATGGGTTATATGGTTTGAAGTTTGAGTTATGTAATGAAGATTGTTTGTGTGAAGAAATATGGTTGAGTTATGAGTTTTGTAGTGGGTAATATTTGTATTGAAAATGTGTATATGTTGTATATCTTATAGTTAATAGTTAAAATGTATATTTGTATATAAATTGATTTTTGTGATTAACTTGTATATATATAATCACCTTAACGTGATAATTTTAGATAAAGCGTTAAGTTAGTTAAGTCAATGAAATACTGTATTGTGTATTCTTATTGATATTATATGTTATTGCCATTGTATGTACTTGAAGTCAACTCTCCCATAGTTGTCTTCAGTACCCTCTTGTGTTGCTGCATCTCCACTTCCGAATTGACGCTGATGGGCAGCAAAAGTAACCCAAAAAGGGCCACACATCAATGTGTGGTACAAA</t>
  </si>
  <si>
    <t>TAACATGAATGAATGTGTGTGGATGTAATCAGAAATAACAAAATTTTGAATGGTGTGTATGTATGCTTTTTGGATGTATATGTGGTTATGGGTTATATGGTTTGAAGTTTGAGTTATGTAATGAAGATTGTTTGTGTGAAGAAATATGGTTGAGTTATGAGTTTTGTAGTGGGTAATATTTGTATTGAAAATGTGTATATGTTGTATATCTTATAGTTAATAGTTAAAATGTATATTTGTATATAAATTGATTTTTGTGATTAACTTGTATATATATAATCACCTTAACGTGATAATTTTAGATAAAGCGTTAAGTTAGTTAAGTCAATGAAATACTGTATTGTGTATTCTTATTGATATTATATGTTATTGCCATTGTATGTACTTGAAGTCAACTCTCCCATAGTTGTCTTCAGTACCCTCTTGTGTTGCTGCATCTCCACTTCCGAATTGACGCTGATGGGCAGCAAAAGTAACCCAAAAAGGGCCACACATCAATGTGTGGTACAAA</t>
  </si>
  <si>
    <t>Desmognathus pascagoula</t>
  </si>
  <si>
    <t>Swamp-dwelling dusky salamander</t>
  </si>
  <si>
    <t>ASM3026497v1</t>
  </si>
  <si>
    <t>R2-1_DPa</t>
  </si>
  <si>
    <t>IPVIKGILDIKKRYAKRKGSYKEFQTMFLKDKKKIARIVCDGVEDMSCQIEATEIFDYYKNILETENTKNPKFEPSNIVPTEEDLDHLNRPITEFEITWHLENSNMNKAAGPDNISLKELLGLHARDHTILTDLFNIWLRTSKVPECIKRNRSILIPKNVPLDSLGNIGNWRPITIGTALMKLFTKLLTKRLSTFVSIHERQKGFINARGCLENLNILKNSIKGARKNKDSLAVIFIDISKAFDSVGHKHILNSLKRLHVPLGYRQLIKDLYTNSTTTFKGKNNINTAEIHMKSGVKQGDSLSPLLFNIAMDPLICDLQYKGCGFSFNNIQGTRQTTALAFADDIAVLSDSWKGMQANLQIIEKFSKATGLRLNVKKTHGFLISHYGDKIVVNKCKPWLFERSKIDFIHPGESERYLGLNFDPHIGCNTPNALNLKLQSWAKKLDDLPLKPTQKIKIFCQYIVPKLSYSLEMSGTGANTLVALDHTIKATVKHYLHLPHYINDGLLYSKRKNGGLSIPKLCTSIGINKVNNLLYLRESTDVCITNSFLYAGIVINDVIDEIIKTHHLHILNAECLNMSFELTASHNWRESEFNRWRDMVVQGDGVQYYQNNACSNYWLMKPKNMKENQYIAALKLRANIPDTRETLSRGRNRQFSNCRYCLNVGETISHISGTCPKTKDIRIKRHNKILELLIERAKRCGWIAYREPHLRNPNGELRKPDLILTKNNTAHVIDVSIRYETSAGSLESAFEQKVSYYSELMSAVQQHTNCSQVAFHGFIVGCRGTWPTCNNNLLDELAIQYPNPFKKNICFTTLMDTLKMFQIFMDN</t>
  </si>
  <si>
    <t>GTTGGGGGTCCGGTGGTTTCTCTTGGCCGTTTGGTTTCTTCTGGCCCTGTTTCGAGCCACTCTGCTACGGAGGGGGTATTCCTTCTAATGACAGTGTCAGTCTCCGGGCCTGGGCCGGCGCCTAGCAGCTGCGCCTGGTGTGGCCCAAGGGAATCCGACTGTTTGCTTAGATCTGAGCATCGCGAGGGCCCACGGCGAGTGTTGGCGCGATGTGATTTCTGCCCAGTGCTCTGAATGTCTAAGTGAGGAGATTCTATGTAGCGTGGGTAAACGGCGGGAGTAACTATGACTCTCTTAACT</t>
  </si>
  <si>
    <t>CATTCACAGTCATAGTGGCCTTTACCTCCACGTGGTCCCGCTGGTAACTAATCCTGGAAGACAAGTCCTTTATAGCAGGAGTTGGAAAGGATTAGGCTAAATAAGGCGCTATCTGGGCACGGTCGGTTCGAATGATAGCAAACAGAATGAGCGAAAATCCAATCGATTCAGCCAGATGGGGTAGTGCCTGGCTTACCAAAACCCCGCTGAGGTGGCGGAAGGAAGTGCTGCCTTTGCATCAAATCGAATGCTTCCTTACTGAACTTGTGACTTTAAAAAGAGATGCATGCAACACAGATCCACCGCAAGAGGATCCAATGGCAAGTTTACCTCCAAATACACAATGCAGTATTGAAGAGGAGATCTCTGAAGAGGTTGATGTATCCCTCGCAGAAGATTTGGTCTTTGAGCCATCCTCGAGTAAGAAGCACCCCGTACACACCAATGCCACAATGGCATTACCTGATGCATATGAAGTTCCGAGAGAACAGAGACAACTGAAGGCGGATATAAAGAAGAAAATCATCTACTGGAGCTATCCCTCTCCATACAGATGCAATCTATGTGGCGACATCATGAGTACCATCAAAGAACTAAAAAGACACATCTCCTGTAAGCACAAAACTTTTAACCTTGTGGTGTTCTGCTTGAAGTGTGATAAGGAGGATGCCTTTCATAACATAGCATGCCACTTCGCAAAATGCAATAAGAAGATCATCGAAGATGCCACCTTTATGTGCCGTCATTGCGATGAACGATTCACATCAAAAAGTGGAGTGTCACAACATGCGCGTCACCGCCATCCAAAAGCAGTCAATGACATCAGACTGAATATCGCGATGCCATCTAAAAGATCCAAACTATGGACGCTTGAAGAAACGCTGTTGCTGATGGATCTTGAAACCACATACAAGAACAGCAAAAAGATAAATATGGACATTCAAAAACACTTTGAAAATAAGACAAGCATCCAGATTGGAGAGAAGAGACGGGAATTAAGAGAAAAAACAGCAAAGATGGAGAAAGAGACTAATCTGCACATCGACTCTGATGGCGAAACTGAGTCAATCAATAACTCAGAAGATGACGAACAAAATAACGTTCCTCAATCGGATGTGCAAATAAGAAACATCAGAATTAGTACTCACAAGAAATCTCAGATTAAAGATCACAAAGATCTCGTGGAAAGAATCACAGAGATAAAAGAATGCATGATGAATCCAGAGTATTACGATTGTGGCATTGGCCTCATGGAAGTTATCACGCAATATATTACAGAAAATATATCTACCATCAAGCCGTCTGCCTCTGTAAGGCCTACCATCGATGACCCTGCTGCATCCAATGATGCAACTGAACTTGAGGTGCCAACTATTGAACTACAAAATACAGAGCCAACAACTGTGAATTCCAGTCATAAAAGGAATTTTGGACATTAAAAAAAGATATGCAAAAAGAAAGGGCTCTTATAAAGAATTCCAAACCATGTTTCTGAAAGATAAGAAAAAAATCGCAAGAATTGTATGCGATGGAGTAGAGGACATGTCATGTCAGATTGAAGCTACAGAAATATTTGACTATTATAAAAACATATTGGAAACTGAAAACACCAAAAATCCAAAATTTGAACCTTCCAATATTGTACCAACAGAAGAGGACCTCGATCATTTGAATAGACCAATCACAGAATTCGAGATAACTTGGCATCTCGAGAACTCTAATATGAATAAAGCGGCTGGCCCCGATAATATCAGCCTTAAAGAATTACTTGGTCTACATGCAAGAGATCACACCATTCTAACGGATCTCTTTAATATCTGGCTTCGAACATCTAAAGTACCAGAATGCATTAAAAGAAACAGATCTATATTAATTCCGAAAAATGTTCCTCTTGACTCCCTAGGCAACATTGGAAATTGGAGGCCTATCACAATAGGTACTGCATTGATGAAATTATTTACCAAGCTATTGACAAAAAGACTGTCAACATTTGTGTCTATCCATGAAAGACAAAAAGGTTTTATTAATGCAAGAGGTTGCCTAGAAAACTTAAACATTCTCAAGAATTCCATCAAAGGGGCCAGAAAGAACAAGGACTCTCTGGCAGTAATATTCATTGACATTTCAAAAGCCTTTGACTCAGTTGGGCATAAACACATTCTAAACAGTCTCAAGAGACTTCACGTGCCATTGGGATACAGGCAGTTAATTAAAGACTTGTACACTAATTCTACCACAACGTTCAAAGGCAAAAATAACATTAATACTGCTGAGATACATATGAAGTCTGGAGTCAAACAAGGGGACTCACTATCTCCTCTCTTGTTTAATATCGCCATGGACCCATTAATATGTGATCTACAGTATAAAGGTTGTGGTTTTTCCTTCAATAACATTCAGGGTACAAGGCAAACCACCGCACTTGCCTTTGCGGATGACATTGCTGTTCTTAGTGACTCATGGAAGGGCATGCAAGCCAATTTGCAGATCATTGAAAAATTCAGTAAGGCCACTGGCCTTAGACTTAATGTCAAAAAAACACATGGTTTTCTCATTTCACATTATGGTGATAAAATTGTAGTTAACAAATGCAAACCATGGCTGTTTGAAAGATCAAAAATTGATTTTATTCACCCGGGTGAAAGTGAGAGGTACCTAGGTCTTAACTTCGACCCACACATTGGTTGTAACACCCCCAATGCACTGAATTTAAAACTGCAATCTTGGGCAAAAAAGTTGGATGATCTACCTCTTAAGCCAACTCAGAAAATCAAAATATTTTGCCAATATATTGTTCCTAAACTTTCATATTCCCTCGAAATGTCTGGTACAGGAGCTAACACGCTTGTAGCGCTCGATCACACCATCAAGGCTACTGTTAAACACTATTTACACCTCCCACACTATATAAATGATGGTTTGTTGTACTCGAAAAGAAAGAATGGTGGTCTTTCAATCCCTAAGTTATGTACATCTATAGGGATCAACAAAGTTAATAATTTGTTGTACCTGCGTGAAAGTACAGATGTTTGTATCACTAACTCTTTTCTTTATGCAGGAATTGTAATCAATGATGTTATTGATGAAATAATTAAGACGCACCATCTACACATTCTAAATGCAGAGTGTTTAAACATGTCTTTTGAATTAACTGCCAGTCATAACTGGCGAGAGTCTGAGTTCAACAGATGGAGAGATATGGTTGTACAGGGTGATGGTGTTCAATACTACCAGAATAATGCTTGTTCTAATTATTGGTTGATGAAACCGAAAAATATGAAAGAAAACCAATATATTGCGGCATTAAAACTGAGAGCTAACATTCCTGACACCAGAGAAACACTATCTAGGGGGAGAAATAGACAATTCTCTAATTGTCGATATTGCCTGAATGTTGGGGAAACAATATCACACATTTCTGGTACATGCCCAAAAACTAAAGATATTCGCATCAAGAGACACAATAAAATTCTAGAGTTACTCATTGAAAGAGCAAAGCGATGTGGTTGGATTGCATACAGGGAACCACATCTACGTAATCCTAATGGGGAGTTACGTAAACCTGACCTTATCCTCACCAAAAATAACACAGCACACGTGATTGATGTGTCTATTAGATACGAGACATCTGCTGGGTCACTAGAATCTGCTTTTGAACAAAAGGTTTCCTATTACTCAGAACTCATGTCAGCAGTACAACAACACACCAATTGTTCTCAAGTTGCATTTCACGGTTTTATTGTTGGATGCAGAGGCACATGGCCTACATGCAATAACAATCTATTAGACGAACTAGCCATCCAGTATCCGAATCCTTTCAAGAAAAACATATGCTTTACTACACTCATGGACACACTTAAAATGTTTCAGATATTCATGGATAACTAACATGACTGAATGTGTGTGATTCAATCAGAAACGACTGGAAGTTTGAATGGTGTGTATGTATGCTTTTGGATGTATATGTGGTTATGGGTTATGGTTATGAAGTTTGAGTTTGTAGTGAAGAATATTCGTGTGATGGAAATTATGGTTGAGTTTTGAGTTTTGTAGTGGGTAGTATTTGTTTGGAAAATGTGTATTTGTTGTATATCTTATAGTTGATAGTTAAAATGTATATTTGTATATAAATTGATTCTTGTGATTAACTTGTATATATATAATCACCTTAACGTGATAATTTTAGATAAAGCGTTAAGTTAGTTAAGTCAATGAAATACTGCATTGTGTATTCTCATTGATACTGTATGTTATTGCCATTGTATGTACATGAAGTCAACTCTCCCATAGTTGTCTTCGGTACCCTCTTGTGTTGCTGCATCTCCACTTCCGAATTGACGCTGATGGGCAGCAAAAGTAACCCAAAAAGGGCCACACATCAATGTGTGGTACAAA</t>
  </si>
  <si>
    <t>TAGCCAAATGCCTCGTCATCTAATTAGTGACGCGCATGAATGGATGAACGAGATTCCCACTGTCCCTACCTACTATCTAGCGAAACCACAGCCAAGGGAACGGGCTTGGCGGAATCAGCGGGGAAAGAAGACCCTGTTGAGCTTGACTCTAGTCTGGCACTGTGAAGAGACATGAGAGGTGTAGGATAAGTGGGAGGCCC</t>
  </si>
  <si>
    <t>TAACATGACTGAATGTGTGTGATTCAATCAGAAACGACTGGAAGTTTGAATGGTGTGTATGTATGCTTTTGGATGTATATGTGGTTATGGGTTATGGTTATGAAGTTTGAGTTTGTAGTGAAGAATATTCGTGTGATGGAAATTATGGTTGAGTTTTGAGTTTTGTAGTGGGTAGTATTTGTTTGGAAAATGTGTATTTGTTGTATATCTTATAGTTGATAGTTAAAATGTATATTTGTATATAAATTGATTCTTGTGATTAACTTGTATATATATAATCACCTTAACGTGATAATTTTAGATAAAGCGTTAAGTTAGTTAAGTCAATGAAATACTGCATTGTGTATTCTCATTGATACTGTATGTTATTGCCATTGTATGTACATGAAGTCAACTCTCCCATAGTTGTCTTCGGTACCCTCTTGTGTTGCTGCATCTCCACTTCCGAATTGACGCTGATGGGCAGCAAAAGTAACCCAAAAAGGGCCACACATCAATGTGTGGTACAAA</t>
  </si>
  <si>
    <t>Desmognathus monticola</t>
  </si>
  <si>
    <t>Seal salamander</t>
  </si>
  <si>
    <t>ASM3175367v1</t>
  </si>
  <si>
    <t>R2-1_DMo</t>
  </si>
  <si>
    <t>GAIWARSVRMIATKMSENPIDSARWGSAWLTKTPLRWRKEVLPLHQIECFLTELVTLKRDACNTDPPQEDSMASLPPNTQCSIEEEISEEVDVSLTEDLVFEPSSSKKHPVHTNATMALPDAYEVPREQKQLKADIKKKIIYWSYPSPYRCNLCGDIMSTIKELKSHISRKHKTFNLVVFCSKCDKEDAFHNIACHFAKCNKRIVEDATFMCCHCDERFTSKSGVSQHARHRHPRAVNDIRLKIAMPSKRSKLWTLEETLLLMDLETTYKNSKKINMDIQKHFENKTSIQIGEKRREIREKTAKMEKETNLHINSDGEIESINNSEDDEQNNVPQSDVQTRNIRISTHKKSPQIKNHKDLVERITEIKECMMNPEYYDCGIGLMEVITQYITENISTIKPSAYVRPTIDDPAASNDATELEVPTITLQNTEPTTVNSSHKRNSGHKKRYAKRKGSYKEFQTMFLKDKKKIARIVCDGAEDMSCQIEATEIFDYYKNILEKENTKNPKFESSNIVPTEEDLDHLNRPITEFEITWHLENSNMNKAAGPDNISLKELLGLHARDHTILTDLFNIWLRTSKVPECIKRNRSILIPKNVPLDSLGNIGNWRPITIGTALMKLFTKLLTKRLSTFVSIHERQKGFINARGCLENLNILKNSIKGARKNKDSLAVIFIDILKAFDSVGHKHILNSLKRLHVPLGYRQLIKDLYTNSTTTFKGKNNINTAEIHMKSGVKQGDSLSPLLFNIAMDPLICDLQYKGCGFSFNNIQGTRQTTALAFADDIAVLSDSWKGMQANLQIIEKFSKATGLRLNVKKTHGFLISHYGDKIVVNKCKPWLFERSKIEFIHPGESERYLGLNFDPHIGCNTPNALNLKLQTWAKKLDDLPLKPTQKIKIFCQYIVPKLSYSLEMTGTGANTLVALDHTIKATVKHYLHLPHYINDGLLYSRRKNGGLSIPKLCTSIGINKVNNLLYLRESTDVCITNSFLYAGIVINDVIDEIIKTHHLHILNAECLNMSLELTASHNWRESEFNRWKDMVVQGDGVQYYQNNACSNYWLMKPKNMKENQYIAALKLRANIPDTRETLTRGRNRQFSNCRYCLNVGETISHISGTCPKTKDIRIKRHNKILELLIERAKRCGWIAYREPHLRNPNGELRKPDLILTKNNTAHVVDVSIRYETSAGSLESAFEQKVSYYSELMSAVQQHTKCSQVAFHGFIVGCRGTWPTCNNNLLDKLGIQYPNPFKKNICFTTLMDTHKMFQIFMDN</t>
  </si>
  <si>
    <t>GGAAAAGAAACTAACCAGGATTCCCTCAGTAACGGCGAGTGAAGAGGGAAGAGCCCAGCGCCGAATCCCCGCCCGTCTGGCGAGCGCGGGAAATGTGGCGTACAGAAGACCGCCTCCCCGGCGTCGCTCAGGGGCCCAAGTCCTTCTGATCGAGGCCCAGCCCGCGGACGGTGTTAGGCCGGTAGCGGCCCCCGGCGCGCCGGGATCAGGTCTTCTCGGAGTCGGGTTGCTTGGGAATGCAGCCCAAAGCGGGTGGTAAACTCCATCTAAGGCTAAATACCGGCGCGAGACCGATAGCCAACAAGTACCGTAAGGGAAAGTTGAAAAGAACTTTGAAGAGAGAGTTCAAGAGGGCGTGAAACCGTCAAGAGGTAAACGGGTGGGGTCCGTGCAGTCCGCCCGGAGGATTCAACACGGCGGGTTTCAGGCCGGCCGCCCGGTGCTCGGCGGATCCCCCTTCAAACGGGGACCGCCGCCCGGCGCGGTGCCCGGCCCCCGCAGGGCGCATTTCCTCCGCGGCGGTGCGCCGCGACCGGCTCCGGGTCGGCTGGGAAGGCTTTGGGGCGGCAGGTGGCTCGGCGCTTCGCGGCGCCCGAGTGTTACAGCCGCCCCGGCAGCAGTTTTCGCCGTGTCCGCGGGGCCGAGGGAGATTGACCGCCGCCGCGCCCTCCCCCGGCCGTCGCCTCCGACCCTTTTTTCGTCCCCCGCTTTTCCTTCGGGGAGGCGGGTGGCGGGAGGGGGCCCCGGCGGGCGGCGGCGCTTACCAGGTGGGGGACGGGGCCCCCCGCCCCCGACGCGACTGTCGACCGGCGCGGACTGTCCTCAGTGCGCGCCGACCGCGTCGCGCCGCCGGGCGGGGAGCGCCCACGTCACGGGCGCCAGGGGTCTGCGGCGATGTCGGTGACCCACCCGACCCGTCTTGAAACACGGACCAAGGAGTCTAACACGCGCGCGAGTCGGAGGGCAGCGCGAACCCCCGTGGCGCAATGAAGGTGAGGGCCGGCGCGCGCCGGCTGAGGTGGGATCCTGCCGCTCGCCCCCTGGCCCCTGTGGTGGGGGGGTTTCCGGCGGCAGGCGCACCACCGGCCCGTCTCGCCCGCTCCGTCGGGGAGGTGGAGCATGAGCGCGCGTGATAGGACCCGAAAGATGGTGAACTATGCCTGGGCAGGGCGAAGCCAGAGGAAACTCTGGTGGAGGTCCGTAGCGGTCCTGACGTGCAAATCGGTCGTCCGACCTGGGTATAGGGGCGAAAGACTAATCGAACCATCTAGTAGCTGGTTCCCTCCGAAGTTTCCCTCAGGATAGCTGGCGCTCGGAAACCCCAGTTTTATCTGGTAAAGCGAATGATTAGAGGTCTTGGGGCCGAAACGATCTCAACCTATTCTCAAACTTTAAATGGGTAAGAAGCCCGGCTCGCTGGCCTGGAGCCGGGCGTGGAATGCGAGCGCCCAGTGGGCCACTTTTGGTAAGCAGAACTGGCGCTGCGGGATGAACCGAACGCCGGGTTAAGGCGCCCGATGCCGACGCTCATCAGACCCCAGAAAAGGTGTTGGTTGATATAGACAGCAGGACGGTGGCCATGGAAGTCGGAATCCGCTAAGGAGTGTGTAACAACTCACCTGCCGAATCAACTAGCCCTGAAAATGGATGGCGCTGGAGCGTCGGGCCCATACCCGGCCGTCGCCGGCGCTGAGAGCCGCGGGGGCTAAGCCGCGACGAGTAGGAGGGCCGCTGCGGTGCGCACGGAAGCCCGGGGCGAGGGCCCGGGTGGAGCCGCCGCAGGTGCAGATCTTGGTGGTAGTAGCAAATATTCAAACGAGAACTTTGAAGGCCGAAGTGGAGAAGGGTTCCATGTGAACAGCAGTTGAACATGGGTCAGTCGGTCCTAAGAGATAGGCGAGCGCCGTTCGGAAGGGACGGGCGATGGCCTCCGTCGCCCTCGGCCGATCGAAAGGGAGTCGGGTTCAGATCCCCGAACCCGGAGTGGCGGAGACGGGCGCCCTCGCGGGCGTCCAGTGCGGTAACGCGACCGATCCCGGAGAAGCCGGCGGGAGCCCCGGGGAGAGTTCTCTTTTCTTTGTGAAGGGCAGGGCGCCCTGGAATGGGTTCGCCCCGAGAGAGGGGCCCGCGCCTTGGAAAGCGTCGCGGTTCCGGCGGCGTCCGGTGAGCTCTCGCTGGCCCTTGAAAATCCGGGGGAGAGGGTGTAAATCTCGCGCCGGGCCGTACCCATATCCGCAGCAGGTCTCCAAGGTGAACAGCCTCTGGCATGTTAGAACAATGTAGGTAAGGGAAGTCGGCAAGTCAGATCCGTAACTTCGGGATAAGGATTGGCTCTAAGGGCTGGGTCGGTCGGGCTGGGGCGCGAAGCGGGGCTGGGCGCGCGCCGTGGCTGGACAAGGCGCCGCGAGCCATACCCCGCCGTTTCCCCCCACGCGTGCCCGCCGTGCCTTTGCGGGCCGGCGGCGCACGCGTGGGCGCCGGCGGCGACTCTGGACGTGCGCCGGGCCCTTCCTGTGGATCGCCCCAGCTGCGGCGGTCGCCCGGTGCCGGCCGCCTCCTCGCGGGGAGGCCGGGGCCGGCGGTCCGCCTCGGCCGGCGCCTAGCAGCTGACTTAGAACTGGTGCGGACCAGGGGAATCCGACTGTTTAATTAAAACAAAGCATCGCGAAGGCCCGCGGCGGGTGTTGACGCGATGTGATTTCTGCCCAGTGCTCTGAATGTCAAAGTGAAGAAATTCAATGAAGCGCGGGTAAACGGCGGGAGTAACTATGACTCTCTTAACT</t>
  </si>
  <si>
    <t>CATTCACAGTCATAGTGGCCTTTACCTCCACGTGGTCCCGCTGGTAACTAATCCTGGAAGACAAGTCCTTTATAGGAGGAGTTAGAAAGGATTAGGCCAAATAAGGCGCTATCTGGGCACGGTCGGTTCGAATGATAGCAACCAAAATGAGCGAAAATCCAATCGATTCAGCCAGATGGGGTAGTGCCTGGCTTACCAAAACCCCGCTGAGGTGGCGAAAGGAAGTGCTGCCTTTGCATCAAATCGAATGCTTCCTTACTGAACTTGTGACTTTAAAAAGAGATGCATGCAACACAGATCCACCGCAAGAGGATTCAATGGCAAGTTTACCTCCAAATACACAATGCAGTATTGAAGAGGAGATCTCCGAAGAGGTTGACGTGTCCCTCACAGAAGATTTGGTCTTTGAGCCATCCTCGAGTAAGAAGCACCCCGTACACACCAATGCCACAATGGCATTACCTGATGCATATGAAGTTCCGAGAGAACAGAAACAACTGAAGGCGGATATAAAGAAGAAAATCATCTACTGGAGCTATCCCTCTCCATACAGATGCAATCTATGTGGTGACATCATGAGTACCATCAAGGAATTAAAAAGTCACATCTCCAGAAAACACAAAACTTTTAACCTTGTCGTGTTCTGCTCGAAGTGTGATAAGGAGGATGCCTTTCACAACATAGCATGCCACTTCGCGAAATGCAACAAGAGAATCGTCGAAGATGCCACCTTTATGTGCTGTCATTGCGACGAACGCTTTACATCAAAAAGTGGAGTGTCACAACATGCGCGTCATCGCCATCCGAGAGCAGTCAACGACATCAGACTGAAGATCGCGATGCCATCTAAAAGATCCAAACTATGGACGCTTGAAGAAACGCTGTTGCTGATGGATCTTGAAACCACATACAAGAATAGCAAAAAGATAAATATGGACATTCAAAAACACTTTGAAAATAAGACAAGCATCCAGATTGGAGAGAAGAGACGGGAAATAAGAGAAAAAACAGCGAAGATGGAGAAAGAGACTAATCTGCACATCAACTCTGATGGCGAAATTGAGTCAATTAATAACTCAGAAGATGACGAACAAAACAACGTTCCTCAATCAGATGTGCAAACAAGAAACATCAGAATTAGTACTCACAAGAAATCTCCTCAGATTAAAAACCATAAAGATCTCGTGGAAAGAATCACTGAGATAAAGGAATGCATGATGAATCCAGAGTATTACGATTGTGGCATTGGCCTCATGGAAGTTATCACGCAATATATTACAGAAAATATATCGACCATCAAACCGTCTGCCTATGTAAGGCCTACCATCGACGACCCTGCTGCATCCAATGATGCAACTGAACTTGAAGTGCCAACTATTACGCTACAAAATACAGAGCCAACAACTGTGAATTCCAGTCATAAAAGGAATTCTGGACATAAAAAAAGATATGCAAAAAGAAAGGGCTCGTATAAAGAATTCCAAACCATGTTTCTGAAAGATAAGAAAAAAATCGCAAGAATTGTATGCGATGGAGCAGAAGACATGTCATGCCAGATTGAAGCCACAGAAATTTTTGACTATTATAAAAACATATTGGAAAAGGAAAACACCAAAAACCCAAAATTCGAATCTTCCAATATTGTACCAACAGAAGAGGACCTTGATCATTTGAATAGACCAATCACAGAATTCGAGATAACTTGGCATCTCGAGAACTCTAATATGAATAAAGCGGCTGGCCCCGACAATATCAGCCTTAAAGAACTACTTGGTCTACATGCAAGAGATCACACCATTCTAACGGATCTCTTTAATATATGGCTTCGAACATCTAAAGTACCAGAATGCATTAAAAGAAACAGATCTATATTAATTCCGAAGAATGTTCCTCTTGACTCCCTAGGCAACATTGGAAATTGGAGGCCTATCACAATAGGTACTGCATTGATGAAATTATTTACCAAGCTATTGACAAAAAGACTGTCAACATTTGTGTCTATCCATGAAAGACAAAAAGGTTTTATTAATGCAAGAGGTTGCCTAGAAAACTTAAACATTCTCAAGAATTCCATCAAAGGGGCCAGAAAGAACAAAGACTCTCTGGCAGTAATATTCATTGACATTTTAAAAGCTTTTGACTCAGTTGGGCATAAACATATACTAAACAGTCTCAAGAGACTTCACGTGCCATTGGGATACAGGCAGTTAATTAAAGACTTGTACACTAATTCTACCACAACGTTCAAGGGCAAAAATAACATTAATACTGCTGAGATACATATGAAGTCTGGAGTCAAACAAGGGGACTCACTATCTCCTCTCTTGTTTAATATCGCCATGGACCCATTAATATGTGATCTACAGTATAAAGGTTGTGGTTTTTCCTTCAATAACATTCAGGGTACAAGGCAAACCACCGCACTTGCCTTTGCGGATGACATTGCTGTTCTTAGTGACTCATGGAAGGGCATGCAAGCCAATTTGCAGATCATTGAAAAATTCAGTAAGGCCACTGGCCTTAGACTTAATGTCAAAAAAACACATGGTTTTCTCATTTCACATTATGGTGATAAAATTGTGGTTAACAAATGCAAGCCATGGTTATTTGAAAGATCAAAAATTGAATTCATTCACCCGGGTGAAAGTGAGAGGTACCTAGGTCTTAACTTCGACCCACACATTGGTTGTAACACCCCCAATGCACTGAATTTAAAACTGCAAACATGGGCAAAAAAGTTGGATGATCTACCTCTTAAGCCAACACAGAAAATCAAAATATTTTGCCAATATATTGTTCCTAAACTTTCATATTCCCTTGAAATGACTGGTACAGGAGCTAACACGCTTGTAGCGCTCGATCACACCATCAAGGCTACTGTTAAACACTATTTACACCTCCCACACTATATAAATGATGGTTTGTTGTACTCGAGAAGAAAGAATGGTGGTCTTTCAATCCCTAAGTTATGTACATCTATAGGGATCAACAAAGTTAATAATTTGTTATACCTGCGTGAAAGTACAGATGTTTGTATCACTAACTCATTTCTTTATGCAGGAATTGTAATCAATGATGTTATTGATGAAATAATTAAGACGCACCATCTACACATTCTAAATGCAGAGTGTTTAAACATGTCACTAGAGTTAACCGCCAGTCATAACTGGCGAGAGTCCGAGTTCAACAGATGGAAAGATATGGTTGTGCAGGGTGATGGTGTTCAATACTACCAGAATAATGCTTGTTCTAATTATTGGTTGATGAAACCGAAAAATATGAAAGAAAACCAATATATTGCGGCATTAAAACTGAGAGCTAACATTCCTGACACCAGAGAAACACTAACTAGGGGGAGAAATAGACAATTTTCTAATTGTCGTTACTGCCTGAATGTTGGGGAAACAATTTCACACATTTCTGGTACATGCCCAAAAACCAAAGATATTCGCATCAAGCGACACAATAAAATTCTAGAGTTACTCATTGAAAGAGCAAAGCGATGTGGTTGGATTGCATACAGGGAACCACATCTACGTAATCCTAATGGAGAGTTACGTAAACCTGACCTTATCCTCACCAAAAATAACACAGCACACGTGGTTGATGTGTCTATTAGATACGAAACATCTGCTGGGTCACTAGAATCTGCATTTGAACAAAAGGTTTCCTATTATTCAGAACTCATGTCAGCAGTACAACAACACACCAAATGTTCTCAAGTTGCATTTCACGGTTTTATTGTTGGATGCAGAGGCACATGGCCTACATGCAATAACAATCTATTAGACAAATTAGGCATCCAGTATCCGAACCCTTTCAAGAAAAACATATGCTTTACTACACTCATGGACACACATAAAATGTTTCAGATATTCATGGACAATTAACATGACTGAATGTGTGTGATTCAATCAGAGACAACTAAAATCGTGAATGGTGTGTATGTATGCTTTTGGATGTATATGTGGTTATGGGTTATGATTATGAAGTTTGAGTTTGCAGTGAAGAATATTTGTGTGATCGAAATATGGTTGAGTTTTCTAGTTTTGCAGTGGGTAATATTTGTATGGAAAATTTGTATATCTTATAGTTAATAGTTAAAATGTATATTTGTATATAAATTGATTCTTGTGATTAACTTGTATATATATAATCACCTTAACGCGATAATTTTAGATAAAGCGTTAAGTTAGTTAGTCAATGAAATACTGTATTGTGTATTCTCATTGATATTATATGTTATTGCCATTGTATGTACTTGAAGTCAACTCTCCCATAGTTGTCTTCGGTACCCTCTTGTGTTGCTGCATCTCCACTTCCGAATTGACGCTGATGGGCAGCAAAAGTAACCCAAAAAGGGCCACACATCAATGTGTGGTACAAA</t>
  </si>
  <si>
    <t>TAACATGACTGAATGTGTGTGATTCAATCAGAGACAACTAAAATCGTGAATGGTGTGTATGTATGCTTTTGGATGTATATGTGGTTATGGGTTATGATTATGAAGTTTGAGTTTGCAGTGAAGAATATTTGTGTGATCGAAATATGGTTGAGTTTTCTAGTTTTGCAGTGGGTAATATTTGTATGGAAAATTTGTATATCTTATAGTTAATAGTTAAAATGTATATTTGTATATAAATTGATTCTTGTGATTAACTTGTATATATATAATCACCTTAACGCGATAATTTTAGATAAAGCGTTAAGTTAGTTAGTCAATGAAATACTGTATTGTGTATTCTCATTGATATTATATGTTATTGCCATTGTATGTACTTGAAGTCAACTCTCCCATAGTTGTCTTCGGTACCCTCTTGTGTTGCTGCATCTCCACTTCCGAATTGACGCTGATGGGCAGCAAAAGTAACCCAAAAAGGGCCACACATCAATGTGTGGTACAAA</t>
  </si>
  <si>
    <t>Desmognathus conanti</t>
  </si>
  <si>
    <t>Spotted dusky salamander</t>
  </si>
  <si>
    <t>ASM3026447v1</t>
  </si>
  <si>
    <t>R2-1_DCo</t>
  </si>
  <si>
    <t>NQINPARSGSTWLTKTPLRWRKEVLPLHQIECFLTELVTLKRDACNTDPPQEDSMASVPPNTQCSIEEEISEEVDVSLAEDLVFEPSSSKKHPVHTNATMALPDAYEVPREQKQLKTDIKKKIIYWSYPSPYRCNLCGDIMSTIKELKSHISRKHKTFNLVVFCSKCDKEDAFHNIACHFAKCNKRIVEDATFMCCHCDERFTSKSGVSQHARHRHPRAVNDIRLKIAMPSKRSKLWTLEETLLLMDLEATYKNSKKINMDIQKHFENKTSIQIGEKRRELREKTAKMGKEANLHIDSDAEIESIDKSEDEEHTNVPQSDVQIRNIRISTHKKSPQIKDHKDLMERITEIKDCMRNPEYYDCGIGLMEVITQYITENISTIKPSASVRPTTDDPAASNDATEIEVPTNVPQNAEPTTANSSHKRNSGHKKRYAKRKGSYKEYQTMFLKDKKKIARIVCDGAEDMSCQIEATEIFDYYKNILENENTKNPKFELSNIVPSEEXXXXFDHLNRPITEFEITWHLENSNMNKATGPDNVGFKELFGLHARDHTILTDLFNIWLQTSKVPECIKRNRSILIPKNVPLDSLGNIGNWRPITIGTALMKLFTKLLTKRLSTFVSIHERQKGFINARGCLENLNILKNSIKGARKNKDSLAVIFIDISKAFDSVGHKHILNSLKRLHVPLGYRQLIKDLYTNSTTMFKGKNNINTAEIHMKSGVKQGDSLSPLLFNIAMDPLICDLQYKGCGFSFNNIQGTRQTTALAFADDIAVLSNSWKGMQDNLQIIEKFSKATGLKLNVKKTHGFLISHFGDKIVVNKCKPWLFERSKIEFIHPGESERYLGLNFDPHIGCNTPNALNLNLQSWAKKLDDLPLKPTQKIKIFCQYIVPKLSYSLEMTGTGANTLVALDQTIKATVKHYLHLPHYINDGLLYSRKKNGGLSIPKLCTSIGINKVNNLLYLRESTDVCITNSFLYAGIVINDVIDEIIKTHHLHILNAECLNMSLELTASHNWRESEFNRWKDMVVQGDGVQYYQNNACSNYWLMKPKNMKENQYIAALKLRANIPDTRETLTRGRNRQFSNCRYCMNVGETISHISGSCPKTKDIRIRRHNKILELLIERAKRCGWIAYREPHLRNPNGELRKPDLILTKNNTAHVVDVSIRYETSAGSLESAFEQKVSYYSELMSAIQQHTNCSQVAFHGFIVGCRGTWPTCNNNLLDELGIQYPNPFKKNICFTTLMDTLKMFQIFMDN</t>
  </si>
  <si>
    <t>TTTCTGCCCAGTGCTCTGAATGTCAAAGTGAAGAAATTCAATGAAGCGCGGGTAAACGGCGGGAGTAACTATGACTCGCTTAACT</t>
  </si>
  <si>
    <t>CATTCGCAGTCATAGTGGCCTTTACCTCCTCATGGTCCCGCTGGTAACTAATCCTGGAAAACAAATCCTACATAGCAGGAGTTGGAAAGCATTAGGCTAAAAAAGGTGCTATCTGGGCACGGTCAGATCGACTGATAGCAATTAGTACAAGTTAAAATCAAATCAATCCAGCCAGATCGGGTAGTACCTGGCTCACCAAAACCCCGCTGAGGTGGCGGAAGGAAGTGCTGCCTTTGCATCAAATCGAATGCTTCCTTACTGAACTTGTGACTTTAAAAAGAGATGCATGCAACACAGATCCACCGCAAGAGGATTCAATGGCAAGTGTACCTCCAAATACACAATGCAGTATTGAAGAGGAGATCTCCGAAGAGGTTGACGTGTCCCTCGCAGAAGATTTGGTCTTTGAGCCATCCTCGAGTAAGAAGCACCCCGTACACACCAATGCCACGATGGCATTACCTGATGCATATGAAGTTCCGAGAGAACAGAAACAACTGAAGACGGATATTAAGAAGAAAATCATCTACTGGAGCTATCCCTCTCCATACAGATGCAATCTATGTGGTGACATCATGAGTACCATCAAGGAACTAAAAAGTCACATCTCCAGAAAACACAAAACCTTTAACCTTGTCGTGTTCTGCTCGAAGTGTGATAAGGAAGATGCCTTTCACAACATAGCATGCCACTTCGCGAAATGCAACAAGAGAATTGTCGAAGATGCCACTTTTATGTGTTGTCATTGCGACGAACGCTTTACATCAAAAAGTGGAGTGTCACAACATGCGCGTCATCGCCACCCAAGAGCAGTCAACGACATCAGACTGAAGATCGCGATGCCATCTAAAAGATCCAAACTATGGACGCTTGAAGAAACGCTGTTGCTGATGGATCTTGAAGCCACATACAAGAACAGCAAAAAGATAAATATGGACATTCAAAAACACTTTGAAAATAAGACAAGCATCCAGATTGGAGAGAAGAGACGGGAATTAAGAGAAAAAACAGCAAAGATGGGTAAAGAGGCTAATCTGCACATCGACTCTGATGCCGAAATTGAGTCAATTGATAAATCAGAAGATGAAGAACACACCAACGTTCCTCAATCGGATGTGCAAATAAGAAACATCAGAATTAGCACTCACAAGAAATCTCCTCAGATTAAAGACCATAAGGATCTCATGGAAAGAATCACTGAGATAAAAGACTGCATGAGGAATCCAGAATATTATGATTGTGGCATCGGCCTTATGGAAGTTATCACGCAGTATATTACTGAAAATATATCCACCATCAAACCGTCTGCCTCTGTAAGGCCTACCACCGATGATCCTGCTGCATCCAATGATGCAACTGAAATTGAAGTGCCAACTAATGTACCACAAAATGCAGAGCCAACAACTGCGAATTCCAGTCATAAAAGGAATTCTGGACATAAAAAAAGATATGCAAAAAGAAAAGGCTCATATAAAGAATATCAAACCATGTTTCTGAAGGACAAGAAAAAAATCGCAAGAATTGTATGCGATGGAGCAGAGGACATGTCATGCCAGATTGAGGCAACTGAAATCTTTGACTATTATAAAAACATATTGGAGAATGAAAACACCAAAAACCCAAAATTTGAACTTTCCAATATTGTACCATCAGAAGAGGANNNNNNNNNNTTCGATCATTTGAATAGACCAATCACAGAATTCGAGATAACTTGGCATCTCGAGAACTCTAATATGAACAAAGCAACTGGCCCCGATAATGTCGGCTTTAAAGAGTTATTTGGTCTACATGCAAGAGATCACACCATTCTAACAGATCTCTTTAACATCTGGCTTCAAACATCTAAAGTACCAGAATGCATTAAGAGAAATAGATCTATCTTAATTCCGAAAAATGTTCCTCTTGACTCACTAGGCAACATTGGAAATTGGAGGCCTATCACAATAGGCACTGCATTGATGAAATTGTTTACCAAGCTATTGACAAAAAGACTGTCAACATTTGTGTCCATCCATGAAAGACAAAAAGGTTTTATTAATGCAAGAGGTTGCCTAGAAAACTTAAACATTCTCAAGAATTCCATCAAAGGGGCCAGAAAGAACAAAGATTCTCTGGCAGTAATATTCATTGATATTTCAAAAGCTTTTGACTCAGTTGGGCATAAACATATACTAAACAGTCTCAAGAGACTTCACGTGCCATTGGGATACAGGCAGTTAATTAAAGACTTGTACACTAATTCTACCACAATGTTTAAGGGCAAAAATAACATTAATACTGCTGAGATACATATGAAGTCGGGAGTCAAACAAGGGGACTCCCTATCTCCTCTCTTGTTTAATATCGCCATGGACCCGCTAATATGTGATCTACAGTATAAAGGTTGTGGTTTTTCATTCAATAATATTCAGGGTACAAGGCAAACCACCGCACTTGCCTTTGCAGATGACATTGCTGTTCTTAGTAACTCGTGGAAGGGCATGCAAGACAATTTGCAGATCATTGAAAAATTCAGTAAGGCCACTGGCCTCAAACTTAATGTCAAAAAAACACATGGTTTTCTCATTTCACATTTTGGTGATAAAATTGTTGTTAACAAATGCAAGCCATGGCTGTTTGAAAGATCAAAAATTGAATTCATCCACCCGGGTGAAAGTGAGAGGTACCTAGGTCTTAATTTCGACCCACACATTGGTTGTAACACCCCCAATGCACTGAATTTAAATTTGCAATCATGGGCAAAAAAGTTGGATGATCTACCACTTAAGCCAACACAGAAAATCAAAATATTTTGCCAATATATTGTTCCTAAGCTTTCATATTCCCTTGAAATGACTGGTACAGGAGCTAACACGCTTGTAGCGCTCGATCAAACTATTAAGGCTACTGTCAAACACTATTTACACCTCCCACACTATATAAATGATGGTTTGTTGTACTCAAGAAAAAAGAATGGTGGTCTTTCAATCCCTAAGCTATGTACATCTATAGGGATCAATAAGGTTAATAATTTGTTATACCTGCGAGAAAGTACAGATGTTTGTATCACTAACTCCTTTCTTTATGCAGGAATTGTAATCAATGATGTTATTGATGAAATTATTAAGACGCACCATCTACACATTCTAAATGCAGAATGTTTAAACATGTCACTAGAGTTAACCGCCAGTCACAACTGGCGAGAGTCTGAGTTCAACAGATGGAAGGATATGGTTGTACAGGGTGATGGTGTTCAATACTACCAGAATAATGCTTGTTCTAATTATTGGTTGATGAAACCGAAAAATATGAAAGAAAACCAATATATTGCAGCATTAAAACTGAGAGCTAACATTCCTGATACCAGAGAAACACTAACTAGGGGGAGAAATAGACAATTCTCTAATTGTCGTTACTGCATGAATGTCGGAGAAACAATATCACACATTTCTGGTTCATGCCCAAAAACCAAAGATATTCGCATCAGGCGACACAATAAAATTCTAGAGTTACTTATTGAAAGAGCAAAGCGATGTGGTTGGATTGCATACAGGGAACCACATCTACGTAATCCTAATGGAGAGTTACGTAAACCTGACCTTATCCTCACCAAAAATAACACAGCACACGTAGTTGATGTGTCTATTAGATACGAGACATCAGCTGGGTCACTAGAATCTGCATTTGAACAAAAGGTTTCTTATTATTCAGAACTCATGTCAGCAATACAACAACACACCAATTGTTCTCAAGTTGCATTTCACGGTTTCATTGTTGGATGCAGAGGCACATGGCCTACGTGCAATAACAACCTATTAGACGAACTAGGCATCCAGTATCCGAACCCTTTCAAGAAAAACATATGCTTTACTACACTCATGGACACACTTAAAATGTTTCAGATATTCATGGACAATTAACATGACTGAATGTGTGTGATTCAATTAGAGACAACTAAAATCTTGAATGGTGTGTATGTATGCTTTTGGATGTATATGTGGTTATGAGTTATGATTATGAAGTTTGAGTTTGCAGTGAATAATATTTGTGTGACGTAAATATGGTTGAGTTTTCTAGTTATGTATGGAAAATTTGTATATCTTATAGTTAATAGTTAAAATGTATATTTGTATATAAATTGATTCTTGTGATTAACTTGTATATATATAATCACCTTAACGTGATAATTTTAGATAAAGCGTTAAGTTAGTTAAGTCAATGAAATACTGTATTGTGTATTCTCATTGATATTA</t>
  </si>
  <si>
    <t>Desmognathus planiceps</t>
  </si>
  <si>
    <t>Flat-headed salamander</t>
  </si>
  <si>
    <t>ASM3235393v1</t>
  </si>
  <si>
    <t>R2-1_DPl</t>
  </si>
  <si>
    <t>AKKGAIWARSVRMIATRMSENPSDSARWGSAWLTKTPLRWRKEVLPLHQIECFLTELLTLKRDACNTDPPQEDTMASLPPNTQCSIEEEISEEVDVSLAEDLVFEPSSSKKHPVHTNATMALPDAYEVPREQRQLKADVKKKIIYWSYPSPYRCNLCGDIMSTIKELKRHISCKHKTFNLVVFCSKCDKEDAFHNIACHFAKCNKKIIEDATFMCRHCDERFTTKSGVSQHARHRHPKAVNDIRLKIAMPSIRSKLWTLEETLLLMDLEATYKNSKKINVDIQKHFENKTSIQIGEKRRELREKAAKMDKEANLHIDSDAEIESVDKSEDEEHTNVPQSDVQMRNIRISTHKKSPQIKDHKDLVERITEIKDCMRNPEYYDCGIGLMEVITQYITENISIIKPSAYVRPTTDDPAASSDAIEIEVSTNVPQNTEPATANSSHKRNSGHKKRYAKRKGSYKEYQTMFLKDKKKIARIVCDGAEDMSCQIEATEIFDYYKNILENENIKNPKFEPSNIVPSEEDFDHLNRPITEFEITWHLENSNMNKAAGPDNVGLKELFGLHARDHTILTDLFNIWLQTSKVPECIKRNRSILIPKNVPLDSLGNIGNWRPITIGTALMKLFTKLLTKRLSSFVSIHERQKGFINARGCLENLNILKNSIKGARKNKDSLAVIFIDISKAFDSVGHKHILNSLKRLHVPLGYRQLIKDLYTNSTTTFKGKNNINTAEIHMKSGVKQGDSLSPLLFNIAMDPLICDLQYKGCGFSFNNIQGTRQTTALAFADDIAVLSNSWKGMQANLQIIEKFSKATGLKLNVKKTHGFLISHFGDKIVVNKCKPWLFERSKIEFIHPGESERYLGLNFDPHIGCNTPNALNLKLQSWAKKLDDLPLKPTQKIKIFCQYIVPKLSYSLEMTGTGANTLVALDQTIKATVKHYLHLPHYINDGLLYSRKKNGGLSIPKLCTSIGINKINNLLYLRESTDVCITNSFIYAGIVINDVIDEIIKTHHLHILHAECLNMSLELTASHNWRESEFNRWKNMVVQGDGIQYYQNNACSNYWLMKPKNMKENQYIAALKLRANIPDTRETLARGRNRQFSNCRYCMNVGETISHISGSCPKTKDIRIRRHNKILELLIERAKRCGWIAYREPHLRNPNGELRKPDLILTKNNTAHVIDVSIRYETSAGSLESAFEQKVSYYSELMSAVQQHTNCSQVAFHGFIVGCRGTWPTCNNNLLDELGIQYPNPFKKNICFTTLMDTLKMFQIFMDN</t>
  </si>
  <si>
    <t>GCGCGTGGGCGCCGGCGGCGGGGCGGCGAGCGGCGGCGACTCTGGACGTGCGCCGGGCCCTTCCTGTGGATCGCCCCAGCTGCGGCGGTCGCCCGGTGCCGGCCGCCTCCTCGCGGGGAGGCCGGGGCCGGCGGTCCGCCTCGGCCGGCGCCTAGCAGCTGACTTAGAACTGGTGCGGACCAGGGGAATCCGACTGTTTAATTAAAACAAAGCATCGCGAAGGCCCGCGGCGGGTGTTGACGCGATGTGATTTCTGCCCAGTGCTCTGAATGTCAAAGTGAAGAAATTCAATGAAGCGCGGGTAAACGGCGGGAGTAACTATGACTCTCTTAACT</t>
  </si>
  <si>
    <t>CATTCACAGTCATAGTGGCCTTTACCTCCACGTGGTCCCGCTGGTAACTAATCCTGGAAGACAAGTCCTTTGCAGGAGGAGTTGGAAAGGATTAGGCTAAAAAAGGCGCTATCTGGGCACGGTCGGTTCGAATGATAGCAACCAGAATGAGCGAAAATCCAAGCGATTCAGCCAGATGGGGTAGTGCCTGGCTTACCAAAACCCCGCTGAGGTGGCGAAAGGAAGTGCTGCCTTTGCATCAAATCGAATGCTTCCTTACTGAACTTTTGACATTAAAAAGAGATGCATGCAACACAGATCCACCACAAGAGGATACAATGGCAAGTTTACCTCCAAATACACAATGCAGTATTGAAGAGGAGATCTCAGAAGAGGTTGACGTGTCCCTCGCAGAAGATTTGGTCTTTGAACCATCCTCGAGTAAGAAGCACCCCGTACACACCAATGCCACGATGGCATTACCTGATGCATATGAAGTTCCGAGAGAACAAAGACAACTGAAAGCGGACGTAAAAAAGAAAATCATCTACTGGAGCTATCCCTCTCCATACAGATGCAATCTATGTGGCGACATCATGAGTACCATCAAAGAACTAAAGAGACACATCTCCTGTAAGCACAAAACCTTCAACTTGGTGGTATTCTGTTCGAAGTGTGATAAAGAGGATGCTTTTCATAACATAGCATGCCACTTCGCAAAATGCAATAAGAAGATCATTGAAGATGCCACCTTTATGTGCCGTCATTGTGACGAACGATTCACAACAAAAAGTGGAGTGTCACAGCATGCGCGTCACCGCCATCCAAAAGCTGTCAATGACATCAGACTAAAAATTGCGATGCCATCTATAAGATCCAAACTATGGACGCTTGAAGAAACGCTGTTGCTGATGGATCTTGAAGCCACATACAAGAACAGCAAAAAGATAAATGTGGACATTCAAAAACACTTTGAAAATAAGACAAGCATCCAGATTGGAGAGAAGAGACGGGAATTAAGAGAAAAAGCAGCAAAGATGGATAAAGAGGCTAATCTGCACATCGACTCTGATGCCGAAATTGAGTCAGTTGATAAATCAGAAGATGAAGAACACACCAACGTTCCTCAATCGGATGTGCAAATGAGAAACATCAGAATTAGCACTCACAAGAAATCTCCTCAGATTAAAGACCATAAGGATCTCGTGGAAAGAATCACTGAGATAAAAGACTGCATGAGGAATCCAGAATATTATGATTGTGGCATTGGCCTTATGGAAGTTATCACGCAGTATATTACTGAGAATATATCCATCATCAAACCGTCTGCCTATGTGAGGCCTACCACCGATGATCCTGCTGCATCCAGTGATGCAATTGAAATTGAAGTGTCAACTAATGTACCACAAAATACAGAGCCAGCAACTGCGAATTCCAGTCATAAAAGGAATTCTGGACATAAAAAAAGATATGCAAAAAGAAAAGGCTCGTATAAAGAATATCAAACCATGTTTCTGAAGGATAAGAAAAAAATCGCAAGAATTGTATGCGATGGAGCAGAGGACATGTCATGCCAGATTGAGGCAACAGAAATCTTTGACTATTACAAAAACATATTGGAGAATGAAAACATCAAAAACCCAAAATTTGAACCTTCCAATATTGTTCCATCAGAAGAGGACTTTGATCATTTGAATAGACCAATTACTGAATTCGAGATAACTTGGCATCTCGAGAACTCTAATATGAACAAAGCAGCTGGCCCCGACAATGTCGGACTTAAAGAGCTATTTGGTCTACATGCAAGAGATCACACCATTCTAACAGATCTCTTTAACATCTGGCTTCAAACATCTAAAGTACCAGAATGTATTAAGAGAAATAGATCTATCTTAATACCGAAAAATGTTCCTCTTGACTCACTAGGCAACATTGGAAACTGGAGGCCTATCACAATAGGCACTGCATTGATGAAACTGTTTACCAAGCTATTGACAAAAAGACTTTCATCATTTGTATCCATCCATGAAAGACAAAAAGGTTTTATTAATGCAAGAGGTTGCCTAGAAAACTTAAACATTCTCAAGAATTCCATCAAAGGGGCCAGAAAGAACAAAGATTCTCTGGCAGTAATATTCATTGACATTTCAAAAGCTTTTGACTCAGTTGGGCATAAACATATACTAAACAGTCTCAAGAGACTTCACGTGCCATTGGGATACAGGCAGTTAATTAAAGACTTGTACACTAATTCTACCACAACGTTTAAGGGCAAAAATAACATTAATACTGCTGAGATACATATGAAGTCGGGAGTCAAACAAGGGGACTCCCTATCTCCTCTGTTGTTTAATATCGCCATGGACCCGCTAATATGTGATCTACAGTATAAAGGTTGTGGTTTTTCATTCAATAACATTCAGGGTACAAGGCAAACCACTGCACTTGCCTTTGCAGATGACATTGCTGTTCTTAGTAACTCGTGGAAGGGCATGCAAGCCAATTTGCAGATCATTGAAAAATTCAGTAAGGCCACTGGCCTCAAACTTAACGTCAAAAAAACACATGGTTTTCTCATTTCACATTTTGGTGATAAAATTGTTGTTAACAAATGTAAGCCATGGCTGTTTGAAAGATCAAAAATTGAATTCATCCACCCGGGTGAAAGTGAGAGGTACCTAGGTCTTAATTTCGATCCACACATTGGTTGTAACACCCCCAATGCACTGAATTTAAAACTGCAATCATGGGCAAAAAAGTTGGATGATCTACCACTTAAGCCAACTCAGAAGATCAAAATATTTTGCCAATATATTGTTCCTAAGCTTTCATATTCCCTTGAAATGACTGGTACAGGAGCTAACACGCTTGTAGCGCTTGATCAAACTATTAAGGCTACTGTCAAACACTATTTACACCTCCCACACTATATAAATGATGGTCTGTTGTATTCAAGAAAAAAGAATGGTGGTCTTTCAATCCCTAAGCTATGTACATCTATAGGGATCAACAAGATTAATAATTTGTTATACCTGCGTGAAAGTACAGATGTTTGTATCACTAACTCTTTTATTTACGCAGGAATTGTAATCAATGATGTTATTGATGAAATTATTAAGACACACCATCTACACATTCTACATGCAGAATGTTTAAACATGTCACTAGAATTAACCGCCAGTCATAACTGGCGCGAGTCTGAGTTCAACAGATGGAAAAATATGGTTGTACAGGGTGATGGTATTCAATACTACCAGAATAATGCTTGTTCTAATTATTGGTTGATGAAACCGAAAAATATGAAAGAAAACCAATATATTGCGGCATTAAAACTGAGAGCTAACATTCCTGATACCAGAGAAACACTAGCTAGGGGGAGAAATAGACAATTCTCGAATTGTCGTTACTGCATGAATGTCGGAGAAACAATTTCACACATTTCTGGTTCATGCCCAAAAACCAAAGATATTCGAATCAGGCGACACAATAAAATTCTAGAGTTACTCATTGAAAGAGCAAAGCGATGTGGTTGGATTGCATACAGGGAACCACATCTACGTAATCCTAATGGAGAGTTACGTAAACCTGACCTTATCCTTACCAAAAATAACACAGCACACGTAATTGATGTATCTATTAGATATGAAACATCAGCTGGGTCACTAGAATCTGCATTTGAACAAAAGGTTTCTTATTATTCAGAACTCATGTCAGCAGTACAACAACACACCAATTGTTCTCAAGTTGCATTTCACGGTTTCATTGTTGGATGCAGAGGCACATGGCCTACATGCAATAACAATCTATTAGACGAACTAGGCATCCAGTATCCGAACCCTTTCAAGAAAAACATATGCTTCACTACACTAATGGACACACTCAAAATGTTTCAGATATTCATGGACAATTAACATGACTGAATGTGTGTGATTCAATCAGAGACAATCAAAAACCTGAATGGTGTGTATGCATGCTTTGGATGTATATGTGGTTATGGGTTATGATTATGAAATTCGAGTTCGTAGTTAAGAATGTTGTGTTAATAGTTGTATGAAAACTTGTATATCTTATAGTTAATAGTTAAAATGTATATTTGTATATAAATTGATTCTTGTGATTAACTTATGTATATATATAATCACCTTAACACGATAATTTTAGATAAAGTGTTAAGTTAGTTAAGTCAATGAAATACTGCATTGTGTATTCTCATTGATATTATTACATGTTATTGCCATTGTATGTACATGAAGTCAACTCTCCCATAGTTGTCTTCGGTACCCTCTTGTGTTGCTGCATCCCCACTTCCGAATTGACGCTGATGGGCAGCAAAAGTAACCCAAAAAGGGCCACACATCAATGTGTGGTACAAA</t>
  </si>
  <si>
    <t>TAGCCAAATGCCTCATCATCTAATTAGTGACACGCATGAATGGATGAACGAGATTCCCCCTGTCCCTACCTACTATCTAGCGAAACCACAGCCAAGAAAACTCCGCTGTCATTCCTTGTTCGGCATTGGGAAAGTTGGCGGGGTTTCTCCTTGTTTCATGCCTCCATCTAGGTGGATCCCTTGCTGGCGACACTCTCGGGTTTGCCCCTGTTGGTTACTGGGGATGCTTCTCCTTCAGTCCCGGTGGATTGGTAGGTGGAGGGGCGCTTTGGTGGTCCTGTGCTTTTGCCAACTTTGCTCTCCAAGCGGGGGCGTCTGCAGCCTCTTCCAAAGTTCTGCATCGGTCCTCCTGGACTTGCAGGCCTTGCGTACTGCTATGGAGGGGACGTCGGGTTCAGTTCCTGTCTGCCTTGGCCTTTGATCACGTTACGGCGGCTGTTCTCAGTACAGGGTCGATGGTCGGGGCACGGCGTCTCCTTTGGAAGACGGATGCTCGGTCAGAGGCAGCGTTGCTGACTGTCCCTTTATCTGGCGGGTTCCGGCGGTTCCCACCAGGATGAGATAGGAAGTCGGCTGTCGGGGTTCGACGGCTGTTGTTTCTTCCTCTTCGACTTCTGAGCAAGTGGCTCCTTCCTCTTCTCATCAGCACTCCGGGCTGGGCCGGGTGTTTTCCCGGTGGGCTCGTTTCCGGTTGGCGGGCGTTTCCGGCTTTTCTACTCAGCCTGGGCCGAGTCCGTTTCAGACCTTTGAGTGCTCTCCATGGTTCACGAGGGCTGCCGACTCAATTTGCCGCGATCCTCCTCCGTCGGTTCTCTCCCGGTCCCTGGTTGCTTCGCGTCTGGCATTGGATTCTGTCGTTCTGGACCTATTGGCCTAGGGGGCGGTGGTTCGGGTCCGCCCGGAGGAGTGGAGGACCGGGTTCTGTTCCACTCTGTTCCTTGTGGAGTAGTCGACGGGCGGCTTCTGGCTTCTCCTGCGTCTCTAGGCCTTGTACTAGTTGTTCCAGACTCCCCGTTCCTGATGGTGGCTTTGTAGTGGATCCTCCTGCTCCTGGGGCTGGGGGATTGATTGGCGTCCTTGGACCTGCGGGATGCGTATTTCATGTCCCTCTCCACTCGGACCTTTGGCAGTTCCTCCGGTTTTGTGAGGTGGGGGTTCTGCATGACCGGGGTATGCTTGTGCACCCCTTTCTGGCCGTTTGGCTGTTTGGGGCTTCTACGGGGGCTTCTTCTGCTGCAGGTGGAGTCCATTTGCTGTTTCTTGGCCCTTTCCGGCTGGCTGGTGTTCTGGGGGAGGAGTCGCTTGGTCCCGTCTCCGCGGCTCCGGTTCCTCTGGGCTTTTCTTTGTACCGTTGCGGGCATGGCTTTTCTTCCCCGGGATCAGGCTCTGCTCTTTGGGTCTCGCCTTCGGTCCCTGCTGGATCGGTGCTCTGTGCCTGTGAGGGCCTGGCTGACTGTGCAGAGGGACTTGGCTGTGGCTATGGGGGTGGTGCCCTGGGCGCGGCTGCATTCTCAAGCCGTTGGTGTGTTTCCTCCTGCAGCATTGGTCTCCCTGCACCGGTCGCTCGGACCTTTCGTACGCGGCTTCGCTGGTGGTTGCTGCCGGGGTCTCTCCAGGGTGTTCCCCTGGGGGTTCCTTCTGTGGAGGTGGTGACTACAGAGTGGGTCTTCAGTCATTCCTGCCAGAGTGGTCCCACTGTCGGGTGATGGTTCATACTGACGATTTGGTGACCATTTCTTCTGTCAACTGGCAGGGGGGGACGTGAGTCCGGTCCTTGTCGGCTTTGGGTGCTCCTCCTGTCCTGGGCGGCGGTCCATCTGGAGTCTCTGATAGCGGTGCATGTCCCCGGGGTTCAGATTGTGGTGGCCGTTCCTTTGCGCCGGGGGTTTCCTTCCTCCCAGGTCTATGTGTCTCCAGCGGTGTTCTCCTTGCTTGTG</t>
  </si>
  <si>
    <t>TAACATGACTGAATGTGTGTGATTCAATCAGAGACAATCAAAAACCTGAATGGTGTGTATGCATGCTTTGGATGTATATGTGGTTATGGGTTATGATTATGAAATTCGAGTTCGTAGTTAAGAATGTTGTGTTAATAGTTGTATGAAAACTTGTATATCTTATAGTTAATAGTTAAAATGTATATTTGTATATAAATTGATTCTTGTGATTAACTTATGTATATATATAATCACCTTAACACGATAATTTTAGATAAAGTGTTAAGTTAGTTAAGTCAATGAAATACTGCATTGTGTATTCTCATTGATATTATTACATGTTATTGCCATTGTATGTACATGAAGTCAACTCTCCCATAGTTGTCTTCGGTACCCTCTTGTGTTGCTGCATCCCCACTTCCGAATTGACGCTGATGGGCAGCAAAAGTAACCCAAAAAGGGCCACACATCAATGTGTGGTACAAA</t>
  </si>
  <si>
    <t>Desmognathus abditus</t>
  </si>
  <si>
    <t>Cumberland dusky salamander</t>
  </si>
  <si>
    <t>ASM3026445v1</t>
  </si>
  <si>
    <t>R2-1_DAb</t>
  </si>
  <si>
    <t>GGCLSQHSMPLREMQQENRRRCHLLCCHCDERFTSKSGVSQHARHRHPRAVNDIRLKIAMPSKRSKLWTLEETLLLMDLETTYKNSKKINMDIQKHFENKTSIQIGEKRREIREKTAKMEKETNLHINSDGEIESINNSEDDEQTNVPQSDVQIRNIRISTHKKSPQIKDHKDLVERITEIKECMMNPEYYDCGIGLMEVITQYITENISTIKPSASVRPTIDDPAASNDATELEVSTTVLQNPEPTTVNSSHKRNPGHKKRYAKRKGSYKEFQTMFLKDKKKIARSVCDGAADMSCQIEATEIFDYYKNILENENTKNPKFEPSNIVPTEEDLDHLNRPITEFEITWHLENSNMNKAAGPDNISLKELLGLHARDHTILTDLFNIWLRTSKVPECIKRNRSILIPKNVPLDSLGNIGNWRPITIGTALMKLFTKLLTKRLSTFVSIHERQKGFINARGCLENLNILKNSIKGARKNKDSLAVIFIDISKAFDSVGHKHILNSLKRLHVPLGYRQLIKDLYTNSTTTFKGKNNINTDEIHRKSGVKQGDSLSPLLFNITMDPLICDLQYKGCGFSLNNIQGTRQTTALAFADDIAVLSDSWKGMQANLQIIEKFSKATGLKLNVKKTHGFLISHYGDKIVVNRCKPWLFERSKIEFIHPGESERYLGLNFDPHIGCNTPNALNLKLQSWAKKLDDLPLKPTQKIKIFCQYIVPKLSYSLEMTGTGANMLVALDHTIKATVKHYLHLPHYVNDGLLYSKRKNGGLSIPKLCTSIGINKVNNLLYLRESTDVCITNSFLYAGIVINDVIDEIIKTHHLHILYAECLNLSLDLTASHNWRESEFNRWKDMVVQGDGVQYYQNNACSNYWLMKPKNMKENQYIAALKLRANIPDTRETLSRGRNRQFSNCRYCLSVGETISHISGTCPKTKDIRIKRHNKILELLIERAKRCGWIAYREPHLRNPKGELRKPDLILTKNNKAHVVDVSIRYETSAGSLESAFDQKISYYSELMSAVQQHTKCSQVAFHGFIVGCRGTWPTCNNNPLDELGIQYPNPFKKNICFTTLMDTLKMFQIFMDN</t>
  </si>
  <si>
    <t>CAGCTGACTTAGAACTGGTGCGGACCAGGGGAATCCGACTGTTTAATTAAAACAAAGCATCGCGAAGGCCCGCTGCGGGTGTTGACGCGATGTGATTTCTGCCCAGTGCTCTGAATGTCAAAGTAAAGAAATTCAATGAAGCGTGGGTAAACGGCGGGAGTAACTATGACTCTTAACT</t>
  </si>
  <si>
    <t>CATTCAGTCATAGTGGCCTTTACCTCCACGTGGTCCCGCTGGTAACTAATCCTGGAAGACAAGTCCTTTGTAGGAGGAGTTGGAAAGGATTAGGCTAAAAAAGGCGCTATCTGGGCATGGTCTGTTCGAATGATAGCAACCAGAATGAGCGAAAATCCAATCGATTCAGCCAGATGGGGTAGTGCCTGGCTTACCAAAACCCTGCTGAGGTGGCGGAAGGAAGTGCTGCTTTTGCATCAAATCGAATGCTTCCTTACTGAACTTGTGACTTTAAAAAGAGATGCATGCAACACAGATCCACCGCAAGAGGATTCAATGGCAAGTTTACCTCCAAATACACAATGCAGTATTGAAGAGGAGATCTCTGAAGAGGTTGATGTGTCCCTCACAGAAGATTTGGTCTTTGAGCCATCCTCGAGTAAAAAGCACCCCGTACACACCAATGCCCCAATGGCATTACCTGATGCATATGAAGTTCAGAGAGAACAGAAACAATTGAAGGCGGATATAAAAAAGAAAATCATCTACTGGAGCTATCCCTCTCCATACAGATGCAATCTATGTGGTGACATCATGAGTACCATCAAGGAACTAAAAAGTCACATCTCCAGAAAACACAAAACTTTTAACCTTGTCGTGTTCTGCTCGAAGTGTGATAAGGAGGATGCCTTTCACAACATAGCATGCCACTTCGCGAAATGCAACAAGAGAATCGTCGAAGATGCCACCTTTTGTGCTGTCATTGCGACGAACGCTTTACATCAAAAAGTGGAGTGTCACAACATGCGCGTCACCGCCATCCGAGAGCAGTCAACGACATCAGACTGAAGATCGCGATGCCGTCTAAAAGATCCAAACTATGGACGCTTGAAGAAACGCTGTTGCTGATGGATCTTGAAACCACATACAAGAATAGCAAAAAGATAAATATGGACATTCAAAAACACTTTGAAAATAAGACAAGCATCCAGATTGGAGAGAAGAGACGGGAAATAAGAGAAAAAACAGCGAAGATGGAGAAAGAGACTAATCTGCACATCAACTCTGATGGCGAAATTGAGTCAATTAATAACTCTGAAGATGACGAACAAACCAATGTTCCTCAATCGGATGTGCAAATAAGAAACATCAGAATTAGTACTCACAAGAAATCTCCTCAGATTAAAGATCATAAAGATCTCGTGGAAAGAATCACAGAGATAAAAGAATGCATGATGAATCCAGAGTACTACGATTGTGGCATAGGCCTCATGGAAGTTATCACGCAATATATTACAGAAAATATATCCACCATCAAACCGTCTGCCTCTGTCAGGCCTACCATCGATGATCCTGCTGCATCCAATGATGCGACTGAACTTGAAGTGTCAACTACTGTGCTACAAAATCCAGAGCCAACAACTGTGAATTCCAGCCATAAAAGGAATCCTGGTCATAAAAAAAGATATGCGAAAAGAAAGGGCTCGTATAAAGAATTTCAAACCATGTTTCTAAAAGACAAGAAAAAAATCGCAAGAAGTGTATGCGATGGAGCAGCGGACATGTCATGTCAGATTGAAGCTACAGAAATCTTTGACTATTATAAAAACATATTGGAAAATGAAAACACCAAAAATCCAAAATTTGAACCTTCCAATATTGTACCAACAGAAGAGGACCTCGATCATTTGAATAGACCAATCACAGAATTCGAGATAACTTGGCATCTCGAGAACTCTAATATGAATAAAGCAGCTGGCCCCGATAATATCAGCCTTAAAGAACTACTTGGTCTACATGCAAGAGATCACACCATTCTAACAGATCTCTTTAATATCTGGCTTCGAACATCTAAAGTACCAGAATGCATTAAAAGAAACAGATCTATATTAATTCCGAAAAATGTTCCTCTTGACTCCCTAGGCAACATTGGAAATTGGAGGCCTATCACAATAGGTACTGCATTGATGAAATTATTTACCAAACTATTGACAAAAAGACTGTCAACATTTGTGTCTATCCATGAAAGACAAAAAGGTTTTATTAATGCAAGAGGTTGCCTAGAAAACTTAAACATTCTCAAGAACTCCATCAAAGGGGCCAGAAAGAACAAAGACTCTCTGGCAGTAATATTCATTGACATTTCAAAAGCTTTTGACTCAGTTGGGCATAAACACATACTAAACAGTCTCAAGAGACTTCATGTGCCATTGGGATACAGGCAATTAATCAAAGACTTGTACACTAATTCTACCACAACGTTCAAGGGCAAAAATAATATCAATACTGATGAGATTCATAGGAAGTCCGGGGTCAAACAAGGGGACTCACTATCTCCTCTCTTGTTTAATATCACCATGGACCCATTAATATGTGATCTACAGTATAAAGGTTGTGGTTTTTCCCTCAATAACATTCAGGGTACAAGGCAAACCACCGCACTTGCCTTTGCGGATGACATTGCTGTTCTCAGTGACTCTTGGAAGGGCATGCAAGCCAATTTGCAGATCATTGAAAAATTCAGTAAGGCCACTGGCCTTAAACTTAATGTCAAAAAAACACATGGGTTTCTCATTTCACATTATGGTGATAAAATTGTGGTTAACAGATGCAAACCATGGTTATTTGAAAGATCAAAGATTGAATTCATTCACCCGGGTGAAAGTGAGAGGTACCTAGGTCTTAACTTCGACCCACACATTGGTTGTAACACCCCCAATGCACTGAATTTAAAACTGCAATCTTGGGCAAAAAAGTTGGATGATCTACCTCTTAAGCCAACACAGAAAATCAAAATATTTTGCCAATATATTGTTCCTAAACTTTCATATTCCCTTGAAATGACTGGTACAGGAGCTAACATGCTTGTAGCGCTCGATCACACCATCAAGGCTACTGTTAAACACTATTTACACCTCCCACACTATGTTAATGATGGTTTGTTGTACTCAAAAAGAAAAAATGGTGGTCTTTCAATCCCTAAGCTATGTACATCTATAGGGATCAACAAAGTTAATAACTTGTTATACCTGCGTGAAAGTACAGATGTGTGTATCACTAACTCATTTCTTTATGCAGGAATTGTAATTAATGATGTTATTGATGAAATAATTAAGACGCACCATTTACACATTCTATATGCAGAGTGTTTAAACTTATCACTAGATTTAACCGCCAGTCATAACTGGCGAGAGTCTGAGTTCAACAGATGGAAAGATATGGTTGTGCAGGGTGATGGTGTTCAATACTACCAAAATAATGCTTGTTCTAATTATTGGTTGATGAAACCTAAAAATATGAAAGAGAACCAATATATCGCAGCATTAAAATTGAGAGCTAACATTCCTGACACCAGAGAAACACTATCTAGGGGGAGAAATAGACAATTCTCCAATTGTCGTTACTGCCTGAGTGTTGGGGAAACAATATCACACATTTCTGGTACATGCCCAAAAACAAAAGATATTCGCATCAAGAGACACAATAAAATCTTAGAGTTACTCATTGAAAGAGCAAAGCGATGTGGTTGGATTGCATACAGGGAACCACATCTACGAAATCCTAAAGGAGAGTTACGTAAACCTGACCTTATCCTCACCAAAAATAACAAAGCACACGTGGTCGATGTATCTATTAGATACGAGACATCTGCTGGGTCACTAGAATCTGCATTTGATCAAAAGATTTCCTATTATTCAGAGCTCATGTCGGCAGTACAACAACATACCAAATGTTCTCAAGTTGCATTTCACGGTTTTATTGTTGGATGCAGAGGCACATGGCCTACATGCAATAACAATCCTTTAGACGAATTAGGCATCCAGTATCCAAACCCTTTCAAAAAGAACATATGCTTTACTACACTCATGGACACACTTAAAATGTTTCAGATATTCATGGACAATTAACATGAATGAATGTGTGTGATGTAATCAGAAACAACAACATTTTGAATGGTGTGTATGTATGCTTTTTGGATGTATATGTGATTATGGGTTATATGGTTATGAAGTTTGAGTTATGTAGTGAAGAATGTTTGTGTGAAGAAATATGGTTGAGTTATGAGTTTTGTAGTGGGTAGTATTTGTATTGAAAATATGTATATGTTGTATGTCTTATAGTTAAATAGTTAAAATGTATATTTGTATATAAATTGATTTTTGTGATTAACTTGTATATATATAATCACCTTAACGTGATAATTTTAGATAAAGCGTTAAGTTAGTTAAGTCAATGAAATACTGTATTGTGTATTCTCATTGATATTATATGTTATTGCCATTGTATGTACTTGAAGTCAACTCTCCCATAGTTGTCTTCAGTACCCTCTTGTGTTGCTGCATCTCCACTTCCGAATTGACGCTGATGGGCAGCAAAAATAACCCAAAAAGGGCCACACATCATTGT</t>
  </si>
  <si>
    <t>Desmognathus valtos</t>
  </si>
  <si>
    <t>Carolina Swamp Dusky salamander</t>
  </si>
  <si>
    <t>ASM3235756v1</t>
  </si>
  <si>
    <t>R2-1_DVa</t>
  </si>
  <si>
    <t>AKKGAIWARSVRMIATRMSENPSDSARWGSAWLTKTPLRWRKEVLPLHQIECFLTELVTLKRDACNTDPPQEDSMASVPPNTQCSIEEEISEEVDVSLAEDLVFEPSSSKKHPVHTHATTALPDAYEVPREQKQLKADIKKKIIYWSYPSPYRCNLCGDIMSTIKELKRHISCKHKTFNLVVFCSKCDKEDAFHNIACHFAKCNKKIIEDATFMCRHCDERFTTKSGVSQHARHRHPKAVNDIRLKIAMPSKRSKLWTLEETLLLMDLETTYKNSKKINMDIKKHFENKTSIQIGEKRRELREKAAKMEKEANLHIDSDAEIESTDKSEDEEHTNVPQSDVQIRNIRISTHKKSPQIKDHKDLVERITEIKDCMRSPEYHDCGIGLMEVITQYITENIATIKPSAYVRPTTDDPVASNDAIETEVSTNVPQNAEPTTANSSHKRNSGHKKRYAKRKGSYKEYQTMFLKDKKKIARIVCDGAEDMSCQIEATEIFDYYKNILENENIKNPKFELSNVIPSEEDFDHLNRPITEFEITWHLENSNMNKATGPDNVGLKELLGLHARDHTILTDLFNIWLQTSKVPECIKKNRSILIPKNVPLDSLGNIGNWRPITIGTALMKLFTKLLTKRLSSFVSIHERQKGFINARGCLENLNILKNSIKGARKNKDSLAVIFIDISKAFDSVGHKHILNSLKRLHVPLGYRQLIKDLYTNSTTTFKGKNNINTAEIHMKSGVKQGDSLSPLLFNIAMDPLICDLQYKGCGFSFNNIQGTRQTTALAFADDIAVLSNSWKGMQANLQIIEKFSKATGLKLNVKKTHGFHISHFGDKIVVNKCKPWLFEKSKIAFIHPGESERYLGLNFDPHIGCNTPNALNLKLQSWAKKLDDLPLKPTQKIKIFCQYIVPKLSYSLEMTGTGANTLVALDQTIKATVKHYLHLPHYINDGLLYSRKKNGGLSIPKLCTSIGINKVNNLLYLRESTDVCITNSFIYAGIVINDVIDEIIKTHHLHILHAECLNLSLELTASHNWRESEFNRWKDMVVQGDGIQYYQNNACSNYWLMKPKNMKENQYIAALKLRANIPDTRETLARGRNRQFSNCRYCMNVGETISHISGSCPKTKDIRIRRHNKILELLIERAKRCGWIAYREPHLRNPNGELRKPDLILTKNNTAHVIDVSIRYETSAGSLESAFEQKVSYYSELMSAVQQHTNCSQVAFHGFIVGCRGTWPTCNNNLLDELGIQYPNPFKKNICFTTLMDTLKMFQIFMDN</t>
  </si>
  <si>
    <t>TGTAACAACTCACCTGCCGAATCAACTAGCCCTGAAAATGGATGGCGCTGGAGCGTCGGGCCCATACCCGGCCGTCGACGGCACGACCAAAGTATCAGACACAGAGAGATACGCCTCGACGAGTAGGAGGGCCGCCGCGGTGGCGCGGAAGCCTAGGGCGCGGGCCCGGGTGGAGCCGCCGCGGGTGCAGATCTTGGTGGTAGTAGCAAATATTCAAACGAGAGCTTTGAAGGCCGAAGTGGAGAAGGGTTCCATGTGAACAGCAGTTGAACATGGGTCAGTCGGTCCTAAGGGATGGGCGAACGCCGTTCGGAAGGGAGGGGCGATGGCCTCCGTCGCCCCCGGCCGATCGAAAGGGAGTCTGGTTCAGATCCCAGAACCCGGAGCAGCGGAGACGTGGCGCCGCGAGGCGTCCAGTGCGGTAACGCAAACGAACCCGGAGAAGCTGGCGGGGGCCCCGGGAAGAGTTCTCTTTTCTTTGTGAAGGGCCGGGCACCCTGGAATGGGTTCGTCCCGAGATAGGGGCCCACGCCCTGGAAAGCGCCGCGGTTCCGGCGGCGTCCGGTCAGCCCTCGTCGGCCCTTGAAAATCCGGGGGAGAAGGTGTAAGTCTCGCGCCGGGCCGTACCCATATCCGCAGCAGGTCTCCAAGGTGAACAGCCTCTGGCATGTTAGATCAAGGCAGCGTAAGGGAAGTCGGCAAGTCAGATCCGTAACTTCGGGATAAGGATTGGCTCTAAGGGCTGGGTCGGTCGGGCTGAGGTGCGAAGCGGGGCTGGGCCCGAGCCGCGGCTGGGGGAGCGGCCGCCCCGCGGCGCCCCTTCCCGTTCCCGGTCCGAAGCGTGGCGACGGGCCCTTTCCGTCCCCTTCCTCCCTCCCTCGTCGTCTACCGTCCGTCCGGCGTTCCTCCCTCTGGGGGGAAAAGGTCGGAAGGCTCCGGTGGCGCGGCGGGGGCTCTGTGGGGGAGGGTGGCTCCGGGGGGTAACCCGGCCGCCCGCAGCGGGCCGGGGCCGGCGGGGGGGGTGCGCCGCGGTGCGCGGCGGCGACTCTGGACGTGCGCCGGGCCCTTCCTGTGGATCGCCCCAGCTGCGGCGGTCGCCCGGTGCCGGCCGCCTCCTCGCGGGGAGGCCGGGGCCGGCGGTCCGCCTCGGCCGGCGCCTAGCAGCTGACTTAGAACTGGTGCGGACCAGGGGAATCCGACTGTTTAATTAAAACAAAGCATCGCGAAGGCCCGCGGCGGGTGTTGACGCGATGTGATTTCTGCCCAGTGCTCTGAATGTCAAAGTGAAGAAATTCAATGAAGCGCGGGTAAACGGCGGGAGTAACTATGACTCTCTTAACT</t>
  </si>
  <si>
    <t>CATTCACAGTCATAGTGGCCTTTACCTCCACGTGGTCCCGCTGGTAACTAATCCTGGAAGACAAGTCCTTTGCAGGAGGAGTTGGAAAGGATTAGGCCAAAAAAGGCGCTATCTGGGCACGGTCGGTTCGAATGATAGCAACCAGAATGAGCGAAAATCCAAGCGATTCAGCCAGATGGGGTAGTGCCTGGCTTACCAAAACCCCGCTGAGGTGGCGAAAGGAAGTGCTGCCTTTGCATCAAATCGAATGCTTCCTTACTGAACTTGTGACACTAAAAAGAGATGCATGCAACACAGATCCACCGCAAGAGGATTCAATGGCTAGTGTACCTCCAAATACACAATGCAGTATTGAAGAGGAGATCTCCGAAGAGGTTGACGTGTCCCTCGCAGAAGATCTGGTTTTTGAGCCATCCTCGAGTAAGAAGCACCCCGTACACACCCATGCCACGACGGCATTACCTGATGCATATGAAGTTCCGAGAGAACAGAAACAACTGAAGGCGGATATAAAGAAGAAAATCATCTACTGGAGTTATCCCTCTCCATACAGATGCAATCTATGTGGTGACATCATGAGTACCATCAAAGAACTAAAAAGACACATCTCCTGTAAGCACAAAACTTTCAACTTGGTGGTATTCTGTTCGAAGTGTGATAAAGAAGATGCTTTTCATAACATAGCATGCCACTTCGCAAAATGCAATAAGAAGATCATTGAAGATGCCACCTTTATGTGCCGTCACTGCGACGAACGATTCACAACAAAAAGTGGAGTGTCACAGCATGCGCGTCACCGCCATCCAAAAGCTGTCAATGACATCAGACTAAAAATTGCGATGCCATCTAAAAGATCCAAATTATGGACGCTTGAAGAAACGCTGTTGCTGATGGATCTCGAAACCACATACAAGAACAGCAAGAAGATAAATATGGATATCAAGAAACACTTTGAGAATAAGACAAGCATCCAGATTGGAGAGAAGAGACGGGAACTAAGAGAAAAAGCAGCAAAGATGGAGAAAGAGGCTAATCTGCACATCGACTCTGATGCCGAAATTGAGTCAACTGATAAATCAGAAGATGAAGAACACACCAACGTTCCTCAATCGGATGTGCAAATAAGAAACATCAGAATTAGCACTCACAAGAAATCTCCTCAGATTAAAGACCATAAGGATCTCGTGGAAAGAATCACTGAGATAAAAGACTGCATGAGAAGTCCAGAATATCATGATTGCGGCATTGGCCTTATGGAAGTTATCACGCAGTATATTACTGAAAATATAGCCACCATCAAACCGTCTGCCTATGTAAGGCCTACCACCGATGATCCTGTTGCATCCAATGATGCAATTGAAACTGAAGTGTCAACTAATGTACCACAAAATGCAGAGCCAACAACTGCGAATTCCAGTCATAAAAGGAATTCTGGACATAAAAAAAGATATGCAAAAAGAAAAGGCTCGTATAAAGAATATCAAACTATGTTTCTGAAGGACAAGAAAAAAATCGCAAGAATTGTATGCGATGGAGCAGAGGACATGTCATGCCAGATTGAGGCAACGGAGATCTTTGACTATTATAAAAACATACTGGAGAATGAAAACATCAAAAACCCAAAATTTGAACTTTCCAATGTTATACCATCAGAAGAGGACTTCGATCATTTGAATAGACCAATCACAGAATTCGAGATAACTTGGCATCTCGAGAACTCTAATATGAACAAAGCAACTGGCCCCGACAATGTCGGCTTGAAAGAGTTACTTGGTCTTCATGCAAGAGATCACACCATTCTAACAGATCTCTTTAACATCTGGCTCCAAACATCTAAAGTACCAGAATGCATTAAGAAAAATAGATCTATCTTAATTCCGAAAAATGTTCCTCTTGACTCGCTAGGCAACATTGGAAATTGGAGGCCTATCACAATAGGCACTGCATTGATGAAATTGTTTACCAAGCTATTGACAAAAAGATTGTCATCATTTGTCTCCATCCATGAAAGACAAAAAGGTTTTATTAATGCAAGAGGTTGCCTAGAAAACTTAAACATTCTCAAGAATTCCATCAAAGGGGCCAGAAAGAACAAAGACTCTCTGGCAGTAATATTCATTGACATTTCAAAAGCTTTTGACTCAGTTGGGCATAAACATATACTAAATAGTCTCAAGAGACTTCACGTGCCATTGGGATACAGGCAGTTAATTAAAGACTTGTACACTAATTCTACCACAACGTTTAAGGGCAAAAATAACATTAATACTGCTGAGATACATATGAAGTCGGGAGTCAAACAAGGGGACTCTCTATCTCCTCTCTTGTTTAATATCGCCATGGACCCGCTAATATGTGATCTACAGTATAAAGGTTGTGGTTTTTCATTCAATAACATTCAGGGTACAAGGCAAACCACCGCACTTGCCTTTGCAGATGACATTGCTGTTCTTAGTAACTCGTGGAAGGGCATGCAAGCCAATTTGCAGATCATTGAAAAATTCAGTAAGGCCACTGGCCTCAAGCTTAATGTCAAAAAAACACATGGTTTTCACATTTCACATTTTGGTGATAAAATTGTTGTTAACAAATGCAAGCCATGGCTGTTTGAAAAATCAAAAATTGCATTCATCCACCCGGGTGAAAGTGAGAGGTACCTAGGTCTTAATTTCGACCCACACATTGGTTGTAACACCCCCAATGCACTGAATTTAAAACTGCAATCATGGGCAAAAAAGTTGGATGATCTACCACTTAAGCCAACTCAGAAAATCAAAATATTTTGCCAATATATTGTTCCTAAGCTTTCATATTCCCTTGAAATGACTGGTACAGGAGCTAACACACTTGTTGCGCTTGATCAAACTATTAAGGCTACTGTCAAACACTATTTACACCTCCCACACTATATAAATGATGGTTTGTTGTACTCAAGAAAAAAGAATGGTGGTCTTTCAATCCCTAAGCTATGTACATCTATAGGGATTAACAAGGTTAATAATTTGTTATACCTGCGTGAAAGTACAGATGTATGTATTACTAACTCCTTTATCTACGCAGGAATTGTAATCAATGATGTTATTGATGAAATTATTAAGACACACCATCTTCACATTCTACATGCAGAATGTTTAAACTTGTCACTAGAGTTAACCGCCAGTCATAATTGGCGAGAGTCTGAGTTCAACAGATGGAAGGATATGGTTGTGCAGGGTGATGGTATTCAATACTACCAGAATAATGCTTGTTCTAATTATTGGTTGATGAAACCGAAAAATATGAAAGAAAACCAATATATTGCGGCATTAAAACTGAGAGCTAACATTCCTGATACCAGAGAAACACTAGCTAGGGGGAGAAATAGACAATTCTCGAATTGTCGTTACTGTATGAATGTCGGAGAAACAATTTCACACATTTCTGGTTCATGCCCAAAAACCAAAGATATTAGAATCAGGCGACACAATAAAATTCTAGAGTTACTCATTGAAAGAGCAAAGCGATGTGGTTGGATTGCATACAGGGAACCACATCTACGTAATCCTAATGGAGAGTTACGTAAACCTGACCTTATCCTTACCAAAAATAACACAGCACACGTAATTGATGTGTCTATTAGATACGAGACATCAGCTGGGTCACTAGAATCTGCATTTGAACAAAAGGTTTCTTATTATTCAGAACTTATGTCAGCAGTACAACAACACACCAATTGTTCTCAAGTTGCATTTCACGGTTTCATTGTTGGATGCAGAGGCACATGGCCTACATGCAATAACAATTTATTAGACGAACTAGGCATCCAGTATCCGAACCCCTTCAAGAAAAACATATGCTTCACTACATTAATGGACACACTCAAAATGTTTCAGATATTCATGGACAATTAACATGACTGAATGTGTGTGATTCATCAGAGACAATTAAAACCTGAATGGTGTGTATGTATGCTTTGGATGTATATGTGGTTATGGGTTATGAGTATGAAGTTTGAGTTTGTAGTTAAGAATGTTGTGTTAATATCTGTATGAAAATTTGTATATCGTATAGTTAATAGTTAAATGTATATTTGTATATAAATTGATTCTTGTGATTAACTTGTGTATATATATAATCACCTTAACACGATAATTTTAGATAAAGTGTTAAGTTAGTTAAGTCAATGAAATACTGCATTGTGTATTCTCATTGATATTGTTATATGTTATTGCCATTGTATGTACATGAAGTCAACTCTCCCATAGTTGTCTTCGGTACCCTCTTGTGTTGCTGCATCCCCACTTCCGAATTGACGCTGATGGGCAGCAAAAGTAACCCAAAAAGGGCCACACATCAATGTGTGGTACAAA</t>
  </si>
  <si>
    <t>TAACATGACTGAATGTGTGTGATTCATCAGAGACAATTAAAACCTGAATGGTGTGTATGTATGCTTTGGATGTATATGTGGTTATGGGTTATGAGTATGAAGTTTGAGTTTGTAGTTAAGAATGTTGTGTTAATATCTGTATGAAAATTTGTATATCGTATAGTTAATAGTTAAATGTATATTTGTATATAAATTGATTCTTGTGATTAACTTGTGTATATATATAATCACCTTAACACGATAATTTTAGATAAAGTGTTAAGTTAGTTAAGTCAATGAAATACTGCATTGTGTATTCTCATTGATATTGTTATATGTTATTGCCATTGTATGTACATGAAGTCAACTCTCCCATAGTTGTCTTCGGTACCCTCTTGTGTTGCTGCATCCCCACTTCCGAATTGACGCTGATGGGCAGCAAAAGTAACCCAAAAAGGGCCACACATCAATGTGTGGTACAAA</t>
  </si>
  <si>
    <t>Desmognathus auriculatus</t>
  </si>
  <si>
    <t>Holbrook's southern dusky salamander</t>
  </si>
  <si>
    <t>ASM3026489v1</t>
  </si>
  <si>
    <t>R2-1_DAur</t>
  </si>
  <si>
    <t>KEIYWSYPSRFRCNLCGNIMSTIKELKRHISCKHKTFNLVVFCSKCDKEDAFHNIACHFAKCNKKIVEDATFMCCHCDERFTSKSGVSQHARHRHPKAVNDIRLKIAMPSKRSKLWMLEETLLQMDLETTYKNSKKINMDIQKHFENKTSIQIGEKRREIREKTAKMEKETNLHINSDGEIESINNSEDDEQNNVPQSDVQIRNIRISTHKKSPQIKNHKDLVERITELKECMMNPEYYDCGIGLMEVITQYITENISTIKPSAYVRPTIDDPAASNDATELEVPTIELQNTEPTTVNSSHKRNFGHKKRYAKRKGSYKEFQTMFLKDKKKITRIVCDGAEDMSCQIEATEIFHYYKNILENENTKNPKFESSNIVPTEEDLDHLNRPITEFEITWHLENSNMNKAAGPDNISLKELLGLHARDHTILTDLFNIWLCTSKVPECIKRNRSILIPKNVPLDSLGNIGNWRPITIGTALMKLFTKLLTKRLSTFVSIHERQKGFINARGCLENLNILKNSIKGARKNKDSLAVIFIDISKAFDSVGHKHILNSLKRLHVPLGYRQLIKDLYTNSTTTFKGKNNINTAEIHMKSGVKQGDSLSPLLFNIAMDPLICDLQYKGCGFSFNNIQGTRQTTALAFADDIAVLSDSWKGMQANLQIIEKFSKATGLKLNVKKTHGFLISHYGDKIVVNKCKPWLFEKSKIEFIYPGESERYLGLNFDPHIGCNTPNALNLKLQTWAKKLDDLPLKPTQKIKIFCQYIVPKLSYSLEMTGTGANTLVALDHTIKATVKHYLHLPHYVNDGLLYSKRKNGGLSIPKLCTSIGINKVNNLLYLRESTDVCITNSFLYAGIVINDVIDEIIKTHHLHILNADCLNMSLDLTASHNWRESEFNRWKDMVVQGDGVQYYQNNACSNYWLMKPKNMKENQYIAALKLRANIPDTRETLTRGRNRQFSNCRYCMNVGETISHISGTCPKTKDIRIRRHNKILELLIERAKRCGWIAYREPHLRNPNGELRKPDLILTKNNTAHVVDVSIRYETSAGSLESAFEQKVSYYSELMLAVQQHTNCSQVAFHGFIVGCRGTWPTCNNNLLDELGIQYPNPFKKNICFTTLMDTLKMFQIFMDN</t>
  </si>
  <si>
    <t>GTGTTGACGCGATGTGATTTCTGCCCAGTGCTCTGAATGTCAAAGTGAAGAAATTCAATGAAGCGCGGGTAAACGGCAGGAGTAACTATGACTCTCTTAACT</t>
  </si>
  <si>
    <t>CATTCACAGTCATAGTGGCCTTTACCTCCACGTGGTCCCGCTGGTAACTAATCCTGGAAGACAAGTCCTTTACAGGAGGAGTTGGAAAGGATTAGGCCAAAAAAGGCGCTATCTGGGCACGGTTAGTTCGAATGATAGCAACCAGAATGAGCGAAAATCCAATCGATTCAGCCAGATGGGCTTACCAAAACCCCGCTGAGGTGGCGGAAGGAAGTGCTGCCTTTGCATCAAATCGAATGCTTCCTTACTGAACTTGTGACTTTAAAAAGAGATGCATGCAACACAGATCCACCGCAAGAGGATTCAATGGCAAGTTTACCTCCAAATACACAATGCAGTATTGAAGAGGAGATCTCTGAAGAGGTTGATGTGTCCCTCACAGAAGATTTGGTCTTTGAGCCATCCTCGAGTAAGAAGCACCCCGTACACACCAATGCCACAATGGCATTACCTGATGCATATGAAGTTCCGAGAGAACAGAGACAATTGAAGGCGGATATAAAATAGAAAGAAATCTACTGGAGCTATCCCTCTCGATTCAGATGCAATCTATGTGGCAACATCATGAGTACCATCAAAGAACTAAAAAGACACATCTCCTGTAAGCACAAAACTTTTAACCTTGTGGTGTTCTGCTCGAAGTGTGATAAGGAGGATGCCTTTCATAACATCGCATGCCACTTCGCGAAATGCAACAAGAAAATCGTTGAAGATGCCACCTTTATGTGCTGTCATTGTGACGAACGTTTTACATCAAAAAGTGGAGTGTCACAACATGCGCGTCACCGCCATCCGAAAGCAGTCAACGACATCAGATTGAAGATCGCGATGCCGTCTAAAAGATCCAAACTATGGATGCTTGAAGAAACGCTGTTGCAGATGGATCTTGAAACCACATACAAGAATAGCAAAAAGATAAATATGGACATTCAAAAACACTTTGAAAATAAGACAAGCATCCAGATTGGAGAGAAGAGACGGGAAATAAGAGAAAAAACAGCAAAAATGGAGAAAGAGACTAATCTGCACATCAACTCTGATGGCGAAATTGAATCAATCAATAACTCAGAAGATGACGAACAAAATAACGTTCCTCAATCGGATGTGCAAATAAGAAACATCAGAATTAGTACTCACAAGAAATCTCCTCAGATTAAAAACCATAAAGATCTCGTGGAAAGAATCACTGAGCTAAAGGAATGCATGATGAATCCAGAGTACTACGACTGCGGCATTGGCCTCATGGAAGTCATCACGCAATATATTACAGAAAATATATCTACCATCAAGCCGTCTGCCTATGTAAGGCCTACCATCGATGACCCTGCTGCATCCAATGATGCAACTGAACTTGAGGTGCCAACTATTGAACTACAAAATACAGAGCCAACAACTGTGAATTCCAGTCATAAAAGGAATTTTGGACATAAAAAAAGATATGCAAAAAGAAAGGGCTCGTATAAAGAATTCCAAACCATGTTTCTGAAAGATAAGAAAAAAATCACAAGAATTGTATGCGATGGAGCAGAAGACATGTCATGCCAGATTGAAGCCACAGAAATTTTTCACTATTATAAAAACATATTGGAAAATGAAAACACCAAAAATCCAAAATTCGAATCTTCCAATATTGTACCAACAGAAGAGGACCTCGATCATTTGAATAGACCAATCACAGAATTCGAGATAACTTGGCATCTCGAGAACTCTAATATGAATAAAGCGGCTGGCCCCGACAATATCAGCCTTAAAGAATTACTTGGTCTACATGCAAGAGATCACACCATTCTAACGGATCTCTTTAATATCTGGCTTTGTACATCTAAAGTACCAGAATGCATTAAAAGAAACAGATCTATATTAATTCCGAAAAATGTTCCTCTTGACTCCCTAGGCAACATTGGAAATTGGAGGCCTATCACAATAGGTACTGCATTGATGAAATTATTTACCAAGCTATTGACAAAAAGACTGTCAACATTTGTGTCTATCCATGAAAGACAAAAAGGTTTTATTAATGCAAGAGGTTGCCTAGAAAACTTAAACATTCTCAAGAATTCCATCAAAGGGGCCAGAAAGAACAAAGATTCTCTGGCAGTAATATTCATTGACATTTCAAAAGCTTTTGACTCAGTTGGGCATAAACACATACTAAACAGTCTCAAGAGACTTCACGTGCCATTGGGATACAGGCAGTTAATTAAAGACTTGTACACTAATTCTACCACAACGTTCAAGGGCAAAAATAACATTAATACTGCTGAGATACATATGAAGTCTGGAGTCAAACAAGGGGACTCACTATCTCCTCTCTTGTTTAATATCGCCATGGACCCATTAATATGTGATCTACAGTATAAAGGTTGTGGTTTTTCCTTCAATAACATTCAGGGTACAAGGCAAACCACCGCACTTGCCTTTGCGGATGACATTGCTGTTCTTAGTGACTCATGGAAGGGCATGCAAGCCAATTTGCAGATCATTGAAAAATTCAGTAAGGCCACTGGCCTTAAACTTAATGTCAAAAAAACACATGGGTTTCTCATTTCACATTATGGTGATAAAATTGTGGTTAACAAATGCAAACCATGGTTATTTGAAAAATCTAAGATTGAATTCATTTACCCGGGTGAAAGTGAGAGGTACCTAGGTCTTAACTTCGACCCACACATTGGTTGTAACACCCCCAATGCACTGAATTTAAAACTGCAAACATGGGCAAAAAAGTTGGATGATCTACCTCTTAAGCCAACACAGAAAATCAAAATATTTTGCCAATATATTGTTCCTAAACTTTCATATTCCCTTGAAATGACTGGTACAGGAGCTAACACGCTTGTAGCGCTCGATCACACCATCAAGGCTACTGTTAAACACTATTTACACCTCCCACACTATGTTAATGATGGTTTGTTGTACTCAAAAAGAAAAAATGGTGGTCTTTCAATCCCTAAGCTATGTACATCTATAGGGATCAATAAGGTTAATAATTTGTTATACCTGCGTGAAAGTACAGATGTTTGTATCACTAACTCCTTTCTTTATGCAGGAATTGTAATCAATGATGTTATTGATGAAATTATTAAGACGCACCATCTACACATTCTAAATGCAGATTGTTTAAACATGTCACTAGATTTAACCGCCAGTCACAACTGGCGAGAGTCTGAGTTCAACAGATGGAAGGATATGGTTGTACAGGGTGATGGTGTTCAATACTACCAGAATAATGCTTGTTCTAATTATTGGTTGATGAAACCGAAAAATATGAAAGAAAACCAATATATTGCGGCATTAAAGCTGAGAGCTAACATTCCTGATACCAGAGAAACACTAACTAGGGGGAGAAATAGACAATTCTCTAATTGTCGTTACTGCATGAATGTCGGAGAAACAATATCACACATTTCTGGTACATGCCCAAAAACCAAAGATATTCGCATCAGGCGACACAATAAAATTCTAGAGTTACTCATTGAAAGAGCAAAGCGATGTGGTTGGATTGCATACAGGGAACCACATCTACGTAATCCTAATGGAGAGTTACGTAAACCTGACCTTATCCTCACCAAAAATAACACAGCACATGTAGTTGATGTGTCTATTAGATACGAGACATCAGCTGGGTCACTAGAATCTGCATTTGAACAAAAAGTTTCTTATTATTCAGAACTCATGTTAGCAGTACAACAACACACCAATTGCTCTCAAGTTGCATTTCACGGTTTCATTGTTGGATGCAGAGGCACATGGCCTACATGCAATAACAATCTATTAGACGAACTAGGCATCCAGTATCCGAACCCTTTCAAGAAAAACATATGCTTTACTACACTAATGGACACACTCAAAATGTTTCAGATATTCATGGACAATTAACATGAATGAATGTGTGTGATTCAATCAGAGATAACTAAAAACCTGAATGGTGTGTATGTATGCTTTGGATGTATATGTGGTTATGGGTTATGATTATCAAGTTTGAGTTTGTAGTTAAGAATGTTGTGTTATGAAAATATGGTTGAGTATTCTTGTTTTGTAGTGCGTAATATTTGTATGAAAATTTGTATATCTTATAGTTAATAGTTAAAATGTATATTTGTATATAAATTGATTCTTGTGATTAACTTGTATATATATAATCACCTTAACACGATAATTTTAGATAAAGTGTTAAGTTAGTTAAGTCAATGAAATACTGCATTGTGTATTCTCATTGATATTATCATATGTTATTGCCATTGTATGTACATGAAGTCAACTCTCCCATAGTTGTCTTCGGTACCCTCTTGTGTTGCTGCATCTCCACTTCCGCTCGCCTCAGGACCGGAGTGCGGACAGAAGGGGGCCGCCTCTCTCTCCCGTAGTGCACCACATGTTTGTGGGGAACCTGGTGCTAAATCATTCGTAGACAACCTGATTCTGGGTCAGGGTTTTGTGCGTAGCAGAGCAGCTATCTCACTGCGATCTATTGAAAGTCATCCCTTGAGCCGAGCTTTTGTTTGATATTTTGATATTTGACGGTCATACCAAAAAACAGCATCTTCCTCATTTGGGCATACACAGTTACCAACAAAATCTCAATATCTCCTCACTTTAAAATCACAGCTAGCTATCTTCCTTTTCTATCATTTTGAGATAAAAGTAAAGGCCAGTCTGGGTTAGAAACAATGGCAATCCCCCTCATTCTACCCGCTGTACACTCTGCTGAAAAATAATTATATCAACACTTTTTCAACCAATTACTTTCACCAATAGTAAAGTGGGCCTCCTGTAAACACCAAACCTCTCTAGGGTTTAATTGTAGAAATGTTAACACCTTATTCCTCTTAGTATTAAAACCTAAACCGTTGACATTCCAACTTAAGATGGTTATATAATTTGCCATTTATACCAAACACAGTGATCATAATTAGATTTCAAGCAGCCCCATTCATAATGCATTTTTTTGAGGTTACAAAAAAGGAAAAGAACAGTTTTATCTTGCATTAATTTATCTTGTATTGCTGTCATATCTAATTTCCTGCTGTGCACAGGCAATAGAGGCTGCCCAGCTGTCGTGTTCAACATCAGAATCATTAGAGAAATTGTCCTCGTTCATTGTAGTCAGAGAGTAGAAAGAATTAAT</t>
  </si>
  <si>
    <t>Desmognathus valentinei</t>
  </si>
  <si>
    <t>Valentine's southern dusky salamander</t>
  </si>
  <si>
    <t>ASM3026487v1</t>
  </si>
  <si>
    <t>R2-1_DVal</t>
  </si>
  <si>
    <t>KTRKKIARIVCDGAEDMSCQIEATEIFEYYKNILENENTKNPKFEPSNIVPTEENLDHLNRPVTEFEITWHLKNSNMRKAAGPDNIGFKELLGLHARDHTILTDLFNIWLRTSKVPECIKRNRSILIPKNVPLDSLGNIGNWRPITIGTALMKLFTKLLTKRLSTFVSIHERQKGFINARDCLENVNILKNSIKGARKNKDSLAVIFIDISKAFDSVGHKHILNSLKRLHVPLGYRQLIKDLYTNSTTTFKGKNNINTAEIHMKSGVKQGDSLSPLLFNIAMDPLICDLQYKGCGFSFNNIQGTRQTTALAFADDIAVLSDSWKGMQANLQIIEKFSKATGLRLNVKKTHGFLISHYGDKIVVNKCKPWLFERSKIEFIHPGESERYLGLNFDPHIGCNTPNALNLKLQTWAKKLDDLPLKPTQKIKIFCQYIVPKLSYSLEMTGTGANTLVALDHTIKATVKHYLHLPHYINDGLLYSKRKNGGLSIPKLCTSIGINKVNNLLYLRESTDVCITNSFLYAGIVINDVIDEIIKTHHLHILNAECLNMSFELTASHNWRESEFNRWRDMVVQGDGVQYYQNNACSNYWLMKPKNMKENQYIAALKLRANIPDTRETLTRGRNRQFSNCRYCLNVGETISHISGTCPKTKDIRIKRHNKILELLIERAKRCGWIAYREPHLRNPNGELRKPDLILTKNNTAHVIDVSIRYETSAGSLESAFEQKVSYYSELMSAVQQHTNCSQVAFHGFIVGCRGTWPTCNNNLLEKLGIQYPNPFKKNICFTTLMDTLKMFQIFMDN</t>
  </si>
  <si>
    <t>GCAGCTGACTTAGAACTGGTGCGGACCAGGGGAATCCGACTGTTTAATTAAAACAAAGCATCGCGAAGGCCCGCGGCTGGTGTTGATGCGATGTGATTTCTGCCCAGTGCTCTGAATGTCAAAGTGAAGAAATTCAATGAAGCGCAGGTAAACGGCGGGAGTAACTATGACTCTCTTAACT</t>
  </si>
  <si>
    <t>ATTCGCAGTCATAGTGGCCTTTACCTCCACGTGGTCCCGCTGGTAACTAATCCTGGAAAATAAGTCCTTTATAGGAGGAGTTGGAAAGGATTAGGCTAAATAAGGCGCTATCTGGGCACGGTCAGTTCGAATGATAGCAAACAGAATGAGCGAAAATCCAATCGATTCAGCCAGATGGGGTAGTGCCTGGCTTACCAAAACCCCGCTGAGGTGGCGGAAGGAAGTGCTGCCTTTGCATCAAATCGAATGCTTCCTTACTGAACTTGTGACTTTAAAAAGAGATGCATGCAACACAGATCCACCGCAAGAGGATCCAATGGCAAGTTTACTCCAAATACACAATGCAGTATTGAAGAGGAGATCTCTGAAGAGGTTGATGTATCCCTCGCAGAAGATTTGGTCTTTGAGCCATCCTCGAGTAAGAAGCACCCCGTACACACCAATGCCACAATGGCATTACCTGATGCATATGAAGTTCCGAGAGAACATAGACAACTGAAGGCGGATATAAAGAAGAAAATCATCTACTGGAGCTATCCCTCTCCATACAGATGCAATCTATGTGGTGACATCATGAGTACCATCAAGGAACTAAAAAGTCACATCTCCAGAAAGCACAAACTTTTCAACCTTGTGGTGTTCTGCTCGAAGTGTGACAAGGAGGATGCCTTTCACAACATAGCATGCCACTTCGCAAAATGCAACAAGAAAATTGGTGAAGATGCCACCTTTATGTGCTGTCACTGTGACGAACGATTTACATCAAAAAATGGAGTGTCACAACATGCACGTCACCGTCATCCGAGAGCAGTTAATGACATCAGACTGAAGATCGCGATGCCGTCTAAGAGATCCAAACTATGGACTCTAGAAGAAACGCTGTTGCTGATGGATCTTGAAACCACATACAAGAACAGCAAAAAGATAAATCTGGACATTCAAAAACACTTTGATAATAAGACAAGCATCCAGATTGGAGAGAAGAGACGGGAACTAAGAGAAAAAACAGCAAAGATGGAGAAAGAGACTAATCTGCACATCAACTCTGATGGCGAAATTGAGTCAATTAATAACTCTGAAGATGACGAACAAACCAACGTTCCTCAATCGGATGTGCAAATAAGAAACATCAGAATTAGTACTCACAAGAAATCTCCTCAGATTAAAGATCACAAATATCTCATGGAAAGAATCACAGAGATAAAAGAATGCATGATGAATCCAGAGTACTACAATTGTGGCATAGGCCTCATGGAAGTTATCACGCAATATACTACAGAAAATGTATCTACTATCAAACCGTCTGCCTATGTTAGGCCTACCATCGATGATCCTGCTGCATCCAATGATGCAACTGAACTTGAAGTGCCGACTATTGTGCCACAAAATACAGAGTCAACATCTGTGAATTCCAGCCATAAAAGGAATCCTGGATATAAAAAAAGATATGCGAAAAGAAAGGGCTCGTATAAAGAATTTCAAACAATGTTTCTAAAAGACAAGAAAAAAAATCGCAAGAATTGTATGCGATGGAGCAGAAGACATGTCATGTCAGATTGAAGCTACAGAAATTTTTGAATATTATAAAAACATATTGGAAAATGAAAACACCAAAAATCCAAAATTCGAACCTTCCAATATTGTACCAACAGAAGAGAACCTCGATCATTTGAATAGACCAGTCACGGAATTCGAGATAACTTGGCATCTCAAGAACTCTAACATGAGGAAAGCAGCTGGCCCCGACAATATCGGCTTTAAAGAACTACTTGGTCTACATGCAAGAGATCACACCATCCTCACGGATCTCTTTAATATCTGGCTTCGAACATCAAAAGTACCAGAATGCATTAAAAGAAACAGATCTATATTAATTCCGAAAAATGTTCCTCTTGACTCCCTCGGCAACATTGGAAATTGGAGACCTATCACAATAGGTACTGCATTGATGAAATTATTCACCAAACTATTGACAAAAAGACTGTCAACATTTGTGTCTATTCATGAAAGACAAAAAGGTTTTATTAATGCAAGAGATTGCCTGGAAAATGTAAACATTCTTAAGAACTCCATAAAAGGGGCCAGAAAAAACAAAGATTCTCTGGCAGTAATATTCATTGACATTTCAAAAGCTTTTGACTCAGTTGGGCATAAACACATACTAAACAGTCTCAAGAGACTTCACGTGCCATTGGGATACAGGCAGTTAATTAAAGACTTGTACACTAATTCTACCACAACGTTCAAAGGCAAAAATAACATTAATACTGCTGAGATACATATGAAGTCTGGAGTCAAACAAGGGGACTCACTATCTCCTCTCTTGTTTAATATCGCCATGGACCCATTAATATGTGATCTACAGTATAAAGGTTGTGGTTTTTCTTTCAATAACATTCAAGGTACAAGGCAAACCACCGCACTTGCCTTTGCGGATGACATTGCTGTTCTTAGTGACTCATGGAAGGGCATGCAAGCCAATTTGCAGATCATTGAAAAATTCAGTAAGGCCACTGGCCTTAGACTTAATGTCAAAAAAACACATGGTTTTCTCATTTCACATTATGGTGATAAAATTGTAGTTAACAAATGCAAACCATGGCTATTTGAAAGATCAAAAATTGAATTCATTCACCCGGGTGAAAGTGAGAGGTACCTAGGTCTTAACTTCGACCCACACATTGGTTGTAACACCCCCAATGCACTGAATTTAAAACTGCAAACATGGGCAAAAAAGTTGGATGATCTACCTCTTAAGCCAACACAGAAAATCAAAATATTTTGCCAATATATTGTTCCTAAACTTTCATATTCCCTAGAAATGACTGGTACAGGAGCTAACACGCTTGTAGCGCTCGATCACACCATCAAGGCTACTGTTAAACACTATTTACACCTCCCACACTATATAAATGATGGTTTGTTGTACTCGAAAAGAAAGAATGGTGGTCTTTCAATCCCTAAGTTATGTACATCTATAGGGATCAACAAAGTTAATAATTTGTTATACCTGCGTGAAAGTACAGATGTTTGTATCACTAACTCATTTCTTTATGCAGGAATTGTAATCAATGATGTTATTGATGAAATAATTAAGACGCACCATCTACACATTCTAAATGCAGAGTGTTTAAACATGTCATTTGAATTAACCGCCAGTCATAACTGGCGAGAGTCTGAGTTCAACAGATGGAGAGATATGGTTGTGCAGGGTGATGGTGTTCAATACTACCAGAATAATGCTTGTTCTAATTATTGGTTGATGAAACCGAAAAATATGAAAGAAAACCAATATATTGCGGCATTAAAACTGAGAGCTAACATTCCTGACACCAGAGAAACACTAACTAGGGGGAGAAATAGACAATTCTCTAATTGTCGTTACTGCCTGAATGTTGGGGAAACAATTTCACACATTTCTGGTACATGCCCAAAAACCAAAGATATTCGCATCAAGCGACACAATAAAATTCTAGAGTTACTCATTGAAAGAGCAAAGCGATGTGGTTGGATTGCATACAGGGAACCACATCTACGTAATCCTAATGGGGAGTTACGTAAACCTGACCTTATCCTCACCAAAAATAACACAGCACACGTGATTGATGTGTCTATTAGGTACGAGACATCTGCTGGGTCATTAGAATCTGCTTTTGAACAAAAGGTTTCTTATTATTCAGAACTCATGTCAGCAGTACAACAACACACTAACTGCTCTCAAGTTGCATTTCACGGTTTCATTGTTGGATGCAGAGGCACATGGCCTACATGCAATAACAATTTATTAGAAAAACTAGGCATCCAGTATCCGAACCCTTTCAAGAAAAACATATGCTTTACTACACTCATGGACACACTTAAAATGTTTCAGATATTCATGGACAATTAACATGACTGAATGTGTGTGATTCAATCAGAGACGACTGAAATTTTGAATGGTGTGTATGTATGCTTTTGGATGTATATGTGGTTATGGGTTATGTTTATGAAGTTTGAGTTTGCAGTGAAGAATATTTGTATGATGGAAATATGGTTGAGTATTTAGTTTTGCAGTGGGTAATATTTGTATGAAAAATTTATATATCTTATAGTTAATAGTTAAAATGTATATTTGTATATAAATTGATTCTTGTGATTAACTTGTATATATATAATCACCTTAACGTGATAATTTTAGATAAAGCGTTAAGTTAGTTAAGTCAATGAAATACTGCATTGTGTATTCTCATTGATATTGTATGTTATTGCCATTGTATGTACTTGAAGTCAACTCTCCCATAGTTGTCTTCGGTACCCTCTTGTGTTGCTGCATCTCCACTTCCGAATTGACGCTGATGGGCAGCAAAAGTAACCCAAAAAGGGCCACACATCAATGTGTGGTACAAA</t>
  </si>
  <si>
    <t>TAGCCAACTGCCTCATCTTCTAATTAGTGACACGCATGAATGGATGTACGAGATTCCCACTGTCCCTTTGGTGCTCTCGTCTACCTACTATCCCGCGAAGCCTCAGCCTAGGGTCTCCGCTCTCTCTCTTTGTTTGAGACTTTGGGGGAGTTGGCAGGGTTTCTCCTTGTTTCATGCCTCCATCTAGGTGGATCCCTTGCTGGAGACACTCTCGGGTTTGCACGTGTTGATTACTGGGGTTGCTTCTCCTTCGGTCCCGGTGGATTGGTGAGGGGCGCTTTGGTGATCCTGTGCTTTTGCCAACTTTTTTCCAGGGCTCTGCCTTTGGTTTTCATGGCCTGAATGTTGATTGTAAACCATTTATTTCGAAATTGAATGTCTGATTTCTTTCTTGCAGTTATCATAGGGCAGATTTGATTCCAATAAGAGCTTTGTGTGAAAAATTGCATCTTGCGTTTGCAGGAGAAGGTATATGTCAGATAAAGGAATCCAAAAATCTTTCAAAAGCTTGTGTTGAAAAGGATCTGTAGCTTCTTATCTCTATTTTGTTCGGGGGAGATGTTGAGGTTTTCCTGATCGATTGTAAAGGCCAATCTGATAAATGGGTCTCAACAAGACAGTGATCAGCCCACGGAAGAGCCGTGACTGTCGTGTTTTGAAGTGTTAATCCAGATTGAATGATTAAATCTAGTTGGTTACCATGTTTATGTGTAGGAGCATCAGAGAGCATCTGAAATTCCAAGTTTGATAGAATATTCATTAGACGTATAGCATAGGAGTCATTTTCTTGATTCATATGGATATTGAAGTCCCCGCAAATAAGTACCTTCTTATGTTGTTCCTGCAGTTCTTCCATTGCTAATTGCATTTCGCCCAGAAAAGACTTTTCTTGTCCGGGCGGCTGGTAGATACAGCAGATGGTGATAGATGGAAGATCGGCCGGCGATCCCTTAATGATGAGATATTCAAATGTGACAGGTTCGAACGAAAGAGGAATGTTCGTCCAGCTTACGTTAGACATTGTGATGAAATCCCTGAAAATTCTGGGTTGATCAAAAGTGATGTCCACAATGCGGGAGCTACTTGAAGTATCAGGAAGGCTGAATATCTCTTACCATCCCACTTCAATTGGAGGTGTGGAGCCATATAATCAATCTATTTTATACATTCATGTGAAATTTGTCCAGGAAACAGGTTCATACTGGGAAATTCATCTACCACTTGTCCTTATGCCTTTACCACAGCCTTGGCTGTACCTTATTCAGCAACCAGAATTTATTAATGCATCTACCACACATGCGCATGTTGAAAGTCTGCAGAAAACATTTGTCACATGTTTATTCATTTTGTTGAGAAGAGCATCTTGGATTTCCTGGCAACAGGCATCATCAGTTTTATCTGGGAGATTCGTCTGGTTACTCCCTTCCAATTCTTTTACCACTCTAAAGAGTTCTCTTGAATTAGATGCCGAGGCCAGGATGCGCTCATTGAATGAGTT</t>
  </si>
  <si>
    <t>TAACATGACTGAATGTGTGTGATTCAATCAGAGACGACTGAAATTTTGAATGGTGTGTATGTATGCTTTTGGATGTATATGTGGTTATGGGTTATGTTTATGAAGTTTGAGTTTGCAGTGAAGAATATTTGTATGATGGAAATATGGTTGAGTATTTAGTTTTGCAGTGGGTAATATTTGTATGAAAAATTTATATATCTTATAGTTAATAGTTAAAATGTATATTTGTATATAAATTGATTCTTGTGATTAACTTGTATATATATAATCACCTTAACGTGATAATTTTAGATAAAGCGTTAAGTTAGTTAAGTCAATGAAATACTGCATTGTGTATTCTCATTGATATTGTATGTTATTGCCATTGTATGTACTTGAAGTCAACTCTCCCATAGTTGTCTTCGGTACCCTCTTGTGTTGCTGCATCTCCACTTCCGAATTGACGCTGATGGGCAGCAAAAGTAACCCAAAAAGGGCCACACATCAATGTGTGGTACAAA</t>
  </si>
  <si>
    <t>Desmognathus aeneus</t>
  </si>
  <si>
    <t>Seepage salamander</t>
  </si>
  <si>
    <t>ASM3026463v1</t>
  </si>
  <si>
    <t>R2-1_DAe</t>
  </si>
  <si>
    <t>GAIWARSVRMMATRMSENPIDSARWGSAWLTKTPLRWRKEVLPLHQIECFLTELVTLKRDACNTDPPQEDSMASLPPNTQYSIEEEISEEVDVSLAEDLVFEPSSSKKHPVHTNATMALPDAYEVPREQRQLKADIKKKIIYWSYPSPYRCNLCGDIMSTIKELKNHISRKHRLYNLVVFCSKCDKEDAFHNIACHFAKCNKKIVEDATFMCCHCDERFTSKSGVSQHARHRHPRAVNDIRLKIAMPAKRSKLWTLEETLLLMDLETTYKNSKKINMDIKKHFENKTSIQIGEKRREIREKTAKMEKETNLHINSDGEIESINNSEDEEHTNVPQSDVQTRNIGISAQKKSPQIKDHKDLVERIIEIKECMMNPEYYDCGMGLMEVITQYITENISTIKPSAYVRPTIDDSAASNEATEPEMPTIVPQNTEAIIVNPSHKRIPGHKKRYAKRKGSYKEFQTMFLKDKKKIARIVCDGAEDMSCQIEATEIFDYYKNILENENTKNPKFEPSIILPTEEDFDHLNRSITEFEITWHLENSNMNKAAGPDNIGLKELLGLHARDHTILTDLFNIWLRTSKVPECIKRNRSILIPKNVPLDSLGNIGNWRPITIGTALMKLFTKLLTKRLSTFVSIHERQKGFINARGCLENLNILKNSIKGARKNKDSLAVIFIDISKAFDSVGHKHILNSLKRLHVPLGYRQLIKDLYTNSTTTFKGKNNINTAEIHMKSGVKQGDSLSPLLFNIAMDPLICDLQYKGCGFSFKNTQSTRQTTALAFADDIAVLSDSWKGMQANLQIIEKFSKATGLKLNVKKTHGFLISHYGDKIVVNKCKPWLFEKSKIDFIHPGESERYLGLNFDPHIGCNTPNALNVKLQSWAKKLDDLPLKPTQKIKIFCQYIVPKLSYSLEMTGSGANTLVALDHTIKATVKHYLHLPHYINDGLLYSKRKNGGLSIPKLCTSIGINKVNNLLYLRESTDVCITNSFLYAGIVINDVIDEIIKSHHLHILHAECLNPALDLTASHNWREYEFNKWKDMVVQGDGVQYYQNNACSNYWMTKPNNMKENQYIAALKLRANIPDTRETLSRGRNRQFSNCRYCLNVGETISHISGTCPKTKDIRIKRHNKILELLIERAKRCGWIAYREPHLRNPNGELRKPDLILTKNNQAHVVDVSIRYETSAGSLESAFDQKVSYYSELMSAVQQHTKCSQVTFHGFIVGCRGTWPTCNNDLLDKLGIQYPNPFRKNICFTTLMDTLKMFQVFMDN</t>
  </si>
  <si>
    <t>GAAGTTTCCCTCAGGATAGCTGGCGCTCGGAAACCCCAGTTTTATCTGGTAAAGCGAATGATTAGAGGTCTTGGGGCCGAAACGATCTCAACCTATTCTCAAACTTTAAATGGGTAAGAAGCCCGGCTCGCTGGCCTGGAGCCGGGCGTGGAATGCGAGCGCCCAGTGGGCCACTTTTGGTAAGCAGAACTGGCGCTGCGGGATGAACCGAACGCCGGGTTAAGGCGCCCGATGCCGACGCTCATCAGACCCCAGAAAAGGTGTTGGTTGATATAGACAGCAGGACGGTGGCCATGGAAGTCGGAATCCGCTAAGGAGTGTGTAACAACTCACCTGCCGAATCAACTAGCCCTGAAAATGGATGGCGCTGGAGCGTCGGGCCCATACCCGGCCGTCGCCGGCGCTGAGAGCCGCGGGGGCTAAGCCGCGACGAGTAGGAGGGCCGCTGCGGTGCGCACGGAAGCCCGGGGCGAGGGCCCGGGTGGAGCCGCCGCAGGTGCAGATCTTGGTGGTAGTAGCAAATATTCAAACGAGAACTTTGAAGGCCGAAGTGGAGAAGGGTTCCATGTGAACAGCAGTTGAACATGGGTCAGTCGGTCCTAAGAGATAGGCGAGCGCCGTTCGGAAGGGACGGGCGATGGCCTCCGTCGCCCTCGGCCGATCGAAAGGGAGTCGGGTTCAGATCCCCGAACCCGGAGTGGCGGAGACGGGCGCCCTCGCGGGCGTCCAGTGCGGTAACGCGACCGATCCCGGAGAAGCCGGCGGGAGCCCCGGGGAGAGTTCTCTTTTCTTTGTGAAGGGCAGGGCGCCCTGGAATGGGTTCGCCCCGAGAGAGGGGCCCGCGCCTTGGAAAGCGTCGCGGTTCCGGCGGCGTCCGGTGAGCTCTCGCTGGCCCTTGAAAATCCGGGGGAGAGGGTGTAAATCTCGCGCCGGGCCGTACCCATATCCGCAGCAGGTCTCCAAGGTGAACAGCCTCTGGCATGTTAGAACAATGTAGGTAAGGGAAGTCGGCAAGTCAGATCCGTAACTTCGGGATAAGGATTGGCTCTAAGGGCTGGGTCGGTCGGGCTGGGGCGCGAAGCGGGGCTGGGCGCGCGCCGCGGCTGGACGAGGCGCCGCGAGCCGTACCCCGCCGGTTCCCCCCCACGCGTGCCCGCCGCGCCTTCGCGGGCCGGCGGCGCGCGCGCGCGTGGGCGCCGGCGGCGGGGCGGCGAGCGGCGGCGACTCTGGACGTGCGCCGGGCCCTTCCTGTGGATCGCCCCAGCTGCGGCGGTCGCCCGGTGCCGGCCGCCTCCTCGCGGGGAGGCCGGGGCCGGCGGTCCGCCTCGGCCGGCGCCTAGCAGCTGACTTAGAACTGGTGCGGACCAGGGGAATCCGACTGTTTAATTAAAACAAAGCATCGCGAAGGCCCGCGGCGGGTGTTGACGCGATGTGATTTCTGCCCAGTGCTCTGAATGTCAAAGTGAAGAAATTCAATGAAGCGCGGGTAAACGGCGGGAGTAACTATGACTCTCTTAACT</t>
  </si>
  <si>
    <t>CATTCGCAGTCATAGTGGCCTTTACCTCCTCGTGGTCCCGCTGGTAACTAATCCTGGAAAACAAGTCCTGTATAGGAGGCGTTGAAAAGGATTAGGCTAAATAAGGCGCTATCTGGGCACGGTCAGTTCGAATGATGGCAACCAGAATGAGCGAAAATCCAATCGATTCAGCCAGATGGGGTAGTGCCTGGCTTACCAAAACCCCGCTGAGGTGGCGGAAGGAAGTGCTGCCTTTGCATCAAATCGAATGCTTCCTAACTGAACTTGTGACTTTAAAAAGAGATGCATGCAACACAGATCCACCGCAAGAGGATTCAATGGCAAGTTTACCTCCAAATACGCAGTACAGTATTGAAGAGGAGATCTCTGAAGAGGTTGATGTCTCCCTCGCAGAAGATTTGGTCTTTGAGCCATCCTCGAGTAAGAAGCACCCCGTGCACACCAATGCCACAATGGCACTACCTGATGCATATGAAGTTCCGAGAGAACAGAGACAACTGAAGGCGGACATAAAAAAGAAAATCATCTACTGGAGCTATCCCTCTCCATACAGATGCAATCTATGTGGTGACATCATGAGTACCATCAAGGAACTAAAAAATCACATCTCCAGAAAGCACAGACTTTATAATCTTGTGGTGTTCTGCTCGAAGTGTGATAAGGAGGATGCCTTTCACAACATAGCATGCCACTTCGCAAAATGCAACAAGAAGATCGTTGAAGATGCCACCTTTATGTGCTGTCATTGTGACGAACGATTTACATCGAAAAGTGGAGTGTCACAACATGCGCGTCACCGTCATCCGCGAGCAGTTAATGACATCAGATTGAAGATCGCGATGCCGGCTAAGAGATCCAAACTATGGACGCTTGAAGAAACGCTGCTGCTGATGGATCTTGAAACCACATACAAGAACAGCAAAAAGATAAATATGGACATTAAAAAACACTTTGAAAATAAAACAAGCATCCAGATTGGAGAGAAGAGACGGGAAATAAGAGAAAAAACAGCGAAGATGGAGAAAGAGACTAATCTGCACATCAACTCTGATGGCGAAATTGAGTCAATTAATAACTCAGAAGATGAAGAACACACCAACGTTCCTCAATCTGATGTGCAAACAAGAAATATTGGAATTAGTGCTCAAAAGAAATCTCCTCAGATTAAAGACCATAAAGATCTCGTGGAAAGAATTATTGAAATAAAAGAATGCATGATGAATCCAGAGTACTACGATTGTGGCATGGGCCTCATGGAAGTTATCACGCAATATATTACAGAGAATATATCAACTATTAAACCGTCTGCCTATGTTAGGCCTACCATCGATGATTCCGCTGCATCCAATGAGGCAACTGAACCTGAAATGCCAACTATTGTGCCACAAAACACAGAGGCAATAATTGTGAATCCCAGCCATAAAAGGATTCCTGGACATAAAAAAAGATATGCAAAAAGAAAGGGCTCGTACAAGGAATTTCAGACCATGTTCCTAAAAGACAAGAAGAAGATCGCAAGGATTGTATGCGATGGAGCTGAGGACATGTCATGTCAGATTGAAGCCACAGAAATCTTTGACTATTATAAAAACATTTTGGAAAATGAAAACACCAAAAATCCAAAATTCGAACCTTCTATTATTTTACCAACAGAAGAGGACTTTGATCACTTGAATAGATCAATCACAGAATTCGAGATAACTTGGCATCTCGAGAACTCTAATATGAACAAGGCAGCTGGCCCCGACAATATCGGCCTTAAAGAACTACTTGGTCTACATGCAAGAGATCACACCATTCTGACGGATCTATTTAACATCTGGCTTCGAACATCTAAAGTACCAGAATGCATTAAAAGAAATAGATCTATATTAATTCCGAAAAATGTTCCTCTTGATTCCCTTGGCAACATTGGAAATTGGAGACCTATCACAATAGGTACTGCATTGATGAAGTTATTCACCAAACTTTTGACCAAAAGACTGTCAACATTCGTGTCTATCCATGAAAGACAAAAAGGTTTTATTAATGCAAGAGGTTGCCTGGAAAACTTAAACATTCTCAAGAATTCCATCAAAGGGGCCAGAAAGAACAAAGATTCTCTGGCAGTAATATTTATTGACATTTCAAAAGCCTTTGACTCAGTTGGGCATAAACACATTCTAAACAGTCTCAAGAGACTACATGTGCCACTCGGATACAGGCAGTTAATTAAAGACTTGTACACTAATTCTACCACAACGTTCAAAGGCAAAAACAATATTAATACTGCTGAAATACATATGAAGTCAGGGGTCAAACAAGGGGACTCACTGTCTCCTCTCTTGTTTAATATCGCCATGGACCCATTGATTTGTGATTTACAGTATAAAGGTTGTGGTTTTTCTTTTAAGAACACTCAGAGTACAAGGCAAACCACCGCACTAGCCTTTGCGGATGACATTGCTGTTCTTAGTGACTCATGGAAGGGCATGCAAGCCAATTTGCAGATCATTGAAAAATTCAGCAAGGCCACTGGCCTTAAGCTTAATGTCAAAAAAACTCATGGGTTTCTCATTTCACATTATGGTGATAAAATTGTGGTTAACAAATGCAAACCATGGCTCTTTGAAAAATCTAAGATTGACTTTATTCACCCAGGTGAAAGTGAGAGGTACCTAGGTCTTAACTTTGACCCACACATTGGTTGTAACACCCCCAATGCACTGAATGTAAAACTGCAATCATGGGCAAAAAAGTTGGATGATCTACCTCTTAAGCCAACGCAAAAAATCAAAATATTTTGCCAATACATTGTTCCAAAACTTTCATATTCCCTTGAAATGACTGGTTCAGGGGCTAACACACTTGTTGCGCTCGACCACACCATCAAAGCTACTGTCAAACACTATTTACACCTCCCACACTATATCAATGATGGTTTGTTGTACTCAAAAAGAAAAAATGGTGGTCTTTCAATCCCTAAGTTATGTACATCTATAGGGATCAACAAAGTTAATAACTTGTTATACCTGCGTGAAAGTACTGATGTTTGTATCACTAACTCATTTCTTTATGCAGGAATTGTAATTAATGATGTTATTGATGAAATAATTAAGTCGCACCATTTACATATTTTACATGCAGAGTGTTTAAACCCAGCACTAGATTTGACCGCTAGTCATAACTGGCGAGAGTATGAGTTCAACAAATGGAAAGATATGGTTGTGCAGGGCGATGGTGTTCAATACTATCAAAATAATGCCTGTTCTAATTATTGGATGACGAAACCTAATAACATGAAAGAGAACCAATATATTGCGGCATTAAAATTGAGAGCTAACATTCCTGACACCAGAGAAACACTATCTAGGGGGAGAAATAGACAATTCTCCAATTGTCGTTACTGCCTGAATGTTGGGGAAACAATATCACACATTTCTGGTACATGCCCTAAAACTAAAGACATTCGCATCAAGCGACATAATAAAATTCTAGAGTTACTCATTGAAAGAGCAAAGCGATGTGGTTGGATTGCATACAGGGAACCACATCTACGAAACCCTAATGGGGAGTTACGTAAACCTGACCTTATCCTAACCAAAAATAACCAAGCACACGTGGTTGATGTATCTATTAGATACGAGACATCTGCTGGGTCACTAGAATCCGCATTCGATCAAAAGGTCTCCTATTATTCAGAGCTCATGTCAGCAGTACAACAACATACCAAATGTTCTCAAGTCACATTTCACGGTTTTATTGTTGGATGCAGAGGCACATGGCCTACATGCAATAACGATCTATTAGACAAATTAGGCATCCAGTATCCAAACCCCTTCAGAAAAAACATATGCTTTACTACACTCATGGACACACTTAAAATGTTTCAGGTATTCATGGACAATTAACATGACTGAATGTGTGTGGATGTAATCAGAGACAAATGGAATGGTGTGTATATATGCTTTTGGATGTATATGTGGTTATGGGTTATTTGGTTATGAAGTTTGAGTTTGCAGTGAAGAATGTTTGTATAAAGGAATATGGTTATGAGGTATGAGTTTTGTAGTGGGTAGTGTTTATATTGAATTGGTGTATATGTTGTATGTCTTATAGTTAATAGTTAAAATATATATTATTGTATATAAATTGATTCTTGTGATTAACATGTATATATATAATTAGCTTAACACGAGAATTTTAGATAAAGTGTTAAGTCAGTTAAATCAACGAAATACTGTACTGTGTATTTTCATTGATATTATATGTTATTGCCATTGTATGTACTGAAGTCAACTCTCCCATAGTTGTCTTCAGTAACCTCTTGTGTTGCTGCATCTCCACTTCCGAATTGACGCTGATGGGCAGCAAAAGTAACCCAAAAAGGGCCACACATCATTGTGTGGTACAAG</t>
  </si>
  <si>
    <t>TAGCCAAATGCCTCGTCATCTAATTAGTGACGCGCATGAATGGATGAACGAGATTCCCACTGTCCCTACCTACTATCTAGCGAAACCACAGCCAAGGGAACGGGCTTGGCGGAATCAGCGGGGAAAGAAGACCCTGTTGAGCTTGACTCTAGTCTGGCACTGTGAAGAGACATGAGAGGTGTAGGATA</t>
  </si>
  <si>
    <t>TAACATGACTGAATGTGTGTGGATGTAATCAGAGACAAATGGAATGGTGTGTATATATGCTTTTGGATGTATATGTGGTTATGGGTTATTTGGTTATGAAGTTTGAGTTTGCAGTGAAGAATGTTTGTATAAAGGAATATGGTTATGAGGTATGAGTTTTGTAGTGGGTAGTGTTTATATTGAATTGGTGTATATGTTGTATGTCTTATAGTTAATAGTTAAAATATATATTATTGTATATAAATTGATTCTTGTGATTAACATGTATATATATAATTAGCTTAACACGAGAATTTTAGATAAAGTGTTAAGTCAGTTAAATCAACGAAATACTGTACTGTGTATTTTCATTGATATTATATGTTATTGCCATTGTATGTACTGAAGTCAACTCTCCCATAGTTGTCTTCAGTAACCTCTTGTGTTGCTGCATCTCCACTTCCGAATTGACGCTGATGGGCAGCAAAAGTAACCCAAAAAGGGCCACACATCATTGTGTGGTACAAG</t>
  </si>
  <si>
    <t>Desmognathus welteri</t>
  </si>
  <si>
    <t>Black mountain salamander</t>
  </si>
  <si>
    <t>ASM3026449v1</t>
  </si>
  <si>
    <t>R2-1_DWe</t>
  </si>
  <si>
    <t>SLPPNTQCSIEEEISEEVDVSLAEDLVFEPSSSKKHPVHTNATMALPDAYEVPREQRQLKADIRKKIVYWSYPSPYRCNLCGDIMSTIKELKRHISCKHKTFNLMVFCSKCDKEDAFHNIACHFAKCNKKIIEDATFMCRHCDERFTSKSGVSQHARHRHPKAVNDIRLKIAMPSKRSKLWTLEETLLLMDLETTYKNSKKINMDIQKHFENKTSIQIGEKRREIREKTAKMEKETNLHINSDGEIESINNSEDDEQTNVPQSDVQIRNIRISTHKKSPQIKDHKDLVERITEIKECMMNPEYYDCGIGLMEVITQYITENISTIKPSASVRTTIDDPAASNDATELEVPTIEIQNTEPTTVNSSHKRNSGHKKRYAKRKGSYKEFQTMFLKDKKKIARIVCDGAEDMSCQIEATEIFDYYKNILENENTKNPKFEPSNIVPTEEDLDHLNRPITEFEITWHLENSNMNKAAGPDNISLKELLGLHARDHTILTDLLNIWLRTSKVPECIKRNRSILIPKNVPLDSLGNIGNWRPITIGTALMKLFTKLLTKRLSTFVSIHERQKGFINARGCLENLNILKNSIKGARKNKDSLAVIFIDISKAFDSVGHKHILNSLKRLHVPLGYRQLIKDLYTNSTTTFKGKNNINTDEIHMKSGVKQGDSLSPLLFNIAMDPLICDLQYKGCGFSFNNIQGTRQTTALAFADDIAVLSDSWKGMQANLQIIEKFSKATGLKLNVKKNTWFSHFTLW</t>
  </si>
  <si>
    <t>CAAGTTTACCTCCAAATACACAATGCAGTATTGAAGAGGAGATCTCCGAAGAGGTTGACGTGTCCCTCGCAGAAGATTTGGTCTTTGAGCCATCCTCGAGTAAGAAGCACCCCGTACACACCAATGCCACGATGGCATTACCTGATGCATATGAAGTTCCGAGAGAACAAAGACAATTGAAAGCGGACATAAGAAAGAAAATCGTTTACTGGAGCTATCCCTCTCCATACAGATGCAATCTATGTGGCGACATCATGAGTACCATCAAAGAACTAAAAAGACACATCTCCTGTAAGCACAAAACTTTCAACTTGATGGTATTCTGTTCGAAGTGTGATAAAGAGGATGCTTTTCATAACATAGCATGCCACTTCGCAAAATGCAATAAGAAGATCATTGAAGATGCCACCTTTATGTGCCGTCATTGCGACGAACGATTCACATCAAAAAGTGGAGTGTCGCAACATGCGCGTCACCGCCATCCAAAAGCAGTCAACGACATCAGACTGAAGATCGCGATGCCATCTAAAAGATCCAAACTATGGACGCTTGAAGAAACGCTGTTGCTGATGGATCTTGAAACCACATACAAGAATAGCAAAAAGATAAATATGGACATTCAAAAACACTTTGAAAATAAGACAAGCATCCAGATTGGAGAGAAGAGACGGGAAATAAGAGAAAAAACAGCGAAGATGGAGAAAGAGACTAATCTGCACATCAACTCTGATGGCGAAATTGAGTCAATTAATAACTCTGAAGATGACGAACAAACCAATGTTCCTCAATCGGATGTGCAAATAAGAAACATCAGAATTAGTACTCACAAGAAATCTCCTCAGATTAAAGATCATAAAGATCTCGTGGAAAGAATCACGGAGATAAAAGAATGCATGATGAATCCAGAGTACTACGATTGTGGCATAGGCCTCATGGAAGTTATCACGCAATATATTACAGAAAATATATCTACCATCAAACCGTCTGCCTCTGTCAGGACTACCATCGATGATCCTGCTGCATCCAATGATGCAACTGAACTTGAAGTGCCAACTATTGAAATACAAAATACAGAGCCAACAACTGTGAATTCCAGTCATAAAAGGAATTCTGGACATAAAAAAAGATATGCAAAAAGAAAGGGCTCGTATAAAGAATTCCAAACCATGTTTCTGAAAGATAAGAAAAAAATCGCAAGAATTGTATGCGATGGAGCAGAAGACATGTCATGCCAGATTGAAGCCACAGAAATTTTTGACTATTATAAAAACATATTGGAAAATGAAAACACCAAAAATCCAAAATTTGAACCTTCCAATATTGTACCAACAGAAGAGGACCTCGATCATTTGAATAGACCAATCACAGAATTCGAGATAACTTGGCATCTCGAGAACTCTAATATGAATAAAGCAGCTGGCCCCGATAATATCAGCCTTAAAGAACTACTTGGTCTACATGCAAGAGATCACACCATTCTCACGGATCTCCTTAATATCTGGCTTCGAACATCAAAAGTACCAGAATGCATTAAAAGAAATAGATCTATATTAATTCCGAAAAATGTTCCTCTTGATTCCTTAGGCAACATTGGAAATTGGAGACCTATCACAATAGGTACTGCATTGATGAAATTATTCACCAAACTATTGACAAAAAGACTGTCAACATTTGTGTCTATTCATGAAAGACAAAAAGGTTTTATTAATGCAAGAGGTTGCCTAGAAAATTTAAACATTCTCAAGAATTCCATCAAAGGGGCCAGAAAGAACAAAGATTCTCTGGCAGTAATATTCATTGACATTTCAAAAGCTTTTGACTCAGTTGGGCATAAACACATACTAAACAGTCTCAAGAGACTTCATGTGCCATTGGGATACAGGCAATTAATCAAAGACTTGTACACTAATTCTACCACAACGTTCAAGGGCAAAAATAATATCAATACTGATGAGATTCATATGAAGTCCGGGGTCAAACAAGGGGACTCACTATCTCCTCTCTTGTTTAATATCGCCATGGACCCATTAATATGTGATCTACAGTATAAAGGTTGTGGTTTTTCCTTCAATAACATTCAGGGTACAAGGCAAACCACCGCACTTGCCTTTGCGGATGACATTGCTGTTCTCAGTGACTCTTGGAAGGGCATGCAAGCCAATTTGCAGATCATTGAAAAATTCAGTAAGGCCACTGGCCTTAAACTTAATGTCAAAAAAAACACATGGTTTTCTCATTTCACATTATGGTGATAAAATTGTGGTTAACAGATGCAAACCATGGTTATTTGAAAGATCAAAGATTGAATTCATTCACCCGGGTGAAAGTGAGAGGTACCTAGGTCTTAACTTCGACCCACACATTGGTTGTAACACCCCCAATGCACTGAATTTAAAACTGCAATCATGGGCAAAAAAGTTGGATGATCTACCTCTTAAGCCAACACAGAAAATCAAAATATTTTGCCAATATATTGTTCCTAAACTTTCATATTCCCTGGAAATGACTGGTACAGGAGCTAACACGCTTGTAGCACTCGATCACACCATCAAGGCTACTGTCAAACACTATTTACACCTCCCACACTATGTTAATGATGGTTTGTTGTACTTAAAAAGAAAAAATGGTGGTCTTTCAATCCCTAAGCTATGTACATCTATAGTTATCAACAAAGTTAATAACTTGTTATACCTGCGTGAAAGTACAGATGTTTGTATCACTAACTCATTTCTTTATGCAGGAATTGTAATCAATGATGTTATTGATGAAATAATTAAGACGCACCATCTACACATTCTAAATGCAGGGTGTTTAAACATGTCACTAGAGTTAACCGCCAGTCATAACTGGCGAGAGTCTGAGTTCAACAGATGGAAAGATATGGTTGTGCAGGGTGATGGTGTTCAATACTACCAAAATAATGCTTGTTCTAATTATTGGTTGATGAAACCTAAAAATATGAAAGAGAACCAATATATTGCAGCATTAAAATTGAGAGCTAACATTCCTGACACCAGAGAAACACTATCTAGGGGGAGAAATAGACAATTCTCTAATTGTCGCTATTGCCTGAGTGTTGGTGAAACAATATCACACATTTCTGGTACATGCCCAAAAACTAAAGATATTCGCATCAAGAGACACAATAAAATTCTAGAGTTACTCATTGAAAGAGCAAAGCGATGTGGTTGGATTGCATACAGGGAACCACATCTACGTAATCCTAATGGAGAGTTACGTAAACCTGACCTTATCCTCACCAAAAATAACACAGCACACGTGATTGATGTGTCTATTAGATACGAAACATCTGCTGGGTCACTAGAATCTGCATTTGAACAAAAGGTTTCCTATTACTCAGAACTCATGTCAGCAGTACAACAACACACCAAATGTTCTCAAGTTGCATTTCACGGTTTCATTGTTGGATGCAAAGGCACATGGCCTACATGCAATAACAATCTATTAGACGAACTAGGCATCCAGTATCCGAATCCTTTTAAGAAAAACATATGCTTTACTACACTCATGGACACACTTAAAATGTTTCAGATATTCATGGACAATTAACATGAATGAATGTGTGTGGATGTAATCAGAAATAACAAAATCTTGAATGGTGTGTATGTATGCTTTTTGGATGTATATGTGGTTATGGGTTATATGGTTATGAAGTTTGAGTTATGTAGTGAAGATTGTTTGTGTGAAGAAATATGGTTGAGTTATGAGTTTTGTAGTGGGTAATATTTGTATTGAAAATGTGTATATGTTGTATGTCTTATAGTTAATAGTTAAAATGTATATTTGTATATAAATTGATTCTTGTGATTAACTTGTATATATATAATCACCTTAACGTGATAATTTTAGATAAAGCGTTAAGTTAGTTAAG</t>
  </si>
  <si>
    <t>Desmognathus imitator</t>
  </si>
  <si>
    <t>Imitator salamander</t>
  </si>
  <si>
    <t>ASM3026443v1</t>
  </si>
  <si>
    <t>R2-2_DIm</t>
  </si>
  <si>
    <t>ATCTACTGGAGCTATCCCTCTCCATACAGATGCAATCTATGTGGTGACATCATGAGTACCATCAAGGAACTAAAAAGTCACATCTCCAGAAAACACAAAACTTTTAACCTTGTCGTGTTCTGCTCGAAGTGTGATAAGGAGGATGCCTTTCACAACATAGCATGCCACTTCGCGAAATGCAACAAGAGAATCGTTGAAGATGCCACCTTTATATGCTGTCACTGCGACGAACGATTTACATCAAAAAGTGGAGTGTCACAACATGCGCGTCACCGCCATCCGAGAGCAGTCAACGACATCAGACTGAAGATCGCGATGCCGTCTAAAAGATCCAAACTATGGACGCTAGAAGAAACGCTGTTGCTGATGGATCTTGAAACCACATACAAGAATAGCAAAAAGATAAATATGGACATTCAAAAACACTTTGAAAATAAAACAAGCATCCAGATTGGAGAGAAGAGACGGGAATTAAGAGAAAAAACAGCAAAGATGGAGAAAGAGACTAATCTGCACATCAACTCTGATGGCGAAATTGAGTCAATTAATAACTCTGAAGATGACGAACAAACCAATGTTCCTCAATCGGATGTGCAAGTAAGAAACATCAGAATTAGTACTCACAAGAAATCTCCTCAGATTAAAGATCATAAAGATCTCGTGGAAAGAATCACGGAGATAAAAGAATGCATGATGAATCCAGAGTACTACGATTGTGGCATAGGCCTCATGGAAGTTATCACGCAATATATTACAGAAAATATATCCACCATCAAACCGTCTGCCTCTGTCAGGCCTACCATCGATGATCCTGCTGCATCCAATGATGCAACTGAACTTGAAGTGTCAACTACTGTGCTACAAAATCCAGAGCCAACAACTGTGAATTCCAGCCATAAAAGTAATCCTGGTCATAAAAAAAGATATGCGAAAAGAAAGGGCTCGTATAAAGAATTTCAAACCATGTTTCTAAAAGACAAGAAAAAAATCGCAAGAATTGTATGCGATGGAGCAGAGGACATGTCATGTCAGATTGAAGCTACAGAAATCTTTAACTATTATAAAAACATATTGGAAAATGAAAACACCAAAAATCCAAAATTTGAACCTTCCAATATTGTACCAACAGAAGAGGACCTCGATCATTTGAATAGACCAATCACAGAATTCGAGATAACTTGGCATCTCGAGAACTCTAATATGAATAAAGCAGCTGGCCCCGATAATATCGGCTTTAAAGAATTACTTGGTCTACATGCAAGAGATCACACAATTCTCACGGATCTCTTTAATATCTGGCTTCGAACATCAAAAGTACCAGAATGCTTTAAAAGAAACAAATCTATATTAATTCCGAAAAATGTTCCTCTTGACTCCTTAGGCAACATTGGAAATTGGAGACCTATCACAATAGGTACTGCATTGATGAAATTATTCACCAAACTATTGACAAAAAGACTGTCAACATTTGTGTCTATTCATGAAAGACAAAAAGGTTTTTATTAATGCAAGAGGTTGCCTAGAAAATTTAAACATTCTCAAGAATTCCATCAAAGGGGCCAGAAAGAACAAAGATTCTCTGGCAGTAAAATTCATTGACATTTCTAAAGCTTCTGACTCAGTTGGGCATAAACACATACTGAACAGTCTCAAGAGACTTCATGTGCCACTTGGATACAGGCAGTTAATTAAAGACTTGTACACTAATTCTACCACAACGTTCAAAGGCAAAAACAATATTAATACTGCTGAGATACATATGAAGTCTGGGGTCAAACAAGAGGACTCACTATCTCCTCTCTTGTTTAATATCGCCATGGACCCATTAATATGTGATCTACAGTATAAAGGTTGTGGTTTTTCCTTCAATAACATTCAGGGTACAAGGCAAACCACCGCACTTGCCTTTGCGGATGACATTGCTGTTCTCAGTGACTCTTGGAAGGGCATGCAAGCCAATTTGCAGATCATTGAAAAATTCAGTAAGGCCACTGGCCTTAAACTTAATGTCAAAAAAACACATGGGTTTCTCATTTCACATTATGGTGATAAAATTGTGGTTAACAGATGCAAACCATGGTTATTTGAAAGATCAAAGATTGAATTCATTCACCCGGGTGAAAGTGAGAGATACCTAGGTCTTAACTTCGACCCACACATTGGTTGTAACACCCCCAATGCACTGAATTTAAAACTGCAATCTTGGGCAAAAAAGTTGGATGATCTACCTCTTAAGCCAACACAGAAAATCAAAATATTTTGCCAATATATAAACTTTCATATTCCCTTGAAATGTCTGGTACAGGAGCTAACACACTTGTAGCGCTCGATCACACCATCAAGGCTACTGTTAAACACTATTTACACCTCCCACACTATGTTAATGATGGTTTGTTGTACTCAAAAAGAAAAAATGGTGGTCTTTCAATCCCTAAGCTATGTACATCTATAGGGATCAACAAAGTTAATAACTTGTTATACCTGCGTGAAAGTACAGATGTTTGTATCACTAACTCATTTCTTTATGCAGGAATTGTAATCAATGATGTTATTGATGAAATAATTAAGACGCACCATTTACACATTCTAAATGCAGAGTGTTTAAACTTATCACTAGATTTAACCGCCAGTCATAACTGGCGAGAGTCTGAGTTCAACAGATGGAAAGATATGGTTGTGCAGGGTGATGGTGTTCAATACTACCAAAATAATGCTTGTTCTAATTATTGGTTGATGAAACCTAAAAATATGAAAGAGAACCAATATATTGCAGCATTAAAATTGAGAGCTAACATTCCTGACACCAGAGAAACACTATCTAGGGGGAGAAATAGACAATTCTCTAATTGTCGCTATTGCCTGAGTGTTGGTGAAACAATATCACACATTTCTGGTACATGCCCAAAAACTAAAGATATTCGCATCAAGAGACACAATAAAATTCTAGAGTTACTCATTGAAAGAGCAAAGCGATGTGGTTGGATTGCATACAGGGAACCACATCTACGAAATCCTAAAGGAGAGTTACGTAAACCTGACCTTATCCTCACCAAAAATAACAAAGCACACGTGGTCGATGTATCTATTAGATACGAGACATCTGCTGGGTCACTAGAATCTGCATTTGATCAAAAGGTTTCCTATTATTCAGAGCTCATGTCGGCAGTACAACAACATACCAAATGTTCTCAAGTTGCATTTCACGGTTTTATTGTTGGATGCAGAGGCACATGGCCTACATGCAATAACAATCTATTAGACGAATTAGGCATCCAGTATCCAAACCCTTTCAAAAAGAACATATGCTTTACTACACTCATGGACACACTTAAAATGTTTCAGATATTCATGGACAATTAACATGAATGAAGGTGTGTGGATGTAATCAGAAATAACAAAAATCTTGAATGGTGTGTATGTATGCTTTTTGGATGTATATGTGGTTATGGGTTATATGGTTATGAAGTTTGAGTTATGTAGTGAAGAATGTTTGTGTGAAGAAATATGGTTGAGTTATGAGTTTTGTAGTGGGTAATATTTGTATTGAAAATGTGTATATGTTGTATGTCTTATAGTTAATAGTTAAAATGTATATTTGTATATAAATTGATTCTTGTGATTAACTTGTATATATATAATCACCTTAACGTGATAATTTTAGATAAAGCGTTAAGTTAGTTAAGTCAATGAAATACTGTATTGTGTATTCTCATTGATATTATATGTTATTGCCATTGTATGTACTTGAAGTCAACTCTCCCATAGTTGTCTTCAGTACCCTCTTGTGTTGCTGCATCTCCACTTCCGAATTGACGCTGATGGGCAGCAAAAGTAACCCAAAAAGGGCCACACATCAATGTGTGGTACAAA</t>
  </si>
  <si>
    <t>TAGCCAAATGCCTCATCATCTAATTAGTGACACGCATGAATGGATGAACGAGATTCCCACTGTCCCTACCTACTATCTAGCGAAACCACAGCCAAGAAAACTCCGCTGTCATTCCTTGTTCGGCATTGGGAAAGTTGGCGGGGTTTCTCCTTGTTTCATGCCTCCATCTAGGTGGATCCCTTGCTGGCGACACGCTCGGGTTTGCCCCTGTTGGTTACTGGGGATGCTTCTCCTTCAGTCCCGGTGGATTGGTAGGTGGAGGGGCGCTTTGGCAACTTTGCTCTCCGAGCGGGGGCGTCTGCAGCCTCTTCCAAAGTTCTGCATCGGTCCTCCTGGACTTTCAGGCCTTGCGTACTATTATGGAGGGGACGCTGGGTTCAGTTCCTGTCTGCCTTGGCCTTTGATCACGTTACGGCGGCTGTTCTTAGTGCAGGGTCGGTGGTCGGGGCACGGCGTCTCCTTTGGAAGATGGATGCTCGGTCAGAGGCAGCGTTGCTGACTGTCCCTTTATCTGGCGGGTTCCGGCGGTTCCCACCGGGATGAGATAGGAAGTCGGCTGTCGGGGTTCGACGGCTGTTGTTTCTTCCTCTTCGACTTCTGAGCAAGTGGCTCCTTCCTCTTCTCATCAGCACTCCGGGCTGGGCCGGGTGTTTGCCCGGTGGGCTCGTTTCCGGTTGGCGGGCGTTTCCGGCTTTTCTACTCAGCCTGGGCCGAGTCCGTTTCAGACCTTTGAGTGCTCTCCATGGTTCACGAGGGCTGCCGACTCAATTTGCCGCGATCCTCCTCCATTTGGTCTTTGAGCCATCCTCGAGTAAGAAGCACCCCGTACACACCAATGCCACAATGGCATTACCTGATGCATATGAAGTTCCGAGAGAACAGAGACAATTGAAGGCGGATATAAAAAAGAAAACCATCTACTGGAGCTATCCCTCTCCATACAGATGCAATCTATGTGGTGACATCATGAGTACCATCAAGGAACTAAAAAGACACATCTCCTGTAAGCACAGAACTTTTAACCTTGTGGTGTTCTGCTCGAAGTGTGATAAGGAGGATGCCTTTCATAACATAGCATGCCACTTCGCAAAATGCAACAAGAAGATCATTGAAGATGCCACCTTTATGTGCCGTCATTGCGACGAACGATTCACATCAAAAAATGGAGTGTCACAACATGCGCGTCACCGCCATCCAAAAGCAGTCAACGACATCAGACTGAGGATCGCGATGCCATCTAAAAGATCCAAACTATGGACGCTTGAAGAAACGCTGTTGCTGATGGATCTTGAAACCACATACAAGAACAGCAAAAAGATTAATATGGACATTCAAAAACACTTTGAAAATAAGACAAGCATCCAGATTGGAGAGAAGAGACGGGAAATAAGAGAAAAAACAGCAAAGATGGAGAAAGAGACTAATCTGCACATCGACTCTGATGGCGTAACTGAGTCAATCAATAACTCAGAAGATGACGAACAAAATAACGTTCCTCAATCGGATGTGCAAACAAGAAACATCAGAATTAGTACTCACAAGAAATCTCCTCAGATTAAAAACCATAAAGATCTCGTGGAAAGAATCACTGAGATAAAGGAATGTATGATGACTCCAGAGTATTACGATTGTGGCATTGGCCTCATGGAAGTTGTCACACAATATATTACAGAAAATATATGTACCATCAAGCCGTCTGCCTCTGTAAGGCCTACCATCGATGACCCTGCTGCATCAAATGATGCAACTGAACTTGAAGTGCCAACTATTGAAATACAAAATACAGAGCCAACAACTGTAAATTCCAGTCATAAAAGGAATTTTGGACATAAAAAAAGATATGCAAAAAGAAAAGGCTCTTATAAAGAATTCCAAACCATGTTTCTGAAAGATAAGAAAAAAATCGCAAGAATTGTATGCAATGGAGCAGAAGATATGTCATGCCAGATTGAAGCCACGGAAATATTTGACTATTATAAAAACATATTGGAAAATGAAAACACCAAAAATCCAAAATTCGAATCTTCCAATATTGTACCAACAGAAGAGGACTTTGATCATTTGAATAGACCAATCACAGAATTCGAGATAACTTGGCATCTCGAGAATTCTAATTTGAATAAAGCGGCTGGCCCCGATAATATCAGCCTTAAAGAACTACTTGGTCTACATGCAAGAGATCACACCATTCTAACGGATCTCTTTAATATCTGGCTTCGAACATCTAAAGTACCAGAATGCATTAAAAGAAACAGATCTATATTAATTCCGAAAAATGTTCCTCTTGACTCCCTAGGCAACATTGGAAATTGGAGGCCTATCACAATAGGTACTGCATTGATGAAATTATTTACCAAGCTATTGACAAAAAGACTGTCAACATTTGTGTCTATCCATGAAAGACAAAAAGGTTTTATTAATGCAAGAGGTTGCCTAGAAAACTTAAACATTCTCAAGAATTCCATCAAAGGGGCCAGAAAGAACAAAGATTCTCTGGCAGTAATCTTCATTGACATTTCAAAAGCTTTTGACTCAGTTGGACATAAACACATACTAAACAGTCTCAAGAGACTTCACGTGCCATTGGGATACAGGCAGTTAATTAAAGACTTGTACACTGATTCTACCACAACGTTTAAGGGCAAAAATAACATTAATACTGCTGAGATACATATGATGTCTGGAGTTAAACAAGGGGACTCACTATCTCCTCTTTTGTTTAATATCGCCATGGACCCACTAATATGTGATCTACAGTATAAAGGTTGTGGTTTTTCTTTTAACAACATTCAGGGTACAAGGCAAACCACCGCACTTGCCTTTGCGGATGACATTGCTGTTCTTAGTGACTCATGGAAGGGCATGCAAACCAATTTGCAGATCATTGAAAAATTCAGTAAGGCCACTGGCCTTAGACTTAATGTCAAAAAAACACATGGTTTTCTCATTTCACATTACGGTGATAAAATTGTGGTTAACAAATGCAAGCCATGGCTATTTGAAAGATCAAAAATTGAATTCATTCACCCGGGTGAAAGTGAGAGGTACCTAGGTCTTAACTTCGACCCACACATTGGTTGTAACACCCCCAATGCTCTGAATTTAAAACTGCAATCATGGGCAAAAAAGTTGGACGATCTACCTCTTAAGCCAACACAGAAAATCAAAATATTTTGCCAATACATTGTTCCTAAACTTTCATATTCCCTGG</t>
  </si>
  <si>
    <t>Desmognathus campi</t>
  </si>
  <si>
    <t>Eestern spotted dusky salamander</t>
  </si>
  <si>
    <t>ASM3311830v1</t>
  </si>
  <si>
    <t>R2-1_DCam</t>
  </si>
  <si>
    <t>GGATTAGGCTAAATAAGGCGCTATCTGGGCACGGTCGGTTCGAATGATAGCAACCAGATTGAGCGAAAATCCAATCGATTCAGCCAGATGGGGTAGTGCCTGGCTTACCAAAACCCCGCTGAGGTGGCGAAAGGAAGTGCTGCCTTTGCATCAAATCGAATGCTTCCTTACTGAACTTGTGACTTTAAAAAGAGATGCATGCAACACAGATCCACCGCAAGAGGATTCAATGGCAAGTGTACCACCAAATACACAATGCAGTATTGAAGAGGAGATCTCCGAAGAGGTTGACGTGTCCCTCACAGAAGATTTGGTCTTTGAGCCATCCTCGAGTAAGAAGCACCCCGTACACACCAATGCCACAATGGCATTACCTGATGCATATGAAGTTCCGAGAGAGCAGAAACAATTGAAGGCGGATATAAAAAAGAAAATCATCTACTGGAGCTATCCCTCTCCATACAGATGCAATCTATGTGGTGACATCATGAGTACCATCAAGGAACTAAAAAGTCACATCTCCAGAAAACACAAAACTTTTAACCTTGTCGTGTTCTGCTCGAAGTGTGATAAGGAGGATGCCTTTCACAACATAGCATGCCACTTCGCGAAATGCAACAAGAGAATCGTCGAAGATGCCACCTTTATGTGCTGTCATTGCGACGAACGCTTTACATCAAAAAGTGGAGTGTCACAACATGCGCGTCATCGCCATCCGAGAGCAGTCAACGACATCAGGCTGAAGATCGCGATGCCGTCTAAAAGATCCAAACTATGGACGCTTGAAGAAACGCTGTTGCTGATGGATCTTGAAACCACATACAAGAATAGCAAAAAGATAAATATGGACATTCAAAAACACTTTGAAAATAAGACAAGCATCCAGATTGGAGAGAAGAGACTGGAAATAAGAGAAAAAACAGCGAAGATGGAGAAAGAGACTAATCTGCACATCAACTCTGATGGCGAAATTGAGTCAATTAATAACTCAGAAGATGACGAACAAAATAACGTTCCTCAATCAGATGTGCAAACAAGAAACATCAGAATTAGTACTCACAAGAAATCTCCTCAGATTAAAAACCATAAAGATCTCGTGGAAAGAATCACAGAGATAAAGGAATGCATGATGAATCCAGAGTATTACGATTGTGGCATTGGCCTCATGGAAGTTATCACGCAATATATTACAGAAAATATATCTACCATCAAACCGTCTGCCTCTGTAAGGCCTACCATCGATGACCCTGCTGCATCCAATGATGCAACTGAACTTGAAGTGCCAACTATTGTGCTACAAAATACAGAGCCAACAACTGTGAATTCCAGTCATAAAAGGAATTCTGGACATAAAAAAAGATATGCAAAAAGAAAAGGCTCGTATAAAGAATATCAAACCATGTTTCTGAAGGACAAGAAAAAAATCAAAGAATTGTATGCGATGGAGCAGAAGACATGTCATGCCAGATTGAAGCCACAGAAATTTTTGACTATTATAAAAACATATCGGAAAATGAAAACACCAAAAACCCAAAATTCGAATCTTCCAATATTGTACCAACAGAAGACGACTTTGATCATTTGAATAGACCAATCACAGAATTCGAGATAACTTGGCATCTCAAGAACTCTAATATGAATAAAGCAGCTGGCCCCGATAATATCAGCCTCAAAGAACTACTTGGTCTACATGCAAGAGATCACACCATTCTAACGGATCTCTTTAATATCTGGCTTCGAACATCTAAAGTACCAGAATGCATTAAAAGAAACAGATCTATATTAATTCCGAAAAATGTTCCTCTTGACTCCCTAGGCAACATTGGAAATTGGAGGCCTATCACAATAGGTACTGCATTGATGAAATTATTTACCAAACTATTGACAAAAAGACTCTCAACATTTGTGTCTATCCATGAAAGACAAAAAGGTTTTATTAATGCAAGAGGTTGCCTAGAAAACTTAAACATTCTCAAGAATTGCATCAAAGGGGCCAGAAAGAACAAGGATTCTCTGGCAGTAATCTTCATTGACATTTCAAAAGCTTTTGACTCAGTTGGGCATAAACACATACTAAACAGTCTCAAGAGACTTCATGTGCCATTGGGATACAGGCAATTAATCAAAGACTTGTACACTAATTCTACCACAACGTTCAAGGGCAAAAATAATATCAATACTGATGAGATTCATATGAAGTCCGGGGTCAAACAAGGGGACTCACTATCTCCTCTCTTGTTTAATATCGCCATGGACCCATTAATATGTGATCTACAGTATAAAGATTGTGGTTTTTCCTTCAATAACATTCAGGGTACAAGGCAAACCACTGCACTTGCCTTTGCGGATGACATTGCTGTTCTTAGTGACTCATGGAAGGGAATGCAAGCCAATTTGCAGATCATTGAAAAATTCAGTAAGGCCACTGGCCTTAAACTTAATGTCAAAAAAACACATGGTTTTCTCATTTCACATTATGGTGATAAAATTGTGGTTAACAGATGCAAACCATGGTTATTTGAAAGATCAAAGATTGAATTCATTCACCCGGGTGAAAGTGAGAGGTACCTAGGTCTTAACTTCGACCCACACATTGGTTGTAACACCCCCAATGCACTGAATTTAAAACTGCAATCTTGGGCAAAAAAGTTGGATGATCTACCTCTTAAGCCAACACAGAAAATCAAAATATTTTGCCAATATATTGTTCCTAAACTTTCATATTCCCTTGAAATGTCTGGTTCAGGAGCTAATACACTTGTAGCGCTCGATCACACCATCAAGGCTACAGTTAAACACTATTTACACCTCCCACACTATGTTAATGATGGAGTTACTCATTGAAAGAGCAAAGCGATGTGGTTGGATTGCATACAGGGAACCACATCTCCGAAATCCTAATGGAGAGTTACGTAAACCTGACCTTATCCTCACCAAAAATAACATAGCACACGTGGTTGATGTATCTATTAGATACGAGACATCTGCTGGGTCACTAGAATCTGCATTCGATCAAAAGGTTTCCTATTATTCAGAGCTTATGTCAGCAGTACAACAACATACCAAATGTTCTCAAGTTGCATTTCACGGTTTCATTGTTGGATGCTGAGGCACATGGCCTGCATGCAATAACAATCTATTAGACGAACTAGGCATCCAGTACCCAAACCCTTTCAAGAAGAACATATGCTTTACTACACTCATGGACACACTTAAAATGTTTCAGATATTCATGGACAATTAACATGAATGAATGTGTGTGATGTAATCAGAAACAACAAAAATTTTGAATGGTGTGTATGTATGCTTTTTGGATGTATATGTGGTTATGGGTTATATGGTTATGAAGTTTGAGTTATGTAGTGAAGAATGTTTGTGTGAAGAAATATGGTTGAGTTATGAGTTATGAGTTATGAGTATTTGTATTGAAAATATGTATATGTTGTATGTCTTATAGTTAAATAGTTAAAATGTATATTTGTATATAAATTGATTCTTGTGATTAACTTGTATATATATAATCACCTTAACGCGATAATTTTAGATAAAGCGTTAAGTTAGTTAAGTCAATGAAATACTGTATTGTGTATTCTCATTGATATTATATGTTATTGCCATTGTATGTACATGAAGTCAACTCTCCCATAGTTGTCTTCGGTACCCTCTTGTGTTGCTGCATCTCCACTTCCGAATTGACGCTGATGGGCAGCAAAAGTAACCCAAAAAGGGCCACACATCAATGTGTGGTACAAA</t>
  </si>
  <si>
    <t>Desmognathus adatsihi</t>
  </si>
  <si>
    <t>Great Smokies Mountain Dusky salamander</t>
  </si>
  <si>
    <t>ASM3227500v1</t>
  </si>
  <si>
    <t>R2-1_DAd</t>
  </si>
  <si>
    <t>GATAGTAGGTAGGGACAGTGGGAATCTCGTTCATCCATTCATGCGCGTCACTAATTAGATGACGAGGCATTTGGCTATTTGTACCACACATTGATGTGTGGCCCTTTTTGGGTTACTTTTGCTGCCCATCAGCGTCAATTCGGAAGTGGAGATGCAGCAACACAAGAGGGTACCGAAGACAACTATGGGAGAGTTGACTTCATGTACATACAATGGCAATAACATATAATAATATCAATGAGAATACACAATGCAGTATTTCATTGACTTAACTAACTTAACGCTTTATCTAAAATTATCACGTTAAGGTGATTATATATATACAAGTTAATCACAAGAATCAATTTATATACAAATATACATTTTAACTATTAACTATAAGATATACAAATTTTCATACAAATATTACCCACTACAAAACTAAAACACTCAACCATATTTTCATAACACAACATTCTTAACTACAGACTCAACTTGATAATCATAACCCATAACCACATATACATCCAAAGCATACATACACACCATTCAGGTTTTTAATTATCTCTGATTGAATCACACACATTCAGTCATGTTAATTGTCCATGAATATCTGAAACATTTTGAGTGTGTCCATTAGTGTAGTAAAGCATATGTTTTTCTTGAAAGGGTTCGGATACTGGATGCCTAGTTCGTCTAATAGATTGTTATTGCATGTAGGCCATGTGCCTCTGCATCCAACAATAAAACCGTGAAATGCAACTTGAGAACATTTGGTGTGTTGTTGTACTGCTGACATGAGTTCTGAATAATAGGAAACCTTTTGTTCAAATGCAGATTCTAGTGACCCAGCAGATGTTTCGTATCTAATAGACACATCAACCACGTGTGCTGTGTTATTTTTGGTGAGGATAAGGTCAGGTTTACGTAACTCTCCATTAGGATTACGTAGATGTGGTTCCCTGTATGCAATCCAACCACATCGCTTTGCTCTTTCAATGAGTAACTCTAGAATTTTATTGTGTCGCCTGATGCGAATATCTTTGGTTTTTGGGCATGAACCAGAAATGTGTGATATTGTTTCTCCGACATTCATGCAGTAACGACAATTAGAGAATTGTCTATTTCTCCCCCTAGTTAGTGTTTCTCTGGTGTCAGGAATGTTAGCTCTCAGTTTTAATGCCGCAATATATTGGTTTTCTTTCATATTTTTCGGTTTCATCAACCAATAATTAGAACAAGCATTATTCTGGTAGTATTGAACACCATCACCCTGTACAACCATATCCTTCCATCTGTTGAACTCAGACTCTCGCCAGTTATGACTGGCGGTTAACTCTAGTGACATGTTTAAACATTCTGCATTTAGAATGTGTAGATGGTGTGTCTTAATAATTTCATCAATAACATCATTGATTACAATTCCTGCATAAAGAAAGGAGTTAGTGATACAAACATCTGTACTTTCACGCAGGTATAACAAATTATTAACCTTGTTGATCCCTATAGATGTACATAGCTTAGGGATTGAAAGACCACCATTCTTTTTTCTTGAGTACAACAAACCATCATTTATATAGTGTGGGAGGTGTAAATAGTGTTTGACAGTAGCCTTAATAGTTTGATCAAGCGCTACAAGCGAGTTAGCTCCTGTACCAGTCATTTCAAGGGAATATGAAAGCTTAGGAACAATATATTGGCAAAATATTTTGATTTTCTGAGTTGGCTTAAGTGGTAGATCATCCAACTTTTTTGCCCATGATTGCAGTTTTAAATTCAGTGCATTGGGGGTGTTACAACCAATGTGTGGGTCGAAATTAAGACCTAGGTACCTCTCACTTTCACCCGGGTGGATGAATTCAATTTTTGATCTTTCAAACAGCCATGGCTTGCATTTGTTAACAACAATTTTATCACCAAGATGTGAAATGAGAAAACCATGTGTTTTTTTGACATTAAGTTTGAGGCCAGTGGCCTTACTGAATTTTTCAATGATCTGCAGATTGGCTTGCATGCCCTTCCACGAGTTACTAAGAACAGCAATGTCATCTGCAAAGGCAAGTGCGGTGGTTTGCCTTGTACCATGAATGTTATTAAATGAAAAAC</t>
  </si>
  <si>
    <t>Desmognathus balsameus</t>
  </si>
  <si>
    <t>Great Balsams Mountain Dusky salamander</t>
  </si>
  <si>
    <t>ASM3235367v1</t>
  </si>
  <si>
    <t>R2-1_DBa</t>
  </si>
  <si>
    <t>AKKGAIWARSVRMIATRMSENQIDSARWGSAWLTKTPLRWRKEVLPLHQIECFLTELVTLKRDACNTDPPQEDPMASLPPNTQYSIEEEISEEVDVSLTEDLVFEPSPSKKHPVHTNATMALPDAYEVPREQRQLKADIKKKIIYWSYPSPYRCNLCGDIMSTIKELKSHISRKHKLFNLVVFCSKCDKEDAFHNVACHFAKCNKKLIEENATFMCCQCDKRFTSKRGVSQHARHRHPRAVNDIRLKIAMPSKRSKLWTLEETLLLMELETTYKKSKKINQDIQKHFENKTSIQIGEKRRELREKKLKLEKETNLHINSDGELESINNSEDDEHTNVPQSDVQIRNIRISTHKKSPQIKNHKDLVERITEIKECMMNPEYYDCGVGLMEVITQYITENISTIKPSAYVKPTIDAPAASDDATEHEVSTIVPQNTESTIVNSSPKRNPGYKKRYAKRKGSYKEFQTMFLKDKKKIARIVCDSAEDMSCQIEATEIFDYYKNILENENTKNPKFEPSNIVPTEEDFDHLNRPITEFEITWHLENSNMNKAAGPDNISLKELLGLHARDHTILTDLFNIWLRTSKVPECIKRNRSILIPKNVPLDSLGNIGNWRPITIGTALMKLFTKLLTKRLSTFVSIHERQKGFINARGCLENLNILKNSIKGARKNKDSLAVIFIDISKAFDSVGHKHILNSLKRLHVPLGYRQLIKDLYTNSTTTFKGKNNINTAEIHMKSGVKQGDSLSPLLFNIAMDPLICDLQYKGCGFSFNNIQGTRQTTALAFADDIAVLSDSWKSMQANLQIIEKFSKAIGLKLNVKKTHGFLISHYGDKIVVNRCKPWLFERSKIEFIHPGES</t>
  </si>
  <si>
    <t>AAGGCCCGCGGCGGGTGTTGACGCGATGTGATTTCTGCCCAGTGCTCTGAATGTCAAAGTGAAGAAATTCAATGAAGTGCAGGTAAACGGCGGGAGTAACTATGACTCTCTTAACT</t>
  </si>
  <si>
    <t>CATTCGCAGTCATAGTGGCCTTTACCTCCTCGTGGTCTTGCTGGAACTAATCCTGGAAAATAAGTCCTGTATAGGAGGAGTTGGAAAGGATTAGGCTAAAAAAGGCGCTATCTGGGCACGGTCGGTTCGAATGATAGCAACCAGAATGAGCGAAAATCAAATCGATTCAGCCAGATGGGGTAGTGCCTGGCTTACCAAAACCCCGCTGAGGTGGCGGAAGGAAGTGCTGCCTTTGCATCAAATCGAATGCTTCCTTACTGAACTTGTGACTTTAAAAAGAGATGCATGCAACACAGATCCACCGCAAGAGGATCCAATGGCAAGTTTACCTCCAAATACACAATACAGTATTGAAGAGGAGATTTCTGAAGAGGTTGATGTATCCCTCACAGAAGATTTGGTCTTTGAGCCATCCCCGAGTAAGAAGCACCCCGTACACACCAATGCCACAATGGCATTACCTGATGCATATGAAGTTCCGAGAGAACAGAGACAATTGAAGGCGGATATAAAAAAGAAAATCATCTACTGGAGCTATCCCTCTCCATACAGATGCAATCTATGTGGTGACATCATGAGTACCATCAAGGAACTAAAAAGTCACATCTCCAGAAAGCACAAACTTTTCAACCTTGTAGTGTTCTGCTCCAAGTGTGACAAAGAGGATGCATTCCACAATGTAGCCTGCCACTTTGCAAAATGCAACAAGAAACTTATTGAAGAGAATGCCACCTTTATGTGCTGTCAATGCGACAAACGATTTACATCAAAAAGGGGAGTGTCACAGCATGCTCGTCACCGTCATCCGAGAGCAGTGAATGACATCAGGCTGAAGATCGCGATGCCGTCTAAGAGATCCAAACTATGGACTCTAGAAGAAACGCTGCTGCTGATGGAACTTGAAACCACATACAAGAAAAGCAAAAAGATAAACCAAGATATTCAAAAACATTTTGAAAATAAAACAAGCATCCAGATTGGAGAGAAAAGACGGGAATTGAGAGAGAAAAAACTAAAGTTGGAGAAAGAAACTAATCTGCACATCAACTCTGATGGCGAACTTGAGTCAATTAATAACTCAGAAGATGACGAACACACCAATGTTCCTCAATCGGATGTGCAAATAAGAAACATCAGAATTAGTACTCACAAGAAATCTCCTCAGATTAAAAACCATAAAGATCTCGTGGAAAGAATCACAGAGATAAAGGAATGCATGATGAATCCAGAGTATTACGATTGTGGCGTTGGCCTTATGGAAGTTATCACGCAATATATTACAGAAAATATATCTACTATCAAACCGTCTGCCTATGTTAAGCCTACCATCGATGCTCCTGCTGCATCCGATGATGCAACTGAACATGAAGTGTCAACAATTGTGCCACAAAATACAGAGTCAACAATTGTGAATTCCAGCCCTAAAAGGAATCCTGGATATAAAAAAAGATATGCGAAAAGAAAAGGCTCGTACAAAGAATTTCAAACTATGTTTCTTAAAGACAAGAAGAAAATCGCAAGAATTGTATGCGACAGTGCAGAAGATATGTCATGCCAGATTGAAGCTACAGAAATCTTTGACTATTACAAAAATATACTGGAAAATGAAAATACCAAAAATCCAAAGTTTGAACCCTCTAATATTGTACCAACAGAAGAGGACTTTGATCATTTGAATAGACCAATCACAGAATTCGAGATAACTTGGCATCTCGAGAACTCTAATATGAATAAAGCAGCTGGCCCCGATAATATCAGCCTTAAAGAACTACTTGGTCTACATGCAAGAGATCATACCATCCTCACGGATCTCTTTAATATCTGGCTTCGAACATCAAAAGTACCAGAATGCATTAAAAGAAACAGATCTATATTAATTCCGAAAAATGTTCCTCTTGACTCCCTCGGCAACATTGGAAACTGGAGACCTATCACCATAGGTACTGCATTGATGAAATTATTCACCAAACTATTGACAAAAAGACTGTCAACATTTGTGTCCATCCATGAAAGACAAAAAGGTTTTATTAATGCAAGAGGTTGCCTAGAAAACTTAAACATTCTCAAGAACTCCATCAAAGGGGCCAGAAAGAACAAAGACTCTCTGGCAGTAATATTCATTGACATTTCAAAAGCTTTTGACTCAGTTGGGCATAAACACATACTGAACAGTCTCAAGAGACTTCATGTGCCACTTGGATACAGGCAGTTAATTAAAGACTTGTACACTAATTCTACCACAACGTTCAAGGGCAAAAACAATATTAATACTGCTGAGATACATATGAAGTCTGGGGTCAAACAAGGGGACTCACTATCTCCTCTCTTGTTTAATATCGCCATGGACCCATTAATATGTGATCTACAGTATAAAGGTTGTGGTTTTTCCTTCAATAACATTCAGGGTACAAGGCAAACCACCGCACTTGCCTTTGCGGATGACATTGCTGTTCTCAGTGACTCTTGGAAGAGCATGCAAGCCAATTTGCAGATCATTGAAAAATTCAGTAAGGCCATTGGCCTTAAACTTAATGTCAAAAAAACACATGGGTTTCTCATTTCACATTATGGTGATAAAATTGTGGTTAACAGATGCAAACCATGGTTATTTGAAAGATCAAAGATTGAATTCATTCACCCGGGTGAAAGT</t>
  </si>
  <si>
    <t>Desmognathus cheaha</t>
  </si>
  <si>
    <t>Talladega Seal salamander</t>
  </si>
  <si>
    <t>ASM3235381v1</t>
  </si>
  <si>
    <t>R2-1_DCh</t>
  </si>
  <si>
    <t>AGCAGTCTGACCCGAACTGCTCTGGTTTTCCTCTCTTCAGCACGAGATCAACAAGCAGTCCCCAGTGGCACAGATTTACTCTGCTTGTCCATCCATCACTTTTGCTGGTTGTATCCATTCATGAAAGACAAAAAGGTTTTATTAATGCAAGAGGTTGCTTGGAAAATTTGAACATTCTAAAGAACTCCATCAAAGGGGCCAGAAAAAACAAAGATTCTCTGACAGTGATATTTATTGACATATCGAAAGCTTTAGACTCAGTTGGTCACAAGCACATACTGAACAGTCTTAAGAGACTACAAGTGCCACTTGGATACAGGCAGTTGATTAAAGACCTTTACACTAATTCCACCACAACATTCAAGGGCAAGAACAATATTAACACTGCTGAGATACACATGAAGTCTGGGGTCAAGCAAGGGGATTCACTATCTCCTCTCTTGTTCAACATCGCTATGGACCCATTGAAATGTGATCTACAGTACAAAGGTCATGGATTTTCCTTTAATAACATTCAGGGCACAAGGCAAACCACTGCATTAGCATTTGCTGACGACATTGCTGTCCTCAGTGACTCTTGGGAGGGCATGCAAGCCAATTTGCGGATTATTGAGAAATTCAGTAAGGCCACTGGCCTAAAACTTAATGTTAAGAAAACACATGGGTTTCTCATCACACACTAGGGTGACAAAATTGTGGTTAACAAGTGTAAACCATGGTTATTTGAAAAATCAAAGATTGAATTCATTCACCCGGGTGAAAGTGAGAGATACTTGGGTCTTAACTTCGACCCACACATTGGTTGTAACACCCCCAATACACTGAATTCAAAACTGCAATCTTGGGCTAAAAAGTTGGATGATTTACCTCTTAAGCCAACACAAAAAATCAAAATATTTTGCCAGTACATTGTTCCGAAACTATCATACTCCCTTGAAATGACTGGTACAGGGGCTAACACACTTATTGCGCTCGACCATACCATCAAGTCTGCTGTAAAACACTATCTTCACCTCCCACATTATATCAATGATGGTTTGTTGTATTCAAAGAGAAAGAATGGTGGTCTCTCAATCCCTAAGTTATGTAGTTATGTACATTTGTAAGGATCAACAAAGTTAACTTGTTATACCTGCGTGAAAGCACAGATGTTTGTATCACTAACTCATTTCTTTATGCAGGAATTGTAATCAATGATGTTATTGATGAAATAATTAAGACGCACCATCTACACATTCTAAATGCAGAGTGTTTAAACATGTCACTAGAGTTAACCGCCATCGAGTTCAACAGATGGAAAGATATGGTTGTGCAGGGTGATGGTGTTCAGTATTATCAAAATAATGCCTGCTCTAACTACTGGATGATGAAACCTAAAAATATGAAAGAGAATCAATACATTGCAGCATTAAAATTATGTGCTAACATTCCTGACACCAGAGAAACATTATCAAGGGGGAGAAACAGACAATTCTCAAATTATCGATATTGTCTAAATGTTGGGGAAACAATATCTCACATCTCTGGTACATGCCCAAGAACCAAGGACATTCGCATCAAAAGACACAATAAAATACTAGAGTTACTTATTGAAAGAGCAAAGCGATGTGGCTGGGTTGCATACAGGGAACCACACCTACGAAATCCTAATGGGGAATTACGTAAACCTGACCTTATCCTTACTAAAAATAATAAAGCACATGTGGTTGATGTATCTATTAGATATGAGACATCTGCTGGGTCACTAGAATCTGCATTTGACCAAAAGGTTTCCTATTATTCCGAGCTCATGTTGGCAGTACAACAACACACCAAATGTTCACAAGTCGCATTTCACGGTTTCATTGTTGGATGTAGAGGCACATGGCCAACATGCAATAACAATTTGTTAGATGAACTAGGCATTCAGTATCCAAACCCCTTCAAAAAGAACATATGTTTTACTACACTCATGGACACACTTAAAATGTTTCAGATTTTCATGGACAACTAACATGAATGAATGTGTGTGGGTGAAATCAGAGACAACTAAAATATCTTGACTGGTGTGTGTGTATATGCTTCTGTGTGTATATGTGGTTATGGGTTATATGGTTATGAGGTATGAGTTATGTATTGAGAAATGTTTGTGTTGAGTAATATGGTTATGAGGTATGAGTTTTGTAGTGAGAATTGTTTGGGTTGAGAAAGGTTTATATAATTGTATGCTGAATGTATTATAGTTAATAGTTAGTGTATATTAATTGTATATAAATTGATTTATGTGATTGTCTTGTATATATATATAATCACCTTAACGTGAGAATATTAGATAAAGCGTTAGGTCTAGGTCAATGAAATACTGCATTGTGTATTCTCATTGATATTATATGTTATTGCCATTGTATGTACATGAAGTCAACTCTCCCATAGTTGTCTTCGGTACCCTCTTGTGTTGCTGCATCTCCACCTCCGAATTGACGCTGATGGGCAGCAAAAGTAACCCAACAAGGGCCACACATCAATGTGTGGTACAAA</t>
  </si>
  <si>
    <t>Desmognathus organi</t>
  </si>
  <si>
    <t>Northern Pygmy salamander</t>
  </si>
  <si>
    <t>ASM3018014v1</t>
  </si>
  <si>
    <t>R2-1_DOrg</t>
  </si>
  <si>
    <t>GCATTTCATGGTTTCATTGTTGGATGTAGAGGTACATGGCCAACGTGCAATAATAATTTGTTAGATGAATTGGGCATACAGTATCCGAACCCCTTCAAAAAGACCATATGTTTTACAACACTTATGGACACACTAAAAATGTTTCAGATCTTCATGGACAATTAACTCAACATGACTGAATTTGTGTGTGTGTAATCGGGTACAAGTAAACTAACATGACTGGTGTGTGTGTATATGCTTCCGTATGTATATGTGGTTATGAGGTATGAGTTATGTGTTGAGAAGTATTTGTGTTGAGAAATGTTTTTATAAATGTGTGTTGAATGTATTATAGTTAAATATTAAGTGAGTATATAAATTGATTGTGATTGTCATGTATATATCTAATCACCTTAACGTAATAATATTAGATAAAGCGTTAAGTTTAGGTCAATGAAATACTGTATTGTGTATTTTCATTTATATTATGTGCTATTGCCATTGTATGTCTTTGAAGTCAACTCTACCATAGTTGTCTTCAGGACCCTCTTGTGTTGCTGCATCTCCACTTCCGAAATGACGCTGATGGGAAGCAATATTAACCCAAAAAGGGCCATACAAATGTGTGGTACAAATAGCCAAATGCCTTGTCATCTAATTAGTGACGCGCATGACTGGATGAACGAGATTCCCACTGTCCCTACCTACTATCTAGCGAAACCATAGCCAAGGGAACGGGCTTGGCAAAATCAGCGGGGAAA</t>
  </si>
  <si>
    <t>Desmognathus wrighti</t>
  </si>
  <si>
    <t>Pygmy salamander</t>
  </si>
  <si>
    <t>ASM3026503v1</t>
  </si>
  <si>
    <t>R2-1_DWr</t>
  </si>
  <si>
    <t>CAACATGTATCACTGCTTTCTGCTATTGTGTGTCCTGCAGATAGCTGACACCTAAAGTAATTTGAGCGTTGATCTGGAATAAACTTTCTGATTTCTCTGTGCCGCCTACTCACCCAGATCGTTGTTGTTCATCATCGAATTTGAGGCTCGCAGTCGCGGGCCTTGCTGTGTAAAGTGATAGCTAAACTTCAGGAGAGACGTGTTTTTTTCCAACATGCTTGCGATTTCCATCTCCACCCTGTTGCCCAGCGGTTGGCTCTATGTTTAAAAAAAGGGGGAAAAAATGTATATAACAGACTATAAAATATATGATAGATGGGGTCCATGAGAAATTCAACAGAAAAAAATTAAGATTTAGAAAGTCTGCATGCACATTTTGGCAAATGTAAAATTTTGTTTTCAAAATGTTTTTGAATGTCTTGGTTTATCTTTTAACTTTTCTTGTATGTGGTTTCAAGCTCCATCAGCATCTGTGTTTTTTCTAGAGTCCACAGCTTTGATCTCTTAGACGGCAACACAATCTTCAGCCTGAGATCGTTCACTGCTCTCGGATGATGTAAATCATTTGTCGCAGAGACAGCACATAAAGGTGGCATTTTCTTCAACAATTTTCTTGCTGCACTTTGCAAAATGGCAGGCTACATTGTGAAATGCATCCTCCTTATCGCATTTGGAACAGAATACTACAAGGTTGAAGAGTTTGTGCTTTCTGGAAATGTGACTTTTTAGCTCCTTGATGGTACTCATAATGTCGCCACATAGGTTGCATCTGTATGGAGAAGGATAGCTCCAATAGATGATTTTCTTTTTGATATCTGCCTTCAATTGTCTCTGTTCCCTTGGAACTTCACATGCATCAGGTAATGCCATCGTGGCATTGGTGTGTGTAGGGTGCTTATTTCTCGAGGATGGCTCAAAGACCAAATCTTCTGCAAGGGATACATCAACTTCTTCA</t>
  </si>
  <si>
    <t>Desmognathus santeetlah</t>
  </si>
  <si>
    <t>Santeetlah Dusky salamander</t>
  </si>
  <si>
    <t>ASM3175365v1</t>
  </si>
  <si>
    <t>R2-1_DSa</t>
  </si>
  <si>
    <t>ACAAGAAAAAAATCGCAAGAATTGTATGCGATGGAGCAGAGGACATGTCATGCCAGATTGAGGCAACTGAAATCTTTGACTATTATAAAAACATATTGGAGAATGAAAACACCAAAAACCCAAAATTTGAACTTTCCAATATTGTACCATCAGAAGAGGACTTCGATCATTTGAATAGACCAATCACAGAATTCGAGATAACTTGGCATCTCGAGAACTCTAATATGAACAAAGCAACTGGCCCCGATAATGTCGGCTTGAAAGAGTTATTTGGTCTACATGCAAGAGATCACACCATTCTAACAGATCTCTTTAACATCTGGCTTAAAACATCTAAAGTACCAGAATGCATTAAGAGGAATAGATCTATCTTAATTCCGAAAAATGTTCCTCTTGACTCACTAGGCAACATTGGAAATTGGAGGCCTATCACAATAGGCACTGCATTGATGAAATTGTTTACCAAGCTATTGACAAAAAGACTGTCAACATTTGTGTCCATCCATGAAAGACAAAAAGGTTTTATTAATGCAAGAGGTTGCCTAGAAAACTTAAACATTCTCAAGAATTCCATCAAAGGGGCCAGAAAGAACAAAGATTCTCTGGCAGTAATATTCATTGACATTTCAAAAGCTTTTGACTCAGTTGGGCATAAACATATACTAAACAGTCTCAAGAGACTTCACGTGCCATTGGGATACAGGCAGTTAATTAAAGACTTGTACACTAATTCTACCACAACGTTCAAGGGCAAAAACAATATTAATACTGCTGAGATACATATGAAGTCTGGGGTCAAACAAGGGGACTCACTATCTCCTCTCTTGTTTAATATCGCCATGGACCCATTAATATGTGATCTACAGTATAAAGGTTGTGGTTTTTCCTTCAATAACATTCAGGGTACAAGGCAAACCACCGCACTTGCCTTTGCGGATGACATTGCTGTTCTTAGTGACTCATGGAAGGGCATGCAAGCCAATTTGCAGATCATTGAAAAATTCAGTAAGGCCACTGGCCTCAAACTTAATGTCAAAAAAACACATGGTTTTCTCATTTCACATTTTGGTGATAAGATTGTTGTTAACAAATGCAAACCATGGCTGTTTGAAAGATCAAAAATTGAATTCATCCACCCGGGTGAAAGTGAGAGGTACCTAGGTCTTAATTTCGACCCACACATTGGTTGTAACACCCCCAATGCACTGAATTTAAAACTGCAATCATGGGCAAAAAAGTTGGATGATCTACCACTTAAGCCAACTCAGAAAATCAAAATATTTTGCCAATATATTGTTCCTAAGCTTTCATATTCCCTTGAAATGACTGGTACAGGAGCTAACACGCTTGTAGCGCTTGATCAAACTATTAAGGCTACTGTCAAACACTATTTACACCTCCCACACTATATAAATGATGGTTTGTTGTACTCAAGAAAAAAGAATGGTGGTCTTTCAATCCCTAAGCTATGTACATCTATAGGGATCAACAAGGTTAATAATTTGTTATACCTGCGTGAAAGTACAGATGTTTGTATCACTAACTCATTTCTTTATGCAGGAATTGTAATTAATGATGTTATTGATGAAATAATTAAGACGCACCATTTACATATTTTATATGCAGAGTGTTTAAACTTATCACTAGATTTAACCGCCAGTCATAACTGGCGTGAGTCTGAGTTCAACAGATGGAAAGATATGGTTGTGCAGGGTGATGGTGTTCAATACTACCAAAGTAATGCTTGTTCTAATTATTGGTTGATGAAACCGAAAAATATGAAAGAAAACCAATATATTGCAGCATTAAAACTGAGAGCTAACATCCCTGATACCAGAGAAACACTAACTAGGGGGAGAAATAGACAATTCTCTAATTGTCGTTACTGCATGAATGTCGGAGAAACAATATCACACATTTCTGGTTCATGCCCAAAAACCAAAGATATTCGCATCAGGCGACACAATAAAATTTTAGAGTTACTCATTGAAAGAGCAAAGCGATGTGGTTGGATTGCATACAGGGAACCACATCTACGTAATCCTAATGGAGAGTTACGTAAACCTGACCTTATCCTCACCAAAAATAACACAGCACACGTAGTTGATGTGTCTATTAGATACGAGACATCAGCTGGGTCACTAGAATCTGCATTTGAACAAAAGGTTTCTTATTATTCAGAACTCATGTCAGCAATACAACAACACACCAATTGTTCTCAAGTTGCATTTCACGGTTTCATTGTTGGATGCAGAGGCACATGGCCTACATGCAATAACAATTTATTAGACGAACTAGGCATCCAGTATCCGAACCCTTTCAAGAAAAACATATGCTTTACTACACTAATGGACACACTCAAAATGTTTCAGATATTCATGGACAATTAACATGAATGAATGTGTGTGGATGTAATCAGAAATAACAAAAATCTTGAATGGTGTGTATGTATGCTTTTTGGATGTATATGTGGTTATGGGTTATATGGTTATGAAGTTTGAGTTATGTAGTGAATAATGTTTGTGTGAAGAAATATGGTTGAGTTATGAGTTTTGTAGTGGGTAATATTTATATTGAAAATGTGTATATGTTATATGTCTTATAGTTAATAGTTAAAATATATATTTGTATATAAA</t>
  </si>
  <si>
    <t>Desmognathus perlapsus</t>
  </si>
  <si>
    <t>Chattooga Dusky salamander</t>
  </si>
  <si>
    <t>ASM3227528v1</t>
  </si>
  <si>
    <t>R2-1_DPe</t>
  </si>
  <si>
    <t>TAACTATGACTCTCTTAACT</t>
  </si>
  <si>
    <t>TAGCCAAATGCCTCGTCATCTAA</t>
  </si>
  <si>
    <t>Desmognathus apalachicolae</t>
  </si>
  <si>
    <t>Apalachicola dusky salamander</t>
  </si>
  <si>
    <t>ASM3026495v1</t>
  </si>
  <si>
    <t>R2-1_DAp</t>
  </si>
  <si>
    <t>GCAGTATTAATATTGTTTTTGCCCTTGAACGTTGTGGTAGAATTAGTGTACAAGTCTTTAATTAACTGCCTGTATCCAAGTGGCACATGAAGTCTCTTGAGACTGTTCAGTATGTGTTTATGCCCAACTGAGTCAAAAGCTTTTGAAATGTCAATGAATATTACTGCCAGAGAATCTTTGTTCTTTCTGGCCCCTTTGATGGAATTCTTGAGAATGTTTAAGTTTTCTAGGCAACCTCTTGCATTAATAAAACCTTTTTGTCTTTCATGGATAGACACAAATGTTGACAGTCTTTTTGTCAATAGCTTGGTAAATAATTTCATCAATGCAGTACCTATTGTGATAGGCCTCCAATTTCCAATGTTGCCTAGGGAGTCAAGAGGAACATTCTTCGGAATTAATATAGATCTGTTTCTTTTAATGCATTCTGGTACTTTAGATGTTCGAAGCCAGATATTAAAGAGATCCGTCAGAATGGTGTGATCTCTTGCATGTAGACCAAGTAGTTCTTTAAAGCCGATATTGTCGGGGCCAGCTGCTTTATTCATGTTAGAGTTCTCGAGATGCCAAGTTATCTCGAATTCTGTGATTGGTCTATTCAAATGATCGAGGTCCTCTTCTGTTGGTACAATATTGGAAGGTTCAAATTTTGGATTTTTTGTGTTTTTATTTTCCAATATGTTTTTATAATAGTCAAAGATTTCTGTAGCTTCAATCTGACATGACATGTCCTCTGCTCCATCGCATACAATTCTTGCGATTTTTTTCTTGTCCTTCAGAAACATGGTTTGATATTCTTTATACGAGCCTTTTCTTTTTGCATATCTTTTTTTATGTCCAGAATTCCTTTTATGACTGGAATTCACATTTGTTGGCTCTGCATTTTGTGGTACATTAGTTGGCACTTCGATTTCAGTTGCATCATTGGGTGCAGCAGGATCATCGGTGGTAGGCCTTACAAAGGCAGACGGTTTGATGGTGGATATATTTTCAGTAATAAACTGCGTGATAACTTCCATAAGGCCAATGCCACAATCATAATATTCTGGATTCTTCATGCAGTCTTTTATCTCAGTGATTCTTTCCACGAGATCCTTATGGTCTTTAATCTGAGGAGATTTCTTGTGAGTGCTAATTCTAGTGTTTCTTATTTGCACATCCGATTGAGGAACGTTGGTGTGTTCTTCATCTTCTGATTTATTAGTTGACTCAATTTCGGCATCAGAGTCAATGTGCAGATTAGCCTCTTTATCCATCTTTGCTGTTTTCTCTCTTAATTCCCGTCTCTTCTCTCCAATCTGGATGCTTGTCTTATTTTCAAAGTGTTTTTGAATGTCCATATTTATCTTTTTGCTATTCTTGTATGTGGTTTCAAGATCCATCAGCAACAGCGTTTCTTCTAGCGTCCATAGTTTGGATCTTTTAGACGGCATCGCAATCTTCAGTCTGATTTCGTTGACTGCTCTCGGATGGCGATGACGCGCATGTTGTGACACTCCACTTTTTGATGTAAATCGTTCGTCGCAGTGACAGCATATAAAGGTGGCATCTTCAACGATTCTCTTGTTGCATTTCGCGAAGTGGCATGCTATGTTGTGAAAGGCATCCTCCTTATCACACTTCGAGCAGAACACGACAAGGTTAAAAGTTTTGTGTTTTCTGGAGATGTGACTTTTTAGTTCCTTGATGGTACTCATGATGTCACCACATAGATTGCATCTGTATGGAGAGGGATAGCTCCAGTAGATGATTTTCTTCTTTATATCCGCCTTCAGTTGTTTCTGTTCTCTCGGAACTTCATATGCATCAGGTAATGCCATTGTGGCATTGGTGTGTACGGGGTGCTTCTTACTCGAGGATGGCTCAAAGACCAAATCTTCTGCGAGGGACACATCAACCTCTTCAGAGATCTCCTCTTCAATACTGCATTGTGTATTTGGAGGTAAACTTGCCATTGGATCCTCTTGCAGTGGATCTGTGTTGCATGCATCTCTTTTTAAAGTCACAAGTTCAGTAAGGAAGCATTCGATTTGATGCAAAGGCAGCACTTCCTTCCGCCACCTCAGCGGGGTTTTGGTAAGCCAGGCACTACCCCATCTGGCTGAATCGATTGGATTTTCACTCATTCTGGTTGCTATCATTCGAACCGACCGTGCCCAGATAGCGCCTTTTTTAGCCTAATCCTTTCCAACTCCTCCTATAAAGGACT</t>
  </si>
  <si>
    <t>Iberian ribbed newt</t>
  </si>
  <si>
    <t>ASM2665232v1</t>
  </si>
  <si>
    <t>R2-1_PWa</t>
  </si>
  <si>
    <t>PILSLSGLYLLVVPLVTVSIQLYSVRGSTWRQAKQGSIMAGCVIVRNGESNEHNTRWGSSWLIKTPLRWRKGVLSLPQINTLLTDFVNFTPRSNNAMNNIELNHITQTNTQDVMSDEESVDLKESIEFLTSSAVNDTLTSKFQNLPDVYEIKDINGKKSDFTKKITFWKYPNEKFNCDLCGDIMGTFKELKKHVSNKHKGFCLKTYCSKCDKEAEYHNIACHYAKCKGRPKKGELQFLCSYCDLRFGTKIGMSQHIRHAHPRAQNDARLAALANSKPSKLWSQEEILLLAELEKLYENKRNINALMVPHFTNKNRKQIAEKEGIEGIQGKNRQWMQSSHPTIPITTPMMSLKHQNQQQKKGADFINKKRAPKIANFSELNDRITEAQRYSKNVQHHEAALILLEKIVRYISENTGDINPRPVPSNEQPIESGTERMNTAEVEQPSTPTNNKISKKDIRNKNLNKLHRKRYAKAKGSYKEYQAMFKKDKKKIARIITDGAEDATCQISADVIFEYYKNIIETENKKNPKFQQIDRIPEEWDFENLCQDISLREVTCAFEDSNLNKAVQPDNIGLNDLFKVHKKEPRMLPKILSTCLNMRMAPDCIKRNRSILIPKNVPIEELDKISNWRPITIGTAFMKLFTKILTKRLDFFVNLNTRQKGFMKVRGCLENLTLLQNIIKGARKNKHSLAVVFIDISKAFDSLSHGHILRSLERHRVPSSIRDLIKDLYTNSNTSFKGKNNISTPELTMRSGVKQGDSLSPLLFNIAMDPLICDLQKNDKGFTFGSDGIFEQITALAFADDIAVLSNTWDGMSTNLKIIKKFSKTTGLKLNVKKTHGFFISHNKDKILVNNCKPWQFDKQNIENIHPGESERYLGLNFDPHTG</t>
  </si>
  <si>
    <t>TAACTATGACTCTCTTAACC</t>
  </si>
  <si>
    <t>TATTCTCAGTCTTAGTGGCCTTTACCTCCTAGTGGTCCCGCTGGTAACTGTCTCTATACAACTCTACTCTGTGAGAGGAAGTACATGGAGGCAGGCCAAACAAGGTTCTATCATGGCAGGGTGCGTGATAGTGAGAAATGGCGAATCAAACGAACACAATACCAGATGGGGTAGTTCCTGGTTAATTAAAACCCCGCTCAGATGGCGTAAGGGGGTGCTGTCTTTGCCACAAATTAATACCCTCCTCACCGATTTTGTCAATTTCACTCCCCGTTCCAATAACGCAATGAATAACATCGAATTGAATCACATAACGCAAACCAACACACAAGATGTAATGTCAGATGAGGAAAGCGTAGACCTCAAGGAAAGCATTGAGTTCCTAACATCGTCAGCCGTGAATGACACTTTGACCTCAAAATTCCAAAATCTGCCTGACGTATATGAGATCAAAGATATTAATGGAAAGAAAAGTGATTTCACCAAAAAAATCACTTTTTGGAAATATCCCAACGAAAAATTCAACTGCGATTTGTGCGGAGACATAATGGGCACATTTAAAGAACTAAAAAAACACGTCTCCAATAAACATAAGGGATTCTGCCTAAAAACCTACTGCTCTAAATGTGATAAGGAAGCGGAATATCACAACATTGCATGCCACTATGCAAAATGCAAAGGTAGACCCAAAAAAGGAGAGCTACAATTCCTATGTAGCTACTGTGACCTCCGATTCGGAACTAAGATTGGGATGTCGCAACACATTCGACACGCTCACCCGAGAGCGCAAAATGATGCTAGATTGGCAGCTCTAGCTAACAGCAAACCTTCAAAGCTTTGGTCACAAGAGGAAATACTGCTGCTGGCGGAACTAGAAAAGTTGTATGAAAATAAAAGAAACATTAATGCACTTATGGTTCCCCACTTCACCAACAAAAATAGAAAACAAATTGCAGAAAAAGAAGGGATCGAAGGGATACAAGGAAAAAACAGGCAATGGATGCAGAGCAGTCATCCAACAATTCCGATAACGACGCCAATGATGAGCCTGAAACATCAGAATCAACAACAAAAGAAAGGCGCAGACTTTATCAATAAAAAAAGAGCGCCAAAAATTGCAAATTTCTCTGAATTGAACGACAGAATTACGGAAGCTCAGAGATATTCAAAAAACGTGCAGCACCATGAAGCTGCTTTGATCTTACTAGAAAAAATTGTAAGATATATCTCCGAAAACACTGGTGATATCAACCCAAGGCCAGTTCCTTCCAATGAACAACCAATAGAATCTGGCACAGAACGTATGAATACTGCTGAAGTTGAGCAACCGAGCACCCCAACGAATAACAAAATATCTAAAAAAGATATACGAAATAAAAATCTCAATAAATTGCACAGAAAAAGATACGCCAAAGCAAAGGGCAGCTATAAAGAATATCAGGCAATGTTCAAGAAAGACAAAAAGAAGATTGCAAGAATAATCACTGATGGTGCGGAGGATGCCACCTGCCAAATCAGTGCTGACGTTATCTTTGAATATTACAAAAATATCATTGAGACTGAAAACAAGAAAAATCCCAAATTCCAACAAATTGACAGGATACCGGAAGAGTGGGATTTCGAAAATTTATGCCAAGATATTTCACTGCGTGAAGTTACCTGTGCGTTTGAGGATTCAAATCTAAATAAAGCAGTGCAGCCTGACAATATCGGCCTGAACGATCTATTCAAAGTGCATAAAAAAGAACCAAGAATGCTGCCCAAAATCTTATCTACTTGTTTAAATATGAGAATGGCCCCAGACTGTATCAAAAGGAATAGATCAATTCTCATACCCAAAAATGTACCAATTGAAGAACTTGATAAAATAAGCAATTGGCGACCAATCACAATTGGTACAGCATTCATGAAGCTCTTCACTAAAATATTAACAAAAAGACTGGACTTCTTCGTAAACCTCAACACAAGACAAAAGGGCTTCATGAAAGTCAGAGGATGTCTCGAAAATCTAACACTATTACAAAATATTATCAAAGGGGCTCGAAAAAACAAACACTCACTTGCAGTGGTATTCATTGACATATCTAAAGCTTTCGATTCTCTCAGTCATGGACACATCTTACGGAGTCTCGAAAGACACAGAGTTCCGTCATCTATAAGAGATCTCATTAAAGACTTATACACTAACTCAAATACCTCTTTCAAGGGCAAAAATAACATCTCAACGCCTGAACTCACAATGAGATCTGGAGTAAAGCAAGGCGACTCACTTTCTCCATTGTTGTTCAACATTGCCATGGACCCGCTGATTTGTGATCTTCAAAAAAACGATAAAGGCTTTACTTTTGGATCTGATGGAATATTCGAGCAAATCACCGCTCTAGCCTTTGCCGATGACATTGCAGTACTCAGCAATACTTGGGACGGAATGAGTACTAACTTGAAAATAATAAAGAAATTCAGCAAAACCACAGGTCTTAAATTGAATGTAAAGAAGACACACGGCTTCTTCATAAGCCATAATAAAGACAAAATTCTGGTGAATAATTGTAAACCATGGCAATTCGACAAACAAAACATCGAAAATATTCATCCAGGTGAAAGTGAGAGATACCTGGGATTGAACTTTGACCCACACACTGGTTAAACTAAGAACAGCAAGGCTAATGAGGTTCTAACAAGTTGGGCTGAAAAACTTGACAATCTTCCATTAAAGCCCACCGAAAAAGTTGAGATTTTGTGCCAATATCTGATCCCCAAAATGTCGTTCAAACTAGAAATGACAGGCACAGAAGCCAAAACTCTCAATATAATGGATCAAACAATTAAAAAATATGTCAAACTGTTTCTACCTCTACCTGCATACACTTGCGACGGCCTCCTATATTCGAAAAGAGCAAATGGAGGCTTGAACGTACCCAAGCTATGTACAGCAATTGGAATAAACAAAGTAAACAATCTCCTCTATCTCAGAGAAACACCAGACTTGTACATAGCTCACTCATATATGTATGCAGGCGAAATAATAAATGAAAAAATCGATCAAACAATAAAAACACACAAACTCAATATTTTAGACAGTAGTTGTTTGAGCTATGATTTACAACTACTTGCCAAATACGATTGGAGGAAGGAAGAATTTGACAAATGGAAAAACCTTCCCGTCCAAGGAGATGGAGCTAAGTACCTAGAAAATAATCCAACTTCTAACTTTTGGATTAGGAAACATTCAAAACTGAAAGAAAATCAGTATATTGCTGCGTTGATGCTAAGATCAAATGTTCTACAAACCAGAGAAACTATAACCAGAGGGAGAAATCGAACATTTTCAACCTGCAGATACTGCAAAGATGTGTGTGAAACAATTGCTCACATATCAGGTACTTGTCCCAAAACTAAGGACATAAGAATAAAAAGGCATAATAAAATTCTAGAGTTATTGATCGATAGAGCAAAAAGATGTGGTTGGATGACATATAGAGAACCTCATATTAAGAACAATCAAGGTGAACTCAGAAAACCTGACGTAGTATTCACCAAAAATGGAACCGCTGTAGTGATTGATGTCTCAATTCGATATGAAAACTCACATAATTCCCTTGAAATTGCATTTGAGGAAAAAGTGAATTACTACAAAGAGTTATCACAACAAATAAAAGATCTCACTAACTGTACCGATGTCAAATTTCATGGTTTCATCATAGGATGTCGTGGTATTTGGCCCAATTGTAATGATGTCGCTCTGGCTGACCTGGGACTTCAAATGTCTTTCCCATTTAAAAAGAATGTTTGCCTGACTACTTTAATGGACACTCTTAAAATGTGCCAAGTATTCATGGACAATTAACCATTCACAACACTGCATTACACGTACACCTACACCTACACTATCTATCTATCTCTTTTTCCTACACTGCTTTAGAATGCTCACACCTATTAATATACACATGTTTTCTTCCTAATTCCTTATAAAGTTTATATTTACAAATAGAAGTGAAATAGTTAACAATACAGTTGATGTTAGTATTAGAAATAGTTGTATATTTATATATTTACATGTGTTTGAGTGTGTTCATTCTATCATAGCTTCTATGCTATCTAGTGTGTGGTTAGAATAGATAATTGCCTTCACATAATCAGTATGAATCGTAGAAATTATCATTGCTAAATTTTGCGAAGATATAGACAATAAATATATTATTGTTAGAGCAATACTGTAGAGTGTACTGTCTCTATTTACTATGTGATTCCCGTTCTAGTGGGGACAGTTTGTATGTAACTGTTCTCCGGAACAATCATTGTGTTGTTGGAACCGTAACCGATTTGACGCTGATGGGCAGCAATAATAACCCAGAATGAGCCACCGCGTAGTGGTACAGGAA</t>
  </si>
  <si>
    <t>Bristle worms</t>
  </si>
  <si>
    <t>Annelida</t>
  </si>
  <si>
    <t>Sabellida</t>
  </si>
  <si>
    <t>Siboglinidae</t>
  </si>
  <si>
    <t>GCA_963995525.1</t>
  </si>
  <si>
    <t>R2-1_ESpi</t>
  </si>
  <si>
    <t>VMAYNLKEVAASLSAANVSGDETSGGPPGHGLDLVQGMFICEVCQNPYSSSRGLSQHMRAKHSEVYHRRNVPKVVKARWSHEELVIVAREEIRLAKAGCGSVNMALIRKFSEFRSADAIRNVRKNPVYREIRDRLFQDITSAEIDPLPAGDTSGCDPNMDGGGGSVDLDQSRGPPSPGHVVTPRVTEGSRRGPKNRWEPEMLERMAAEERRLVAAGCSKINMEILKLFPERSLHAIKAIRRLDKYKILRDSGAAPADLVPGHASQQVVACTPEVGGSTPSPEQCVLVFDEQFVAEDRGSTPASAPTGLEGLFAAQQEEAVDIVDRAFSPNVSSPSCKPQSELATAGVDGEQPTFIPPTSPQAEAPFVTMNTQLAQWRRKLFNELVLTQDYLSGLDSTEFCDFAVGQLSQQQKIRIDDEYSKWLAAEHLAAPRRKGPRRRERRREARRREAPGPAAVGGRRARRRTQYARIQKLYHRNRTACADQVLTGEWEREVTPGIPLEDQVFFWRTVFGEESCEDLRDPMIVGPAMWDLISPITIGELHTTLRKSRSGAVGLDKISLSQLKELDPRALLAHFNLWLFAGYQPADFRRSRTVLIPKVSVPSRPGEYRPIAISSYVCRTFHRLLADRLSGHLEFSSRQRAFVKGDGIADNVFLLRSLLRDKCNSLKPLSLAFLDVSKAFDSVSHVSLMLAARRMGMPSPFIEYLRNLYTEASTTLQVGDQLSDPLPQNRGVRQGDPLSPLLFNCVIDWVVASLDEEMGVKIGTNGPHINHLAFADDVVLMAESKIGIQRLCYEFNMALGRCGLSLNLDKSRTLRIEIDGKAKKWVCDPNPLVRLGGSYLPVVSVSNCYKYLGISVSAREADSAPEEILSRGLNHLTRAPLKPQQRLFLLKSNLVPKLYHRLILSRSNCSVLRRLDKLIRKSLRSWLRLPHDTVTAFFHSETREGGLGVPSLRLTIPLLKASRLERLSKSHDPAITALAECSRTFARERFRCCNPPLKVGEVIVNDSNSVKKQLAASLHGSVDGRGLRASGEVPSVNNWVSDGSALMSGANYIHSIQIRAGTVATKLRASRGRPGTDTRCDACWRTESLGHILQVCPRTWGHRIMRHDTVMEKFLRFTENRGWSVLRAPVISVRGGNPQKPDAVLYSRKCCWVVDASVVADNADLSDAFISKCEKYDTEAVRDFCRVNRPSPDVSEVVLFGALIFNWRGAMSAPSAKMCQAFALSLADIKILSVCVVEWGWKVYRAFHRSTAWQ</t>
  </si>
  <si>
    <t>GAAAGACTAATCGAACCGTCTAGTAGCTGGTTCCCTCCGAAGTTTCCCTCAGGATAGCTGGCGCTCGATGAGCAGTTTTTTCCGGTAAAGCGAATGATTAGAGGCCTTGGGGTCGAAACGACCTCAACCTATTCTCAAACTTTAAATGGGTAAGAGGTCCGACTCGCTCGATTGGAGTCGGGCGTCGAATGCGCGAGTGCCAAGTGGGCCACTTTTGGTAAGCAGAACTGGCGCTGTGGGATGAACCAAACGTCCGGTTAAGGCGCCCAACGAGGACGCTCATCAGATACCATAAAAGGTGTTGGTTGATATAGACAGCAGGACGGTGGCCATGGAAGTCGGAATCCGCTAAGGAGTGTGTAACAACTCACCTGCCGAATCAACTAGCCCTGAAAATGGATGGCGCTGGAGCGTCGGGCCTATACCGGACCGTCGGCGCACAACACGCACCCGGGGCGACATGCGCCGACGAGTAGGAGGGCCGCCGTGGTGAGCACCGAAGCCTTGGACGCGAGTCCGGGTGGAGCCGCCACGGGTGCAGATCTTGGTGGTAGTAGCAAATATTCAAACGAGAGCTTTGAAGACTGAAGTGGAGAAGGGTTCCATGTGAACAGCAGTTGAACATGGGTCAGTCGGCCCTAAGAGATAGGCGAACGCCGTTCCGAAGCGGGGGCAATGTCGTCGAACGATCGATCGATCAATCAATCAATACACATCTGCCTGCATCTATCGAAAGGGAATCGGGTTAATATTCCCGAACCCGGACACGGAGATTGGCCCTCGCGGGTCAAGTGCGGTAACGCAAACGAGTGAGGAGACGTCGGCGGGAGCCCCGGGAAGAGTTCTCTTTTCTTTGTAAGG</t>
  </si>
  <si>
    <t>AACGGACTCCCTGGAATCGGTTTGCCCGGAGATAGGGACGTTGTTTCCGTAAAGCACCGCGCCTCCCGCGGTGTCCGGTGCGCTCTCGTCGGCCCTTGAAAATCCTCACGAGACGGTGTGATTTTCGTGCCGGGCCGTACCCATATCCGCAGCAGGTCTCCAAGGTGAACAGCCTCTAGTCACTGGAATAATGTAGGTAAGGGAAGTCGGCAAATTAGATTCGTAACTTCGGGACAAGAATTGGCTCTAAGGGCTGGGTCGGTCGGGCTGGGGTACGAAGCGGTCTTGGCGACCGGCAGGGGCTGGGCGAGGCCGCAAGGTCGAGCTCGGACCGTCGCCGGGACCTGGCCGTGGACTGCCTCAGCTGCGCGGCGGCGTCTTCGGGCGCTCGTCTCTTCGGCCGGCGTCTAACAGCCGACTTAGAACTGGTACGGACCAGGGGAATCCGACTGTCTAATTAAAACAAAGCATTGCGATGGCCGCAGCCTGGTGTTGACGCAATGTGATTTCTGCCCAGTGCTCTGAATGTCAAAGTGAAGAAATTCAAATAAGCGCGGGTAAACGGCGGGAGTAACTATGACTCTCTTATGGGTTGGGAATCTTTGAACGCCTCCACGCGGTCCAACCCGGGCAACTAACTCTCCAGAAGGAAGTTAGGCCAAACGTTCAGAGCTTCACTGTGGGGCGGGGTTTTTCCCTGCAGTGTCGGAAGCGCGAATTCGTTCTGATTTTGATATAAGTTATGGCTTATAATTTAAAGGAGGTCGCTGCCTCCTTGAGCGCAGCCAATGTGAGTGGGGACGAAACGTCTGGTGGGCCCCCGGGTCATGGTTTGGACCTTGTTCAAGGTATGTTTATATGCGAGGTGTGTCAGAACCCCTACAGTTCATCAAGGGGACTGTCCCAGCATATGCGTGCGAAGCACAGCGAGGTATATCATCGGAGAAATGTTCCGAAAGTTGTCAAGGCTCGTTGGTCACATGAAGAGTTGGTGATCGTTGCCCGTGAGGAGATCCGGCTGGCGAAGGCTGGTTGTGGTTCAGTCAATATGGCTCTGATAAGAAAGTTCAGCGAATTTAGATCCGCCGACGCCATACGTAACGTCCGGAAAAACCCTGTATATAGGGAGATAAGGGATAGATTGTTTCAGGACATAACGTCCGCGGAGATTGATCCTTTGCCGGCCGGTGACACTAGCGGGTGCGATCCCAACATGGATGGTGGGGGGGGTAGTGTGGATCTAGACCAATCTAGAGGCCCCCCCTCCCCTGGTCACGTTGTTACTCCACGAGTAACTGAAGGTAGTAGGAGGGGCCCCAAGAACCGTTGGGAGCCTGAGATGTTAGAGCGCATGGCCGCGGAGGAACGTCGGTTGGTGGCAGCCGGTTGTTCTAAGATAAATATGGAGATACTCAAACTGTTCCCGGAACGATCACTCCATGCGATCAAGGCCATTAGACGCCTGGATAAGTATAAAATTCTGAGAGATTCTGGGGCCGCGCCAGCCGATCTTGTTCCTGGCCATGCGTCTCAACAGGTAGTAGCCTGTACTCCGGAGGTAGGGGGGTCTACCCCCTCCCCGGAGCAGTGTGTTCTCGTCTTTGACGAGCAATTTGTCGCTGAGGACAGGGGGTCTACCCCTGCCTCAGCCCCAACCGGTTTGGAAGGTCTTTTTGCTGCCCAGCAAGAAGAAGCCGTTGACATTGTCGATAGGGCTTTTAGCCCTAATGTATCTAGTCCGTCATGTAAGCCCCAGTCGGAACTGGCTACGGCTGGGGTAGACGGTGAACAGCCAACATTCATTCCTCCGACCTCACCGCAGGCGGAGGCTCCTTTTGTCACTATGAATACCCAGCTTGCCCAATGGAGGAGGAAGCTCTTTAACGAGTTGGTCCTAACCCAAGATTATCTGTCTGGGCTGGACTCCACGGAGTTCTGTGACTTCGCTGTTGGCCAGTTGAGTCAGCAGCAAAAGATCCGAATTGACGACGAATATTCCAAGTGGCTGGCAGCCGAACACCTGGCTGCCCCCAGAAGGAAGGGTCCGCGCCGGAGGGAGAGGCGCCGGGAAGCCCGACGGAGGGAAGCGCCTGGCCCGGCTGCGGTTGGGGGAAGAAGGGCGCGGCGGAGGACACAATATGCGAGGATACAGAAGTTGTATCACAGAAATCGGACCGCCTGCGCTGACCAAGTGTTAACAGGCGAATGGGAAAGAGAAGTGACCCCGGGCATCCCTCTAGAGGACCAGGTGTTCTTCTGGAGGACGGTGTTCGGGGAAGAGTCATGTGAGGATCTACGCGATCCCATGATCGTAGGCCCAGCAATGTGGGACCTCATCAGCCCGATAACAATCGGTGAACTCCACACCACCCTCCGCAAATCAAGGAGCGGTGCAGTAGGGCTTGATAAAATTTCCCTGTCCCAACTCAAGGAGTTGGATCCTCGCGCCCTCCTCGCGCACTTTAACCTCTGGCTGTTCGCTGGTTACCAGCCTGCCGACTTTCGCCGGAGCCGAACGGTGTTAATTCCGAAGGTGTCGGTCCCTTCGCGTCCGGGCGAGTATCGCCCCATTGCCATCTCGTCATACGTCTGTAGAACATTTCACAGACTCCTGGCTGACAGGTTGTCCGGACACCTGGAGTTCAGCTCCAGACAGCGTGCCTTCGTGAAAGGCGACGGCATAGCCGACAATGTGTTTCTCTTGAGATCGCTACTAAGGGATAAATGCAATAGTTTAAAACCTTTGTCACTGGCATTTTTAGATGTTTCTAAAGCCTTTGACTCCGTCTCTCATGTATCACTAATGCTAGCGGCCAGAAGAATGGGAATGCCCAGTCCATTCATCGAATATCTGAGAAACCTCTATACAGAGGCATCCACAACCCTTCAGGTTGGAGACCAGTTGAGTGATCCTCTGCCACAAAACAGAGGAGTACGACAAGGGGATCCACTCTCGCCCTTACTATTTAACTGTGTAATAGACTGGGTTGTGGCGTCACTTGACGAGGAGATGGGTGTTAAAATCGGTACGAATGGCCCTCACATCAACCATTTGGCTTTTGCCGATGATGTCGTTTTAATGGCCGAATCCAAAATTGGTATACAACGATTATGCTATGAATTCAATATGGCTTTAGGTCGATGTGGCCTGAGTCTGAATCTCGACAAATCGAGAACACTCAGAATTGAGATTGATGGTAAAGCCAAGAAATGGGTCTGTGACCCTAACCCGCTCGTACGCCTCGGCGGGAGCTACCTGCCGGTTGTGTCTGTTTCCAATTGCTACAAATACCTGGGGATCTCGGTGAGCGCGAGGGAGGCTGATTCAGCTCCGGAAGAGATTCTCTCTCGGGGTCTGAATCACCTCACCCGCGCCCCACTGAAGCCCCAACAGCGTCTCTTTTTACTGAAATCGAACTTGGTACCTAAGCTATATCATCGCCTTATTCTCTCACGGAGCAATTGCTCCGTGTTGAGACGATTGGACAAGTTGATTCGTAAGAGCCTCAGGTCATGGCTAAGGCTGCCCCACGATACCGTCACAGCTTTTTTCCACTCTGAAACTAGGGAGGGCGGTTTGGGAGTTCCCTCTCTGCGCCTCACGATTCCGCTTCTAAAGGCTTCTCGCCTCGAGAGGCTGTCCAAATCTCATGACCCAGCAATCACCGCACTTGCGGAGTGCTCACGTACTTTCGCAAGGGAGAGATTTAGATGCTGTAACCCCCCACTGAAAGTGGGCGAGGTCATTGTAAATGATTCGAATTCCGTAAAGAAACAATTAGCAGCATCGCTACATGGGTCAGTCGATGGTCGTGGCCTGAGAGCTTCTGGTGAGGTCCCGTCCGTGAACAATTGGGTGTCGGACGGGTCTGCACTCATGTCTGGGGCGAACTATATTCATTCTATACAGATCCGGGCCGGCACCGTCGCGACGAAGCTTCGTGCCTCTCGCGGTCGACCCGGAACCGACACTAGGTGTGACGCGTGTTGGCGGACGGAGTCGTTGGGGCATATTTTACAGGTCTGCCCAAGAACCTGGGGGCACCGAATCATGCGCCACGACACGGTCATGGAGAAGTTCCTCCGGTTTACGGAGAACCGTGGATGGTCTGTCTTGCGCGCTCCTGTGATTTCTGTGAGGGGTGGCAACCCACAGAAACCAGATGCGGTGTTATACTCCCGCAAATGTTGTTGGGTCGTGGATGCGTCCGTTGTCGCTGATAATGCCGACCTCAGCGATGCCTTCATTAGCAAATGCGAGAAGTATGACACCGAGGCTGTTCGCGACTTTTGCCGAGTGAATAGGCCTTCTCCTGACGTGTCGGAGGTCGTATTGTTCGGTGCCCTCATCTTTAACTGGAGGGGCGCCATGTCGGCTCCGTCCGCCAAGATGTGCCAAGCATTTGCTTTAAGTCTTGCGGACATTAAAATTCTGTCAGTATGCGTCGTTGAATGGGGGTGGAAGGTTTATAGAGCCTTTCACCGGTCTACTGCGTGGCAGTAAAGTTGGTCCTATGGGTAAGGAATCCCGGTAGGCCTTGGGGCGTCCACACGGACCGAGTAAGTCCCACTCACATTTCATTGCTAGCAATCGCCTTGCTATAATCAGATACTCGCCGACTCACGATGTTAAGTTTTTACATTTCGTTATTTTGTTAATGTTTGTATTGAGTTAAAAGTGGTTTCGGCTTGAGGTTAATTTTCTGTTTTTTTTTTTTT</t>
  </si>
  <si>
    <t>TAGCCAAATGCCTCGTCATCTAATTAGTGACGCGCATGAATGGATTAACGAGATTCCCACTGTCCCTATCTACTATCTAGCGAAACCACAGCCAAGGGAACGGGCTTGGCGGAATTAGCGGGGAAAGAAGACCCTGTTGAGCTTGACTCTAGTCCGACTCTGTGAAGAGACATGAACAGGTATAGCATAGGTGGGAGTCCGCAAGGACGCAGTTGAAATACCACTACTTTTATCGTTTCTTTACTTATTCAGTAAAGCGGAAAGCGGCACATGCGTGCCAGACTTCTGGAACAAAGCGCGCCGGCTCAGTCGGCGCGCGATCCGCTCTGAAGACACTGTCAGGCGGGGAGTTTGACTGGGGCGGTACATCTGTCAAAAGGTAACGCAGGTGTCCTAAGGTGAGCTCAGCGAGGACGGAAACCTCGCGTAGAGCAAAAGGGCAAAAGCTCACTTGATTTTGATTTTCAGTACGAATACAGACCGTGAAAGCGTGGCCTATCGATCCTTTTGACTTTAGGAGTTTTAAGCAAGAGGTGTCAG</t>
  </si>
  <si>
    <t xml:space="preserve">Oasisia sp. SBJ-2009 </t>
  </si>
  <si>
    <t>Tube wotm</t>
  </si>
  <si>
    <t>-</t>
  </si>
  <si>
    <t>GCA_964017155.1</t>
  </si>
  <si>
    <t>R2-1_Oas</t>
  </si>
  <si>
    <t>PPRQIINWVPKTRDSTRNVPAGTVLPVRCEDKGTVPCIATEVEGRCPECNRQFRGLRGLAIHSRSAHPESYHSKGSTVIAETIREQTRARWDSEESALMAHEEVRLLRSGCMDLNKALSKFMAGRSFHAVKSHRRQQSYRDLVRAYVPTTGGLGAQEVAIPPRRAARGAGGTAPRPRAGPREEEMGQPLRRPVPRGAEADPPRSHSPPHIGPDEPPADAVEAAFGMPTPQEVDELPVTCGIDTPTRAEVDPTRGRGDFAGDEYDWRNPIRVAILDQATRANIDPVLLQLSIQELPTDPDRLQSLIDQDLLELQPPVRNDKRVRPGAPRRVAQSSREKRRAAYSRIQALYKSSRTSCARTVLAGKWQEVAPTLSLREQVAFWAPLLETPSVPDGRVPPVEGPPEWDIVAPITTVEVSRHLQSLKDGAPGPDNIKRSDVRKLGSESLACRFNIWMLTGIAPEAFRHGVTVLLPKTSEGAEPRDYRPITLGPVLCRVFHRILAERIEHHYRICGTQKAFRRGDGIGENTYLLRNVIADRKARNQSTNVAFLDVSKAFDSVSHQSIFLAAASAGIPDPLVKYIKSVYTGSQTQLRVNGTLSREISVNRGVRQGDPLSPVLFNSVIDLALRKIDEAIGVGLGSNKLSCLAFADDLVLLASTPKGLQRQFDNIERALSLSGLKLNVNKSATIRLDVHGKRQIWCCNPSAFLRGQDGQLVKAMSITDGYKYLGNTVSAGDTLGSTVQDLQRGVRELTRAPLKPAQRLYILRNHLIPSLYHTAVLGCLHLKSLKFLDIITRAAVRSWLRLPKDTPMAFFHADSYDGALNIPALRWTVPLMRTKRMTGVVASKDPVVRAISQLPIFARERRRWSAPLAAFGVPITNRTGLKRAMAVGLHTSVDGSGLSGSRETGYVNQWMVSGTALMSGSSFVNCVRIKGNLSYTGARAARGRPERSKKCDACRGNETLSHILQTCPRTHQPRNDRHDRVNKYLTATLGKSGYTTRVEPAIPTPAGVRYPDLIAWKGDKCVVIDTTIVADNYDPDGAHDRKVVYYDQPAIRTWCAEVSGVPADKVRVSACVLTWRGVPSTRSVRELKAYGISKANWGLMSVKTLEGGVEIYAHYGKSTSGFGG</t>
  </si>
  <si>
    <t>GCAGAACTGGCGCTGTGGGATGAACCAAACGTCCGGTTAAGGCGCCCAACGAGGACGCTCATCAGATACCATAAAAGGTGTTGGTTGATATAGACAGCAGGACGGTGGCCATGGAAGTCGGAATCCGCTAAGGAGTGTGTAACAACTCACCTGCCGAATCAACTAGCCCTGAAAATGGATGGCGCTGGAGCGTCGGGCCTATACCGGACCGTCGGCGCACAACACGCACCCGGGGCGACATGCGCCGACGAGTAGGAGGGCCGCCGTGGTGAGCACTGAAGCCTTGGACGCGAGTCCGGGTGGAGCCGCCACGGGTGCAGATCTTGGTGGTAGTAGCAAATATTCAAACGAGAGCTTTGAAGACTGAAGTGGAGAAGGGTTCCATGTGAACAGCAGTTGAACATGGGTCAGTCGGCCCTAAGAGATAGGCGAACGCCGTTCCGAAGCGGGGGCAATGTCGTCAGTTTGTATACATACACATACACAACATCTGCCTGCATCTATCGAAAGGGAATCGGGTTAATATTCCCGAACCCGGACACGGAGATTGGCCCTCGTGGTCTAGTGCGGTAACGCAAACGAGTGAGGAGACGTCGGCGGGAGCCCCGGGAAGAGTTCTCTTTTCTTTGTAAGG</t>
  </si>
  <si>
    <t>AACGGACTCCCTGGAATCGGTTTGCCCGGAGATAGGGACGTTGTTTCCGTAAAGCACCGCGCCTCCCGCGGTGTCCGGTGCGCTCTCGTCGGCCCTTGAAAATCCTCACGAGACGGTGTGATTTTCGTGCCGGGCCGTACCCATATCCGCAGCAGGTCTCCAAGGTGAACAGCCTCTAGTCACTGGAATAATGTAGGTAAGGGAAGTCGGCAAATTAGATTCGTAACTTCGGGACAAGAATTGGCTCTAAGGGCTGGGTCGGTCGGGCTGGGGTACGAAGCGGTCCGGGGAACCGGCAGGGGCTGGGCGAGGCCGCAAGGTCGAGCTCGGACCGTCGCCGGGACCTGTCCGTGGACTGCCTCAGCTGCGCGGCGGCGTCCTCGTGGCGCTCGTCGCTTCGGCCGGCGTCTAACAGCCGACTTAGAACTGGTACGGACCAGGGGAATCCGACTGTCTAATTAAAACAAAGCATTGCGATGGCCGCAGCCTGGTGTTGACGCAATGTGATTTCTGCCCAGTGCTCTGAATGTCAAAGTGAAGAAATTCAAATAAGCGCGGGTAAACGGCGGGAGTAACTATGACTCTCTTTAGGTAGCCAAATGCCTCGTTGAACGTATGTGATGCGCAGGAATGGTTTAGCCTTCACATGCCAGTATTGTCTGAAACCTAAAGAGAATGTCAGGACTGGATTTTATTTTTATCAGAGTTACTACCCGTCGGAGGGATTCTACGCGAACGCTTTCTGCATGATGGAGCTGCGTCCCTCCATCCTCTGCATTGAGCGGCCGTGCGATCACTGGATGGTGATAGGCTACTCTGGGGTAGCTGCGCGGTATACAGCCTCTAGTCTCCTTAGACTGCAACATGCGTTCTCGTTCGCGCCCGTGTCAGGTCTACGGACTGTCAGAATGTTGTCGGTCGAGATCCGGTCGCCTCAACCCAGAGGAGTCCGGGGAAGAGGGGTGTGCCCAACCCTCTAAGGAAGCAATCTCCAAGCCAGGAGACCTTCCTAGTGCACTAGCGAGGTATGAATTACCTCTCTGGGGGACAAATGCCGGCCTCCACATAGAGTCCATTTATGGGCTCAGCCGTCTACGGCAGGGTAGCCGAAGCCTTGAGCAACCCGTAACTAAGTGGCTCACCGCACCCAACGGTGAGTTGCAAGGCGTGACACCAACGTCGAAGGGCCCTAGGAGGATAGCCCTGGAAAGCACAACTCCGCAAGGAGGCCCGTCTGCTAATTCCTCCTCGGTAACAGGGGACCGTTAACCGCAGAGGACCCTGGACAAACAACTTGATCGGTAGCAGGGCTTCTCTGCGCCGATCCGAGCGGCAAACCCGCTCATCGGGCCCCTAAAAAGGCCCAAGTCTGTCAGGGCTAACCCCCCCGGCAGATTATTAACTGGGTTCCAAAAACACGCGATAGTACTAGGAACGTGCCCGCAGGCACGGTCCTCCCAGTTCGCTGTGAGGACAAGGGAACGGTCCCTTGCATTGCCACTGAAGTGGAAGGTAGATGCCCTGAATGCAATCGGCAGTTCAGGGGCCTACGTGGGTTGGCGATCCATTCACGGTCCGCCCATCCAGAGTCCTACCACTCGAAAGGTAGCACGGTGATCGCCGAGACGATCCGTGAACAAACACGGGCAAGATGGGACAGCGAAGAGTCCGCGCTGATGGCACATGAGGAGGTCCGGCTCCTCCGATCTGGCTGCATGGATCTCAACAAGGCGTTGAGCAAATTCATGGCCGGTCGGTCTTTTCACGCTGTGAAAAGTCACCGCCGGCAACAGTCTTATCGTGATTTGGTAAGAGCGTATGTGCCTACTACAGGCGGACTAGGCGCACAAGAGGTAGCGATTCCCCCACGGCGGGCAGCTCGTGGTGCCGGGGGAACCGCACCCAGACCTCGCGCCGGTCCCAGGGAAGAAGAGATGGGTCAGCCTCTACGGAGACCGGTGCCTCGTGGTGCCGAGGCTGATCCCCCTAGATCTCACTCCCCGCCCCATATCGGACCGGACGAGCCTCCAGCTGATGCTGTCGAGGCTGCGTTCGGTATGCCGACTCCACAGGAAGTGGATGAGTTGCCCGTAACGTGTGGCATTGATACACCCACACGGGCCGAAGTTGACCCGACGCGCGGTCGGGGAGACTTCGCTGGAGACGAGTACGATTGGAGAAATCCGATCAGGGTAGCGATCCTTGATCAGGCCACGCGCGCCAACATCGACCCTGTACTCCTCCAGTTGTCTATCCAGGAACTACCAACTGATCCGGATAGACTTCAATCCCTGATAGATCAGGATCTCCTGGAGCTGCAGCCTCCAGTGAGGAATGATAAACGCGTACGACCAGGAGCACCACGTCGCGTAGCTCAGTCATCACGAGAGAAACGTAGAGCGGCATACTCTCGTATACAGGCCCTCTATAAATCTTCTCGGACTAGCTGCGCACGAACAGTACTTGCAGGCAAGTGGCAAGAGGTTGCCCCTACTCTGTCTCTAAGGGAGCAGGTTGCCTTCTGGGCACCACTGCTCGAGACGCCGTCGGTCCCAGACGGCAGAGTGCCCCCTGTGGAGGGGCCTCCCGAGTGGGACATCGTAGCACCAATTACGACGGTGGAGGTGTCACGGCATCTTCAGAGTTTAAAGGATGGGGCACCTGGGCCTGATAACATCAAACGTAGTGACGTACGGAAGCTTGGGTCCGAGTCCCTTGCTTGCCGTTTTAACATTTGGATGCTGACGGGTATCGCCCCGGAAGCATTTCGACATGGAGTGACTGTTCTTCTCCCGAAAACGTCGGAAGGCGCGGAACCACGAGACTACAGGCCGATCACACTTGGCCCTGTACTGTGTCGTGTCTTTCACCGAATCCTGGCCGAGAGAATCGAACATCACTATCGCATCTGTGGTACACAGAAGGCCTTCAGGAGAGGTGACGGAATTGGTGAGAATACCTATTTGCTTCGAAACGTGATCGCGGATCGTAAAGCTAGGAACCAATCCACGAACGTCGCCTTCCTTGACGTTTCCAAGGCGTTCGACTCAGTGTCTCATCAGTCTATATTTCTCGCCGCGGCTTCGGCAGGAATACCAGACCCTTTAGTGAAGTATATAAAGTCGGTTTATACGGGGTCTCAAACCCAGCTTCGAGTGAACGGTACGCTCAGCCGGGAAATCTCAGTGAATCGTGGCGTTAGACAAGGAGATCCGTTAAGTCCGGTGCTCTTCAACTCTGTAATCGACCTTGCGTTGAGGAAGATTGATGAGGCCATCGGCGTTGGACTCGGTTCCAACAAGCTTTCTTGTCTAGCATTCGCTGATGATCTCGTACTACTAGCTAGTACTCCGAAGGGTTTGCAGCGTCAGTTCGATAATATCGAACGAGCGCTCAGCTTGAGTGGTTTAAAGCTGAACGTCAACAAGTCTGCTACGATAAGACTTGACGTTCACGGCAAACGTCAGATCTGGTGTTGTAATCCGTCGGCCTTCCTTCGTGGGCAGGATGGCCAATTGGTAAAGGCAATGAGCATTACCGACGGTTACAAATATCTTGGAAATACCGTGAGTGCTGGGGACACTCTCGGTTCGACAGTGCAGGATTTGCAGCGCGGGGTCAGAGAGCTCACTAGAGCCCCCCTGAAGCCAGCACAAAGGCTTTATATTCTGCGGAATCATCTGATTCCCAGTCTATATCACACGGCAGTCTTGGGCTGCCTGCACCTGAAGTCGTTGAAATTTCTGGATATTATCACCAGGGCAGCTGTAAGATCTTGGCTCCGTTTGCCAAAGGATACGCCCATGGCCTTTTTCCACGCTGATAGCTATGATGGGGCATTGAACATACCTGCTCTTAGATGGACCGTTCCGCTTATGAGGACCAAGCGTATGACGGGAGTTGTTGCATCGAAGGACCCTGTGGTCCGAGCAATCTCCCAGTTGCCTATCTTCGCCCGCGAGCGAAGGCGCTGGTCCGCGCCACTTGCGGCGTTTGGAGTGCCAATCACTAACAGAACAGGGCTGAAGAGAGCAATGGCAGTCGGTTTGCATACGTCTGTCGACGGAAGCGGCCTTTCAGGCAGCCGAGAAACGGGCTACGTAAACCAGTGGATGGTATCTGGGACAGCTTTGATGTCCGGAAGCAGCTTTGTCAACTGCGTCCGCATCAAGGGCAATCTGTCGTACACTGGAGCCCGGGCCGCTCGGGGCCGACCAGAGCGATCTAAGAAGTGTGATGCGTGCAGAGGTAATGAGACTCTCAGTCACATTTTGCAGACATGTCCGCGGACTCATCAACCGCGAAATGATCGTCACGACCGGGTTAACAAGTACTTAACCGCAACCCTGGGAAAGTCCGGCTACACCACGCGCGTGGAACCGGCTATCCCGACTCCAGCAGGGGTGCGCTACCCAGACTTAATTGCCTGGAAGGGAGACAAATGCGTTGTCATCGATACTACCATCGTAGCTGATAACTACGACCCGGATGGCGCGCATGATAGAAAGGTCGTGTACTACGACCAGCCGGCAATACGTACCTGGTGTGCCGAGGTCTCCGGAGTTCCGGCCGACAAGGTTAGAGTGTCGGCCTGTGTTCTCACATGGCGGGGTGTTCCGTCTACGCGATCAGTCAGGGAATTGAAGGCCTACGGAATCTCAAAGGCGAATTGGGGTCTAATGTCCGTGAAAACTTTGGAGGGAGGCGTTGAGATCTACGCCCACTACGGCAAATCTACCTCCGGCTTCGGTGGCTAGTTTGACGATGAGCCGGTCGTCCCGAGACGGCCGGTCCGAGTATGGTTGGGACCGTTCCTAACCGCGACCCGAGCTCGGGGTCCGTAAAGATACTGAGCGAATGTTCGAGGGAGTCGCTTTTTTGATCGGTCTCCCGGCCCGGGGGGGTCCAGTGCAGAGCGTGCCGTCGCGCCTGTACACCGCGCACGTTTGGTTTTTCGTCAATGTGGAGAAATACCTGCGCCGCGGTCGTCATGCCTCGTTGCCTCGTGTCTCTTTCACGCCGCTCGGCAAGCGCGTGACTGACTGTGGGATGTCTCGTTGATCTCAATGATTAAAACATGACGTATAAGTCACTCAGGTGCCATGTATAGATGTCAGGTTGCGCGATGTATTGAATCGCAACCCGGGGTACGGGTGTGATTAATAAAGGAATCGAATAATA</t>
  </si>
  <si>
    <t>TAGCCAAATGCCTCGTCATCTAATTAGTGACGCGCATGAATGGATTAACGAGATTCCCACTGTCCCTATCTACTATCTAGCGAAACCACAGCCAAGGGAACGGGCTTGGCGGAATTAGCGGGGAAAGAAGACCCTGTTGAGCTTGACTCTAGTCCGACTCTGTGAAGAGACATGAACAGGTATAGCATAGGTGGGAGTCGTCTCGTGCGACGCAGTTGAAATACCACTACTTTTATCGTTTCTTTACTTATTCAGTAAAGCGGAAAGCGGCACATGCGTGCCAGACTTCTGGAACGAAGCGTGCCGGCTCGGCCGGCGCGCGATCCGCTCTGAAGACACTGTCAGGCGGGGAGTTTGACTGGGGCGGTACATCTGTCAAAAGGTAACGCAGGTGTCCTAAGGTGAGCTCAGCGAGGACGGAAACCTCGCGTAGAGCAAAAGGGCAAAAGCTCACTTGATTTTGATTTTCAGTACGAATACAGACCGTGAAAGCGTGGCCTATCGATCCTTTTGACTTTAGGAGTTTTAAG</t>
  </si>
  <si>
    <t>Oconnorella tubifera</t>
  </si>
  <si>
    <t>Worm</t>
  </si>
  <si>
    <t xml:space="preserve">Annelida </t>
  </si>
  <si>
    <t xml:space="preserve">Clitellata </t>
  </si>
  <si>
    <t xml:space="preserve">Enchytraeida </t>
  </si>
  <si>
    <t xml:space="preserve">Enchytraeidae </t>
  </si>
  <si>
    <t>GCA_034700105.1</t>
  </si>
  <si>
    <t>R2-1_OTu</t>
  </si>
  <si>
    <t>SLRMLRPFTAVDGADSSRGQDGRTQSLRVVVQASGRSSAPAKRCKRNHPNGLKFACKVCNQRYATMRGLTHHQGYAKHRSLDVIPEVYRREAPSLPTGLRTRKPKAPSEPKVGGTIEAKNILDVTSSVNCVVGTSGSFGVICCAEGGNDRVAEPVGGAIEGVIESVQPNLPECCQQALSRGGNRAYGRHRRQVHRSEFHASSVPEKRVSRRWDREEIILLAREDIRLTRIGTRNQNVSELLARYMGHRTVEAVKGQRKRADYKALVASMRSPAGSSPVGEPTDATRLGTQVATEPEAIAVDATMVNEATWRTELSDSILGSYCKGKFEMSLDTIRLVVEEAERNEEISTNTQLLLDNEFDQFCRSQFASELRRVEVKKLKNRGKRKENRPTATNTTSSRKRRRMAYATVQKLYARNRGACAESVLGGKWDRKTDTIPLDKQTAFWGDLFSNPSKPDSRNPERVGPIVWNLLAKVTEVEVDLVLKASSRGAPGPDMISAKSVKCADRSALCAHFNLWLFCGYQPRSLREGVTVLIPKDANAEQPQDHRPITMGSIVGRVFHKLLAKRIGGALPYSIRQKAFRKGDGLADNAWLLQSIVKDHAGKLDPLHVTFIDVSKAFDSVSHDTIFLAAKRLGVPERLLSYIRSMYTDIHTRLRVNGELSEPIRIGQGVRQGDPLSPLLFNAVIDMVLSDLDPELGITIGKQIVNYLAFADDIVLLSGNEAAMQQMVRKLTESLGAAGLAINQKKSASLRLQIDGKAKRWIINPEPYLFIESKPIPTLSIAETYKYLGIHLGAQGTVNTTKEKLCVGLSNLSKAPLKPQQRMYILNVHLLPSLLHELVFTTMHGKTLKELDVKIRAAIRGWLKMPHDSPKALFHAEIKSGGLGVMKLQTQIPLMKSARMERLEKTTDPLVREMVNVSATYARMKLKNSQMATLGENSLASKDELKRMQAKQLHETVDGSGLSQHPLVPAVHRWVKDGGSLLTGGGYIRSLLTRGSLHYSKYRGAKGQPGKPVACSSCGRTQTLGHILQVCPKTSFERNQRHNKIVSYVSQTSLKKGYQVKVEKPIPTPAGVRRPDLVIYRPSSEAMVVDITIVADNATLAEVHQKKVVHYDQHAIRLHVSKYADIPADKVTFSSVSLNWRGALARESDKTLSTLGFTLREKEILSVRTVESAYGIYAAYRRGTWRGGWSVGTRTGERNPSNPDKQPF</t>
  </si>
  <si>
    <t>TGTGTTTTGTCTGTTAAAATTTCATTCTCATTCTTGAACGACTTGGTGGCGTGAAAAGCTTTGTGGCGATTTCTGGTATATTATTCGATAATATTACTGTCAAGTTTGAGTTTGTCTGTCGGTCATAGTTGCAAAGGGGAGGACGTGCACGACGTCCCGCTGCCATTACCGTACGCTACCTCTCGCGAGGTTTAGCCGGATTGCAGACTCTCCCCAAGGATACTGAATTTGCTCGGTTTAGTAGTCCTGTGTAGCCACAATTGTAGATCAGCAAAAGTTCTAATCCCTTAGAATGCTAAGG</t>
  </si>
  <si>
    <t>CCGTTCACCGCTGTGGACGGCGCTGATTCGAGCAGGGGGCAAGACGGGCGCACGCAATCTCTACGTGTGGTCGTTCAGGCCTCCGGACGTTCCTCGGCCCCCGCCAAACGATGCAAGCGAAACCATCCGAACGGATTAAAGTTCGCTTGTAAAGTTTGCAACCAACGGTACGCGACGATGAGAGGGCTCACTCATCACCAAGGGTACGCGAAACATCGGTCTCTTGATGTTATCCCCGAAGTGTATAGACGTGAGGCACCTAGTCTGCCTACCGGACTCAGAACGAGAAAACCTAAGGCTCCTTCGGAGCCGAAGGTGGGGGGAACAATTGAAGCGAAGAATATTCTGGACGTGACATCTAGTGTTAACTGTGTAGTCGGCACGAGCGGAAGTTTTGGGGTCATCTGCTGTGCTGAGGGTGGAAACGATAGAGTCGCCGAGCCGGTCGGCGGAGCGATAGAGGGAGTGATTGAAAGTGTACAGCCGAACCTACCGGAATGTTGTCAGCAGGCTCTTAGCAGAGGAGGTAATCGGGCATATGGACGGCACCGTCGACAGGTGCATAGATCGGAATTTCATGCGTCCAGTGTCCCGGAAAAGCGCGTCTCCCGACGGTGGGATCGCGAAGAAATTATACTCTTGGCGAGAGAGGATATACGTCTGACTAGGATAGGCACCCGAAATCAGAATGTGTCCGAGCTGCTAGCAAGATACATGGGGCATAGAACGGTAGAGGCCGTCAAGGGCCAACGGAAACGAGCTGACTATAAGGCGTTGGTGGCTTCGATGAGGTCGCCGGCGGGCTCTAGCCCCGTGGGGGAGCCTACCGATGCCACCCGGCTCGGTACCCAGGTAGCAACCGAACCGGAGGCAATTGCGGTTGACGCAACGATGGTCAATGAGGCAACTTGGCGAACGGAGCTATCAGACTCTATTCTCGGTTCTTATTGCAAGGGCAAGTTCGAGATGTCACTCGACACGATACGTCTCGTCGTGGAAGAAGCCGAGAGAAATGAGGAGATTAGTACGAACACGCAACTTTTACTAGACAACGAGTTCGATCAGTTTTGCCGTTCTCAGTTCGCGTCTGAACTGAGACGGGTAGAGGTGAAGAAATTAAAGAACCGCGGAAAAAGAAAGGAAAACCGCCCAACGGCAACCAACACGACTAGCTCGCGAAAACGCAGAAGGATGGCTTATGCAACGGTGCAAAAGTTATACGCAAGAAATCGCGGAGCATGCGCCGAGTCGGTGTTGGGGGGCAAGTGGGATCGGAAGACGGACACGATCCCACTGGACAAACAAACGGCGTTCTGGGGCGATTTATTTTCTAATCCATCAAAACCCGACTCGCGGAATCCGGAACGAGTTGGTCCGATCGTGTGGAACCTGCTCGCCAAGGTAACGGAGGTAGAAGTGGACTTGGTTCTGAAGGCATCCTCTCGGGGGGCCCCAGGACCCGACATGATCTCAGCAAAATCGGTTAAGTGCGCGGATCGGTCCGCTTTGTGTGCTCACTTTAATCTGTGGCTTTTCTGTGGGTACCAGCCTCGGTCGTTGCGCGAGGGAGTAACCGTGCTCATCCCTAAAGATGCGAACGCCGAGCAACCGCAGGACCATAGACCGATCACGATGGGATCCATTGTCGGTCGGGTATTTCACAAATTATTAGCTAAGAGAATTGGAGGAGCACTGCCGTATAGCATAAGGCAGAAGGCCTTCCGGAAGGGGGACGGCTTGGCTGACAACGCGTGGTTGTTACAATCCATTGTAAAGGATCACGCGGGCAAGTTGGATCCGCTGCACGTGACTTTCATTGACGTCAGCAAGGCCTTCGACAGTGTTAGCCACGATACCATCTTTCTCGCGGCGAAGCGTTTGGGAGTCCCGGAAAGACTCCTCTCTTACATCCGTAGTATGTACACCGACATTCATACAAGACTTAGAGTAAATGGCGAGCTCTCAGAACCTATACGCATAGGTCAAGGAGTCAGACAAGGGGATCCCTTGAGTCCTCTCCTGTTTAACGCTGTAATCGATATGGTGCTGTCTGATCTGGACCCAGAACTCGGTATAACGATCGGAAAGCAGATTGTAAACTATCTCGCCTTCGCGGACGATATAGTCTTACTTTCTGGCAACGAGGCTGCGATGCAGCAGATGGTTCGAAAGTTAACCGAGTCTCTGGGGGCCGCGGGTCTTGCGATCAACCAGAAAAAGTCGGCATCATTGAGGTTGCAGATTGACGGGAAGGCCAAGCGGTGGATCATTAACCCGGAACCGTACCTGTTTATAGAGAGCAAACCGATTCCTACTCTATCTATCGCGGAAACTTATAAGTATTTGGGCATCCACCTGGGTGCTCAAGGAACCGTAAACACAACTAAGGAGAAACTATGCGTGGGACTATCGAACCTATCCAAGGCCCCGCTAAAGCCGCAACAGCGCATGTATATCCTCAACGTTCATCTCTTGCCAAGTCTATTACACGAGCTTGTATTTACGACCATGCACGGCAAAACGTTGAAGGAGTTGGATGTGAAGATCCGAGCGGCGATACGGGGGTGGTTGAAGATGCCACACGACTCTCCAAAGGCTTTATTTCATGCGGAGATTAAGAGTGGCGGGCTGGGAGTGATGAAACTTCAGACGCAGATTCCTCTTATGAAGTCGGCCCGTATGGAGAGGCTAGAGAAAACCACCGACCCTCTTGTGCGCGAAATGGTGAATGTTTCGGCGACGTACGCCCGTATGAAGCTGAAAAATAGCCAAATGGCCACGTTAGGGGAAAATTCCTTAGCGTCGAAAGACGAACTGAAGCGGATGCAGGCGAAACAGTTACACGAAACAGTAGATGGCTCCGGTCTGTCCCAGCACCCGCTGGTGCCAGCCGTCCATCGATGGGTGAAAGACGGGGGTAGTTTGCTTACTGGGGGCGGCTACATCCGTTCTCTTCTAACTCGCGGAAGCCTGCACTATTCTAAATACAGAGGGGCCAAAGGCCAGCCAGGGAAACCAGTAGCATGTAGCTCATGCGGGAGAACCCAGACACTGGGGCACATCCTCCAGGTGTGTCCAAAGACTTCGTTCGAACGCAACCAGCGGCACAATAAGATAGTGTCGTACGTTTCGCAAACCTCTCTTAAAAAGGGATATCAGGTGAAAGTAGAGAAGCCCATTCCAACGCCAGCGGGGGTGCGGCGTCCAGATCTGGTGATCTATCGCCCTAGTAGCGAGGCGATGGTAGTCGATATTACTATCGTCGCGGACAATGCCACGCTGGCTGAGGTACATCAGAAGAAGGTGGTCCATTACGACCAGCATGCGATACGACTGCATGTTTCGAAGTACGCAGATATTCCAGCGGATAAAGTAACCTTCTCAAGCGTAAGTCTAAATTGGAGGGGTGCTCTCGCTCGGGAATCCGATAAAACACTCAGTACTTTAGGGTTTACCCTACGGGAAAAGGAAATTTTATCGGTGAGGACCGTCGAGTCGGCGTATGGCATCTACGCGGCGTACCGACGAGGAACGTGGCGCGGAGGTTGGTCTGTAGGGACACGTACGGGGGAGCGAAACCCCTCGAACCCCGACAAACAGCCCTTCTAAGTGCTAGTCACCGGATGAGGCCTCTCCACCGAGAATGAAAATGAGGCCAAAAATGTCGCCCTGGTCACCGCCCTCGACGTCCTTATATCGAGGCAAGGTCTCGACGCCTTCGAGACCTTGTGTATATATTCGCTAAACTTCATTCTGTGTATTCTATGTGCTTTTAACTACATTTCGTGTAGTATGTATTCTGGTTACCCATGGTTCCGCTTCGCATCCCTGGCAGCTGATTGCATTTAGTTCCCTTGGTGTACTACGCTGTTAAAACGGTGAAACGGATACCTTTCACCTCCACCACGGGGTGTGGTGAAACAGACTTCTTGTGTTTTTAGCCTCCTGGCCCCGTGCGCCAGTGTTGGATCTTCCGGTCCCGTGTACCGGGTTTCGCACGTTTTCATGTTTTTATAGTCAGGATCTCATTTTGGCGTCGAGGTTCACGGGCCTTCAGAGTCCAATCCTCGCGGGATCCTGACTAAGTCCGCACCTCCATCCTCAGGAGGGGGACTAAGTCCGCACCTCCATCCTCAGGAGGGGGACTTGTGTCCGCACCTCACCCGGAGGGGGACACCCCGCTGGTACTCAACCTAGCCCGCTGTGCGATAGTGAGCCAGCGAGTAGTCCAGTGTACACTCGGGAGTAGTCCAGTGCACACTCGGGAAAGGAGCGATCGAGTAGTCCAGTGTACACTCGGGAAATGAGCCATCGAGTAGTCCAGTGTACACTCGCGAGATGAGCGGCTAATTAGTTCTGACAGCATGCAACTAGGTAGAGTATACGACGGTGATCAGGGCGCCACAGACC</t>
  </si>
  <si>
    <t>TAGCCAAATGCCTCGTCATCTAATTAGTGACGCGCATGAATGGATTAACGAGATTCCCACTGTCCCTATCTACTATCTAGCGAAACCACAGCCAAGGGAACGGGCTTGGCAGAATTAGCGGGGAAAGAAGACCCTGTTGAGCTTGACTCTAGTCCGACTTTGTGAAGAGACATGAGAGGTGTAGCATAAGTGGGAGCCGCAAGGCGCAATTGAAATACCACTACTTTTATCGTTTCTTTACTTATTCAGTAAAGCGGGAGTTGGGACGCAAGTCCCTGTTTTCTGGTGCCAAGCCGGAGACGTCTCGCGACGCCGCCGGCGATC</t>
  </si>
  <si>
    <t>TAAGTGCTAGTCACCGGATGAGGCCTCTCCACCGAGAATGAAAATGAGGCCAAAAATGTCGCCCTGGTCACCGCCCTCGACGTCCTTATATCGAGGCAAGGTCTCGACGCCTTCGAGACCTTGTGTATATATTCGCTAAACTTCATTCTGTGTATTCTATGTGCTTTTAACTACATTTCGTGTAGTATGTATTCTGGTTACCCATGGTTCCGCTTCGCATCCCTGGCAGCTGATTGCATTTAGTTCCCTTGGTGTACTACGCTGTTAAAACGGTGAAACGGATACCTTTCACCTCCACCACGGGGTGTGGTGAAACAGACTTCTTGTGTTTTTAGCCTCCTGGCCCCGTGCGCCAGTGTTGGATCTTCCGGTCCCGTGTACCGGGTTTCGCACGTTTTCATGTTTTTATAGTCAGGATCTCATTTTGGCGTCGAGGTTCACGGGCCTTCAGAGTCCAATCCTCGCGGGATCCTGACTAAGTCCGCACCTCCATCCTCAGGAGGGGGACTAAGTCCGCACCTCCATCCTCAGGAGGGGGACTTGTGTCCGCACCTCACCCGGAGGGGGACACCCCGCTGGTACTCAACCTAGCCCGCTGTGCGATAGTGAGCCAGCGAGTAGTCCAGTGTACACTCGGGAGTAGTCCAGTGCACACTCGGGAAAGGAGCGATCGAGTAGTCCAGTGTACACTCGGGAAATGAGCCATCGAGTAGTCCAGTGTACACTCGCGAGATGAGCGGCTAATTAGTTCTGACAGCATGCAACTAGGTAGAGTATACGACGGTGATCAGGGCGCCACAGACC</t>
  </si>
  <si>
    <t>Fridericia nemoralis</t>
  </si>
  <si>
    <t>Enchytraeida</t>
  </si>
  <si>
    <t>Enchytraeidae</t>
  </si>
  <si>
    <t>GCA_034695905.1</t>
  </si>
  <si>
    <t>R2-1_FNe</t>
  </si>
  <si>
    <t>MDELMPTPGAPRGAPPGGQTAGNSRPNCKDKPPFTNSGPACRVEVDRVQPGASKSASDLEIQTAGRFVCNTCRKQYKLYRNLVKHQTTFSHQPSAENESSKVSKGTTPVARRTRGRLEAIPSNLKRPNNETGTEENLVTKRDIDAALIPTTSRSDPVSGGGEAYPEDVEGTSATDETQLEQCCREAFLKGQNRGLGQHRRLQHALAFHEAKTPMKLSKARWTSEEDIIMAQEEAHLRDAGLLGKGIRAELVKFMIGGRTANAVISRMRNPKYKKRVASFMSGGAACSAVETEEVPTSVQGSQAGSAENLSDSVSEETWRVCLEKSILSNFEAGRFELPIESLKALLSESERCDAQKVATASQQILDDECSNFCVKQYGSTQKEAARRRPRKAPAKNQTASSRRKLRRMEYATVQKLYDRKRSACAEMVLGGTWKKKGEMPSLTEQENFWKPLFSKPSKKDTRNTGSVGPIRWDLIRPIDAAEVERAQKASSDGSPGPDGVQSKQVKRTNPTALAAHFNLWLVCGYLPSTLREGVTVLIPKKQEADRPEDHRPITMASVVGRLFHKILAARMSGSLPISIRQKAFVRGDGVAENAWLLRALINDHKSLRRPLNLTFLDVRKAFDSVSHDTLILAAKRLGVPDGLLLYIKQLYSDVQTRLRVGGEVSDPIKLGQGVRQGDPLSPVLFNCVIDWVLSDLDPLIGAKLGAEVVNNLSFADDMILVSESDRSAERMLKSVTTNLERAGLDINELKSRTLRLQISGKQKRWTANQNPYLRVGSRDIPAMSVQDSYRYLGIGISATGVKGTSRDRLLNGLGNLTRAPLKPQQRIYLLNVHLLPGLYHELVLEGPTAATLKELDKDVRKAVRTWLRFPHDTGKGFFHADTDAGGLAIPALQYKIPLMVQARLDKLSGSEDPLVKEMIRSSPSYRTFFNTTRGLRIGDQVLTSKSHLSTMWKDQLHGTVDGTGLQGLGLVPGLSRWVTSGSRLLTGRSYVRTIHTRGNLHYSEVRAAYGRPQRNTACDACGRPGTFAHMIQTCGKTQNDRTERHNKVARFVTATARKKGFEVRVEENVKTDVGLRRPDLVIYKEGRRAVVVDVTIISDRRCLTEAHEQKVRHYDLIAIRDHVSSYSGIASKNVEFSSVSLNWRGALSRESDSLLTSFGFDRNEKEILSVRTVEGAYPIYVAHRCGTWKLADSERPDRPERP</t>
  </si>
  <si>
    <t>TCGTCGGCCCTTGAAAATCCTAGGGAGACGGTGTGATTTTCGTGCCGGACCGTACCGATATCCGCAGCAGGTCTCCAAGGTGAACAGCCTCTAGTTGTAGAACAATGTAGGTAAGGGAAGTCGGCAAATCGGATCCGTAACTTCGGGAAAAGGATTGGCTCTAAGGGCTGGGTCGGTCGGGCTGGACTTCGAAGCGGGCCTGGAACCGGCAGGGGCTGGGTGAGACCGCAAGGGCGAGCTCGGACCGTCGCCGGGACCTTCCCGTGGAGAGGTACAGCTGTGCGGTACGTCGGTTTTGCGACCGGCGTGTCCGCTTCGGCCGGCATTTAACAGCCAACTTAGAACTGGTACGGACTAGGGGAATCCGACTGTCTAATTAAAACAAAGCATTGTGATGGCCGTTGCCTGGTGTTGACGCAATGTGATTTCTGCCCAGTGCTCTGAATGTCAACGTGAAGAAATTCAAACAAGCGCGGGTAAACGGCGGGAGTAACTATGACTCTCTTAAGG</t>
  </si>
  <si>
    <t>TAGCCAACAGCCTCGTCTACCATTTTCTGCCCTCGATTGTGCGCTCTACTTTATCGAAAGCGTTTACAAGTCAATTCTAAAGAGAAATCATAGTTACAGGAGTCGGAACGTGCTCGTTCGTTCTCGCCGCATCATTCATCGCAACACCAGCACTAATCATCGTAAGGCCTCGATGGATGAACTGATGCCGACTCCAGGAGCGCCCCGTGGGGCTCCACCAGGCGGCCAAACTGCAGGCAATTCTCGTCCTAATTGCAAAGATAAGCCACCGTTCACGAACAGTGGTCCTGCATGCCGCGTAGAGGTCGATCGGGTTCAGCCCGGCGCCTCAAAGTCCGCCAGTGACCTCGAAATACAAACCGCAGGGAGGTTTGTATGCAACACATGCCGTAAACAGTATAAGCTCTATCGGAACTTGGTAAAGCACCAAACGACTTTTTCACATCAGCCGTCTGCTGAGAACGAATCGTCCAAGGTGTCCAAGGGCACAACTCCGGTAGCACGCAGAACGAGAGGTCGTCTTGAGGCGATACCATCTAACCTCAAGCGACCGAACAATGAAACGGGAACTGAAGAGAATCTAGTGACAAAGAGAGACATAGACGCAGCCCTGATACCGACCACAAGCCGATCAGATCCGGTCAGTGGCGGTGGAGAGGCGTATCCTGAAGATGTCGAAGGTACCAGTGCGACAGACGAGACTCAACTTGAGCAATGCTGCAGGGAAGCCTTCCTGAAGGGTCAAAACAGGGGTCTGGGCCAGCATCGAAGATTGCAGCATGCGCTTGCATTTCATGAAGCCAAGACTCCGATGAAGTTATCCAAAGCCCGCTGGACCAGCGAGGAGGATATTATAATGGCTCAGGAGGAAGCCCATCTCCGAGATGCAGGTCTTCTAGGGAAAGGTATCCGAGCGGAGCTTGTCAAGTTTATGATCGGCGGACGGACCGCGAATGCCGTGATTAGCCGCATGAGGAATCCTAAGTACAAGAAGCGAGTGGCCTCCTTCATGAGCGGTGGAGCAGCCTGCTCTGCCGTGGAGACTGAGGAAGTACCCACAAGCGTACAAGGATCTCAAGCGGGGAGTGCAGAGAATTTAAGTGATAGCGTCAGTGAGGAAACGTGGAGAGTTTGCTTGGAGAAATCCATTCTTTCAAACTTTGAAGCCGGCCGATTCGAATTGCCTATCGAATCTCTAAAGGCACTTCTTAGCGAGAGCGAACGTTGCGATGCTCAAAAGGTCGCAACAGCAAGCCAGCAGATCCTAGACGACGAGTGCTCCAACTTTTGTGTCAAACAGTATGGAAGTACACAAAAAGAGGCGGCGAGACGGCGGCCAAGGAAGGCTCCTGCGAAAAATCAAACCGCCAGCAGCCGGCGGAAGCTTCGACGTATGGAATATGCAACCGTGCAAAAACTATACGATCGCAAGCGGTCAGCATGTGCAGAAATGGTATTAGGTGGCACATGGAAAAAGAAGGGCGAAATGCCTTCTCTGACCGAGCAGGAGAACTTTTGGAAACCGCTGTTCTCAAAACCTTCAAAGAAGGACACTCGTAATACGGGATCTGTTGGACCCATCCGTTGGGACTTAATACGCCCGATTGACGCAGCAGAAGTGGAACGTGCTCAGAAGGCATCGTCCGACGGGAGTCCAGGCCCTGACGGAGTCCAATCGAAACAAGTGAAGCGAACTAACCCGACGGCTCTAGCCGCTCACTTCAACCTTTGGCTCGTCTGCGGATATTTGCCCTCGACGCTTCGGGAAGGAGTAACGGTACTAATTCCAAAGAAGCAAGAGGCGGATAGACCAGAAGACCATCGTCCGATAACGATGGCGTCGGTGGTCGGGAGACTCTTCCACAAAATCCTAGCGGCAAGAATGAGCGGATCGCTGCCTATCTCGATCAGGCAGAAGGCCTTCGTTCGAGGCGACGGAGTCGCCGAGAACGCGTGGTTGCTAAGGGCTTTGATCAATGATCACAAGTCGCTACGAAGACCACTTAATCTAACGTTTCTAGACGTTAGAAAGGCCTTTGACTCGGTGAGTCACGATACCCTTATTCTTGCCGCGAAGAGATTGGGAGTGCCAGACGGGCTACTTCTGTACATCAAACAGCTCTACTCGGATGTACAGACGCGACTGCGCGTGGGTGGCGAAGTTTCCGACCCAATCAAGCTCGGACAAGGAGTTCGACAGGGAGACCCGCTGAGCCCCGTTCTGTTTAATTGTGTAATTGATTGGGTCCTAAGTGACTTGGACCCGTTGATCGGTGCTAAGCTGGGCGCCGAGGTGGTAAACAATCTTTCGTTTGCTGATGACATGATCCTCGTGTCGGAGAGCGATCGATCTGCGGAGCGTATGCTCAAGTCCGTGACCACCAACCTAGAACGAGCTGGGTTAGATATCAACGAGCTCAAGTCAAGGACGCTTCGATTACAGATTAGTGGCAAACAGAAGCGGTGGACAGCAAATCAGAACCCATACTTGAGGGTCGGAAGCCGAGACATTCCTGCAATGTCCGTCCAAGATTCGTATCGATACTTAGGCATCGGAATCTCCGCGACTGGAGTGAAGGGTACGTCGCGAGATCGACTACTGAATGGCCTTGGCAACTTGACTAGGGCACCATTGAAGCCACAGCAACGCATTTACCTACTAAATGTGCACCTGCTTCCCGGGCTTTACCACGAGCTCGTGCTCGAAGGTCCGACTGCAGCGACATTAAAAGAGTTGGATAAAGACGTTAGAAAAGCTGTACGCACTTGGTTGCGGTTTCCTCATGATACCGGGAAAGGCTTCTTTCACGCAGATACTGACGCAGGAGGATTAGCGATCCCTGCGTTACAGTATAAGATCCCATTAATGGTGCAGGCACGCCTAGACAAGTTGTCAGGGTCAGAGGACCCGCTCGTGAAAGAAATGATTAGGAGCTCTCCAAGCTACAGAACTTTCTTCAACACGACGCGCGGACTAAGAATCGGTGATCAGGTTCTTACGTCGAAGTCACATCTATCGACCATGTGGAAGGATCAATTGCATGGTACCGTCGACGGTACCGGACTCCAAGGATTAGGGCTGGTTCCTGGCCTGAGTCGGTGGGTGACGTCGGGCAGCAGACTGCTGACCGGCCGATCCTACGTGAGAACGATTCATACGAGGGGGAACTTGCACTACTCCGAAGTACGAGCAGCATATGGCAGGCCGCAACGGAATACGGCCTGCGATGCTTGTGGGCGGCCGGGCACATTCGCACACATGATTCAGACGTGCGGGAAAACTCAGAACGACCGGACCGAACGCCACAACAAAGTCGCTAGGTTTGTTACAGCGACCGCTCGGAAGAAAGGGTTCGAGGTACGAGTGGAGGAAAATGTTAAAACCGACGTAGGACTTCGACGACCCGACTTAGTAATCTATAAGGAGGGTCGAAGGGCGGTAGTGGTCGACGTCACGATCATATCCGACCGTCGTTGTCTTACGGAGGCACATGAGCAAAAAGTCCGCCACTACGACCTTATTGCAATCCGGGACCATGTGAGCTCGTATTCTGGAATCGCTTCAAAGAACGTCGAGTTCTCAAGCGTGAGCTTAAACTGGCGCGGGGCCCTCAGTCGGGAATCAGACAGTCTTCTGACTTCGTTCGGCTTCGATCGCAACGAAAAGGAGATATTGTCTGTGCGAACGGTTGAGGGTGCGTATCCGATTTACGTCGCGCATCGGTGTGGGACGTGGAAACTGGCGGATAGCGAGAGGCCGGACAGGCCTGAGAGACCGTGAGGAAAAAGGACACGGTCAAAGGGTTCTTCTAAGAGCCATCATTACGCTTGATCTTTGGGCGTAAAGGGGAAAACAAACAAAGTACAAAAGGGAAGTCCTAAGTCCCACTGTACAGTGTATATATTCGTGTATATAATGGTTTTGTTGTCCGCTGCCGTGTGTGTGCCAACGATCGTCTGAGTGCCCGAGCACGATGACGTGAGTAAACCGATAGTCCAATGCTCTTCTGAGCTCGCTCGGCGTAAGTCGCAGGGAGAAGGAGACTGCGGAGGTCTATCGGATGTTGCGTTTATTGCCGTTTTGTTTCATGTTTTATCGCTGTTTTACCGCTTCTGCCTGTCCGCTGCACTCGGGGTAGAGGACGGGAGTGTTCGACGAAAGCGAACTCGTGTTCGCCGGATTGGACGAGTCGGCACGGGCTAGAATCGAGCGAGGAGATACGGTTTTCTCTGCATAAGCCGACCGTGCGGGACCTCCAGAGAGCTGAGAATTAAGACGTGCTCTTGGAGGAATGTCGTCGCTAGTGGCGGAAAGTCCTGACCCCAAGCGTAGTGGAGGTAGACGTGAGACGGATGGTGATGATGGTGATCGAGTGGTTCAGACATGCGCAGCGGATAGCAGACCGCATCGCGGCTAGTCAGTGTATTTGTGGGACTTAGGCAATACCCCACC</t>
  </si>
  <si>
    <t>TAGCCAAATGCCTCGTCATCTAATTAGTGACGCGCATGAATGGATTAACGAGATTCCCACTGTCCCTATCTACTATCTAGCGAAACCACAGCAAAGGGAACGGGCTTTGCAAAATTAGCGGGGAAAGAAGACCCTGTTGAGCTTGACTCTAGTCCGACTTTGTGAAGAGACATGAGAGGTGTAGCATAAGTGGGAGCCGCAAGGCGCAAT</t>
  </si>
  <si>
    <t>TGAGGAAAAAGGACACGGTCAAAGGGTTCTTCTAAGAGCCATCATTACGCTTGATCTTTGGGCGTAAAGGGGAAAACAAACAAAGTACAAAAGGGAAGTCCTAAGTCCCACTGTACAGTGTATATATTCGTGTATATAATGGTTTTGTTGTCCGCTGCCGTGTGTGTGCCAACGATCGTCTGAGTGCCCGAGCACGATGACGTGAGTAAACCGATAGTCCAATGCTCTTCTGAGCTCGCTCGGCGTAAGTCGCAGGGAGAAGGAGACTGCGGAGGTCTATCGGATGTTGCGTTTATTGCCGTTTTGTTTCATGTTTTATCGCTGTTTTACCGCTTCTGCCTGTCCGCTGCACTCGGGGTAGAGGACGGGAGTGTTCGACGAAAGCGAACTCGTGTTCGCCGGATTGGACGAGTCGGCACGGGCTAGAATCGAGCGAGGAGATACGGTTTTCTCTGCATAAGCCGACCGTGCGGGACCTCCAGAGAGCTGAGAATTAAGACGTGCTCTTGGAGGAATGTCGTCGCTAGTGGCGGAAAGTCCTGACCCCAAGCGTAGTGGAGGTAGACGTGAGACGGATGGTGATGATGGTGATCGAGTGGTTCAGACATGCGCAGCGGATAGCAGACCGCATCGCGGCTAGTCAGTGTATTTGTGGGACTTAGGCAATACCCCACC</t>
  </si>
  <si>
    <t>Tetrapedia diversipes</t>
  </si>
  <si>
    <t>Bee</t>
  </si>
  <si>
    <t>Arthropoda</t>
  </si>
  <si>
    <t>Insecta</t>
  </si>
  <si>
    <t>Apidae</t>
  </si>
  <si>
    <t>GCA_033822845.1</t>
  </si>
  <si>
    <t>R2-1_TDi</t>
  </si>
  <si>
    <t>RLGKPSARARRVATPTGLYTAGATRKRNYNLRREPRPAGPAAPASLQATPPHDAPLPSVSVVPEVPPSFPCPNCHRAFKSKIGLGVHRRAAHPAIVNEEIDVPEVKRRWGAEELRLMAREEALAAQRGVRFINQHLISVVPGRTLEAIKGARRGQGYRALVVAAMEDLLVASNSGSGESFLSAEATTPPFSPISSSTPLTGNRVEPAEICVSPPASTSLMGLEDIPSAIKGLIPVVRNLRGWESSILSQLAQECLEGVDVCDRLSAWFDSVFPPQAGTSHLPQPRSRRTVPTGRKAQRRLEYARIQRLFRSNMSWAAREILDGTDGTRTAVPDVQLMARHWGPYVSQASKPVPLGTPPTPKPELAHLWLPVSCEEVASTTLPLSSAPGPDGVGVRQWRALPTSLRALFFNVVLAVGGFPPTLLLSRTVFVPKRSSSDSPSDFRPISITSVAVRHLHKILASRLRASGLVDQRQRCMDDGCGENVTALAAVIHESRTKLRELHVASLDVAKAFDSVSHLSLTRILGDLGVPNEFSDYITRLYTNSSTRFEVRGERSELYRIGRGVRQGDPLSPILFCLVVDDILRAVPSDVSFQLGGCHLNALAYADDILLFASSEWGMQTALRVAEDRAGVHGLAFNAQKCSVLSMVPAGKVKKIKVITSPKFHLRDESSIPQISSIAEWRYLGVDFSASGPKRVKVDLGLYLDRITRAPLKPQQRLMLLRCFLVPRLYHTLVLGRATLGKLRALDLVTRAAVRRWLRLPKDVPTGFVHAPVSSGGLGIPSLATMVPGLMRQRLLSLGRSQSSCIRAVADSEWVTSRLQWANRALTRDGNLLSSKYLRDKWWSHRLHTSADGFELRECSGSPLSSRWVDAGSLSVPGRDFVQFVHVRINALPTLMRVSRGVRRHGQATQCRAGCLSTETAAHVIQGCFRTHGGRVLRHNAVCRTLASGLNKIGWTTYEEPRFRTTEGARKPDLVCVQREGVSVIDVQIVSGVPPLNDSHGRKVAYYAENPSLVEEISTRYGVRKENVQFSSCTISWRGIWSSRSVDFLLGMGLTAGLLRGITTRVLQGSHTNWTRWNRITSYGPPSSWERHGVG</t>
  </si>
  <si>
    <t>GTGTCGCGCCGGTTCGTACCCATATCCGCAGCAGGTCTCCAAGGTAAAGAGCCTCTAGTCGATAGATTAATGTAGGTAAGGGAAGTCGGCAAATTGGATCCGTAACTTCGGAATAAGGATTGGCTCTGAGGAGCGGGGCGTGTCGGGCTTGGTCGGGAAGCGGGCTTGGCTGACGTGCCGGGCCTGGGCGAAGCTGAACGGGCAAGCGATATTTATATCGCCCCCGGGATCCGAGCTCGGTCCCGTGCCTTGGCCTCCCGCGGATCTTCCTTGCTGCGAGGCTTCCGTGGCGGCTTGCCGTCGTGGTCGCTCTCTTCGGCCGCCATTCAACGCTCAGCTCAGAACTGGCACGGACTAGGGGAATCCGACTGTCTAATTAAAACAAAGCATTGCGATGGCCCTTGCGGGTGTTGACGCAATGTGATTTCTGCCCAGTGCTCTGAATGTCAACGTGAAGAAATTCAAAAAAGCGCGGGTAAACGGCGGGAGTAACTATGACTCTCTTTGGT</t>
  </si>
  <si>
    <t>GGCTAACGGGGCTCTGGCTTAGCGGTTGGGGAAACCCTCCGCTCGGGCACGTCGGGTTGCCACCCCGACGGGCCTGTATACCGCAGGCGCGACAAGAAAAAGGAATTATAATCTCCGGCGGGAGCCTCGGCCCGCCGGTCCTGCGGCCCCAGCATCGCTTCAAGCGACACCCCCCCATGACGCTCCCCTTCCCTCAGTTAGTGTGGTCCCTGAAGTCCCACCGTCATTCCCATGTCCCAATTGTCATCGAGCGTTCAAGTCCAAAATCGGTCTCGGCGTACATCGAAGAGCGGCTCATCCGGCTATCGTTAACGAGGAGATAGACGTGCCCGAAGTCAAGCGTAGATGGGGCGCTGAAGAACTGCGCCTGATGGCGAGAGAAGAGGCTCTGGCGGCTCAACGAGGTGTTCGATTTATTAACCAACATCTGATTTCCGTAGTGCCCGGCCGTACTCTTGAAGCTATCAAGGGTGCGCGCCGGGGCCAAGGATATCGAGCCCTCGTTGTTGCCGCCATGGAAGATCTGTTGGTGGCTTCCAATAGCGGTAGTGGGGAATCGTTCCTCTCCGCGGAAGCTACCACGCCTCCTTTCTCTCCCATCAGCTCATCTACGCCTCTGACTGGCAATCGAGTCGAGCCAGCGGAAATATGCGTCTCCCCTCCAGCATCCACTTCGTTAATGGGCCTTGAGGATATTCCGTCTGCCATTAAGGGACTTATCCCGGTGGTACGGAATCTTCGCGGCTGGGAATCCTCCATCCTTTCCCAGCTGGCCCAGGAGTGTCTGGAAGGGGTTGACGTATGTGACCGTCTTTCAGCTTGGTTCGACTCCGTCTTCCCTCCTCAGGCCGGAACCTCCCATCTTCCGCAACCGCGCAGCCGCCGAACCGTCCCTACCGGGAGAAAAGCCCAGCGTCGGCTGGAATATGCTCGCATTCAGCGGCTATTCCGGTCGAACATGTCCTGGGCAGCACGCGAGATACTGGATGGCACAGATGGAACGAGGACTGCGGTCCCTGATGTTCAGCTTATGGCTAGGCATTGGGGGCCGTATGTCAGTCAGGCTTCGAAGCCTGTTCCGTTGGGCACACCACCTACGCCCAAGCCTGAACTGGCTCATCTGTGGCTACCGGTATCTTGCGAGGAAGTGGCCTCGACCACCTTGCCACTATCCTCTGCCCCGGGACCGGACGGTGTAGGCGTGCGGCAATGGAGGGCTCTACCCACATCCTTAAGGGCCCTCTTCTTCAACGTCGTACTGGCTGTTGGCGGGTTTCCACCGACATTGTTATTGAGCCGGACGGTTTTTGTTCCGAAGAGGTCGAGTTCTGACTCCCCTTCGGACTTCCGTCCGATCTCAATCACGTCGGTGGCCGTGCGGCACCTCCATAAGATCCTCGCGTCGAGGCTTCGCGCATCTGGGTTAGTTGATCAGAGGCAACGGTGTATGGATGACGGCTGCGGTGAAAATGTAACCGCCCTGGCTGCCGTCATCCATGAGTCTCGAACTAAGCTTCGAGAGCTCCACGTTGCCTCCCTAGATGTCGCGAAGGCTTTCGACAGTGTTAGTCACCTTTCGCTAACGAGGATTCTTGGTGATTTGGGGGTGCCAAACGAGTTTAGTGATTACATCACCCGCCTATACACAAACAGCAGTACGAGGTTTGAAGTGCGCGGAGAGAGATCCGAGCTCTACAGAATAGGCAGAGGCGTCCGGCAAGGTGATCCGCTCTCACCGATATTATTCTGCCTCGTGGTGGATGATATCCTGAGGGCGGTCCCTTCCGACGTCTCCTTCCAGCTTGGGGGATGTCATCTTAATGCGCTTGCGTATGCCGATGACATCCTCCTTTTTGCCTCATCCGAGTGGGGCATGCAAACCGCACTACGTGTGGCAGAGGACCGAGCAGGGGTACATGGGCTAGCATTCAATGCCCAAAAGTGTTCCGTGTTGTCCATGGTACCGGCCGGAAAGGTCAAAAAGATTAAGGTCATTACCAGCCCTAAATTTCACCTTAGGGACGAGTCCTCCATTCCGCAAATATCTTCCATCGCGGAATGGAGGTACCTCGGTGTTGACTTTTCCGCGTCCGGACCAAAGAGGGTAAAGGTGGATTTGGGCCTTTACCTCGATAGGATAACACGGGCACCGTTGAAGCCGCAACAGCGGTTAATGCTGTTGCGATGCTTCCTTGTACCTCGTCTCTACCACACGTTAGTGTTGGGACGCGCCACTCTCGGAAAACTTAGAGCTCTGGATCTCGTAACGCGCGCCGCGGTTAGGAGATGGTTGAGGTTGCCGAAGGATGTGCCGACCGGTTTTGTACACGCACCCGTTAGCAGCGGCGGTCTCGGTATTCCGTCACTGGCCACCATGGTCCCAGGTCTCATGCGCCAACGTCTGCTGAGCCTGGGCCGTTCGCAATCGTCCTGTATTAGGGCGGTTGCGGACAGTGAATGGGTCACTTCGAGGCTCCAATGGGCCAACCGGGCTCTCACCCGGGATGGGAACCTATTGTCCTCGAAGTACCTTCGCGATAAATGGTGGTCCCATCGGCTGCACACCAGCGCCGATGGATTTGAGTTGAGGGAATGCTCGGGATCGCCGCTGTCGTCTCGATGGGTTGACGCGGGCTCCCTCTCCGTCCCCGGTCGTGACTTTGTCCAATTTGTCCATGTTCGCATAAACGCGCTCCCGACGCTCATGCGAGTGTCGCGAGGAGTGCGGCGACATGGACAGGCCACCCAATGCCGTGCCGGCTGTCTGTCCACCGAGACGGCCGCGCACGTCATTCAGGGGTGCTTTCGCACCCACGGTGGCCGAGTCCTGAGGCACAATGCTGTGTGCAGAACATTGGCCTCGGGACTCAACAAAATCGGTTGGACAACGTACGAGGAACCTAGGTTCCGCACGACCGAGGGTGCACGCAAACCAGATCTGGTGTGCGTGCAGCGAGAAGGAGTCAGCGTCATCGATGTTCAGATAGTCAGCGGAGTACCACCGTTAAACGACTCCCACGGGCGGAAGGTGGCGTACTACGCCGAAAATCCTTCCCTCGTGGAGGAAATATCCACCCGATATGGTGTTAGGAAGGAGAATGTACAATTCTCCTCCTGCACCATATCCTGGCGTGGCATCTGGTCGTCTCGCTCCGTTGACTTTCTGTTGGGCATGGGTTTGACGGCGGGGTTGTTACGTGGTATAACAACACGCGTCCTTCAGGGTAGCCACACTAACTGGACAAGGTGGAATCGAATAACATCGTACGGTCCACCTTCGTCATGGGAGCGTCATGGGGTGGGTTGAGCTTGGGCTAGCTAACCCACCGGGGTTCAGCCGTGCCCCCATTTCCCCCTTGTACATTTTTCCCTATACGGCAAACAGATCAAAAAAAAAAAAAAAAAAAAAAAAAAAAAAAAAAAAAAAAAAAAAAAAAAAAAAAAAAAAAAAA</t>
  </si>
  <si>
    <t>TAGCCAAATGCCTCGTCATCTAATTAGTGACGCGCATGAATGGATTAACGAGATTCCCTCTGTCCCTATCTACTTTCTAGCGAAACCACTGCCAAGGGAACGGGCTTGGAAAAATTAGCGGGGAAAGAAGACCCTGTTGAGCTTGACTCTAGTCTGGCATTGTAAGGAGACATGAGAGGTGTAGCATAAGTGGGAGATGGCAACATCGCCGGTGAAATACCACTACTTTCATCGTTTCTTTACTTACTCGGTTAGGCGGAGCGCGTGCGCCGGTGTTTCGACCCGGTTGTCACGGTGTT</t>
  </si>
  <si>
    <t>TGAGCTTGGGCTAGCTAACCCACCGGGGTTCAGCCGTGCCCCCATTTCCCCCTTGTACATTTTTCCCTATACGGCAAACAGATCAAAAAAAAAAAAAAAAAAAAAAAAAAAAAAAAAAAAAAAAAAAAAAAAAAAAAAAAAAAAAAAA</t>
  </si>
  <si>
    <t>Carcinoscorpius rotundicauda</t>
  </si>
  <si>
    <t>Mangrove horseshoe crab</t>
  </si>
  <si>
    <t>Merostomata</t>
  </si>
  <si>
    <t>Xiphosura</t>
  </si>
  <si>
    <t>Limulidae</t>
  </si>
  <si>
    <t>CUHK_Crot_1.0</t>
  </si>
  <si>
    <t>R2-1_CRo</t>
  </si>
  <si>
    <t>FLYMDSKNFDKSYGLASVGCQGGGQTQSTWHQPGMVASERFPGVEGEDSLRSGIEELSETYSNNPTRAQGVRIASSLTARGGRCRTTEVDGSSYESSVNEERETFSSRTTEVDGLSYSPSVKTGPMTNIPIYDKELMVERVGRTVFVNLPSNNKILACDMCPLEFTGFPKFAVHLANQHNSMAQARCMFCGKDDSHHHAIACHVPKCPYRRFVAFAKQTSSVACEVCGLRFKTKSGVSQHKRHKHPRIRNAERIEMTGVRAPSERPRQVVWSEEEVRTLREMVVVYSGQKNVNVLCAEHLPGKTPKQISDKRRDLNKISKPVHFASPTIQSRGDPVDVVQHKELAWEGINIPERSSKFCSYISQLRDQKGLDEATWQEVEIVTKTWVDELAHSQTTWRNERTSTQALKVLNPARRPYKRRFDRVERFKRYQKMFDFERKRLAEEILDGRDAVRCPLSKTQVYDHFDQVYGVANNNVCFDGCPLPPRADNTNLLEPITSSEVSLALRGMKRGAPGPDNITLPFLLYRLKYGIDASLASLFNLWLFTGRIPECMKVNKSVLLPKGSSNLHEVKNWRPITISSIVLRLYSRIMARRLEQAVQINPRQRGFIPQAGCRDNIFLLRSIMRKAKQHGTLAMAFLDLCKAFDTVGHKHLLASLARFHVHPHFVRLVEDMYQGGTTSFRIGIEHTKPIRLCRGVKQGDPMSPILFNIALDPLIRQIEEAGRGISLNKRLDPVSTLAYADDMAVLARDHASLQEMLNTVNEYCTGNGLSLNISKSAGMLIKGSSKTFTVNNCPPWTVNGEGLPLIGPEDSYRYLGANVCPWTGVYSEPVLPILEKWIDNISRVPLKPHQRVEVLNRFAVPRLLYQLELGASSGKLLKELDNMIKKAVKAWCHLPPCTNDGLLYSRYRDGGLALVKLEMLVPTIKIKTGLRHINSSDETIKHLSQTDSLLENIQGIASKAGLPIPKPEQTSGTYHSNWRDMERKRWEGLALQGHGVSLFKGSRSANHWLPKPVGMKDHHWVKCLALRANVYPTREALCRGNLSTSKEAAKCRGCSAPRETICHLSGQCPKLKSMRIRRHNKICDHLVAECVSKGWKVLKEPTIKASNGERRVPDLIFHREDRAVVVDVTVRYELMYSSLQEAYDSKVARYEELAPQIKELTGATSVVFHGLPMGARGAWYPGNTEVLADLDINSKYFEEFLCRRTVLYTLDMLWKANGESHLPR</t>
  </si>
  <si>
    <t>GCGACCCTCGGATTACGAGTGCACGCCTTAACGCGCTCGGCCATGCCAGGCCTTTTTGAGAGAGACTTACTGTGGTCGATGCCAACCTACCCGCGTGCACCGGTGAAACCTGGATCACTCAGACTGGTTCACTTTCGCTGCTCTCGCAGAACCTGATCCTGCCATCGTCTGTCAGCCATGAATAGACGACTGTGTGGCAGTAACTATGACTCTCTTAAGCAGCAGGTCTCCAAGGTGAACAGCCTCTAGTCGATAGAACAATGTAGGTAAGGGAAGTCGGCAAAACGGATCCGTAACCTCGGGACAAGGATTGGCTCTGAGGGCTGGGTCTGGTCGGGCTGAAGTCCGACGCGGGTGTGGTACTGCACCGGGACTGGGCGAGGCTAGCCTTCGACGGCTCGGTCAAGCCCGGACCAGCGTCGGGACCTTCCCGTGAAAGGCCTCAGCTACGCGGCGTGCCGGGATCCCGCCTGGCGCGACCGTTTCGGCCAGCAACTAACAGCCGACTCAGAACTGGCACGGACCGGGGGAATCCGACTGTCTAATTAAAACAAAGCATTGCGATGGCCGTCGGCCGGTGTTGACGCAATGTGATTTCTGCCCAGTGCTCTGAATGTCAAAGTGAAGAAATTCAACCAAGCGCGGGTAAACGGCGGGAGTAACTATGACTCTCTTAAGG</t>
  </si>
  <si>
    <t>CAGGGGCAGTCAGTCCCAGAAACCCCGAACGTGAAGGAGAACACCGAAAACCCATACGATGAGCTCGCCGACCATCGTATGTCCAAAGGCAGGGGCAGTCAGTCCCAGTTTAAGGAAGGAAAACGTTTAACCGTAGCGAGGACTCACCGAACTCGCTGACTATCTAGGTGCCCGGTAGGGGTTTGCAGCCTTACCCTGTATTAGCATTTTGTGGGGACTGACCTACCCCACATCAGAGCTGGTTAATTTTTATATATGGATAGTAAAAATTTCGATAAAAGCTATGGTTTGGCGTCCGTGGGGTGCCAGGGCGGCGGCCAAACCCAATCTACTTGGCACCAACCGGGGATGGTAGCTTCCGAGCGATTCCCCGGCGTCGAGGGAGAGGATAGCCTAAGATCCGGAATAGAGGAATTGAGTGAAACCTATTCCAACAATCCAACACGTGCCCAAGGTGTTCGGATTGCGTCCAGTCTAACTGCCAGGGGAGGCAGATGCCGAACCACTGAGGTGGACGGCTCAAGTTATGAATCCTCTGTAAATGAGGAAAGAGAGACATTTTCCAGCCGAACCACAGAGGTGGACGGCTTAAGTTACAGTCCCAGTGTCAAAACGGGACCTATGACAAATATACCGATTTATGACAAGGAATTGATGGTTGAGAGGGTAGGGAGGACAGTATTTGTTAACCTACCTTCGAATAATAAAATTTTGGCTTGTGATATGTGCCCGCTCGAGTTCACTGGGTTTCCTAAATTTGCAGTCCATCTAGCAAATCAACATAACTCGATGGCACAAGCGAGATGCATGTTCTGTGGCAAAGACGATAGTCACCATCACGCTATCGCGTGTCACGTACCAAAATGTCCCTATCGGCGTTTCGTAGCGTTCGCCAAGCAGACTTCCAGCGTAGCCTGTGAAGTCTGCGGCCTGAGATTTAAGACCAAATCAGGCGTGTCTCAGCATAAGAGACACAAACATCCAAGGATAAGAAATGCCGAGCGCATTGAAATGACCGGAGTTAGGGCGCCGTCGGAACGTCCTCGCCAGGTAGTATGGTCCGAGGAAGAAGTACGAACCCTCCGAGAGATGGTAGTAGTATACTCGGGCCAAAAGAACGTCAATGTTCTCTGTGCAGAACATCTACCTGGCAAAACTCCGAAACAGATCTCTGATAAACGCAGAGATCTCAATAAAATATCAAAGCCCGTCCACTTTGCTTCACCCACCATCCAGAGTCGTGGAGATCCTGTTGACGTCGTTCAGCACAAGGAGCTCGCCTGGGAAGGGATAAATATCCCCGAACGGAGTTCTAAGTTCTGCTCGTACATAAGTCAGCTGAGAGATCAGAAGGGACTCGACGAAGCAACCTGGCAGGAAGTTGAGATTGTGACTAAAACATGGGTCGACGAGCTCGCCCATTCGCAGACAACATGGAGAAACGAGAGAACTTCGACGCAGGCTCTTAAAGTCCTTAATCCTGCTCGAAGGCCATACAAGAGACGGTTCGATAGAGTAGAACGCTTTAAGAGGTACCAGAAGATGTTCGATTTCGAACGTAAGCGCCTAGCTGAGGAGATATTAGACGGCCGGGATGCTGTCAGATGTCCCCTTAGTAAAACTCAGGTGTATGACCACTTCGATCAGGTCTATGGTGTTGCCAATAACAACGTCTGTTTTGACGGTTGCCCACTGCCACCTCGGGCAGACAACACCAATCTTCTGGAACCCATAACATCTTCCGAAGTGAGTCTAGCACTTCGAGGCATGAAGAGGGGGGCGCCTGGCCCCGATAACATCACTCTTCCGTTCTTGCTCTACCGTCTTAAGTATGGTATCGACGCCTCCTTGGCTAGTCTGTTCAACCTTTGGTTATTCACAGGCCGCATTCCCGAATGCATGAAGGTCAACAAGTCGGTGCTCCTTCCGAAAGGATCGAGTAATCTGCACGAGGTCAAAAACTGGAGGCCCATCACGATATCGTCTATCGTGTTGCGGTTATATTCCAGGATTATGGCCCGTCGCCTCGAGCAGGCTGTGCAGATAAATCCCAGACAGCGCGGTTTCATTCCTCAAGCGGGTTGCAGAGACAACATCTTCCTGCTCCGTTCCATCATGAGGAAAGCCAAGCAACATGGGACTCTGGCTATGGCCTTTTTAGACCTGTGTAAAGCCTTTGACACGGTTGGCCACAAACATCTTCTCGCCAGCCTTGCAAGATTTCATGTTCACCCACATTTCGTCCGACTTGTGGAGGACATGTATCAAGGTGGTACAACATCCTTCAGGATTGGTATCGAGCATACCAAGCCTATCCGCCTCTGCAGAGGTGTGAAACAAGGGGACCCTATGTCCCCTATTTTGTTTAACATTGCCCTGGATCCTCTGATCCGTCAGATCGAAGAGGCCGGCCGTGGCATATCGCTAAACAAGAGGCTGGATCCAGTCTCTACCTTAGCATATGCGGATGACATGGCCGTGCTGGCAAGAGATCATGCTAGCCTCCAGGAAATGTTGAACACTGTGAATGAGTACTGCACGGGTAACGGCCTCTCACTGAACATCTCGAAGAGTGCCGGAATGCTGATTAAGGGGTCCAGTAAGACCTTTACCGTCAATAACTGTCCTCCATGGACGGTTAATGGCGAAGGACTCCCGCTGATCGGCCCCGAAGATTCTTACCGGTATCTAGGAGCCAACGTCTGTCCATGGACCGGGGTGTACAGCGAGCCTGTACTTCCTATCCTCGAGAAGTGGATAGATAACATCTCGAGGGTGCCGTTAAAACCACACCAACGGGTTGAAGTCCTCAACCGTTTTGCGGTACCCCGGCTCCTATACCAACTCGAACTGGGAGCATCGAGTGGTAAGTTATTAAAAGAATTGGACAATATGATTAAAAAGGCTGTGAAGGCTTGGTGTCACCTTCCGCCTTGTACAAATGACGGGTTGCTTTATTCCCGTTACCGTGACGGTGGCCTAGCACTAGTCAAGTTGGAAATGCTGGTTCCAACAATTAAGATCAAGACAGGATTAAGGCATATAAACTCGTCAGACGAGACCATAAAACACTTATCTCAAACTGACAGTCTATTAGAAAACATCCAAGGAATTGCCTCAAAGGCGGGACTTCCGATCCCAAAACCCGAACAGACTTCTGGGACATATCATTCTAATTGGAGAGATATGGAAAGGAAGCGCTGGGAAGGTCTTGCCCTGCAAGGGCACGGTGTAAGTCTCTTCAAAGGCTCGAGATCTGCCAACCACTGGCTGCCAAAGCCAGTCGGAATGAAGGACCACCACTGGGTGAAGTGTCTTGCCTTGAGGGCAAATGTGTATCCCACTCGTGAAGCCCTCTGTCGAGGGAACTTGAGTACGAGCAAAGAAGCTGCTAAATGCCGGGGTTGCTCGGCCCCGAGAGAGACCATATGTCATCTTAGTGGTCAGTGTCCCAAATTAAAATCTATGAGGATACGGCGTCACAATAAGATCTGTGACCATTTAGTGGCAGAATGTGTAAGTAAAGGGTGGAAAGTACTGAAAGAGCCCACCATTAAGGCCAGTAATGGTGAGCGTCGAGTACCGGATCTGATCTTCCACCGCGAGGATAGAGCGGTGGTCGTTGACGTGACGGTTCGATATGAACTCATGTATAGCTCCCTGCAGGAAGCATACGATTCCAAGGTCGCCCGCTATGAAGAGCTCGCACCACAAATTAAAGAACTGACTGGTGCAACTTCCGTTGTCTTTCACGGCTTGCCAATGGGCGCCCGAGGTGCCTGGTATCCGGGGAACACGGAAGTACTGGCGGACCTGGACATAAACTCAAAGTACTTTGAGGAGTTCCTATGTCGAAGAACAGTGCTTTACACCCTCGATATGTTGTGGAAGGCAAATGGTGAGTCACACCTGCCCAGGTAAAGCAATTTACCACCCGCAACATATCATGTCTCTTGACGTTAGACAATGTAGGTAATGCGCAGTAAGAGGATCGAAGTATGCGCTCTCACTATCGGCATCTGTCGATATCGTCGACCCTGACGTAAAATTGGGTAATTATATAATATCGA</t>
  </si>
  <si>
    <t>TAGCCAAGTGCCTCGTCATCTAATTAGTGACGCACATGAATGGATTAACGAGATTCCCACTGTTCCTATCTACTAACTAGCGAAACCACAGCCAAGTGAACGGGCTTGGAGAAATCAATGCGTACTTGATTACATAGCCAGGTAAGAAAAACCATAATATGAGATATCAATGGGTCCAGCAAGGAAAAACCCTTGACTGAAAGATCAACTTTGAAAATCAATC</t>
  </si>
  <si>
    <t>TAAAGCAATTTACCACCCGCAACATATCATGTCTCTTGACGTTAGACAATGTAGGTAATGCGCAGTAAGAGGATCGAAGTATGCGCTCTCACTATCGGCATCTGTCGATATCGTCGACCCTGACGTAAAATTGGGTAATTATATAATATCGA</t>
  </si>
  <si>
    <t>Rhipicephalus microplus</t>
  </si>
  <si>
    <t>Asian blue tick</t>
  </si>
  <si>
    <t>Arachnida</t>
  </si>
  <si>
    <t>Ixodida</t>
  </si>
  <si>
    <t>Ixodidae</t>
  </si>
  <si>
    <t>Rmi2.0</t>
  </si>
  <si>
    <t>R2-1_RMi</t>
  </si>
  <si>
    <t>IWLGTSKKREYKKNVRQLTPVPSGNLQSCVDAGAVPPGGGGSNTDPPGEMCSICERKFTTKRGLSVHIARSHKTRKDARQELKPLNHNARSLGNSTPLVVQELGGAVDASGVQESVPAVSTEVSPPRSDSSRSDQGCRRNELNASATIITQEVSPVQDKASPVVPSTGARPKVTDVRTTQLASTIASRSIGEMVSGLSPTVAPDFVPQGDNSMAQGGHLLEGSLVDSPNIALESPVDVHSSTGMNAERPCPPRLMDLMSDSSDEDGEPQHHTCKDCGRAFSSLVGLSQHRRHAHFNAYNADIVIHRVKPRWSKEESYLLAKKEVELIRGGVKNLNQELHRYCKARTFDSIKSHRRNAGYKKLVQELLGDSAVSKPQSPHIHTPPPGWGVEELVDSRQACLNEIRRLVSTASPRSYSAPVLWEIGKRLLDGKNIGMELNNYIRQNFYRERKSPPKHVSSAAVPTSNRKKRKQEFAQLQELFRKDQARAARQVLDGQMSCQVDDPDSFLSEWKRVMESRCDEPRLPRPTTDAHRDRNPMGPVTAQDIKGAFPVANSSPGPDGFTVKELRCVPVVILQLLLNILLVQKRLPISLCSARTVFIPKVDGATSFSQFRPITVAPVILRLLHKILANRLQAMALLDCRQRAFIPVDGCGENVHLLGTVLHEARRKRRALFMASVDIAKAFDSVTLDALVVALQRKGIAEEFVEYIRQFYELATTVLSFQDRSLLVRPSRGVRQGDPMSPILFNLVVDEFLAEHCGEEIAFVSANALGELNVSGMAFADDLIVFASTAQGLQHKLFSLTRFLSRRGLKLNPSKCLSLAMIPAGKEKLVKIDPTFKFYIDNVAIPAAAGETEWRYLGISFSARGTRARPVHNELKMYLENVRKAALKPQQRLVVLRFYLLPRLYHRLILGPVSRKHLMRLDKIIRSSVRDWLKLPHDVPLGAFHARVPHGGLGIPSLRTAIPYLRLRRLNALALSEYGACKEAHKMKYIQDLVRQSEAMLLYKGSVINSKKANQKFWTNYFLGSADGAALKEVDNAPGASAWVAEGTRFLSGREFINAIRVRFNTVPTLTRLKRGQGVTKLCRAGCDQEETLGHILQKCHRTHNTRIQRHDMVVKYVAKRSRELGFTVLEEPHYKTSTGVKIPDLVLRRDGQVLVLDAQVVGTRIKLSDAHVVKTSKYMDHELCWLVSKDRTPIVSTITLSYRGVWAKESVNTLKDLGF</t>
  </si>
  <si>
    <t>CAATGTGATTTCTGCCCAGTGCTCTGAATGTCAAAGTGAAGAAATTCAAAAAAGCGCGGGTAAACGGCGGGAGTAACTATGACTCTCTTGTG</t>
  </si>
  <si>
    <t>GGGCGAGAGCTGGTATTTTACCAGCTCTTCCGAGGTCAGTTCACCGACCTCGATGCCATTCCCGCCTCCTCGTGGTGCCCCACGGGCAACGTGAGAGTTCTCCTCTCGCGGCTAAAGGGAATGAAGATTTCCTGGGCGTTAAGTCCTCACGCCTGAGCCCAGGATCTTACGGCGGAGGCAAAAGGTGATATGGGGCTGCCTCCCCCATATTGCTAAATTTGGCTTGGCACGAGCAAGAAAAGAGAATATAAGAAAAACGTGCGTCAGCTGACGCCCGTCCCAAGCGGGAACTTACAGTCTTGTGTTGATGCCGGTGCTGTCCCTCCTGGTGGTGGTGGGAGTAATACCGATCCCCCAGGGGAAATGTGTTCTATTTGTGAGAGAAAGTTTACAACCAAACGAGGTTTGAGTGTTCATATTGCAAGATCGCACAAAACTCGAAAGGATGCACGACAAGAGTTAAAACCCTTGAATCATAATGCCAGATCTCTGGGCAACAGCACACCTTTGGTGGTTCAGGAATTGGGAGGTGCTGTAGATGCTTCTGGTGTACAGGAATCTGTTCCTGCTGTATCCACTGAGGTATCCCCCCCTCGTTCAGATTCCTCAAGGTCTGATCAGGGATGCCGAAGGAATGAGCTCAATGCTAGTGCGACCATAATAACTCAGGAGGTTTCTCCTGTCCAGGATAAGGCTAGCCCCGTGGTGCCATCGACGGGTGCTCGACCTAAGGTTACCGACGTACGTACTACACAGCTCGCTTCAACTATTGCGTCTCGTAGTATCGGAGAGATGGTTAGTGGTTTGTCACCCACTGTTGCTCCAGATTTTGTGCCTCAAGGTGATAATTCTATGGCTCAAGGGGGTCATCTTTTGGAAGGTTCTTTGGTTGACTCCCCAAATATTGCCCTTGAGTCTCCAGTCGACGTACATTCCTCTACAGGGATGAATGCAGAGAGACCATGTCCACCCAGGCTGATGGATTTGATGTCGGACTCATCCGATGAGGATGGAGAGCCACAGCACCATACGTGTAAGGATTGTGGCAGGGCTTTTTCGTCACTTGTTGGCTTAAGTCAGCATAGACGGCATGCCCATTTCAATGCATATAATGCCGACATAGTTATTCATCGAGTCAAGCCTAGGTGGTCTAAAGAGGAATCGTACCTGTTAGCAAAGAAGGAAGTTGAGCTCATTAGAGGCGGAGTCAAAAACTTGAACCAGGAATTACACCGATACTGCAAGGCACGGACCTTCGACTCCATAAAATCACATAGGCGTAACGCTGGTTATAAAAAGCTGGTACAGGAGCTGCTTGGTGACTCAGCAGTCTCAAAGCCCCAGAGTCCACACATTCATACTCCGCCTCCTGGCTGGGGTGTTGAGGAGCTTGTGGACTCGCGTCAGGCATGCTTAAACGAGATTCGGAGACTCGTTAGCACTGCCAGTCCACGTAGTTACTCTGCCCCAGTACTTTGGGAGATTGGGAAGCGGCTGCTTGATGGGAAGAACATTGGGATGGAACTGAATAATTACATTAGGCAAAACTTTTATAGAGAGAGGAAGAGTCCTCCCAAACATGTTTCTTCAGCAGCCGTTCCCACTTCCAATAGGAAGAAGAGGAAGCAGGAGTTCGCTCAATTGCAAGAGCTGTTCAGGAAAGACCAGGCGAGAGCCGCCAGACAGGTCCTGGATGGCCAAATGTCTTGCCAAGTGGACGATCCTGACTCTTTCCTGAGTGAGTGGAAGCGGGTGATGGAGAGTCGTTGTGACGAACCTCGACTACCTCGACCGACCACTGACGCACATAGAGATAGAAATCCTATGGGGCCAGTTACGGCTCAGGATATAAAGGGAGCATTTCCGGTAGCCAATTCTTCTCCTGGCCCAGATGGGTTCACGGTTAAGGAACTTAGATGTGTCCCAGTGGTGATCCTGCAGTTGCTACTGAACATTCTCCTAGTCCAAAAGCGGCTCCCGATTTCACTGTGTTCGGCCAGAACCGTATTCATTCCCAAAGTTGATGGAGCAACTTCTTTTTCACAATTTCGCCCGATTACGGTGGCCCCAGTAATCCTTCGTCTTTTACATAAGATATTGGCAAACCGTCTGCAGGCAATGGCACTACTGGATTGTCGCCAACGAGCGTTCATTCCGGTAGATGGCTGTGGTGAAAATGTCCACCTGCTTGGCACGGTACTACATGAAGCGAGAAGGAAGAGAAGGGCACTGTTTATGGCCTCCGTTGATATCGCCAAGGCGTTTGATAGTGTCACCCTCGACGCCTTGGTAGTGGCGCTACAAAGGAAAGGTATTGCTGAGGAGTTTGTCGAGTACATCCGCCAATTCTATGAGTTGGCTACGACAGTTCTCAGCTTTCAGGATAGGTCCCTGCTAGTTCGGCCTTCTAGGGGGGTTCGGCAAGGGGATCCTATGTCGCCTATTCTCTTTAACCTGGTGGTGGACGAGTTTCTGGCGGAGCATTGTGGGGAGGAAATTGCTTTTGTATCCGCCAATGCTCTTGGGGAGCTGAATGTCTCAGGTATGGCTTTTGCCGATGACCTTATCGTGTTTGCCTCAACAGCGCAGGGACTGCAACACAAACTATTCAGTCTGACCCGTTTTCTCAGTAGGCGTGGTTTAAAACTGAACCCATCGAAGTGCCTGTCACTTGCGATGATTCCGGCTGGGAAAGAGAAACTGGTTAAGATAGATCCAACTTTTAAGTTTTACATCGATAATGTGGCTATCCCAGCAGCGGCAGGAGAGACGGAATGGCGGTATCTGGGCATTTCGTTCAGTGCCCGTGGAACACGAGCTAGGCCGGTACATAATGAACTTAAGATGTACCTGGAGAATGTGAGGAAGGCTGCGCTAAAGCCACAACAACGCCTAGTTGTTCTCCGTTTTTACCTCCTCCCGCGTTTATACCACCGCCTTATTCTGGGTCCGGTGTCCCGCAAACACTTGATGAGGCTAGATAAAATCATCCGATCATCGGTAAGGGACTGGTTGAAGCTTCCGCATGATGTTCCTCTGGGAGCATTTCATGCGAGAGTTCCTCATGGCGGATTAGGAATACCATCTTTACGGACAGCTATTCCCTACCTACGCCTACGTCGTCTTAATGCTCTGGCATTGTCCGAGTATGGAGCTTGCAAGGAGGCCCACAAGATGAAGTACATTCAAGACCTTGTGCGGCAGTCGGAAGCCATGTTGCTGTACAAGGGAAGTGTGATAAACTCCAAAAAAGCAAATCAAAAATTTTGGACTAACTACTTCCTTGGCAGCGCAGATGGCGCAGCACTTAAAGAGGTGGATAATGCTCCTGGGGCATCGGCGTGGGTTGCAGAAGGAACGCGATTCCTTTCAGGTAGGGAATTTATTAATGCAATCAGAGTTCGTTTTAACACCGTTCCTACCTTGACGAGACTGAAACGGGGCCAGGGCGTTACAAAGTTGTGTAGAGCGGGGTGCGACCAAGAGGAGACTCTTGGGCACATTCTGCAGAAGTGTCATCGTACACACAACACGCGAATCCAACGTCACGATATGGTGGTGAAATACGTTGCTAAAAGGAGCAGGGAACTAGGATTTACTGTTCTAGAAGAACCCCATTATAAGACGAGCACGGGGGTTAAAATTCCCGACCTTGTGCTGAGAAGGGATGGCCAGGTCCTCGTTTTAGATGCACAAGTAGTTGGAACAAGGATCAAACTGTCTGACGCCCATGTTGTGAAAACTAGTAAATATATGGACCACGAGTTGTGCTGGCTTGTCTCTAAAGATAGAACTCCTATCGTGTCCACGATAACACTATCTTATAGGGGAGTTTGGGCAAAGGAAAGCGTCAACACTCTTAAAGATCTTGGCTTTA</t>
  </si>
  <si>
    <t>TAGCCAATGACTTTAAAATAATTACTATCCGTTGTCTTCAGGGAGGCTGGCGTTGCTTCGCTACGCACCAGCGTATGACCA</t>
  </si>
  <si>
    <t>ASM1343599v1</t>
  </si>
  <si>
    <t>R2-2_RMi</t>
  </si>
  <si>
    <t>AQDLTAEAKGDMGLPPPYCLIWLGTSKKREYKKNVRQLTPVPSGNLQSCVDAGAVPPGGGGSNADPPGEMCSICERKFTTKRGLSVHIARSHKTRKDARQEIKPLNHNARSLGNSTPLVVQELGGAVDASGVQESVPAVSTEVSPPRSDSSRSDQGCRRNELNASATIITQEVSPVQDKASPVVPSTGARPKVTDVRTTQLASTIASRSIGEMVSGLSPTVAPDFVPQCDNSMAQGGHLLEGSLVDSPNIALESPVDVHSSTGMNAERPCPPRLMDLMSDSSDEDGEPQHHTCKDCGRAFSSLVGLSQHRRHAHFNAYNADIVIHRVKPRWSKEESYLLAKKEVELIRGGVKNLNQELHRYCKARTFDSIKSHRRNAGYKKLVQELLGDSAVSKPQSPHIHTPPPGWGVEGLVDSRQACLNEIRRLVSTASPRSYSAPVLWEIGKRLLDGKNIGMELNNYIRQNFYRERKSPPKHVSSAAVPTSNRKKRKQEFAQLQELFRKDQARAARQVLDGQMSCQVDDPDSFLSEWKRVMESRCDEPRLPRPTTDAHRDRNPMGPVTAQDIKGAFPVANSSPGPDGFTVKELRCVPVVILQLLLNILLVQKRLPISLCSARTVFIPKVDGATSFSQFRPITVAPVILRLLHKILANRLQAMALLDCRQRAFIPVDGCGENVHLLGTVLHEARRKRRALFMASVDIAKAFDSVTLDALVVALQRKGIAEEFVEYIRQFYELATTVLSFQDRSLLVRPSRGVRQGDPMSPILFNLVVDEFLAEHCGEEIAFVSANALGELNVSGMAFADDLIVFASTPQGLQHKLLQSDPFSQ</t>
  </si>
  <si>
    <t>CCGGGACTGGGCGAGGCTCGCCGCCGTAAAAAGCGGTGCGGCCGAGCCCGGACCAGCGTCGGGACCTTCCTGTGGAAAGCCACAGCTGTGCATTTTCCGTGGGCTTCGCGCCTGAGGTTCTTGCTTCGGCCGGCAGAAAACAGCCAACTCAGAACTGGCACGGACCGGGGGAATCCGACTGTCTAATTAAAACAAAGCATTGCGAGGGCCGTTGATCGGTGCTGACGCAATGTGATTTCTGCCCAGTGCTCTGAATGTCAAAGTGAAGAAATTCAAAAAAGCGCGGGTAAACGGCGGGAGTAACTATGACTCTCTTGTG</t>
  </si>
  <si>
    <t>GGGCGAGAGCTGGTATTTTACCAGCTCTTCCGAGGTCAGTTCACCGACCTCGATGCCATTCCCGCCTCCTCGTGGTGCCCCACGGGCAACGTGAGAGTTCTCCTCTCGCGGCTAAAGGGAATGAAGATTTCCTGGGCGTTAAGTCCTCACGCCTGAGCCCAGGATCTTACGGCGGAGGCAAAAGGTGATATGGGGCTGCCTCCCCCATATTGCTTAATTTGGCTTGGCACGAGCAAGAAAAGAGAATATAAGAAAAACGTGCGTCAGCTGACGCCCGTCCCAAGCGGGAACTTACAGTCTTGTGTTGATGCCGGTGCTGTCCCTCCTGGTGGTGGTGGGAGTAATGCCGATCCCCCAGGGGAAATGTGTTCTATTTGTGAGAGAAAGTTTACAACCAAACGAGGTTTGAGTGTTCATATTGCAAGATCGCACAAAACTCGAAAGGATGCACGACAAGAGATAAAACCCTTGAATCATAATGCCAGATCTCTGGGCAACAGCACACCTTTGGTGGTTCAGGAATTGGGTGGTGCTGTAGATGCTTCTGGTGTACAGGAATCTGTTCCTGCTGTATCCACTGAGGTATCCCCCCCTCGTTCAGATTCCTCAAGGTCTGATCAGGGATGCCGAAGGAATGAGCTCAATGCTAGTGCGACCATAATAACTCAGGAGGTTTCTCCTGTCCAGGATAAGGCTAGCCCCGTGGTGCCATCGACGGGTGCTCGACCTAAGGTTACCGACGTACGTACTACACAGCTCGCTTCAACTATTGCGTCTCGTAGTATCGGAGAGATGGTTAGTGGTTTGTCACCCACTGTTGCTCCAGATTTTGTGCCTCAATGTGATAATTCTATGGCTCAAGGGGGTCATCTTTTGGAAGGTTCTTTGGTTGACTCCCCAAATATTGCCCTTGAGTCTCCAGTCGACGTACATTCCTCTACAGGGATGAATGCAGAGAGACCATGTCCACCCAGGCTGATGGATTTGATGTCGGACTCATCCGATGAGGATGGAGAGCCACAGCACCATACGTGTAAGGATTGTGGCAGGGCTTTTTCGTCACTTGTTGGCTTAAGTCAGCATAGACGGCATGCCCATTTCAATGCATATAATGCCGACATAGTTATTCATCGAGTCAAGCCTAGGTGGTCTAAAGAGGAATCGTACCTGTTAGCAAAGAAGGAAGTTGAGCTCATTAGAGGCGGAGTCAAAAACTTGAACCAGGAATTACACCGATACTGCAAGGCACGGACCTTCGACTCCATAAAATCACATAGGCGTAACGCTGGTTATAAAAAGCTGGTACAGGAGCTGCTTGGTGACTCAGCAGTCTCAAAGCCCCAGAGTCCACACATTCATACTCCGCCTCCTGGCTGGGGTGTTGAGGGGCTCGTGGACTCGCGTCAGGCATGCTTAAACGAGATTCGGAGACTCGTTAGCACTGCCAGTCCACGTAGTTACTCTGCCCCAGTACTTTGGGAGATTGGGAAGCGGCTGCTTGATGGGAAGAACATTGGGATGGAACTGAATAATTACATTAGGCAAAACTTTTATAGAGAGAGGAAGAGTCCTCCCAAACATGTTTCTTCAGCAGCCGTTCCCACTTCCAATAGGAAGAAGAGGAAGCAGGAGTTCGCTCAATTGCAAGAGCTGTTCAGGAAAGACCAGGCGAGAGCCGCCAGACAGGTCCTGGATGGCCAAATGTCTTGCCAAGTGGACGATCCTGACTCTTTCCTGAGTGAGTGGAAGCGGGTGATGGAGAGTCGTTGTGACGAACCTCGACTACCTCGACCGACCACTGACGCACATAGAGATAGAAATCCTATGGGGCCAGTTACGGCTCAGGATATAAAGGGAGCATTTCCGGTAGCCAATTCTTCTCCTGGCCCAGATGGGTTCACGGTTAAGGAACTCAGATGTGTCCCAGTGGTGATCCTGCAGTTGCTACTGAACATTCTCCTAGTCCAAAAGCGGCTCCCGATTTCACTGTGTTCGGCCAGAACCGTATTCATTCCCAAAGTTGATGGAGCAACTTCATTTTCACAATTTCGCCCCATTACGGTGGCCCCAGTAATCCTTCGTCTTTTACATAAGATATTGGCAAACCGTCTGCAGGCAATGGCACTACTGGATTGTCGCCAACGAGCGTTCATTCCGGTAGATGGCTGTGGTGAAAATGTCCACCTGCTTGGCACGGTACTACATGAAGCGAGAAGGAAGAGAAGGGCACTGTTTATGGCCTCCGTTGATATCGCCAAGGCGTTTGATAGTGTCACCCTCGACGCCTTGGTAGTGGCGCTACAAAGGAAAGGTATTGCTGAGGAGTTTGTCGAGTACATCCGCCAATTCTATGAGTTGGCTACGACAGTTCTCAGCTTTCAGGATAGGTCCCTGCTAGTTCGGCCCTCTAGGGGGGTTCGGCAAGGGGATCCTATGTCGCCTATTCTCTTTAACCTGGTGGTGGACGAGTTTCTGGCGGAGCATTGTGGGGAGGAAATTGCTTTTGTATCCGCCAATGCTCTTGGGGAGCTGAATGTCTCAGGTATGGCTTTTGCCGATGACCTTATCGTGTTTGCCTCAACACCGCAGGGACTGCAACACAAACTACTTCAGTCTGACCCGTTTTCTCAGTAGGCGTGGTTTAAAACTGAACCCATCGAAGTGCCTGTCACTTGCGATGATTCCGGCTGGGAAAGAGAAACTGGTTAAGATAGATCCAACTTTTAAGTTTTACATCGATAATGTGGCTATCCCAGCAGCGGCAGGAGAGACGGAATGGCGGTATCTGGGCATTTCGTTCAGTGCCCGTGGAACACGAGCTAGGCCGGTACATAATGAACTTAAGATGTACCTGGAGAATGTGAGGAAGGCTGCGCTAAAGCCACAACAACGCCTAGTTGTTCTCCGTTTTTACCTCCTCCCGCGTTTATACCACCGCCTTATTCTGGGTCCGGTGTCCCGCAAACACTTGATGAGGCTAGATAAAATCATCCGATCATCGGTAAGGGACTGGTTGAAGCTTCCGCATGATGTTCCTCTGGGAGCATTTCATGCGAGAGTTCCTCATGGCGGATTAGGAATACCATCTTTACGGACAGCTATTCCCTACCTACGCCTACGTCGTCTTAATGCTCTGGCATTGTCCGAGTATGGAGCTTGCAAGGAGGCCCACAAGATGAAGTACATTCAAGACCTTGTGCGGCAGTCGGAAGCCATGTTGCTGTACAAAGGAAGTGTGATAAACTCCAAAAAAGCAAATCAAAAATTTTGGACTAACTACTTCCTTGGCAGCGCAGATGGCGCAGCACTTAAAGAGGTGGATAATGCTCCTGGGGCATCGGCGTGGGTTGCAGAAGGAACGCGATTCCTTTCAGGTAGGGAATTTATTAATGCAATCAGAGTTCGTTTTAACACCGTTCCTACCTTGACGAGACTGAAACGGGGCCAGGGCGTTACAAAGTTGTGTAGAGCGGGGTGCGACCAAGAGGAGACTCTTGGGCACATTCTGCAGAAGTGTCATCGTACACACAACACGCGAATCCAACGTCACGATATGGTGGTGAAATACGTTGCTAAAAGGAGCAGGGAACTAGGATTTACTGTTCTAGAAGAACCCCATTATAAGACGAGCACGGGGGTTAAAATTCCCGACCTTGTGCTGAGAAGGGATGGCCAGGTCCTCGTTTTAGATGCACAAGTAGTTGGAACAAGGATCAAACTGTCTGACGCCCATGTTGTGAAAACTAGTAAATATATGGACCACGAGTTGTGCTGGCTTGTCTCTAAAGATAGAACTCCTATCGTGTCCACGATAACACTATCTTATAGGGGAGTTTGGGCAAAGGAAAGCGTCAACACTCTTAAAGATCTTGGCTTTATAGCCAATGACTTTAAAATAATTACTATCCGTTGTCTTCAGGGAGGCTGGCGTTGCTTCGCTACGCACCAGCGTATGACCACTGCTGTATGCGGGCGAAGACGGGGGAGAGTATCGGCATGCAATGCAGGAGAATAACGGTCCTACTGCCATTACAGTAGTAAGCTCTTGGCACGGGGACTTTTCTGCGTTCCGTAGGAGAGGATGTTTCCGGATACGGAACACGCCCTTGGACGTACTGCGGCCAGAGAACCCCGTTGTCAAGGATTTAAAAAAAAAAAAAAAAAAAAAAAAAAAAAAAAAAA</t>
  </si>
  <si>
    <t>TAGCCAAATGCCTCGTCATCTAATTAGTGACGCGCATGAATGGATTAACGAGATTCCCACTGTCCCTATCTACTATCTAGCGAAACCACAGCCAAGGGAACGGGCTTGGCAAAATCAGCGGGGAAAGAAGACCCTGTTGAGCTTGACTCTAGTCTGACTCTGTGAAGAGACATGAGAGGTGTAGCATAAGTGGGAGGTCACGGGATACGGCCTCGTT</t>
  </si>
  <si>
    <t>R2-3_RMi</t>
  </si>
  <si>
    <t>TCCGATTGGGAGAGCAGTCGTACACCTGCGGTAAAGCGAATGATTAGAGGCATTGGGGTCTAAACGTCCTCAACCTATTCTCAAACTTTCAATGGGTGTACGGGAGGCCTTCTGGGTTGAGGCCTCCCGCTGCGATGAGAGTGCCAAGTGGGCCACTTTTGGTAAGCAGAACTGGCGCTGTGGGATGAACCAAACGCCGGGGTAAGGCGCCCGAGTCAGGGACGTCATGAGAAACCCAGAGGGTGTGGTTGGGCTTAAGAAGCAGACGGTGGCCATGGAAGTGGAATTTAGCGCTAAGGAGTGGTGTAACAAGTTTGCTCAGGCCTGCCGAAGCAACTAGCCCCGAAAATGGATGGCGCTCTAGCGTCGCGCCTATCCCCGGCCGTCGCTGGCAGAAAAGCACGAAATGTGGGGGTGCTAAGCCGCGACGAGTAGGAGGGCCGCAGCGGTGTGCGTTGAAGGTGTCGGGCGTGAGCCCGCCTGGAGCCGCCGCTGGTGCAGATCTTGGTGGTAGTAGCAAATACTCAAGTGAGAACCTTGAGGACTGAAGTGGAGAAGGGTTCCATGTGAACAGCAGTTGAACATGGGTCAGTCGGTCCTTAGGGAAAGGAGAAATCCTTTCAGAAGCGGGCGCGTTTGTGCAGCTCAGTCTGTGATACGGAGACGCCCCGCTGCAACCAAAAGGGAATCGGGTTAACAGTCCCGAACCCGGCTACGGAGATCGGCTCTTCGGAGCCCAGTGCGGCAACGCAAACCAGCTCGGAGACGCCGATGGGAGCCCCGGGAAGAGTTTTCTTTTCTCTGTAAGGAGATCGAGTCCACCCTGGAATGGGCTTACTCACCGAGATAGGGACGGTGGCTCCGTAGAGCAGTGCGGCTCTTGCGCTGTCCGGTGCGCTCCTGTCGGCCCTTGAAAATCCGAGTGAGGGAGTGTGATTTTCGTGCCGGACCGTACCGCACATGCCGCAGCAGGTCTCCAAGGTGAACAGCCTCTAGTCGATAGACCAATGTAGGTAAGGGAAGGAAGGTCGGCAATACGGATCGTAACCTTGGAAACAGGAATTGCTCTGAGGGCTGAGCGCGGTCGGGCTGGGGTCCAGAAGCAGTTGTGTCGGCACTGGCAACCAGGACTTGGCGAGGCTCGCGCGTACAAAGCGGTGCGGCGAGCGCCGGACCAGCGTCGGGACTTCGCTGTGGAAAGCACAGCTGTGCATTTTCTCCGTGGGCTTGTGCGCGCCTGAAAGGTTCTTGCGTCGGCCCGGCAGAAAACAGCCAACTCAGAAGGCTGCAGCGGACGGGGGAATCGCGACTGTCTAATTAAAACAAAGCATTGCGAGGGCCGTTGATCGGTGCTGACGCAATGTGATTTCTGCCCAGTGCTCTGAATGTCAAAGTGAAGAAATTCAAAAAAGCGCGGGTAAACGGCGGGAGTAACTATGACTATATTGAGGTAAGCTATGAGCTCATGGCGGAGTAACTATGTGGGTGGGCGAGAG</t>
  </si>
  <si>
    <t>CTGGTATCTTTACAGCTGCTTCGAGGGTGCAGTTTGCAGCCGACCTCGATGCCATTCCCGCCTCCTCGTGGTGCCCCACGGGCAACGTGAGAGTTCTCCTCTCGCGGCTAAAGGGAATGAAGATTTCCTGGGCGTTAAGTCCTCACGCCTGAGCCCAGGATCTTACGGCGGAGGCAAAAGGTGATATGGGGCTGCCTCCCCCATATTGCTTAATTTGGCTTGGCACGAGCAAGAAAAGAGAATATAAGAAAAACGTGCGTCAGCTGACGCGCCAAGCGGGACTTACAGTCTTGTGTTGATGCCGGTGCTGTCCCTCCTGGTGGTGGTGGGAGTAATGCCGATCCCCCAGGGGAAATGTGTTCTATTTGTGAGAGAAAGTTTACAACCAAACGAGGTTTGAGTGTTCATATTGCAAGATCGCACAAAACTCGAAAGGATGCACGACAAGAGATAAAACCCTTGAATCATAATGCCAGATCTCTGGGCAACAGCACACCTTTGGTGGTTCAGGAATTGGGTGGTGCTGTAGATGCTTCTGGTGTACAGGAATCTGTTCCTGCTGTATCCACTGAGGTATCCCCCCCTCGTTCAGATTCCTCAAGGTCTGATCAGGGATGCCGAAGGAATGAGCTCAATGCTAGTGCGACCATAATAACTCAGGAGGTTCTCTCCTGTCCGGATAAGAGGCTAGCCCGCGTGGCGCCATCGACGGGTGCTCGACCTAAGGTTACCGACGTACGTACTACACAGCTCGCTTCAACTATTGCGTCTCGTAGTATCGGAGAGATGGTTAGTGGTTTGTCACCCACTGTTGCTCCAGATTTTGTGCCTCAATGTGATAATTCTATGGCTCAAGGGGGTCATCTTTTGGAAGGTTCTTTGGTTGACTCCCCAAATATTGCCCTTGAGTCTCCAGTCGACGTACATTCCTCTAGCAGGGATGAATGCAGAGAGACCATGTCCACCCAGGCTGATGGATTTGATGTCGGACTCATCCGATGAGGATGGAGAGCCACAGCACCATACGTGTAAGGATTGTGGCAGGGCTTTTTCGTCACTTGTTGGCTTAAGTCAGCATAGACGGCATGCCCATTTCAATGCATATAATGCCGACATAGTTATTCATCGAGTCAAGCCTAGGTGGTCTAAAGAGGAATCGTACCTGTTAGCAAAGAAGGAAGTTGAGCTCATTAGAGGCGGAGTCAAAAACTTGAACCAGGAATTACACCGATACTGCAAGGCACGGACCTTCGACTCCATAAAATCACATAGGCGTAACGCTGGTTATAAAAAGCTGGTACAGGAGCTGCTTGGTGACTCAGCAGTCTCAAAGCCCCAGAGTCCACATATTCATACTCCGCCTCCTGGCTGGGGTGTTGAGGGGCTCGTGGACTCGCGTCAGGCATGCTTAAACGAGATTCGGAGACTCGTTAGCACTGCCAGTCCACGTAGTTACTCTGCCCAGTACTTTGGGAGATTGGGAAGCGGCTGCTTGATGGGAAGAACATTGGGATGGAACTGAATAATTACATTAGGCAAAACTTTTATAGAGAGAGGAAGAGTCCTCCCAAACATGGTTCTTCAGCACCCATCGCGTTCCACTTCATAGGAAGAAGAGGAAGGCAGGAGTTCGCTCAATTGCAAGAGCTTTCAGGAAGACCAGGCGAGAGCCGCCAGACAGGTCCTGGATGGCCAAATGTCTTGCCAAGTGGACGATCCTGACTCTTTCCTGAGTGAGTGGAAGCGGGTGATGGAGAGTCGTTGTGACGAACCTCGACTACCTCGACCGACCACTGACGAATAGAGATAGAAATCCTATGGGGCCAGTTACGGCTCAGGATATAAAGGGAGCATTTCCGGTAGCCAATTCTTCTCCTGGCCCAGATGGGTTCACGGTTAAGGAACTCAGATGTGTCCCAGTGGTGATCCTGCAGTTGCTACTGAACATTCTTCTAGTCCAAAAGCGGCTCCCGATTTCACTGTGTTCGGCCAGAACCGTATTCTTTCCCAAAGTTGATGGAGCAACTTCATTTTCACAATTTCGCCCCATTACGGTGGCCCCAGTAATCCTTCGTCTTTTACATAAGATATTGGCAAACCGTCTGCAGGCAATGGCACTACTGGATTGTCGCCAACGAGCGTTCATTCCGGTAGATGGCTGTGGTGAAAATGTCCACCTGCTTGGCACGGTACTACATGAAGCGAGAAGGAAGAGAAGGGCACTGTTTATGGCCTCCGTTGATATCGCCAAGGCGTTTGATAGTGTCACCCTCGACGCCTTGGTAGTGGCGCTACAAAGGAAAGGTATTGCTGAGGAGTTTGTCGAGTACATCCGCCAATTCTATGAGTTGGCTACGACAGTTCTCAGCTTTCAGGATAGGTCCCTGCTAGTTCGGCCCTCTAGGGGGGTTCGGCAAGGGGATCCTATGTCGCCTATTCTCTTTAACCTGGTGGTGGACGAGTTTCTGGCGGAGCATTGTGGGGAGGAAATTGCTTTTGTATCCGCCAATGCTCTTGGGGAGCTGAATGTCTCAGGTATGGCTTTTGCCGATGACCTTATCGTGTTTGCCTCAACACCGCAGGGACTGCAACACAAACTACTCAGTCTGACCCGTTTTCTCAGTAGGCGTGGTTTAAAACTGAACCCATCGAAGTGCCTGTCACTTGCGATGATTCCGGCTGGGAAAGAGAAACTGGTTAAGATAGATCCAACTTTTAAGTTTTACATCGATAATGTGGCTATCCCAGCAGCGGCAGGAGAGACGGAATGGCGGTATCTGGGCATTTCGTTCAGTGCCCGTGGAACACGAGCTAGGCCGGTACATAATGAACTTAAGATGTACCTGGAGAATGTGAGGAAGGCTGCGCTAAAGCCACAACAACGCCTAGTTGTTCTCCGTTTTTACCTCCTCCCGCGTTTATACCACCGCCTTATTCTGGGTCCGGTGTCCCGCAAACACTTGATGAGGCTAGATAAAATCATCCGATCATCGGTAAGGGACTGGTTGAAGCTTCCGCATGATGTTCCTCTGGGAGCATTTCATGCGAGAGTTCCTCATGGCGGATTAGGAATACCATCTTTACGGACAGCTATTCCCTACCTACGCCTACGTCGTCTTAATGCTCTGGCATTGTCCGAGTATGGAGCTTGCAAGGAGGCCCACAAGATGAAGTACATTCAAGACCTTGTGCGGCAGTCGGAAGCCATGTTGCTGTACAAAGGAAGTGTGATAAACTCCAAAAAAGCAAATCAAAAATTTTGGACTAACTACTTCCTTGGCAGCGCAGATGGCGCAGCACTTAAAGAGGTGGATAATGCTCCTGGGGCATCGGCGTGGGTTGCAGAAGGAACGCGATTCCTTTCAGGTAGGGAATTTATTAATGCAATCAGAGTTCGTTTTAACACCGTTCCTACCTTGACGAGACTGAAACGGGGCCAGGGCGTTACAAAGTTGTGTAGAGCGGGGTGCGACCAAGAGGAGACTCTTGGGCACATTCTGCAGAAGTGTCATCGTACACACAACACGCGAATCCAACGTCACGATATGGTGGTGAAATACGTTGCTAAAAGGAGCAGGGAACTAGGATTTACTGTTCTAGAAGAACCCCATTATAAGACGAGCACGGGGGTTAAAATTCCCGACCTTGTGCTGAGAAGGGATGGCCAGGTCCTCGTTTTAGATGCACAAGTAGTTGGAACAAGGATCAAACTGTCTGACGCCCTGTTGTGAAAGCTAGTAAATATATGGGACAGGAGTTGTGGTGGTTGTCTCTAAAGATAGAACTCCTATCTTGCACGATAACCATATGCTTATACGGACGGGGAGTTTGGGCAAAGGAAAGCGTCAACACTCTTAAAGATCTTGGCTTTATAGCCAATGACTTTAAAATAATTACTATCCGTTGTCTTCAGGGAGGCTGGCGTTGCTTCGCTACGCACCAGCGTACGACCACTGCTGTATGCGGGCGAAGACGGGGGAGAGTATCGGCATGCAATGCAGGAGAATAACGGTCCTACTGCCATTACAGTAGTAAGCTCTTGGCACGGGGACTTTTCTGCATTCCGTAGGAAGGATGTTTCCGGATACGGAACACGCCCTTGGACGTACTGCGGCCAGAGAACCCCGTTGTCAAGATTAAAAAAAAAA</t>
  </si>
  <si>
    <t>TAGCCAAATGCCTCGTCATCTAATTAGTGACGCGCATGAATGGATTAACGAGATTCCCACTGTCCCTATCTACTACTCCTAGAGCGACGCAAACCAACAGCCAAGGGAACGGGCTTGGCAAAATCAGCGGGGAAAGAAGACCCTGTTGAGCTTGACTCTAGTCTGACTCTGTGAAGAGACATGAGAGGTGTAGCATAAGTGGGAGGTCACGGGATACGGCCTCGTTTCGGCGGGGTCCTCGTGGCCGCAAGTGAAATACCACTACTCTCATCGTTTCTTTACTTACTCGGTGGAGCGGGAAGCGGACCAATGTGTTGTCCACGCTTCTAGCGCCAAGCGATGGGCCCTCGGTTTCTCTTCGGGGTGCCGGTTGGGCCTGCGCGACCTGTTCCGAGGACAGTGTCAGGCGGGGAGTTTGACTGGGGCGGTACATCTGTCAAACGGTAACGCAGGTGTCGCTAAGGCGAGCTCAGCGAGGACAGAAACCTCGCGTAGAGCAAAAGGGCAAATGCTTGCTTGATCTTGAATTTCAGTACGATTCGAGACCGCGAAAGCGGGGCCCCTCGATCCTTTTGGCTTTAAGAGTTTTAAGCAAGAGGTGTCAGAAAAGTTACCACAGGGATAACTGGCTTGTGGCGGCCAAGCGTTCATAGCGACGTCGCTTTTTGATCCTTCGATGTCGGCTCTTCCTATCATTGCGAAGCAGAATTCGCCAAGCGTTGGATTGTTCACCCACTAATAGGGAACGTGAGCTGGGTTTAGACCGTCGTGAGACAGGTTAGTTTTACCCTACTGATGACCGGTCGTTGCGATAGTAATTCTGCTCAGTACGAGAGGAACCGCAGATTCGGACACTTGGTTCACGTGCTTGGTCGAGAGTCCAGTGGTGCGAAGCTACCATCCGTGGGATTACGACTGAACGCCTCTAAGTCAGAATCCCGTCTAAGCTGCAACGACATTTTTTATCGTGTGCACTTGGGGGCGAATGGGGTAGATAGAGCCGGGGTGAGCGCGGCCGGGGCCGCGCTTCCCGGCTCGATGACGCCAAATGAACCCAGAGAGCGCCACACCGGAGGCCGAGTATTGACGAGGCCACTGGTCGCTCTCCGGGGCTATGGCTGGCCTGAATCGCTGCAGTGTCAAATCGTCTGAAGACGACTTAGGTACCTGTCGTGGTGTCGTAAGTAGTAGAGCAGCCACCACACTGCGATCTATTGAGGCTTAGCCTCTGACTGGAAGGTTTGTCCGCGGTACGAAACCGAAACGTTCATCCTTCCTGCGAGATCGCAAAGACTGTACGAGTGCAAAACCGCATGGCCAGATGGCCCGTTCGCTCGGGTTCGCCCGAAAATGGAGGAACCACCATACGGGACCCAAAGCCGCGTGAAGTACGAAAGGAACCGCGTGGTC</t>
  </si>
  <si>
    <t>Leptura quadrifasciata</t>
  </si>
  <si>
    <t>Four-banded longhorn beetle</t>
  </si>
  <si>
    <t>Coleoptera</t>
  </si>
  <si>
    <t>Cerambycidae</t>
  </si>
  <si>
    <t>icLepQuad1.1</t>
  </si>
  <si>
    <t>R2-1_LQu</t>
  </si>
  <si>
    <t>PAELKVNKWDKFGSWLATAPKVTHTAPVTRYQASGAGGNDPAPPAIDGGVIHDDDSEDDGNEYEIAVPFRERSCEPCLRAARGNFRHMSLDNEVSHAREYHRNSQIIFRCTGCGKRYLSKQAALCHAPKCPGVPVPPPGGERCDICGGTFSARGGLAQHQRHAHPVARNEARAAGGTARRQRAPPQRARVFSQEDIDLMLEMEVRYHGDRYMAKRMAGTLRGKTCKQISDKRNEGAYKRLRDQHIQGHMLAPAPFEPVQEEQDEVSDDGDPHPEQPPAVAVPEIPAIAIDEVEDTFDTPLDREWRDATIETVLAHQLPRKAMLQSSADAIKLLRDALRYASEQNGKVPQAHVDHIYKLATAHLRPTDEVEGTRRPKTGSRGVRARRRYIYARTQDLYNKNPGVIAKHVRNRVDWLDEGGVLASERDVRDLYDSLWGQQPAIQIPDMGLPENPIGAREVLTPISMKEIGCRVARIKKSTAAGPDGIRKSEINNWAAREVLHLLFNFLMVCGSQPSEWRMNRTTLILKEGKDGRRPENYRPITISSLLSRIYYGVIDSKLRDKIRFTPRQKGFVSEAGCFNNVHILNELLRHSKCNNGLVVVQLDVSKAFDTIPHGALRGALQRKGLPEQVVRLVEEAYKDVHTKIQVNKAVVEISLQRGVKQGDPLSPLLFNAVTEPLLLALESLPGYSIGDTNISSLAFADDILLVANTVPQAKNLLEYAETYLKGLGMKISASKCACFRIITTKDSWYLEDPGLTLDSGEGISVAGPDSHLDYLGARISPWAGLETQGIREHLATSLQRIKKLALKPHQKVNLITTYLVPHYLYQLAIAAPPITLVRKIDQELRVVIREVYHLPQCTADGLIYCGKRDGGLGCPKLETIIVSAVLRAGRRFLTSPDPAVRALSAGAGLENRLKRLARSVRINDWPLTEESVKAFKNRAKKAELAKWKSLGSQGKSVASLTDNPISNAWLYDPTLLKPCRFITALRMRTNSCANRTAMSRAHPQPDLNCRQCGVQLETLGHIIGQCRYTKPERIRRHNEIRDLVVQELTKQGPQVAVTKEPSIRLPSGGNLKPDLVVQSQEGVFVVDVTVRHEDGDYLAQGRQDKLNKYSRLLPDFRQRYGATRAEVLPIVVGTRGAMPRETVVALAKLGIKNRQTLLTMSLIALRSSIEIYHNFMDYDAPLRRRHWRPGWDDLR</t>
  </si>
  <si>
    <t>CTCGAAAGGGCGTCCGGGTGTCCTCTTCGGCCGCCATTCAACGGTCAGCTCAGAACTGGCACGGACCGGGGGAATCCGACTGTCTAATTAAAACAAAGCATTGCGATGGCCCCAGCGGGTGTTGACGCAATGTGATTTCTGCCCAGTGCTCTGAATGTCAACGTGAAGAAATTCAAGCAAGCGCGGGTAAACGGCGGGAGTAACTATGACTCTCTTAACA</t>
  </si>
  <si>
    <t>CAGTGTATCCCTGCTGTGTTAAGCCTCTCTGGGTGCTCTTCCCAGGTGGGGTACGTTCACAGGGTCCGGACTGCGGTCCACCCGGGAGTCGGATAGGCAGGTCACATTAAGTGGCAGCGTGACCTGCTGAGCTAAAAGTGAACAAATGGGATAAGTTTGGGAGTTGGCTGGCAACCGCTCCCAAAGTAACTCATACCGCCCCTGTTACAAGGTATCAGGCCTCGGGCGCCGGTGGTAACGACCCCGCACCACCGGCGATTGACGGCGGGGTCATTCATGACGACGATAGCGAGGACGACGGTAATGAATATGAGATTGCGGTTCCCTTTCGGGAACGATCGTGCGAGCCTTGTCTCCGGGCCGCACGAGGCAATTTCCGGCATATGAGCTTAGACAATGAGGTATCGCATGCTAGAGAATACCACCGAAATTCCCAAATAATATTCAGGTGCACGGGCTGTGGGAAAAGGTATCTCAGCAAGCAGGCCGCTCTATGCCACGCTCCGAAGTGCCCCGGAGTGCCGGTTCCACCACCTGGTGGGGAAAGGTGCGACATTTGCGGTGGAACCTTTAGTGCGCGTGGTGGACTCGCCCAACACCAGCGACACGCCCATCCTGTCGCAAGAAACGAAGCCAGGGCCGCAGGTGGTACAGCACGAAGGCAGCGTGCGCCTCCACAGAGAGCACGGGTCTTTTCCCAAGAGGATATTGACCTGATGCTCGAAATGGAGGTAAGGTATCACGGCGACAGGTATATGGCAAAGCGAATGGCTGGCACCCTCAGAGGAAAAACCTGCAAACAAATCTCTGACAAGCGGAATGAGGGTGCCTACAAAAGGCTGAGAGACCAGCATATTCAGGGCCACATGTTGGCTCCAGCACCATTCGAACCTGTTCAAGAGGAACAGGACGAGGTTAGCGACGATGGGGATCCCCACCCCGAGCAACCTCCAGCAGTGGCTGTTCCAGAGATCCCAGCCATTGCTATCGATGAAGTCGAAGACACTTTCGACACTCCACTAGACCGCGAGTGGAGGGATGCAACAATTGAGACGGTCCTGGCACACCAGTTGCCCCGAAAGGCCATGTTGCAATCATCGGCAGACGCTATAAAGCTTCTGCGGGACGCCCTCCGGTACGCCAGTGAGCAAAATGGTAAAGTCCCTCAGGCTCACGTAGATCACATCTACAAACTGGCTACAGCCCATCTGCGTCCAACAGATGAGGTGGAGGGGACTCGCCGTCCCAAAACAGGGTCACGAGGTGTTAGAGCTCGCAGGCGGTATATCTACGCCCGGACCCAGGATCTTTATAATAAAAATCCAGGTGTTATTGCAAAACACGTCCGCAACAGAGTGGATTGGCTAGACGAAGGTGGCGTACTAGCTTCAGAGCGTGACGTGAGGGATTTGTATGATAGTCTCTGGGGGCAACAGCCTGCCATACAAATTCCAGATATGGGCCTACCTGAGAACCCCATTGGGGCCAGGGAAGTTTTGACTCCTATCTCAATGAAAGAGATAGGTTGTAGGGTAGCCCGTATCAAGAAATCCACGGCTGCCGGTCCTGATGGGATACGGAAATCAGAGATCAACAATTGGGCAGCCAGAGAAGTCCTCCACCTACTATTTAATTTCCTGATGGTCTGTGGGAGCCAGCCATCAGAGTGGAGGATGAACCGTACCACCCTCATTCTCAAAGAAGGAAAGGACGGTAGAAGGCCGGAGAACTACCGTCCCATTACTATATCCTCACTGTTAAGTAGGATATACTATGGAGTCATTGACTCGAAATTGAGAGACAAAATACGGTTCACACCCAGGCAAAAGGGTTTCGTTAGTGAAGCTGGGTGCTTCAACAACGTGCACATCCTAAATGAGTTGCTGCGGCACTCGAAATGCAATAACGGCCTGGTTGTAGTGCAGTTGGACGTGTCTAAGGCCTTCGACACAATTCCCCATGGTGCATTAAGGGGGGCACTACAAAGAAAGGGACTTCCCGAGCAAGTGGTGCGGCTCGTGGAAGAAGCGTACAAGGATGTGCACACGAAAATACAGGTGAACAAGGCTGTGGTCGAGATCAGCCTCCAGCGCGGGGTCAAGCAAGGTGACCCCCTTAGCCCGCTTTTATTTAATGCAGTTACGGAACCCTTACTGCTAGCGCTGGAAAGTCTTCCCGGGTACAGTATCGGTGATACTAATATATCGAGCTTAGCCTTCGCCGACGACATTTTGTTGGTGGCGAATACAGTACCACAGGCTAAGAATCTTCTAGAGTATGCGGAAACCTACCTAAAGGGGCTAGGTATGAAAATTTCGGCGAGCAAATGCGCCTGTTTCCGCATAATAACGACTAAAGACTCTTGGTATCTAGAAGATCCCGGGTTGACACTCGATAGTGGTGAAGGGATATCGGTCGCTGGGCCCGATAGTCACCTCGATTACCTCGGTGCGAGAATATCTCCCTGGGCTGGTTTAGAGACTCAGGGCATAAGAGAGCACCTTGCGACATCGCTGCAGCGTATCAAAAAGCTGGCGTTGAAACCGCACCAGAAGGTTAATCTAATCACCACTTACCTAGTCCCACACTACCTGTACCAATTGGCGATTGCAGCCCCGCCAATAACATTAGTACGAAAGATTGACCAAGAGCTACGGGTAGTGATCAGAGAGGTATACCACTTGCCACAGTGTACAGCGGATGGTCTGATATACTGTGGTAAGCGAGACGGGGGACTAGGATGTCCGAAACTCGAGACAATAATAGTTTCGGCAGTCCTGCGAGCGGGGAGAAGGTTTTTAACCAGCCCAGACCCCGCAGTGCGAGCTCTATCGGCCGGAGCCGGCTTGGAAAACCGTCTCAAAAGGTTGGCCCGGTCGGTAAGAATAAATGACTGGCCCCTCACTGAGGAGTCAGTCAAAGCCTTCAAGAACAGGGCTAAGAAGGCAGAGCTCGCCAAGTGGAAGAGCCTTGGTTCCCAAGGGAAGTCGGTCGCGTCCCTCACCGACAATCCCATTTCAAATGCATGGCTTTACGACCCGACGCTCCTGAAGCCATGCCGTTTTATTACAGCTCTGAGAATGAGAACCAACTCATGTGCTAACAGGACGGCCATGAGCAGAGCTCATCCACAACCGGACCTCAATTGCAGGCAGTGTGGCGTCCAGTTGGAGACACTGGGCCACATAATCGGGCAGTGTAGGTACACTAAGCCCGAGAGGATCCGTAGGCACAACGAGATTCGCGACCTTGTTGTGCAAGAGCTAACCAAGCAGGGACCACAGGTAGCAGTAACGAAGGAACCTTCAATAAGGTTACCCTCGGGCGGGAATCTCAAACCCGACTTGGTGGTACAGAGCCAAGAAGGGGTTTTTGTGGTCGACGTAACTGTCCGCCACGAAGATGGGGACTATCTCGCTCAGGGACGACAAGACAAACTGAATAAATATAGCCGACTGCTACCTGATTTCCGGCAAAGGTATGGAGCTACCCGAGCCGAAGTCCTACCGATCGTGGTAGGAACGAGGGGGGCAATGCCCAGGGAGACGGTTGTAGCTCTAGCCAAGCTTGGCATTAAGAACCGTCAAACACTATTAACAATGTCGTTGATAGCGTTGCGATCTTCCATTGAAATATACCACAATTTCATGGACTACGATGCCCCTCTCAGACGCCGTCACTGGCGGCCAGGGTGGGACGATCTCCGGTAAGTCCCAGCCCTCAAAAACTCCGACCATTTAGCTCAATGATTCACACTAAGTGTTGTGAAGCATGTACCCCTATTGGTACATGCTAGTCTTTTTACTTAGTCTTTTGACTATTTTAACTATTTATCTAATTTATTATTTTATCTATACACTGTGGTTGTATGATATGTCTGGGGTCACTAGTCGAAATCTAGTCATTTGTGTTATATGTTCCAGGCTGGCACGTTTCAACGTGCTCGTGAATCATTGATGCGAGTCGTATGGATACCCCTGTGGGTAGCCACGGCGGCGGGCTGGGCAACGAGTCATGTTTTTCGACACGACCCAGGCGGCGGGCTCCACGCGCCCTTTCCCGGCAACGAGAGACCCTGAGGGGTCCTCGGCTAACTGCCGTTACCTCTTCGGAGGACCCGTTCTGTGCTAATTTCCACCCGTAAGCAGGACTCCTTTGGCAGTCTGTAAACGGTTTCCCCCTTGCGAGGGGCTGGTCAGGAGTGCTAGATATCTGGGCAAGAGCGAGTAGTGGGGTTGGCGAAATAAAGGAACCAGGAGTATTCCTGCAAATGGTTCCTCCAGCCACCCTCCTTATGATTATAAGTTCGAAAAACATCTTCGAGCTAAGGCGACCACACCGCACTAGTGGAAAGAACGTGCAAAGACGAGCACTAAACGAA</t>
  </si>
  <si>
    <t>TAGCCAAATGCCTCGTCATCTAATTAGTGACGCGCATGAATGGATTAACGAGATTCCCACTGTCCCTACCCACTATCTAGCGAAACCACTGCCAAGGGAACGGGCTTGGAAAAATTAGCGGGGAAAGAAGACCCTGTTGAGCTTGACTCTAGTCTGGCACTGTAAGGAGACATGAGAGGTGTAGCATAAGTGGGAGATGGCAACATCGACGGTGAAATACCAC</t>
  </si>
  <si>
    <t>TAAGTCCCAGCCCTCAAAAACTCCGACCATTTAGCTCAATGATTCACACTAAGTGTTGTGAAGCATGTACCCCTATTGGTACATGCTAGTCTTTTTACTTAGTCTTTTGACTATTTTAACTATTTATCTAATTTATTATTTTATCTATACACTGTGGTTGTATGATATGTCTGGGGTCACTAGTCGAAATCTAGTCATTTGTGTTATATGTTCCAGGCTGGCACGTTTCAACGTGCTCGTGAATCATTGATGCGAGTCGTATGGATACCCCTGTGGGTAGCCACGGCGGCGGGCTGGGCAACGAGTCATGTTTTTCGACACGACCCAGGCGGCGGGCTCCACGCGCCCTTTCCCGGCAACGAGAGACCCTGAGGGGTCCTCGGCTAACTGCCGTTACCTCTTCGGAGGACCCGTTCTGTGCTAATTTCCACCCGTAAGCAGGACTCCTTTGGCAGTCTGTAAACGGTTTCCCCCTTGCGAGGGGCTGGTCAGGAGTGCTAGATATCTGGGCAAGAGCGAGTAGTGGGGTTGGCGAAATAAAGGAACCAGGAGTATTCCTGCAAATGGTTCCTCCAGCCACCCTCCTTATGATTATAAGTTCGAAAAACATCTTCGAGCTAAGGCGACCACACCGCACTAGTGGAAAGAACGTGCAAAGACGAGCACTAAACGAA</t>
  </si>
  <si>
    <t>Mantis religiosa</t>
  </si>
  <si>
    <t>European praying mantis</t>
  </si>
  <si>
    <t>Mantodea</t>
  </si>
  <si>
    <t>Mantidae</t>
  </si>
  <si>
    <t>ASM3076505v1</t>
  </si>
  <si>
    <t>R2-1_MRe</t>
  </si>
  <si>
    <t>RFGMSDGSVLNCAPRVGNSIQLAKDVISGTITRWLGMKLRSDVAGAVGQSPAVRHTSIPVDPRNLPRTGEDPGSCPPRNPLGTTYDGPGDSMEGGAYVSAPSRIIGGTLVDNPGIQTDSCVVPLPFESYDCMACRTSQGGGYRALSHKDLLAHWSNQHAAVKLVYQCRKCGKTNEAFHSMSCHIPKCKGAAPRAARHICSICKEGFERKVGLSQHERHRHPAKRNEARVASSSAGSRVGTRSTLFSEEDLHTLAALELELSGTVRFLNLEIVRKFGRNFTAKQISDCRRSAGYKRVMAEVLRTRTNSGDNESQDSDSDPSSGIAEGLGDAELPSGAPSGASVTTLTSEDYLFRHNLTEYFLGQTFTGTSEEVETLVTLAKETTLRGSAFGQDPQEAIDSLYDHVVKYLAPAADTDHRSGRQPRRRGRGKKAQKRFRYAKTQDLFKSDPKVLAKHVLEGLDPTGDRAEVPALQSEEVRNLYESLWGTQPRGVLFGTDGVDSEPDIPRGDLLYLFTPEEVRRRALRIKKSSAPGTDGIKRSAVASAPAATVLSALYNTALVLGVTPGSWKECRTTLIPKAGKDPTKVTSYRPLTIGSMVGRLFWGLIDQRLKKVVRLATRQKGFVAEAGCYNNVRIFSEVLRQSKIAHGMVAVQLDVSKAFDTVPHQAIYEAFRRKGVPSYLANMVVQSYRDVRTKIKTGDAEVEVHLQRGVKQGDPLSPLLFNLIMEPLLLKLEGMPGYQIIGDTNLSCLAFADDLILVASDVSKASQLLRVTDEYLRNLGMRVAADKSFAFEVVRTRDSWHLVDPKLKLQSGEAVPCAGPEDRLQYLGVSISPWDGIDFKRTREHFSTVLHRTQKLALKPGQKINLLSTYIIPHFLHQMVLAVPAITQLRELDQEVRVTVRNILHLIQGTADGLIHCARRDGGLGLKRLEVTVTSQALKLGLRQCDSADPVARALEPALKAQLDRLAQSVRLNVPYTVRDVDCWKRRMDRKELTEWAALPAQGRAVRSLAGDKIANAIMRDPGLLRPSRFITAMKFRTNTAGNRTTLARASRQTDPKCRQCGVKLETLGHILGQCVHTKAMRIRRHDEIKDFILSEVSKRDPTAVCTREPELLGEGKVRLKPDLVIARQGRVFVVDVTVRHEDGTYLRQAREEKIRKYEVLLPQLCREFSLPDGEVLPIVIGTRGAVPSTTVSCMNQLGLGDRSTLMTASLMALRGSIEIYHAFMDYTGPLEPGGSARLCK</t>
  </si>
  <si>
    <t>CTGGAATCCTCTAGCAGGGAGATAGGGTTTGGAACGCGAAGAGCACCGCAGTTGCGGCGGTGTCTGGGTCGTCCCCTCGGACCTTGAAAATCCGGGAGAGGGTCACGCGGAGGTGTCGCGCCGGTTCGTACCCATATCCGCAGCAGGTCTCCAAGGTGAAGAGCCTCTAGTCGATAGATTAATGTAGGTAAGGGAAGTCGGCAAATTAGATCCGTAACTTCGGGATAAGGATTGGCTCTGAGGACCGGGGCGTGTCGGGCGTGGTCGGGAAGCGGGTCTGTGCCAACGTGCCGGGCCTGGGCGAGGCGATGCGGGTGCAGGCGCTTGCGCTTGCATTTCGCGGATCCGAGCTCGGTCCCGTGCCTTGGCCTCCCGCGGATCTTCCACGCTGCGAGGGCCCGCCGTCTCTGGCGGCGGTGTCCCTCTTCGGCCGCCACTCAACGGTTAACTCAGAACTGGCACGGACTTGGGGAATCCGACTGTCTAATTAAAACAAAGCATTGCGAGGGCCCTAACGGGTGTTGACGCAATGTGATTTCTGCCCAGTGCTCTGAATGTCAACGTGAAGAAATTCAAGCAAGCGCGGGTAAACGGCGGGAGTAACTATGACTCTCTTAAGG</t>
  </si>
  <si>
    <t>CCGCCACACCTTGAGAACCGACTGCAGTTTCCCTTCTGCAGGCCCGAGAGGGTAGCCATAGCGGTTCGGTATGTCAGACGGGTCCGTACTTAATTGTGCACCCAGGGTTGGTAATTCTATCCAGCTTGCCAAAGATGTGATAAGTGGGACAATCACTAGGTGGCTGGGGATGAAGCTAAGATCTGACGTGGCAGGGGCAGTGGGCCAATCACCCGCTGTCCGTCATACCTCGATTCCAGTTGACCCAAGAAATTTGCCTCGGACTGGGGAGGATCCCGGTTCCTGTCCTCCTCGGAACCCTCTAGGAACTACCTATGACGGACCAGGCGATTCTATGGAAGGGGGGGCGTATGTGTCCGCGCCCTCTCGGATTATAGGAGGGACACTTGTTGACAACCCCGGCATTCAAACTGATTCATGTGTAGTTCCACTACCATTTGAGTCGTACGATTGCATGGCATGTCGAACGTCTCAAGGTGGCGGATATAGAGCCCTCAGTCATAAGGATCTGCTAGCGCACTGGTCTAACCAGCACGCAGCAGTTAAACTGGTCTACCAATGCCGCAAATGTGGTAAGACTAATGAGGCATTCCACTCTATGTCCTGTCACATCCCTAAGTGTAAGGGAGCCGCCCCTCGAGCGGCAAGGCATATTTGCTCGATATGCAAAGAGGGGTTTGAAAGAAAAGTGGGACTCTCTCAGCACGAGCGTCACCGTCATCCGGCTAAAAGGAATGAGGCCCGAGTGGCTTCCTCCAGTGCTGGATCTCGCGTTGGGACGAGATCAACCCTCTTCTCAGAAGAGGATTTACATACTCTAGCGGCACTGGAGTTGGAACTGTCTGGCACAGTCCGGTTTCTTAACCTGGAGATAGTGCGCAAGTTTGGGAGAAATTTCACAGCCAAACAAATCTCTGATTGCCGCCGTTCGGCTGGCTACAAGAGAGTGATGGCAGAAGTCCTTAGGACTCGAACGAACAGCGGAGACAACGAATCGCAAGATTCGGACAGCGATCCCTCAAGCGGCATAGCCGAGGGGCTCGGGGACGCTGAGTTGCCTTCAGGAGCACCAAGTGGTGCGTCCGTGACCACCTTGACGAGCGAGGATTACCTGTTTAGGCATAACCTGACGGAATATTTCCTAGGGCAAACCTTCACGGGGACATCCGAGGAGGTGGAGACATTGGTCACTCTAGCCAAAGAGACCACACTGCGTGGTTCTGCTTTCGGGCAGGATCCGCAGGAGGCCATAGACTCGCTCTATGACCATGTGGTGAAGTATCTGGCACCCGCTGCAGATACAGACCATAGATCTGGGCGACAACCTCGGCGGCGTGGCCGAGGGAAAAAGGCGCAGAAGAGGTTCCGCTATGCCAAAACCCAAGATCTCTTTAAAAGTGATCCGAAGGTACTGGCTAAGCACGTCCTTGAGGGTCTCGACCCGACAGGAGACAGGGCTGAAGTGCCTGCACTTCAGTCCGAAGAAGTCAGAAACTTGTATGAATCTCTCTGGGGTACACAACCACGCGGAGTCTTGTTCGGCACTGATGGGGTGGACAGTGAGCCTGACATCCCTAGGGGTGACTTGCTTTACTTGTTCACTCCTGAAGAGGTCCGACGGAGGGCACTCCGAATCAAGAAATCCTCAGCTCCTGGTACTGACGGTATTAAGCGTTCGGCAGTTGCATCTGCGCCAGCTGCAACTGTCTTGAGCGCTCTTTACAATACGGCCCTGGTTCTTGGTGTCACACCTGGGTCGTGGAAGGAATGTCGAACCACCCTTATTCCCAAAGCTGGGAAGGACCCCACAAAGGTCACGAGTTACCGCCCGCTCACGATTGGGTCAATGGTCGGGAGGCTCTTTTGGGGCCTCATCGATCAGCGACTCAAAAAGGTGGTTCGGCTGGCCACTAGACAAAAAGGGTTTGTGGCCGAGGCTGGCTGTTATAATAACGTTCGAATATTCTCGGAGGTTCTGAGGCAATCCAAGATTGCTCATGGAATGGTAGCGGTGCAGCTGGATGTCTCTAAGGCATTCGACACTGTGCCACACCAAGCTATCTATGAGGCCTTCCGAAGGAAGGGAGTACCATCATATCTGGCAAATATGGTGGTCCAGTCCTACCGTGATGTTCGTACCAAAATTAAGACAGGGGATGCTGAAGTGGAAGTGCACCTCCAGCGGGGAGTAAAACAAGGTGACCCTCTCTCGCCTTTGCTCTTCAACCTAATCATGGAACCATTACTCCTTAAGCTGGAAGGAATGCCTGGGTATCAGATAATTGGTGACACCAATCTATCCTGTTTGGCCTTTGCTGACGACCTCATTCTTGTGGCGTCAGATGTCTCGAAGGCTAGTCAATTACTGAGGGTTACAGATGAGTACCTGAGAAATCTTGGCATGCGAGTTGCCGCTGACAAGAGCTTTGCATTTGAGGTGGTGCGAACAAGGGACTCCTGGCACTTGGTTGACCCCAAGTTGAAGCTTCAGAGTGGGGAAGCGGTTCCATGCGCAGGGCCTGAGGATCGTTTGCAGTACCTCGGGGTGTCGATATCTCCTTGGGATGGTATCGACTTTAAAAGGACGAGGGAGCACTTCTCGACGGTGCTACACCGGACGCAGAAGCTTGCTCTCAAGCCCGGCCAAAAGATCAATTTGCTCTCGACCTACATCATTCCGCACTTCCTGCATCAGATGGTACTGGCTGTGCCAGCTATCACACAGCTCCGAGAGCTGGATCAGGAGGTAAGGGTGACTGTTAGGAATATACTCCATTTAATCCAGGGTACGGCGGATGGTCTCATTCACTGCGCCCGGAGGGATGGAGGGCTTGGGCTAAAGAGATTAGAGGTTACTGTGACATCTCAGGCCCTCAAGCTCGGGCTCAGGCAATGCGATTCAGCTGACCCGGTAGCCCGAGCGTTAGAGCCAGCCTTGAAAGCCCAGCTTGACAGGCTGGCGCAGTCTGTACGTCTTAACGTCCCTTACACAGTGAGGGACGTAGATTGCTGGAAAAGGCGTATGGACAGAAAGGAATTGACGGAGTGGGCAGCCCTCCCTGCGCAAGGTCGCGCGGTTCGGTCCCTTGCCGGAGATAAAATCGCTAACGCGATAATGCGCGACCCGGGACTCCTGAGACCGAGTCGTTTTATAACGGCGATGAAGTTCAGGACGAACACCGCAGGGAATAGAACTACACTGGCCCGGGCTAGCCGCCAGACGGATCCAAAGTGTAGACAGTGTGGTGTCAAGCTTGAGACACTTGGACATATACTGGGCCAATGTGTTCACACAAAGGCAATGAGGATCCGTCGGCACGATGAAATCAAAGATTTCATCTTGTCAGAAGTAAGCAAAAGGGACCCAACGGCAGTCTGTACAAGAGAACCAGAACTCCTCGGTGAGGGGAAGGTACGGCTCAAACCGGACCTGGTGATAGCCCGCCAGGGAAGGGTCTTCGTGGTCGACGTAACTGTCCGCCATGAGGATGGGACGTATTTACGCCAAGCCCGGGAGGAGAAAATACGCAAGTATGAGGTTCTGCTGCCGCAACTCTGTCGGGAATTCAGCCTACCCGATGGGGAGGTTTTGCCGATCGTCATAGGAACGAGAGGTGCAGTGCCTAGCACAACAGTTAGTTGCATGAACCAACTAGGTCTGGGTGATAGATCAACGCTCATGACGGCTAGCCTAATGGCGTTGAGAGGCTCTATTGAAATCTATCACGCGTTCATGGACTATACTGGCCCTCTTGAACCGGGCGGTTCGGCGAGACTCTGTAAATAATTTGGAATTGACGGTATTAGCACAAGGCGCCTGCCAATGTCTCCTAGAGACAGAGCCGCAGCGAGGTATGAAATGCCAGACTGCGGCTCTCATGGAATGCAGGGGCTGAGCCCCTGTATCTCCAAAGTCGGGGACTGATACCTCCCGGCATAAAAGCTAGGTTTCGCGGTGCCGGCATCCGGGCCTCACCCAGGCGCCTCGTGCGAGTCATGTCTTTGATGGCGTGGCGGCGGGTCCGCATAGCGGAGTGGGGGCCTTCGAGCGGCTTCCCTGTTAGTGGCTCTGCCAAACCAACTCCCATCCCCTTCGGGGGTCCCGCTTACCTAATTCTTCCTACCGTTCCAAGGCGGTGGTATACGCATGAGGGAAGTCTTCTGATCCGGGATTGCAGGGAAGCGACGAGCCTTGTGCTAAGTCTACCTGGAGTCCACTGAATTATTCTCAGGTCACTACGCCTGATCCGAATGTAGTAAGTGGCGCTTCGCGCGCTAGTTC</t>
  </si>
  <si>
    <t>TAGCCAAATGCCTCGTCATCTAATTAGTGACGCGCATGAATGGATTAACGAGAACAACTGAGACAAATACTAAACGACACGCCAATAGAAGAAATTACAAAAGACTCTATCCTATCCAACACCATGCAGGCACTGACGACCAGAATATCACGGCTGGCCCTCGAAAACAAAACACCAACGAGAAGACCAATCCAAACACCAACAATAACTACTCAACGCCAGAGCCCAAGGACAAGGACGAACGACCAACCACGAAGACCTACCAAACCAGACATCGAAGTAAACATCAACAAACCGAACCGAAGAAAACACTACATCGTCAGTATACGGCAGTGAACCCAACCAAGACCACGAGGAAGAGGACGCCCTACAAGACAAATAATGTTAAATAAAATTAGAATAAGTACAAACTTACATGTAAACTAGAATAAGTAAACTTAGATTAAGTCAAAAATGTAAAACACTCACTGATTCTACAAACCTAGTTGTAAGAAATAATTGTAAACTTAGTCTTAGGAACATACCTGCCCAAACCAAAAGAAAAATTGTAAACAAAAAACATGTAAACAAATGAAAATAAAGCTGCAAATTCCGTCCTGAATTAAAAAATAAGGCATCAGGACCAGATTGCAGATGATATTTTTTATTTTTTATTTTTTATTTTTTATTTTTTTTTTTGTCCCTATCTACTATCTAGCGAAACCACTGCCAAGGGAACGGGCTTGGAAGAATTAGCGGGGAAAGAAGACCCTGTTGAGCTTGACTCTAGTCTGGCACTGTAAGGAGACATGAGAGGTGTAGCATAAGTGGGAGGTACCCCCGGGTGCCGACAGTGAAATACCACTACTTTCATCGTTTCTTTACTTACTCGGTTGGGCGGAGCGCGTGCGTCGAGTGCCATTCGTGGCCCGGCGTCACGGTGTTCTCGTGCCAAGCGCTGGGGTTGCGGCGACGGCCGGCCCGCGTCGGTCGGGACGAGCCTTCTCGGCTCGCCTCCGGCGTCAGGGCCGTAACCGCTCGCCG</t>
  </si>
  <si>
    <t>TAATTTGGAATTGACGGTATTAGCACAAGGCGCCTGCCAATGTCTCCTAGAGACAGAGCCGCAGCGAGGTATGAAATGCCAGACTGCGGCTCTCATGGAATGCAGGGGCTGAGCCCCTGTATCTCCAAAGTCGGGGACTGATACCTCCCGGCATAAAAGCTAGGTTTCGCGGTGCCGGCATCCGGGCCTCACCCAGGCGCCTCGTGCGAGTCATGTCTTTGATGGCGTGGCGGCGGGTCCGCATAGCGGAGTGGGGGCCTTCGAGCGGCTTCCCTGTTAGTGGCTCTGCCAAACCAACTCCCATCCCCTTCGGGGGTCCCGCTTACCTAATTCTTCCTACCGTTCCAAGGCGGTGGTATACGCATGAGGGAAGTCTTCTGATCCGGGATTGCAGGGAAGCGACGAGCCTTGTGCTAAGTCTACCTGGAGTCCACTGAATTATTCTCAGGTCACTACGCCTGATCCGAATGTAGTAAGTGGCGCTTCGCGCGCTAGTTC</t>
  </si>
  <si>
    <t>Magicicada septendecula</t>
  </si>
  <si>
    <t>17 year cicada</t>
  </si>
  <si>
    <t>Hemiptera</t>
  </si>
  <si>
    <t>Cicadidae</t>
  </si>
  <si>
    <t>Decula_1.0</t>
  </si>
  <si>
    <t>R2-1_MSe</t>
  </si>
  <si>
    <t>CPGPVNWTTAFNIQACRFLGALSHLLLLAWGGNGGHAGGPLRVVLVQPAPATSRGLTPLGGETIYSVTSLNNVASASGGAPRSPPGRIDEGRDDNRMNANANNDDLERELSVVGVPWAASQCRLCGNWYTLAKDYVRHYEDAHPVASLRFRCDRCGSLFARWHGACVHYAKCRGPVASPPRGFPCSQCERRFPTQRGLTQHRNHQHPVERNAERAEVRPARVPAVRASSVWTEGEDRVLKEKYLEFTARGKKQGYSLFIATHLPLKTDKQIRDRVRTLKGHGLLPGDPRPPPRADGAAGGALPVGEPLVENLGPDVVVEEGVPEAPIPPEQGTAVGPVEEAEPPHQLADGVGEVPALDEGMAPLVEMVEDGAARPIEEAPWVMYLRGLDVGGLPLAQQIVGLIDNINGEILDSIVTQLHADLVQLGPERGAAPNRGGRPGRRAERTRRRVRTYAKTQELYRRNPSRLAELVLKDNLGDLLEEGERPTPPVEAVPYFQDLWGTAQPRGPDLPVVEDDDRDVPFITLGEVRAKIRRLKAGGAPGPDGVVKGGLLQYRGIAEVLTALFNVALFGGVYPSPWKTHRTTLIPKRGKDLSRPENWRPITIAPLLARLFSGLVESRLSTFTTLSAAQRGFRPGLGCHTNCVILDELIRLGKKAELVGVLLDVAKAFDTVTHGAIQMALRRQRVPPLLCRLVQSMYDGATTRLGSFGVDVAIRRGVKQGDPLSPLLFNLVLDPLLQQLQTTEYGFGLGEGRLAAMAYADDVAVFSSSVESMSRMLLIASDYLEGAGMALSVGKSVSFHLERRGDAWVSLPVQLAVRGGALRSLGVHEPFQYLGLTYTLSRGFYNKTHLGTLMDSVRRVRRLSLKPQQKVVLAMQYVVPAFAHRMTIDLPSTAALRNVDRALRGEIKKILHLPQSVTDCVFYARKRDGGLGFPNLATQIRVCGLRAGLKLVNSSDPLVRCLAEAGGWAARLEKLARQLDLGWPCDMQAVEGRRRELKLSVTGRWAELSSQGVGVNWFANDPHGNCWLLDPMMLRPGQFIDALKLRTNTFGTRVALGRELAEPDVLCRRCRLKPETLGHVIGECVAGRRARIERHNWLVGKIAERCGNNGLEICREQSFTLPDGTTLRPDLVIKHQETAAVVEVTVPFENKTSLQDAAYTKVSKYLPALPTIQDQLHATVGAVIPVVVGARGALPRFTVTALRKLGLGDRVSLLDIALTALRTSIDIARCHMDYARRGRPGGDPP</t>
  </si>
  <si>
    <t>GGAACCGCCTTGCTGCGAGGCCGCCGGCTGTCGGTCACGGGCCGTCCGGCCGCGCCGCGCGGTGAGTTCGCTCGCCGTTGCGTGCGCGGTCCTGGCGCCCGAGGACGGGCCGGTTTACGCCTCTTCGGCCGCCATTCAACGGTCGACTCAGAACTGGCACGGACCGGGGGAATCCGACTGTCTAATTAAAACAAAGCATTGCGATCGGCCCCCGACGGGTGTTGACGCAATGTGATTTCTGCCCAGTGCTCTGAATGTCAACGTGAAGAAATTCAAGCAAGCGCGGGTAAACGGCGGGAGTAACTATGACTCTCTTAACT</t>
  </si>
  <si>
    <t>TGTTCCGAGACTTGTTTCTTAACAAGTCTTAACTTTTAACTTTTAACTTTTATAGTTTTATGACTCTCTTAACTTGTTTCTTAACTTGGCTCCGCAAACTTGTTCCTTCCACCAGGCTACCCGTCTTCTGGCGGTTACTTGGATGGTAAGGGCAAGATGTGCCTACTGGTACCCTCCACGTTATCTCGGGGCGGGCCGGGCAACGTCGCCCCATCCGGGCGGCGGCTGATTACCAGAGGCTTCAGTCCGCAAATGGGAGATGAAGCGATTATAGCGTCCTCCTTTCTTACACTCTAGAGGACCCCAGCCTCTCTCTCCCTAATCTCCTAGAGCCCACCCGCGCTTCACGCGGGTCGCTTAAGCGGACCTAGTCTCCTGAAGCTGGGGAGATGGGATCCTGGGCGGGCCTAACCTCGAAAGAGGGGAACCCGCACTAGGTGACTGTTGAACCGGTGGCTGGAGGCTAGCTAGACCTAGCACCCCATAACCGAGACCGGGTGGAAACGTTCCCTTCGGGGGAGACACAAACCCTGGTGGAGGCGGGGCGGTCTGACCGAGCACCCCACAACCGAGACCGGGTGGAAACGTTCCCTTCGGGGGAGACACAAATCCCGGTGGAGGCGGGGCGGTCCAGCCCCCCCCAGCTTTCTTCCATCAGCCATTCCTTGCGGAAGAAATGGGGGGCTGAAGTGGTTCTAGGGGTCGGGTTTCGGGTCATTACTTGTAGTGTCCCGGGCCCGTCAACTGGACAACGGCCTTTAACATCCAGGCCTGCCGTTTCCTGGGAGCGCTGTCACACCTTCTGTTGCTCGCCTGGGGCGGTAACGGGGGGCATGCCGGTGGGCCCTTGAGGGTTGTACTTGTACAACCCGCACCGGCTACCTCTCGAGGGTTGACGCCCCTCGGGGGGGAAACCATCTATAGTGTTACGAGTTTAAATAATGTTGCCTCGGCTTCCGGGGGGGCTCCCCGCTCCCCCCCCGGTCGTATAGATGAGGGGCGGGATGATAACCGAATGAATGCTAATGCAAATAATGATGATTTGGAGCGCGAACTTTCTGTGGTTGGTGTCCCCTGGGCTGCCTCCCAGTGCCGTCTTTGCGGTAACTGGTACACCCTGGCTAAAGATTATGTACGCCACTACGAAGACGCCCATCCCGTAGCCTCTCTGCGGTTTAGGTGTGACCGGTGCGGGTCCCTGTTTGCCCGATGGCATGGGGCCTGCGTTCACTATGCAAAATGTAGGGGGCCTGTCGCCTCGCCCCCGCGGGGATTTCCCTGCTCCCAATGTGAACGCAGGTTCCCCACACAACGGGGACTCACTCAGCACCGCAATCACCAGCATCCTGTGGAGAGGAATGCGGAGCGGGCTGAAGTCCGGCCAGCCAGGGTCCCTGCGGTCAGGGCCTCGTCGGTGTGGACCGAAGGGGAGGACCGTGTCCTCAAGGAGAAGTACTTGGAATTTACAGCCAGGGGGAAGAAGCAAGGCTATTCTTTGTTTATTGCTACGCATCTTCCCCTTAAGACAGATAAGCAAATCAGAGATAGAGTACGAACCTTGAAGGGGCATGGTCTTCTGCCGGGAGATCCCCGGCCCCCGCCTCGTGCGGATGGGGCCGCCGGCGGGGCTCTGCCTGTGGGGGAACCCCTGGTGGAGAACTTGGGGCCGGACGTCGTGGTGGAAGAGGGTGTACCAGAGGCTCCGATACCACCGGAGCAAGGCACGGCCGTGGGTCCAGTGGAAGAGGCCGAACCGCCCCATCAGCTTGCTGATGGGGTTGGGGAGGTTCCTGCCCTCGACGAAGGGATGGCACCGTTGGTGGAGATGGTGGAGGATGGGGCGGCCCGTCCGATTGAGGAGGCTCCGTGGGTCATGTATCTGCGGGGCCTTGATGTCGGCGGGTTGCCGCTTGCTCAACAGATTGTTGGCTTAATCGATAATATCAATGGAGAGATTCTGGATAGTATTGTAACACAACTGCACGCTGATCTTGTGCAGCTAGGCCCTGAGCGAGGGGCTGCCCCGAACAGGGGAGGCAGGCCTGGTCGGCGGGCTGAGCGCACTAGGCGTAGAGTTCGTACCTACGCAAAAACACAGGAGCTCTACAGGCGGAACCCTTCTCGTCTGGCCGAGTTGGTCCTCAAGGATAATCTTGGGGATCTGCTCGAGGAGGGGGAGAGACCCACTCCGCCTGTGGAAGCTGTGCCATATTTTCAAGATCTTTGGGGCACCGCTCAGCCTCGCGGACCGGACCTGCCGGTGGTGGAAGACGACGATCGTGATGTGCCATTCATCACGCTCGGGGAAGTTAGGGCTAAAATCAGGCGCCTCAAGGCTGGTGGGGCGCCGGGTCCGGATGGAGTTGTCAAGGGCGGTCTTTTGCAGTATCGAGGCATTGCTGAGGTGCTGACTGCCCTTTTCAACGTCGCGCTCTTCGGTGGGGTTTATCCCTCGCCGTGGAAGACGCACCGGACCACCCTTATCCCTAAGCGTGGAAAGGACCTGAGCCGCCCGGAAAACTGGCGGCCAATCACGATCGCTCCCCTGTTGGCGCGGCTCTTCTCGGGCCTGGTTGAATCCAGACTCTCCACCTTCACTACTCTCTCTGCGGCTCAGCGTGGGTTTCGGCCTGGGCTGGGCTGCCATACCAACTGTGTCATCCTGGACGAGCTTATTCGTCTGGGCAAGAAGGCTGAACTCGTCGGGGTTCTCCTCGATGTTGCGAAAGCCTTCGACACTGTTACTCACGGGGCAATCCAGATGGCTCTCCGCCGACAGCGAGTGCCTCCTCTCCTCTGCCGCCTCGTACAATCTATGTACGATGGGGCGACCACCCGCCTCGGCTCCTTTGGAGTTGATGTGGCCATTCGCCGGGGGGTTAAGCAGGGCGACCCTTTGTCGCCCTTGCTTTTCAACCTGGTCCTGGATCCGCTGTTACAGCAGCTCCAGACTACTGAATACGGATTTGGGCTGGGTGAGGGACGGCTGGCCGCTATGGCGTATGCTGATGATGTGGCGGTCTTCTCCTCGTCTGTGGAGTCTATGAGTAGGATGCTTTTGATCGCATCTGATTATCTGGAAGGTGCCGGGATGGCACTGTCTGTGGGGAAGAGTGTGTCCTTCCATCTGGAGCGACGAGGGGACGCTTGGGTGTCGCTGCCCGTGCAGCTTGCTGTGCGAGGTGGGGCACTCCGTTCCCTTGGAGTTCATGAGCCATTTCAATATCTGGGGCTCACATACACTCTTTCCCGGGGCTTTTATAACAAAACCCATCTCGGCACACTCATGGACTCTGTCAGGCGGGTGAGACGGCTGTCACTGAAGCCGCAACAAAAAGTTGTGCTCGCCATGCAGTACGTCGTCCCTGCCTTTGCCCATCGTATGACCATCGACCTTCCGTCGACCGCTGCGCTGCGGAACGTGGACCGTGCTCTGCGCGGCGAGATTAAGAAGATTTTACATCTGCCCCAGTCGGTCACCGACTGTGTATTTTATGCACGGAAACGTGACGGCGGACTGGGGTTCCCAAATCTCGCAACGCAGATCAGGGTGTGCGGTCTTCGAGCGGGTCTCAAGCTGGTAAATTCCAGTGACCCGCTGGTGCGGTGTTTGGCGGAGGCTGGTGGTTGGGCTGCTCGCCTTGAAAAACTAGCGAGACAGTTGGATCTGGGGTGGCCGTGTGATATGCAGGCGGTGGAGGGGAGGCGGCGCGAGCTGAAGCTCAGCGTCACGGGGCGATGGGCGGAGCTAAGCTCGCAGGGAGTGGGGGTTAATTGGTTCGCCAACGACCCCCACGGTAACTGCTGGTTGTTGGATCCTATGATGCTCCGTCCAGGGCAGTTCATCGATGCCCTAAAACTTCGGACCAACACGTTTGGTACGAGGGTAGCCCTGGGGCGCGAGCTTGCGGAGCCTGATGTGCTGTGTCGGCGTTGCCGACTTAAGCCTGAGACCCTGGGCCATGTGATAGGTGAATGCGTTGCCGGTAGACGGGCGCGCATCGAGCGTCATAATTGGCTGGTGGGTAAGATAGCGGAGCGGTGTGGGAACAACGGCTTGGAGATTTGTCGGGAGCAGTCTTTTACGCTCCCGGACGGTACCACCCTGCGGCCTGACCTGGTCATTAAACACCAGGAGACGGCGGCAGTGGTGGAGGTTACCGTCCCTTTTGAGAACAAGACGAGTCTCCAAGATGCCGCCTACACCAAAGTATCTAAGTACTTGCCTGCTTTGCCCACCATCCAAGACCAACTTCACGCCACTGTTGGAGCGGTTATCCCGGTGGTAGTGGGCGCTCGTGGCGCACTCCCCCGTTTTACGGTGACGGCACTTAGGAAGCTTGGCCTGGGCGATCGGGTGTCGTTGCTGGACATAGCACTGACGGCCTTGAGAACGTCCATTGACATCGCAAGGTGCCATATGGATTACGCCCGGCGGGGTCGGCCCGGGGGAGATCCACCATAGAGAGACTATTTTAATAACACGGAAATTTAAAATACATGACATATAAACTAGTCATACGATACACGACACAACATTATTAAACATAATAAATAAGCAAAAATAACCAGTTAACTGGGAATTCTAGAAAGTTCTAGCAAAAAAAAAAAAAAAAAAAAAAAAAAAAAAAAAAAAAAAAAAAAAAAAAAAAAAAAAAAAAAAAAAAAAAAAAAAAAGTTC</t>
  </si>
  <si>
    <t>TAGCCAAATGCCTCGTCATCTAATTAGTGACGCGCATGAATGGATTAACGAGATTCCCGCTGTCCCTATCTACTATCTAGCGAAACCACAGCCAAGGGAACGGGCTTGGAAAAATCAGCGGGGAAAGAAGACCCTGTTGAGCTTGACTCTAGTCTGGCACTGTAAGGAGACATGAGAGGTGTAGCATAAGTGGGAGGCCGACTGGCTTCGCGCCGACGGTCGCCGGTGAAATACCACTACTTTCATAGTTTCTTTACTTACTTGGTGAGGCGGAGGGCGTCCGCCGTGGGCCCCACGGGCCCCGGCGCGACGGTATTCTCGCG</t>
  </si>
  <si>
    <t>TAGAGAGACTATTTTAATAACACGGAAATTTAAAATACATGACATATAAACTAGTCATACGATACACGACACAACATTATTAAACATAATAAATAAGCAAAAATAACCAGTTAACTGGGAATTCTAGAAAGTTCTAGCAAAAAAAAAAAAAAAAAAAAAAAAAAAAAAAAAAAAAAAAAAAAAAAAAAAAAAAAAAAAAAAAAAAAAAAAAAAAAGTTC</t>
  </si>
  <si>
    <t>Pyrrhosoma nymphula</t>
  </si>
  <si>
    <t>Large red damselfly</t>
  </si>
  <si>
    <t>Odonata</t>
  </si>
  <si>
    <t>Coenagrionidae</t>
  </si>
  <si>
    <t>ioPyrNymp1.1</t>
  </si>
  <si>
    <t>R2-1_PNy</t>
  </si>
  <si>
    <t>WQRRLDWVLHTITTARKPLPFSWGQPGTGNGSRKGYSEPESWGLPPPSARINIGQDKQKSLGQRTARGETTVPPLPILNIAGPEVDQLAEPAYYGPHLEFQCEFPGCQRSFRTKQGRGVHRNAAHPNWNDATNIQALPRMKARWSEEELAMLAKREAQILKEAKDKGVNVKVKINQLLAKTFVERSIESIKGARNKGPKAVRYKEMVELYLAELEGTASDYHEEGAAGGAMEASTDIRPALNTALREYIKNLVPLEKDDFRADELQSICRRVDTLSADEIANEVELYLRKILPVTSARKKLPVIQKKPSRSKREQKKRDYAKAQNLFKKDRSRCWKILESEQLNDQIEVEKDRLFPYWETVMSRIPDSDLKPNPPEESRIEFWQPISGKEICRALPNRKTATGPDGLSASLLRSMPTETLARIFNLFLVSGRVPEFILRARTIFIPKKKGATDPSDFRPITISSTMIRCFHKVLANRLKSLKLDTRQRAFRDTDGVSQNIFVLDLILRSQRSAHRDLYLASLDVAKAFDSVAHPALKAAMISKGLPGPMVDYISWVYANSRTKLVFGEWESEWLTPKCGVRQGDPLSPILFNTVIDGLIQAAPPEVGIRLDNKVVNVLAFADDVVLAASTKQGLQSQIDRTVSYLKSCGMRINVNKCHTVAVTSLPKVKKVAIDAKVVFRAGEQTIPALSRTDQWKYLGAQFTPEGRKIADARGILQEKMEKLRRAPLKPQQKLWVLRVLLIPSILHHLTSGMAALGILRSIDRDLRSFTRKILKMPHDTPNAYFHAAVKDGGLGVPSLRWLVPLHRLNKIKALFREGYGDGASAESILMKEQLCNQRRLTDGATTWSSAAAIQRRWANLLYTSVDGKALQGSRKVPSQNTWVSDGTRFLSGRDFINSAKLRINAIPLRSRTTRGRREDRNCRGGCEVAETLNHVLQVCHRSHAPRVQRHNAVVKYITRGLKDRGFSVEVERPFTTSIGKKIPDLVATKDGKSLIVDAQVVGEQVNLDRANRSKIAKYADPAMTEEVKAELKVESVEVAAVTISARGIWSSDSAKDLEERKIISRGDIKVLSSRVVIGGLHAIARFNTTTSTRKKRTDAEKTGVG</t>
  </si>
  <si>
    <t>TCTGAGGGTCGGGGCGTGTCGGGCTTGGTCGGGAAGCGGGCTGATTGCTGACGAGCCGGGCCTGGGCGAGGTGAATCGGCGCGTTCGCGCGTGTCGTGGATCCGAGTTCGGTCCCGTGCCTTGGCCACCCGCGGACCTTCCTTGCTGCGAGGGCGCACGTGGCGGTCCCGGTGTCGGCGCGGCTTTCGGGTCGTGTCGCCTGGGGTCACCGCTCGCGCGCCGCTCTTCGGCCGCCATTCAACGACTGGCTCAGAACTGGCACGGACTGGGGGAATCCGACTGTCTAATTAAAACAAAGCATTGCGATGGCCCCAGCGGGTGTTGACGCAATGTGATTTCTGCCCAGTGCTCTGAATGTCAAAGTGAAGAAATTCAAGCAAGCGCGGGTAAACGGCGGGAGTAACTATGACTCTCTTAGG</t>
  </si>
  <si>
    <t>CTGGCAAAGGCGGTTGGACTGGGTCTTACACACCATCACAACCGCAAGGAAACCCCTTCCCTTCTCGTGGGGCCAGCCGGGTACCGGTAACGGTAGCAGAAAGGGGTACTCCGAACCAGAGTCTTGGGGGTTGCCACCCCCCTCGGCTCGTATAAATATTGGTCAAGATAAGCAAAAAAGCCTCGGACAAAGGACTGCTCGGGGAGAGACTACGGTCCCTCCCCTACCCATATTGAACATAGCAGGTCCTGAGGTAGACCAATTAGCCGAACCCGCGTACTATGGTCCGCATCTCGAATTCCAATGTGAATTCCCGGGCTGCCAAAGAAGCTTCCGAACTAAGCAAGGCAGGGGCGTACATCGAAATGCGGCACACCCCAATTGGAACGACGCCACAAATATCCAGGCACTGCCCAGAATGAAAGCGAGGTGGTCGGAGGAGGAACTCGCTATGCTTGCCAAAAGGGAAGCCCAGATTCTGAAAGAGGCTAAGGATAAGGGAGTGAACGTTAAAGTAAAGATTAACCAGCTATTGGCCAAAACTTTCGTCGAGAGGTCCATCGAAAGTATAAAGGGGGCCAGGAACAAGGGACCCAAGGCGGTGAGGTATAAGGAAATGGTGGAGTTATACTTAGCCGAGCTGGAAGGCACTGCATCCGACTATCATGAGGAAGGGGCGGCTGGAGGAGCAATGGAGGCCTCAACGGACATCCGTCCTGCTTTAAACACTGCTCTGAGGGAGTACATCAAAAACTTAGTACCCCTGGAAAAAGATGACTTCAGAGCCGATGAATTGCAGTCCATCTGCCGGCGGGTGGACACACTCTCCGCAGATGAGATTGCAAATGAAGTCGAGCTTTACCTAAGGAAAATTCTCCCGGTTACATCTGCGAGGAAGAAGTTGCCTGTCATCCAAAAGAAACCATCTAGATCGAAGAGAGAGCAGAAGAAAAGGGATTACGCTAAGGCGCAGAATCTCTTTAAAAAGGACAGGAGCCGTTGCTGGAAGATACTGGAAAGTGAGCAGTTAAATGATCAAATAGAAGTGGAGAAGGATCGGTTATTCCCCTACTGGGAAACCGTGATGTCCCGGATCCCGGACTCCGACTTGAAACCTAATCCACCAGAGGAGTCAAGGATTGAATTCTGGCAGCCAATCTCTGGCAAGGAGATTTGCAGAGCCCTGCCCAACAGGAAAACAGCAACGGGACCAGACGGTTTGTCTGCGTCTCTTCTGCGTTCCATGCCAACGGAAACATTGGCTAGAATCTTTAACTTGTTTCTTGTAAGTGGTAGAGTGCCGGAGTTCATCCTGAGGGCAAGAACGATCTTCATCCCTAAAAAGAAGGGCGCCACGGATCCTAGTGATTTCCGACCCATTACGATCTCTTCCACAATGATCCGCTGCTTTCACAAGGTCCTGGCAAATAGGCTCAAGTCCTTAAAGCTCGACACGAGGCAAAGGGCATTCCGAGACACTGATGGGGTCAGCCAAAACATTTTTGTATTGGATTTGATCCTTAGGAGCCAGAGATCAGCTCATAGAGACCTTTATCTGGCCTCTCTCGATGTCGCTAAGGCATTCGATTCGGTTGCCCACCCGGCTCTAAAGGCAGCAATGATCTCAAAGGGACTCCCTGGTCCAATGGTTGACTACATTTCGTGGGTGTACGCCAACTCGCGAACTAAACTTGTGTTCGGGGAATGGGAGTCGGAGTGGTTGACTCCCAAATGTGGGGTAAGGCAGGGAGACCCACTTTCCCCGATCCTATTTAACACTGTCATCGATGGTCTTATACAGGCAGCACCTCCCGAGGTGGGCATTCGCCTGGACAACAAGGTGGTCAACGTACTTGCATTCGCCGATGACGTAGTTCTTGCGGCATCCACCAAACAGGGATTACAGTCTCAAATAGATCGCACTGTTTCTTACCTCAAGAGTTGCGGAATGAGGATCAATGTAAACAAATGCCACACGGTAGCTGTTACCTCATTACCGAAGGTGAAGAAGGTGGCTATTGACGCGAAAGTAGTCTTCCGAGCAGGAGAGCAGACGATCCCTGCTCTAAGTAGGACTGATCAGTGGAAGTATCTAGGAGCTCAGTTCACGCCAGAAGGGCGCAAAATCGCGGACGCCCGAGGAATCCTCCAGGAGAAGATGGAGAAATTGAGGAGAGCACCGTTAAAACCCCAACAAAAACTATGGGTGTTACGTGTGCTCCTGATTCCATCGATTCTACATCACTTGACCTCGGGCATGGCTGCGCTGGGAATCCTTCGCTCCATTGATCGTGACCTACGCTCCTTCACAAGGAAAATTCTGAAGATGCCCCACGACACCCCTAACGCTTATTTTCATGCGGCAGTTAAGGACGGAGGTTTGGGGGTTCCATCCCTGCGATGGTTAGTACCCTTACACCGCCTTAACAAGATAAAAGCACTCTTCAGAGAAGGCTACGGAGATGGGGCTTCCGCGGAGTCAATCCTGATGAAGGAGCAACTCTGCAATCAACGGAGACTTACTGACGGCGCAACCACTTGGTCCTCTGCAGCAGCAATCCAAAGAAGATGGGCGAACCTCCTGTACACGTCTGTTGACGGAAAGGCACTGCAAGGGTCGCGTAAAGTACCCTCCCAGAACACCTGGGTAAGCGACGGAACGAGGTTCCTCTCCGGACGGGACTTTATCAACTCTGCAAAGCTAAGGATCAATGCAATTCCTTTAAGATCAAGAACAACCAGGGGAAGAAGGGAGGACAGAAATTGCAGAGGAGGATGTGAAGTGGCCGAAACGCTGAACCATGTCCTACAAGTATGCCACCGATCGCATGCCCCAAGGGTGCAGCGACACAACGCGGTGGTGAAATATATCACAAGAGGTCTAAAAGATAGGGGGTTCAGTGTGGAAGTGGAACGTCCTTTTACCACATCCATCGGTAAGAAGATCCCGGACCTCGTAGCTACCAAAGACGGCAAGTCTCTAATCGTGGATGCACAGGTGGTCGGGGAACAGGTCAATCTCGACCGTGCGAACCGGTCGAAGATCGCGAAGTACGCCGATCCAGCAATGACAGAAGAAGTGAAAGCTGAGTTGAAGGTCGAATCAGTCGAGGTTGCCGCTGTGACCATCTCCGCCAGGGGCATCTGGTCCAGTGATTCAGCCAAAGATCTAGAAGAACGGAAGATCATCTCGAGAGGAGACATTAAAGTACTGAGTAGTCGGGTAGTAATAGGAGGGTTGCACGCCATCGCACGCTTTAATACTACTACATCAACAAGAAAGAAGAGGACGGACGCGGAGAAGACGGGAGTCGGCTAAGCGGAATACCGAAGGACCACTAACTGGATAACGCTGCCGGTTATGGCAAAATCCGGTGGGTGGGGTTTTAGTCGGTAACACACATGTGTGAGTCCGACAGTACCCAGGGACACCACCTTCCCTGGGTCTCCATAAAGGATTTCCCCACCCACCGCCAAAAAAAAAAAAAAAAAAAAAAAAAAAAAAAAAAAAAA</t>
  </si>
  <si>
    <t>TAGCCAAATGCCTCGTCATCCAATTAGTGACGCGCATGAATGGATTAACGAGATTCCCACTGTCCCTATCTACTGGCCCCCGGGCCCAGCAGGTAAAGTTTCGTCTTGCCTGTTGCCAAGCGTGTGCGAGTGTGCGATTAGAACTATTAACTGCGAACTATACTGAACTGAATCAATAGTCAGTAGGTGGAGAAGGGATTTTGTTTAAGTATAAATGAATAAAAACTCTAACATAGAGCGTGTGAATTAGGAAAGCGATTGGGCAGCCCCACCTCCACGAGGTCGGGGGCTGGGCAACGTTCGTTGGCAATTAGCCGGGGCCCGCGTAACCCCGCCATAAGACCTCCAACGACGGCTAAGAGGGCAATCGCGACTTCGGACTTGCGTGTGTTACAGACTAAAGTGAACACTATGAGTGACCTA</t>
  </si>
  <si>
    <t>TAAGCGGAATACCGAAGGACCACTAACTGGATAACGCTGCCGGTTATGGCAAAATCCGGTGGGTGGGGTTTTAGTCGGTAACACACATGTGTGAGTCCGACAGTACCCAGGGACACCACCTTCCCTGGGTCTCCATAAAGGATTTCCCCACCCACCGCCAAAAAAAAAAAAAAAAAAAAAAAAAAAAAAAAAAAAAA</t>
  </si>
  <si>
    <t>Helicoverpa armigera</t>
  </si>
  <si>
    <t>Cotton bollworm</t>
  </si>
  <si>
    <t>Lepidoptera</t>
  </si>
  <si>
    <t>Noctuidae</t>
  </si>
  <si>
    <t>GCA_963930805.1</t>
  </si>
  <si>
    <t>R2-1_HAr</t>
  </si>
  <si>
    <t>LMTWWGHKIVVDELGGEVSSLPPIRFTVAFDHYKERYGRASGLPQEPEVATHKSLSPNARSPSPSRRGESGWPCCLCTRTFGTKIGLGVHKRRAHPMTVNADAAPPQVKRRWAEEEVELLARTEARLASVGGSAMNSELMRELPSLGRSLEAIKGYRRKESYKSRVRAYMTEMASSQVPQGAAESPIRGTPSNSAVEGTMPERPSGRVGDASEDGPTSATLQDPMTLSSAPDHAGIVEDLLGEAEARKARGVGGRRGKAQRKHKGRTPAMAQAASARLSARKQRRIEYARVQELYKTCRPRAAAEVIDGHSRGIRHSLAELEAYWRPVMEAVSDAPGPTPEVLLALKRIEQYGGARDFSQLWVPFTSEEVKACRVDNASAPGPDGILPGAWNRVPSATQAEIFNAWMMAGEVPERLRGCRTVFVPKTEVPACPGEYRPISIASVPLRHMHSVLARRLEACCPPDARQRGFIRADGTLENSAVLDAVLGDCRKKLRECHVAVLDFAKAFDTVSHTALIEVLRERGLPDGFCNYVARLYATSETVLDVNGTRSGPARVGQGVRQGDPLSPLLFNMAMDAILASLPQGVGYGLESERVSALAYADDLVLLAGSKVGMQTSIDSVWSTGRTMGLFVSHAKSAVLSMVPDGKRKKLHYLSDRTFKVGKRWLRQVTCVERWRYLGVDFRASGCVTLEHDIKNALNNIKKAPLKPQQRLEIVRAHLIPRFLHGLVLGNITDERLKLLDVQIRSAVREWLRLPKDVPVGYFHAGTKDGGLAIPSLRTCVPDLIIKRFGRLNSSRWSVARAAARSERIQRKLRWADRQFLKFSKESPKSGERTTAMYWRETLHASVDGFELRESPRVAASTKWMRERCTQYTGRDFVQFVHTHVNALPSRVRNSRGRREGMLSELNCRAGCMVRETTAHTIQQCHRTHGGRIERHNCIVDVVSSAMVDKGWNVLKEPHIRTSLGLRKPDIVASRNGVGVIVDAQVVSGQRPLDELHREKRSKYGNHDELVEKVDALLDLPCKQSVRATSCTISWRGVWSLGSYKELKSLVGLDEGVFSGIPSLVLRGSHMNWTRFNRMTTRIE</t>
  </si>
  <si>
    <t>ACGTGGAGATGTCGCGCCGGTTCGTACCCATATCCGCAGCAGGTCTCCAAGGTGAAGAGCCTCTAGTCGATAGAATAATGTAGGTAAGGGAAGTCGGCAAATTGGATCCGTAACTTCGGAATAAGGATTGGCTCTGAGGACCGGGGCGTGTCGGGTTTGGACGGGAAGCGGATGCGGCCGGTGCCGGGCCTGGTCGATGCTCTGGCGTCTCTCGGGGCGCTGGGGCGGAATCCGGACCCGCGTTCCGGCCTTCCGCGGATCTTCCTAGCCGTAAGGCCGTGTCGGTTTCGTCTCGTGCGCGATCGGCGCGGTTCTGTACGACCGCCGTTCAACGGTCAGCTCAGAACTGGCACGGACAAGGGGAATCCGACTGTCTAATTAAAACAAAGCATTGCGATGGCCCTCGCGGGTGTTGACGCAATGTGATTTCTGCCCAGTGCTCTGAATGTCAACGTGAAGAAATTCAAGCAAGCGCGGGTAAACGGCGGGAGTAACTATGACTCTCTTAACT</t>
  </si>
  <si>
    <t>TATGACTCTCTTAACTATGACTCTCTTAACTTATGACTTGGTGGGGACATAAGATAGTTGTGGACGAACTTGGGGGGGAGGTTAGCAGCCTCCCCCCCATAAGATTTACGGTTGCTTTTGATCATTATAAGGAAAGGTATGGTCGAGCCTCCGGCCTCCCACAGGAGCCGGAGGTAGCGACCCATAAATCTTTAAGCCCGAACGCTCGATCTCCGTCTCCCTCGAGACGGGGGGAAAGCGGTTGGCCTTGTTGTTTATGTACCAGGACCTTTGGCACCAAAATAGGGTTGGGTGTGCACAAGCGGCGCGCCCACCCTATGACGGTCAATGCGGACGCAGCGCCGCCGCAGGTAAAGCGGAGGTGGGCCGAGGAGGAGGTGGAGCTCCTAGCCCGGACGGAGGCGCGTCTGGCTAGTGTTGGAGGCAGCGCCATGAACAGTGAGCTTATGAGGGAGTTGCCTTCTTTGGGGCGCTCCCTCGAGGCCATAAAAGGGTACCGGAGGAAGGAGTCATACAAGAGTCGAGTACGAGCGTACATGACCGAGATGGCTTCTTCTCAGGTACCACAGGGGGCGGCGGAATCGCCGATAAGGGGCACCCCCAGCAACAGCGCTGTCGAAGGCACGATGCCAGAGCGGCCTTCCGGAAGGGTGGGAGACGCTTCTGAAGACGGTCCTACTTCTGCGACCCTGCAAGACCCTATGACGCTCTCCAGTGCACCAGACCATGCTGGAATTGTGGAAGACCTCCTTGGGGAGGCGGAAGCAAGGAAGGCAAGGGGTGTGGGGGGGAGGAGAGGGAAGGCGCAGCGAAAGCATAAAGGAAGGACACCGGCGATGGCACAAGCTGCATCAGCACGGTTATCTGCACGCAAGCAGCGCAGAATAGAGTACGCGAGGGTGCAGGAACTTTATAAGACCTGCAGACCAAGGGCAGCTGCGGAGGTCATTGATGGCCATAGCCGGGGGATAAGACATAGTCTCGCGGAGCTGGAAGCTTATTGGCGACCAGTGATGGAGGCTGTGTCGGATGCCCCCGGACCCACACCGGAGGTTCTACTTGCTTTAAAGCGAATAGAACAGTACGGGGGAGCCCGCGACTTTTCGCAGCTGTGGGTGCCGTTCACTTCGGAAGAGGTGAAGGCATGCCGTGTCGACAATGCGTCGGCTCCGGGCCCTGACGGTATTCTCCCAGGGGCCTGGAATAGAGTTCCATCTGCAACTCAGGCGGAAATATTTAATGCGTGGATGATGGCTGGTGAGGTCCCTGAAAGACTTAGGGGCTGCCGGACGGTCTTCGTGCCCAAGACTGAGGTGCCTGCTTGCCCTGGGGAGTATCGGCCGATCTCGATCGCGTCGGTGCCTCTCAGGCACATGCACTCGGTATTGGCGCGCAGGCTGGAGGCATGCTGCCCTCCTGATGCACGACAACGCGGATTTATCCGCGCCGACGGCACACTCGAGAATTCGGCTGTGCTGGACGCTGTGCTGGGAGACTGCAGGAAGAAGTTGAGGGAGTGCCATGTGGCAGTGCTGGACTTCGCGAAGGCATTCGATACGGTGTCTCATACGGCACTTATCGAAGTCCTGAGGGAAAGAGGTCTGCCCGATGGTTTCTGCAACTACGTCGCGAGGTTGTATGCCACGTCTGAGACTGTCTTGGATGTGAATGGAACCCGCAGCGGTCCTGCAAGAGTCGGACAGGGAGTTCGCCAGGGAGACCCGTTGTCACCTTTGCTCTTTAACATGGCGATGGACGCCATTCTCGCATCCCTGCCGCAGGGAGTCGGTTATGGGCTGGAGTCTGAGCGTGTCTCAGCTTTGGCTTATGCTGATGACCTGGTCCTGCTTGCGGGATCAAAGGTTGGGATGCAGACGTCCATAGACAGTGTGTGGAGCACTGGCAGGACGATGGGGCTCTTCGTCAGTCACGCGAAAAGCGCTGTCTTGTCGATGGTGCCTGATGGGAAGCGCAAGAAGCTGCATTACCTTAGCGACCGCACTTTTAAGGTGGGGAAGCGATGGTTGAGGCAAGTGACCTGCGTGGAACGATGGCGCTATCTTGGTGTAGATTTCCGGGCGTCTGGATGCGTGACGTTAGAGCATGACATCAAAAATGCCTTGAACAACATCAAAAAGGCACCCCTCAAGCCGCAGCAGCGGCTAGAAATCGTGAGGGCACACCTGATTCCGCGTTTCCTGCATGGTCTGGTGCTGGGAAACATTACGGATGAGAGGTTGAAATTGCTCGACGTCCAGATCCGGAGTGCAGTGAGGGAGTGGTTGAGGCTCCCGAAGGATGTGCCTGTTGGGTACTTCCACGCAGGGACCAAGGACGGCGGCTTGGCGATCCCATCGTTGAGGACGTGCGTACCGGATCTCATTATTAAGAGGTTCGGTCGCTTGAACTCGTCGCGGTGGTCAGTGGCCAGAGCCGCCGCCAGATCCGAAAGGATCCAGAGGAAACTGAGGTGGGCCGATAGGCAGTTCCTCAAATTCAGCAAGGAAAGCCCCAAGTCTGGGGAGCGGACGACCGCGATGTATTGGCGTGAAACCCTGCATGCATCGGTGGATGGCTTCGAATTAAGGGAGTCTCCACGTGTGGCCGCGTCCACGAAGTGGATGCGGGAGCGATGCACGCAGTATACGGGCCGCGATTTCGTGCAGTTCGTGCACACCCATGTGAATGCGCTCCCGTCTCGGGTGCGTAACTCGCGTGGGCGCAGGGAGGGTATGCTGTCGGAGTTGAACTGCCGTGCAGGTTGCATGGTTAGGGAGACGACGGCACATACCATCCAGCAGTGTCACAGAACGCACGGTGGACGTATAGAGCGCCATAATTGCATTGTGGACGTCGTCAGCTCTGCCATGGTGGACAAAGGGTGGAACGTGCTGAAGGAGCCTCATATCAGGACCTCATTGGGCCTGAGAAAGCCTGACATTGTTGCGTCTAGGAATGGGGTGGGCGTGATAGTGGATGCACAGGTAGTCTCTGGGCAGCGGCCTCTTGATGAGCTTCATCGTGAGAAACGTAGTAAATACGGGAATCATGATGAACTTGTTGAGAAGGTAGATGCCTTGTTGGATTTGCCTTGTAAACAGAGCGTCCGTGCCACGTCATGCACTATTTCCTGGCGTGGCGTTTGGAGCCTCGGTTCTTATAAAGAACTGAAGAGCTTGGTCGGGCTAGATGAAGGTGTTTTCTCCGGCATCCCGTCATTGGTGCTAAGAGGTTCTCACATGAACTGGACGAGGTTTAACCGCATGACCACCCGAATTGAGTAGGGCGGGGAGCGAGTGTTCGGGTTCCTGTGGTATAGGGGCGACGCCGGGCCCATGACATGGTCAAAAGCTCCCATGAGTCTTACCCGTTGATTTTTTGTAACATCCAGACCATGTCGCCTTAAGATCCCACTGGCGCAATGTCTTTCGCTTGGTGGCGGTACGGGGACAGTGGGAGTCCCGCCACAACAATCCATGATGATTACGAAAGTAGTCACTAAGGACGCTGGCAAGTGAATAGGCGTTAAAA</t>
  </si>
  <si>
    <t>TAGCCAAATGCCTCGTCATCTAATTAGTGACGCGCATGAATGGATTAACGAGATTCCCACTGTCCCTATCTACTTTCGCTGCCTGCACTCGAGGCGAGCGGACGTGTGCGGTGCTCAGTGCGCGAATTTTTAATTTCTGGCCTTCTCATTGGTCGACACCAAAACTCGGCCCCTCTCTTATTATCTTGGTGCATTTCATATATAAGCCCGCGGCCATCTTGGTTAGTGAGCGAGCGCGAAATTTAGTGGGCGGAGCGTGGTGACATACCCTCCCCCCTAACCGCGACGCGTAGTGTTGTG</t>
  </si>
  <si>
    <t>TAGGGCGGGGAGCGAGTGTTCGGGTTCCTGTGGTATAGGGGCGACGCCGGGCCCATGACATGGTCAAAAGCTCCCATGAGTCTTACCCGTTGATTTTTTGTAACATCCAGACCATGTCGCCTTAAGATCCCACTGGCGCAATGTCTTTCGCTTGGTGGCGGTACGGGGACAGTGGGAGTCCCGCCACAACAATCCATGATGATTACGAAAGTAGTCACTAAGGACGCTGGCAAGTGAATAGGCGTTAAAA</t>
  </si>
  <si>
    <t>Aethina tumida</t>
  </si>
  <si>
    <t>Small hive beetle</t>
  </si>
  <si>
    <t>Nitidulidae</t>
  </si>
  <si>
    <t>icAetTumi1.1 alternate haplotype</t>
  </si>
  <si>
    <t>R2-1_ATu</t>
  </si>
  <si>
    <t>KSMNNNPNNPKPLENLHDNSTLNIDRRCGLCGVTFNTKSKLKSHILSRSCSDRSACKFCGRSFNTFAGVRQHERRVHPLEYASDLQSVIGKASESVIMEKLAEVEAENPRIYISKMMQATGLTKHQVRYRREKPIYLDYLRIARERVLSNVDHTSNPPLSSTSRCTPSSSPSPPLSSPSSRAKSESKLNINSIACSPGLHNSQIPGPSRRRSFSMVANKAPLKNCSPRLSNSNSDSDISSPPARIRVHLSPPVYKSRYDDCDSGPEIPSFSVKSNLNNNLIASSPGLHNSQSPGPSRRRSFSMVANQAPLKNCKPRHSNNNPDSVFDRPSSKTQVHLNSPVHSHISDICVSSSKIPIEFKSYFENCLLNGNINDNLLIKIINLSLDSSPNKGKILEIINIWLSKISSSKFNVPISKKKPYKFYGQKFTGSNSRASLFKKVQDLYKKNRSQLVNTILSGKSFDISPDLPTIQDVEDLYGNIFEISSAVDVEECPTVNRQCDTFFPITTLEIDSSKLNWHTSAPGTDGMSIPKVKSIPSVHWEVIFNCIFCFNLIPMSWKSLRTILVPKDGDLKLATNWRPITIGPASQRLFHRILNNRLRSKVILNMNQRGFLKIDGTLANSLILQHYIDHRSSEGKSFNIISLDVRKAFDSVSHSSLARALTRLGVDPNTKAYLLSSLSGCSTSIKVGNNFTRRININRGVKQGDPLSPLLFNFVIDEILSLLNCKYRGGSISQQNTCTAMAFADDLIILEDKSENVPLILEDINSFFRKRGMSLNPAKSVSVSCAPRHGRKVLLFENKSIFKINNVRIPIVCSNQNFKYLGHLFGVRGVLKPTPHNLSTWLENLNHAPLKPDQKFLILKNHIIPKVQYTLQNFSIDGKTLTSFDRLIKLFVKKALHLPLHIPNSFLYSSLKDGGLGVPQLRRTIPYHFFNRISKLIESSSDQLILSISLSPRHQKLTSRIEKLRGSVNPSAFWKQCLMDGPLTSGIDSASFDASSRSWIMRKPVAWSGQDYIRAIHLRGNCLPTKGVPSNPVNARRCRVGCNRVESLSHVLQRCPIVHQERIRRHNAVCKLISDYCEKKLPTLCEPHIRHPDGTLFKPDLVIHLDDTRSLVIDVQVSWEGQDGLKAVWDSKRLVYENRKFLEAAKHKWPGRAFIFRPIIIGARGIWPSCNSALDAFLKFPRNLLCKCVCSVLKHGSEIHNSFMSYVWRNRALEP</t>
  </si>
  <si>
    <t>GTGCCTTGGCCTCCCGCGGAACCGTCTAGCTGCGAGGCCCGGGGTGCGCTCGCAAGGGCGTCCCGGTGTCCTCTTCGGCCGCCATTCAACGGTCAGCTCAGAACTGGCACGGACCGGGGGAATCCGACTGTCTAATTAAAACAAAGCATTGCGATGGCCTCAGCGGGTGTTGACGCAATGTGATTTCTGCCCAGTGCTCTGAATGTCAACGTGAAGAAATTCAAGCAAGCGCGGGTAAACGGCGGGAGTAACTATGACTCTCTTAATG</t>
  </si>
  <si>
    <t>TCAATGTCAATGTAAAGTCGTGTTTTTTATTCAGTAGAAAATAATTTATTATTTGTTTGTGAGTTTAATCTGAAAATTACATTCTTTTGAGTGCCACATATAAAGTGTGGGCTGGTTGTTCGTCAGAAGTGGAGTCGTAGATTTTGGTATTGATTTGGCTGTTAATTTTGAGTTTAATATTAAAGAAGAAGAAGAATTCCTTTTTTAATGAATAAATTGAATTTGTGTGGACTAATTTGGAGTTAAGAACATTGAAATTGATATTTAACTTCGGCCAAATTCCCTAGCAGCAGGCTTGACTGATTGGTATTGATTTGGCTAGAAATTTTGAGTTTAATACTGAAGAAGAAGAAGAATTCCTTTTTTGACGTATAAATTGTTTTTAAGTGGACTAGTTCGGAATTGAGAACGTTGAAATTGTAATTTAACATCTGCCAAGTTCCCTACCGGCAGGCTTGACTGATTGGAGTTGGGATAGTTTGGTTTTTGGAGGATTTCATCTGCGTGTATTGAACTGTCAATGTCACTTTTTAATAACGAGGAAGTAATTTGAAGAATTCCTTCTTTTTTGATGAATAAATTGATTTTGTGCGGACTAAATCGGAATTAATAACATTGAAATTGATATTAAACATCGGCCAAATTCCCTAGCAGCAGGCTTGACTGATTGATATTAATTTGGCTAGAAATTTTGAGTTTAATACTGAAGAAGAAGAAGAATTCCTTTTTTGACGTATAAATTGATTTTAAGTGGACTAGTTCAGAATTGAGAACGTTGAAATTGTTAATTAACATCTGCCAAGTTCCCTACCAGCAGGCTTGACTGATTGGAGTTGGGATAGTATGGTGTTTGGAGAATTTTATCCGCGTGTATTGAACTGTCAATGTCACTTTTTAATAACGAGGAAATAATTTGTTATATATCAGCTTGAATCGTCGGATATTAATTTTATGTAATTCCTGATATTATTTTCATCAGATGTTGTTTCAAAATTTGGATATTGATTGGATAATAACGTATTCCTTCTATTTGATTTCAATTGATGAAACTGTCAATGCCATTCTTATCTTGTTTTTAAAGTGCTGGAAAGCTAACCTTAAATAATTTGACTCAAGAAGAAGAAGACTAACCTGCATTTTCTGAAATTAGAAGAAGAAGTTTAACCTAATTTTAATTTTGAAGAAGAAGCCTAACCTAATTTATTTTTGTTTTACTATTGACATTAAGTGTTCCATCTGAGTCCTCCCCCCCCATTACTTTGAACGAAGAACTGTTCCCTCCTTAATTGGAGAGTTTTATACACTGTTAAATAATTTAATTTAGTTAGTTTAATTTTCCTTATAATTCACACCGTCTTGAGATCTACATCATCTCCTACTCTCTTGAGTACGCTGTTAAAAGAGTATGAACAATAATCCTAATAATCCTAAGCCATTGGAAAATCTCCATGACAATTCTACTCTAAATATAGACAGACGCTGTGGATTATGTGGGGTTACTTTTAATACCAAGTCTAAACTGAAATCTCACATCCTTTCTCGGTCCTGCTCTGACCGCTCTGCCTGCAAATTTTGTGGGAGATCATTTAATACTTTTGCTGGGGTCCGTCAACACGAGCGGCGAGTACATCCTTTGGAGTATGCCTCAGACCTTCAATCTGTCATCGGGAAAGCTTCTGAATCTGTAATCATGGAAAAACTTGCAGAAGTTGAGGCTGAGAACCCTAGGATTTATATCTCAAAAATGATGCAAGCAACTGGTCTAACAAAACACCAAGTTAGATATCGTCGAGAAAAGCCCATCTATCTCGATTATCTAAGAATTGCTAGAGAGCGTGTCTTGTCTAATGTCGATCACACTTCTAATCCCCCTCTTTCCTCTACTTCCCGGTGTACCCCTTCCTCTTCCCCTTCACCTCCCCTTTCTTCCCCTTCCTCACGTGCTAAATCTGAATCCAAATTAAACATCAACTCAATTGCATGTAGTCCTGGGCTACATAATTCGCAAATTCCTGGTCCTTCTCGTAGGAGAAGTTTTTCAATGGTGGCAAACAAAGCTCCATTGAAAAATTGTAGCCCAAGACTCTCTAACTCAAATTCAGATTCTGATATTAGTAGTCCTCCCGCTAGGATTAGAGTGCATTTGAGTCCACCTGTCTATAAATCTAGGTATGATGATTGTGATTCTGGCCCTGAAATTCCTTCCTTTAGTGTAAAGTCCAATTTGAACAACAATTTAATTGCATCCAGTCCTGGGCTTCATAACTCGCAAAGTCCTGGTCCTTCTCGTAGGAGAAGTTTTTCAATGGTGGCTAACCAAGCACCATTGAAAAATTGTAAACCAAGACATTCAAACAATAACCCTGATTCTGTTTTTGATAGACCTTCTTCAAAGACTCAGGTGCATCTAAATTCACCCGTTCATAGTCATATTTCTGATATATGTGTTTCCAGTTCAAAAATTCCTATTGAATTTAAATCTTATTTTGAGAATTGTTTGTTAAACGGAAACATTAATGATAATTTATTAATTAAAATCATTAATTTATCTTTAGATAGTTCTCCCAATAAGGGTAAAATTTTAGAAATAATTAATATTTGGCTAAGCAAGATCTCTTCTTCAAAATTTAATGTACCAATCTCTAAGAAGAAACCATATAAATTTTATGGTCAGAAATTTACTGGTTCAAATTCTCGAGCGAGCTTATTTAAGAAAGTCCAGGATTTATATAAAAAGAATAGGTCGCAATTAGTCAATACAATCCTAAGTGGTAAGTCATTTGACATCTCACCAGATTTGCCCACAATACAAGATGTGGAAGATCTCTATGGGAATATTTTTGAAATTTCGTCAGCTGTAGACGTTGAAGAGTGTCCCACTGTTAACCGACAGTGTGACACCTTCTTTCCCATTACCACATTAGAAATTGACTCTTCAAAATTGAATTGGCATACATCAGCTCCAGGGACTGATGGCATGTCAATTCCTAAAGTTAAATCTATTCCTTCTGTACATTGGGAAGTAATTTTCAACTGTATCTTTTGTTTCAATCTTATTCCTATGTCTTGGAAGTCTTTACGGACTATTCTTGTCCCTAAAGACGGTGATCTTAAGTTGGCAACCAATTGGAGGCCCATTACTATTGGCCCCGCTAGCCAGAGATTGTTTCATCGTATACTAAATAATCGCCTGCGTTCAAAAGTTATTTTGAATATGAATCAACGTGGCTTCCTTAAAATCGATGGAACTTTGGCTAACTCTTTAATTTTGCAACATTACATCGATCACCGTTCTTCAGAGGGCAAATCATTCAACATCATATCCCTGGATGTCCGTAAAGCCTTCGACTCTGTTTCGCACTCGAGCCTTGCCCGTGCTTTAACACGCCTTGGTGTTGATCCAAACACCAAGGCTTACCTTCTCAGCAGCCTTTCAGGCTGCTCTACTTCTATTAAAGTTGGGAATAACTTCACGCGCCGCATTAACATCAATCGTGGCGTAAAGCAGGGTGATCCTTTGAGTCCTCTCCTATTTAACTTTGTGATCGACGAAATTCTTTCTCTTCTAAATTGTAAATACCGTGGTGGATCTATTTCACAACAAAATACTTGTACGGCCATGGCTTTTGCAGATGATTTAATCATTCTAGAGGATAAATCGGAGAATGTCCCCCTGATCCTTGAAGATATCAATTCTTTCTTCAGGAAAAGGGGGATGAGTCTGAATCCAGCAAAGTCTGTTTCAGTGTCTTGCGCACCTAGACATGGTCGTAAAGTTTTGCTTTTTGAAAATAAATCTATATTCAAAATTAATAATGTTCGGATTCCTATTGTTTGTTCTAATCAAAATTTTAAGTATCTTGGTCACTTGTTCGGTGTTAGAGGGGTTTTAAAACCCACTCCACATAATCTTTCGACGTGGTTGGAAAATTTAAATCATGCACCGCTCAAGCCTGACCAAAAATTTTTAATTCTTAAAAATCATATTATTCCAAAAGTTCAGTACACTCTTCAAAATTTTAGTATTGATGGCAAAACTTTAACAAGCTTTGACCGCTTAATTAAATTATTCGTTAAGAAAGCCCTTCACCTTCCACTTCATATTCCTAATTCCTTTCTCTATTCTTCACTCAAAGATGGTGGTCTTGGTGTCCCACAGCTTAGGCGCACCATCCCCTATCATTTCTTTAATAGAATTTCCAAATTAATTGAGTCATCTTCGGACCAATTAATTCTGTCAATTTCACTTTCTCCAAGACACCAAAAATTAACATCACGCATCGAGAAGCTTCGAGGTTCTGTTAATCCATCTGCCTTTTGGAAACAATGCCTTATGGATGGACCCCTAACATCTGGGATTGACTCGGCTTCTTTTGATGCCTCTAGCAGGTCTTGGATAATGCGTAAACCAGTTGCTTGGTCTGGGCAAGACTATATTCGTGCAATTCATCTCCGAGGTAATTGTCTACCTACTAAGGGCGTACCATCCAACCCTGTTAACGCTCGTCGTTGCAGAGTTGGATGTAATAGGGTTGAATCTCTATCTCATGTTCTACAGAGATGCCCAATAGTCCACCAAGAGAGAATCCGTCGCCATAATGCTGTCTGCAAGTTAATTTCGGATTATTGTGAGAAGAAGTTGCCCACTTTGTGTGAACCTCACATTAGGCATCCCGATGGCACTTTATTTAAGCCAGATCTGGTAATTCATTTGGATGATACTCGCTCCTTGGTTATTGATGTCCAAGTTTCTTGGGAAGGGCAGGATGGATTAAAGGCAGTGTGGGACAGTAAAAGACTTGTGTATGAAAACCGGAAATTTTTGGAAGCTGCCAAGCATAAATGGCCAGGTCGGGCCTTTATTTTTCGTCCAATTATAATTGGAGCACGGGGTATCTGGCCCAGTTGCAACTCCGCTCTGGATGCTTTCCTTAAGTTTCCTAGGAATTTACTTTGTAAATGTGTTTGTTCGGTTCTAAAGCATGGCTCTGAAATTCATAACTCTTTTATGAGTTATGTTTGGAGGAACCGTGCTTTAGAACCTTAACCATAACCATAACTATTTGTTATTATAATAACAATCTGTACATGTACTTGAATTAAAATAAAGTATTTACA</t>
  </si>
  <si>
    <t>TAGCCAAATGCCTCGTCATCTAATTAGTGACGCGCATGAATGGATTAACGAGATTCCCACTGTCCCTACCCACTATCTAGCGAAACCACTGCCAAGGGAACGGGCTTGGAAAAATTAGCGGGGAAAGAAGACCCTGTTGAGCTTGACTCTAGTCTGGCACTGTAAGGAGACATGAGAGGTGTAGCATAAGTGGGAGATGGCAACATCGCCGGTGAAATACCACTACTTTCATCGTTTCTTTACTTACTCGGTAAGGCGGAACGCGTGCGCCGTACCTTT</t>
  </si>
  <si>
    <t>TAACCATAACCATAACTATTTGTTATTATAATAACAATCTGTACATGTACTTGAATTAAAATAAAGTATTTACA</t>
  </si>
  <si>
    <t>Neodiprion lecontei</t>
  </si>
  <si>
    <t>Sawfly</t>
  </si>
  <si>
    <t>Hymenoptera</t>
  </si>
  <si>
    <t>Diprionidae</t>
  </si>
  <si>
    <t>iyNeoLeco1.1</t>
  </si>
  <si>
    <t>R2-1_NLe</t>
  </si>
  <si>
    <t>HWRPSTVAIQGPGGCQPPRPLSVGAKTRKKPRMESESGESTDSADPTNPNLPSTSKGNGEPRAADQDEAMCRFPGCGKTFKNIRGRGVHENRKHPDWYDTKKMEIENVKARWTAEEKMLMARREAKILFETTAKIMNMNQRIQKVFGAGRTIESIKGHRRRSSHKRKVQQFLTELTEKARAEAEGASESDISSEPASPTGNPANSLLDKIAQYLANMRPLTNNEYQVQSLNDICSAISNTPKDTILTDVGLYLRGIFPPPPTNTSKPLDNQGVDQPKNKRQARRAEYAKVQDLWRKEPSKCIKLILNDQMGEQTNIPKEAMLPFWRAVMGKNTGLAPDVATPNQTHDDLWQPITPKEIKAAYPSGKTSAGPDGVSVRALKAVPLEILQRLFNIFMICGKLPEHLYRSRTVLIPKVKDAKEPSEFRPITVSSVIVRTFHKILANRLKAIQLDERQRAFRDTDGCSDNIFLMDMVLRYHRAKHRKLFLASLDVAKAFDSVSFEALVAIMKSKGLPGVMIDYIEEVYENSSTSLVHGGWTSEPIHPTCGVKQGDPLSPVLFNFIIDGLLQTIPKEIGVDLDGFRVNVAAFADDLILMASSEVGLQDLLDLVSQYLYKCGLEVNAGKCLTVSLKSIPKQKRTAVDAKCKFKINGRELPALKRTDEWRYLGVPFTPEGKINDSGLKQLMANLEKISKAPLKPQQRMWSLRTILIPRALYVLSMGSAHIGYLRKTDRVIRAAVRKWLNLPHDCPNAYIHASISSGGLGVQSIRWTAPIMRKARLTALKNSLYLDGQIPSGFMEKEYLAVQRRLAEGNNIIATNKQLNRRWADRLYKSVDGSALRNSELVKHQHDWVKGVTRFVSGKDYLTSCKARINTLPTKSRTSRGQLKERRCRGGCGVIETLNHVIQHCHRTHGVRVKRHDAVAKYVARGLSNQDWWVQKEPIFATAEGKRIPDIVAKRGRTALVIDAQVMSEQTDLERADRDKVDYYAGNETLMEAIKSTCRVDTVLVLSVTLSWRGIWGRRSASELISRGVIRAKDIGVISSRVIVGGVMAWNQFNTTTSVRTWRRTGVG</t>
  </si>
  <si>
    <t>AAAATCCAGGAGAGGGCCACGTGGAGGTCTCGCGCCGGTTCGTACCCATATCCGCAGCAGGTCTCCAAGGTGAAGAGCCTCTAGTCGATAGACTAATGTAGGTAAGGGAAGTCGGCAAATTGGATCCGTAACTTCGGAATAAGGATTGGCTCTGAGGATCGGGGCGTGTCGGGCTTGGTCGGGAAGCGGGTTTGGCTGACGTGCCGGGCCTGGGCGAGGTGATGGTAATAACCGGATCCGAGCTCGGTCCCGTGCCTTGGCCTCCCGCGGATCTTCCTTGCCGCGAGGCTCCGGCGGCGGTTCGCCGTTGCCGTCGTCCTCTTCGGCCGCCATTCAACGGTTAGCTCAGAACTGGCACGGACTGGGGGAATCCGACTGTCTAATTAAAACAAAGCATTGCGATGGCCCTAGCGGGTGTTGACGCAATGTGATTTCTGCCCAGTGCTCTGAATGTCAACGTGAAGAAATTCAAGCAAGCGCGGGTAAACGGCGGGAGTAACTATGACTCTCTTAAGG</t>
  </si>
  <si>
    <t>ACTCCCTGGTGAACGTCTTTAGCCTAGGAGCCCAAGTGCCAACCGTACACCTCCTCGTGGTGAGAGTCGGGCAACGTCAGTGGTAACACTGGCGGCCGAGTACGGTGGCTATCCAGGGTCCTGGGGGTTGCCAGCCCCCTCGACCCTTATCAGTTGGCGCAAAAACTCGGAAAAAGCCTCGGATGGAATCAGAGTCCGGCGAGTCCACTGACTCAGCCGACCCAACGAACCCCAACCTACCGAGTACGTCAAAAGGCAATGGTGAACCTCGTGCTGCAGACCAGGATGAAGCAATGTGCAGATTTCCGGGATGCGGTAAAACGTTTAAGAATATAAGAGGTAGAGGCGTGCATGAAAATCGGAAGCACCCAGACTGGTATGACACGAAGAAAATGGAGATCGAAAATGTTAAAGCGAGATGGACGGCCGAAGAAAAGATGTTGATGGCTAGGCGAGAGGCAAAGATCTTGTTTGAGACTACAGCTAAAATTATGAACATGAATCAGAGGATACAGAAGGTTTTCGGTGCAGGTCGAACGATTGAGAGCATTAAGGGACACAGGCGGCGCTCAAGTCACAAAAGAAAGGTGCAACAGTTCCTGACCGAGCTTACAGAGAAGGCCCGAGCGGAAGCTGAAGGAGCCAGTGAGTCGGATATATCGTCCGAACCTGCTTCTCCGACAGGAAATCCAGCTAACAGCTTACTGGATAAAATTGCACAGTACCTTGCTAACATGAGGCCCCTGACTAACAATGAATACCAGGTACAAAGTCTCAACGATATCTGCTCTGCTATATCGAATACACCGAAGGACACCATCCTAACAGACGTGGGCCTTTATTTGAGAGGTATTTTTCCACCACCTCCCACGAACACTTCTAAGCCTCTAGATAATCAGGGCGTGGACCAGCCAAAGAATAAGCGGCAAGCAAGGCGCGCTGAATACGCCAAAGTACAAGACCTATGGCGCAAAGAGCCGTCCAAATGTATAAAGCTGATCCTGAATGATCAAATGGGCGAGCAAACAAACATCCCAAAGGAAGCGATGTTGCCATTTTGGCGTGCTGTCATGGGTAAAAATACTGGCTTAGCCCCTGATGTTGCTACCCCAAATCAAACACATGACGATCTTTGGCAGCCTATAACACCTAAAGAGATCAAGGCTGCTTACCCCTCGGGAAAAACATCTGCAGGTCCGGATGGCGTCAGCGTAAGGGCTCTCAAGGCCGTCCCACTAGAAATATTGCAGCGACTTTTCAACATCTTTATGATATGCGGGAAACTTCCCGAACATCTGTATAGGTCTAGGACTGTCTTGATCCCTAAAGTAAAAGATGCCAAGGAACCTTCCGAATTCAGGCCAATCACGGTGTCCTCAGTAATCGTCAGGACATTTCACAAGATCCTGGCCAACAGGCTCAAGGCCATACAACTCGACGAGAGGCAGAGGGCTTTCCGAGACACAGACGGCTGCAGCGACAACATCTTCCTGATGGATATGGTTCTGCGGTACCACAGAGCCAAACATCGCAAGCTGTTTCTTGCCTCACTGGATGTGGCAAAGGCCTTTGACTCCGTCTCTTTTGAGGCCCTTGTGGCAATTATGAAATCAAAAGGCCTTCCGGGAGTCATGATAGACTACATCGAAGAAGTCTACGAGAATAGCAGCACCTCGTTAGTACACGGAGGCTGGACCTCGGAGCCGATACACCCTACTTGTGGAGTTAAGCAAGGAGATCCACTGTCTCCAGTTCTCTTCAATTTTATCATTGACGGCCTTCTCCAAACGATACCAAAGGAGATTGGGGTCGACCTGGATGGCTTTAGGGTCAATGTAGCGGCATTTGCTGACGATTTGATTCTGATGGCTTCATCAGAGGTTGGGTTGCAAGATCTGCTCGACCTAGTATCACAATATCTATACAAGTGTGGTCTAGAAGTAAATGCTGGGAAATGTTTGACGGTATCCCTTAAATCAATACCGAAGCAGAAGAGGACAGCAGTCGACGCTAAATGCAAATTTAAGATCAATGGAAGAGAATTACCAGCGCTAAAGAGAACTGATGAGTGGCGGTATTTAGGAGTACCATTTACGCCAGAGGGTAAAATTAATGATAGTGGTTTGAAGCAGCTTATGGCAAACCTGGAGAAAATATCTAAGGCCCCACTCAAACCGCAACAACGAATGTGGTCGCTGAGGACAATTCTTATTCCTAGAGCCCTCTATGTATTGTCGATGGGATCGGCTCACATTGGATATTTGCGGAAGACTGACCGAGTAATCAGAGCTGCAGTCAGGAAATGGCTGAATTTGCCGCACGACTGTCCAAACGCTTATATACACGCAAGCATTTCAAGCGGTGGTCTCGGAGTTCAGTCGATAAGGTGGACCGCGCCGATTATGCGAAAAGCCAGACTGACAGCTCTAAAGAATTCTCTGTATCTCGATGGGCAGATACCCAGCGGATTCATGGAGAAAGAGTACTTGGCGGTCCAGAGGCGGCTGGCTGAGGGCAACAACATCATAGCCACTAACAAGCAGCTCAATCGAAGATGGGCAGACCGGCTGTACAAGTCCGTGGATGGAAGTGCTCTCAGAAACTCGGAGCTAGTCAAACACCAACATGACTGGGTCAAAGGCGTGACCAGATTTGTTTCGGGTAAGGATTACCTGACCTCCTGCAAGGCTCGGATCAACACCCTGCCAACCAAGTCCAGGACCTCTAGAGGACAGCTCAAAGAGAGAAGATGTAGAGGTGGATGCGGTGTTATCGAGACGTTGAATCATGTGATTCAACACTGCCACAGAACGCACGGAGTGAGGGTGAAAAGGCACGACGCCGTGGCTAAATATGTAGCCAGAGGACTGAGCAACCAAGATTGGTGGGTGCAGAAGGAACCCATCTTCGCAACAGCAGAAGGGAAGAGGATACCGGACATCGTGGCCAAACGGGGAAGGACAGCGCTGGTCATCGACGCACAGGTAATGAGCGAGCAAACGGACCTGGAACGAGCGGATAGAGACAAAGTCGACTACTACGCGGGAAACGAGACGCTGATGGAAGCGATCAAGTCGACCTGTAGGGTAGATACAGTCTTGGTGCTTAGCGTAACGCTAAGCTGGAGAGGAATATGGGGCAGGAGGTCTGCGAGTGAGCTCATCAGCCGAGGAGTCATCAGAGCGAAAGACATCGGAGTGATCTCAAGCCGTGTCATCGTAGGCGGAGTAATGGCATGGAACCAGTTCAACACGACAACATCTGTGAGGACGTGGAGGAGAACCGGAGTCGGCTGACGTACGAAGATGGTTGTAGATTGTAGTGCTGCCTTACAGGCAAAATGTTGTCTAAAATACATTGTTGTATGTATGATAATTTAAAAAAAAAACAAAAAAAAAAAAAAAAAAAAAA</t>
  </si>
  <si>
    <t>TAGCCAAATGCCTCGTCATCTAATTAGTGACGCGCATGAATGGATTAACGAGATTCCCACTGTCCCTATCTACTATCTAGCGAAACCACTGCCAAGGGAACGGGCTTGGAAAAATTAGCGGGGAAAGAAGACCCTGTTGAGCTTGACTCTAGTCTGGCACTGTAAGGAGACATGAGAGGTGTAGCATAAGTGGGAGGTGGCAACATCGCCGGTGAAATACCACTACTTTCATCGTTTCTTTACTTACTCGGTTAGGCGGAGCGCGTGCG</t>
  </si>
  <si>
    <t>TGACGTACGAAGATGGTTGTAGATTGTAGTGCTGCCTTACAGGCAAAATGTTGTCTAAAATACATTGTTGTATGTATGATAATTTAAAAAAAAAACAAAAAAAAAAAAAAAAAAAAAA</t>
  </si>
  <si>
    <t>Parasteatoda lunata</t>
  </si>
  <si>
    <t>Spider</t>
  </si>
  <si>
    <t>Araneae</t>
  </si>
  <si>
    <t>Theridiidae</t>
  </si>
  <si>
    <t>GCA_949128135.1</t>
  </si>
  <si>
    <t>R2-1_PLu</t>
  </si>
  <si>
    <t>TTIRTMGDLEVIPIIMEEVRDSRTLRLPRSGPLQCEDCREEFANFATFEAHNGLIHTSTTLVQCEKCSRYFPSYLAGSIHVSRCTGVKAKPDLPFKCSECPDVSFGSQRGLTQHLRHRHPSALNAGRLEQEEQRRVRSSSVRVWSTAEEHQIRKLELEYNRDRRTLLRRLKEAFPEKTEEQIRNKRKAMRRKDRAGTLLVSPPNFPANQEPIAGGSPSETSPEDLIVPTSLGDTEAFLMEVSGGATTHRGQCAHTAADRFGRRDWKWVVKNTKSLVARTLLLQPPRKPERSRPAGAKVKGKANNKHSSRKARRLRGFQQLWALAPGRVAASVLEGVTIADMMPDRQVAFEYFKGVFETPNELCGNISRPTEPSCNQPERIEPEEVAEVIRHCNAKSAAGPDGLRPSSIKRAMKKGVEHELAALFTQWLKHRKIPKSQCESKTVLLPKVGASPKDMSKWRPITIGNILGRIFTNVLGRRITRSVRLNASQRGFRKCPGIAENLILLKTAMREGNTETAETGVVLLDFAKAFDTVSHPHIFAALERLEICSAYGTVLADLYSKSSTKLSIGGTLSHEIRFKCGVKQGDPISPLLFNCAVDVLIQRLCDSGCGVLLRGAPACRTPVLAYADDLVLLGRSLSELNSLLSIVDAFCREFGMKLNASKCISVLLRKRRDHFVIDTTAKLFLGEIEIPQVGPEGSFKYLGVKFTPLPFRCESNTVETLKGWIEGISRLRGGLKADQMIELLTTYALPRLLHTLQANRVSATQLKVLDRMIRRAVKGWLKLPSSTCDGLLYAARKDGGLAVPSLRMICARADARTRAKLLASDHPAVPGIVAAAMRDIVPNGGGVGAWRRREFDRWAQLPVQGKGVIHFRSSKASNGWLRRPEGWKVNTWLRAMMMRADVYPTGAALRKADDSRAESCRLCRFPHETLHHLLAACPALQRMRIRRHNRVVNTLSRLCQEYCWRVRKEYPVRLPNGRLLRPDLILLDGRRAIIVDVTIRYETNDPGVFTDAYEEKASKYRPLVEALTLEEDLTEGVTVHGFVLGCRGAYPMINDQVLDDIGICRAAVKSLLARRAILGSLDLLRLLGERKSIWVDADD</t>
  </si>
  <si>
    <t>AAATCCGAGGGAGAGAGTGTGATTTTCGTGCCGGTCCGTACCCATATCCGCAGCAGGTCTCCAAGGTGAACAGCCTCTAGTCGATAGAACAATGTAGTTAAGGGAAGTCGGCAAGTTCGATCCGTAACTTCGGGATAAGGATTGGCTCTGAGGACTGGGCCCGTCGGGCTGGGGTCCGAAGCGGGTGTGGCACTGCACCGGGACTGGGCGAGACTGGCTGCAGCGATGCAGTCCGGTCCGGCCCGGACCAGCGTCGGGGCCTTCCCGTGGAATGCCTCAGCTGCGCGGCGGACCGTGCCTCGGTGCGGACCGACCGTTTCGGCGGGCGACTAACAGTCGACTCAGAACTGGCACGGACTCAGGGAATCCGACTGTCTAATTAAAACAAAGCATTGCGATGGCCGGTGACCGGTGCTGACGCAATGTGATTTCTGCCCAGTGCTCTGAATGTCAAAGTGAAGAAATTCATCCAAGCTCGGGTAAACGGCGGGAGTAACTATGACTCTCTTATGG</t>
  </si>
  <si>
    <t>GAGCCATGGAACATTGCAAAGCATTCGGTCAGGTAGAGAGCCTCCTCGCGGCGCCGGCTGGGGAGAGTCTTTTGACTCAAGCTAATACTCTACCAAATGGTTGGTGCTCCCTCAAGGCGAGGATCCAACCTTCCGTGGGCTCGGACGAGTCGCGGACAATGGGTAGTAGAACTTCGCTCGCTTGCGAACGAAGTACTGCCTGGCTGCTCCCACAACGCTGGGAAAAGCCCCCGAACAAGACGGTCAGACACGGAGGCCCGGACGGACTCGGGCGCTCCGAGAAGAAGAAGGAAGGGGCAGACGGAGAAGAAGGAGCGAGAAGAAGGCGGAAGACGGATGGATTCGAAAGATGGTGACCCAAGTAGGGGCGCGAGGCCGCCCGGAAAAACCGTGTCGCGTCTGACAGCCTTCGGGCTGTTCAGGCGCGACACAAATTTTTTTCCGAATTATTTGATCGCGTGTGCGGAATACTACTAGAGCCTCATAGAAGGACTTAGAGGATTTTCAGACGCGATTGGCTTAAGACCTGCCATTTGTGCTCTGAAGTTCCACGTGAGCCTCCTGAAGGACTTAGAACTTGAGCACACCCTCTGGGGATCGCCATAACAGAAGTCGACTCAATACTACGCGACGTAGTGTAGAGTCGCAGTGCCTGGTCCGGGACTTGTCCTAACTACCGGCACTGGACACACTAGAATTTATTCTAAGTCCAAGTCCTAATTAAGACTTGGTACTACTTGTCCTCGGAGCTTGCTCCCCATCGGACCTAGGGGTCCTGGAAACGGGACCCCAACTTAGAGTGCGGAACCTCGAGTAAGACGCAGGAACGTTTCCTGGTCAAACTCAAAACCGTGGGTCTCGCATATTTGTTTTCGCGCAAAGAAGGACGAGACCAAACACCTAAGGGACCTCCCACTTGGTTGCACCGGACTTGTCCGCCAACCTAAATTATGACCGATAAGGCAAAAAGATGTCTAGGTCGGTGCGAGGAAGTCGCAACCCAACCCGGGGATGTCCCCTCGTTGGTTGATTGTTAACCATTGTCTTAGTATTTACAGTGAATTGCTATGAATGTTGATCATGTCATGACGTACTCTAATGTGTGTCTCTTTCCAGGTTTGAACTGTGACTGATTGTGCGACCTAGACCTAGCTTTTACTGTGACTGACTTGTGTTTTATTGCAGCCAACGTAGACGACCATTCGAACGATGGGTGATTTGGAAGTGATTCCAATAATAATGGAAGAGGTGAGGGATAGCAGGACCTTGAGGCTTCCACGGAGTGGGCCGCTGCAGTGTGAGGACTGCAGAGAAGAGTTCGCAAACTTTGCGACCTTCGAGGCACATAACGGTCTAATCCACACCAGCACTACGCTGGTGCAGTGCGAAAAGTGTAGCCGGTATTTCCCGAGCTACCTTGCCGGCTCGATTCATGTGAGCAGATGCACAGGGGTGAAGGCTAAACCGGACCTCCCGTTCAAATGTAGCGAGTGCCCAGACGTTTCCTTCGGGAGTCAGAGAGGGTTAACTCAGCACCTGAGGCACCGGCATCCCTCAGCACTCAATGCTGGACGGCTAGAACAGGAAGAACAGAGGCGTGTAAGAAGCTCAAGCGTGAGAGTGTGGAGCACCGCTGAGGAGCACCAGATCCGGAAACTTGAGCTAGAGTACAACCGAGACAGGAGGACTTTGCTGCGACGCCTAAAGGAAGCCTTCCCAGAGAAGACAGAAGAGCAGATTAGAAACAAGCGGAAGGCCATGCGTAGGAAAGACAGAGCAGGGACGCTCCTAGTGTCCCCGCCTAACTTTCCGGCAAATCAGGAGCCCATTGCGGGTGGCAGCCCATCAGAAACCTCACCAGAGGATCTGATTGTCCCCACATCACTGGGAGACACGGAGGCGTTCCTAATGGAAGTGTCCGGAGGTGCCACCACTCATAGGGGGCAATGCGCCCACACAGCAGCTGATAGGTTCGGAAGGCGAGATTGGAAGTGGGTGGTCAAGAACACCAAATCCCTGGTAGCACGGACGCTGCTACTACAACCACCTAGGAAACCAGAAAGGAGTAGGCCAGCTGGGGCAAAGGTAAAAGGGAAGGCCAACAACAAGCATAGCAGTCGCAAGGCAAGAAGGCTGCGCGGCTTCCAACAGCTATGGGCCTTAGCCCCGGGGAGAGTAGCAGCGTCAGTGTTGGAGGGAGTCACAATAGCGGACATGATGCCTGACAGGCAAGTCGCCTTTGAATATTTCAAGGGTGTGTTCGAGACCCCCAACGAACTCTGCGGCAACATCTCGAGGCCAACCGAACCTTCATGTAACCAGCCGGAGCGCATTGAACCTGAGGAGGTTGCAGAGGTCATTAGACACTGCAACGCAAAGAGCGCCGCCGGCCCTGATGGCCTTCGCCCTTCTAGCATCAAGCGAGCGATGAAGAAGGGCGTCGAACACGAGCTAGCAGCCTTGTTCACGCAATGGCTGAAGCACCGAAAAATCCCGAAATCGCAATGCGAGAGTAAGACGGTGCTACTCCCGAAGGTGGGAGCTAGCCCGAAAGATATGAGCAAGTGGCGCCCGATCACCATCGGGAATATCCTGGGGAGGATATTCACTAATGTCCTAGGCCGGCGTATAACCAGAAGTGTTCGTCTGAACGCAAGCCAACGAGGTTTTCGGAAATGCCCAGGCATTGCTGAGAACTTAATCTTGTTGAAAACTGCGATGCGTGAAGGGAACACAGAAACCGCCGAGACCGGCGTGGTTTTACTCGATTTTGCCAAAGCCTTCGATACGGTGAGCCATCCTCACATCTTCGCCGCACTCGAACGCCTCGAAATCTGCAGTGCATATGGCACCGTACTTGCGGATCTCTACAGTAAAAGTTCGACAAAACTTTCCATTGGGGGAACTCTCTCACACGAGATAAGGTTCAAATGCGGAGTGAAGCAAGGCGACCCAATCTCCCCCTTGTTGTTCAATTGTGCGGTGGACGTTCTGATCCAGAGGCTGTGTGATAGTGGATGCGGAGTGTTATTACGAGGAGCACCGGCATGCCGGACTCCTGTCCTTGCCTACGCAGACGATCTCGTCTTGCTGGGTAGGAGCTTGAGTGAACTGAACTCCCTGCTAAGCATAGTTGATGCCTTCTGTAGGGAATTCGGGATGAAGCTCAATGCCAGTAAGTGCATCTCCGTATTACTGCGCAAGCGAAGGGATCACTTCGTAATCGACACAACCGCAAAGTTGTTCCTGGGAGAGATAGAGATCCCGCAAGTCGGACCTGAAGGGTCGTTCAAGTACCTCGGGGTAAAGTTTACCCCTCTTCCGTTCAGGTGCGAATCGAACACGGTCGAGACCTTGAAAGGTTGGATCGAGGGCATAAGCAGACTGCGAGGAGGCCTAAAGGCCGATCAGATGATCGAGCTGCTGACCACCTATGCGCTGCCGCGTCTTCTCCACACACTTCAGGCCAATAGGGTCAGCGCAACACAGCTGAAAGTTCTCGACCGAATGATTCGTAGAGCGGTAAAAGGATGGCTGAAGCTCCCTAGCTCTACATGCGACGGATTACTTTATGCCGCTCGAAAAGACGGCGGTCTGGCCGTCCCCTCCCTAAGAATGATTTGTGCGCGTGCCGACGCCCGCACTCGAGCAAAGCTCCTTGCATCGGACCACCCTGCTGTTCCGGGCATCGTCGCTGCTGCTATGAGGGACATTGTCCCAAATGGCGGTGGTGTCGGGGCTTGGAGGCGGAGAGAGTTCGATCGATGGGCACAGCTCCCCGTTCAGGGCAAAGGAGTCATTCATTTTAGGAGCTCGAAGGCCAGCAATGGCTGGCTTCGCCGACCTGAGGGCTGGAAAGTTAATACGTGGCTGAGAGCGATGATGATGAGAGCCGACGTCTATCCAACGGGCGCCGCCCTGCGGAAGGCAGACGACAGTAGGGCGGAATCGTGCCGACTATGCCGATTCCCTCATGAGACCTTACACCACCTTCTTGCAGCCTGTCCCGCACTCCAGCGTATGCGTATCCGTAGACATAATAGAGTTGTTAACACACTCTCCCGTCTCTGTCAGGAGTACTGCTGGCGGGTCCGGAAGGAGTACCCGGTCCGACTTCCAAACGGACGTTTGTTGAGGCCGGACCTAATCCTACTTGATGGTAGGAGGGCGATCATTGTGGACGTTACAATCCGTTACGAGACCAACGATCCAGGAGTGTTTACGGACGCGTACGAGGAGAAAGCGTCGAAGTACCGGCCTCTGGTCGAAGCCCTGACGCTTGAGGAAGACCTGACGGAGGGCGTAACCGTTCACGGTTTCGTCCTTGGCTGTCGAGGCGCCTACCCAATGATCAACGATCAGGTGCTTGATGACATAGGAATTTGCCGGGCCGCGGTAAAATCCTTACTAGCAAGGAGGGCTATTCTCGGGTCCCTTGACTTGCTGCGACTCCTAGGAGAACGCAAGAGCATCTGGGTGGACGCCGACGACTGATCGGGCCCCCCTCCTGAACTGGCTGAAAGCACCATTAGCATAAGTGGCGAAGGGAACGGAGCAAACACTGACTGGCTCCATCACATCAGGAGACATGGATTCTCGGAACTTAGGTTCCACCGCAGATCTAGACCCGACCACCCCGGAGCTTGCTCCGGTGTGTCAGTCGTCCAGGAAGTGCACGCCCCAACCGACTGGGATGAACTACCCAGTGGCTCCCTGTCGACTGAAGATACCACCCACTCTGCCTAACGGCAGCGGTGCTTGTTCCTCTCTTGAGTGAGAGGCAACATTGACTTTGATCGAGGTTCGGATAGCGAATCGGGGACCTGTGGTGCCCCCATCCACGGATGTCGACGATAAGGTCCGAGGTCCCTAATGGACCAAGGACAGGAGGTTGTGAGGACGGGAGGTGAGCCGATGGGCCGATGTCCGTGCGGTTCGGTGGATGAGTCAAACGAATGATTGCTGAGTGTGTTGTTGTGTGGTTGGGCGCAGGCGTGCGAGGCGCGGTAATGATGGATGGCGGAGTGGCTGAGATGTGTGCTGGCTGTGAGTGTGAGTGTTTGGTGACGAATGTGTTTAACCTCGTCGACGACAGTTTTTACAGTGCTTTTCCTGTCGTACCACTAGCCCAAATGGGGACGAGGCCTTGTAGCACTGATGCCCCGCTCCGGGTGCTCGATGCATCACCCGAGTGTCTAATAATATTACTCCCTTGGTTCGTTTCTCGTTGCAGGTCGTGAGGCAGAGCCTGTGCTGATAGTAGATTGTGGATGAGGGATGACAATAGGCAAAGTGAGACTATAGCTTTTCTGAGTGAACTACTGGGACTAATTATGCCTCGCCTGATCACTCCCGCCGCGTCAGACCGGGCTCCGGTGCTGACGGGGGCAGACGCAGAAGGGGTAAGTACCTTTTCTGGCATTTGCCGTCTGTTACTTCTACTATCCGGTTGTCCCATGGACCCGAACCCTGTTCTGTCCACTTGTGGCTCTGCTTGCAGAGACCCTCGCCTCCACCAATTTCATTTCCCCTCCTCCTATCGTGCGACTCAGCACCCTTGGAAACCCGGGCACAGACCTATGCCGCCAGTCGGTACGTCTGGGCACGCGGGGACCACACCGACGAGGATGGACGCCGGCAGACCAGAAGGGACGCTAGTCCTGTGACGGGGGCTCGGCTGAAGTCCTCAACGGCAGGCCCGACTCATGGGTCAAAAACTAACACTCTTCAGACTCTAGCTGTATTAACGTCGCCATCATGCGGTCACTGGTTCCAGTCGGGACGGCCGAGCAATGGCGGCCTTAGATGATTAAACGAAGGGCCAAACGGAGGCCGATCTGGAACCTAGGGGGAAAAGGAGGTCGATGTACTGACTCCTGAGCGTACCCCAATGGATGCCTAACAAACACCGGAATTACCACTGGGTATCACATGGAATACGTCTGTAATGGTCCTCTGATGTGCTAGCCGCATCAAGACTCCCTTCTTCGGATGGTTTGGCGCCACGATGGGGGAAGAGTCGGATTAGGGGTTGCCCCGGCCGCTCTCCACTTCCCATTGCCACCCCTTGGTC</t>
  </si>
  <si>
    <t>TAGCCAAATGCCTCGTCATCTAATTAGTGACGCGCATGAATGGATTAACGAGATTCCCTACTGTCCCTATCTACTATCTAGCGAAACCACAGCCAAGGGAACGGGCTTGGAAAAATCAGCGGGGAAAGAAGACCCTATTGAGCTTGACTCTAGTCTGACTCTGTGAAAAGACATGAAGGGTGTAGTATAAGTGGGAGACGGCCTCGGCCGTCGACAGTGAAATACCACTACTTTCATCGTGTTTTTACTGACTCGGTGAAGCGGAGAGCGGTCCGAAGGGACCACGGTTCTAGCACTAAGCGCGAGCCCTCGAGCGGCTCGCGCGATCCGCTCCGAGGACAGATTCAGGCAGGAAGTTTGACTGGGGCG</t>
  </si>
  <si>
    <t>Argiope bruennichi</t>
  </si>
  <si>
    <t>Wasp spider</t>
  </si>
  <si>
    <t>Araneidae</t>
  </si>
  <si>
    <t>GCA_015342795.1</t>
  </si>
  <si>
    <t>R2-1_ABr</t>
  </si>
  <si>
    <t>MAASCEARRMEEDGHVTPEGTSPDCVEGAVVLPIPTDGCFRCTLCTNEYDRVDAISRHTRDHHSTPVMFKCSKCGRMGGNYRSISIHHGKCNGPRPAVSDAALPFACSACERKFVSKLSMTQHKRHAHPAVRNEERLEKLEASKRLPSNRVWSPDEEKNFVRVAKGLTNLTRQIQRALITEFPGKTKTQILNKWKALRRLRLRQQRANQVTTPAEKVQDQEVPVQKPTSRECGHGKVHELKVSWAYVVKTTHRVINRIELSGPPRKVQDRLTSRRASRRRVEVPHFKERKRRFAEVQRLWDLAPDKLATAILDGENTRVTPDLETAEKHFSSLFQTRNDLCGPLEYAGDSKCTKPLEFTPKEVKRVIKGCRLRGASGPDGLRPVSLKRSLKRGVEHELAALFNLWLKFRKVPAFQCAHRTVLIPKAGAQPKDMSTWRPITVGNLLLRLFCSMLAKRLSCSMPICEIQRGFVPCDGIAENNFLFARLLKDGNTSTPETAIVLLDFARAFDSVGHVHLFAALERLGVCNAYQQVFKYLYGVSTTRLQVGGGFSQPIRFERGVMQGNPASTELFKAALDPLICRLQRSGYGIMLRGASQRLGCLGFADDMIVVAESVQGMTEQLAIVSDFCRGFGLELNVRKCKSVLLRRTRDCVVVDTAAKWKVGEEEIPQVSVESTMKYLGVEFTPLRGPRMFDLEGRLGRMIERIGASGTGLKPDQRVALLCTYAVPRLLHQMTYCPVSGVVLDCLDRMIRKAVKEWVKLPPSATDGVLYAASKDGGLAIPKLSSIVPMAKAKSLKRLAASSFAMVTETLAALSEEERSSIWGACRKRKVRGDWRRAEAMGWEWLPVQGVGVQHFLSSNVSNSWLRKPPGMKASTWCRCLQLRTDTYPTRTALTRGREGLRECRLCRFPHETLRHLLSKCPELKGQHIRRHDRIVELLARQCASHGWRVRKEFRCRLNNGIVLVPDLILHDNGGRAIVIDVAITYESAQPDVFELAYDMKAKKYEVLREYLANEGLGETATFHGFILGCRGAFPKINDQVLDDVGIRNWHFKAMLSRRVLQMSVDMLQRLGDHEGSWENYQDVDN</t>
  </si>
  <si>
    <t>GGTTTTGGGGCTCCAACGAGGAGGTGGCCATGGAATCGGATCCGCAAAAGAGTGTGTAACAACCCCAACCTGCCGAAGAAACTAGCCCTGAAAATGGACGATGCTTCAGCGTCGAGCCCATACCCGAACCGCCGCCGGAAAATTTATATGTGATAATTAACCGGCGTGAGTAGGAGGGTCGCGGTGGCGAGCGTCGAAGGTGCCGGGCGGTGAGCCCGCCTGGAGCCGCCACCGGTGCAGATCTTGGTGGTAGTAGCAAATACTCAAGTGAGAACCTTGAGGACTGAAGTTGGAGAAGGGTTCCATGTGAACAGCATTTGACATGGGTCAGTCGGGCCCTAAGAATCGGAGAAATCCGTTCTGAAGCGAGACATTGATTTGATTTAATTAAATTAAATGGTTAGTCTCGCTGCCGACCGAAAGGGAATGGGGTCAATATTCCCCAACCCGGACACGGAGATAGACCCCTCGGGGTCAAGTGCGGTAACGCAACCGAACTCGGAGACGTCGACGGAGGACCCGGGGAAGAGTTGTCTTTTCTTTGTAAGGGTTCGTGTCCCTGGAATCGGCTCGTCCGGAGATAGGGACGCTGTTCCCGTAAAAGCACCGCGGCTCTTGCGGTGTCCGGTGCGCCTCTGTCGGCCCTTGCAAATCCGAGGGAGAGAGTGTGATTTTCGTGCCGGTCCGTACCCATATCCGCAGCAGGTCTCCAAGGTGAACAGCCTCTAGTCGATAGAACAATGTAGGTAAGGAATGCGCAATTCGATCCGTAACTTCGGGACAAGGATTGGCTCTGAGGACTGGGCCCGTCGGCTGGGGTCCGAAGCGGGTGTGGCACTGCACCCGGGACTGGGCGAGACTGACCGGGGCGACTCGGTTCGGTTCGGCCCGGACCAGCTCTCGGGGCCTTCCCGTGGAATGCCTCAGCTGCGCGGGACCGTGCTCCTCGCGCGGACCGACCGTTTCGTCGGCGTCGCGGCGACTACACCACTCAGAACTGGCACGGACTAAGGAATCCGACTGTCCTAATTAAAAACAAAGCATTGCGATGGCCGGAGAGCGTGTTGACGCAATGTGATTTCTGCCCAGTGCTCTGAATGTCAAAGTGAAGAAATTCATCCAAGCGCGGGTAAACGGCGGATCTGTTGACCAGCTGTGGGGGTCAATAGGTTGAGCCCAGCTCCCAACTGTTCAAGTGGAACAGGAGGGGGTGGCATGGCCAACATCAGAGAACATTGTGTAGGCATTGCTGGCACGTCCTGGGTAGCCAGGATGTTGCAAGTCTTTATCCTATGGGTCCCCGTCCCGCCGGCCGGACACCAGCGTTCTGCTGGTGACAAAATTAGGAATGAAGGCACTCAGACCTCTCCACCCCTCGGGGTGGAGAGGTCTATTTTTATGACTTAGAAAAATTGACCTCTCCACCCCTCGGGGTGGGAGGTCTATTTTTATGACCCAGAAAATATCAAAGGTGAGCTACGGGCGCTTGCGCAACGCGCACCTGATTGATATTAAGTGTCAACCTCTATTTAGAGTGGAAACCGAAGGAAGCCCGTCGTACGCCTCAGTGACTTCGGTTGCTGGGTATATCTTGGGAACGTAAGTACCAAGGAAGTGCGGCAATGGGTGAGGTTTTGTGACCTCGACCGAGTCAAAGACTCGAGATTGAACGCAATACGAGTAAGTGTGCGACGTAAGTCAAACGCGAAGCTCTCGAACGCACTACGGGCACGCGGTGGCGTAAGTCACCCGCGCTGCTCTCGAACGCAATACGTCCTCGACGTGTAGGCATTTAGCCGAAGTCCTGGATACCGGGGAACGGTTGGCGGATAGCCGTCAGCTGAAAATCCCGACCTCTGAGCAACCGCTTGGGGGAGGGTGGGGTACCGGCAGTTGCGAGATGCAACTCATACTTCTCGTAAGAGGAGTCCCTGAGACTAAGACCGGGTGAATCCTCTCGAACGCACTACGGTAGTTGAAAAAGGAGAGAACATAAGGCAGATACCGAAGGTATCTGCGAAATGTTCTCTCCAATTTTCATGTATCCTGTATCCTTGTTTTGATTTTTCTTTAGTTTGTTGCATGTATTGCGTGAGCAAATTTAAACTGTTTTTCTCTCTTCTAGATGGCAGCGTCGTGTGAAGCCAGAAGAATGGAGGAAGACGGGCATGTGACTCCTGAAGGAACTTCACCTGACTGTGTGGAAGGAGCAGTGGTGTTGCCCATACCGACAGATGGATGTTTCAGATGTACCTTGTGCACTAATGAGTATGACCGAGTGGATGCCATCAGCCGGCACACTCGGGATCATCACTCGACTCCAGTGATGTTCAAATGCTCTAAGTGTGGAAGGATGGGTGGAAATTATAGATCCATCTCTATCCATCATGGCAAATGCAATGGGCCTCGCCCAGCGGTGTCCGATGCGGCACTGCCTTTTGCCTGTTCGGCATGTGAGAGAAAGTTTGTTTCAAAACTTTCAATGACACAACACAAAAGACACGCCCATCCCGCAGTTCGGAACGAGGAACGGTTGGAAAAGCTGGAGGCGTCAAAAAGGTTACCAAGTAACAGAGTCTGGTCTCCTGATGAGGAGAAGAACTTTGTCAGGGTAGCTAAAGGATTGACGAACCTCACCAGACAAATCCAACGTGCTCTCATAACTGAGTTCCCAGGGAAAACGAAGACTCAAATTTTGAACAAGTGGAAAGCCTTGCGTCGTCTGCGGCTTCGGCAGCAGCGAGCAAATCAGGTGACTACTCCGGCGGAAAAGGTTCAAGACCAGGAAGTTCCTGTGCAGAAACCTACCTCAAGGGAGTGTGGACACGGGAAGGTACATGAGCTGAAAGTGAGTTGGGCGTACGTCGTGAAAACGACGCACAGAGTGATAAACAGGATTGAGCTGTCTGGTCCTCCTAGAAAGGTCCAAGATCGTCTGACAAGTCGTCGTGCGAGCAGACGGCGAGTGGAAGTCCCCCACTTTAAGGAGCGAAAACGCCGCTTTGCCGAAGTGCAAAGACTGTGGGACCTTGCTCCAGACAAGCTCGCGACCGCAATCCTTGACGGTGAAAACACCCGGGTGACGCCGGATCTGGAGACAGCTGAAAAGCACTTCAGTTCACTCTTTCAAACGCGCAATGACTTGTGCGGCCCACTCGAATATGCCGGGGACAGCAAATGTACCAAACCGTTAGAGTTCACACCCAAAGAGGTCAAGCGCGTCATCAAAGGATGTCGCCTCCGCGGAGCTAGTGGGCCTGATGGCTTACGTCCCGTGAGCCTGAAAAGGTCTCTCAAAAGGGGCGTGGAGCATGAGTTAGCCGCCCTCTTCAATTTGTGGTTGAAGTTCCGAAAGGTGCCCGCTTTTCAGTGTGCGCACCGGACGGTTCTGATCCCGAAGGCGGGTGCGCAACCTAAGGACATGAGCACTTGGAGGCCGATTACCGTAGGTAATTTGCTTCTAAGGCTCTTCTGTAGTATGTTGGCCAAGAGACTCTCTTGTAGTATGCCCATCTGCGAAATTCAGCGCGGGTTCGTGCCATGTGATGGTATCGCAGAGAACAATTTCTTGTTCGCCCGTTTACTCAAAGATGGGAATACATCGACTCCTGAGACGGCGATAGTCCTCCTTGACTTCGCCCGGGCCTTCGACTCAGTTGGGCACGTTCATCTGTTCGCCGCTCTGGAACGCTTAGGTGTGTGTAATGCATACCAACAAGTCTTCAAGTATCTCTACGGTGTCAGCACCACCCGACTCCAAGTGGGAGGAGGGTTCTCCCAGCCAATCCGCTTTGAAAGGGGTGTAATGCAGGGCAATCCGGCTAGTACGGAATTGTTCAAAGCAGCCCTAGACCCGCTGATTTGCAGGTTGCAGCGGAGTGGGTATGGAATTATGCTCCGCGGGGCTTCCCAGCGACTGGGCTGCCTCGGTTTCGCCGACGACATGATAGTCGTGGCTGAGAGCGTTCAGGGCATGACTGAACAACTGGCGATCGTCTCTGACTTTTGCCGGGGGTTCGGGCTTGAACTGAACGTCAGGAAGTGTAAATCCGTCCTGCTTCGGCGTACCCGCGACTGTGTTGTTGTGGATACTGCTGCCAAGTGGAAGGTGGGAGAGGAAGAGATCCCCCAAGTCTCGGTAGAGAGTACAATGAAGTACCTCGGAGTAGAGTTCACACCCCTCAGGGGACCACGTATGTTCGATTTAGAAGGACGTCTAGGCCGAATGATAGAGAGGATCGGGGCGAGTGGTACTGGCCTTAAGCCAGACCAGCGGGTGGCACTTCTGTGTACATACGCTGTCCCACGACTCCTCCATCAGATGACGTACTGCCCTGTTTCTGGGGTAGTCCTGGACTGTCTAGATCGGATGATACGGAAAGCAGTGAAAGAATGGGTAAAGCTGCCTCCATCCGCGACGGATGGGGTCTTGTATGCAGCTAGTAAGGATGGCGGTCTCGCTATCCCGAAATTGTCATCGATTGTCCCAATGGCGAAAGCCAAATCCCTGAAGCGACTCGCAGCATCATCCTTCGCTATGGTGACGGAAACTCTGGCGGCCCTATCTGAAGAAGAGAGGAGCTCCATTTGGGGCGCCTGTCGGAAGAGAAAGGTGCGCGGAGACTGGCGCCGTGCGGAGGCAATGGGCTGGGAATGGCTTCCAGTACAGGGAGTAGGTGTCCAACATTTCCTAAGTTCAAATGTCAGCAACAGCTGGCTAAGAAAACCTCCGGGAATGAAGGCAAGTACCTGGTGCAGGTGCCTACAACTGAGGACCGATACTTACCCGACCAGAACTGCGCTGACTAGAGGGCGAGAAGGGTTAAGAGAGTGTCGGCTCTGCCGATTCCCTCACGAAACCCTCAGACACCTCCTGTCAAAGTGTCCCGAACTCAAAGGCCAACACATAAGAAGACACGATCGCATTGTCGAGCTTTTAGCGAGGCAGTGTGCGTCGCATGGTTGGCGTGTCCGTAAGGAGTTCCGTTGTCGGTTGAATAATGGCATAGTCCTTGTTCCCGACTTAATTCTCCATGATAATGGAGGACGGGCGATTGTCATTGACGTGGCGATCACATACGAATCGGCACAACCAGACGTCTTTGAGTTGGCTTATGATATGAAAGCCAAGAAATACGAAGTCCTTCGTGAATACTTGGCAAATGAGGGTCTTGGTGAAACAGCTACATTCCATGGCTTCATATTGGGTTGTCGTGGTGCTTTCCCTAAGATAAACGACCAAGTCCTCGACGATGTCGGAATTCGCAATTGGCACTTTAAGGCCATGTTAAGTCGAAGGGTACTGCAGATGTCGGTTGACATGTTGCAGCGTCTCGGGGACCACGAAGGGTCGTGGGAAAACTACCAAGATGTGGATAACTAATGAGAAATTGTTGGGAGTTCACGATTTATGGCTTAAGGTCCGTACTCGTGAAAGGGTGAATTCCAAAGGAGTCACCACAGATGAAGAAGATGGGGGGCCAAGAGCTCCCGGACGGGAGATAGTTGGGGACTACTCCCGCACTACCGTTTCCCCGGTAGTTCTTGAACGCATAAAGAAAGTCCAAGCGACGCTGGCAATCCGTCTGGCGAACGGATTCATACTTCCCGTCAGGGTAGTCACTGGAGCTAAGTCCAGCGAAGTCTCTGGCCGGTGAGGAGGGGTTTTCCCCAGGTGTGTGGGTTTGTGGGGTTTACCACACGCCGGCGGGTGAAGTGACATGTGGTCGCGGAGCTGTTCCAGGGTTTCGGCCTTGGTGGGTTGCCCTCTCACACCCCAATAAAAGAACGGACGACGCCAAGGGACGTTCCGAGAGCAAGTGGACGACTCGCTGGATAGTGGTTTTCTCTCCGTATCAGGGCTAGAGGGCCTGACGGCACACGCCCAGGTACCCTTCCTGTGTTGGTTCCGCCAGTCCGGAGCAGCAGATGACGTGGGAGCTTGCCTGCAGGTACGTAGGTACAGGTATGGTAAGTTAGTCCGCCCCGCGCCGCTGTCTTCTGTCCTGTCCTTACTGTCTGAATGCCGTGGTTCCCACGGCAGAAGATGGGGGTGGCGGATCCAAGGAGCTTAAGGCCTACGGGCCTACACTCAGCAAACAGGAGGCGCCGCCTCCGGACTCTTCGTGGGGACGACGAGGTATGTCTGATCTTGTGTGCACTAACCTTCTTCCTCCTTTGCCATTCATGGGCGGGGCACGGCTTTCGTGCTCTCTTCTTGCCTACGGACGGCACTCACATGCGACGTGTGAGTGAAGATGGATGTTTCGGGCCGCTACGGCCGTTTTGGGGCCCAGCAGCCCAAGGACCCTAGAACATCTAGGAGTCGAAAATCTGCGGAAAAAACCGGCTTGGCAGTGGTAGAGCCGGCCGTAAGGTTGGTGAACCCGCCGATGCGGTCG</t>
  </si>
  <si>
    <t>TAGCCAAATGCCTCGTCATCTAATTAGTGACGCGCATGAATGGATTAACGAGATTCCCAACTGTCCCTATCTACTGTCTCGCCTCTCCGAAAGGAGAGAGGGTGAGTGATTCCGTCTCAAATAGGCTCTCCTCACCCAAAGTGGAAATGCCTTTCTCGTGGCGCGAGACGTTACGGAGGAAGACACTACTTCCGCCAACTTGTCTGGCGTAGCAGAGTCTTCTTACTCCAAACTAAATTTCCACTGGATGTTCACGATGAGCTGGCTCATAGCCCCTGAGTAAATAGAGCCAGCTTGAAATTCATATGCTTGTATCTATTTTTATTTTTTGTTGTAACTGTTATTCATATGCTTGTATCCTGTGTGTATTGTAACCTCTGGGTTCCAGGGAGACCTAAGTGCCACACTAAAATGTAATAAAAATGTGTAAAACATAAAAGGAATAAAGAGAGATAATTCCTGGTCGGAAGCGCTTAGCACGGATTACCGGTGGTCGAGTAGTGGTCAAAAGAAGCGGACTTTACACAGT</t>
  </si>
  <si>
    <t>TAATGAGAAATTGTTGGGAGTTCACGATTTATGGCTTAAGGTCCGTACTCGTGAAAGGGTGAATTCCAAAGGAGTCACCACAGATGAAGAAGATGGGGGGCCAAGAGCTCCCGGACGGGAGATAGTTGGGGACTACTCCCGCACTACCGTTTCCCCGGTAGTTCTTGAACGCATAAAGAAAGTCCAAGCGACGCTGGCAATCCGTCTGGCGAACGGATTCATACTTCCCGTCAGGGTAGTCACTGGAGCTAAGTCCAGCGAAGTCTCTGGCCGGTGAGGAGGGGTTTTCCCCAGGTGTGTGGGTTTGTGGGGTTTACCACACGCCGGCGGGTGAAGTGACATGTGGTCGCGGAGCTGTTCCAGGGTTTCGGCCTTGGTGGGTTGCCCTCTCACACCCCAATAAAAGAACGGACGACGCCAAGGGACGTTCCGAGAGCAAGTGGACGACTCGCTGGATAGTGGTTTTCTCTCCGTATCAGGGCTAGAGGGCCTGACGGCACACGCCCAGGTACCCTTCCTGTGTTGGTTCCGCCAGTCCGGAGCAGCAGATGACGTGGGAGCTTGCCTGCAGGTACGTAGGTACAGGTATGGTAAGTTAGTCCGCCCCGCGCCGCTGTCTTCTGTCCTGTCCTTACTGTCTGAATGCCGTGGTTCCCACGGCAGAAGATGGGGGTGGCGGATCCAAGGAGCTTAAGGCCTACGGGCCTACACTCAGCAAACAGGAGGCGCCGCCTCCGGACTCTTCGTGGGGACGACGAGGTATGTCTGATCTTGTGTGCACTAACCTTCTTCCTCCTTTGCCATTCATGGGCGGGGCACGGCTTTCGTGCTCTCTTCTTGCCTACGGACGGCACTCACATGCGACGTGTGAGTGAAGATGGATGTTTCGGGCCGCTACGGCCGTTTTGGGGCCCAGCAGCCCAAGGACCCTAGAACATCTAGGAGTCGAAAATCTGCGGAAAAAACCGGCTTGGCAGTGGTAGAGCCGGCCGTAAGGTTGGTGAACCCGCCGATGCGGTCG</t>
  </si>
  <si>
    <t>Caerostris darwini</t>
  </si>
  <si>
    <t>Darwin's bark spider</t>
  </si>
  <si>
    <t>UPenn_CaeDar_0.2</t>
  </si>
  <si>
    <t>R2-1_CDa</t>
  </si>
  <si>
    <t>LIFVSFQMFSGMCDRVVKEGASPGMDVEYVELEVPISGWDCTQCPMEYSGCRRLMKHLREQHSLSVRFKCSKCGGLRDNYLSATIHHAKCVPKPESPPLENPYLCPECQTPFVSKRALTQHRRHRHIQALNSERLQAITTPKALARNRVWAPSEVTRFAEAMQEEISMTKDRLSALTTVFPGKTEMQILNKWKALRRSQLKQQRLASPVQVPLSVGTEDQPSPNPISKKCGHKWPVVIGRSWKSVLGSTEKLIENIRRLDPIGTLDRKPKRGKRQGGRVTLSHQRRKRRFAEVQRMWDLVPDKLAELVLDGDGSGALPDKEVAFKHFKNLFETPNDRCVPLDFVRRANDCQPPKPITDEEVLVVIKRCRIKGAAGPDGLRPVGLKRALKRGVERELSALFSLWLKCRRVPARQCEHRTVLIPKNGATPQDMGTWRPITVGNLLLRLFTSILAKRIASEAPFNEIQRGFVPCDGITENIFLFARCLKEGSSQSDATAIVLLDFARAFDSVGHTHIFAALDRLGTCDAYTEVFRYLYAKASTRLQIGGVHTEAIQFKRGVMQGNPASTELFKAAIDPLICSLQNSGDGITLRGAPKKLGCLGFADDMIVLAESIEGMKRQLAIVSDFCMGFGMKLNVRKCKSLLLRRGSECMVVDDTVNWHIGEEIIPQVPVDGVMRYLGVDFTPLKGLRTFGLKQKLVSWIEKIGEFRGLKPHQRVSLLSEYAVPRLIHALKFTPTSGVFLDELDRLVRKGVKDWCKLPPSATDGVLYAARKDGGIAIPKISAIIDTAKANSIRRLRKSSFSVVRSVIASLSEDEISSIWSSSRKRTAGSNWRKTEMAKWEWLPVQGYGVRHFMGSTVSNSWLKKPQGMKASTWIKCLQVRTDTFPTRAALLRGGRSGTQECRLCRFPHETLRHLLSLCPALHGLIIRRHNRIVDLLASKAGEIGWRVRKEFRCRLDSGETRVPDLIIHDGGGRAIVVDVAITYETEQPDVFERAYEAKVRKYECLRDYLKAEGLGESVSVHGFVLGSRGAYPEINDQVLKDIGIRSWHFKAMLSRRVLQMSVDILCQLGVDTPDRWSILDEQYGT</t>
  </si>
  <si>
    <t>AAGCGCGGGTAAACGGCGGGAGTAACTATGACTCTCTGTGG</t>
  </si>
  <si>
    <t>GGAGTGTCTAGGAGTTTGGCCCATATCCTCTGTCTTCAATGTGTCGATGACAAAGAGGGTTGGTAATGGCTGGACATATGCATGATTGAGTTGACATAAGTCTGGTGGAGTACTGAGTTCAGTAGCTTCGCAAGTTTCCCTCGTGGCGTGCACGGCGCCCGGCTGCTAATCCAAAGGTTATCTTTGGAAACAGACAATGAGGTGAAGCCCCTCCTCCCGTCCAGAGAGAGGGTCGAACGCAAACAGCCTTCCCTCGGGTTGGTTACTTTACAAAAATAAAAGTGTTGGCCCTAAGTAGTCATATGATTACTTAGGGCCAACCTTCTTTCATTAAGCGAATACCCCAGTCCAGTGTTCCGATTTTGGACTTAGGAAATGGAGCTCTGCTCCACTTTCCAATTGACCGCTCCGGAGACTTAAGGTCTCCGCCGGTTTAAGAAACAGGGGGTCAACCCCCAAAGAGTTGGACTCAGGAAATGGAGCTCGCTCCAATTTCCAATTGGCCGTTCCGGAGAACTTTGATTTTCCGCCGGCTTAAGAATTAGGGAAGTAATTCCCAAAGTGCTTGACTTAGGAACTGGAGCTTGCTCCACTTTCCAATTGACCGCCCCGGAGACTAGAGTTTCCGCCGGTTTAAGAATTAGGGAATTTATTCCCAAGCGTTGGACTTAGGAAATGGAGCTTGCTCCAATTTCCAATTGACCGTACCGGAGAGTTAATCTCTCCGCCGGCTTAAGGATAAAAAGGGATCAGGAATCCCGACTCTGGGTACTCTAAGAAATACTAGGCGAGGGCTAAAGGGCCTATAGGGCAACGCCCTCGCGATCGGTATAATAAAGAGGCCAAACCCCCGCTATGGGGTTAAACTAGATTAGAGCCCGCCGTACGCCCCGGCGGGGAAACCTGCCGGGTATATCTTGGTGAAGACCAAGGAAGCACGGCATCAGGGACGGTTCTGGGAACCATTTGCTCAACTTCAAGGTGTCATGTTTGCCAAGGGGCGCTCGTCCCTGTGGTTACGATAGGCTTGAAATCCCGACCCACGAGCCGAGTCTCTGGGAGGGTGAAGCATAAAGGGTGGATGCTTCGGAGAAGGAATAGGGCAGACCAGGAGCAACGACGAGGCAACTCTACTCACAGATGTTGTAAAGTCTATTCTTTGTAAATCGGCAATGAATAAAATGTTTTGTTCTTGGTTGTCTTCGTGTTTCTTTTCCCGTTCTAATAGGTGTTTGTGCTAATGTTAACCATGTTCTGTACTGTCTCGTTCAGATTAATTGATCTTTGTTTCTTTTCAGATGTTTTCTGGAATGTGTGATCGAGTGGTTAAAGAAGGTGCTTCGCCTGGAATGGATGTTGAATATGTCGAGTTGGAGGTTCCGATCTCGGGATGGGACTGCACACAATGCCCAATGGAATACAGCGGATGTAGACGCTTGATGAAGCATCTCCGTGAACAACACTCACTGTCAGTGAGGTTCAAGTGTTCCAAGTGTGGAGGGTTGAGGGATAATTATTTGTCCGCTACCATTCACCATGCCAAGTGCGTACCTAAACCAGAATCTCCACCACTGGAGAATCCGTACTTGTGCCCCGAGTGTCAGACGCCGTTTGTTTCAAAACGTGCATTAACCCAACATAGACGACATAGGCACATCCAGGCCTTAAACTCGGAACGACTCCAAGCCATTACAACTCCGAAAGCGTTGGCGAGAAACAGAGTATGGGCACCAAGTGAAGTGACCCGCTTTGCGGAAGCCATGCAGGAAGAGATATCCATGACCAAGGACCGACTGAGCGCCCTGACAACAGTGTTCCCTGGGAAAACGGAAATGCAAATTCTAAATAAATGGAAAGCCTTGCGTAGGTCGCAGCTCAAGCAGCAGCGGCTAGCAAGTCCGGTACAAGTACCTTTGTCGGTCGGGACTGAGGATCAGCCCAGTCCGAATCCGATCTCTAAGAAGTGTGGGCACAAGTGGCCAGTAGTCATTGGAAGAAGTTGGAAGTCAGTCCTGGGTTCGACTGAGAAACTAATCGAGAACATCAGGAGACTGGACCCAATAGGCACCCTCGATCGCAAGCCCAAACGTGGTAAGCGGCAGGGAGGGAGAGTCACACTTTCGCATCAAAGGCGCAAGCGTCGCTTCGCCGAGGTGCAAAGGATGTGGGATCTGGTTCCTGACAAACTAGCAGAACTGGTTCTCGACGGGGATGGGAGTGGGGCCCTACCCGATAAAGAAGTCGCTTTTAAGCACTTCAAAAACTTGTTTGAAACGCCCAATGATAGGTGCGTACCACTCGACTTCGTAAGAAGAGCCAATGACTGCCAGCCGCCCAAACCCATCACTGACGAAGAGGTGTTAGTCGTCATCAAAAGATGTCGCATCAAAGGTGCAGCAGGACCGGACGGCTTACGCCCCGTGGGCCTCAAGCGGGCACTTAAACGAGGCGTTGAGCGCGAGTTGTCTGCCCTATTCAGTTTGTGGCTGAAGTGCCGAAGGGTGCCCGCACGTCAGTGCGAGCATAGAACGGTGCTGATCCCTAAGAACGGGGCAACTCCGCAGGATATGGGCACGTGGAGGCCGATCACCGTAGGTAATCTCCTCCTTCGCCTCTTCACGAGTATTTTGGCCAAGAGAATTGCGTCGGAAGCTCCTTTCAACGAGATTCAGCGCGGGTTTGTGCCATGTGATGGTATCACAGAGAACATCTTTTTGTTCGCCCGCTGTCTCAAGGAAGGTAGCAGCCAGAGTGATGCAACGGCGATAGTCTTACTGGACTTCGCCCGGGCCTTTGACTCGGTTGGGCACACGCACATATTCGCTGCTCTGGACCGTTTAGGTACGTGTGACGCGTACACAGAAGTGTTCCGATATCTCTATGCGAAAGCTAGCACCCGCCTCCAAATAGGTGGTGTGCACACCGAGGCAATTCAGTTCAAGCGGGGAGTCATGCAAGGCAATCCGGCTAGTACGGAATTGTTCAAAGCAGCGATCGACCCATTGATTTGCAGCCTGCAGAATAGTGGTGATGGCATCACACTCCGAGGGGCTCCCAAGAAATTGGGCTGCCTTGGCTTCGCAGATGACATGATTGTCTTAGCGGAGAGCATTGAGGGCATGAAGAGGCAGTTGGCAATAGTCTCTGACTTTTGCATGGGCTTTGGAATGAAACTCAATGTACGGAAGTGCAAGTCGTTACTCCTAAGACGCGGCAGTGAATGCATGGTAGTTGATGACACTGTGAACTGGCATATCGGTGAAGAGATAATACCTCAGGTTCCTGTTGATGGTGTAATGCGGTACCTTGGGGTAGATTTCACCCCCTTAAAGGGTCTGCGCACGTTCGGTTTGAAGCAAAAATTAGTGTCTTGGATCGAGAAGATCGGGGAGTTTCGTGGGCTGAAGCCCCACCAGCGTGTCTCGCTTCTTAGTGAGTACGCCGTCCCACGACTTATCCATGCGCTTAAGTTCACGCCCACTAGCGGGGTGTTCTTGGATGAGCTCGACCGGTTGGTGCGAAAGGGCGTGAAGGATTGGTGCAAGCTGCCTCCATCTGCGACGGATGGAGTTTTGTACGCAGCGAGAAAGGATGGTGGTATAGCCATCCCCAAAATCAGTGCAATCATAGACACGGCGAAAGCCAACTCCATAAGACGACTCCGTAAATCCTCATTTTCGGTTGTGCGTTCGGTTATTGCAAGTCTCTCTGAAGACGAGATAAGCTCCATCTGGAGTTCTTCCCGGAAGAGAACAGCTGGCTCTAACTGGCGCAAGACTGAGATGGCGAAATGGGAATGGTTGCCCGTACAGGGATATGGAGTAAGACACTTCATGGGTTCGACAGTCAGCAACAGCTGGTTGAAGAAACCGCAAGGCATGAAGGCGAGCACTTGGATCAAGTGTTTGCAAGTCCGCACTGACACCTTTCCGACACGAGCTGCTCTCTTGAGAGGAGGAAGGAGTGGTACGCAGGAATGTCGCTTATGCCGATTTCCGCACGAAACACTTAGACACCTTCTCTCATTATGCCCAGCACTTCACGGGCTAATCATAAGAAGACACAACAGAATTGTGGACCTTTTGGCGAGCAAAGCTGGTGAGATTGGTTGGAGAGTCCGTAAGGAGTTCCGTTGTCGGCTGGACAGCGGGGAAACCCGTGTCCCTGACTTAATCATCCATGATGGGGGTGGACGGGCCATTGTCGTCGATGTGGCGATAACTTACGAGACCGAGCAGCCAGATGTTTTCGAGAGAGCCTACGAAGCTAAAGTCAGGAAATACGAATGTCTTCGTGACTACCTGAAAGCAGAGGGACTTGGTGAATCTGTCTCCGTTCATGGATTCGTACTTGGGAGTCGAGGAGCTTACCCGGAAATAAATGATCAGGTCCTGAAGGACATTGGCATACGTAGCTGGCACTTTAAGGCCATGCTCAGTAGGCGAGTCCTGCAAATGTCTGTAGACATTTTATGCCAACTCGGGGTAGACACACCTGACCGGTGGAGTATCCTTGACGAACAGTACGGAACCTAAAGGATTTGACGGGAGTCGTTCTAGCGGAGGCACAGGTGAGGTTTCTTTGGAGACCGAGGACCCGCAGATGATGGCAAGAGCTCTCTGGAGAGAGAAGGCCTACTCCGTAACCACAAGGCAAGCATGAGCTTCCAACCTCGAACGCCTTTCGGCTCAAATGAGTGTGCCTAACTAAGCCCCGGCCTGACGGCAAGAGGGGGGTCCCCAGTTCTTTTAAGAATAGGGGGCTAGGCTTAAAGAGAGGTACCAACCGTACCCCGCCTCGAGTCGACCCCACCATCCCCAAATTGGGGTGAGTGGGCCCTCTTTAACAAACCAAAACGCCCTTCGGCTCATAAGTGTGCCTAATTAAGCCCCGGCCTGACGGCAAGAGGGGGGTCCCTAGTTCTTTTAAGAATAGGGGGCTAGGCTTAAAGAGAGGTACCAACCGTACCCCGCCTCGAGTCGACCCCACCATCCCCAAATTGGGGTGAGTGGGCCCTCTTTACCAAACCAAAGTCCATGTAGACTCGGCAGTTTGCCTCACGCAAACTCATACTTCTCCTCGGAGTAGTCCCTGTAAGACCGATGACACCTCTGGCAACGGGTGGTGGAAACGGACTTGTGAGATTTTGTAGGTTTCCTCACAAGTCGGCTAATCCAGAGTCTTATAGAGGTCTGGGGGCCCGGGTGGCACAACCACCTGATTGGATCCACGTAAGCCCTCCTACAAAGGTGACGACATAGGACACTAGTGAAAGTCCGCTTGGGGGAACCCATCATTGTTGTTTCCTATCTAAATGTCGGCGGATGGATCATCAGTAGGATGAGAAGGAACAGGTCTGAGTTGCTCTTCAAGTACTTGCTGAAAAGAGCCGAACCCCGCCTAAGAAGGTGAGTGGCAAGTAGCTAGATAGTTAGATAGTCCCTCTAACTCTTTGTCCTTTTCCCTCTTAGGACTGACGCCCAGTGCCCACGGGCAGCAACAGAAGTCCCCTGCCGGTGACATGGAAGCTATACAGTTCTCCGGCCGGTGCTGGCTATGGCCTGCGACCAAATATTTGCCCACAGGTAGGTCGGCAGGTAAGACAACATAGCCTTTCTATCCACTACTTTCACTTTGTTAGGGCCCTGGTGTGGCGCCTGAGGTGACTGAGACATGAGTAAGTAAGCAGGTCTGGGACGATGGTAGGAGGAGGCGGCCGGCGCGCTGATTTGTAGTGCGTCCGGAATGGAAGGCGAGGCTGCGACAAGCCTCTTAAACTCCCCGCACGGGGGGAGGAGAGGAAACGTTGCGATAAGGCCCCGGAAAGGAAGGGGAGCCTAATGATCGGGTGGTAGTCGCCCCTCCCGACTTGACTTGACAATCTGTGAACGAACTCGTCGATTGGATTGCCAACGGTGCTCGAGGCGAATGGAAGTTGCTTGTATCTTCCGTATGAAATGATCTGTATTCATGGCTCATACTAACTTTCTCCTTTCCACCATTCATGCGCGCGGGGACCCGCTTATCGGGTCTCTCCTCAACGCTCATGTCTTGGCACTCACTTTCGTGTGTCCGAGGACGGGTGAAGTTGGGCCGGTTGCGGTCGAGTTGAAAGGGTCCGACAGCCTTCCACGACCGGTACCAGTTGTGGTTCTGACCAAAATTGTCGAAAAAGCCCGTCGGGGTGTCCTGAATCAGTCGAAAGGTTGGTTTAAGGGTGTCACGTCGTGGCCGCAGCCAAATGCCTCGTCATCTAA</t>
  </si>
  <si>
    <t>Argiope aurantia</t>
  </si>
  <si>
    <t>Yellow garden spider</t>
  </si>
  <si>
    <t>Aaur_10x_AMNH</t>
  </si>
  <si>
    <t>R2-1_AAu</t>
  </si>
  <si>
    <t>TSFLLFQMAASCQARGSEESGHVTPEGTSPGGEDGAMVLPIPTDGLYRCTLCTEEFGRADVLSRHARERHSTPVVYTCSKCGRVGRSFRSISIHYGKCNGPSPAVDDALLRFVCSVCERKFVSKLAMTQHKRHAHPAIRNEERLEELEASKALPKNRVWSPDEEKNFIKMTKELSCFNRQIQRALETEFQGKTRTQILNKWKALRRLRLRLQRASPVTPTTVAVRAESPLALAPPPRECKHEEVQEQKVGWKYVVKMTHRVIRRIEMSGPPIPDRRPNRKGGKRRVDKATSYCQRRKSRFAEVQRMWDFAPDKLATIVLDGANTRITPHLETAEKHFKSLFETRNDSCGQLDYTGRSECTPVPEFTSAEVKRVIRRCRRRGASGPDGLRPASLKRALKRGVEQELATLFNWWLRFRRVPAFQCEHRTVLIPKAGASPKDMSTWRPITVGNVLLRIFCSVIARRLSESMPINEIQRGFVSCDGIGENNFLFARILKDGNVTSAETAIVLLDFARAFDSVGHAHLFAALERLGICKAYQRVFKYLYGASTTRIQVGSEFSQPIRFERGVMQGNPASTELFKAALDPLICRLQRSGWGIMLRGASQRLGCLGFADDMIVVAESIQGMSNQLAIVSDFCREFGLELNVRKCKSLLLRRTPDCLVVDTAAKWTVEDREIPQVSVEDTMKYLGVEFTPLRGPRMFGLERRLGEMIERIGARGNGLKPDQRVLLLSTYAVPRLLHQMMYCPISGTVLDGLDRMIRMAVKSWVKLPPSATDGVLYAANRDGGLAIPKLKSALVVAKAKARKRLSDSTFSVVSEVLAALSEEERSSIWGAPWKRQVRGNWRTEEALGWEWLPVQGVGVQHFLESSVSNSWLRRPPGMKGSTWCRCLQIRTDTYPTRAALMRGREGNRECRLCRFPHETLRHLLSKCPELKGQHIRRHDRIVELLARQCGSHGWRVRKEFRCRLSNGRVLIPDLILHDGGGRAIVIDVAITYETADPDVFELAYEKKARKYEVLRQTLVDEGICESATFHGFILGCRGAFPKINDQVLEDVGIRNWHFKAMLSRRVLQMSADMLQRLGDRPGSWESYHDVEY</t>
  </si>
  <si>
    <t>AGCTCCTAACTGTTCAAGTGGAACAGGGTGGGGTGGTAAGGCCAGTAAAACCGCACGTTGCGACAGCCCGCTTGGCACGTTCTGGGTAGCCAGGACGTAGCAAGTCTTTATCCTAAGGGTCCACGTCCCGCCGGCTGGACATCAGTGTTTTACTGGTGACAAATTAGGAGAAGGCAAAAACCAGACCTCATCGCCCCTCGGGGTGATGAGGTCTATTTTTTATGACCAAGAAAATATCAAAGGTGAGCTATGGGCGCTTGCGCAACGCGCACCTGATTGATATTAAGGGTCAACCACCCTATTATAGTGGAAACCGAAGGAAGCCCGTCGTACGTCTCAGTAGCGTCAGCTGCTGGGTATATCTTGGGCAGTTAGTCCCAAGGAAGTGCGGCAATGGGTGGGGTTTTGTAGCCCCGACCGAGTCCAAGACTCGAGACTTGAACGCAATACGAGCAAGCAGAAGACAAAAGTCGGATGCGAGCTCTCGAACGCAATACGTCCTCGACGTGTAGGCACTTAGCCGAAGTCTTGGATACCGGGGAACCGTTTAACGGTTAGCCGTTGACTGAAAATCCCGACCTCTGAGCAACCGCTTGGGGGAGGGTGGGGTGCTGGCAGTTGCCTAGCGCAACTCATACTCCTCGAAAGAGGAGTCACTGAGACTAAGTCCAGTAAAACCTCTCGAACATTACGGTCAGTGAGTTCAGGGAGGAGCGCAAGGTGGTTACCGTCAGGTAACTGCAACGCGTTCCTCCCAAAACTCATGTATCCTTTTTCCTTGTTTCGGTGTTTTTCTTTTTGGTTTGTTGCATGTATTGCGTGAGCAAATTTAAACCTCTTTTCTTCTCTTCCAGATGGCAGCGTCGTGTCAAGCCAGAGGATCAGAAGAGAGTGGGCATGTGACTCCCGAAGGGACTTCACCAGGTGGCGAGGATGGAGCGATGGTGTTGCCCATACCAACAGATGGATTATACAGATGTACTCTATGCACAGAGGAGTTCGGCCGGGCGGATGTCCTCAGCCGACACGCTCGTGAGCGCCACTCGACACCCGTGGTGTATACCTGCTCCAAATGTGGGAGAGTTGGTAGAAGTTTTAGATCTATCTCAATCCATTATGGCAAATGTAATGGGCCTAGCCCAGCGGTAGACGATGCGCTGCTGCGGTTTGTCTGTTCGGTGTGTGAGAGGAAGTTTGTTTCAAAACTTGCAATGACACAACACAAAAGGCACGCCCATCCCGCTATCCGAAACGAGGAACGATTGGAGGAGCTTGAAGCCTCAAAAGCGTTGCCGAAAAATAGAGTCTGGTCTCCTGATGAGGAGAAGAACTTTATAAAGATGACGAAAGAATTGAGTTGCTTCAACAGGCAAATCCAACGTGCCCTTGAAACAGAGTTCCAGGGGAAGACGAGGACCCAGATCCTTAATAAGTGGAAGGCCTTGCGTCGTCTGCGGCTTCGGCTGCAGCGAGCAAGTCCGGTGACTCCTACTACGGTAGCGGTAAGAGCCGAGAGTCCTCTCGCGCTAGCACCGCCCCCCAGAGAATGTAAGCATGAGGAGGTGCAGGAACAGAAGGTGGGCTGGAAGTACGTTGTGAAAATGACTCATAGAGTGATTCGAAGGATTGAGATGTCAGGACCACCTATCCCAGATCGCAGGCCTAACCGAAAGGGTGGCAAGCGACGAGTGGATAAAGCAACATCCTACTGTCAGAGGCGAAAGAGCCGCTTTGCCGAAGTGCAAAGAATGTGGGATTTTGCTCCTGATAAGCTCGCGACAATAGTCCTCGACGGCGCCAATACCCGGATAACGCCGCACTTAGAGACAGCTGAAAAGCACTTTAAGTCGCTCTTTGAGACACGCAACGATTCATGCGGTCAGCTCGATTACACCGGGAGAAGTGAATGCACCCCTGTGCCCGAATTTACATCTGCGGAGGTAAAGCGCGTCATCAGAAGATGTCGCCGCCGTGGAGCGAGTGGGCCGGATGGCCTGCGTCCCGCGAGCCTCAAGCGGGCTCTTAAACGGGGCGTGGAGCAGGAGTTGGCGACCCTCTTCAATTGGTGGTTGAGGTTCCGTAGGGTGCCCGCATTTCAGTGCGAGCACAGAACGGTCCTCATCCCGAAGGCGGGTGCGTCACCCAAGGACATGAGCACTTGGAGGCCGATTACCGTTGGTAACGTGCTTCTAAGGATCTTCTGCAGTGTCATAGCAAGGAGACTCTCAGAAAGCATGCCCATCAATGAGATTCAGCGCGGGTTCGTGTCATGTGATGGCATTGGAGAGAACAATTTTTTGTTCGCCCGCATACTCAAAGATGGGAATGTAACGAGTGCTGAGACGGCGATTGTCCTTCTTGACTTCGCCCGTGCTTTTGATTCAGTTGGTCACGCTCATTTGTTCGCAGCTCTAGAACGCTTGGGGATATGCAAAGCGTATCAAAGGGTCTTCAAGTATCTCTATGGTGCTAGCACCACTCGCATCCAAGTGGGAAGCGAGTTCTCACAGCCGATCCGCTTTGAAAGGGGTGTAATGCAGGGCAACCCGGCTAGTACGGAGTTGTTCAAAGCTGCCCTGGACCCGCTCATCTGCAGGTTGCAGCGGAGTGGTTGGGGAATTATGCTCCGCGGGGCTTCCCAGCGACTGGGTTGTCTCGGTTTCGCCGACGACATGATCGTCGTGGCTGAAAGCATTCAAGGAATGTCCAATCAACTGGCGATCGTCTCTGACTTTTGCCGGGAGTTTGGGCTGGAATTGAATGTCAGGAAGTGTAAATCCCTACTGCTCCGGCGTACCCCCGACTGTCTTGTCGTGGATACTGCTGCCAAGTGGACGGTTGAAGATAGAGAGATCCCCCAGGTGTCTGTGGAGGATACTATGAAGTATCTTGGCGTGGAGTTCACTCCCCTAAGAGGACCACGTATGTTCGGTCTGGAAAGAAGGCTAGGAGAAATGATAGAGAGGATCGGGGCGAGAGGTAACGGCCTGAAGCCGGACCAGCGGGTGTTACTCTTGAGTACATACGCTGTCCCACGACTCCTCCATCAGATGATGTACTGTCCCATTTCGGGAACAGTCCTAGACGGTCTGGACCGGATGATACGAATGGCGGTAAAGTCTTGGGTAAAGCTGCCTCCATCCGCGACGGATGGGGTCCTGTATGCAGCAAATAGGGATGGCGGTCTCGCCATACCAAAACTGAAGTCTGCTCTTGTGGTGGCGAAAGCCAAAGCCCGGAAGAGACTCTCAGACTCAACCTTCTCGGTAGTTTCAGAAGTTCTGGCGGCCTTATCTGAAGAAGAGAGGAGCTCCATTTGGGGCGCCCCTTGGAAGAGACAGGTACGCGGAAACTGGAGAACTGAGGAGGCTCTGGGTTGGGAATGGCTTCCTGTGCAGGGCGTTGGAGTACAACATTTCCTGGAATCAAGTGTCAGCAACAGCTGGCTAAGAAGACCACCAGGGATGAAGGGTAGCACCTGGTGTAGGTGCCTCCAAATCAGAACAGACACATACCCAACTCGTGCTGCCTTGATGCGAGGTAGAGAAGGGAACAGAGAATGTCGGCTCTGCCGATTTCCTCATGAAACCCTCAGACATCTCCTATCAAAGTGTCCTGAACTCAAAGGTCAACACATTCGGAGGCATGATCGCATTGTGGAGCTTTTAGCGAGACAGTGTGGCTCACATGGGTGGAGAGTCCGCAAGGAGTTCCGCTGTCGGTTGAGTAACGGCAGAGTCCTTATTCCCGACTTAATCCTCCACGATGGCGGAGGACGGGCGATTGTCATTGACGTGGCAATCACATACGAGACGGCTGACCCAGATGTCTTTGAATTGGCCTATGAGAAAAAAGCCAGAAAGTACGAAGTTCTTCGTCAGACTCTGGTGGATGAGGGGATCTGTGAAAGTGCCACATTCCATGGCTTCATTCTGGGTTGTCGTGGAGCTTTTCCCAAAATTAACGACCAAGTTCTCGAGGATGTAGGCATCCGCAATTGGCATTTTAAAGCCATGCTAAGTCGGAGAGTCCTGCAGATGTCGGCTGACATGCTGCAGCGCCTCGGGGATAGACCTGGCTCGTGGGAAAGTTACCATGATGTGGAGTACTAACAGGCCCTAAGGGCACTCCACGGCCTGGGGCTTCGACAGCCGGGGCTCGTAGGTAAGTGGTGAGGACCCGTGTGGAGTCACCACAGATGAAGCGGGTGGATCAAGATCTCCCGGACGGGAGGAAGTCCAACTGCCCTGACCGTAATCCCGGTTCCTCGGGAAGTTCTCGAACGCAAAGTCCAAGCAGCGCTGGCAACTCGCCTGGCGAGCGAGTTCATACTTCCCTTTGTGGTAGTCACTGGATCTAAGACCAGCAATGCCTCTGGCCGGTAGAGAGGAGATTGCACCAGGTGTGCGGGTTTGTGGGGTTTACCGCATGCCGGCGAGCAAAGTGACTTACTCAGGTGGGTCGCGGAGCTGTCCCAGGGTCTCGGTCTTGGTGGGAAGTTCTCTCTGCACCCCAATAAACAAGGACGGTACGACCGGTCAAGAATCGTTCCAAGAGCTGTGGACGACTTGCTGGATAGTGCTCTACCTTCGTACGATGGCTAGCGGGCCGGATAGGCACACGCCGGAGTACCCTTCCTGTGATGGTTCCGCAATGGCAGGAGCAGCAGATGACGTGGAAGCTCGCCTCTCAGGTACGTAGGTGCAGGTAGGGTGAGTCCAGTCCTTTCCGCGTGCTGTCTTCTTTCCTTTCAACCCCTTGTGGCCGTGGTCCCACGGCGGAGGATGGGGGTGGCGGTTCCTAGGAGACTTACGGCCCACGGGCCTAAAACTCTGCTTTTAAGGGGCTCCGCCCCCGGACGTTGTGGGAAAACGGGAAATGGTGCATGGCGGGCGGGGCTTGCCCCAACCGTGTTTGTGTGTTCTTGTGTGCGCATACTAACCTTCTGCTTTCTGGCCATTCATGGGCGGGGCACGGCTTTCGTGCTCCTTCTTGCCTGGGGACGGCACTCACATGCGACGTGTGAGAGAAGTGGGTGTGTGAGGCCTTTCGGCAGCGTGTCTTGTGTTGGTTGTGGTCGCCGGACGAATCCGGTTCGGCCGCGTAGTTTGGCGGCTGCGGCTGATGCAAAAAGGGGCCCAGCAGTCCTCAACCACGGGTACCCGTGAGTCGAAACCTGCTGAAAAGCCGCTCCACGGGGTGCCAGGGATTCGTCTCTTTTGGCCTCGCGGTAGCGGTCG</t>
  </si>
  <si>
    <t>TAGCCAAATGCCTCGTCATCTAATTAGTGACGCGCATGAA</t>
  </si>
  <si>
    <t>TAACAGGCCCTAAGGGCACTCCACGGCCTGGGGCTTCGACAGCCGGGGCTCGTAGGTAAGTGGTGAGGACCCGTGTGGAGTCACCACAGATGAAGCGGGTGGATCAAGATCTCCCGGACGGGAGGAAGTCCAACTGCCCTGACCGTAATCCCGGTTCCTCGGGAAGTTCTCGAACGCAAAGTCCAAGCAGCGCTGGCAACTCGCCTGGCGAGCGAGTTCATACTTCCCTTTGTGGTAGTCACTGGATCTAAGACCAGCAATGCCTCTGGCCGGTAGAGAGGAGATTGCACCAGGTGTGCGGGTTTGTGGGGTTTACCGCATGCCGGCGAGCAAAGTGACTTACTCAGGTGGGTCGCGGAGCTGTCCCAGGGTCTCGGTCTTGGTGGGAAGTTCTCTCTGCACCCCAATAAACAAGGACGGTACGACCGGTCAAGAATCGTTCCAAGAGCTGTGGACGACTTGCTGGATAGTGCTCTACCTTCGTACGATGGCTAGCGGGCCGGATAGGCACACGCCGGAGTACCCTTCCTGTGATGGTTCCGCAATGGCAGGAGCAGCAGATGACGTGGAAGCTCGCCTCTCAGGTACGTAGGTGCAGGTAGGGTGAGTCCAGTCCTTTCCGCGTGCTGTCTTCTTTCCTTTCAACCCCTTGTGGCCGTGGTCCCACGGCGGAGGATGGGGGTGGCGGTTCCTAGGAGACTTACGGCCCACGGGCCTAAAACTCTGCTTTTAAGGGGCTCCGCCCCCGGACGTTGTGGGAAAACGGGAAATGGTGCATGGCGGGCGGGGCTTGCCCCAACCGTGTTTGTGTGTTCTTGTGTGCGCATACTAACCTTCTGCTTTCTGGCCATTCATGGGCGGGGCACGGCTTTCGTGCTCCTTCTTGCCTGGGGACGGCACTCACATGCGACGTGTGAGAGAAGTGGGTGTGTGAGGCCTTTCGGCAGCGTGTCTTGTGTTGGTTGTGGTCGCCGGACGAATCCGGTTCGGCCGCGTAGTTTGGCGGCTGCGGCTGATGCAAAAAGGGGCCCAGCAGTCCTCAACCACGGGTACCCGTGAGTCGAAACCTGCTGAAAAGCCGCTCCACGGGGTGCCAGGGATTCGTCTCTTTTGGCCTCGCGGTAGCGGTCG</t>
  </si>
  <si>
    <t>Andrena carantonica</t>
  </si>
  <si>
    <t>Chocolate mining bee</t>
  </si>
  <si>
    <t>Andrenidae</t>
  </si>
  <si>
    <t>GCA_952773225.1</t>
  </si>
  <si>
    <t>R2-1_ACa</t>
  </si>
  <si>
    <t>RNGFHLDNELERTGLMHPANKLSLTKMYSDEEDEASDAEAHGPGSSAADESANREGTIVDDTGNVQGHSEQQEVVLPLSSPIRCSGCQNNNQDCQFLNEKDFVKHVAKQHSSMTIAWICKSCGKTYKKGHALACHIPKCKGPVVIMEKEFQCSECADSFDSQRGLSVHERHRHPALRNAKRKGGEETVTAAAKKGAKASVWTEEERLLLIELNQRFEGSSQMNARMREYFPNKTLKQISDKRRQIRPPQAEALMVESDPEPTNELAEEVISPPQVDDLSDSQVEDNDWCETLKIAVVAEQTDAAEWLSIQERLKEVALSNTSGAAEVDGIIKEIVQKLVGDKASAPAKAKRPARKGNRGPNDPRREKDKTKRAKYRYAKYQEAYNNCPGKLANLAMAGKALVDDDEGIVYPDTEAVRDLYTKLWGTSGPQWKEVTQKRGPGVITAMGDVWSPITADELISKMAKMKANTAAGVDHIKKVDLRRKGVVQILAQLFNTLLLKEHFPDHFKQNRTTLIPKPGKDSKEPGNWRPITIGSLLGRLFSSMIDKRLRESVTITDRQKGFKNENGCRHNIAILSSALASMKSSKGGILTIVDVSKAFDTVPHAALGPTLAKKGVPRKAREYIEKMYDGCRTSIRTKEGGEIQITLERGVKQGDPLSPLLFNIIMDPIIEEINDTSEGVRLEGAKVAILAFADDIVLVGKDKNEASRQLAALAKYLDNLGMELSIPKCAAVEVVAKGKTWFLQDPEMKLGTEGVPTIKAEETTEYLGVTLDPWVGFRVNKKKVEKVIFAANMIKKMGLKPHQKIELIRTYLIPKIIYVLVANPPPLTMLKELDHEIKQVVKSILKLHPSATDGIIYADRSHGGISLQRIENIVKLAVIRSSIKMLTSTDEAVKSALQDQMGTINKYAQSMGLNWPVSLEEVEEARKQAKKLETDRWRQLISQGQGVADFCHDKVGNAWLYNPTLLKASRYLDALKLRTNTFGTKVALRRANKNLDATCRRCRAQIETLGHVLGNCLHTKPMRIRRHNEIKDLIKDRVARRCTVFDEPTVNVVGELKKPDLVIKDQDRLFIVDVTVRYEDKDNLRKAFLDKTSKYKETLEYIKLRTNCLHASILPIVVGTRGAMPSKTQANLKVLGLPKKDMVTIALIALRSSLEIANAFLDYDLIR</t>
  </si>
  <si>
    <t>CAGGAGAGGGCCACGTGGAGGTGTCGCGCCGGTTCGTACCCATATCCGCAGCAGGTCTCCAAGGTAAAGAGCCTCTAGTCGATAGATTAATGTAGGTAAGGGAAGTCGGCAAATTGGATCCGTAACTTCGGAATAAGGATTGGCTCTGAGGAGCGGGGCGTGTCGGGCTTGGTTGGGAAACGGGTTTGGTTGACGAGCCGGGCCTGGGTGAGGTGAACGGTCGGGATTTCGGTCTCGCATCCGGGATCCGAGCTCGGTCCCGTGCCATCGCCTCCCGCGGATCTTCCTTGCTGCGAGGCTTCCGTGTCGGTTTCACCGTCGTGGTCGTCCTCTTCGGCCGCCATTCAACGCTCAGCTCAGAACTGGCACGGACTAGGGGAATCCGACTGTCTAATTAAAACAAAGCATTGCGATGGCCCCCGAGGGTGTTGACGCAATGTGATTTCTGCCCAGTGCTCTGAATGTCAACGTGAAGAAATTCAAAAAAAGCGCGGGTAAACGGCGGGAGTAACTATGACTCTCTTAACC</t>
  </si>
  <si>
    <t>AGGAGTTAGCGCCCGGCTCAAGGCTCAAGTGGCGCGGCTACATTCCCCCCTAAGAGGTGCGGCCGAACGGCCCCCTTAGGCGTGAGGAGTGAGCCCCCTTGAAGCTCGGAGTTGCGTGGCGGGGCACTCCTTAAGGCAGCCGAAGTACTGGCTGCCCCAAGTAACCTGCAGACTTGGGTGAGGTCTCTAGCATGTCCTATATGCGTGGTTGGCCTCGAGCCAAGCCGCGGGGTGCTAGGGCATAGTTGCAAGGGACGTATGCGAATACATAGCCTCTGGCGTCCTTAGTCGTGGGAGGTACCTCCAAGCGGGACTACGCCGGGATACCCAGACGTGGGTATGCAGAATCCTCACACGACGGGAGGTTGCGTTTGAAACCCGCAAATTGCGGGCAGAACGCGCCTCTCTTGAGTTCCCATTGCGCTCTCCAAGCGAGGCGATAAACTTGAAAAAGCACATACGTGCTCTTATAAGATCACAGAAAAGCCTGATGGTGCATGGCAAAAACACCGTAGCCATAAATCGGCACGGATAGAAACAGCTCTTTGAGCAAACAATGATGAAAGAGGTGCAAATATAGAAACGAGACGTAGTCTCGAACAAATAAATAAACAAAGTGACGATTGCGTCCAGCGTGGGGGCCCTATCCTGCACTTAGCGGGAAGGGCCCCCACATTCACGTTAATCGAAATTTTGATATACCGGCGAGATAGCCACCTGGGGCGGTATTGTCATGGCGGCAAAGCAATACGCCGCTGGAAACTTGTAGGTACTGGTGGCGTAGCAATACGCAGCCAGTCCTGGAGGGTTCTGGCGGCAAAGCAACACGCCGCCAGTCCTTAGATATCTGAGGACAAAAGAATACGCCTTCAGCGCTCGAGGGGCCTGCGGCTGTGGAAACGCACCATAGGTTTATCGAGATGCTGACTGAGCGATAAGGATGCGAGTAGAGGGCCTCGCAAGGAGTAGCGCATTGGGTGTTGACGAAATGGCTTTCACCTGGATAATGAGTTGGAACGGACTGGATTGATGCACCCGGCTAACAAACTTTCTTTAACTAAAATGTATAGTGACGAAGAAGATGAAGCCTCGGACGCTGAAGCCCACGGTCCCGGGTCTTCAGCGGCGGACGAGTCCGCTAACCGTGAGGGGACCATAGTTGACGACACTGGCAATGTCCAAGGACACTCTGAGCAGCAAGAGGTGGTACTACCACTGAGTAGCCCCATCCGATGCAGTGGATGCCAAAATAATAATCAGGACTGTCAGTTCCTGAACGAAAAGGACTTTGTTAAGCACGTAGCCAAGCAGCATAGCTCAATGACAATCGCTTGGATATGCAAAAGCTGCGGCAAAACCTATAAAAAGGGACATGCCTTGGCATGCCACATTCCAAAATGTAAAGGTCCCGTAGTAATTATGGAAAAAGAGTTCCAATGTAGCGAATGCGCCGACTCGTTTGACTCGCAAAGAGGACTCTCAGTCCATGAACGACACAGGCATCCGGCATTAAGGAATGCAAAGCGCAAGGGTGGAGAAGAGACGGTCACAGCGGCGGCAAAGAAGGGAGCAAAAGCCTCCGTCTGGACGGAAGAGGAGAGACTGCTCCTAATTGAACTCAACCAGAGATTCGAAGGCAGTTCTCAAATGAACGCTCGGATGAGGGAATATTTCCCCAATAAGACGCTGAAGCAAATCAGCGATAAGAGAAGGCAAATTAGGCCTCCACAAGCAGAGGCATTAATGGTCGAATCTGACCCAGAACCAACTAATGAGTTGGCTGAGGAAGTGATCTCACCTCCTCAAGTAGACGACCTAAGCGATTCTCAGGTTGAAGACAACGACTGGTGTGAAACACTAAAGATAGCGGTCGTCGCTGAACAGACAGACGCCGCTGAGTGGTTGTCCATCCAGGAGCGTCTAAAGGAGGTGGCATTGAGCAATACCTCCGGGGCGGCGGAAGTAGACGGTATAATCAAAGAGATCGTCCAAAAGCTGGTAGGCGATAAAGCTTCCGCGCCGGCTAAGGCCAAAAGGCCCGCTAGAAAGGGTAATAGGGGCCCTAACGATCCAAGAAGGGAGAAGGACAAAACAAAAAGAGCCAAATATAGGTATGCAAAGTACCAAGAGGCATACAATAATTGTCCTGGCAAACTGGCCAATTTGGCCATGGCGGGTAAAGCCCTAGTAGATGATGATGAGGGCATCGTCTACCCAGATACGGAAGCAGTTAGGGACCTATATACCAAGCTTTGGGGCACTAGCGGACCCCAATGGAAAGAGGTGACCCAGAAGAGGGGCCCAGGGGTCATAACTGCAATGGGTGACGTATGGTCGCCCATAACGGCTGACGAACTAATCAGCAAGATGGCCAAAATGAAGGCCAATACCGCGGCTGGTGTCGACCATATAAAGAAAGTCGATCTGAGAAGGAAAGGAGTGGTTCAAATTCTGGCCCAGTTATTTAACACACTCCTCCTTAAGGAGCACTTCCCAGATCACTTTAAACAAAACAGAACAACGCTCATCCCTAAGCCGGGGAAGGACTCCAAAGAACCGGGGAATTGGAGGCCGATTACAATAGGATCCTTGCTAGGGAGGTTGTTCTCTAGCATGATAGACAAAAGATTGCGGGAGTCGGTCACCATAACTGACCGACAAAAGGGCTTTAAGAATGAAAATGGGTGTCGACACAATATAGCAATTCTAAGCTCTGCCCTTGCCTCCATGAAAAGTAGCAAGGGAGGGATACTCACGATTGTGGATGTATCGAAGGCGTTTGACACGGTACCTCACGCTGCGCTTGGCCCAACGCTAGCGAAAAAAGGTGTACCAAGGAAAGCGAGAGAGTACATCGAGAAGATGTACGATGGCTGTAGAACTTCCATTAGAACCAAAGAAGGAGGTGAAATACAGATAACCCTCGAACGAGGAGTAAAGCAAGGGGACCCTTTGTCCCCCCTGCTTTTTAATATAATAATGGACCCCATAATCGAGGAAATTAATGATACCTCGGAGGGCGTAAGGCTAGAAGGGGCCAAAGTCGCCATACTGGCATTTGCCGATGATATAGTTCTTGTCGGGAAAGATAAGAACGAAGCGAGCAGGCAACTGGCGGCGCTAGCCAAATATTTAGACAACCTGGGGATGGAATTATCCATCCCCAAATGTGCAGCCGTAGAAGTGGTGGCTAAGGGGAAAACTTGGTTTCTACAAGACCCCGAAATGAAGCTAGGTACGGAAGGAGTCCCCACGATAAAAGCGGAGGAAACCACAGAGTACCTAGGAGTAACACTGGATCCATGGGTCGGGTTCAGAGTTAATAAAAAGAAAGTGGAAAAAGTGATCTTTGCGGCCAACATGATCAAGAAGATGGGGCTCAAGCCCCATCAAAAGATTGAGCTCATCAGGACATATTTGATACCAAAAATCATTTATGTGCTGGTAGCTAACCCACCGCCGTTAACAATGCTGAAGGAGCTTGACCACGAAATCAAGCAAGTTGTGAAAAGCATACTTAAGCTCCACCCGTCAGCCACAGACGGAATAATATATGCTGATAGGAGCCATGGAGGCATTAGTCTCCAAAGAATAGAAAATATTGTCAAGCTGGCGGTCATTAGGAGCAGCATTAAGATGCTAACGTCCACGGACGAAGCGGTGAAAAGCGCGTTACAAGATCAGATGGGCACGATCAACAAGTACGCGCAGTCAATGGGCCTAAACTGGCCAGTAAGCCTCGAGGAGGTAGAGGAGGCCCGGAAGCAGGCAAAAAAGCTGGAGACAGACAGGTGGAGGCAACTTATCTCTCAGGGCCAGGGAGTTGCTGACTTCTGCCATGATAAAGTGGGGAACGCATGGCTTTACAACCCCACATTGTTGAAGGCATCAAGATATTTGGACGCCCTCAAACTAAGAACCAATACGTTTGGTACAAAAGTGGCGCTAAGACGGGCGAACAAAAACTTAGACGCTACTTGCAGACGATGTAGGGCCCAAATAGAAACTCTAGGGCATGTATTAGGCAATTGCCTTCATACTAAGCCCATGCGAATTAGGAGGCATAATGAGATAAAAGATCTCATAAAAGACCGTGTAGCCAGGCGCTGCACGGTGTTTGACGAGCCCACCGTGAACGTCGTCGGTGAACTGAAAAAGCCAGATCTGGTTATTAAAGACCAGGATAGGCTGTTCATCGTCGATGTCACGGTGAGGTATGAAGATAAAGATAACTTGAGGAAGGCGTTTTTAGATAAAACGTCAAAATACAAGGAAACTTTGGAGTACATCAAGTTAAGAACAAATTGCCTCCACGCTAGCATACTACCAATAGTGGTAGGTACGAGAGGGGCCATGCCCAGCAAAACGCAGGCAAACTTAAAAGTCTTGGGGTTGCCTAAGAAAGATATGGTAACCATCGCCCTAATTGCCCTCAGGTCGTCGTTAGAGATCGCCAATGCGTTTTTAGATTACGACCTGATTAGGTAAGGTTTTTACCCAAATGACCAGGTGGGCTTGCCCGCCAGCAAGTAGAACGTGCGCGTCCAGTAGCGTTGACCAGGCGCCAAAGCGGATACACACCATGCGTATGTACGTGGTGGCCGCCTGGGCTGGTAAGTTATAATGTGAATGTCCCACCTGACGAACTCTGGAACGGAGTAGCACCGCGCGTATGTACGCGGTGACCGTCCGAGTTAAACGATGTTTTAATGTTTGACCAGGCTTCAGAGCGGAATAGCACCATGCGTGGGTACATGGTGACCGCCTGAGCCAGTAAGTTATGCATGAATAATGAATAACGAAGCAGCTGCCGCTGATTATTATAAGAGCCCGTCTGGCCTTTACACCAGGCGGTGCGAGTCATGCCCATTATTGTGGGACATGGCGCGGAGCGGGCGACTACGAATGTAGAAGCCCGGGCGACGCCTCCGCGTGGCTTTCCCCGGACACGCTTATAGTGACCAAGTTCGCTTCCCCATAAGGGGACTCCGTCCTAATTTTTCCAGGCTCGTGTGGCAGAGCCCTTGGCAGTGAACACAAGAAAGTGGAATTTTGTTAAAGTTAATGCCTTTGTTATTGGCCCCAATTTGGGGCCAACTTGACACCTCACGAGGTGGTGAATGAAACCCTCGGAAGTATCCGGCCGCCCCTCAGGCGCACCCGGACAGATTT</t>
  </si>
  <si>
    <t>TAGCCAAATGCCTCGTCATCTAATTAGTGACGCGCATGAATGGATTAACGAGATTCCCTCTGTCCCTATCTACTGGATCCAGCGAAACCACTGCCAATGGGATCGTATGTATCATATTACGGTACCAAGCGGTTTCGTTGGAGATAAAAATTCCTTACGGTGTTTAGCAATGAGTCAAGTGTGGTCTTCACAATTCCTTAACTGCTTTCCGGCCGCCCTGTGG</t>
  </si>
  <si>
    <t>TAAGGTTTTTACCCAAATGACCAGGTGGGCTTGCCCGCCAGCAAGTAGAACGTGCGCGTCCAGTAGCGTTGACCAGGCGCCAAAGCGGATACACACCATGCGTATGTACGTGGTGGCCGCCTGGGCTGGTAAGTTATAATGTGAATGTCCCACCTGACGAACTCTGGAACGGAGTAGCACCGCGCGTATGTACGCGGTGACCGTCCGAGTTAAACGATGTTTTAATGTTTGACCAGGCTTCAGAGCGGAATAGCACCATGCGTGGGTACATGGTGACCGCCTGAGCCAGTAAGTTATGCATGAATAATGAATAACGAAGCAGCTGCCGCTGATTATTATAAGAGCCCGTCTGGCCTTTACACCAGGCGGTGCGAGTCATGCCCATTATTGTGGGACATGGCGCGGAGCGGGCGACTACGAATGTAGAAGCCCGGGCGACGCCTCCGCGTGGCTTTCCCCGGACACGCTTATAGTGACCAAGTTCGCTTCCCCATAAGGGGACTCCGTCCTAATTTTTCCAGGCTCGTGTGGCAGAGCCCTTGGCAGTGAACACAAGAAAGTGGAATTTTGTTAAAGTTAATGCCTTTGTTATTGGCCCCAATTTGGGGCCAACTTGACACCTCACGAGGTGGTGAATGAAACCCTCGGAAGTATCCGGCCGCCCCTCAGGCGCACCCGGACAGATTT</t>
  </si>
  <si>
    <t>Panorpa germanica</t>
  </si>
  <si>
    <t>German scorpionfly</t>
  </si>
  <si>
    <t>Mecoptera</t>
  </si>
  <si>
    <t>Panorpidae</t>
  </si>
  <si>
    <t>GCA_963678705.1</t>
  </si>
  <si>
    <t>R2-1_PGe</t>
  </si>
  <si>
    <t>CPICLLRGMNTLCVGLPEANRHLSLEHPTFILEFWCNNGCGKSYKTYKGVIQHFTHCKGPVVVPEEYFKCEACNISFKTHRGLSQHARHEHPDLRNTQRLTGGTVNPAPSNRASKWTEDEMQVLILNMDRLSQVKNVNTELAKLIPSKSAKQISDKRRLIKAKRLTTLNTSNITNTINLHNVTLRDSIVGTPPSARQVNPACTSTPTGRINRLVEFFDNVEPYNNTVINVSMDRAQSSMHEFIHEEIEWVGTVEKLWNEWRLPVTASPNMLVIDQAINDLVGVGATRLDLQVSVDKIASQFQELFLPNTNKPVNKDITLRRRRKCRRNRHTARRARKKHEFATQQDMFYNCPKKLAENIISGVEYSNGAHSKNLDPSKIENLYKGLWGTEGNTYYKFNSKNLIPLNDLTPIDPDLIKFLISQLRKKSAPGPDKVKREHVIKISGIEILIAKYFNALLLLRLYPEQWLGNRTILIPKKGADPSLETNWRPITIAPLLAKLFANPLHDMLKYHLKINSKQRGFTTENECLNNIVIFDEVMREAKLHNGAVITVLDISKAFDSVPHEAIFKALKRQGVPQMIIDGVRNMYKGAYTNIALGDSAINMKILKGVKQGDPLSPLLFNTVLDAVFDELESTVGYELHGVKVKALAFADDIVLVGNSIKDAQNQLNIACKTLSALGLKIAAKKSTCFMVKNLPGKTFGIVDPELLDPTSKLKIPFTECSDIFRYLGMQFSPWSGIKADKVYSGIVCSVERLGRTKLNALQKLHLFRTYVLSHFVFRMLISSLTDTQLRELDLVIRNMVKRAMHLPDETSSGFLYSSVKDGGLGIPRLSVRNSYAVLKSYVKLNSTEDEVIQA</t>
  </si>
  <si>
    <t>CAGGAGAGGGCAACGTGGAGGTGTCGCGCCGGTTCGTACCCATATCCGCAGCAGGTCTCCAAGGTGAAGAGCCTCTAGTCGATAGAATAATGTAGGTAAGGGAAGTCGGCAAATTGGATCCGTAACTTCGGAATAAGGATTGGCTCTGAGGATCGGGGTGTGTTGGGCTTGGTCGGGAAATGGGTTGTGGCTAACGTGCCGGGCCTGTGCGAGGAGGACGACTCTTGTGGTCGCGATCTGAGTTCGGTCCCGTGCCTTGGCCTCCCATGGATCTTCCTTGCTGCGAGTCTTTTGATACTGATACTACACGATTGATCTCTTCAGCCACCATTTAACGATCAACTAAGAACTGGCACGGACTAGGGGAATCCGACTGTCTAATTAAAACAAAGCAATTCGATGGCCCTAGCGGGTGTTGACGCAATGTGATTTCTGCCCAGTGCTCTGAATGTCAACGTGAAGAAATTCAAGCAAGCGCGGGTAAACGGCGGGAGTAACTATGACTCTTTAAGTC</t>
  </si>
  <si>
    <t>CTGGGTAGTGTACCGCTCCCGCCGTTTACATGGACTAAATAGGATATGCTAAGTCATATCCTGTTATCGCCTCTAGATGGTAGGTGAGCGAGAAAGGTACCGACGTTAAACTGCCCCGTCCTGAGCATAGGTGGCTGTGTGCCTCAGCACTCTGGGAGCTTTCGAATGGATCTAACGATCGTTCATTGCTCTTAGATAAAGGAGTGTGGTCCAGACATAAAAAAACTGCTCAAATTCAAAGTCCTGCAGTGAGTTAAACTCACGATCAATACCTTGGTAGACCAGGAATGTTAGGAACTGGGGATCCCTAACATTTATGTAGTCCCACTTATGATAACTTGGAATGGATACGGATGTGTAAATGGACTATGACTCGATTTTTGGCCAAGGAGTGCTTCCTTGAAAAATATAGCACAATTAAATTTTTTTATTAATGTTAAATACGATTACAATGGATTGATACTGTTATCTCCATATGAGTTTAAGTTATAATAATAATATAAATAGTGGAGACCTTTGCCCCGGTCTCCTTCGGACGCAAGAGGGGGTTAACGATGACAACAGTAGCAAGATAAAAATATTTGTCTCCAATAAGTTCGAGAATACTTAATGTCCAATATGTCTGTTAAGAGGAATGAATACATTATGTGTCGGACTACCTGAAGCGAACAGACACCTTTCGCTGGAACATCCAACCTTTATTTTAGAATTCTGGTGTAATAATGGATGCGGGAAGTCGTATAAGACTTATAAAGGAGTAATACAACACTTCACGCACTGCAAGGGACCTGTTGTGGTTCCGGAAGAATATTTTAAATGTGAAGCCTGCAATATCTCTTTCAAAACACATAGAGGGTTAAGTCAGCATGCGAGGCATGAGCACCCTGATTTGCGGAACACGCAACGTCTTACAGGAGGAACAGTCAATCCTGCACCTAGTAACAGAGCATCAAAATGGACTGAGGACGAGATGCAAGTACTAATATTGAATATGGACCGGCTATCCCAAGTCAAAAACGTAAATACTGAACTAGCCAAATTAATACCGAGCAAGAGCGCAAAGCAAATATCTGACAAGCGCAGGCTAATTAAAGCCAAGAGACTAACAACTTTAAATACCTCTAATATTACAAATACTATTAACTTACACAATGTGACTCTGAGAGATTCAATTGTTGGGACGCCGCCTAGTGCGCGTCAAGTAAATCCAGCATGTACATCAACACCAACAGGCCGAATCAATCGACTTGTAGAGTTCTTCGACAATGTCGAACCTTATAATAATACGGTGATTAATGTGTCCATGGATAGAGCTCAAAGCAGTATGCACGAGTTCATCCATGAAGAAATTGAATGGGTTGGCACGGTGGAGAAATTATGGAATGAGTGGAGACTTCCAGTAACAGCTTCACCTAATATGCTGGTAATAGATCAAGCCATAAATGATCTGGTAGGAGTAGGAGCGACACGGCTCGACCTACAAGTCTCCGTGGACAAGATCGCAAGCCAGTTCCAGGAATTATTTTTGCCGAATACTAACAAGCCTGTAAATAAAGACATAACATTAAGACGTAGGCGAAAATGTAGGAGAAATAGGCACACAGCTCGGAGAGCACGAAAGAAACATGAGTTCGCGACGCAACAGGACATGTTTTACAACTGCCCTAAGAAGCTCGCTGAAAACATAATTAGTGGTGTCGAATACAGCAATGGTGCACACTCGAAGAACTTAGATCCAAGTAAAATTGAAAATCTGTATAAAGGCCTGTGGGGCACAGAAGGAAATACATATTATAAATTTAATTCTAAAAATTTAATTCCTTTAAACGATCTAACTCCGATCGACCCAGACCTGATAAAATTTTTAATTTCCCAATTGCGTAAGAAATCCGCACCAGGTCCTGATAAAGTTAAAAGGGAACATGTAATAAAAATTAGTGGTATAGAAATATTGATTGCAAAATACTTCAATGCGCTGCTGCTGTTACGGCTTTATCCAGAACAGTGGCTAGGGAATAGAACCATCCTCATACCAAAAAAGGGAGCGGATCCCAGTTTGGAGACAAACTGGCGACCCATCACTATTGCTCCACTATTAGCAAAGTTATTTGCTAACCCGCTACATGACATGTTGAAATACCACTTGAAAATCAATAGTAAACAGCGTGGTTTTACTACAGAGAACGAATGTTTAAACAATATAGTAATATTTGATGAGGTAATGAGAGAGGCTAAATTACACAATGGGGCTGTAATAACTGTGCTGGACATATCTAAAGCGTTTGATAGCGTGCCTCATGAGGCAATCTTCAAGGCGCTAAAACGACAAGGAGTCCCGCAAATGATAATTGATGGAGTAAGGAATATGTATAAAGGCGCTTACACCAATATTGCGCTCGGTGATTCTGCAATAAACATGAAAATTCTGAAGGGTGTGAAACAAGGGGATCCCCTATCTCCACTCTTGTTCAACACGGTGCTGGACGCGGTGTTTGACGAACTAGAATCAACCGTAGGTTATGAACTTCATGGCGTTAAGGTAAAGGCTCTCGCCTTTGCTGACGATATTGTCTTAGTGGGAAATAGTATCAAGGATGCCCAGAATCAGTTAAATATAGCTTGTAAAACATTAAGTGCATTGGGCCTGAAAATTGCAGCAAAGAAGTCCACCTGTTTTATGGTTAAAAATCTGCCAGGAAAAACATTCGGTATTGTTGATCCGGAACTTCTGGATCCTACCAGCAAGCTAAAAATACCGTTTACCGAATGCAGTGATATCTTTCGGTACCTAGGAATGCAGTTTTCTCCCTGGTCCGGCATTAAAGCTGACAAGGTTTATAGCGGAATTGTGTGCAGTGTAGAAAGACTTGGTAGAACAAAACTAAACGCCCTCCAAAAATTACATCTTTTCAGAACATATGTACTGAGCCACTTTGTATTTAGGATGCTGATCAGTTCCCTGACTGATACGCAATTAAGAGAATTAGACTTAGTTATTAGAAATATGGTAAAACGCGCAATGCATCTTCCCGACGAAACTTCGTCCGGGTTTTTGTATTCATCGGTAAAGGACGGTGGTCTGGGAATACCTAGGCTCTCAGTTAGGAATAGTTATGCAGTTTTAAAGAGCTATGTAAAATTGAATAGTACTGAAGACGAGGTAATACAGGCATAAGGTTTAAAACCAAAGCGAAGCGCCTGGCTAATAAATGCGGTCTATGCTGGCCGTGTTCTATTGAAGAAGTTGAAAAAGCCAAGATTGATGCGAGAAGACGCGAATACAAGAGATGGTGCCACCTTGCTATGCAGGGAGTAGGCATGAAATACTTTAGGAATAGCTCAATCGTAAACCGGTGGTTGAGGGATCCGTCTTTGCTTGCACCCAACCGCTTTATCGACGCCGTGCGTCTCCGTACTAATACATATGGCTGCAAGCTAGTAAATTCCAAGCGTGGTGGATCTCAGGACATCAGGCATGCAAAATCAAGATCGAGAGTTTAGGTCACATTTTAGGCCAGTGTTACGTATTAAAACCGTTGAGAATAGATCGCCATAATCAGATACTAGAATTAATAATAGGTAAGCTAGTGGGAAAGTATAAAAACGGTATAGTGAGGAAAGAACCATGTTTAGATTCACCATTAGGGTTGTTAAAACCAGACTTGGTTTTTATAAACGAAAAATACGGGTATATAATTGATGTAACAGTGCGCTTCGAAAGCAAGGACAGTCCGACAGCGAGAAACGAGATAAGTACACGATACTTATTCCTCAATTCCTCCATCAACACAATCTTAATTCTGTGGAGGTTATTCCGTTCGTCGTCGGATCAAGGGGAGCGTTACCCGCAAAAACTCTATCGTACCTCACGAAACTCGGAATTGACACTTAAGATGTAAAACTATCCTGCTCAATGATTGCCCTACGCTCGTCCATAGAAATGTCAAACATATTTTTAGATTACTATAGAGATGTGTAATATTTTTTATGATTTTGTAATTTTGCTAGGCCTTGGTGAAGGCGAAGGATGTTTAATGTATAATGTTTTAGAAAAAAGGCGCACGAAAACATAGCAATTACAATTAGTGCTAGTTTATAAAAATTATAAAACAGGCAAGGGTCAAAACATAGCCACTAAACGTCCTGTTGGCTTTGCCAAGTCGTTTTTGTATACTCCTAAGAGTGTTGTAAGTGGGTCCGTCACCCAGACACTCAGCCTAAGGCGCCTTCTGCAAGGAGTTGACGGCCGCCCGGTATGGCGCGTTGGTCCCTTCTGGACATTATTAGTATGGTTGGACATAAGTTCCTAGGGGTACCTCCACGTGGTCAAGCCAGGGCAGATAGAGTAATCGTGGGAGATTATTTTATCTGGCTAGTTTCCCCGTCCATTTAGCGTACCTAAGCGCTGGAGCCATCTCTGAGTTGCCGTTAGGATTTTGGTAATCTTGGGGTGTCCAGAAGTAGTTCTAGATAGTAAGTAGGTTTGCGTTCAGCAACTTCATGCAATGTACATGCAGTTAGATGGTAGACACCCGAAGGAGTAGTGTGATGTTAAAGTTTCGGACTGTCGCACTCTCCGGCTGGGGCTGTACGAGAGAGCTGCAGAGGCTTAGTTTCCCTGTGGTGTGCTCGCAAGTAA</t>
  </si>
  <si>
    <t>TAGCCAAATGCCTCGTCATCTAATTAGTGACGCGCATGAATGTATTAACGAGATTCCCACTGTCCATATCTACTATCTAGTGAAACCACTGCCAAGGGAACGGGCTTGGAAAAAATAGCGGGGAAAGAAGACCCTGTTGAGCTTGACTCTAGTCTGGCACTGTAAGGAGACATGAGAGGTGTAGCATAAGTGGGAGATAGTAATATCGTCGGTGAAATACCACTACTTTCATCGTTTCTTTACTTACTCGGTTAAGCGGAACGCATACGTTGTTAACTTTAA</t>
  </si>
  <si>
    <t>Seems too long</t>
  </si>
  <si>
    <t>Agrilus biguttatus</t>
  </si>
  <si>
    <t>Two-spotted oak borer</t>
  </si>
  <si>
    <t>Buprestidae</t>
  </si>
  <si>
    <t>icAgrBigu1</t>
  </si>
  <si>
    <t>R2-1_ABi</t>
  </si>
  <si>
    <t>HPYRPLLGSTPPRPTPPPLAPLSRRHLRSSSSEDHPTYGIHPDTLEEQPPMPLQPLEERPTCHLCGRSFAQARNLPRHLKLHCPLRPTLSAESLRIPDRGRVISTSSDDDTPTNIAKPPPPSPVCDTCGKIYASVEKLKQHQRYYCHPPVELRCKWCDREFKTKSGLSQHCRHAHRTEYETEVENSDRRKESRFSTLELHHIAMEELRFTGPISQVSRHLSTLFKHQISDIKTLRRSNRYRTHVERIRNDFEEAEPGKDPSELAAALTPSIQITPATPEMTTFSSGISEDILAPEDSTGSCSSRHSSQTTKLPSAPSSPPHYSPPTTTTAEDDPIEKYLRQLLSDDSTIAEDRQFLTPLLRPNTDAEAILEDFILRIGGEVSPTPRRVRTPPGENFTSNPLSKRQARIARYRLAQELYKTNRASLAQRVIDGLDLDLPPTTPHPDDLRAAYAEIFKKPDSSKGLPILSDARPASPNFLYAPVLEEDIVNQLKSRMSDSAGPDGKHLRDVKNISPRRLALLFNFMLFRGVTPPTLRRCRTTLIPKGVANLDDVSNWRPITVAPILVRLFHRILAKRLATLPLNRSQRGFISLDGTLANAVALWTLIRHQREHTRPYHVTTLDLRKAFDTVPHPVIERALVRLGVDARFVRYILSSLTGCSTSITCGKTTTPPISIGRGVKQGDPISPLLFNAVFDELLCRLQNYNTGIEFGNGKYNALGYADDLVLMSTSLDDQQHLVRTVDRFIKSMGMSLNSKKCAHLSVNLLPARKKLYTSTKSRVYVGAEEIPLIGPEDLFKYLGFRFHPTGTQCSTPSDLTTALHRVKSAPLKPWQKLELITTYVLPKYFYQFQTPSISARTLDLVDKNVRRTIKAILHLPSSTTNAFLYAETKAGGLGLPCFAARMPDILLKRLQNLTLCDDPLLLPLLDSPHVLGLAERLAKMVQPYGLQREQRGFWRCRLEASIACSGLAAHSEPPQTTTWTRTPPSFWDGSTYIKAIQLRAGVLPTVGGLHNQRLPFEQRRCRAGCRAVESTCHILQKCPLMHFERIRRHDNLVKILSDAAREKGWATSIEPRFRTPDGRLRKPDLLFVRESEVIVADVGVSWERPEPLSVAHNNKIATYSDPAFLDSVRDAHPGRAISTQAIIVGARGTWCSRNNTLLEALGVNKNIISSLVCSAIRGGIFTHTAFNRIVWQ</t>
  </si>
  <si>
    <t>TAAACTTCCCATCTAAGCCAGCCTTACATCAACATCGTCTTAGGCATTGCGAGTTCCGTGCTGGACCCTCGAGGGCTGTTCGGGAAATTACCCCCTCCACCCTTCCCTCCGCCCCACCAGCTCGCGTTCGTTCAGCCATTCATCTCGACTATGCTGAAGTCGAAAGGAATATGGTTCTCTCACGCCTAGAGAACCCCACTACTCTTCCGGTTGCCCTTCGCCATCTTGTCCGTAACCTTCATAATCAGGGTAGAAGGATTGCCTTCCCGGTCCCCGAGGCACAAGACCGTCTCACTTTGAAGACAGGCGCTATGCCTACAGATGCCGCCGAACTACTTGAACTGGTCCGTGCGTCTTTCTCTCGAAGGAACGAAGACTTCCAACTGCAACCTATCTATGAAGACTTCGTGCGTTCCTACGGACGCCTTTCCTTCGACCCCACCAAGCCTTGGCCCGCATGCTACTCCCATACGCGTCATCCTGGAGTTAGCTCGTGCGATGTTGACAGCACACCTGGTAAGCCTATAACACCCCTACCGGCCCCTTCTAGGGTCAACACCCCCAAGGCCCACCCCTCCGCCTCTCGCACCCCTCTCTCGGCGCCATCTCCGGTCTTCTTCCTCTGAGGACCACCCCACATATGGCATCCACCCTGATACTCTCGAAGAACAGCCCCCTATGCCACTTCAACCCTTGGAAGAACGTCCTACCTGCCATCTTTGTGGACGTTCATTCGCTCAGGCCAGGAATCTGCCACGACACCTGAAACTTCACTGCCCCCTCCGCCCAACACTCTCAGCTGAGTCCTTACGGATCCCGGACAGAGGACGTGTCATCTCCACTTCCTCTGATGACGACACCCCGACTAATATCGCCAAACCCCCCCCACCATCCCCGGTATGCGACACTTGCGGCAAGATCTACGCCTCAGTGGAGAAACTGAAACAGCACCAACGATACTACTGCCACCCCCCCGTGGAGCTGCGATGCAAATGGTGCGATAGGGAATTTAAAACCAAAAGCGGCCTCTCTCAACATTGCCGCCACGCCCATCGCACCGAGTACGAGACAGAGGTTGAGAATTCTGACCGCAGAAAGGAGAGCCGTTTCTCAACCCTCGAACTTCACCACATCGCGATGGAAGAGCTTCGCTTCACGGGACCAATATCTCAGGTCAGTAGACATCTCTCCACCCTATTTAAACATCAAATTTCAGACATCAAGACCCTAAGGCGCTCCAATCGCTACCGGACACATGTTGAACGGATCCGTAATGACTTTGAAGAGGCCGAACCAGGAAAAGACCCCTCGGAACTTGCTGCCGCCCTCACACCCTCCATACAAATTACCCCAGCTACCCCAGAGATGACTACCTTTTCTTCAGGAATTTCGGAGGACATTCTCGCCCCTGAAGACTCTACGGGTAGCTGTTCCTCGCGGCATTCAAGTCAGACGACCAAACTGCCTTCGGCCCCGTCGTCACCTCCCCACTACAGCCCCCCCACCACTACAACCGCCGAAGATGATCCCATTGAAAAATACCTTCGGCAGTTACTTTCTGACGATTCCACCATCGCGGAGGACAGGCAATTTTTAACACCCCTTCTTCGCCCAAACACCGATGCGGAAGCCATATTGGAGGATTTCATTCTCCGCATAGGTGGCGAAGTTTCTCCTACCCCACGGCGTGTCAGAACTCCTCCTGGCGAAAACTTTACATCCAATCCCCTCAGTAAACGACAGGCACGGATCGCCCGGTACCGCCTTGCCCAGGAGCTCTATAAGACCAACAGAGCTTCACTGGCTCAGAGAGTCATCGATGGTTTGGACCTCGATCTACCTCCGACCACCCCCCACCCAGATGACCTCCGAGCCGCCTACGCCGAAATTTTTAAAAAACCAGACAGCTCCAAGGGCCTCCCAATATTGAGCGATGCTCGTCCTGCATCGCCCAATTTCTTATACGCTCCCGTTTTGGAAGAGGACATCGTCAACCAACTAAAGTCCAGGATGTCCGACTCCGCCGGTCCCGATGGTAAGCACCTGCGAGACGTCAAAAACATATCTCCTAGACGTCTGGCACTTCTATTCAACTTCATGTTGTTTAGAGGCGTCACACCTCCCACCCTACGTAGGTGCCGTACCACTCTAATCCCTAAAGGAGTGGCTAATCTGGACGATGTTAGTAATTGGAGACCTATCACCGTTGCTCCAATCTTGGTCAGACTATTCCATCGAATTCTGGCCAAGAGACTCGCCACCCTTCCCCTCAACCGCTCTCAGAGGGGCTTCATTTCCCTCGACGGCACCTTAGCCAATGCCGTCGCACTTTGGACCTTAATCCGCCACCAACGGGAGCACACGAGGCCCTACCATGTCACCACCCTGGATCTGCGCAAGGCCTTCGATACAGTACCCCACCCCGTCATTGAACGGGCTCTCGTCCGTTTGGGCGTGGATGCTCGTTTCGTCAGATATATACTATCATCGCTGACGGGTTGCTCTACCAGCATCACATGCGGCAAAACCACCACGCCGCCTATCTCAATCGGCCGCGGCGTTAAACAAGGAGACCCTATTTCCCCTCTCCTTTTTAACGCCGTCTTTGACGAACTCCTGTGCAGGCTCCAGAACTACAATACTGGTATCGAATTCGGCAACGGCAAATACAACGCCCTGGGCTACGCCGACGATCTGGTCCTGATGTCGACCTCGTTGGATGACCAACAACATCTGGTCAGAACGGTCGACCGTTTCATTAAATCCATGGGGATGTCCCTTAACAGTAAGAAGTGCGCTCACCTCAGCGTCAACTTACTCCCGGCCAGGAAAAAGCTCTACACCTCTACCAAGAGCCGGGTTTACGTTGGCGCTGAAGAGATTCCATTAATCGGGCCAGAAGACCTCTTCAAGTATCTTGGGTTCCGATTTCATCCCACTGGAACCCAATGTTCTACCCCCTCCGACTTAACCACCGCCCTGCACCGAGTCAAGTCCGCCCCGCTAAAACCGTGGCAAAAGCTGGAACTGATTACCACGTATGTATTACCTAAATACTTTTATCAGTTCCAGACTCCCTCCATTTCTGCTAGAACCCTGGACCTTGTAGACAAGAATGTCCGCCGTACCATCAAGGCAATCTTACATCTACCGTCTTCGACGACAAACGCCTTCCTCTACGCCGAGACCAAAGCAGGAGGTCTGGGACTACCCTGCTTTGCGGCACGGATGCCGGACATTCTTCTGAAGCGACTACAAAACCTGACTCTATGTGACGATCCTTTACTTCTTCCTTTATTGGATTCGCCGCATGTGTTAGGCTTAGCCGAACGCCTGGCTAAGATGGTCCAGCCCTACGGTTTGCAGAGGGAGCAGCGGGGTTTCTGGCGCTGCCGACTTGAAGCTTCCATAGCCTGCTCCGGACTGGCCGCCCATTCTGAACCGCCACAGACCACCACCTGGACCCGAACCCCTCCATCCTTTTGGGACGGGTCCACATACATCAAGGCGATTCAGCTACGGGCAGGCGTTCTACCTACCGTGGGAGGCCTACATAACCAGCGCCTCCCCTTTGAACAGCGCCGCTGCAGGGCCGGTTGTCGTGCCGTGGAGTCTACCTGCCACATTCTCCAGAAATGCCCGCTAATGCACTTCGAACGCATCAGGAGACACGACAATCTGGTGAAAATTTTGTCGGATGCCGCTAGGGAAAAGGGCTGGGCTACTTCCATCGAGCCCAGATTCCGGACCCCTGACGGCCGGTTACGAAAACCGGATCTTCTGTTCGTGAGGGAATCAGAGGTCATCGTCGCCGATGTTGGCGTGTCCTGGGAACGCCCTGAGCCTCTAAGCGTCGCGCACAACAACAAGATCGCGACGTATTCGGATCCAGCCTTCCTGGACTCCGTTAGAGACGCTCATCCCGGTCGCGCCATCAGCACACAGGCTATCATCGTGGGAGCTCGCGGCACCTGGTGCTCCAGAAATAACACTCTTCTGGAGGCTCTGGGTGTTAACAAAAACATCATATCCAGCCTTGTTTGCTCCGCCATCCGAGGAGGGATATTCACCCACACCGCGTTCAATCGGATAGTCTGGCAGCGATGATCCCTCATCCCCTTCAGCACCCACCACCTGCGCCTTAGACAAATTATATCAATTACATATAACAACTTACTATGTAAAATAAATCATGATTCTGGCGTCTTATTATTTACCCAACAAACTAACAGTCACGTTAAATAGTTCTGTCTTGATCAAAATTATTTTAGCCCCGGCAGCAATATCCTTGCCGTAATATTTATTGTAAAGTTTTCATTACTTATTTCTATACTTTCAATAAATCATTCA</t>
  </si>
  <si>
    <t>TAGCCAAATGCCTCGTCATCTAATTAGTGACGCGCATGAATGGATTAACGAGATTCTCTCTGTCCCTACCCACTATCTAGCGAAACCACTGCCAAGGGAACGGGCTTGGAAAAATTAGCGGGGAAAGAAGACCCTGTTGAGCTTGACTCTAGTCTGGCACTGTAAGGAGACATGAGAGGTGTAGCATAAGTGGGAGACGGTAACCATCCCGTCGCCGGTGAAATACCACTACTTTCATCGTTTCTTTACTTACTCGGTGAGGCGG</t>
  </si>
  <si>
    <t>TGATCCCTCATCCCCTTCAGCACCCACCACCTGCGCCTTAGACAAATTATATCAATTACATATAACAACTTACTATGTAAAATAAATCATGATTCTGGCGTCTTATTATTTACCCAACAAACTAACAGTCACGTTAAATAGTTCTGTCTTGATCAAAATTATTTTAGCCCCGGCAGCAATATCCTTGCCGTAATATTTATTGTAAAGTTTTCATTACTTATTTCTATACTTTCAATAAATCATTCA</t>
  </si>
  <si>
    <t>Anoplius nigerrimus</t>
  </si>
  <si>
    <t>Spider wasp</t>
  </si>
  <si>
    <t>Pompilidae</t>
  </si>
  <si>
    <t>iyAnoNige1</t>
  </si>
  <si>
    <t>R2-1_ANig</t>
  </si>
  <si>
    <t>ELPLRLKGVGRVASPRPHRTGPNIRNKASDGYSNPGPTGSRGPAPRSRGMYSAVPGSPLNEAFPCEFPGCERSFSTKTGRGVHHRRAHPDWSDSRANTASIKTRWTEEEVQLLARKEVDLIRQGMRLLNQALLNAFPNRTLEGIKGKRRQESYKAIVRELLESPEVPDDQPTEPNIENDYSNAFAEFLSALPKPVCQTHQIGRLVKIGRSLSSGRQKVFEDLSLYLREVFPLIKKTPQRAHMRPAAPTLSKRQERRANYARTQDLWRKNRSKCIQLLLNDTSDGKYPPMDVMVPFWETTMKNNCDRSPGMEPVRTLIPQIWAPITFQEIKKSLPNNHTAAGPDGLTARLWKSAPPDVLVRVLNLLMWCGKLPTHLLESKTTLIPKKNKPKEPSDFRPITVSSVIIRSMHKVLATRMSQLIKLDDRQRAFRKTDGCSDNIFLLDLVLRYHHQKHKPLFVASLDIAKAFDTVSHNTIYETLTIMGLPPPMVEYIRGVYNNSTTRLSCAGWSSEPIQPTCGVKQGDPMSPMIFNMVIERLLKRIPQEIGARVEGNTINAAAFADDLVLISSTPTGLQRMLNITAEYLTGCGLNISASKCMTVTLRTVPREKKTVVDKDTVFTCQGRIIPSLKRTDEWTYLGVPFTPEGRTKSDVLQRYTTALNIITRAPLKPQQRLFALRTNVIPSICHQLELGRVSLSLLKKIDKQSRQNIRKWLNLPTDTPVAYFHADVKDGGLGVQSLRWNSPLRRWNRLNNLPAAVTPGSSDPGSFLQKEIHTCMKRLIDNGSQIDSIQDIRKRWSSQLYAKVDGVGLKDSNKTAVQHLWVREGTRFLSGRDFLQICKLRINALPTKSRTARGRPKERLCRAGCNRAETLNHILQQCHRTHGIRIKRHNAVASYIGRGLAKQEYLVDSEPVIGLGDTTRKPDLIAKRGVTAIVIDAQVVHDQADLDREHRRKIEYYEGLKDKIKDLYNVKEVVFTSATLSWRGVWSPASARSLVALGIIRRKDLKVISTRALIGGLTAFHIFNRTTTVDWNGGRTRRGMG</t>
  </si>
  <si>
    <t>TGCGGCGGTGTCCGGATCTTCCCCTCGGACCTTGAAAATCCAGGAGAGGGCCACGTGGAGGTGTCGCGCCGGTTCGTACCCATATCCGCAGCAGGTCTCCAAGGTGAAGAGCCTCTAGTCGATAGATTAATGTAGGTAAGGGAAGTCGGCAAATTGGATCCGTAACTTCGGAATAAGGATTGGCTCTGAGGAGCGGGGCGTGTCGGGCTTGGTCGGGAAGTGGGATTGGCTGACGTGCCGGGCCTGGGCGAGGTGAACTGCCGGTTTATTCGGTTTGGGATCCGAGCTCGGTCCCGTGCCTTGGCTTCTCACGGATCTTCCTTGCTGCGAGGCTTCCGTTGGCGGTCCGCCGTCATGGTCGTCCTCTTCGGCCGCCATTCAACGCTCAACTCAGAACTGGCACGGACTAGGGGAATCCGACTGTCTAATTAAAACAAAGCATTGCGATGGCCCTCACGGGTGTTGACGCAATGTGATTTCTGCCCAGTGCTCTGAATGTCAACGTGAAGAAATTCAATTAAGCGCGGGTAAACGGCGGGAGTAACTATGACTCTCTTAAGG</t>
  </si>
  <si>
    <t>AGAGTGCGAAAACGCGTCCTCGATTAAAGAAGAATGATAAGTGGCACTTACTATCGTAGGCCACAATAAAAAGGGATAAGCTATATGCAGACATACAAATTCAAGGCTAACAATATCTGAGCCTAAACTGAGGATTGCGCCATTAGCACTGGCCTATCGCTTGAAGGTGTCGGGTCAGGAAACTGACCTAGGATCCGAGACGGGCCGACCTGGAAGCAGTTGTTTGAGGTGTCGGGGGGCATTTGCTCCCTAGTATCCGAGACTAGTCTACCATGGTACTCCTTTAGAGGCTTAGTTTAGCAAGTAGCCACCTCCGCGTTGGTTCCCGCCGCTAGTACCCTCGAAGACTGTCGTTGAGGAAGGGAGCATAGTCTTCCCTGTGTCCGACAGTCACGGTGGATATTTGATTTAATATCTGAATCCACCCACAAGGCAGTCGTTTGAGGTGTCGGGTCTTAATGGCCTAGTATCCGAGACTAGCCTTTTCGAGGAGAAGCTAAGAGCTACCGCTGCGCCTAAAAGGGGTCGGACGGGTTGCCAGCCCTCGACCCCACCGAACTGGCCCGAATATCAGAAATAAAGCCTCGGATGGATATAGTAACCCCGGGCCCACTGGCTCTAGGGGTCCAGCTCCTCGAAGCCGAGGTATGTATTCGGCGGTCCCAGGTTCCCCTTTAAACGAGGCCTTCCCCTGTGAATTCCCAGGTTGTGAAAGGTCCTTTTCCACCAAGACGGGGAGAGGGGTACACCACCGGAGAGCTCATCCGGACTGGTCAGACTCGAGAGCGAATACGGCGTCCATAAAGACCAGGTGGACGGAGGAGGAGGTACAATTGCTAGCTCGAAAAGAAGTCGATCTGATCCGACAGGGGATGAGACTCCTCAACCAGGCACTACTTAACGCCTTTCCTAATAGAACTTTGGAAGGAATTAAAGGGAAAAGAAGGCAGGAAAGTTACAAAGCTATAGTAAGGGAGCTCTTGGAGAGCCCTGAGGTTCCTGATGACCAACCTACTGAACCAAACATAGAGAATGACTATAGCAATGCCTTCGCCGAATTTCTGTCGGCGTTGCCCAAACCGGTTTGCCAAACCCACCAGATTGGGAGGCTGGTTAAAATAGGTAGAAGCCTGAGTAGTGGCAGGCAAAAGGTTTTCGAAGACCTGAGCCTTTACCTGCGGGAGGTGTTCCCCCTTATCAAAAAGACACCGCAGAGGGCCCATATGCGTCCTGCTGCCCCGACTCTATCGAAGAGGCAGGAAAGGCGGGCAAATTACGCTCGCACACAAGATTTATGGCGGAAAAATAGAAGCAAGTGTATCCAGCTATTACTTAATGACACATCAGATGGCAAGTATCCGCCTATGGATGTAATGGTGCCATTCTGGGAAACCACTATGAAAAATAATTGCGACCGTTCGCCGGGAATGGAGCCAGTCAGAACTCTAATTCCCCAAATCTGGGCGCCTATCACGTTTCAGGAAATTAAGAAATCGTTGCCAAATAATCACACGGCCGCCGGGCCGGATGGGCTCACAGCAAGACTATGGAAAAGCGCACCACCTGACGTGCTTGTTAGGGTGCTCAACCTCTTAATGTGGTGTGGCAAATTACCCACGCACCTGTTGGAATCTAAAACCACCTTGATTCCAAAGAAAAACAAGCCTAAGGAACCGTCAGATTTTAGGCCCATTACGGTGTCCTCAGTGATTATAAGATCTATGCATAAAGTATTGGCAACAAGAATGTCGCAACTGATTAAACTCGACGATAGGCAAAGAGCATTCCGGAAGACCGATGGGTGCTCGGACAATATATTCCTACTAGATCTGGTGCTCAGATATCACCATCAAAAGCATAAGCCACTGTTTGTTGCGTCGCTTGACATTGCTAAAGCATTTGACACGGTCTCGCACAATACCATATATGAGACGCTAACCATTATGGGTCTGCCACCACCGATGGTTGAATATATTCGTGGTGTATATAACAATAGCACTACGCGACTGTCGTGCGCAGGTTGGTCGTCTGAACCAATTCAACCAACCTGTGGTGTCAAACAGGGGGACCCCATGTCTCCAATGATATTTAATATGGTGATCGAACGTTTGCTAAAGAGGATCCCGCAGGAGATAGGGGCTAGGGTAGAAGGCAATACGATCAATGCTGCCGCCTTTGCTGATGATCTCGTGTTAATATCATCTACACCAACCGGGTTACAGAGAATGCTCAATATAACAGCCGAGTACCTGACCGGTTGCGGACTTAATATTAGTGCGTCCAAATGCATGACTGTTACGCTTAGGACGGTACCGAGAGAGAAGAAAACTGTTGTTGACAAGGACACAGTTTTCACTTGTCAGGGGAGGATCATACCCTCTCTGAAAAGAACTGATGAATGGACATATCTCGGCGTGCCCTTCACGCCCGAAGGGCGCACAAAGTCTGATGTATTGCAGAGGTATACCACGGCCCTCAATATCATCACGAGAGCCCCGCTAAAGCCTCAACAGCGGCTATTTGCCTTAAGAACAAATGTTATACCCAGCATTTGTCATCAATTAGAGCTGGGGAGAGTGTCGTTGAGTCTTCTCAAGAAAATCGACAAGCAGTCACGGCAAAACATAAGAAAATGGCTAAACCTACCCACCGATACGCCAGTCGCATATTTTCACGCCGATGTTAAAGACGGCGGTCTAGGCGTACAGTCTTTACGATGGAATTCTCCACTAAGAAGGTGGAATAGGCTGAACAACTTGCCTGCGGCAGTAACCCCGGGATCCTCGGACCCGGGATCCTTTCTGCAAAAGGAAATCCACACATGTATGAAAAGACTGATAGATAATGGCAGCCAAATTGATAGCATCCAGGACATCAGGAAAAGGTGGTCCAGCCAACTTTACGCCAAAGTAGACGGTGTCGGCCTCAAGGACTCGAACAAAACCGCAGTTCAGCACCTGTGGGTAAGGGAGGGAACACGCTTCCTTTCTGGACGTGATTTCCTCCAGATATGCAAATTGCGCATTAATGCGCTTCCAACCAAATCGAGAACAGCAAGGGGCAGACCCAAAGAACGACTGTGTCGAGCAGGGTGTAATCGCGCAGAAACTTTGAATCACATTCTGCAGCAATGCCACAGGACTCACGGCATTCGGATCAAAAGGCATAACGCTGTGGCATCATATATCGGCAGAGGACTAGCCAAACAGGAGTATCTGGTGGACAGCGAGCCTGTCATTGGTCTGGGCGACACAACAAGGAAACCAGACCTTATTGCAAAACGGGGAGTGACAGCGATAGTAATTGACGCACAGGTGGTTCATGACCAGGCGGACCTCGACCGTGAACATAGACGGAAGATTGAATACTATGAAGGATTAAAGGATAAAATCAAGGACCTGTACAACGTCAAGGAAGTAGTATTCACATCCGCAACCCTTTCATGGAGAGGGGTATGGAGCCCGGCATCAGCAAGATCTTTGGTCGCATTAGGAATCATACGAAGAAAGGATCTAAAGGTCATCTCGACTAGGGCACTCATCGGAGGACTTACAGCCTTCCACATCTTCAACCGCACAACAACGGTGGACTGGAACGGAGGAAGGACTAGAAGAGGAATGGGATAGCCGAGTAGTTACCAAAGCTTAGATAGTACCTACGCCTTAGCGTATAATGTCATAGTTACGATATGTATTATGATTAAAAAAAAAAAAAAAAAAAAAAAAAAAAAAAAAAAAAAA</t>
  </si>
  <si>
    <t>TAGCCAAATGCCTCGTCATCTAATTAGTGACGCGCATGAATGGATTAACGAGATTCCCTCTGTCCCTATCTACTTTCTAGCGAAACCACTGCCAAGGGAACGGGCTTGGAAAAATTAGCGGGGAAAGAAGACCCTGTTGAGCTTGACTCTAGTCTGGCACTGTAAGGAGACATGAGAGGTGTAGCATAAGTGGGAGATGGTAACGTCGCCGGTGAAATACCACTACTTTCATTGTTTCTTTACTTACTCGATTAAGCGGAGCGCGTGCGTCGGGGATTCCCTCGACTGTCACGGCTTCTTGAACCAAACGTGTAGAGT</t>
  </si>
  <si>
    <t>TAGCCGAGTAGTTACCAAAGCTTAGATAGTACCTACGCCTTAGCGTATAATGTCATAGTTACGATATGTATTATGATTAAAAAAAAAAAAAAAAAAAAAAAAAAAAAAAAAAAAAAA</t>
  </si>
  <si>
    <t>Priocnemis perturbator</t>
  </si>
  <si>
    <t>iyPriPert1</t>
  </si>
  <si>
    <t>R2-1_PPer</t>
  </si>
  <si>
    <t>TGPKRINKPRISNGNTGEPSGSTDPANSLRELSNDNPPVPEDRFACQHPECDKSFAAKRGLGVHYSKAHKEWYNDQASTELKKAPWSVEEVKLMARQEARIKKEGVRFVNPALADIFTSRTLEAIKGKRKDPKYKQLVCEYMSEVNSRSDHNANIIPVTEIVGSDISEENARRDALLSFMEKLPPMQSGEVKYRVLNEICRNLRIWDSERILQETSLLLKSMTLAPSTGRQILDRVNNSAPSKRRQRRIEYARTQELWRKNTSLCLRSILKDVKTEHPPPADQMWDYWKTVMTQIGKDAPVLNEAKITYHNIWCPIGSEEITKAMPANNTAPGPDGISAKALKDIPLEVLCRVFNIFLLLKRVPEDLLVSRTTLIPKKEDARLPEDFRPITVSSVLLRTFHKVLASRMMRCVELDERQKAFRKVDGCAENVFLLDMALRFHKQSCKRIYIASMDVAKAFDSVSHDAIIVALQSSGIPGDMIEYVKYLYMNSSTRLSFGGALSDKIRPTCGVKQGDPMSPIIFNCIINHLIERIPNEIGTQIPGGPFLNILAFADDIVLLASTQNGLQELLDTSINYLQSCGLRINLKKSHTISIKNVPHMKRSVVDGKVVFRGLGGTLTALKKTDEWRYLGIQFSTGGKVLVDIKSKLLQQLEKLSKAPLKPQQRLFGLRTTLLPSFYHLLMLGETRTSALKCYDKVIRHYVRKWTCLPHDVPIAYIHTAIRDGGLGIPSLRWNIPQMRLSRLNGLKKAGSSTYLEKEIVSTKHRLTENNIAYNTQDDIKKRWSDLLYAKVDGKALRNSAKVPTQHLWVGEGTRFLSGKDFINLLKLRINALPVRARTTRGRMTERNCRAGCPGPETLNHVLQSCHRTHDVRIRRHNAIVSYLERNLRNKDYEVYNEPHLCDQGELRKPDLIAVKDNQAILLDAQVVSEQTDTEVAHRRKIAYYHNLEPEIKRKYNVNEVKMSSITLTWRGIWSPSSCSQLLQWGFLKKKEVKVISTRVLIGGYTGFKIFNKRTSIRRTGIG</t>
  </si>
  <si>
    <t>TGAGGAGCGGGGCGTGTCGGGCTTGGTCGGGAAGTGGGATTGGCTGACGTGCCGGGCCTGGGCGAGGTGAACGACCGGTTCGTCCGGTTGGGATACGAGCTCGGTCCCGTGCCTTGGCTTCTCACGGATCTTCCTTGCTGCGAGGCTTCCGTTGGCGGTTAGCCGTCATGGTCGTCCTCTTCGGCCGCCATTCAACGCTCAACTCAGAACTGGCACGGACTAGGGGAATCCGACTGTCTAATTAAAACAAAGCATTGCGATGGCCCTCACGGGTGTTGACGCAATGTGATTTCTGCCCAGTGCTCTGAATGTCAACGTGAAGAAATTCAATTAAGCGCGGGTAAACGGCGGGAGTAACTATGACTCTCTTAAGG</t>
  </si>
  <si>
    <t>GGTCGAGAGTCTTGTCAAGTGCTTCGGTGGTGGGAACACGCCGCTAGCACTTGAATCTTTTTTTTTTTGTGCTTCGGCAAGGGAACACGCCGCTGGCGCTTGTTAATTTGACTCTCTTAGTTACTCCGCCCACCAACATATTGGTGGGTTCAAGCTATCTTAAGTGATGGCAGGGGTGTGACGACCCAAGACCGACCGAGCACCTTCTCGAGTGTGGCTCTTTGAGTCACCGGTGACGCTGAATAGGGTCCGTAAGGACCTGAACTAAGCTCGGCGGATCGATGGAAGCGGCTCAGGCCAACTCCTTTGAACATCCAAGTCAAACCTGAGCCAAAAGATGCTCCCGGGACTCAGGGGATAAGGCCAACTACGTGAGGCCTGGTGGAGCGGAGGAAGCAGTGGCGGTCGTTTGAGGTGTCGGATAGCTTCGGCTAGCTAGTATCCGAGACCAGCCACAGCGAGCCGTCGTTTGAGGTGTCGGACTGTCCGCCGTCTAGTATCCGAGACGAGACTCGCTTGAGAGCAGTCGTTTGAGGTGTCGGGCTGACGATGTCAGACTAGTATCCGAGACTAGCTCTCCCCCCCAGGGGAAGCTACATGCTACCCCGGCGGACAAAACGTGGGAGCAACTATGACTCCCTCTGAGCGATCGTCTGAGGTGTCGGGTCCAACTTCGGTTGGATACTAGTATCCGAGATTAGTTCAGAGGCGACCATAGTTGCGGGAGATGGACGCGTCTCTTATAGCCTCTCCTCTCCCGGTTGGCATTCTTACCTCCGTATAGGTTCCCACTGGTAACGTGCTGTGTAGGTGGATTGTCACCCACTTTGCATACTCACGGTTAAACGGAATGCGACCACCCCCGGTCATGCGGGTTGCCAGCCCACTTGACCGTATTGAACCGGCCCTAAAAGAATTAACAAGCCTCGGATATCGAATGGAAATACTGGCGAGCCCTCTGGCTCAACAGACCCGGCAAACTCACTGAGAGAATTGTCTAATGACAATCCCCCTGTTCCTGAAGACCGATTTGCATGTCAACATCCAGAATGCGACAAGTCCTTCGCAGCAAAGAGAGGTCTTGGTGTACACTACAGTAAGGCTCACAAGGAGTGGTACAACGACCAGGCCTCAACAGAACTGAAAAAGGCACCTTGGTCAGTCGAAGAGGTAAAGTTAATGGCGCGGCAGGAAGCGCGAATCAAGAAAGAAGGAGTAAGATTCGTTAACCCAGCTCTGGCGGATATCTTCACAAGCAGAACACTGGAGGCAATCAAAGGGAAGCGTAAAGATCCCAAGTACAAGCAGCTTGTCTGTGAGTACATGAGCGAAGTGAACTCAAGATCTGATCACAACGCTAATATCATACCAGTCACTGAAATCGTGGGTAGCGATATTAGTGAGGAGAATGCGCGCAGGGACGCTCTTCTATCCTTTATGGAAAAATTGCCTCCAATGCAGAGTGGGGAAGTTAAGTACCGGGTACTTAACGAGATATGCAGGAACCTAAGAATATGGGATAGCGAACGCATCCTTCAAGAAACTTCGCTGCTCTTGAAATCGATGACGCTAGCTCCCTCAACAGGAAGGCAAATCTTGGATCGGGTGAATAACAGCGCACCCTCTAAGAGAAGGCAGAGGCGAATTGAGTATGCTCGAACGCAGGAGTTATGGCGGAAGAACACTTCCTTGTGCTTGCGTTCCATACTAAAGGACGTTAAAACTGAACATCCTCCTCCTGCCGATCAGATGTGGGATTACTGGAAAACAGTAATGACGCAAATAGGGAAAGATGCGCCTGTACTAAACGAGGCGAAAATCACCTACCATAACATCTGGTGCCCGATTGGCAGCGAGGAAATTACCAAAGCCATGCCCGCAAATAATACTGCACCGGGACCTGATGGGATCTCAGCAAAAGCGCTCAAAGACATACCGCTTGAGGTACTCTGTCGAGTGTTTAATATATTTTTGCTATTAAAACGAGTACCAGAAGACCTGCTCGTATCTAGAACAACATTAATCCCGAAGAAAGAGGATGCCCGTCTGCCTGAGGACTTTAGGCCTATCACAGTGTCCTCCGTCCTCCTTCGCACCTTTCATAAGGTCCTTGCAAGCCGTATGATGAGGTGTGTAGAGCTAGACGAGAGGCAGAAGGCCTTTAGGAAGGTTGATGGATGTGCAGAAAATGTCTTCCTGCTGGATATGGCGCTTCGATTCCACAAGCAATCCTGTAAGCGGATTTACATTGCCTCAATGGACGTAGCTAAGGCATTCGATAGCGTGTCGCATGATGCCATAATCGTTGCGCTACAGTCTTCTGGAATACCTGGAGACATGATCGAATATGTTAAGTATCTATATATGAATAGTAGTACAAGGCTCAGCTTTGGAGGTGCGTTATCAGACAAAATCCGACCTACGTGCGGTGTTAAGCAGGGTGACCCTATGTCCCCAATTATATTTAATTGTATTATAAACCACCTGATAGAACGGATTCCAAATGAAATCGGGACTCAGATCCCGGGTGGACCGTTCCTGAATATATTGGCATTTGCAGACGATATTGTACTCCTGGCTAGCACCCAGAACGGTCTGCAGGAACTTCTTGACACTAGCATTAACTACCTGCAGAGCTGTGGCCTAAGAATAAACCTGAAAAAGTCACATACCATCTCTATTAAGAACGTGCCGCACATGAAGAGATCGGTAGTGGACGGAAAGGTGGTGTTTCGGGGTCTGGGCGGAACCCTTACAGCGCTTAAGAAAACGGACGAATGGCGGTACCTCGGTATCCAATTTTCCACTGGTGGAAAGGTGCTAGTAGACATTAAGTCTAAACTCCTTCAACAACTGGAGAAGCTCTCAAAAGCACCTCTGAAGCCTCAACAACGGCTCTTTGGACTGAGGACTACGCTGCTCCCCAGCTTCTACCATCTACTCATGCTGGGTGAGACACGTACGTCAGCACTGAAATGTTACGATAAAGTCATCAGACACTATGTCAGAAAGTGGACTTGCCTGCCTCATGATGTCCCCATTGCCTATATCCATACAGCGATTAGGGATGGTGGACTGGGAATTCCCTCCCTTCGGTGGAATATTCCGCAAATGCGGCTATCTCGTTTAAATGGCCTTAAGAAAGCCGGCAGTAGCACTTACCTAGAAAAAGAAATAGTGAGCACGAAGCATAGACTCACTGAAAATAATATCGCATACAACACCCAAGACGATATCAAGAAGAGGTGGAGTGATCTACTGTATGCCAAAGTGGATGGGAAAGCTCTACGCAACTCAGCAAAAGTACCCACGCAACACCTGTGGGTAGGTGAAGGAACAAGGTTCCTCTCGGGTAAGGATTTTATTAACCTCCTAAAACTGAGGATAAATGCCTTACCTGTCAGAGCGCGTACGACCAGAGGAAGGATGACTGAACGTAACTGTAGGGCTGGGTGTCCTGGCCCCGAAACACTTAACCATGTACTACAAAGCTGTCATCGAACGCACGATGTGAGAATCCGGCGACACAATGCCATTGTTTCCTATCTTGAGCGAAACCTGCGGAATAAGGACTACGAAGTGTATAACGAACCACACCTATGTGACCAGGGTGAACTTCGTAAGCCCGATCTGATTGCAGTCAAAGACAATCAGGCTATACTGCTTGATGCGCAAGTGGTGTCCGAACAGACTGACACGGAGGTAGCTCATAGAAGGAAAATAGCGTACTACCATAACTTAGAACCTGAAATAAAAAGGAAATATAATGTAAATGAGGTGAAAATGTCATCGATCACACTCACTTGGAGAGGGATATGGAGTCCATCATCCTGCAGCCAACTCCTCCAGTGGGGATTCCTGAAAAAGAAAGAGGTTAAAGTTATATCTACGAGGGTGCTAATTGGAGGATACACAGGATTCAAGATCTTCAACAAAAGGACATCTATACGAAGGACAGGGATAGGATAACAGGGGGATGTATGGATCATCGCCTCGGATTTTCTAGGTGCTGCCTACCTATATTAGGCATAATACGGAAGGAGGTGGTTTTAGTGGGTAGACTTTTATAAGGAGTCCCACACTACCATTATATCTGGTGTGCGTAAAGCATTTCCCCTCCTGCCTTAAAAAAAAAAAAAAAAAAAAAAAAAAAAAA</t>
  </si>
  <si>
    <t>TAGCCAAATGCCTCGTCATCTAATTAGTGACGCGCATGAATGGATTAACGAGATTCCCTCTGTCCCTATCTACTCCGGGTGGGTTTGCCGGGTCGTCGTTTGAGGTGTCGGATCTATAAGATCTAGTATCCGAGACGAACCTGGGGGCAGACCACACGCTGCCCACCCATAAAGTTGCCGGCGGAGCTACCCAATCCCACGCTCGTGGGTAACAGAAGCCACCGGCAGCAAAGATGTGTGGTAGAGTTGATCGCAGCCGCGACCTCGACGGTTACTCATCGAACGCAGTGAGAGAAGTCTCGCTAACATGAGCAGGACGCTGAGCGGTTGCCTGGCCGTGTGTCCACTCCACCGGAGTATAATCGGTAGACGGGGATGGGGCCCACCAGTGGTAGCGCGGTCGGCGTGTGGGAACGTCCCACCGCATGTTTACCTCGAGCTGCCATTGGCCCCCATCATTTGGGACGGCATCCTTTAGGGGTTGCAATCGTCGTGGTAGTGGTTAAAAGCCGACATCGCCGGC</t>
  </si>
  <si>
    <t>TAACAGGGGGATGTATGGATCATCGCCTCGGATTTTCTAGGTGCTGCCTACCTATATTAGGCATAATACGGAAGGAGGTGGTTTTAGTGGGTAGACTTTTATAAGGAGTCCCACACTACCATTATATCTGGTGTGCGTAAAGCATTTCCCCTCCTGCCTTAAAAAAAAAAAAAAAAAAAAAAAAAAAAAA</t>
  </si>
  <si>
    <t>Solenopsis invicta</t>
  </si>
  <si>
    <t>Red fire ant</t>
  </si>
  <si>
    <t>Formicidae</t>
  </si>
  <si>
    <t>GCF_016802725.1</t>
  </si>
  <si>
    <t>R2-1_SInv</t>
  </si>
  <si>
    <t>PLVSKSHSYLLVVLLVTSSDGQMLLWRSGSLGLPAPLALLAGPTKRNPPRIIISNPGPSGSRGPASGNSTPPSTSPVGPDEVHACEFPGCNRAFSSKTGKGVHQRRAHPDWYDARQNVVAKKARWTDEETRMLARREIELSRAGEKFINQALLTDFPDRSLESIKSRRRQNSYRAVLQEMLALGDVGEARTPEVTTPETDLLSGSTPLNIAYKEAIKEHVKSLPALSERTFQSRKLQSICDSLSTRSSSDVYDELALYLREVFPVDRRVKRNRAGNVNQDEVLSRKQKRRSDYARTQDLWRKNRFRCLRMILDDVSNVSIPPKEQMVPFWKTVMSGDSNSSPGDEAPSQSMDQLWAPITLSEVRRGLPANTTAAGPDGLSARLLRKVPHGIIIRILNIILWCGRAPTHLLESLTTLIPKKSNAHLPSDFRPITVSSVIIRTLHKILATRLASNVELDQRQRAFRPTDGCSDNVFLLDMLFRQKHKQHKPLFLASLDMAKAFDSVSHQTICETLKVKGVPLPMIDYIMDVYARSTTSLCCNSWTSEKIRPACGVKQGDPMSPVIFNMIIDRLLKILPDEIGARIDGITVNAAAFADDILLFASTPTGLQKLLDLSTDFLGKCGLQVNVAKCMTVALRNVPREKKTVVDKETVFRCGGRVLPALKRSDEWKYLGVPFTPEGRMKTDITTGLLASIDKLTKAPLKPQQRLFAMRTMILPGLFHQLELGNVTVSVLRKCDRITRQAVRTWLNLPTDTPNAYFHADIKDGGLGVVSLRWTAPLRRLSRLKKLPVAADPAGGSTGAFLRDELKRCQDRLNDGTAAVSTLEDLRRRWSALLYSKVDGCGLKESAKVPQQHVWIREGTRFLSGKDYLQSCKLRINALPTKSRTSRGRPGDRHCRAGCNTPETLNHILQQCHRTHSARIKRHDAVVHFVAKRLVANGYEVHLEPRINSTEGLRKPDIVAKLGTTAIIIDAQVVNDQISLDGAHTRKANFYKNIANEVKEKYRVESTLHTSITLSWRGVWSLRSAEDLLIRGVLLKKHLKVISSRVIIGGLGCFHLFNSSTKTRPGGLRNG</t>
  </si>
  <si>
    <t>TGGAGGTGTCGCGCCGGTTCGTACCCATATCCGCAGCAGGTCTCCAAGGTAAAGAGCCTCTAGTCGATAGACTAATGTAGGTAAGGGAAGTCGGCAAATTGGATCCGTAACTTCGGAATAAGGATTGGCTCTGAGGAGCGGGGCGTGTCGGGCTTGGTCGGGAAGCGGGTCTGGCTGACGTGCCGGGCCTGGGCGAGGTGAACGCTCGGCGTTCTCGCGCCGAACACGGGATCCGAGCTCGGTCCCGTGCCTTGGCCTCCCGCGGATCTTCCTTGCTGCGAGGCTTCCGTGGCGGCGCGAGCCGTCGCGGTCGTCCTCTTCGGCCGCCATTCAACGCTCAGCTCAGAACTGGCACGGACTAGGGGAATCCGACTGTCTAATTAAAACAAAGCATTGCGATGGCCCTCGCGGGTGTTGACGCAATGTGATTTCTGCCCAGTGCTCTGAATGTCAACGTGAAGAAATTCAAGCAAGCGCGGGTAAACGGCGGGAGTAACTATGACTCTCTTAAGGG</t>
  </si>
  <si>
    <t>TCAGCCTCCTCAGCTCTTGATACCCACTCAGTGGATTCTTTGGGCTGGGGACCAAGGCCCCCTTATAGAGAGTCGTAGTTGGGACACGATGCGCAACGTATAGCCTCTCGTGTCCAAGTCACACAGCTACCTCCTCGTGGTACTCCTGGTAACGTCTTCGGACGGCCAAATGCTGCTGTGGCGATCCGGGTCATTGGGGTTGCCAGCCCCTCTGGCTTTATTAGCTGGCCCAACTAAAAGAAACCCGCCTCGGATAATCATCAGTAACCCCGGGCCCTCTGGCTCCAGGGGTCCAGCTTCAGGGAATAGTACGCCACCCTCTACATCGCCTGTTGGTCCGGACGAGGTCCACGCCTGCGAGTTTCCGGGCTGTAACCGAGCCTTCAGCTCTAAGACCGGGAAAGGAGTTCATCAGCGGCGAGCGCATCCTGATTGGTACGACGCGAGACAAAATGTGGTTGCTAAGAAGGCTAGATGGACGGATGAAGAAACGCGAATGCTAGCGAGGAGGGAGATCGAACTGTCACGTGCCGGTGAAAAATTCATTAACCAGGCACTGTTGACTGATTTTCCAGATAGATCCCTAGAGAGTATCAAGTCCAGAAGGCGCCAAAATAGCTATCGAGCTGTTCTTCAAGAGATGCTGGCATTGGGTGATGTAGGTGAGGCTCGAACACCAGAGGTCACTACACCCGAAACGGATCTTCTGAGTGGTTCTACGCCATTAAACATTGCATATAAAGAGGCTATCAAGGAACACGTTAAGAGCCTTCCTGCGCTTTCCGAGCGAACCTTTCAATCACGCAAATTACAAAGCATCTGCGATTCGCTGTCCACAAGATCTTCCTCGGACGTGTATGACGAGCTGGCGCTGTATCTCAGAGAAGTCTTCCCGGTTGACAGGAGAGTAAAGCGGAATAGGGCAGGAAATGTAAATCAGGACGAGGTTCTATCTAGGAAGCAAAAGAGACGAAGTGACTACGCCCGCACCCAGGATCTTTGGCGGAAGAATCGTTTCCGGTGTTTAAGAATGATTCTTGATGACGTCTCAAATGTAAGTATCCCGCCTAAAGAACAAATGGTTCCGTTTTGGAAGACTGTAATGTCTGGCGACAGTAACTCATCCCCGGGGGATGAAGCGCCTAGTCAGTCTATGGATCAGCTCTGGGCACCTATAACGCTTAGCGAAGTTCGAAGGGGACTACCGGCTAATACAACCGCAGCAGGACCGGATGGATTGAGTGCGAGACTCTTGAGGAAGGTCCCACATGGGATCATAATTAGGATACTTAACATTATCCTGTGGTGTGGGCGAGCTCCTACCCACTTATTAGAATCTCTAACAACCCTGATTCCAAAGAAATCGAACGCGCACCTTCCCTCTGATTTTAGGCCCATCACGGTGTCGTCTGTAATTATCAGGACCTTGCACAAGATACTAGCAACCAGACTTGCGAGCAATGTTGAACTCGATCAGAGGCAGAGGGCGTTTAGACCTACGGACGGCTGCTCGGACAACGTTTTCCTGCTTGATATGCTGTTCCGGCAGAAACACAAGCAGCACAAGCCCTTGTTCCTGGCCTCGCTGGACATGGCAAAGGCTTTCGACTCTGTTTCGCACCAAACGATATGCGAGACATTGAAGGTGAAAGGTGTCCCTCTGCCCATGATTGACTACATCATGGACGTATATGCGAGAAGTACCACGTCGCTCTGTTGCAATTCTTGGACATCGGAGAAAATCAGGCCGGCGTGTGGGGTCAAGCAGGGAGATCCTATGTCCCCAGTGATATTTAATATGATAATTGATCGTCTCTTGAAAATATTGCCCGATGAAATCGGTGCACGAATAGATGGTATCACTGTAAATGCAGCCGCATTTGCCGATGACATTCTCCTGTTTGCCTCCACACCAACGGGTCTGCAGAAGCTGTTGGATCTGTCTACCGACTTCCTGGGTAAGTGTGGCCTCCAAGTCAATGTGGCCAAGTGCATGACTGTAGCACTAAGAAATGTCCCTCGCGAGAAGAAGACGGTGGTGGATAAGGAGACCGTCTTTCGCTGTGGAGGCAGAGTTCTGCCGGCATTGAAGAGGTCGGACGAGTGGAAATACCTAGGGGTACCCTTTACGCCGGAGGGTCGTATGAAGACAGACATTACGACGGGCCTTCTTGCATCAATCGATAAACTTACCAAGGCTCCGCTGAAACCGCAACAACGTCTATTTGCTATGAGAACGATGATACTCCCGGGTCTCTTCCATCAGTTAGAACTGGGAAATGTCACTGTTAGCGTACTCAGGAAATGTGACAGAATCACTCGTCAAGCCGTGAGAACCTGGCTGAATCTACCGACGGATACACCCAATGCATACTTCCATGCCGATATCAAGGATGGAGGTCTGGGTGTGGTCTCTCTGCGCTGGACCGCCCCCCTCCGACGCCTCAGCCGCCTTAAGAAACTGCCGGTTGCGGCAGATCCTGCTGGCGGAAGCACTGGGGCCTTCCTGAGAGACGAGTTGAAGCGGTGCCAAGATCGACTCAACGATGGGACAGCAGCGGTGTCCACGCTTGAGGACCTGCGTAGAAGATGGTCAGCCCTCCTGTACAGTAAGGTGGATGGGTGTGGTCTCAAGGAATCAGCAAAAGTGCCCCAACAGCATGTCTGGATACGGGAGGGTACTCGGTTCCTGTCCGGCAAGGATTATCTACAGTCTTGCAAGTTAAGGATCAACGCACTTCCAACAAAATCCCGTACCTCCAGGGGCAGACCGGGCGATCGGCACTGTCGAGCTGGTTGCAATACGCCGGAGACTCTGAACCACATCCTCCAACAATGTCACCGTACGCACAGTGCAAGGATTAAAAGACACGATGCGGTGGTCCACTTTGTAGCCAAGAGGTTGGTTGCAAACGGTTACGAGGTACATCTGGAACCAAGGATCAACAGCACGGAAGGTCTTAGGAAGCCCGACATAGTAGCCAAACTGGGAACAACTGCGATTATTATTGACGCCCAAGTTGTGAACGACCAGATCAGCCTTGATGGAGCACACACACGGAAAGCAAACTTCTACAAGAACATTGCGAACGAAGTTAAGGAAAAGTATAGAGTAGAGTCAACATTGCACACCTCAATCACTCTTTCCTGGAGGGGTGTGTGGAGTTTGAGATCAGCCGAGGACCTGCTCATCCGTGGGGTGCTACTCAAGAAACATCTGAAGGTGATATCTTCCCGGGTCATAATTGGAGGTCTTGGATGTTTCCACCTGTTTAACAGCTCCACGAAAACAAGACCAGGAGGACTTAGAAACGGATAGACGGATGGGAGGTGGTAGGAAGTTCCCATTTACAATGTCGTACGACATAATGTTATACCGTATAGTATAATTGGAAAAAAAAAAAAAAAAAAAAAAAAAAAAAAA</t>
  </si>
  <si>
    <t>TAGCCAAATGCCTCGTCATCTAATTAGTGACGCGCATGAATGGATTAACGAGATTCCCACTGTCCCTATCTACTATCTAGCGAAACCACTGCCAAGGGAACGGGCTTGGAAAAATTAGCGGGGAAAGAAGACCCTGTTGAGCTTGACTCTAGTCTGGCACTGTAAGGAGACATGAGAGGTGTAGCATAAGTGGGAGATGGCAACATCGCCGGTGAAATACCACTACTTTCATCGTTTCCTTACTTACTCGGTTGGGCGGAGCGCGTGCCC</t>
  </si>
  <si>
    <t>TAGACGGATGGGAGGTGGTAGGAAGTTCCCATTTACAATGTCGTACGACATAATGTTATACCGTATAGTATAATTGGAAAAAAAAAAAAAAAAAAAAAAAAAAAAAAA</t>
  </si>
  <si>
    <t>Chalcis sispes</t>
  </si>
  <si>
    <t>Wasp</t>
  </si>
  <si>
    <t>Chalcididae</t>
  </si>
  <si>
    <t>GCA_949987625.1</t>
  </si>
  <si>
    <t>R2-1_CSi</t>
  </si>
  <si>
    <t>ELLARIFNLILYCGTLPEHLLKSRTILIPKEKELKEPGNFRPITVSSVLVRSLHKILANRLKVITLDKRQRALRDTDECADNIVMLDLILKYHHVRSKLMFMAIMDMAKAFDLISFKALKTTMRAKGISGPMVDYVMTIYHKGRITISHGGWESAEIVPSCGVKQGDPLSPLLFNFVIDEMLKQTPAETGINIEGIQTNILAFADDLILVASTEKGLQQLIDNVTSFLDKCGLRANVEKCKTLAIKNIPTVKKTVISSKTHFTIKGVELPSLNRSTSWRYLGIMFNANGRVKLSTKEILEDYIRKTNKAPLKPQQRLWALREIILPKIMYQLVLGKITIGYLRAIDRRIRAAVRSWLHLPHDCPNSYIHASIRDGGLGIDSFRWRAPKERLARISKLLNSDFIEGGVAKHYIQDEILASERRLLDQKSRNTLSSNDSIQAYWANNLHMSVDGRPLVHSRDVEQQPHWVKEGTKFLSGRDFVQAIKIRINALPSRSRTARGRDKEIHCRAGCGNIESLNHIVQICHRTHGPRIRRHDAVVSYVAKTLRRSGFEVILEPHINTGAGLRKPDILAIMGQTAIIIDAQVVSDKAYLDIANERKRIYYAGNEDVVDYIKNTHKVKNCLFIPVTISWRGIWSATSCKELIERGIIYKGDIKILSSRVVIGALTAWHQFNKTTSVRTRTRLGIG</t>
  </si>
  <si>
    <t>CGGATCTTCCTTGCTGCGAGGCTTTTGGGGCGGTTCGCCGTCCTGATCGTTTTCTTCGGCCGCCATTCAACGCTCAGCTCAGAACTGGCACGGACTAGGGGAATCCGACTGTCTAATTAAAACAAAGCATTGCGATGGCCCTCGCGGGTGATGACGCAATGTGATTTCTGCCCAGTGCTCTGAATGTCAACGTGAAGAAATTCAAGCAAGCGCGTGTAAACGGCGGGAGTAACTATGACTCTCTTAAGG</t>
  </si>
  <si>
    <t>TATTGCTTTATGAGCAATAGATCAGAGGAGTCGGTAAAAGGTCAACGAAGATCCTCAGCATATTAGGCCAAAGTAAGCCAGTTTTTAGAACAGCTTAAAGAAACTGGTGAAGACCGACAAGAGTCATTTCTTGCTACAGTGGTCGAGGAGACGGAATCAGAGCTGCCTACACCTCTGGCTTTTGGTCCGTTCCTACATCATATAATAACATCCGAACCACTGAGTTTCAAAGACATAGACACCGTCAAAATCAATGACCTTTGTGCCAAACTACATCTTCGCACAAAGTAGGAAGCTCTTACTAATCTGTCTACCGTATTGCTTGAGCTGTTCCCTACTAAAAGATCGAAGAAAAGCAATGAACATCGATTTACATCTTCCAGCAATCAGGCTCTCAGTAATAAGAAAAGGCGAATGGCTGAGTATGCGCGCGCTCAAGACCTATGGCGCAATAACAGGAACAACTGCGTTCAGCGCATATTTAGCGACCAAATGGGGCAGCCTCCGGCCATACTACAACTGGTAATGGAGCCGTACTGGCAGACGGTTTTCGCTAGACCAGTGAACTCGTCCCCAACCATAACACCGGCCACAGCACCGCTTGAAGTCCTATGGCGCCCCGTTGAGGCAAGCGAAATTAAAGACGCTCTACCGGCAAATAAAACCGCCTCTGGCCCTGATCTTCTTTCCGCTAAGGCATTGAAGAAGACTCCTTAGGAGTTGCTGGCGAGAATTTTCAACCTGATTTTATACTGTGGCACCTTACCGGAGCATTTATTAAAATCAAGAACAATATTAATTCCGAAAGAAAAAGAATTAAAAGAGCCTGGCAATTTTAGACCAATAACAGTATCCTCAGTGCTAGTACGATCGCTGCATAAGATCTTGGCGAATCGACTTAAAGTGATCACTCTTGATAAAAGGCAGCGTGCCCTTAGAGATACTGATGAATGTGCTGACAATATTGTCATGCTCGACCTTATCCTGAAATACCATCATGTACGATCGAAGCTAATGTTTATGGCAATAATGGATATGGCCAAAGCATTTGATTTGATTTCTTTTAAGGCTCTGAAAACAACTATGAGGGCCAAAGGAATCTCTGGACCCATGGTTGACTACGTGATGACCATCTATCACAAAGGTAGGATAACCATCTCACACGGAGGATGGGAATCAGCGGAAATCGTCCCTTCATGCGGAGTGAAACAGGGTGACCCACTTTCACCTCTGTTATTTAATTTCGTAATAGATGAAATGCTGAAACAAACACCCGCTGAAACCGGCATAAACATCGAAGGGATCCAAACCAACATCCTGGCTTTCGCTGATGACCTAATCCTGGTAGCATCTACAGAAAAGGGATTACAACAGCTCATTGATAACGTTACGAGTTTTCTTGATAAATGCGGTTTGAGAGCAAACGTGGAGAAATGTAAAACGCTTGCTATTAAGAACATTCCGACGGTGAAGAAAACGGTTATAAGCAGCAAAACTCACTTCACCATAAAAGGAGTAGAACTTCCTTCTCTCAACCGCTCAACATCATGGCGATATCTGGGAATAATGTTTAACGCGAATGGGCGCGTTAAGCTTTCCACAAAAGAGATCCTGGAAGACTATATCAGGAAAACTAATAAAGCACCGCTTAAGCCACAACAACGGCTCTGGGCTTTGAGAGAGATCATCTTACCTAAAATCATGTACCAACTCGTGCTCGGTAAGATAACTATCGGCTACTTAAGAGCCATTGATAGGAGAATAAGAGCCGCGGTAAGATCATGGCTCCATCTCCCTCATGATTGCCCCAATAGCTACATTCATGCTAGTATCAGAGACGGAGGACTAGGAATCGATTCATTTAGGTGGAGAGCGCCGAAAGAACGGCTAGCAAGAATATCTAAGTTGCTTAACTCCGATTTCATTGAAGGAGGAGTAGCAAAACACTACATACAGGACGAGATCCTAGCCTCAGAGAGACGACTACTTGACCAAAAGAGCAGGAACACCTTAAGCTCAAACGACTCAATACAAGCCTACTGGGCGAATAATCTCCACATGAGTGTCGATGGGAGACCACTCGTACACTCTAGAGACGTGGAACAACAACCCCACTGGGTCAAAGAAGGAACGAAGTTCCTCTCTGGTAGGGACTTCGTTCAAGCCATTAAAATCAGGATCAACGCTTTACCCAGTCGCTCCAGAACGGCTCGGGGCCGCGATAAGGAAATTCACTGCCGAGCGGGCTGTGGCAATATCGAATCGCTGAACCATATTGTCCAGATCTGCCATCGGACACACGGTCCCAGAATCCGCAGGCACGATGCCGTGGTTAGCTATGTAGCAAAAACTCTTAGAAGATCTGGGTTTGAGGTGATCCTCGAGCCGCACATCAACACCGGCGCTGGCTTGAGGAAACCAGATATCCTAGCCATCATGGGCCAAACGGCCATCATTATTGACGCCCAGGTGGTTAGCGATAAAGCTTACCTCGACATCGCAAATGAAAGAAAGAGGATATACTACGCGGGGAACGAAGATGTGGTGGATTACATCAAAAATACCCATAAGGTGAAGAACTGCCTATTTATCCCAGTCACCATCAGCTGGCGAGGTATATGGTCGGCCACATCTTGTAAGGAGCTGATCGAGAGAGGAATCATTTACAAAGGCGACATCAAGATCTTGTCGTCGAGGGTAGTCATCGGAGCCCTCACGGCATGGCATCAATTCAACAAAACAACGAGTGTGCGAACAAGAACAAGACTCGGAATTGGATGAAGATGGGGAGCTAGAAGCAAAATACCCTAGTCTACCAGAACATATAATATGTATGATCTGGTATAATGTTATAGTTATAAAATATATATATTTTATGATATAATTAAAAAAAAAAAAAAAAAAAAAAAAAAAAAAAAA</t>
  </si>
  <si>
    <t>TAGCCAAATGCCTCGTCATCTAATTAGTGACGCGCATGAATGGATTAACGAGATTCCCGCTGTCCCTATCTATGCGCAGTCGTCTCTGAGCCTTTGAGCTGAGCAGACGTGTCTTCGAGGAGCTCCCGAGTAGCTGCGTTTTTGTAGTGGTGGTGGAAGAAGTGGTGGGGATAGTTGATATAATTGGGGCTGTGGTGAGTGGTGGGAGTTTCGGTTGCCAATCGAAAAGTAGTGGGGCAGGAGTGGTGTAGTAATAGGTGCGGGGTAGGAAGGAGCAGG</t>
  </si>
  <si>
    <t>Eupeodes luniger</t>
  </si>
  <si>
    <t>Hoverfly</t>
  </si>
  <si>
    <t>Diptera</t>
  </si>
  <si>
    <t>Syrphidae</t>
  </si>
  <si>
    <t>idEupLuni2</t>
  </si>
  <si>
    <t>R2-1_ELu</t>
  </si>
  <si>
    <t>DGPNINNQPRINNENLNLGFSDPNHHPPSNPHPNLPNPNQFVCTFCARSFSTATGLGVHKRRAHPNQFDEERLRADVKLRWSDEETRMLAKKESELEKQRVRFMNIELHRSFPSRTLEAIKKERQKTSYRQLVSMYRDEANIPLSTFRDEANIPLARDEANIPLASTSSSVAHDFGSDAFSQSSVTIPSDPERINELHTYLINIQPIRQSDIINTSSINEIALQALRLGRDEVIARLGRFLLESFPANNRPIRVERHTLVSQRLNRRARRRKEYQETQRNWAKHQDRCIKSILAGPDESQMPAKEVMIPYWENVMGHLSLSKPLDRPCGETLLSLTMPITALEVRRSKLSIGTSPGPDGLSSRNWNRVPDEVKVIIFNLFLWCGKVPQHLYESRTTLIPKTSNSSVPSDFRPIAVSSVVLRQYHNILAKRLSSAVSLDPRQQAFVASDGCAINTTLLDLLLRSQHISYTSCYIASIDVAKAFDSVSHPTIIGTLRSYGAPLEFTNYVSDYYSRSSTRITTKSWTSSPINAKSGVKQGDPLSPILFNLVIDRLLKSLPKEISSMIGPAKINALAFADDLILCASTPRGLQSLLDHTQAFLSECGMFINVSKCNTISIKGQGKQKNTVIENRTFKINNQVIPALKRTEHLKYLGLEFSPEGKCKIEAHNELDPKLQRITAAPLKPQQRLHIIRTVLIPQLYHKLTLGSAHINALNKIDKRIRMEVRKWLTLPNDTPIAYFHAPVKQGGLGIPAVRLMAPLIRLNRISKLTLPNLENVVQANTFLAREIDIAKRRLNLGNFIIESRSDLDAYWTNKLYNSVDGAGLSDASGCEQSHRWVREPTRLLTGRDFLHCIKTRINALPTRSRTSRGRPNVERVCRAGCPRTETLNHVVQQCPRTHASRIERHDSVIKFLRRNINTRGLTTLVEPVLSTNEGFRKPDLVVKDGNRAIVIDAQVISDSYSLDQGHRNKIAKYNTLSVRNELRSLLDVEELIFTSATLNWRGIWSKKSAQELLDLGLIRKKDTALLSTRVIIGTTRCFRIFNEATWSTRRFDPG</t>
  </si>
  <si>
    <t>AGCAGGGGAGATTTAGTCCCCCTGGGCTTGCGTTCAAAATGCAGTGTTAAGAATCATAGTTGAAAAAAATTTTTGAAAAAAAAGACCAAGGAACTACATCAAAATTTGACATAGCCCTTGGCTGATTATGAGATTAAGTTCAAAAAAATTTTTCAAAAGAAAAGCCAAGGAACTACATCAAACATGACATAGCCCTTGGCAAATCTATGAGATTAATATTCAGCTGAGAGAGTCATAGCTAAGAGAGTCATAGTTACTCCCGCGGGAGTAACTATGACTCTCTTAGCT</t>
  </si>
  <si>
    <t>ATGACTCTCTCAGCTGAATATTAATCTCATAGATTTGCCAAGGGCTATGTCATGTTTGATGTAGTTCCTTGGCTTTTCTTTTGAAAAATTTTTTTGAACTTAATCTCATAATCAGCCAAGGGCTATGTCAAATTTTGATGTAGTTCCTTGGTCTTTTTTTTCAAAAATTTTTTTCAACTATGATTCTTAACACTGCATTTTGAACGCAAGCCCAGGGGGACTAAATCTCCCCTGCTCCTTTGGAGCTCGGAACTATGTTAAGCTTCATAGATTTAGCTGAGACCCTTAACAGTGTCTTTGAACGCAAGCCCAAGGGGAATAATCTCCCCTGCTCCATTGGAGCACGGAACGCTGTTAAGGTGGTCAGAAAAGTGTACTTTTGAACGCAAGCCCAGGGGGAGTAATCTCCCCTGCTCCTTTGGAGCACGGAACACTGCTAAGATTATCATAGAAGTGCCTAACCATCACCTCCGCGTGGTTCCTGCCGGTAACGTATCTATATGAAACGGCTAAGAATGGAAGGCTAATGCGGGCCCCTGGGGTTACCAGCCCCTTCGGTCTTTAATTAAGATGGTCCAAATATTAATAATCAGCCTCGGATAAATAATGAAAATTTAAATTTAGGATTCTCTGATCCAAATCACCATCCTCCCTCAAATCCACATCCCAATTTACCCAATCCCAATCAGTTCGTCTGCACGTTCTGTGCCAGATCTTTTTCGACCGCTACTGGTCTAGGAGTACATAAAAGAAGGGCTCATCCCAATCAGTTTGATGAGGAAAGGCTCAGAGCCGATGTTAAGTTAAGGTGGAGTGATGAAGAAACGAGGATGCTAGCTAAGAAGGAGTCCGAACTTGAGAAACAAAGGGTAAGATTCATGAATATAGAGCTTCATAGATCTTTCCCCAGTCGGACCCTCGAGGCCATTAAAAAGGAAAGGCAAAAAACCTCCTATAGGCAGCTAGTATCCATGTATAGAGATGAAGCCAATATCCCTCTATCTACGTTTAGAGATGAAGCCAACATTCCTCTAGCTAGAGATGAAGCCAACATTCCTTTAGCTTCGACATCATCTTCAGTGGCGCATGACTTCGGTTCTGATGCATTTTCACAATCATCAGTTACCATCCCATCTGATCCTGAACGTATCAATGAGTTACACACTTATCTCATCAATATTCAGCCTATTAGGCAATCAGATATAATTAACACTTCCAGTATTAACGAAATTGCCCTTCAGGCACTTAGGCTAGGTCGTGATGAAGTAATAGCTAGACTAGGTAGATTTCTTTTAGAAAGTTTTCCGGCAAACAATAGGCCAATTCGTGTCGAAAGACACACATTAGTCTCTCAGCGCCTCAATAGAAGAGCGCGTAGAAGAAAAGAATATCAGGAAACCCAAAGAAATTGGGCTAAGCATCAGGACAGATGTATTAAATCGATCCTTGCTGGCCCTGACGAAAGTCAGATGCCTGCTAAGGAAGTTATGATCCCTTATTGGGAGAATGTCATGGGACATCTTTCGCTGTCGAAACCACTCGACAGACCTTGCGGTGAGACGCTATTGTCTTTGACAATGCCTATCACTGCACTGGAAGTAAGACGATCTAAACTTTCGATTGGTACATCTCCAGGTCCTGATGGGCTATCTTCAAGAAATTGGAACCGTGTTCCTGATGAGGTAAAAGTGATAATATTTAATTTATTCTTATGGTGCGGTAAAGTGCCACAGCATCTTTACGAATCGAGAACAACTCTGATTCCGAAAACCTCCAATAGTTCAGTTCCTAGCGACTTTCGACCCATAGCGGTCTCGTCTGTTGTCCTACGGCAGTATCACAACATCTTGGCCAAAAGGCTCTCTAGTGCTGTAAGTCTCGATCCAAGACAGCAGGCATTCGTCGCCTCCGATGGATGTGCTATAAACACCACACTTCTAGATTTGCTCTTAAGATCACAGCATATTTCTTATACGAGCTGCTACATAGCTTCAATCGACGTTGCTAAGGCGTTCGATTCAGTTTCCCACCCGACCATAATAGGGACTCTACGTTCCTATGGCGCCCCTTTAGAATTCACTAATTATGTTAGCGATTATTACAGTAGGTCTTCAACGAGAATAACAACGAAGTCATGGACCTCGAGTCCTATCAATGCCAAAAGTGGGGTAAAACAGGGCGATCCTCTATCGCCGATATTATTCAATTTGGTCATTGACCGTCTTTTGAAATCTCTCCCCAAAGAGATTTCGTCTATGATCGGACCTGCAAAAATTAATGCCCTTGCATTTGCGGACGATCTTATTCTTTGTGCCTCTACCCCTCGGGGACTGCAGAGCCTACTCGACCACACACAGGCCTTCCTCTCAGAATGTGGCATGTTTATCAATGTCTCTAAGTGCAATACCATCAGCATCAAGGGACAGGGTAAACAGAAAAACACAGTGATCGAGAACAGAACATTCAAGATTAACAACCAAGTAATACCAGCGCTAAAACGCACCGAACATCTGAAATACTTAGGTCTTGAATTCTCGCCTGAAGGAAAGTGCAAAATAGAGGCTCACAATGAATTAGATCCGAAGCTGCAACGCATTACCGCTGCTCCTCTCAAACCGCAGCAACGTCTACACATAATTCGCACGGTTCTCATTCCCCAACTTTACCATAAACTTACGTTAGGAAGTGCGCATATTAATGCACTTAATAAAATAGACAAGAGAATTAGAATGGAAGTCAGGAAATGGCTAACTTTGCCAAACGACACACCAATTGCGTACTTTCACGCACCCGTCAAACAGGGTGGCCTTGGCATTCCTGCTGTTAGATTAATGGCTCCGCTTATTAGGTTAAATAGAATTAGTAAGCTCACACTTCCAAACTTAGAGAATGTGGTACAAGCTAACACGTTTTTAGCTAGAGAGATAGACATTGCAAAAAGAAGACTTAATCTCGGTAATTTTATAATTGAAAGTAGATCAGATCTCGATGCGTACTGGACCAATAAGCTCTATAACTCTGTTGATGGAGCTGGTTTAAGCGATGCTTCTGGGTGTGAACAATCACATCGGTGGGTACGAGAGCCTACACGGCTCCTTACAGGTAGGGACTTCCTGCACTGCATAAAAACGAGAATAAATGCGTTACCCACGAGGTCTCGTACATCTCGTGGTAGACCTAATGTCGAACGTGTATGTAGAGCAGGTTGTCCTCGGACCGAGACCCTCAACCATGTGGTTCAGCAATGCCCAAGAACGCATGCCAGTCGCATTGAGAGACATGATTCAGTTATTAAATTTCTTAGGCGAAACATCAACACAAGGGGACTTACCACCTTAGTAGAACCAGTGCTTTCTACCAATGAAGGCTTTAGGAAACCTGATCTTGTGGTAAAGGATGGAAATCGAGCCATTGTCATAGATGCTCAGGTGATTTCAGATTCCTACTCACTTGATCAGGGTCATAGGAACAAAATAGCTAAGTACAATACTCTTTCGGTAAGAAACGAATTAAGATCTCTTCTCGATGTTGAGGAGCTTATCTTTACTTCGGCCACCCTCAATTGGAGGGGTATTTGGTCAAAGAAAAGTGCTCAAGAGCTCCTTGATCTTGGATTGATAAGAAAAAAAGACACGGCTCTATTGTCAACAAGAGTCATAATCGGAACAACCAGGTGCTTCAGGATTTTCAATGAAGCTACCTGGTCCACTAGACGTTTTGATCCGGGATAAACTCCCTCCCTTCGTCTCCAAACATACTTCAGCGTGCTGCCTGCGCATCAGGCACAATTCAGTACGGCCACTTGATGGATCCTGCGTGGATCCCAACGTCGTATGAAAAAAAAAAAAAAAAAAAAAA</t>
  </si>
  <si>
    <t>TAGCCAAATGCCTCGTCATCTAATTAGTGACGCGCATGAATGGATTAACGAGATTCCTACTGTCCCTATCTACTCAGTCTAGTGTTGACTTTTGCAGTGAACAGAAGTGTGATTTAAGTAAGTTCTTAGTGTGTTGCAAATTGGTAAGAATCTTAAAGAAATAAATATAATGGAAGAAGATGGGTGTGCCAAAGGGTGCTCCGCTGACGACCAAGTTGGTTTAACCACCGACTTGGAGTCGGATTCGGAATCTGGTG</t>
  </si>
  <si>
    <t>TAAACTCCCTCCCTTCGTCTCCAAACATACTTCAGCGTGCTGCCTGCGCATCAGGCACAATTCAGTACGGCCACTTGATGGATCCTGCGTGGATCCCAACGTCGTATGAAAAAAAAAAAAAAAAAAAAAA</t>
  </si>
  <si>
    <t>Paramuricea clavata</t>
  </si>
  <si>
    <t>Violescent sea-whip</t>
  </si>
  <si>
    <t>Cnidaria</t>
  </si>
  <si>
    <t>Alcyonacea</t>
  </si>
  <si>
    <t>Plexauridae</t>
  </si>
  <si>
    <t>Paramuricea</t>
  </si>
  <si>
    <t>GCA_902702795.2</t>
  </si>
  <si>
    <t>R2-1_PCl</t>
  </si>
  <si>
    <t>IMSVRCEECGGSFKSGGALASHIKWKHPNVGQPRQEVVSEVKVCPDCGVGFKGDRGLNGHRRSAHPDVYHAARQPAARVKARWSHEELVLIARAELELRRTKPRQGIVRALHSRFPDRSFEAIKCVRTKNPRYKELLVALEAEEAVREFAEMEAADSSRFQPGVPSPSSDGDVGWGDQLRMSINIEHLGVDSLDWVVEGCPDQRVRNKLDEVFALWVGHLARGERAPVRDPQTSASSTNPDRSSSLDSRRRRRAQYSAIQQLYSRKPSACAHKVLDGSWVNPNPGPSPTLQQFCDTWQPIFETPSIKDSRRPTCIGQVRWDILRPVTPEELKPVLTEGASSAPGPDGVKLKQVIGLGMEELCSHYNLWLLCGSQPSALCTGRTIFLPKGSESSDALKYRPITIASHILRVFHKIMARRCDAILPLKHTQKGFRRGDGIAQHVFTLQSIIDGAKSELRPLNLVFLDVRKAFDSVSHDTIVQAMRRLGCPDPFLAYIGELYSRSSTVLEHNGEKSATIFTRRGVKQGDPLSPFLFNAVIDWAFSSLDDHLGYSFGNIRVNNLGYADDVALLSETKAGLRVQLGKFESHLLKGGLEISAGTDGKSASMSIAVDGKAKRWVIDHTPFLATNSGLIPSMSATGEYRYLGIMLGAGGAKVRGSLRKDLVQGLGNISRAPLKPHQRLVILRNFLMPKYLHELVLAPVGDGWLRWLDTTIRANVRQWLKLPKDTPIAFFHARVADGGLGVTSLRYSIPVLRRNRLEAVCSAVDPLSRALVDSSFFQEALNRLPSKILDGRLVTDKQSLAQAWAASLYTKVDGRGLSEARSCAAASGWVYNPPRNQSGANYIGAIKARGGLLLSKVRSARGDPGRDVSCDSCMRPETAQHIVQVCPRTSGPRIRRHDRVVKFVSAAAERAGYKVMVEPRIVGRTLGVRKPDLVLWNDRKAYVADVTVTSDQVGGVKAHRDKVAYYDQPEIREWVSNLTGVADISFSAVAANWRGVLSSLSADFLKSVLKLSNWDLSVLGLRICEDTFHVHRSFGRCTYRVRS</t>
  </si>
  <si>
    <t>TGTTTAATTAAAACAAAGCATTGCGATGGCTGGTGACTGGTGTTGACGCAATGTGATTTCTGCCCAGTGCTCTGAATGTCAAAGTGAAGTAATTCATCCAAGCGCGGGTAAACGGCGGGAGTAACTATGACTCTAACATCAT</t>
  </si>
  <si>
    <t>GCAAACCTAAGAGGAACGTGGCTAATGTGCAATAGGCTCTAAAGGCTTAAACACAGGATTGTTTTGAAGCCGAGCCAGTCCGGTGCAAGAAAGATCTGCAGAAAGCAAGAAAGATCTGCTCGGGCTAAGAACATCAACAGAGTCTAGTGCATATCGAGTTCTATTTCCTATTTCCACCAACCAACCTGACCTCCTCGCGGTGCCTAAGGTTATTAGCCTAAACGTGTACGCCCGATTATTATTAAAGGTAGCTCTTTTTGGAGCTACACGTTTTAGGTGAAGCTAACAGGTTGGTGCTTCAGCATCTTGCAGCCAGTTTATAAATCAAATTCCATAAAAAAAAGCTTCATCTCAGTGAAGTTTCTGGCTGCCTCTCTAAGTCTACAGTTGGAAATCCTTTTAAATAATGTCTGTTCGTTGTGAAGAGTGTGGCGGTAGTTTTAAATCTGGAGGTGCCTTGGCGAGCCACATTAAGTGGAAACACCCAAATGTTGGTCAGCCGAGGCAGGAGGTGGTTAGTGAGGTGAAAGTGTGTCCCGATTGCGGAGTTGGCTTTAAAGGCGATAGGGGTCTAAATGGTCACCGTCGCTCGGCTCACCCAGATGTGTACCATGCTGCTAGGCAACCGGCAGCTAGGGTGAAAGCCAGGTGGTCCCATGAAGAGTTGGTCCTTATTGCCCGTGCTGAACTGGAACTCCGTAGAACTAAACCCCGTCAGGGGATTGTTCGTGCTCTCCACTCTCGGTTTCCTGATCGATCTTTTGAGGCTATCAAGTGCGTGCGAACTAAGAACCCGCGCTACAAGGAACTCCTTGTTGCACTTGAGGCTGAGGAGGCCGTGAGGGAGTTTGCTGAGATGGAAGCAGCGGACTCTTCCAGATTTCAGCCGGGTGTACCCTCTCCTTCCTCTGATGGGGATGTGGGATGGGGCGATCAACTCCGAATGTCAATTAACATCGAACACTTAGGTGTGGATAGCCTGGACTGGGTGGTAGAGGGTTGCCCTGACCAGCGTGTCCGGAATAAGCTTGATGAGGTGTTTGCGTTGTGGGTTGGTCATCTTGCGCGAGGGGAGAGGGCGCCTGTAAGGGACCCCCAAACCTCCGCAAGTAGTACTAACCCTGATCGTTCTAGTTCGCTAGATTCACGACGACGTAGACGGGCGCAGTACAGTGCTATTCAGCAACTGTACAGTCGCAAACCATCCGCGTGTGCGCATAAGGTGTTGGACGGGTCGTGGGTGAATCCAAATCCTGGACCATCACCTACTCTTCAGCAATTCTGTGATACCTGGCAGCCGATCTTTGAGACTCCATCTATCAAAGATAGCAGACGGCCGACCTGCATTGGTCAAGTACGGTGGGACATTTTGCGTCCGGTTACTCCGGAAGAACTTAAACCGGTGTTAACTGAGGGTGCGTCATCAGCACCTGGCCCGGATGGGGTGAAGTTGAAGCAAGTCATTGGATTGGGGATGGAAGAGCTCTGTAGCCACTACAATCTATGGCTACTATGTGGAAGTCAGCCTAGTGCTTTGTGCACAGGCCGTACAATCTTTCTTCCAAAGGGCTCTGAGTCTAGTGACGCGCTTAAGTACCGTCCAATAACCATAGCCTCTCACATATTGCGAGTCTTTCACAAAATCATGGCTCGTAGATGTGATGCGATCCTGCCCCTGAAACATACGCAGAAGGGGTTCAGGCGTGGTGACGGGATTGCTCAGCACGTGTTTACGCTGCAGTCCATCATTGATGGGGCCAAATCTGAGCTCAGGCCCCTCAATTTGGTGTTTCTCGATGTGCGTAAGGCTTTTGATTCGGTCAGCCATGACACCATTGTTCAGGCAATGCGTCGTCTTGGTTGTCCTGATCCGTTCCTTGCGTACATTGGAGAATTGTACTCGCGGTCAAGCACTGTGTTGGAGCACAATGGGGAAAAGAGTGCAACGATCTTCACCCGCAGAGGGGTCAAGCAAGGTGACCCACTTTCGCCGTTCTTGTTCAATGCTGTTATAGACTGGGCATTTTCGTCACTTGACGACCATTTGGGGTATTCGTTTGGCAATATTCGGGTGAATAACCTTGGATATGCTGACGACGTTGCTTTGTTAAGCGAGACCAAAGCTGGACTCCGGGTACAGCTAGGGAAGTTCGAGTCACACTTGCTAAAAGGTGGCTTGGAAATCAGTGCAGGCACTGATGGTAAATCGGCTTCCATGAGTATAGCGGTCGACGGCAAGGCAAAGCGATGGGTGATTGATCATACCCCATTCCTGGCGACTAACAGCGGACTTATTCCATCTATGTCCGCTACTGGGGAGTACAGGTACCTGGGGATAATGTTGGGCGCAGGCGGGGCGAAAGTGCGTGGGTCCTTGCGGAAAGATCTAGTGCAAGGCCTTGGGAATATCTCCCGCGCACCTCTTAAGCCTCACCAACGGTTGGTAATCTTGAGGAATTTCTTGATGCCGAAGTACCTGCACGAACTGGTGTTAGCGCCTGTTGGCGACGGATGGTTGCGTTGGCTCGATACCACCATTAGGGCCAACGTTCGTCAGTGGTTAAAGTTGCCAAAAGACACTCCGATTGCTTTCTTCCACGCAAGGGTTGCGGATGGCGGCCTAGGGGTAACCTCGCTCCGGTATTCAATACCGGTATTGAGGAGAAACCGCCTCGAAGCCGTCTGCTCGGCAGTTGACCCCCTATCTCGAGCCCTAGTCGATTCATCTTTCTTTCAGGAAGCTCTGAATCGACTACCCAGTAAGATCTTGGATGGGCGTTTGGTGACGGACAAGCAGTCTTTAGCCCAGGCTTGGGCTGCAAGTCTGTACACCAAGGTGGATGGTAGAGGTCTCTCTGAGGCGCGATCTTGTGCGGCTGCGAGCGGTTGGGTGTATAATCCGCCCCGTAATCAATCAGGGGCGAACTATATCGGTGCCATCAAAGCTAGAGGTGGACTGCTCCTCTCTAAAGTGCGTTCTGCACGTGGCGACCCAGGACGAGATGTATCGTGTGATTCATGCATGCGCCCGGAGACAGCTCAGCACATAGTTCAGGTGTGTCCGAGAACCAGTGGTCCAAGGATTAGACGCCATGATCGAGTGGTTAAGTTCGTTTCGGCTGCTGCTGAGCGGGCTGGCTATAAGGTCATGGTTGAGCCGAGGATCGTTGGTCGTACTCTGGGTGTTCGGAAGCCGGACTTAGTTCTTTGGAACGACAGGAAGGCCTACGTAGCGGATGTCACTGTCACCTCGGATCAGGTCGGGGGAGTTAAAGCACATCGTGATAAAGTCGCCTACTATGACCAACCAGAGATTCGGGAATGGGTCAGTAATCTTACAGGCGTGGCTGACATTTCCTTTTCCGCGGTTGCTGCCAATTGGCGGGGTGTGCTGTCATCTCTCAGTGCTGACTTTCTTAAGTCAGTTCTGAAACTCTCAAATTGGGACTTGTCGGTGTTGGGCCTCAGGATTTGCGAGGACACCTTCCATGTACATCGTTCTTTCGGAAGGTGCACCTATCGAGTTCGCTCTTAATGACGGATTTCTTTTTTTTCTTGGATTTCTTATTGTGGTATATATATAACGTCGGCCGGTTTGCGGGCCAAATGCTGAAGTTTCTTCTTTTTATCTTTTTTACCTTTTTTAATATTAAAGGGAATCTGTAAAATTTTGAGACTCTAGTAAATAAA</t>
  </si>
  <si>
    <t>TAGCCAAATGCCTCGTCATCTAATTAGTGACGCGCATGAATGGATTAACGAGATTCCCACTGTCCCTATCTACTATCTAGCGAAACCACAGCCAAGGGAACGGGCTTGGCAGCAACAGCGGGGAAAGAAGACCCTGTTGAGCTTGACTCTAGTCTGACTCTGTGAAAAAACATGAGAGGTGTAGAATAAGTGGGAGGAGCAATCCGCCGGTGAAATACCACTACTCTTATCGTTTTTTTACTTATTCGGTGAAGCGGAGCTGGACCTCAACGTCCACTTTTTAGCATTAAGATCGCTCTTCTGCCGGTCGATCCGAGCCGAAGACACTGTCAGGTTGGGAGTTTGGCTGGGGCGGCACGACTGTCAAATGATAACGCAGGTGTCCTAAGGTGAGCTCAATGAGAACGGAAATCTCATGGAGAACAAAAGGGTACAAGCTCACTTGATTTTGATTTTCAGTATGAATACAAACTGTGAAAGCATGGCCTATCGATCCCTTAGTCTTTACGAGTTTTAAGCTAGGGGTGTCAGAAAAGTTACCACAGGGATAACCCAAGACTACCAACGTCACCAGTTCACGCCCAACCCTTCCCACCCTGCTTATTCAAGAACTCA</t>
  </si>
  <si>
    <t>TAATGACGGATTTCTTTTTTTTCTTGGATTTCTTATTGTGGTATATATATAACGTCGGCCGGTTTGCGGGCCAAATGCTGAAGTTTCTTCTTTTTATCTTTTTTACCTTTTTTAATATTAAAGGGAATCTGTAAAATTTTGAGACTCTAGTAAATAAA</t>
  </si>
  <si>
    <t>Phenganax stokvisi</t>
  </si>
  <si>
    <t>Tube coral</t>
  </si>
  <si>
    <t>Anthozoa</t>
  </si>
  <si>
    <t>Clavulariidae</t>
  </si>
  <si>
    <t>GCA_025400075.2</t>
  </si>
  <si>
    <t>R2-1_PHs</t>
  </si>
  <si>
    <t>GLPGLIVLLSVSSMSQSPDLQLPCGSCTKAFRTIRTRHQHLVRYGHQLPETQEVEVKFFLNIPRQNIKCPLCTFKSKQVKWPRSFASHFATQHEGYTLNLVYVCTICNLPMPQHHVEGHIRKHREERIPLTPTILSSPSSSEHSHNTPSDISLNSQSSPASLTIDVSGELQLSPQKSPELLSQEPSDLNLPQHFIEACKDTPEEATTSTSNNAASTSTIPNIPPLMSVKTWTPPAAKLASPICPMKQSPPAIYKSKPIKAENTPPSAITNPKSPTPLHLIMKVLQAEDLSPAVPPTIPTTNAESSNTTATTQAPSMSQGPAPPIPIHSQAHPCLNPERRVKQLIRHYRRQATSKRHLRLSPKQEEPQTLLKETDASNTSSPPDTWNSPTTKTHIPTEEPSMTNQPAALNLASTCNRRNPPPPVLEDVPLHDDGPLSPPRPKSPDANRNIHHRHPPSTPVQNTTPPSISTTPITEDPSSEEFTTTQTSESLHEFRQNFATIFDAEMDFSDFENATEQFTTAAVDLARSIVSQRRHHPQRRRPDRPSARPPIDRRRPLPNDPAAARRLQHLYRVSKKRAARKIFGDDSPGFDGSLEEVTTFFTDAFGSRPCDTTRLSENLTAFVPSADTDSSLFFAPTPDELSTKLRSMANSAPGKDRLEYRHLRLLDPKCEVLAKLYRHCFAAKDVPSAWKTATTILIHKKDSTSDPSNFRPIALMSCLYKLLMAILAKRMTTFAIEKDLLSAEQKSARPNEGCYEHAFLLESILNDARRQPRPLCLAWLDIRNAFGSVPHPALITTLSHMGFPPDLISFIANAYTGASTEVLTPVGKTPSIPILSGVKQGCPLSAILFNLSVEVIIRMCKTEAEKLPRGPLKHHGCSFTILAYADDLVILARNSANLQSLLNAVSAAADSLNLDFRPDKCASLSLNKHAPRISNDVYLVQDQQIPALQREDHYRYLGVPIGLIPSITDLQSIIDSLTTKLEKIESSLLAPWQKLDAIRTFIEPCLTYALRSTEPTTKSLQSYRSQLILTIKSVCSLPTRATNFYIFGSKQAGGLGFTDPCRENHLQTIVQAVKMLASSDLNVSTVAKRELRQTVRFATQSDPTPSLISNFLSNASDRRLDSIRHRTSSLWTRTRNATKTIKITIKVPDASPPSVSSPQYADDVSPKDVCRFLHNQERTSAAQQLCELRDQGKTPRAFMADKHANASNWLFTGLNMRFKDWRFIHRARLNCLPTNAVKSRWSDSDPTCRHCEHPETLPHVLCHCPLNMANITNRHNKLVDRLTNAVRTGTISTDRTVKDSGSPVRPDIVISTETHVTIIDVCCPFENGEESLSEAVARKELKYEHLKTHFSSQGKTCNVFGFAVGALGAWHPGNERVLSALQMTPRYKNLFRKLCCSDTIQGSTDIYRQHLGCDDALNTN</t>
  </si>
  <si>
    <t>TTGTTGGGCTTGTATAAATTTGTATATATCTTGGAACCACTGTATATATTTTGGGGGACCTTTCTTCCTTCTTTGCCTAATAGACTGTACACCAACTTGCTTGGTTTTGGTCTAGACATAGAACTACATCTTTCATATAACTTGAAGAGCTCATATCTGTCTACACGGGCTTGCACATACTTCGAACGATTTGGAAGGCTTAAGACAGTATAGAAGGCCTCTACCGTTCGACTACTACTTACTTAATTGTAACATACAGAGCCCAAAAAACTCTGTAAGG</t>
  </si>
  <si>
    <t>TTGTTGGGCTTGTATAAATTTGTATATATCTTGGAACCACTGTATATATTTTGGGGGACCTTTCTTCCTTCTTTGCCTAATAGACTGTACACCAACTTGCTTGGTTTTGGTCTAGACATAGAACTACATCTTTCATATAACTTGAAGAGCTCATATCTGTCTACACGGGCTTGCACATACTTCGAACGATTTGGAAGGCTTAAGACAGTATAGAAGGCCTCTACCGTTCGACTACTACTTACTTAATTGTAACATACAGAGCCCAAAAAACTCTGTAAGGTCTTCCTGGGCTAATAGTTCTATTATCTGTGTCGAGCATGAGCCAATCCCCAGATCTCCAACTACCCTGCGGTTCCTGCACAAAAGCATTCCGGACTATACGGACCCGACACCAACACCTTGTCCGCTATGGTCACCAGTTGCCCGAAACGCAAGAAGTAGAAGTGAAATTTTTCTTAAACATCCCACGGCAAAACATAAAATGCCCACTGTGCACATTCAAATCTAAGCAGGTGAAATGGCCACGATCCTTTGCCTCCCACTTTGCAACGCAACATGAAGGCTACACGCTCAACTTGGTCTACGTTTGCACAATCTGCAACCTTCCGATGCCACAACATCATGTTGAGGGTCACATCCGAAAGCACCGAGAGGAACGGATCCCGCTTACCCCAACAATCCTATCTTCTCCATCATCAAGCGAGCACTCACACAACACCCCTAGCGACATCTCACTCAACTCCCAGAGTTCACCTGCGTCGCTCACCATTGATGTCTCTGGCGAACTCCAGCTGAGCCCCCAAAAATCCCCAGAACTCCTTTCCCAGGAACCTAGTGATCTGAACCTGCCCCAGCATTTCATAGAGGCCTGCAAAGACACCCCTGAAGAAGCTACAACCTCCACGAGCAACAATGCTGCGAGCACCTCCACCATCCCAAACATCCCACCGCTAATGTCGGTAAAAACGTGGACTCCGCCAGCAGCTAAATTGGCATCTCCCATCTGCCCTATGAAGCAATCTCCACCAGCTATCTATAAGAGCAAGCCAATAAAAGCCGAAAACACACCGCCATCTGCTATAACCAATCCCAAGTCACCAACGCCATTACACCTCATTATGAAGGTACTACAAGCAGAGGACCTGAGCCCAGCAGTGCCACCCACTATCCCAACAACAAATGCTGAGTCTTCGAACACAACTGCAACCACACAGGCTCCATCTATGTCCCAAGGCCCTGCTCCTCCTATACCCATCCATAGCCAAGCCCACCCATGTCTCAACCCTGAGCGCCGGGTTAAGCAACTAATTCGGCACTACCGCAGGCAAGCCACAAGCAAACGTCACCTACGTCTAAGCCCAAAACAAGAGGAGCCCCAGACCCTCCTGAAAGAGACAGATGCCAGTAATACGAGCTCACCACCTGACACTTGGAACTCTCCCACTACGAAAACCCACATCCCAACCGAGGAACCCAGCATGACGAACCAGCCTGCCGCTCTTAATCTGGCTTCGACATGCAACCGCCGGAACCCTCCACCGCCAGTCCTAGAAGACGTACCTCTCCACGATGATGGTCCTCTATCCCCTCCACGTCCAAAGTCACCAGATGCAAATCGTAACATACACCATAGACACCCACCGTCCACTCCTGTCCAAAACACGACTCCACCATCAATCTCTACCACCCCTATTACTGAAGACCCGTCCTCAGAAGAGTTTACAACTACTCAGACCTCCGAATCCTTGCATGAATTTCGTCAGAACTTTGCCACTATCTTCGATGCTGAGATGGACTTCAGCGATTTCGAAAATGCCACAGAGCAATTCACAACTGCTGCAGTGGACCTAGCACGCTCCATAGTTTCTCAGAGACGACACCACCCCCAAAGACGTAGACCAGATCGGCCATCTGCCCGTCCTCCGATCGACCGAAGGCGCCCCTTACCAAATGACCCTGCTGCCGCACGAAGGCTACAGCACCTCTACCGAGTATCAAAAAAACGTGCAGCAAGGAAAATTTTTGGCGACGACAGCCCGGGTTTTGATGGCTCCCTCGAGGAAGTGACCACCTTCTTTACCGATGCATTCGGTTCGCGGCCCTGCGACACGACTCGCCTTTCTGAAAATCTTACTGCTTTTGTGCCATCAGCTGACACTGACTCCTCCTTATTTTTCGCCCCCACCCCTGACGAGCTGTCCACCAAACTGCGCTCCATGGCAAACTCTGCTCCAGGAAAGGATCGACTTGAATATCGGCACCTGCGTCTCCTCGATCCCAAATGTGAGGTACTAGCAAAACTCTATCGCCATTGCTTTGCAGCTAAAGATGTACCATCTGCCTGGAAGACTGCAACCACAATCCTGATCCATAAGAAAGACTCCACCTCAGACCCCAGCAACTTCCGCCCGATAGCTCTGATGTCCTGTTTATACAAACTGCTAATGGCCATCCTGGCAAAAAGAATGACGACATTCGCTATTGAAAAGGACCTCCTCTCTGCAGAACAGAAGAGCGCCCGGCCAAACGAAGGCTGCTACGAACATGCCTTTCTTCTGGAATCAATCCTGAATGATGCCCGCCGTCAACCCAGACCGCTCTGCCTTGCCTGGCTGGATATTAGAAATGCTTTTGGTAGCGTACCGCATCCTGCCCTTATCACCACTCTTTCCCACATGGGCTTTCCCCCCGATCTCATTTCCTTCATTGCAAACGCCTACACTGGAGCTTCAACTGAAGTCCTCACCCCCGTTGGAAAGACTCCCTCCATTCCTATCCTCTCTGGAGTCAAGCAGGGATGCCCTCTTAGCGCAATTCTTTTTAATTTATCCGTCGAAGTCATAATTCGAATGTGTAAGACAGAAGCAGAGAAACTGCCTCGAGGCCCGCTCAAACACCACGGCTGCTCCTTCACTATATTGGCCTATGCCGACGACTTGGTAATCTTGGCCCGTAACAGTGCCAACCTACAATCCCTTTTAAATGCCGTCTCGGCTGCAGCCGACAGCCTTAACCTCGATTTCCGACCTGATAAATGCGCCTCCCTCTCTCTAAACAAACATGCCCCTCGCATCTCAAATGATGTGTACCTCGTGCAAGATCAGCAAATTCCTGCCCTCCAACGTGAAGATCACTACCGCTACCTTGGTGTCCCAATCGGCTTAATCCCCTCAATAACTGATCTTCAATCCATCATTGACTCCCTCACAACCAAGCTAGAGAAGATTGAAAGCTCCCTCCTTGCCCCTTGGCAGAAGCTGGACGCAATACGCACTTTCATCGAACCCTGCCTCACCTATGCCCTTCGATCCACAGAACCCACCACTAAATCCCTTCAGTCCTATCGCTCCCAGCTTATCCTCACCATCAAGTCCGTTTGCTCACTGCCCACACGTGCCACAAACTTCTACATCTTTGGCTCCAAACAAGCTGGTGGTCTGGGTTTCACTGACCCATGTCGCGAGAACCACCTCCAAACCATCGTCCAAGCCGTCAAAATGCTGGCCTCTTCCGACCTGAATGTCTCTACTGTAGCTAAACGAGAACTTCGCCAGACTGTTCGCTTTGCTACCCAGTCAGACCCTACCCCCTCGCTAATATCCAATTTCCTCTCCAACGCTTCTGATCGCCGCTTAGACAGTATCCGTCATCGTACGAGCTCCCTCTGGACACGGACCCGTAATGCAACCAAAACCATTAAAATTACAATTAAGGTCCCAGATGCTAGCCCCCCTTCTGTCTCTTCTCCACAATATGCCGATGATGTGAGCCCAAAAGACGTATGTCGCTTCCTACACAACCAAGAACGCACCTCAGCTGCCCAGCAACTCTGCGAACTCCGTGACCAGGGCAAAACACCACGTGCTTTCATGGCTGATAAGCACGCGAATGCATCAAACTGGTTATTCACAGGTTTAAACATGCGCTTCAAAGACTGGCGCTTCATTCACCGAGCTAGATTGAACTGCCTCCCCACTAATGCCGTCAAAAGTCGCTGGTCTGATTCTGATCCCACGTGCCGCCACTGCGAACACCCTGAGACCTTGCCACATGTCCTATGCCACTGCCCATTAAACATGGCTAATATCACTAATCGTCACAACAAACTAGTGGACCGCCTGACCAATGCTGTACGCACTGGCACAATCTCGACCGACCGTACCGTAAAGGATAGTGGATCGCCTGTTCGCCCCGATATAGTCATTTCTACCGAGACCCACGTCACAATAATAGATGTATGCTGCCCATTCGAAAATGGTGAAGAGTCCCTGAGTGAGGCAGTTGCTCGTAAAGAACTTAAATATGAACACTTGAAAACTCACTTCTCATCACAAGGGAAAACGTGTAACGTTTTTGGCTTTGCCGTTGGTGCCCTCGGAGCTTGGCACCCAGGAAATGAACGCGTCCTATCTGCCCTTCAAATGACCCCGCGCTACAAGAACCTGTTTCGAAAACTTTGTTGCTCTGATACTATCCAAGGCTCCACTGACATCTATCGTCAACACCTTGGTTGCGATGATGCCCTCAACACCAACTAAACCCCTTACCGTACAAGCGATCTCCGCTCCTACCACACCCTCAATCGCTAAAACACCTCTCAAGTCCACTACATATGAACCATGACAACTCTGTCTATAGTGTGAAACACCAACTCCACCAATCACCTGGATAACACACTGACATTCTCACTAACTCCAAACCTAAAAACCACAAGTGAAACTTGACATGAATGTTTTAACTAAAAATAAGAACTCTGTTCTTATCAGCTTAATATCTGATATGTTAGGCAATGCC</t>
  </si>
  <si>
    <t>TAAACCCCTTACCGTACAAGCGATCTCCGCTCCTACCACACCCTCAATCGCTAAAACACCTCTCAAGTCCACTACATATGAACCATGACAACTCTGTCTATAGTGTGAAACACCAACTCCACCAATCACCTGGATAACACACTGACATTCTCACTAACTCCAAACCTAAAAACCACAAGTGAAACTTGACATGAATGTTTTAACTAAAAATAAGAACTCTGTTCTTATCAGCTTAATATCTGATATGTTAGGCAATGCC</t>
  </si>
  <si>
    <t>Hydrozoanthus sils</t>
  </si>
  <si>
    <t>Zoanthid</t>
  </si>
  <si>
    <t>Zoantharia</t>
  </si>
  <si>
    <t>Hydrozoanthidae</t>
  </si>
  <si>
    <t>GCA_027575215.2</t>
  </si>
  <si>
    <t>R2-1_HSi</t>
  </si>
  <si>
    <t>KKVALLGKLTPPNPCRSSKPAWVNVVATKRNKNNKGPATAGPADNYRSNGEAHENASVTVACPDCSRTFGSQRGLSLHRRRAHSGKYHAEHVPQQRVKARWDREELVLLARKEVELRRESEKCVNQRLHKHFPSRTLEAIKGVRKSNRVYKEILDSLSCPTPSGLSQRVSDSYERANLEGTGSVSDTLPQSSGMAERWAGDLRKAIRDTRVDFQGLKIDNLEPAMPTSGVRKAIDEEFLKWIPPLKRRTVTTNPPNRSDNIPASKRARRRAQYARVQLRWKKNQSRCARDILAGTWREDEKPIPMATQEPYWRSVFSKSSEPDHRNPDPVGPIQWGLVAPITCDDVTRSLSGMKDGAPGPDGRKLRDLKAIPVRELVAHFNLWLLAGYQPEALRRGETVLLPKDPCTKIPEKHRPITMSDMVIRCFHRIMAKRMENLLPYSPRQKAFRAGDGVAESVWFLSSLINQHKADLQPINLAFVDVTKAFDSVSHHSLLLAAARLGVPPPFLTYLTSLYGDAQTVLRIGTDRSQPIVVGRGVRQGDPLSPHLFNAVIDWVIDGLDPELGVRVGETRVNCGAFADDIALIARTPAGLQSLFDDLSNQFRLAGLELSVGLEGKSASLRIDIDGRAKRWIANPNPFLRDRGKPGDAGLIPAISIDQVQKYLGVPISAMGTRVDVADKLKNGLSNLSSAPLKPQQRIYCLEKHLIPALLHQLVLANSTDKYLGWLDKSIRSAVRSWLKLPKDTPKAFFHAEIADGGLGIPLLGQTIPLLKRKRITRLGASEDPVIQAILTMPHTVATVRRIQTARTFSGTVISTNQCLQSVLAQTLYESADGHGLVEASRVPRQHQWLARTTCALSGADYIGAIKIRGNLMNVPLRAARGRPDARTTCDACGRVGSLGHILQVCPRTHASRVARHNRVVKLVADSARKKGWSVLVEPAIPTPAGIRRPDLVLHSPSKPAYVIDATIVADNAVLSEAHLRKCRYYDNSDIQQWVTGLAPDIDTVHFSSVTLNWRGLFATESAVTLCRDLGLSSSLLSLISQVVLERGVAIYHHYGRSTYSVLHAQ</t>
  </si>
  <si>
    <t>CAGGTCTCCAAGGTGAGCAGCCTCTGGTTGATAGAACAATGTAGGTAAGGGAAGTCGGCAAAATAGATCCGTAACTTCGGGAAAAGGATTGGCTCTAAGGGTTGGGTCTGTCGGGCTGAGACTTGAAGCGGGTGGACCCGGCCCGAGCTGGCCGAGGCCTGCGCGTCCGTGCCCCCCCGGGGGTGCGGCGCGCGTGGGCCGACGTCGGACCGGGAAGGGACTGCTCGTGGATTGTCCCAGCTGTGGCCGCGAGGTCAATTCGGCAGACAATGAACAACCAACTTAGAACTGGCAGGGACAAGGGGAATCCGACTGTTTAATTAAAACAAAGCATTGCGATGGCCGGAAACGGTGTTGACGCAATGTGATTTCTGCCCAGTGCTCTGAATGTCAAAGTGAAGAAATTCAACCAAGCGCGGGTAAACGGCGGGAGTAACTATGACTCTCTTTGGAGG</t>
  </si>
  <si>
    <t>GGGCCTTCCCGAGTTTGTCTTGTCGTTCTCTCTGCTTGCAGAGAGGTAATCATCGATCAAGTCACGGCGAGAGTTGTCAGTACCTGGTAGAGTGGCAGTATCAGTGTTCCATCTCGCGTCTTGGCGTTTTCTAACACCTCGACGGGCACATCATGTAGGGAGCTGTGTCGTACCATGGGAGCAGTGCTCCATGGGTAATCATCGACTCGCTCGGGAGGAAGGAGTGAAAGAAAGTAGCTTTGCTGGGGAAGCTAACACCTCCAAACCCATGTAGGTCTAGCAAGCCTGCATGGGTTAATGTTGTCGCTACAAAGAGAAATAAGAATAATAAGGGTCCGGCCACCGCTGGACCCGCTGACAACTACCGATCGAATGGAGAGGCGCATGAGAATGCAAGTGTTACCGTTGCATGTCCAGACTGTTCTCGGACGTTTGGATCTCAGCGAGGCCTGTCACTGCACAGGCGCCGCGCCCACTCAGGGAAATATCACGCGGAGCATGTACCACAACAGCGTGTTAAAGCCCGATGGGACCGAGAGGAGCTTGTTCTCCTTGCTAGAAAAGAAGTGGAACTGAGGAGGGAGAGTGAGAAGTGTGTTAACCAACGACTTCACAAACACTTCCCGAGTCGAACTCTTGAGGCTATCAAGGGTGTTCGTAAATCTAACAGAGTATACAAGGAGATACTTGACTCCCTCTCCTGTCCAACTCCATCTGGACTGTCTCAGAGGGTGAGCGATAGCTATGAACGTGCAAATCTTGAGGGTACGGGTAGTGTGTCTGACACTCTGCCTCAGAGTTCGGGAATGGCTGAGAGATGGGCCGGGGATCTGAGGAAGGCGATTAGAGATACGAGAGTTGATTTCCAGGGTTTAAAGATTGACAATCTCGAACCCGCCATGCCAACAAGCGGGGTTCGTAAAGCCATTGATGAGGAATTTTTAAAGTGGATCCCTCCCCTAAAAAGGAGGACAGTGACCACCAATCCACCAAATCGATCTGATAACATCCCTGCTAGTAAGAGGGCCCGTAGGCGAGCCCAATACGCGAGAGTCCAACTCAGGTGGAAGAAAAACCAATCCCGGTGTGCCCGGGATATTCTAGCAGGGACGTGGCGTGAAGACGAGAAACCAATTCCGATGGCAACCCAGGAACCATATTGGCGCTCGGTATTCTCGAAGTCGTCCGAACCGGATCATCGTAACCCTGATCCAGTTGGACCTATACAGTGGGGACTTGTGGCGCCCATCACTTGTGATGACGTCACTAGATCGCTATCTGGTATGAAGGACGGGGCCCCAGGCCCAGATGGTAGGAAACTGAGAGACTTGAAAGCGATCCCTGTCAGGGAGTTGGTTGCCCATTTCAATCTATGGCTGCTGGCAGGATACCAACCTGAAGCACTACGTCGCGGCGAGACTGTACTGTTGCCGAAGGACCCATGCACCAAGATTCCGGAGAAGCATCGGCCCATCACTATGTCTGACATGGTGATCCGATGTTTTCACCGGATCATGGCTAAACGTATGGAGAATTTGCTGCCGTATAGCCCTCGGCAGAAGGCCTTCCGGGCTGGAGACGGAGTTGCGGAAAGCGTCTGGTTCCTGTCGTCGCTTATTAACCAACACAAAGCAGACCTACAGCCTATTAACTTAGCGTTTGTGGATGTGACGAAGGCTTTTGATTCTGTATCACACCACTCATTGCTGTTGGCCGCAGCACGGTTGGGAGTACCACCGCCTTTCCTGACCTATCTGACATCACTTTACGGTGATGCCCAGACAGTGTTGAGAATAGGCACTGATCGTAGCCAGCCCATCGTGGTTGGCCGAGGGGTGAGACAGGGTGATCCGCTTAGTCCGCATCTATTTAATGCGGTTATTGATTGGGTGATTGACGGCCTTGATCCTGAACTTGGGGTGCGAGTTGGTGAGACCCGAGTCAACTGCGGTGCGTTTGCTGACGACATCGCGTTGATTGCTAGAACACCTGCCGGCCTCCAGTCCCTCTTTGATGACCTCTCTAACCAGTTTCGACTGGCCGGATTGGAACTCTCAGTTGGACTGGAAGGCAAATCAGCGAGCTTACGCATTGACATTGATGGTAGAGCCAAACGATGGATCGCGAATCCCAACCCTTTCCTCCGGGATAGGGGCAAGCCGGGTGATGCTGGTTTGATTCCGGCCATCTCGATTGACCAGGTCCAGAAATATCTGGGAGTTCCTATCTCAGCTATGGGTACTCGCGTTGACGTTGCGGATAAGTTGAAGAACGGGCTGTCGAACCTTTCGTCAGCCCCTCTGAAGCCCCAGCAGCGAATATACTGCCTGGAGAAACACCTGATACCTGCTCTCCTTCATCAGTTGGTCTTGGCAAACTCTACCGATAAGTACCTGGGGTGGCTGGATAAGTCAATCAGATCCGCTGTGCGTTCGTGGCTAAAGCTACCCAAGGACACACCAAAAGCTTTCTTCCACGCGGAGATTGCCGATGGTGGCCTTGGGATACCACTGTTGGGGCAAACGATACCACTGTTGAAACGTAAGAGAATCACGCGACTGGGCGCAAGTGAGGACCCCGTGATCCAGGCTATATTGACTATGCCTCATACTGTAGCCACTGTACGAAGGATACAAACTGCTAGAACCTTCTCAGGTACGGTTATCTCCACAAACCAGTGCCTGCAGTCGGTTTTGGCACAGACTCTTTATGAGTCTGCTGACGGACACGGCTTAGTTGAAGCTTCTAGGGTACCTAGACAACACCAGTGGTTGGCTAGGACCACTTGTGCATTATCAGGAGCTGATTACATTGGGGCCATCAAGATCAGGGGCAACTTGATGAACGTACCTTTAAGAGCTGCACGCGGGCGTCCCGACGCCCGCACCACCTGTGACGCGTGTGGCAGAGTGGGGTCTCTCGGGCACATCTTACAGGTATGTCCGAGGACGCATGCGTCCCGTGTGGCGCGTCATAATCGTGTTGTAAAACTTGTGGCGGACTCCGCTCGCAAGAAGGGTTGGTCTGTGCTGGTTGAACCGGCCATTCCGACTCCCGCAGGAATACGCAGGCCCGACCTCGTATTACACTCACCATCTAAACCTGCCTATGTCATCGATGCAACCATTGTGGCGGATAATGCAGTTCTGTCCGAGGCACACCTCAGAAAGTGTCGCTATTACGATAATAGTGACATTCAGCAGTGGGTAACGGGACTCGCTCCCGACATTGACACGGTGCATTTTTCTAGCGTGACGTTGAACTGGCGTGGTCTCTTTGCTACCGAGAGTGCGGTGACCCTGTGTCGTGATCTAGGACTGAGTTCGTCCCTCTTAAGCCTTATCTCCCAGGTTGTCCTGGAGAGAGGGGTTGCCATCTACCATCATTATGGACGCTCCACTTATAGCGTTCTCCATGCTCAATGACGCTCACTTGTGGGCCGATTAGCCTCGAAAGACGATTGGGACCCTGTGTCAAGCTCCACATAAAAAGAGCAAATACATTGTGACCGACCATCAGTCCTTTGTGAAAAC</t>
  </si>
  <si>
    <t>TAGCCAAATGCCTCGTCATCTAATTAGTGACGCGCATGAATGGATTAACGAGATTCCCGCTGTCCCTATCTACTATCTAGCGAAACCACAGCCAAGGGAACGGGCTTGGCAGA</t>
  </si>
  <si>
    <t>TGACGCTCACTTGTGGGCCGATTAGCCTCGAAAGACGATTGGGACCCTGTGTCAAGCTCCACATAAAAAGAGCAAATACATTGTGACCGACCATCAGTCCTTTGTGAAAAC</t>
  </si>
  <si>
    <t>Spiny sea fan</t>
  </si>
  <si>
    <t>GCA_963855965.1</t>
  </si>
  <si>
    <t>R2-1_MMu</t>
  </si>
  <si>
    <t>FYWELVIPVKLIAQRFGIFGQFNFFGTTSYIPCFYRVVGQLYTDLGVALFFGMSRCVDCDRVFGNNGALAIHRKYKHQREDRPVQDGNCEMCVCPDCGNAFKGTGGLNVHRRARHPDVYHAARQPAARVKARWSHEEMVLVARAELEIRRAKPPGGILRVLQSRFPDRTLEAIKCLRNKNQRYMEVLAALEAEEQTPDQELPVSDSNEHSYVTSGAECSWRDQLRMAINIAHLGVDDLDWVTDGCPDQAVRDRLDEVFTSWVGHLVRGERTASGSRRPVSDDAGPDRDLDPRRRRRAQYSALQHLYGRKQSACAHRVLDGSWESTARVRTPSVEQFRAAWQPIFETPSVKDNRRPACIGQVRWEILEPVTPAELKQVLTEGASSAPGPDGVRLKDVLGLEMEELCSHYNLWLLCGSQPSAVCLGRTVFLPKGSECEDPLKYRPITIASHFLRVFHKLMARRFDALLPLKYTQKGFRSGDGVAQHVLTLQSIIDEAKRELRPLSLAFLDVRKAFDSVSHDTIELAMRRLGCPDPFLVYIRELYARSSTVIEYNGERSGPIFTRRGVKQGDPLSPFMFNAVIDWAFSALDEHLGFSFGDIRVNNLGYADDVALLSDTRAGLRSQLGKFESHLVKGGLTISAGTEGKSSSLSISIDGKAKRWVVDHTPFLATNDGIIPSLSATGEYGYLGIMLGAGGAKVRSSLRKELLQGLNNISRAPLKPHQRMVILRKFLVPRFLHELVLAPVGDGWLRWLDTTLRANVRRWLKLPNDTPVAFFHAGVADGGLAVPSLRYSIPVMRRKRLEAICSATDPLSTALVVSPFFKKELDGLSSKTLDGRLVSDKQSLAKAWADCLYTKVDGRGLSEARSCAEASRWVSNPPRSQSGANYIGAIKARGGLLSSKVRSARGSGSGVDVRCDCCLRPETTRHVIQVCPRTSGPRIQRHDRVVRFVSAAAERAGYKVMVEPRIVGRTLGVRKPDLVLWNESKAFVADVTITSDQVGGARAHRDKVAYYDQPEIREWVQNITGLIDVSFSAVAANWRGVLSALSADFLKSVLKLSSWEISLLSLRICEESYHIHKHFRMGTYRVAGRGAS</t>
  </si>
  <si>
    <t>TCTCGGTTATGCCGAGAGCATGTCTGCCTGAGTGCGTGTTTAAAAACAGGCAACACAACGTTTGAGGCGTTGCACCGCACGGTATCGTTCGTTCATCCCTCCAAATTGATATAAATGTTACGGATGCAGGCACGGCCAAAAGTATCCTTTGACCTTGCACATGCATCCTCTAACACAACAACAACAACATGTTCTTAACCTCAGGTCAGGCAAGATTACCCGCTGAATTTAAGCATATTACTAAGCGGAGGAAAAGAAACTAACCAGGATTCCCTCAGTAATGGCGAATGAAGTGGGATCAGCTCAACTTGCAAATCTCCGTTGCGTTGCAGCGGCGAATTGTAGTCTCGAGAAGTATTGTGTCCAGGCGCGATCGACCATGCTCAAGTTGCTTGGAACAGCACGTCGTAGAGGGTGACAACCCCGTGCGTGGCCGTGGCCGAGCGCCCGCGAACTACTTTCGAAGAGTCGGGTTGTTTGGGAATGCAGCCCAAAACGGGTGGTAAACTCCATCTAAAGCTAAATACGAGCACGAGACCGATAGCGAACAAGTACCGTGAGGGAAAGGTGAAAAGGACTTTGAAAAGAGAGTTAAAAAGTACGTGAAACCGTTGAAAGGGAAGCGAATGGAGTTAGCAATTTGCCCTGTCGGACTCAGCCGTTCGTTCGCCGCGACGGTCGCGTTCTCGATCCGAGCGGACGGGACGTGAACGGACACGGCGTGCGATCGGCGCACTTTCGGCGGACAAGCGTCAGCATCGATCGGTCGTGGGCGAAAAGCACTCGAGGAAAGTGAACCGCATCTGGTTGTTAAGCCTCGTGAACGCCTGGCCCATTGCCGACCGTTTCCTCTGCGACGTGTGCATCGATGCCTGGCAGCTCGAACTGTCGGCTCGGCGTGTCGACTGTGGCGGACGGCACGCCTGTGCGCACGAACAGCCGCCGATCGACAGTTCGATGCTCGCACATGACGCGTCTAAAGTGCCGACGATCATACGGCCTCATTCGACCCGTCTTGAAACACGGACCAAGGAGTCTAACATGTGTGCAAGTCGCCGGGTGATCGAAACCCGTGGGCGCAATGAAAGTGAACGTGCGCCGAGGTGAGAAGCAACCATGTGCAGCATCATCGACCGACCTATTCTGCTCACAGAAAGGTTCGAGTAAGAGCATACATGTTGGGACCCGAAAGATGGTGAACTATGCCTGAATAGGGCGAAGCCAGCGGAAACACTGGTGGAAGCCCGTAGCGATTCTGACGTGCAAATCGATCGTCAAATTTGGGTATAGCGGCGAAAGACTAATCGAACCATCTAGTAGCTGGTTCCCTCCGAAGTTTCCCTCAGGATAGCTGGAGTTCAGCATGCAGTTTTATCAGGTAAAGCGAATGATTAGAGGTCTTAGGGTCGAAATGACCTTAACCTATTCTCAAACTTTAAATTGGTAAGAAGTCAGACTTGCTTAACTGAAGCCAGACACTCGAATGCGAGCTCTTAGTGGGCCATTTTTGGTAAGCAGAACTGGCGATGCGGGATGAACCGAACGCCGTGTTAAGGTGCCAAAGTCGACGCTCATAAGATCCCAAAAAAGGTGTTAGTCGATATTGACAGCAGGACGGTGGCCATGGAAGTCGGAATCCGCTAAGGAGTGTGTAACAACTCACCTGCCGAATCGACTAGCCCTGAAAATGGATGGCGCTCAAGCGTCGCACCTATACTCGGCCGTCGGTGCAAGTGCAAGGTGCCGACGAGTAGGAGGGCGCGGCGGTCGTGATGCAGCCTTTGGCGTGAGCCAGGGTGAAACGGCCGCTGGTGCAGATCTTGGTGGTAGTAGCAAATATTCAAATGAGAACTTTGAAGACCGAAGTGGAGAAAGGTTCCATGTGAACAGCAGTTGGACATGGGTTAGTCGATCCTAAGAGATAGGGAAATTCTGTGACAAAGCGTCCCATTCGTGGACCGCCCGTCGAAAGGGAATCGGGTTAATATTCCCGAACCGGAACGAGGACACTGTCACGCAGTGACACCGGCGGCAACGCAACCGAACTCGGAGACGTCGGCGAGAGCCTTGGAAAGAGTTCTCTTTTCTTTTTAACGGTCAACGTTACCCTGAAATCGGTTCAGCCGGCGATAGGGTTTCACGGCCGGTAAAGCTGCACACTTCTTGTGCGGTCTGATGCGCCCTCGACGGCCCTTGAAAATCCGAGCGAGCTGTTACGCAAGAGTTCATTCAAAGGCGGCGTGATACAGTTCTAAAGGCGAGCTAAAAATTGTGAAGCTGAACTGTAGTCTGACTAAAAGGTGTGCTTAAAGCTAGAAATCCGTGTCAGACTGATTACCACCTCTCACTAAATAACATCTACCTCTTTGTTCTGTTCTTCTTTGCTGGGCTAGCCTCCTCGTGGCGCGTAAGGTTAGTAGCTGGTGTGTCTATAGGCCTAATTGTGGTAGTTCTATTGGGAGCTAGTCATACCAGTGAAGCTAATAGCCCAGCGCTTCGGCATCTTTGGCCAATTTAATTTTTTTGGAACTACATCATATATACCCTGTTTCTATAGGGTTGTTGGCCAACTTTATACTGACCTCGGAGTTGCGTTGTTCTTCGGAATGTCTCGATGCGTGGACTGCGACCGTGTATTTGGGAATAATGGCGCGCTGGCGATCCACCGCAAATATAAACATCAGCGGGAAGATCGGCCAGTGCAGGATGGGAATTGTGAGATGTGTGTTTGTCCCGATTGTGGCAATGCCTTTAAAGGTACTGGAGGTCTAAATGTCCACCGTCGTGCTCGTCATCCAGATGTGTACCATGCTGCTAGGCAGCCGGCAGCTAGGGTGAAAGCCAGATGGTCACATGAGGAGATGGTTCTCGTTGCTCGTGCAGAGCTAGAAATCCGTAGGGCGAAGCCCCCTGGTGGGATACTTCGTGTTCTTCAATCTCGGTTCCCTGATCGGACTCTCGAAGCTATCAAGTGCCTGCGTAATAAGAACCAGCGTTACATGGAGGTTCTTGCGGCTCTTGAGGCTGAGGAGCAGACTCCTGATCAGGAACTACCTGTTTCGGATTCTAATGAGCATTCCTATGTCACTTCTGGGGCGGAATGCTCATGGCGGGACCAGCTTCGCATGGCAATTAACATCGCACACCTTGGTGTTGATGATCTGGACTGGGTGACGGATGGTTGTCCTGATCAGGCTGTTCGCGACAGGCTTGACGAGGTGTTTACGTCGTGGGTCGGGCATCTTGTGCGGGGCGAGCGTACTGCCTCTGGCAGTCGACGTCCTGTATCGGATGATGCTGGCCCTGACCGTGATTTAGATCCCCGGCGGCGTCGACGCGCCCAGTACAGTGCTTTACAACATCTGTATGGGCGTAAACAGTCAGCTTGTGCCCATAGGGTGCTCGACGGTTCTTGGGAGTCAACTGCCCGGGTCCGGACGCCCTCTGTGGAGCAGTTTCGAGCAGCTTGGCAGCCTATCTTTGAAACACCATCTGTCAAAGATAACAGACGGCCGGCCTGTATTGGCCAGGTGAGGTGGGAAATTTTGGAACCGGTCACACCGGCAGAATTGAAGCAGGTGTTGACCGAGGGTGCCTCTTCGGCACCTGGCCCGGATGGGGTAAGGTTGAAGGATGTCCTTGGACTCGAGATGGAGGAGTTGTGTAGCCATTATAATCTATGGCTACTCTGTGGGAGTCAGCCCAGTGCTGTGTGCCTGGGTCGAACGGTTTTTTTGCCAAAAGGCTCTGAGTGCGAGGATCCGCTTAAGTATCGTCCCATCACCATTGCCTCTCATTTTCTGCGGGTCTTTCATAAGTTGATGGCCCGTAGATTTGATGCTCTCCTGCCCCTTAAATACACCCAGAAGGGGTTTCGAAGTGGTGATGGGGTTGCTCAACACGTGCTGACGTTGCAATCCATCATTGATGAGGCCAAGCGTGAATTAAGACCTCTCAGCTTGGCTTTCCTGGATGTGCGCAAGGCTTTTGATTCGGTCAGCCATGACACCATTGAATTGGCAATGCGTCGTCTTGGATGCCCCGATCCGTTTCTTGTGTACATACGGGAATTATATGCACGGTCGAGTACGGTGATTGAGTACAATGGAGAAAGAAGTGGCCCGATCTTTACCCGCAGAGGGGTCAAACAGGGTGACCCACTTTCACCATTTATGTTCAATGCAGTTATAGACTGGGCATTTTCGGCGCTTGATGAACACCTGGGGTTTTCGTTCGGTGATATCCGAGTCAATAACCTCGGATATGCCGACGACGTCGCTTTGCTAAGTGATACGAGGGCGGGCCTGCGATCACAGTTAGGGAAGTTCGAGTCGCACCTTGTTAAGGGCGGCTTGACAATCAGTGCTGGTACTGAGGGTAAATCTTCTTCCCTCAGTATTTCTATTGATGGGAAGGCAAAGCGATGGGTCGTAGACCACACTCCTTTCCTGGCGACCAACGACGGAATTATTCCATCTCTTTCCGCCACTGGGGAATATGGGTACCTTGGGATCATGTTGGGAGCGGGTGGGGCAAAGGTGCGGAGTTCCCTGCGGAAAGAACTTCTGCAGGGACTCAATAACATCTCGCGAGCACCTCTAAAGCCCCACCAGAGAATGGTCATTTTGAGAAAGTTTCTGGTCCCAAGGTTCCTGCATGAACTGGTGTTGGCGCCAGTAGGCGATGGGTGGTTGCGTTGGCTCGATACCACACTTAGAGCCAATGTACGTCGGTGGCTGAAATTGCCTAATGACACTCCGGTGGCTTTCTTTCATGCAGGGGTGGCGGACGGTGGCCTTGCAGTCCCATCACTTCGGTATTCGATACCAGTGATGAGGAGGAAGCGGCTGGAGGCCATCTGTTCGGCGACGGATCCTCTCTCCACCGCCCTGGTTGTTTCACCCTTCTTTAAGAAGGAGTTGGACGGCCTTTCCAGTAAGACCTTGGATGGGCGTCTGGTGTCGGACAAACAGTCCCTTGCGAAGGCTTGGGCTGATTGTCTGTACACCAAGGTGGATGGTAGGGGGTTATCCGAAGCGCGCTCCTGTGCAGAGGCGAGTCGCTGGGTATCTAACCCACCCCGGAGTCAATCTGGGGCCAATTACATCGGGGCCATTAAGGCTAGAGGCGGGCTCCTCTCCTCTAAAGTGCGTTCTGCACGTGGTTCTGGTTCTGGTGTAGATGTAAGGTGTGACTGCTGTTTGCGCCCAGAGACGACTCGGCACGTAATCCAAGTGTGTCCGAGAACCAGTGGTCCTAGAATACAGCGCCATGACCGAGTGGTCCGGTTCGTTTCAGCTGCTGCTGAGCGGGCCGGCTACAAAGTCATGGTCGAACCTAGGATTGTTGGTCGTACTCTGGGTGTGCGGAAGCCTGATCTTGTTCTTTGGAACGAGAGTAAGGCTTTCGTAGCAGATGTCACTATCACATCTGACCAGGTCGGGGGAGCTAGAGCACACCGTGATAAGGTCGCCTATTATGACCAACCGGAGATTAGGGAGTGGGTCCAGAACATTACTGGGCTCATAGATGTTTCCTTTTCTGCGGTTGCCGCCAATTGGCGGGGTGTCTTGTCGGCTCTCAGTGCAGATTTCTTGAAATCTGTGTTGAAATTGTCAAGTTGGGAGATCTCCTTGTTGAGTCTTCGGATCTGCGAGGAGTCATACCACATCCACAAACATTTTAGAATGGGCACGTATCGGGTAGCAGGCCGTGGGGCCTCGTAGCTCTGAGGAAGGTCTTTAACGTCGGCCGGTTTGCGGGCCAAATGCCGGAGCATTTTACTTTTTTACTTCTTCTTCTTTTTTTAAATAAAAAATGTTATAAAAAAAAATAGTGAAAATGCAAAGGTGAATAAA</t>
  </si>
  <si>
    <t>TAGCCAAATGCCTCGTCATCTAATTAGTGACGCGCATGAATGGATTAACGAGATTCCCACTGTCCCTATCTACTATCTAGCGAAACCACAGCCAAGGGAACGGGCTTGGCAGCAACAGCGGGGAAAGAAGACCCTGTTGAGCTTGACTCTAGTCTGACTCTGTGAAGGAACACCAGAGGTGTAGAATAGGTGGGAGGAGCAATCCGGCGGTGAAATACCACTACTCTTGTCGTTCTTTTACTTATTCGGTAATGCGGAGCTGGATGCAAACGTCCAAGTTTTAGCGTTAAGATCGCTCTTCTGTCGGTCGATCCGAGCCGAAG</t>
  </si>
  <si>
    <t>TAGCTCTGAGGAAGGTCTTTAACGTCGGCCGGTTTGCGGGCCAAATGCCGGAGCATTTTACTTTTTTACTTCTTCTTCTTTTTTTAAATAAAAAATGTTATAAAAAAAAATAGTGAAAATGCAAAGGTGAATAAA</t>
  </si>
  <si>
    <t>Blastomussa wellsi</t>
  </si>
  <si>
    <t>Stony coral</t>
  </si>
  <si>
    <t>Hexacorallia</t>
  </si>
  <si>
    <t>Scleractinia</t>
  </si>
  <si>
    <t>Incertae sedis</t>
  </si>
  <si>
    <t>GCA_947652475.1</t>
  </si>
  <si>
    <t>R2-1_BWe</t>
  </si>
  <si>
    <t>PYWRGVFQQASVHDHRRPLPKGPVEWALVKPITIEEVTGAIKGMSDGAPGPDRRSLDDLKRLRRNEVAAHFNVWLLAGYPPKPLRQGETVLIAKEQGTTSPEKHRPITMSDIILRCFHKILASRFEATLPWNTRQKAFMKGDGVADSIWLLQTIIRQHQRTLRPLNIAFLDIKKAFDSVSHESLLLAAGRMGVPSPLLGYLGELYGDAWTRLCIGFDRSDPIKVSRGVRQGDPLSVHLFNAIIDWALDCLNPELGVMVGETRVNAGAFADDIALITGTARGLQFLLDDLAAEFRLSGLEISAGLDGKSASLRIDVDGKRKMWIVNPHPHLQVFGQPIPAIGVADTQRYLGVPLSPMRTRADIAGKLTEGLGNISRAPLKPQQRLFILTTNLIPALYHQLVLTATSKKYLKWLDRSIRAAVRSWLKLPKDTPKAYFHAKIFDGGLGIITLEHQVPLMKISRIDRLWASNDPVIREMLSTDGAESLLARQREPSRYGGVQITNGESLRVALADDLHSSVDGRGLRESDLVPHQHQWVAEGTTMLSGANYIGAVKVRGNLLPSAVRAARGRTGISVLCGACQRPGSLGHILQVCPRTHGSRVSRHDRIVTLVQTAAGKAGWSCVREPAIPTTAGLRRPDLIFHHPSRSTFVLDITIVADNAVLHEVHERKVRYYDVPDIRNWLARNISDSEVHFSSVTLSWRGLMAHASAETLCSRLGLGRRLLSLLSAVTCERSLWIWQHFHRSNFVVRE</t>
  </si>
  <si>
    <t>AACAGCCTTTCACCCTGAAATCAGATTGTCTGGAGATAGGGTTCGATGCCTGGTAAAGCACCACACTTCTTGTGGTGTCCGCTGCGCTCTCGACGGCCCTTGAAAATCCGGGGGAGACGATGATTTTCGTGTCCGGTCGTACTCATAACCGCAGCAGGTCTCCAAGGTGAGCAGCCTCTGGTTGATAGAACAATGTAGGTAAGGGAAGTCGGCAAAATGGATCCGTAACTTCGGGAAAAGGATTGGCTCTAAGCGTTGGGTCTCTCGGGCTGAGACTTGAAGCGGGTGGAGCCGGCCCGGACTGGGCGCGGCTGACCCCCGCGAGCCCCCTCCCCGTCAAGGGGGGAGGGCGGACGGGCGGAAGGCCAAGGTCGGACCGGGAAGGTACCGCCCGTGGATTGGCCCAGCTATGGCCGCCAGGCCAAATCGGGAGGCGACGAACAACGGACTTAGAACTGGCAGTGACTAGGGGAATCCGACTGTTTAATTAAAACAAAGCATTGCGATGGCCGGAAACGGTGTTGACGCAATGTGATTTCTGCCCAGTGCTCTGAATGTCAAAGTGAAGAAATTCAACCAAGCGCGGGTAAACGGCGGGAGTAACTATGACTCTCTTAAGG</t>
  </si>
  <si>
    <t>GAGAGCTGTAGTTTCGTCCTTACCCCGAGGGAAGTGCCTTCACGAGTTGAGCTAGTCGTACGTGGGGGGTCTCTGCCATCTTTTTGCCCCGTCCACGGTAATCATCGATCTAGCTCCGGCGGGGGCCGTCAGTAAGGGCTGGTCCCTGAAGCTAAAACTTCCCAGGCCTGCGAGGCTAACCACCTCGCAGGTCAATCATCTGGTTACGGACGAAGACAGAAGAGAGGGGGCGGCTCCCGCTGCCCCCGCAGATGATATACGGCCGGGGGGCGCAGCGGCGGAGGCGGGGTTGCTTTTCGCATGTCCCGAATGTGACCGAGCATTCGGGTCTGCGAGGGGCCTGTCCCAGCACCGGCGCAGGGCGCACCCCACTGAGTATCACGCTGAGAACGTGCCTGCTGTCAGGAAAAAGGCACGCTGGGATCACGAGGAGCTCTTAATCCTGGCTCGCGCGGAAATTACACTCCGGGGGGCGGGGGTGAGGAACATTAACCAACGGTTGGTGCAAATCACCCCTGGCCGGACTCTCGATTCCATCAAGGGAGTCCGTAAGAGTACGCGATAGCAGGAGCTGCTGGCCTCTTTACAGCCGGGGGCTGATAGCAGCGAGCTCAATGAACGCAATACGACTGACCCCGACCCCGGGGCCCAGGATGACATACTCAACGATTACCCTCCCGAGCGTAGCCCAGAATGGGCGGCGGAGGTCCGGGCGACCATAGTAGAACTTGGCGTCCCAGATGGCATCGACATTGATGCCATCAACCCTGGTAATCCTACAAACCATACCAGGGAGGTACTTGATGCGGAATACGCCAGGTGGTTACCTCCGCTGGCAGGACCTAGCAGGAGGCCACCCAGGACAACTGGGGCCCCCAGGGTACGGATTGGACAACCAGAGCGCAAAGCGAGGGCAAGGCGTAGGACCTCCTACGCCCGAACACAGCGACTTTTCAGACTATCAAGGAAGCGCTGTGCTTGCAACGTCCTTTCCGGTACCTGGGAGGAGGAACCTTCCCCAGTACCTATGGCCACACAATAGCCGTACTGGCGTGGCGTATTCCAACAAGCATCAGTACACGACCATAGGAGACCTCTGCCCAAAGGGCCGGTTGAGTGGGCCCTGGTCAAGCCTATTACCATCGAGGAAGTGACCGGGGCGATCAAAGGGATGTCGGACGGGGCCCCGGGGCCGGACCGTCGGTCCCTTGATGACTTGAAACGCCTAAGGCGGAATGAGGTGGCGGCCCACTTCAATGTGTGGCTGCTGGCTGGTTATCCGCCAAAACCTCTCCGCCAAGGGGAGACTGTCCTGATCGCCAAAGAGCAGGGCACCACGTCACCCGAGAAGCACCGCCCGATTACAATGTCGGATATCATCTTGCGGTGCTTCCATAAGATCTTAGCTTCCCGGTTTGAGGCAACTCTGCCGTGGAACACACGCCAAAAGGCGTTCATGAAGGGGGATGGCGTGGCTGATTCGATCTGGCTGCTGCAGACGATCATACGCCAACATCAGAGGACACTCCGACCACTTAATATCGCGTTTCTTGACATCAAGAAGGCTTTTGACTCGGTCAGCCATGAGAGTCTCTTGCTTGCTGCGGGGAGGATGGGTGTTCCCTCCCCTTTGCTGGGCTATCTGGGTGAGCTCTACGGGGACGCCTGGACACGCCTATGCATTGGTTTCGACCGCAGCGATCCTATCAAAGTGTCGCGGGGGGTGAGACAGGGCGATCCTCTCTCTGTCCACCTTTTCAACGCCATCATCGACTGGGCTCTGGACTGCCTCAATCCGGAGCTTGGTGTAATGGTTGGGGAGACGAGAGTGAATGCCGGAGCTTTCGCGGACGACATTGCCCTAATCACGGGAACAGCACGCGGCCTCCAGTTTCTGCTTGATGACCTCGCTGCTGAGTTTAGGCTCAGTGGCTTGGAAATCAGTGCGGGACTGGATGGCAAGTCAGCCAGTCTGCGAATTGACGTTGACGGCAAGAGGAAGATGTGGATTGTCAACCCACACCCCCACTTGCAGGTTTTCGGGCAACCGATTCCTGCAATAGGTGTTGCTGATACTCAGCGATACCTGGGGGTTCCTCTCTCTCCGATGAGAACTAGGGCGGACATCGCTGGCAAGCTGACTGAGGGGTTAGGGAACATCTCCCGAGCTCCTCTGAAGCCCCAACAGCGCTTGTTCATCCTTACCACCAATCTCATACCAGCCTTATACCACCAGTTGGTGCTTACCGCGACGAGCAAGAAGTACTTGAAGTGGCTCGACAGGTCAATCAGGGCGGCTGTAAGATCCTGGCTGAAGTTGCCAAAAGATACGCCCAAGGCTTACTTCCATGCTAAGATCTTCGATGGAGGCCTTGGTATCATTACCCTCGAGCATCAGGTCCCGCTGATGAAGATCTCACGCATCGACCGACTCTGGGCCAGCAACGACCCAGTGATCAGGGAGATGCTGTCGACGGACGGTGCTGAGTCTTTGCTGGCTAGGCAAAGGGAGCCCAGCCGTTATGGGGGCGTGCAGATAACGAACGGAGAGAGCCTTCGGGTTGCCCTCGCAGACGATCTGCATTCCTCCGTCGACGGCAGGGGCTTGCGCGAGAGCGACCTTGTCCCACATCAACATCAGTGGGTTGCCGAAGGCACGACAATGCTGAGCGGCGCCAACTACATCGGCGCGGTGAAGGTCAGGGGCAACCTTCTTCCCTCAGCTGTGCGTGCTGCCAGGGGTCGCACAGGTATTAGCGTCCTATGTGGCGCTTGCCAGCGACCCGGATCTCTTGGGCACATCTTACAGGTTTGCCCAAGGACTCATGGCTCGAGAGTGTCTAGACACGATAGGATTGTCACCCTGGTGCAGACTGCTGCGGGTAAAGCCGGGTGGTCTTGCGTCAGAGAGCCCGCCATTCCAACTACGGCGGGCCTGCGTAGACCTGACCTCATTTTCCACCATCCATCGAGGTCCACCTTCGTACTAGACATAACGATAGTAGCGGACAATGCGGTACTTCACGAGGTGCACGAGCGTAAAGTTCGGTATTATGATGTCCCGGACATCAGAAACTGGCTTGCGCGTAACATCTCTGACAGTGAGGTGCATTTCTCCAGTGTGACTCTCAGCTGGAGGGGGCTGATGGCCCATGCATCAGCTGAGACCTTGTGCTCGCGACTGGGTCTGGGGCGGCGACTCCTAAGTCTCCTCTCAGCTGTCACCTGTGAGAGGAGCCTGTGGATTTGGCAACATTTCCACAGAAGCAACTTCGTAGTACGTGAATGACGGGCACTCATGTGTCCTGATTTCCGCTGCGCTCCCTTGGCCGGAAGAAGCAGGGTTAAGCTTCCCTTCAAAAAGCCAAGACTTTTGTGTGGCCCGGTCTGGCCTTGTGTGTAAATAAATGTCGAAGAATAGCCTGGGCTAACTTGTGCTCTTGTTATAGCCCTACTGTCTGTAATCGCTCAGGATGTGAACAGTTTGTATTGTCAATTAATGTTAATCCTGTGGTCGGCCTTCGCCGGACCAGAAATAAAAGTGGAAC</t>
  </si>
  <si>
    <t>TAGCCAAATGCCTCGTCATCTAATTAGTGACGCGCATGAATGGATTAACGAGATTCCCACTGTCCCTATCTACTATCTAGCGAAACCGCAGCAAAGGGAACGGACTTTGTAAAATCAGCGGGGAAAGAAGACCCTGTTGAGCTTGACTCTAGTCTGACCTTGTGAAAAGACATGAGAGGTGTAGAATAAGTGGGAGCAGTTCGCTGCGCCGGTGAAATACCACTACTCTTATCGTTTTTTTACTTATTGGATGGAGCGGAGGCGAACCGCAAGGTTCACTTTCTGGACTTAAGCCGCCCCTCGCGGGAGGCGATCCGAGTCCGAGACACCGTCAGGTTGGGAGTTTGGCTAGGGCGGCACATCTGTCAAACGATAACGCAGGTGTCCTAAGGTGAGCTCAATGAGAACAGAAATCTCATGTAG</t>
  </si>
  <si>
    <t>TGACGGGCACTCATGTGTCCTGATTTCCGCTGCGCTCCCTTGGCCGGAAGAAGCAGGGTTAAGCTTCCCTTCAAAAAGCCAAGACTTTTGTGTGGCCCGGTCTGGCCTTGTGTGTAAATAAATGTCGAAGAATAGCCTGGGCTAACTTGTGCTCTTGTTATAGCCCTACTGTCTGTAATCGCTCAGGATGTGAACAGTTTGTATTGTCAATTAATGTTAATCCTGTGGTCGGCCTTCGCCGGACCAGAAATAAAAGTGGAAC</t>
  </si>
  <si>
    <t>Platygyra sinensis</t>
  </si>
  <si>
    <t>Merulinidae</t>
  </si>
  <si>
    <t>GCA_019787425.1</t>
  </si>
  <si>
    <t>R2-1_PSi</t>
  </si>
  <si>
    <t>REVAYVLTPWGVPSRVGYAVRVVMRVTSTVIIGHAPARAVSTGFGPEAKTSQAAGANHSCSLIIRLLKGKMKYGGGRRCPTDDLPGGGAATDAGPFHSCPECLRTFGTVRGLSQHRRRAHPQENHAQNVPAAKLKARWDHEELLILTIRLSGVRNVNQQLARITPGRTLEAIKGVRKSTKYRELLASLEQQEADGSEFVERNPSDPDDDEGAPVDIPDDPIQAPPDESVEWAGQVRNAIYHLGVPDGIDLDAISPGNPNDDTRAMLDAEYAWWLPPLAGSSRQRPPGQRPGAPRVRTGQPGRSARAKRRAAYSRTQRLFKISRKRCARNVLSGTWEEEPSPVPMALQEPYWRSVFKAASKHDNRRPPPKGPVEWSLVAPITVEDVTRAIKGMSDGAPGSDGRTLNDLKRLRREEVAAHYNLWLLAGYPPDKIRRGRTVLIPKESGADSPEKHRPITISDIILRCFHKVLASRFEATLPWNTRQKAFMKGDGVADSIWLLQTVIRHHQRTVQPLNIAFLDIKKAFDSVSHESLLLAAKRMGVPTPMLGYPGELYRDAWTTLHIGSASSEPIRVLRGFRQGDPLSVHLFNATIDWAVDCLDPELGVMVGEVRVNAGAFADDIALIARTPAGLQYLLSDLAAEFALSGLEVSAGLDGKSASLRIDVDGKRKMWICNPHPHLQVFGQPIPAIDITSVQQYLGVPLSPMRTRADIAGKLAEGLGNISSAPLKPQQRLFILNNHLIPSLYHQLVLTASSKKYLKWLDRSVRAAVRSWLKLPHNSPKAYFHAKIFDGGLGIVTLEHQVPLMKIKRIDRLWASNDPVIREMLSTDGAESLLARQREPSRYGGVEVTSGESLRAALATDLHSSVDGRGLRESDLVPHQHRWVAECTGLLSGANYIGALKVRGNLLHSAVRAARGRPHTSVLCGACRRPGSLGHILQVCPRTHGSRVARHDRLVSLVQSAAGKTGWSCIREPAIPTTAGLRRPDLIFFHQDRPTYVLDVTVVADNAVLHEVHERKVRYYDVPDIRNWLARTISSNAVHFSSVSLSWRGLMARASADTLCSDLALGRQVLSLLSAVTCERSLWIWQHFHRSGFVLRG</t>
  </si>
  <si>
    <t>CATGCAGTGTTTTCATGTGTTGGCTTCGTGCAGCCTCTTCAGCTTGGCTAGCGATGTTGTTCAGCCACTTCCTTTTATCGGACTTGATGCTCCTTTTCACCTCTTTGTTCTTCTCAGCATATTTTGCTCTTAGTTGATTCTTCACCCTTTCCGAATGAGTGCTTAAAATCTTCTTGATGTGAAGTATATGAAATAATTCATATTTGAACTGCGGTTGTAGATGCAAGTGAAGAATGATCATCGCAGTTAATTTTCCAATTTAAGCAATCGGAAAGAAGCCAGAAAAAAATCAGGCGGGAGTAACTATGACTCTCTTAAGG</t>
  </si>
  <si>
    <t>GAGAGAAGTAGCTTACGTCCTTACCCCGTGGGGAGTGCCTTCACGAGTTGGGTATGCCGTTCGTGTGGTGATGAGAGTCACGTCCACGGTAATCATCGGTCATGCCCCGGCGAGGGCCGTTAGTACGGGCTTCGGCCCCGAAGCTAAAACTTCCCAGGCTGCAGGGGCTAACCACTCCTGCAGCCTAATCATCCGGTTACTGAAAGGCAAGATGAAGTACGGGGGCGGCCGCCGCTGCCCCACGGATGATCTACCGGGTGGAGGCGCGGCGACGGACGCGGGGCCGTTTCACTCCTGTCCCGAGTGTCTTCGGACATTTGGGACAGTGAGGGGCCTGTCCCAGCACCGGCGCCGAGCGCACCCACAGGAGAACCACGCTCAGAATGTGCCCGCTGCGAAGCTTAAAGCACGCTGGGACCACGAGGAGCTCTTAATCCTTACAATCCGGCTGTCGGGGGTGAGGAACGTCAACCAACAGTTGGCGCGAATTACTCCTGGCAGAACCCTTGAGGCCATCAAGGGGGTTCGTAAGAGTACCAAATACCGGGAGCTGCTGGCCTCTCTTGAACAGCAAGAGGCCGATGGCAGTGAGTTCGTTGAACGCAACCCGTCCGACCCCGACGATGACGAAGGGGCTCCGGTCGATATTCCCGACGATCCCATCCAGGCCCCTCCAGATGAATCTGTTGAGTGGGCGGGTCAGGTCCGGAACGCCATATATCACCTAGGCGTTCCTGATGGCATCGACCTAGATGCCATCAGCCCTGGTAATCCGAACGATGATACCAGGGCCATGCTTGATGCTGAATATGCTTGGTGGTTACCTCCTTTGGCAGGATCCAGTAGACAGAGACCACCCGGGCAGAGGCCCGGTGCCCCCAGGGTACGGACTGGACAACCAGGGCGCTCAGCGAGGGCGAAACGTAGGGCTGCCTACAGCCGCACGCAGCGTCTTTTCAAAATCTCAAGGAAGCGCTGTGCTCGCAACGTCCTTTCCGGTACCTGGGAAGAGGAACCTTCCCCAGTACCCATGGCTTTACAGGAGCCGTACTGGCGTAGCGTATTCAAAGCCGCATCAAAGCATGATAATCGTAGACCGCCGCCCAAAGGGCCTGTTGAATGGTCCCTGGTTGCCCCCATTACTGTGGAGGATGTAACCAGGGCGATCAAGGGAATGTCGGACGGAGCCCCAGGTTCCGATGGTCGGACCCTTAATGATCTTAAGAGGCTTAGGCGTGAGGAGGTGGCGGCCCATTACAATCTGTGGCTGCTTGCGGGCTACCCGCCCGATAAAATCCGCCGAGGAAGGACTGTCCTGATTCCTAAGGAATCAGGGGCGGACTCCCCCGAGAAGCACCGCCCGATTACCATATCGGATATTATTCTGCGGTGCTTCCATAAGGTCCTGGCTTCCCGGTTTGAGGCAACTCTGCCGTGGAACACACGCCAGAAGGCCTTTATGAAGGGGGATGGAGTGGCCGATTCCATCTGGCTGCTCCAGACCGTCATCCGCCACCACCAGCGGACAGTCCAACCTCTCAACATCGCCTTTCTAGACATTAAGAAGGCTTTTGACTCTGTTAGCCATGAGAGTCTCTTGCTGGCTGCGAAGAGGATGGGCGTTCCAACCCCCATGCTCGGGTATCCGGGCGAGCTCTACCGAGACGCCTGGACTACCTTGCACATTGGATCAGCTAGCAGTGAACCCATACGGGTCTTGCGGGGATTTAGGCAGGGCGACCCTCTATCTGTCCATCTCTTTAATGCTACCATCGACTGGGCTGTGGACTGCCTCGATCCAGAGCTAGGTGTAATGGTTGGGGAGGTGAGAGTTAATGCCGGAGCATTCGCTGACGACATAGCACTTATAGCCAGGACACCGGCTGGCCTCCAGTACCTGCTGAGCGACCTTGCTGCTGAGTTTGCGCTCAGTGGCTTGGAAGTGAGTGCGGGTCTGGATGGCAAGTCTGCTTCGTTGCGAATTGACGTTGATGGCAAGAGGAAGATGTGGATTTGCAACCCACACCCCCATTTGCAGGTTTTCGGGCAACCGATACCCGCAATTGACATTACCAGTGTCCAACAATATCTGGGGGTACCTCTCTCTCCAATGAGAACGAGGGCGGACATCGCTGGCAAGCTTGCGGAGGGTTTGGGCAACATCAGCTCGGCCCCTCTCAAGCCCCAGCAGCGTTTGTTCATCCTCAACAATCATCTCATACCATCCTTATACCACCAGTTGGTGTTGACCGCGAGTAGCAAGAAATACTTGAAATGGCTTGACAGGTCCGTCCGGGCTGCTGTTCGATCCTGGTTGAAGTTGCCCCACAATTCACCCAAGGCCTATTTCCATGCTAAGATCTTCGATGGTGGCCTTGGCATCGTTACACTTGAGCATCAGGTTCCGTTGATGAAGATCAAACGCATCGACCGTCTCTGGGCCAGCAATGACCCGGTGATTAGGGAGATGCTGTCAACGGACGGTGCTGAGTCCTTACTGGCTCGGCAGAGGGAGCCCAGCCGCTACGGGGGGGTGGAGGTCACAAGCGGGGAAAGCCTTCGGGCTGCCCTCGCGACTGATCTCCACTCTTCAGTGGATGGCAGGGGCTTGCGCGAAAGCGACCTCGTCCCACATCAGCATCGGTGGGTTGCCGAATGCACGGGTCTCCTGAGTGGCGCCAATTACATTGGTGCACTGAAGGTTCGGGGGAACCTTCTACACTCAGCTGTCCGTGCTGCTAGGGGTCGCCCACACACGAGCGTCCTTTGTGGCGCTTGTCGGCGACCTGGATCGCTTGGGCACATCTTACAAGTGTGCCCTAGGACTCATGGCTCGAGAGTTGCCAGACACGATAGGCTTGTAAGCCTGGTACAGTCAGCAGCGGGTAAAACCGGCTGGTCTTGTATCAGGGAGCCCGCCATTCCAACTACAGCGGGACTAAGAAGACCCGACCTGATCTTTTTCCATCAAGACAGGCCGACCTATGTGCTGGACGTAACGGTAGTAGCGGATAACGCGGTACTTCACGAGGTGCATGAGCGCAAGGTCCGGTATTATGATGTGCCGGACATCAGAAACTGGCTTGCGCGTACCATCAGTAGTAACGCGGTGCATTTCTCAAGTGTGTCTCTTAGTTGGAGGGGGCTGATGGCTCGTGCATCAGCTGACACCTTGTGCTCGGACCTGGCTCTGGGGCGACAGGTCCTAAGTCTCCTCTCAGCGGTCACCTGTGAGAGGAGCCTGTGGATCTGGCAACATTTCCACAGAAGTGGCTTCGTGCTCCGAGGATGACGGGTGCACCCGCACCTTGATTTCTCGCTGCGTCTTCCACCCAGGACTTGGGGTTAAGCTTCCCCGTTTAACAAAAAGCAAATCAGTTTAATTAAAAAATCAGGACTTCAACAGGGTTTGAACCTGTGACCTCTGCGAATACCGGTGCGATGCTCTGCCAATTGAGCTATGAAGCCACACATTGGGAGCCAGACATTGACCTCGCTCCCAATGTGTGGTTTCATAGCTCAATTGGTAGAGCATCGCACCGGTATTCGTGGAGGTCACGGATTCGAACCCTGTTGAAGCCCTGATTTTTTTCAGGCTTCTTCTTTCCAATTGCTTAAATTGGAAAATTAA</t>
  </si>
  <si>
    <t>Zoanthus sansibaricus</t>
  </si>
  <si>
    <t>Hydrozoa</t>
  </si>
  <si>
    <t>Zoanthidae</t>
  </si>
  <si>
    <t>GCA_026122405.2</t>
  </si>
  <si>
    <t>R2-1_ZSa</t>
  </si>
  <si>
    <t>VIMTLTCDICGFVAKNKGGLSSHLRSHKRKENCQSVNPNPNSVALESVNSSVFNCTICPRSFGTKAGMSIHMRRAHAEAYHESRAPVGRAKSRWSKEEMVLVVRCELRLREEGYKGSINAAISANFPSRSVEAIKGLRKQSKYIQLMDEITLLNSNETSEIDITNQSFLSDPSMKDRASPCETEHTIPDWAILLLDAIDISHIYKSSVFEKLVPGEPDENTRRQIDSEFSAWLSANELNNKAPKKKRIALIDNVPCDSRRRRRFFYRKMQNLYAKNKSEAAEQVLEGTWEKGKETPRLSLSEMTDAWREIFSSESLPDCRTPPQNQDTHWCLLKPVTVEEINSIRNTKESAAGPDMITIKELNSIPAGELASHFNLWLLVGTQPSEMCVGRTIFIPKVDNPSPLEHRPLTIASVIIRLFHKIMAKRWEATLTLHSSQKGFLEGDGIAQHVWTLRTVIDEAKSNLLPLNMVFVDVKKAFDSVSHETILLALKRLGIPFPLVNYVKDLYSRSVTIFQYNGACSDTIKVARGVKQGDPLSPLIFNAVIDWAISALDPLLGVSLNGTNINCLAYADDIVLLSRTQLGLKSLLCSLVSQLGLGGLKISAGPEGKSASLSIVIDGKNKKWLVNQSAFLEVDNKEVPAIKANGAYKYLGILITAGGAKQRESSMNDLKNGLGNISKAPLKPHQRLTILRQFLLPKFLHTLVLAPTNTSYLKWFDSMIRSALRSWLKLPKDTSMAFFYTNVKAGGLGIPSLRHVIPDLKKNRLNEMLNAADPISKCLIETEYFKSNLSLLSKPAKVGNILAHDKKSIADAWAEILYTSLDGKGLCQAKGCQEAHYWIYDPPVRQGGKQFIGAVRARAGVLYSKTRGSRGRQNVDVKCDACLKPSSAQHMIQVCPRTHGPRVKRHNDVVEFVKSCSERKGFKTMVEPAIRDPVLGLRKPDLIIYNDDLAYVVDATIVSDSASLDAAHEQKVIYYNQPMLSQWVKRCTSVRKVEYSAVAANWRGLISSASGVFLRKILGFSPRQLALLSLKVAEGSAAIHKFFNKSTYRVGYT</t>
  </si>
  <si>
    <t>TGCCCAGTGCTCTGAATGTCAAAGTGAAGAAATTCAACCAAGCGCGGGTAAACGGCGGGAGTAACTATGACTCTCTTTTAT</t>
  </si>
  <si>
    <t>CGGGTTTGAGTCGAAAGCTTTTCGTCTTTCTTATCTTATCGAGTTTCCTTGTTTTTATCGAGAGTCTTTGCTTGCTTTTATCCGAGTCATAGTTACGGCAGTAGTACCTTCACGTGGTTCCCGCTGTCAGTACCTGGAAAATACCATCTTTCCAAGGGAAGCTAAATCTACTGCCACTCCCAAGTCGGAGAATTTTAAATTGCACTATTAATACACTTTTCACTTATAAACACAGTTCCGCTGAGCTGCACAGTGCAATACCCGTTCGGGGCATTCAGTGAGTAATCATGACGCTGACTTGTGACATCTGTGGGTTTGTCGCTAAGAATAAAGGTGGACTCTCTAGCCATCTAAGGAGTCATAAAAGAAAGGAGAATTGTCAGTCTGTTAATCCTAACCCTAACTCTGTGGCACTTGAGTCTGTTAATTCATCTGTTTTTAATTGCACGATATGTCCAAGATCGTTTGGGACCAAAGCCGGCATGTCTATCCATATGAGAAGGGCTCACGCTGAGGCCTATCATGAATCTCGCGCGCCTGTGGGGAGGGCGAAGTCCAGATGGTCAAAGGAAGAAATGGTTTTAGTTGTTAGATGTGAATTAAGATTGCGGGAAGAGGGATACAAGGGGAGTATAAATGCAGCCATTAGTGCTAATTTTCCCTCTAGATCTGTTGAGGCTATAAAGGGCCTACGAAAGCAATCTAAATATATACAATTGATGGATGAGATCACTTTGTTGAACAGTAATGAAACCTCTGAAATAGATATCACTAACCAATCATTTCTTTCTGACCCGTCTATGAAAGATCGGGCGTCGCCCTGTGAGACGGAACATACAATCCCAGACTGGGCAATACTTTTGCTTGATGCGATTGACATCTCGCATATTTATAAATCATCAGTTTTTGAGAAATTAGTCCCAGGAGAGCCTGATGAGAATACGCGCAGACAGATTGATAGTGAATTCAGTGCTTGGCTTAGTGCCAATGAGCTTAACAATAAAGCGCCCAAAAAGAAAAGAATAGCCCTTATTGATAATGTTCCTTGTGATAGTAGACGGAGAAGGCGGTTCTTTTATAGGAAAATGCAGAATTTGTATGCTAAGAATAAATCGGAAGCTGCAGAACAGGTCTTAGAGGGTACTTGGGAGAAGGGTAAAGAAACTCCTAGACTATCTCTGTCTGAAATGACCGATGCATGGAGGGAGATTTTTTCATCTGAGTCTTTGCCCGATTGTAGAACCCCTCCCCAAAATCAAGACACCCATTGGTGTCTCCTCAAGCCTGTTACTGTCGAGGAAATTAATTCTATAAGAAACACGAAAGAGTCGGCTGCGGGGCCAGACATGATTACTATAAAAGAGCTGAACTCTATCCCTGCCGGTGAACTGGCAAGTCATTTTAATTTGTGGCTTTTGGTGGGGACTCAACCGTCGGAAATGTGCGTAGGGAGAACTATCTTTATCCCTAAGGTGGATAATCCATCTCCTCTTGAACATCGGCCGCTGACTATTGCTTCCGTTATAATCCGACTATTCCATAAGATCATGGCGAAACGTTGGGAGGCTACTTTAACACTCCATAGCTCCCAAAAAGGGTTCCTTGAAGGAGACGGAATTGCGCAACACGTGTGGACACTGAGAACGGTTATTGATGAGGCAAAGTCTAATCTTTTGCCGCTCAATATGGTATTTGTTGATGTTAAGAAAGCGTTTGACTCCGTCAGCCATGAAACTATTCTTTTGGCCTTAAAGAGATTGGGGATTCCTTTTCCCTTAGTCAATTATGTCAAGGACCTGTATAGTCGGTCGGTTACTATCTTTCAATATAATGGAGCATGCAGTGATACGATCAAGGTTGCGCGTGGTGTCAAACAGGGAGATCCTTTATCCCCTCTTATCTTTAACGCAGTAATCGATTGGGCCATTTCTGCTCTTGATCCACTCTTGGGCGTCTCTTTAAATGGTACTAACATTAACTGCCTGGCTTATGCCGACGATATTGTTTTGTTAAGCAGAACGCAGTTGGGTCTCAAATCGTTATTGTGCTCTCTTGTCTCTCAACTCGGGCTGGGTGGGTTGAAAATTAGTGCGGGTCCAGAAGGGAAATCAGCGTCGTTAAGTATTGTCATCGATGGGAAGAACAAAAAGTGGCTAGTCAATCAAAGTGCGTTTCTGGAAGTTGATAATAAAGAGGTTCCCGCAATTAAGGCGAATGGCGCTTATAAATATCTCGGGATACTGATAACCGCTGGGGGTGCAAAGCAGAGGGAGAGTTCCATGAATGATCTCAAAAATGGGCTGGGTAATATCTCAAAGGCCCCCCTTAAGCCGCACCAGAGGTTGACCATCTTAAGGCAATTTTTGTTGCCTAAGTTTTTACATACTTTGGTGCTTGCGCCTACTAATACATCCTATCTTAAGTGGTTTGACAGTATGATTAGATCAGCCTTACGATCTTGGCTGAAATTGCCGAAGGATACGTCAATGGCTTTTTTTTATACCAATGTAAAAGCGGGTGGGTTAGGTATTCCATCTCTGAGACATGTTATTCCAGATCTTAAAAAGAATAGATTGAATGAAATGCTTAACGCTGCTGACCCTATCTCTAAATGTCTTATTGAAACTGAATATTTTAAAAGTAATTTGTCATTGTTGTCTAAGCCTGCCAAAGTCGGTAATATACTAGCTCATGATAAGAAATCTATAGCTGACGCGTGGGCGGAAATCTTATATACGTCGTTGGATGGAAAAGGGTTGTGCCAGGCTAAAGGTTGTCAAGAGGCTCATTACTGGATATATGATCCGCCAGTAAGGCAAGGTGGTAAACAATTTATCGGCGCTGTGAGAGCAAGAGCAGGAGTTTTATACTCAAAGACTAGAGGAAGTAGAGGCCGACAAAATGTGGATGTAAAGTGTGATGCGTGCCTAAAGCCATCCTCGGCACAGCATATGATACAGGTGTGTCCCCGTACACACGGGCCTCGTGTGAAAAGGCACAATGATGTTGTGGAGTTTGTTAAATCTTGTTCGGAAAGGAAGGGCTTTAAGACCATGGTTGAACCGGCTATACGTGATCCCGTGTTGGGATTGCGCAAGCCTGATCTTATTATATATAATGATGATTTGGCGTATGTAGTTGATGCCACTATTGTGTCGGATTCAGCGTCTTTGGATGCTGCGCATGAGCAAAAGGTCATCTATTACAATCAACCGATGTTATCTCAATGGGTGAAACGTTGTACATCTGTGAGGAAGGTTGAGTACTCGGCGGTGGCGGCCAATTGGCGAGGTCTAATTTCATCGGCGAGTGGAGTTTTTTTAAGAAAGATCTTAGGATTTAGTCCGAGGCAGTTGGCGCTCCTCAGTCTCAAGGTGGCGGAAGGATCGGCAGCTATTCACAAATTCTTCAATAAGTCAACTTACAGGGTGGGTTACACATGACTGGGTTGGTAGCTTAGCCCTGGGCCCATGGGTGTCTCTCATACAGTGTATATATCCTAACCGTTCCTTTAGGAACGATAGAACTGTTGGGATAACTGTATGCCCCGGACTCCAAGTGTCGGCCGACTAGCGGGCCTAATATATTCCGGCTTGGGGTTTTTATGTTAGTTGTAAATTAAAACACTATAAGATAAATTTTCAATAAAAATTAAAATATTTTTCCTAAAAATTT</t>
  </si>
  <si>
    <t>TGACTGGGTTGGTAGCTTAGCCCTGGGCCCATGGGTGTCTCTCATACAGTGTATATATCCTAACCGTTCCTTTAGGAACGATAGAACTGTTGGGATAACTGTATGCCCCGGACTCCAAGTGTCGGCCGACTAGCGGGCCTAATATATTCCGGCTTGGGGTTTTTATGTTAGTTGTAAATTAAAACACTATAAGATAAATTTTCAATAAAAATTAAAATATTTTTCCTAAAAATTT</t>
  </si>
  <si>
    <t>Virgularia gustaviana</t>
  </si>
  <si>
    <t>Short-quill sea pen</t>
  </si>
  <si>
    <t>Octocorallia</t>
  </si>
  <si>
    <t>Pennatulacea</t>
  </si>
  <si>
    <t>Virgulariidae</t>
  </si>
  <si>
    <t>GCA_025770025.1</t>
  </si>
  <si>
    <t>R2-1_VGu</t>
  </si>
  <si>
    <t>KSMYLIFLCWLFIYFAMDNGAVDNAPASTISNGESSANSISVCEICCRTFKSKGGLTLHRRRAHEEVFHHENVPAPRVKARWDDEELVLLARAEIFYRKIGSKSLLADLCKVLPYRTKDSIKGVRRQSNKRYHAIMKALIEEDNADSLTDRPNEEPVSQISDGDDNVQYEDWIGDDSPDWITMLVNEIGDYEFNTSIDVTNIDPFNITDDLKMAVDNDFESWESTVACNDNVRRRRPLKRSTDRPGRHWNASKRRKADYSRVQNLFWRNKSRCAKAVLDGSWPLARAGLTLNELEPFWRQVFEENSVPDTRQPEPISRPLWGIIAPITRGEIKSALVAMRPGAPGPDGMALPRLRHVPVEDIKARFNLWLLTGYLPTEGCKGETVLIEKDHDDLTPPKHRPITIANMVVRCFHKILASRMGAHLPFSERQKAFRTGDGLGENVLLLRALIEMHQKNLLPLNVVFLDIVKAFDSVSHDSILVAAKRMGVPWPLLNYLREFYSRSQTCLRVGQDRSDPIFVKRGVKQGDPMSVHLFNAVIDWALSTLDPLLNVNLDDGVAINNLAFADDIALLTNTSVGAQSQIDRLNDFLSKCGMSFSVGYSGKSASLRIDIDGRAKRWIVNPNVHLHVGNDVIPAKTVSEAYKYLGLPISAKGVILNMQDKVQTYLNNISKAPLKPQQRMYILRQHLIPMLYHQLVLSFGAKKALRFLDVKIRGAVRSWLKLPKDTPVTYIHAPIKSGGLGIPMLRYIIPIMCKSRLEKVLASNDRAVAAVARSSMVGVMLRKVSAPLQVCGKVVSSKENLKNALASGLYQSVDGRGLKTYECSSTSSVWVRNPSRTMSGANYIGAIKIKGNLMNTPARTARYNSEADGLCDACRRAGTLGHVLQVCPRTQGPRIERHNVILAKVVKGLLKRRWSVLVEPSIPTPAGIRRPDIIAWRNDDCFVVDVTIVADNADLCHAHQLKVDYYDTQHVRDWAIRVSGVSNVYVSSVTLNWRGVLAPPSDLLLGDKFGFGSGHKELLSIVTLEKSFHIWLDYIRGTFRTYYYNTYTPDL</t>
  </si>
  <si>
    <t>TTGACGCAATGTGATTTCTGCCCAGTGCTCTGAATGTCAAAGTGAAGTAATTCATCCAAGCGCGGGTAAACGGCGGGTGTAACTATGACTCTCTTAAGA</t>
  </si>
  <si>
    <t>GTGGGGGCATTGCAGGTAGACCTTCTCGTGGTTGCCCCTGTCAGGCTATATAGCTTGCGAACGTACCTGCTGAAAATCGATGTATCTGATTTTCTTGTGTTGGCTATTTATATATTTTGCCATGGATAATGGTGCAGTTGATAACGCACCTGCCAGCACTATTTCAAATGGCGAATCAAGTGCGAATAGTATTTCTGTATGTGAAATTTGTTGTAGAACGTTCAAGTCTAAAGGAGGCTTGACTCTTCATAGGCGTAGAGCTCATGAGGAAGTGTTTCATCATGAAAATGTACCTGCTCCTCGTGTGAAGGCGCGTTGGGATGATGAGGAACTGGTTTTACTTGCTCGAGCTGAAATCTTTTATAGGAAAATAGGCTCTAAGAGTTTATTGGCCGATCTGTGCAAGGTATTGCCTTATCGAACTAAGGATAGTATCAAAGGTGTAAGGCGTCAGAGTAATAAGCGTTATCATGCCATTATGAAGGCGTTAATTGAGGAGGATAATGCTGATTCCTTGACCGATCGGCCGAATGAGGAACCAGTTTCTCAAATTAGTGACGGTGATGACAATGTTCAGTATGAAGATTGGATTGGCGATGATTCGCCTGATTGGATAACCATGCTGGTTAATGAAATTGGTGATTATGAATTCAATACTAGCATTGACGTCACTAATATTGACCCGTTTAACATCACTGATGACCTTAAGATGGCAGTAGATAACGACTTTGAATCATGGGAATCAACGGTTGCTTGTAATGATAATGTTAGAAGGCGACGTCCACTTAAGAGGTCAACTGACAGACCTGGACGGCATTGGAATGCTTCGAAACGAAGGAAGGCTGATTATTCAAGGGTGCAGAATCTGTTTTGGCGTAATAAATCACGTTGTGCCAAGGCTGTTCTTGATGGAAGTTGGCCATTAGCAAGGGCAGGGCTAACTTTGAATGAACTTGAACCGTTTTGGCGCCAGGTGTTTGAGGAGAATTCGGTACCTGATACCAGACAGCCTGAGCCTATAAGCCGTCCTCTGTGGGGTATTATTGCACCAATCACTAGAGGCGAGATTAAATCTGCCCTAGTTGCGATGCGGCCTGGAGCACCGGGACCAGATGGGATGGCATTACCACGACTTAGGCATGTACCAGTGGAAGATATAAAGGCACGTTTCAACCTGTGGCTGTTGACGGGATACCTGCCAACTGAAGGCTGCAAGGGCGAGACTGTCCTCATTGAAAAGGATCATGATGATCTAACGCCTCCAAAACATCGGCCCATTACCATTGCAAATATGGTGGTAAGGTGTTTCCATAAAATCTTGGCCAGCAGAATGGGTGCTCATCTACCTTTTTCAGAGCGACAGAAGGCATTTAGGACGGGTGATGGTTTGGGTGAGAATGTGTTATTATTGAGAGCATTAATTGAAATGCATCAAAAGAATCTGTTGCCCTTGAATGTAGTCTTCCTAGATATTGTTAAAGCATTCGATTCTGTCTCTCATGACTCAATTTTGGTCGCAGCTAAAAGAATGGGTGTCCCTTGGCCTCTACTTAACTACCTCCGTGAGTTCTACTCTAGGAGTCAAACTTGCCTGAGAGTTGGCCAAGATCGGAGTGATCCCATCTTTGTTAAGCGAGGTGTTAAACAAGGAGACCCTATGTCGGTACATTTGTTTAATGCGGTAATTGATTGGGCATTGTCCACTCTCGATCCCTTGTTGAATGTGAACTTGGATGATGGAGTGGCAATTAATAATTTGGCTTTTGCTGACGACATAGCTCTTTTGACTAATACGTCTGTTGGAGCGCAGAGTCAGATTGACAGATTGAATGACTTTCTATCAAAGTGTGGTATGTCATTCAGTGTTGGGTATTCGGGTAAGTCAGCCTCTTTGAGGATTGACATTGATGGTAGGGCTAAACGATGGATTGTTAATCCCAATGTGCATTTACACGTGGGCAATGATGTTATTCCTGCTAAAACCGTGAGTGAAGCTTATAAGTATTTAGGGCTCCCAATTTCTGCTAAGGGGGTTATCCTAAATATGCAGGATAAGGTACAGACGTATTTAAATAACATCAGTAAGGCCCCATTGAAGCCGCAGCAGCGTATGTACATTTTAAGACAACATTTAATACCAATGTTGTACCATCAACTAGTCCTGTCATTTGGGGCCAAAAAGGCACTGCGCTTTCTTGATGTCAAAATTCGTGGCGCTGTAAGGAGTTGGCTTAAGCTGCCTAAAGATACACCTGTTACATACATCCATGCGCCCATCAAGAGCGGAGGCCTTGGTATACCTATGTTAAGATACATTATTCCTATAATGTGTAAAAGTCGTTTAGAGAAAGTTTTGGCATCGAATGACAGGGCAGTCGCAGCCGTTGCGCGTTCTTCAATGGTTGGGGTCATGTTGCGGAAGGTATCCGCTCCCCTACAGGTCTGTGGTAAAGTTGTATCCAGTAAGGAAAATTTGAAAAATGCGTTGGCTTCGGGGCTATATCAGAGTGTTGATGGACGAGGTTTAAAAACCTATGAATGTTCATCTACGTCATCTGTCTGGGTGAGAAATCCATCAAGAACCATGAGTGGTGCCAATTACATCGGTGCCATTAAAATTAAGGGTAACTTGATGAATACTCCAGCACGAACAGCTCGATATAACAGTGAGGCTGATGGATTATGTGATGCCTGTAGGCGAGCGGGTACCTTGGGTCATGTTCTGCAAGTCTGCCCTAGAACGCAAGGTCCGCGAATAGAGAGACATAATGTCATTCTTGCAAAGGTGGTTAAGGGGCTTTTAAAACGCCGTTGGTCGGTTCTTGTTGAACCTTCCATACCTACACCAGCAGGAATACGTCGACCTGACATTATAGCTTGGCGTAATGACGACTGTTTTGTCGTCGATGTTACCATCGTGGCGGATAATGCAGACTTGTGTCATGCCCATCAATTGAAAGTCGATTATTACGACACGCAACATGTCCGCGACTGGGCAATACGTGTGAGCGGGGTATCCAACGTCTATGTTTCATCAGTTACTTTAAACTGGAGAGGCGTTTTGGCCCCGCCTAGCGATTTGCTTTTGGGCGATAAGTTTGGTTTTGGCAGTGGTCATAAAGAGCTTCTTTCTATTGTAACGTTAGAGAAAAGTTTTCACATCTGGCTGGATTATATACGTGGAACATTCAGAACTTATTATTATAATACTTATACGCCAGATTTATAAATTTATGTTATTATATTATATATGTTATTAATTATATTGGAAGGCTTTAATGAGCCTGAATGTATTTATTTGATGAACTTTCAATAAATATTTTAA</t>
  </si>
  <si>
    <t>TAGCCAAATGCCTCGTCATCTAATTAGTGACGCGCATGAATGGATTAACGAGATTCCCACTGTCCCTATCTACTATC</t>
  </si>
  <si>
    <t>TAAATTTATGTTATTATATTATATATGTTATTAATTATATTGGAAGGCTTTAATGAGCCTGAATGTATTTATTTGATGAACTTTCAATAAATATTTTAA</t>
  </si>
  <si>
    <t>Dendronephthya gigantea</t>
  </si>
  <si>
    <t>Soft coral</t>
  </si>
  <si>
    <t>Nephtheidae</t>
  </si>
  <si>
    <t>GCA_004324835.1</t>
  </si>
  <si>
    <t>R2-1_DGi</t>
  </si>
  <si>
    <t>MIWTGWRRVVLTRECEICLTGCLRHGLVILYVERGPLYGAVDLLQLTLVVLDPRRRRRAQYSAIQHLYGRKPSACANKVLDGSWVNPYPGESPSLEQFCQAWQPIFETPSIRDDRQVTCVGPVQWDLLLPVTPVELEKVLSEGASSAPGPDGVKLKEVIGLGMDELCSHYNLWLLCGSQPSALCVGRTVYIPKGSESNDALKYRPITIASHILRAFHKVMARRFDACLPLKHTQKGFRSGDGIAQHVFTLQAIIDGAKSQLTSLNLAFLDVRKAFDSVSHETIVLAMRRLGCPDPLLAYIRELYLRSSTVFEHNGERSTPIFTRRGVKQGDPLSPFLFNSVLDWALSSLDDHLGYSFGNVRVNNLGYADDIVLLSETRAGLRSQLGKLESHLSKGGLVISAGADGKSASLSITIDGKDKRWVVDHIPFLRTNGGVIPSLSATGEYRYLGVLLGAGGAKVRKDLRADIVRGLDNITKAPLKPHQRLVILKNFLLTRYLHELVLASVGDSWLRWLDTTIRANIRHWLKLPRDTPVAFFHASIGDGGLGVRSLRYSIPLLRRARLEATLSAADPLSRALVDSPFFQKELSRLSSKTLDGRLVTDKQSLAQAWAASLYTKVDGRGLSESRSCMAASGWVCNPPRNQSGANFVGAIRARGGLLSSKVRSARGDPGRDVRCDSCMRPETAQHRIQVCPRTSGPRIRRHDRVVKFVSSLLSVLATRLWLNRGSLVVLWVFGSRTLFFGTGRKPT</t>
  </si>
  <si>
    <t>TGTGCTGAGAACTGAGCAGAATTGGACTTGGGTTGCGGCCCCTCCTTTTCATTAATACCATCAGAGCGAAAAAGTTCAATCCTATTTTCCATCTACAAGTCCCACCTGATTTTCAGGTAACTGGCCTAACCTCCACGTGGTGCGTAAGGTTAGTAACTTAGAGTGTGTATGCCGTAAGCCTCCAACGGTGGTTCCTTAAGAACTACTCACTCGAGTGAAGCTAATAAGGCCAGTGCTCCGGCATTTGCAGTCAGATTTGATAAAATTATTGTAAGAAAAAGCCTTGTCTCAATAAGGCTTCTGACTGCCATATTGCAGTTTTCATTGATATTGGACTGTAGTCAATATGCATCCCTGCCCGGAATGTGGTGTCGGTTTTAAAACCAAGAGTGCCCTAATAAGCCACCGCAAATGGAAACATCAGCGTGTTGGTGCGACGGGGCAGGCGCAAGGTAAAGCAATGGAAGTGTGTCCCGATTGCGGTAACGCCTTTAAAGGCCTAGCAGGTCTAAATGTCCATCGGCGGTCGAGCCACCCAGATGTGTACCACGCCGAAAGACAACCTTCGGCAAGGATGAAGGCCAGGTGGTCCCATGAAGAGCTTGTCCTAGTAGCCCGTGCGGACCTGGAAATCCGTAGAACTAAACCCCGTGAGGGAGTTGTTCGTGCCCTGCACTCGAGATTCCCTGATCGATCTTTTGAGGCTATCAAGTGTCTGCGATCTAAAAACCCTCGCTATGCGGAGGTTGTCGCAGCGCTTGAGGCTGAGGAAGTCGAGAGGTTAAATCAAGAGAGCTCGGCAGCGGAAGTTTCCACTGTTCCCTCGACTACTCCACGTTCCCTTAACGATCTGGGAGATAATACGTGGGCAGAGCAGCTTAGATTGGGTATCAACATCAATCACCTATGTGTAGATGATCTGGACTGGGTGGCGGAGGGTTGTCCTGACCAGGGAGTGCGAGATATGCTTGACAGGGTGTTTGCGTCATGGGTTAGTCATATTGTACGTAGAGAGAGGCCCCCTTTACGGGGCAGTCGATCTACTGCAACTGACCCTGGTCGTTTTAGATCCACGACGGCGCAGACGTGCACAGTACAGTGCTATTCAGCACTTGTACGGACGCAAACCATCTGCGTGTGCAAATAAAGTGCTCGATGGGTCTTGGGTGAATCCTTACCCTGGTGAGTCCCCTAGTCTTGAGCAATTTTGCCAAGCCTGGCAGCCAATCTTTGAGACTCCATCTATCAGAGATGACCGTCAAGTGACTTGTGTTGGACCGGTGCAATGGGATCTTCTGCTTCCAGTAACACCTGTTGAACTTGAGAAGGTGTTATCTGAGGGTGCTTCATCTGCACCTGGCCCTGATGGAGTGAAGTTGAAGGAGGTAATTGGGCTTGGGATGGATGAGCTTTGTAGCCATTATAACCTTTGGCTACTATGTGGAAGTCAGCCCAGCGCTTTATGCGTTGGCAGGACAGTTTATATCCCGAAAGGCTCTGAGTCCAATGACGCTCTCAAGTATCGTCCCATAACCATTGCCTCTCATATCTTGCGGGCCTTCCATAAGGTAATGGCTCGCAGATTTGATGCGTGCCTGCCCTTGAAGCATACGCAGAAAGGATTCAGGAGTGGTGACGGGATTGCTCAGCATGTGTTTACGTTGCAGGCCATCATTGATGGAGCCAAGTCACAATTAACATCTTTGAACTTGGCCTTCCTTGACGTACGTAAGGCCTTTGATTCGGTAAGTCATGAGACCATTGTATTAGCAATGCGTCGGCTTGGCTGCCCTGATCCGCTTCTTGCGTACATACGGGAGTTATACCTGCGTTCGAGCACTGTTTTTGAGCACAACGGAGAAAGAAGCACCCCAATCTTCACCCGTCGAGGCGTCAAGCAGGGTGATCCATTGTCGCCTTTTTTGTTCAACTCAGTTTTAGACTGGGCTCTATCTTCCCTTGACGACCACTTGGGATATTCGTTCGGTAATGTTCGGGTTAATAACCTTGGATATGCCGACGACATCGTCTTGCTTAGTGAGACGAGAGCTGGTCTCCGTTCACAGCTCGGGAAGCTCGAGTCACACCTCTCAAAGGGTGGCTTGGTTATCAGTGCAGGCGCTGATGGTAAGTCAGCTTCCTTGAGCATTACCATCGATGGCAAGGATAAGCGATGGGTCGTAGACCATATTCCTTTCCTGAGGACCAACGGCGGAGTTATTCCATCTCTCAGTGCAACCGGTGAATATAGGTACCTGGGAGTTCTGTTGGGAGCTGGTGGGGCTAAGGTGCGTAAAGACCTACGAGCAGACATCGTGCGTGGTCTTGATAACATCACTAAAGCACCTCTTAAGCCTCATCAGCGGTTGGTTATTTTGAAGAACTTTCTGTTGACCAGGTACCTACACGAACTGGTGTTGGCCTCAGTAGGCGATTCGTGGTTGCGTTGGCTTGATACCACCATACGAGCTAACATTCGTCATTGGTTGAAACTCCCGCGTGACACTCCAGTTGCTTTCTTCCATGCATCGATCGGGGATGGTGGCCTCGGGGTGCGTTCTCTACGGTATTCTATACCGTTATTAAGGAGAGCCCGCCTCGAGGCGACTCTTTCAGCAGCTGACCCTCTATCCCGTGCCTTAGTCGACTCACCCTTCTTTCAGAAGGAGTTGAGTCGACTTTCCAGTAAGACCTTGGACGGGCGCTTGGTGACAGATAAGCAGTCTCTTGCTCAGGCATGGGCTGCGAGTCTGTACACTAAAGTGGATGGTCGAGGGCTCTCTGAATCCCGGTCATGCATGGCTGCGAGCGGTTGGGTGTGCAATCCGCCCCGTAATCAATCAGGGGCGAATTTTGTTGGGGCAATAAGGGCTAGAGGCGGACTCCTCTCATCAAAAGTGCGTTCTGCACGTGGAGACCCAGGGAGAGATGTACGGTGTGACTCCTGTATGCGCCCAGAGACAGCTCAGCACAGAATTCAGGTGTGCCCGAGGACCAGCGGCCCGAGGATTAGACGCCATGATCGAGTGGTTAAGTTCGTCTCATCTTTGCTGAGCGTGCTGGCTACAAGGTTATGGTTGAACCGAGGATCGTTGGTCGTACTCTGGGTGTTCGGAAGCCGGACCTTGTTCTTTGGAACAGGGAGAAAGCCTACGTAGTGGATATCACTATCACCTCAGACCAGGTCGGAGGGGTTAAAGCTCACCGTGATAAGGTCGCCTATTATGACCAACCAGAGATCAGGGAATGGGTCCAAAACGCCACCTCTGTGACCAATATTTCCTGTGAAGCGGTTGCCGCCAATTGGCGGGGGATCTTGTCGCCTCTCAGCGCAAACTTTCTTCAATCGGCGCTGAAGTTATCAAAAAGGGACGTTGCACTGTTAGGTCTTCGCATTTGTGAGGAAACCTATCATATCCATAGCTTTTTTGGTAAGTCCACCTTTCGGGGGCGCTCTTGATTTTTGACTGACCCACTTTCCTGGGGTGCTCTTGATTGTGAGCCATATACGTCAATGATAGCTGCGTTAAAACGTCGGCCGGTTTTCGGGCCAAATGCCGGAGCTTCCTTTATCCTTTTTATGTTATTTTAACCCTTATGATTTAAGAAGCTCTTGGTAAATAA</t>
  </si>
  <si>
    <t>TAGCCAAATGCCTCGTCATCTAATTAGTGACGCGCATGAATGGATTAACGAGATTCCCACTGTCTCTATCTACTATCTAGCGAAACCACAGCCAAGGGAACGGGCTTGGCAGCAACAGTGGGGAAAGAAGACCCTGTTGAGCTTGACTCTAGTCTGACTCTGTGAAAAAACATGAGAGGTGTAGAATAAGTGGGAGGAGCAATCTGCCGGTGAAATACCACTACTCTTATCGTTTTTTTACTTATTTGGTGAAGCGGAGCTGGACCTCAACGTCCACTTTTTAGCATTAAGATCGCTCTTCTGCCGGTCGATCCGAGCCGAAG</t>
  </si>
  <si>
    <t>GTAGTGGATATCACTATCACCTCAGACCAGGTCGGAGGGGTTAAAGCTCACCGTGATAAGGTCGCCTATTATGACCAACCAGAGATCAGGGAATGGGTCCAAAACGCCACCTCTGTGACCAATATTTCCTGTGAAGCGGTTGCCGCCAATTGGCGGGGGATCTTGTCGCCTCTCAGCGCAAACTTTCTTCAATCGGCGCTGAAGTTATCAAAAAGGGACGTTGCACTGTTAGGTCTTCGCATTTGTGAGGAAACCTATCATATCCATAGCTTTTTTGGTAAGTCCACCTTTCGGGGGCGCTCTTGATTTTTGACTGACCCACTTTCCTGGGGTGCTCTTGATTGTGAGCCATATACGTCAATGATAGCTGCGTTAAAACGTCGGCCGGTTTTCGGGCCAAATGCCGGAGCTTCCTTTATCCTTTTTATGTTATTTTAACCCTTATGATTTAAGAAGCTCTTGGTAAATAA</t>
  </si>
  <si>
    <t>Chrysaora chesapeakei</t>
  </si>
  <si>
    <t>Sea nettle</t>
  </si>
  <si>
    <t>Scyphozoa</t>
  </si>
  <si>
    <t>Semaeostomeae</t>
  </si>
  <si>
    <t>Pelagiidae</t>
  </si>
  <si>
    <t>GCA_011763395.2</t>
  </si>
  <si>
    <t>R2-1_CCh</t>
  </si>
  <si>
    <t>VATTRKQSEKDSAATAAEDLEISGGTEEVYLQFKCDTCDRMFKTKAGRSIHIRSQHPDIYHSTNLPNPRIKARWNREEIYLLAKAEARMSLSNVRFLNQELAKVFTDRTIESIKGARKKADYKAQVKEIIQELNSPEALHQEVTSEELDSVHESENQQKSWHELLKDNIYPSRVNVNLDSIRPGCPNSTTRKLIDDDFDNWLKTLNIPTKTGRPKRNPSKLSSNKKKRRRQLYAITQRAYKNDRSRCADEILSGEWKIEKEVPLTLEEMENPWRDIMEKPSKKDSRSPTPVAPISWSLLQPITATLVSDTIKATSKSAPGPDNITLKAVRSINAEDLASRYNLWLYASYQPKNLRSGSTIFIEKEANTKDPLKHRPITIASFIIRILHKIIGKRLAHQIPWNIRQKGFMDGDGIAENLMLLRTIIKNHQQELLPLNAVFIDVKKAFDSVSHESVIKAAYRLGVPTPLLTYIREFYNDSNTVFVINGKTSEKVSTTRGVRQGDPLSGYLFNMVVDWALEELDPAVGINLNESKISSLAYADDVVLFSSTPRGLQQQLTAFCNHLNNSGLDISAGAGGKSASLRIVIDGKKKKYIVNPHPFLRIDDQEIPSLSASTSYKYLGIKISSLGTKTNTKKLLDIGLQNLTQAPLKPQQRLYILNSHLLPKLQHQLILADVSQSILKWMDKSIRSATRKWLRLPKDTPIAYFHASASDGGLQIPYMSCLIPLQRRNRIEKMMSSSDPAVRAAIMTKQFQNIYDQSLKPLKLWNREDVTSKASLRNELRASLIKSNDGRGLTSHRQVNIHGWVTNGTSIMKGSMFIGAIQLRGNLLPTQCRLARGRPARSVSCDACLKPESLGHILQQCPRTHATRVKRHDKIVSYIFNNLDQRRFETMREPPIPTPAGLRKPDLVVLDRETMISYVIDITICADNTDDIDDVRQRKITYYNTTAVSTWIMDKQKSSSVLFDAVVFNWRGAIAPLSKNLLKYILKFGSHHIELMSIITLEWGFMCWLAFKKSTFILDTSF</t>
  </si>
  <si>
    <t>TTTAATTAAAACAAAGCATTGCGATGGCCGGAAACGGTGTTGACGCAATGTGATTTCTGCCCAGTGCTCTGAATGTCAAAGTGAAGAAATTCATCCAAGCGCGGGTAAACGGCGGGAGTAACTATGACTCTCTTAAGG</t>
  </si>
  <si>
    <t>TCTGGTCGCGTCAGGATACCTCATCGTGGTTCTCAGAGTCCAGTAACTCCCAGCGGAGTGAAGCTAAAGTCCTGACAACCTGGCAAAGGGTCAGCAGCCCCTTGATAACCAGGTAACACTAAGTCGCTACCACAAGAAAACAATCAGAGAAGGACTCTGCTGCCACCGCGGCAGAAGACTTGGAAATTTCTGGTGGCACTGAAGAAGTTTATTTGCAATTCAAGTGTGACACTTGTGATAGAATGTTCAAGACAAAAGCAGGTCGTTCAATCCACATCAGAAGTCAGCACCCCGACATCTATCATTCCACAAATCTCCCTAATCCTCGTATCAAAGCTCGCTGGAACAGAGAGGAGATCTACCTTCTTGCGAAAGCTGAAGCTCGAATGTCATTATCAAACGTCCGTTTCCTCAATCAGGAATTAGCCAAGGTATTTACCGACCGGACAATTGAAAGCATAAAAGGCGCTCGAAAGAAGGCTGATTACAAGGCCCAAGTTAAAGAAATCATCCAAGAACTGAATAGCCCTGAAGCTCTGCACCAGGAAGTAACAAGCGAAGAATTAGATTCTGTTCATGAAAGCGAAAACCAGCAAAAATCTTGGCATGAATTGCTCAAAGACAACATCTATCCATCTAGAGTCAATGTCAACCTCGATTCCATCAGACCTGGCTGCCCGAACTCAACAACGAGAAAGCTCATTGATGATGACTTTGATAACTGGTTAAAAACTCTGAACATCCCGACAAAGACTGGAAGACCAAAAAGGAATCCGTCAAAATTATCAAGCAACAAGAAGAAGAGAAGACGACAGCTATATGCAATCACACAACGAGCGTACAAAAACGACCGTTCACGCTGCGCAGATGAAATTCTCTCCGGAGAGTGGAAAATCGAAAAGGAAGTTCCTCTAACGCTAGAGGAAATGGAGAACCCTTGGAGAGACATCATGGAGAAACCATCGAAGAAAGATTCACGCAGCCCAACACCCGTAGCTCCAATATCCTGGTCTCTACTCCAACCTATTACAGCAACTCTTGTCAGCGATACAATCAAGGCTACCTCAAAATCTGCTCCTGGACCTGATAACATTACTCTTAAAGCAGTGCGGTCGATAAACGCAGAAGATCTCGCTTCCCGCTACAACCTTTGGCTCTATGCTTCCTATCAACCAAAGAACCTCAGATCTGGTTCTACGATATTCATCGAGAAAGAGGCTAACACTAAAGACCCTCTAAAGCACCGCCCTATCACCATCGCCTCGTTCATCATTCGAATACTGCATAAAATTATCGGAAAGAGGCTCGCTCACCAAATACCATGGAACATCAGACAGAAAGGATTTATGGATGGCGACGGAATCGCAGAAAACCTGATGCTACTAAGAACAATTATTAAAAACCACCAGCAAGAGCTACTACCTCTTAATGCAGTTTTCATTGACGTAAAGAAGGCATTCGACTCTGTGAGCCATGAGTCTGTTATAAAAGCAGCTTACCGTCTTGGAGTCCCAACACCACTTCTCACATACATCAGAGAATTTTACAACGACAGCAACACGGTTTTCGTCATCAACGGCAAAACGTCAGAAAAAGTATCAACAACTAGAGGTGTTCGCCAAGGTGATCCCCTGAGTGGTTACCTCTTTAACATGGTAGTGGACTGGGCACTTGAAGAGCTTGACCCAGCAGTCGGCATCAATCTCAACGAAAGCAAAATCTCGTCTTTGGCCTATGCAGATGACGTTGTCCTGTTTAGCTCAACCCCAAGAGGCCTCCAACAGCAATTAACAGCCTTCTGCAATCATCTCAACAACAGCGGTCTTGACATCAGTGCTGGAGCTGGCGGTAAGTCTGCTAGCCTAAGGATAGTAATTGATGGGAAAAAGAAGAAATATATCGTTAACCCTCATCCTTTTCTAAGGATTGATGATCAAGAAATACCATCGTTGTCTGCGTCAACATCCTACAAATACCTGGGAATTAAGATTTCATCACTCGGCACCAAGACAAACACCAAGAAACTCCTAGACATTGGTCTACAAAACCTAACCCAAGCACCTCTAAAACCACAGCAAAGGCTATACATTTTAAATTCTCACCTTCTGCCCAAACTCCAACATCAACTGATTCTAGCCGACGTCTCTCAAAGTATTCTTAAATGGATGGACAAAAGCATCAGATCCGCAACACGCAAATGGCTCCGCTTACCTAAAGACACCCCAATAGCGTATTTTCACGCCAGCGCATCTGACGGTGGTCTACAAATACCATACATGTCTTGTTTAATCCCTCTGCAACGCAGAAATAGAATCGAGAAGATGATGTCTTCATCCGACCCCGCTGTTAGAGCAGCAATTATGACAAAACAGTTTCAGAATATTTACGACCAAAGTCTAAAACCACTAAAACTTTGGAACAGGGAAGACGTTACATCAAAAGCAAGCTTGAGGAATGAGCTGAGAGCAAGCCTGATCAAGTCCAACGATGGCAGAGGTCTTACATCACACAGGCAAGTCAACATCCACGGATGGGTAACAAACGGCACCTCTATAATGAAAGGGTCAATGTTCATTGGAGCAATCCAGCTTAGAGGGAATCTGCTGCCAACCCAATGCCGCCTTGCTAGAGGTAGGCCAGCACGCTCAGTGTCCTGTGATGCCTGCCTCAAACCGGAGTCACTCGGTCACATACTACAGCAATGCCCGAGAACACATGCAACTCGCGTGAAACGCCATGACAAGATCGTCAGCTACATCTTCAACAACTTAGACCAAAGACGATTCGAGACAATGAGGGAACCTCCGATCCCAACCCCCGCTGGACTACGGAAACCGGACCTGGTCGTATTGGATCGAGAGACAATGATCAGTTATGTAATTGACATCACCATCTGTGCCGACAACACCGACGACATCGACGATGTTAGACAAAGAAAGATAACGTATTACAACACCACTGCCGTATCCACCTGGATTATGGACAAGCAGAAGTCTTCGTCTGTTCTTTTTGATGCAGTTGTCTTCAACTGGCGTGGAGCAATAGCACCCCTAAGCAAAAATCTACTAAAATATATCCTAAAGTTTGGTTCCCATCACATTGAGCTAATGAGCATTATAACGCTCGAGTGGGGATTCATGTGTTGGCTTGCATTTAAAAAGAGCACCTTTATCTTGGACACAAGTTTTTGAACTAGAAGCGAAAAACACCACTAATCTTGCAAAAGTCATGTCACGCAGATTTGCAAAGTTATGAAGAAGCATTTAAATTATGCCTGAAAATACGGACTCAGTGCTACATTACCCGGGGGAGACCAGCCCATTGAACCTGGTCGAAGACTAGTATCGAACTCATAATTATTTACTTGTACAAAACCTGTCTGTAAAATGTTGTCAGATTACACACAGTTATACGTAATTATTATATTTATTGATACTACCAAAA</t>
  </si>
  <si>
    <t>TGAACTAGAAGCGAAAAACACCACTAATCTTGCAAAAGTCATGTCACGCAGATTTGCAAAGTTATGAAGAAGCATTTAAATTATGCCTGAAAATACGGACTCAGTGCTACATTACCCGGGGGAGACCAGCCCATTGAACCTGGTCGAAGACTAGTATCGAACTCATAATTATTTACTTGTACAAAACCTGTCTGTAAAATGTTGTCAGATTACACACAGTTATACGTAATTATTATATTTATTGATACTACCAAAA</t>
  </si>
  <si>
    <t>Chrysaora quinquecirrha</t>
  </si>
  <si>
    <t>Atlantic sea nettle</t>
  </si>
  <si>
    <t>GCA_014526335.1</t>
  </si>
  <si>
    <t>R2-1_CQu</t>
  </si>
  <si>
    <t>VATTRKQSEKDSAATAAEDLEISGGTEEVYLQFKCDTCDRMFKTKAGRSIHIRSQHPDIYHSTNLPNPRIKARWNREEIYLLAKAEARMSLSNVRFLNQELAKEFTDRTIESIKGARKKADYKAQVKEIIQELNSPEALHQEVTSEELDSDHESENQQKSWHELLKDNIYPSRVNVNLDSIRPGCPNSTTRKLIDDDFDNWLKTLNIPTKTGRPKRNPSKLSSNKKKRRRQLYAITQRAYKNDRSRCADEILSGEWKIEKEVPLTLEEMENPWRDIMEKPSKKDSRSPTPVAPISWSLLQPITATLVSDTIKATSKSAPGPDNITLKAVRSINAEDLASRYNLWLYASYQPKNLRSGSTIFIEKEANTKDPLKHRPITIASFIIRILHKIIGKRLAHQIPWNIRQKGFMDGDGIAENLMLLRSIIKNHQQELLPLNAVFIDVKKAFDSVSHESVIKAAYRLGVPTPLLTYIREFYNDSSTVFVINGKTSEKVSTTRGVRQGDPLSGYLFNMVVDWALEELDPAVGINLNESKISSLAYADDVVLFSSTPRGLQQQLTAFCNHLNNSGLDISAGAGGKSASLRIVIDGKKKKYIVNPHPFLRIDDQEIPSLSASTSYKYLGIKISSLGTKTNTKKLLDIGLQNLTQAPLKPQQRLYILNSHLLPKLQHQLILADVSQSILKWMDKSIRSATRKWLRLPKDTPIAYFHASASDGGLQIPYMSCLIPLQRRNRIEKMMSSSDPAVRAAIMTKQFQNIYDQSLKPLKLWNREDVTSKASLRNELRASLIKSNDGRGLTSHRQVNIHGWVTNGTSIMKGSMFIGAIQLRGNLLPTQCRLARGRPARSVSCDACLKPESLGHILQQCPRTHATRVKRHDKIVSYIFNNLDQRRFETMREPPIPTPAGLRKPDLVVLDRETMISYVIDITICADNTDDIDDVRQRKITYYNTTAVSTWIMDKQKSSSVLFDAVVFNWRGAIAPLSKNLLKYILKFGSHHIELMSIITLEWGFMCWLAFKKSTFILDTSF</t>
  </si>
  <si>
    <t>TGGGTCTGTCGGGCTGGGACTTGAAGCCGGCGGTCCCATCCTCGACTGGCCGTGGCTCGCAAGGGCTATGGCTGGACTTGGACGAGGCTGCCGGTGAATTGGCCCAGCTTTGCCAGCGATGGCAGTTCGGCAGGCAGTTAACAACCAGCTTAGAACTGGTACGGACAAGGGGAATCCGACTGTTTAATTAAAACAAAGCATTGCGATGGCCGGAAACGGTGTTGACGCAATGTGATTTCTGCCCAGTGCTCTGAATGTCAAAGTGAAGAAATTCATCCAAGCGCGGGTAAACGGCGGGAGTAACTATGACTCTCTTAGT</t>
  </si>
  <si>
    <t>CTCTGGTCGTGTCAGGATACCTCATCGTGGTTCTCAGAGTCCAGTAACTCCCAGCGGAGTGAAGCTAAAGTCCTGACAACCTGGCAAGGGGTCAGCAGCCCCTTGATAACCAGGTAACACTAAGTCGCTACAACAAGAAAACAATCAGAGAAGGACTCTGCTGCCACCGCGGCAGAAGACTTGGAAATTTCTGGTGGCACTGAAGAAGTTTATTTGCAATTCAAGTGTGACACTTGTGATAGAATGTTCAAGACAAAAGCAGGTCGTTCAATCCACATCAGAAGTCAGCACCCCGACATCTATCATTCCACAAATCTCCCTAATCCTCGTATCAAAGCTCGCTGGAACAGAGAGGAGATCTACCTTCTTGCGAAAGCTGAAGCTCGAATGTCATTATCAAACGTCCGTTTCCTCAATCAGGAATTAGCCAAGGAATTTACCGACCGGACAATTGAAAGCATAAAAGGCGCTCGAAAGAAGGCTGATTACAAGGCCCAAGTTAAAGAAATCATCCAAGAACTGAATAGCCCTGAAGCTCTGCACCAGGAAGTAACAAGCGAAGAATTAGATTCTGATCATGAAAGCGAAAACCAGCAAAAATCTTGGCATGAATTGCTCAAAGACAACATCTATCCATCTAGAGTCAATGTCAACCTCGATTCCATCAGACCTGGCTGCCCGAACTCAACAACGAGAAAGCTCATTGATGATGACTTTGATAACTGGTTAAAAACTCTGAACATCCCGACAAAGACTGGAAGACCAAAAAGGAATCCGTCAAAATTATCAAGCAACAAGAAGAAGAGAAGACGACAGCTATATGCAATCACACAACGAGCGTACAAAAACGACCGTTCACGCTGCGCAGATGAAATTCTCTCCGGAGAGTGGAAAATCGAAAAGGAAGTTCCTCTAACGCTAGAGGAAATGGAGAACCCTTGGAGAGACATCATGGAGAAACCATCGAAGAAAGATTCACGCAGCCCAACACCCGTAGCTCCAATATCCTGGTCTCTACTCCAACCTATTACAGCAACTCTTGTCAGCGATACAATCAAGGCTACCTCAAAATCTGCTCCTGGACCTGATAACATCACTCTTAAAGCAGTGCGGTCGATAAACGCAGAAGATCTCGCATCCCGCTACAACCTTTGGCTCTATGCTTCCTATCAACCAAAGAACCTCAGATCTGGTTCTACGATATTCATCGAGAAAGAGGCTAACACTAAAGACCCTCTAAAGCACCGCCCTATCACCATCGCCTCGTTCATCATTCGAATACTGCATAAAATTATCGGAAAGAGGCTCGCTCACCAAATACCATGGAACATCAGACAGAAAGGATTTATGGATGGCGACGGAATCGCAGAAAACCTGATGCTACTAAGATCAATTATTAAAAACCACCAGCAAGAGCTACTACCTCTTAATGCAGTTTTCATTGACGTAAAGAAGGCATTCGACTCTGTGAGCCATGAGTCTGTTATAAAAGCAGCTTACCGTCTTGGAGTCCCAACACCACTTCTCACATACATCAGAGAATTTTACAACGACAGCAGCACGGTTTTCGTCATCAACGGCAAAACGTCAGAAAAAGTGTCAACAACTAGAGGTGTTCGCCAAGGTGATCCCCTGAGTGGTTACCTCTTTAACATGGTAGTGGACTGGGCACTTGAAGAGCTTGACCCAGCAGTCGGCATCAATCTCAACGAAAGCAAAATCTCGTCTTTGGCCTATGCAGATGACGTTGTCCTGTTTAGCTCAACCCCAAGAGGCCTCCAACAGCAATTAACAGCCTTCTGCAATCATCTCAACAACAGCGGTCTTGACATCAGTGCTGGAGCTGGCGGTAAGTCTGCTAGCCTAAGGATAGTAATTGATGGGAAAAAGAAGAAATATATCGTTAACCCTCATCCTTTTCTAAGGATTGATGATCAAGAAATACCATCGTTGTCTGCGTCGACATCCTACAAATACCTGGGAATTAAGATTTCATCACTCGGCACCAAGACAAACACCAAGAAACTCCTAGACATTGGTCTACAAAACCTAACCCAAGCACCTCTAAAACCACAGCAAAGGCTATACATTTTAAATTCTCACCTTCTGCCCAAACTCCAACATCAACTGATTCTAGCCGACGTCTCTCAAAGTATTCTTAAATGGATGGACAAAAGCATCAGATCCGCAACACGCAAATGGCTCCGCTTACCTAAAGACACCCCAATAGCGTATTTTCACGCCAGCGCATCTGACGGTGGTCTACAAATACCATACATGTCTTGTTTAATCCCTCTGCAACGCAGAAATAGAATCGAGAAGATGATGTCTTCATCCGACCCCGCTGTTAGAGCAGCAATTATGACAAAACAGTTTCAGAATATTTACGACCAAAGTCTAAAACCACTAAAACTTTGGAACAGGGAAGACGTTACATCAAAAGCAAGCCTGAGGAATGAGCTGAGAGCAAGCCTGATCAAGTCCAACGATGGCAGAGGTCTTACATCACACAGGCAAGTCAACATCCACGGATGGGTAACAAACGGCACCTCTATAATGAAAGGGTCAATGTTCATTGGAGCAATCCAGCTTAGAGGGAATCTGCTGCCAACCCAATGCCGCCTTGCTAGAGGTAGGCCAGCACGCTCAGTGTCCTGTGATGCCTGCCTCAAACCGGAGTCACTCGGTCACATACTACAGCAATGCCCGAGAACACATGCAACTCGCGTGAAACGCCATGACAAGATCGTCAGCTACATCTTCAACAACTTAGACCAAAGACGATTCGAGACAATGAGGGAACCTCCGATCCCAACCCCCGCTGGACTACGGAAACCGGACCTGGTCGTATTGGATCGAGAGACAATGATCAGTTATGTAATTGACATCACCATCTGTGCCGACAACACCGACGACATCGATGATGTTAGACAAAGAAAGATAACGTATTACAACACCACTGCCGTATCCACCTGGATTATGGACAAGCAGAAGTCTTCGTCTGTTCTTTTTGATGCAGTTGTCTTCAACTGGCGTGGAGCAATAGCACCCCTAAGCAAAAATCTACTAAAATATATCCTAAAGTTTGGTTCCCATCACATTGAGCTAATGAGCATTATAACGCTCGAGTGGGGATTCATGTGTTGGCTTGCATTTAAAAAGAGCACCTTTATCTTGGACACAAGTTTTTGAACTAGAAGCGAAAACACCACTAATCTTGCAAAAGTCATGTCACGCAGATTTGCAAAGTTATGAAGAAGCATTTAAATTATGCCTGAAAATACGGACTCAGTGCTACATTACCCGGGGGAGACCAGCCCATTGAACCTGGTCGAAGACTAGTATCGAACTCATAATTATTTACTTGTACAAAACCTGTCTGTAAAATGTTGTCAGATTACACACAGTTATACGTAATTATTATATTTATTGATACTACCAAAA</t>
  </si>
  <si>
    <t>TAGCCAAATGCCTCGTCATCTAATTAGTGACGCGCATGAATGGATTAACGAGATTCCCACTGTCCCTATCTACTATCTAGCGAAACCACAGCCAAGGGAACGGGCTTGGCAAAATCAGCGGGGAAAGAAGACCCTGTTGAGCTTGACTCTAGTCTGATTCTGTGAAAAGACATGAGAGGTGTAGGATAAGTGGGAGCAGCAATGCAACAGTGAAATACCACTACTCTTATCGTTTTTTTACTTATTCGGTTGAGCGGAAGCGGGCCTCACGGCTCACTTTCTGGCATCAAGGCCTCACATCGGCAGGTCGATCCGTGCCGAAGACACTATCAGGTCGGGAGTTTGGCTGGGGCGGCACATCTGTTAAATGATAACGCAGGTGTCCTAAGGTGAGCTCAATGAGAACGGAAATCTCATGTAGAACAAAAGGGTAAAAGCTCACTTGATTTTGATTTTCAGTATGAATACAAACTGTGAAAGCATGGCCTATCGATCCTTTAGTCTTTACGAGTTTTAAGCTAGA</t>
  </si>
  <si>
    <t>TGAACTAGAAGCGAAAACACCACTAATCTTGCAAAAGTCATGTCACGCAGATTTGCAAAGTTATGAAGAAGCATTTAAATTATGCCTGAAAATACGGACTCAGTGCTACATTACCCGGGGGAGACCAGCCCATTGAACCTGGTCGAAGACTAGTATCGAACTCATAATTATTTACTTGTACAAAACCTGTCTGTAAAATGTTGTCAGATTACACACAGTTATACGTAATTATTATATTTATTGATACTACCAAAA</t>
  </si>
  <si>
    <t>Rhopilema esculentum</t>
  </si>
  <si>
    <t>Flame jelly</t>
  </si>
  <si>
    <t>Rhizostomeae</t>
  </si>
  <si>
    <t>Rhizostomatidae</t>
  </si>
  <si>
    <t>GCA_026938445.1</t>
  </si>
  <si>
    <t>R2-1_REs</t>
  </si>
  <si>
    <t>TAYHAERLPKTRLRERWTEEVLHLLAREEARLVGAGLKDRLYQRLRVLFPKYTIDQIKGQRVKSQKYKTILAQLLKEQQSPVTAGSVSACRDGVDPGMCVEPSSTTPALCDNMSWAQDLKTAINVEDLACPVDLESIAPGRPTDETRSLIDSEFAEWIRSVIISPVTRNRRPGGMARNVAGMNSSKLRRYQYARIQGLYKRNRGRCADEVLSGKWTEVAGTSVQMKDMEPVWRGIMETPSVSDTRTPVSVGPILWQLLAPVTVHELEQTLRNSSKTAPGPDSISWKQLKGISANALVSHFNLWQLASYQPSPMRLGRTVLLEKVRGSLDPLKQRPITIASYVIRTFHKIMANRLESTLPWSVRQKAFIKGDGIAQNVWLLKNIIEEHKNSLTPLCLAFVDVKKAFDSVSHETILIAARRMGVPEPLVEYLKEFYRDSKTVLEVGGERSAEIKTARGVKQGDPLSAYLFNAVVEMALADLDPHIGVYVGKEKLNALAYADDVVLLASSPKGLQSQLDAFVKSLGRGGLEISAGANGKSASLRIDVDGKAKRWVVNPHDFLKAGEESVPALSVTQGYKYLGITISASRASCIAKKVLDDGMKELSKAPLKPQQRLYLLRLLLIPKLYHTLVLSNVTDKTLMWLDCCVRSAVRSWLRLPKDTTNAFFHAKERDGGLAIPSLRHSVPIMRSNRLGELVSSADPAVVEMLVTKKFQHLLRKSEKLPKLGGVAVASKTAASLRWRDLLHSSVDDRGLISHPDVPQIHRWISDGSSLMSGAEFIGCVQLRAGVLPTAKRASRGRPARRVDCDACGRIETVGHILQVCRRTWGHRIRRHDNLCNFVAGKLTRKGYRVSQEVFMNLPNGTKMKPDLVVSRDGVSYVIDITVVADNANLDSEHRSKVSKYEVQCMTDFVQRLHGNSAVVYTEMAMNWRGAMAPLFFQSMTELGLSQNDLKLISVKTVTDGMKTYIAHRRGTHRRPAYEVHRL</t>
  </si>
  <si>
    <t>GGCCCAGCTTTGCCAGCGATGGCAGTTTGGCAGGCAATTAACAACCGACTTAGAACTGGTACGGACAAGGGGAATCCAACTGTTTAATTAAAACAAAGCATTGCGATGGCCGGAAACGGTGTTGACGCAATGTGATTTCTGCCCAGTGCTCTGAATGTCAAAGTGAAGAAATTCAACCAAGCGCGGGTAAACAGCGGGAGTAACTATGACTCTCTTATATTACACTCACTTTGGCGGGAGTAACTATGACTCTCTTATATTACA</t>
  </si>
  <si>
    <t>CTCACTCACACGACAGAGCTAATTTCGGCTGGGCCAAGTTGAAGCATAAGGGTGAAATATTAGTAGAACCCAGCTCGCTTGTTGTCCTATAGCAGAGGATAGTCGCTTGCCGATCAACCTATCATGATGACACCCTGCTATCAAAAAACACCATACATCTACTCCAATCACCACTGATCCTGATATATTAAGGGAAGTAGTTGTCCCTTTAGCGCATGGCAGTTACCTACTCGTGTGTGAAGGTCGTTCTAGAGACATGCGCCTGGGCAGTCATATGCCCCGGCGCATTGATCTGGGTAATCATCGATCCTTCACCGGTGCGTGCTGTTTGGCTGGTATTACCGGTTGCAGAATCTGCCAACCACAGTCGGGCTAACCACCCGACTGCGGTTATTTGCAAGGGTTCCAAAGCGAAAAACAAGAGAAGAGGAACCAGCTGCCACCGCGGCTGGTCCTAGCAATTTTGTGCTGGATGAAGGTCCTGCTGATCCACTTCGGTGCGATCTCTGCGGCCTTATGTGCAAAAGTAAAGGGGGTCTTAGCGTGCACATGCGAGCTAAGCACCCGGAAGCGTATCATGCTGAACGGCTTCCGAAAACTAGACTGCGTATCATGCTGAACGGCTTCCGAAAACTAGACTAAGGGAAAGATGGACGGAGGAGGTCCTCCACCTCCTTGCTAGGGAAGAAGCTAGGCTCGTTGGCGCTGGGCTGAAAGATCGGCTTTACCAACGACTTAGAGTATTATTCCCTAAATATACCATCGACCAGATAAAAGGACAGCGAGTCAAGAGTCAGAAATACAAAACGATTCTGGCTCAACTATTGAAAGAACAGCAGTCTCCTGTGACTGCTGGGAGTGTCTCTGCCTGCCGAGATGGAGTGGATCCCGGAATGTGCGTTGAGCCCTCTAGTACCACCCCAGCCTTGTGTGACAATATGAGCTGGGCGCAGGACTTGAAGACAGCAATCAATGTCGAAGATCTGGCCTGTCCGGTCGATCTGGAGTCTATAGCTCCAGGGAGACCGACAGACGAGACCAGATCCCTTATAGACAGCGAATTTGCTGAATGGATCAGAAGCGTCATCATCTCTCCTGTCACTAGGAATAGGCGACCAGGTGGGATGGCAAGGAATGTCGCTGGGATGAATTCTTCAAAACTGCGAAGGTACCAGTATGCACGCATACAAGGGCTATATAAACGGAATCGTGGGCGCTGTGCTGATGAAGTGCTCTCCGGAAAGTGGACTGAGGTGGCTGGCACCTCTGTGCAAATGAAGGATATGGAGCCAGTGTGGAGGGGTATTATGGAGACTCCGTCAGTCTCGGACACGCGTACCCCTGTGTCTGTCGGACCAATACTGTGGCAGCTACTCGCTCCAGTTACAGTCCATGAGCTTGAGCAGACCCTTAGAAATTCTTCTAAGACTGCTCCCGGTCCTGATAGTATCTCTTGGAAGCAGCTGAAGGGAATATCGGCCAATGCATTGGTGAGCCACTTTAACCTTTGGCAATTGGCATCGTATCAGCCAAGTCCAATGCGACTTGGGCGAACTGTCCTCCTTGAGAAGGTACGGGGATCACTTGATCCCCTGAAGCAGCGACCAATCACGATTGCGTCCTATGTGATAAGGACCTTTCACAAAATCATGGCAAATAGACTTGAGAGTACGCTGCCTTGGAGTGTCCGGCAGAAGGCTTTCATAAAGGGAGACGGCATTGCACAGAACGTGTGGCTGCTGAAGAACATTATAGAAGAGCACAAGAATAGCTTGACACCACTCTGCTTGGCATTTGTGGATGTCAAGAAAGCCTTCGACTCCGTAAGCCACGAAACCATCCTCATTGCAGCTAGGAGGATGGGTGTACCCGAGCCATTGGTGGAATACCTTAAGGAGTTCTATAGGGACTCTAAAACGGTATTAGAAGTGGGAGGAGAGCGCAGTGCTGAGATCAAGACTGCGCGTGGGGTTAAGCAAGGAGATCCTCTATCTGCCTACCTGTTTAATGCAGTAGTTGAAATGGCCCTTGCTGATTTGGATCCCCACATTGGTGTGTATGTTGGTAAGGAGAAGCTTAATGCATTAGCTTATGCTGATGATGTGGTGCTTCTTGCCTCGTCACCTAAAGGTCTTCAAAGCCAGCTAGATGCGTTTGTGAAGAGCTTGGGCAGGGGAGGACTCGAAATTAGCGCTGGAGCTAATGGGAAGTCCGCCAGCCTCCGAATTGACGTGGATGGGAAAGCCAAAAGGTGGGTTGTGAATCCCCACGATTTCTTGAAAGCAGGAGAGGAAAGCGTACCTGCGTTATCAGTAACGCAGGGCTACAAGTACCTAGGCATCACTATCTCTGCTAGCAGAGCTAGTTGTATAGCCAAAAAGGTTTTGGATGATGGGATGAAGGAACTGAGTAAGGCGCCTCTGAAGCCACAGCAGCGCCTGTATTTGCTACGGCTTCTCCTCATTCCCAAGTTGTACCACACACTTGTACTTTCCAATGTTACCGATAAGACTCTCATGTGGCTTGACTGTTGCGTAAGATCAGCAGTAAGAAGCTGGTTACGATTACCGAAGGACACGACGAACGCCTTCTTCCATGCCAAAGAAAGGGATGGTGGCCTGGCCATTCCTTCATTGCGTCACTCCGTCCCCATCATGAGAAGCAACAGATTAGGAGAGCTGGTGAGCAGTGCCGACCCTGCTGTTGTTGAGATGTTGGTCACGAAGAAGTTCCAACACCTGCTTCGGAAATCTGAAAAGTTGCCGAAGTTGGGAGGAGTAGCTGTGGCTTCTAAGACAGCTGCTTCCTTGCGTTGGCGTGACCTCCTCCACTCGAGTGTAGATGACCGGGGTTTGATATCTCACCCCGATGTCCCCCAGATTCATAGGTGGATTAGTGATGGAAGCTCGTTGATGAGCGGAGCAGAGTTCATTGGTTGCGTGCAGTTGCGTGCTGGTGTTCTACCAACAGCTAAACGTGCAAGCAGAGGAAGACCTGCTAGAAGGGTCGATTGTGATGCTTGCGGAAGAATTGAAACTGTTGGACACATCCTCCAGGTATGTCGGCGGACCTGGGGCCACCGCATAAGACGGCACGATAATCTATGCAACTTTGTGGCGGGAAAGCTCACGCGAAAAGGATACCGTGTTAGCCAAGAGGTATTCATGAACCTTCCAAATGGTACTAAGATGAAACCAGATCTGGTGGTTTCCAGGGATGGTGTATCTTATGTTATTGATATTACCGTGGTCGCGGACAACGCGAACCTGGACAGCGAACATCGAAGCAAAGTCAGCAAGTATGAAGTTCAGTGTATGACTGACTTTGTGCAGAGGCTCCATGGGAATAGTGCTGTAGTGTATACTGAGATGGCTATGAATTGGAGGGGTGCAATGGCACCACTTTTCTTTCAGTCAATGACCGAACTTGGCCTGTCACAGAATGATCTCAAGCTTATAAGCGTGAAGACTGTGACAGATGGAATGAAAACCTATATTGCACATAGGCGAGGGACGCACCGGAGACCAGCGTATGAAGTTCATCGCTTGTAGTGAACGATGGGCCGAACGTGGACTGGACTCTGGCGCACCTATAGTGGGAGGGCAGCCAGTGCACGCTATTTACCTTAGCGAAAGCGGGTGGTAGGTGCACATCTGCTCGAATCGTAATCCATAATGATTAACCATTCTAGCTATGATTTCAAACAGAATGATTAGCCACGTGAGTGTGTCACTATTGGATACCAGTTA</t>
  </si>
  <si>
    <t>TAGCCAAATGCCTCGTCATCTAATTAGTGACGCACATGAATGGATTAACGAGATTCCCACTGTCCCTATCTACTATCTAGCGAAACCACAGCCAAGGGAACAGGCTTGGCAACATCAGCGGGGAAAGAAGACCCTGTTGAGCTTGACTCTAGTCTGATTCTGTGAAAAGACATGAGAGGTGTAGGATAAGTGGGAGCAGCAATGCGACAGTGAAATACCACTA</t>
  </si>
  <si>
    <t>TAGTGAACGATGGGCCGAACGTGGACTGGACTCTGGCGCACCTATAGTGGGAGGGCAGCCAGTGCACGCTATTTACCTTAGCGAAAGCGGGTGGTAGGTGCACATCTGCTCGAATCGTAATCCATAATGATTAACCATTCTAGCTATGATTTCAAACAGAATGATTAGCCACGTGAGTGTGTCACTATTGGATACCAGTTA</t>
  </si>
  <si>
    <t>Bergia sp. catenularis</t>
  </si>
  <si>
    <t>Crustose anemone</t>
  </si>
  <si>
    <t>Parazoanthidae</t>
  </si>
  <si>
    <t>Bergia</t>
  </si>
  <si>
    <t>GCA_025434825.1</t>
  </si>
  <si>
    <t>R2-1_BCa</t>
  </si>
  <si>
    <t>KGNGTEETHFPNRTLEAIKGVRKSNQVYKEILNSFSSPATPGPSQTAGYDEHSNPKGMGSSETHTPPQTSETAEVWADELRKAIRDTGVNLPGIEIDNLEPAIPTNAVRKAIDDEFLTWIPPLPRRAHNPPTARKLPARPRARRRAQYAKIQQRWKKNKSRCARDILAGTWREDEEPIPMTTQEPYWHSVFSKSSAPDHRNPDPVGPTQWGLVAPITQDDVTKTLAGMKDGAPGPDGRKLKDLRAIPIQELVAHFNLWLLAGYQPEALRRGETVLLPKDPCTKIPSKHRPITMSDMVIRCFHRIMAKRMENLLPYSPRQKAFRAGDGVAESVWFLSSLIDQHKADLQPINMAFVDVTKAFDSVSHHSLLLAAARLGVPPPFLTYLSSLYGDAQTVLRIGTERSQPIKVGRGVRQGDPLSPHLFNAVIDWVIDGLEPELGVLVGGLRVNCGAFADDIVLIARTPAGLQSLFDDLSGQFRLSGLELSVGLDGKSASLRIDIDGRAKRWIANPTPFLRDKGKPGNAGLIPAISINQVQKYLGVPVSAMGTRVDVADKLKNGLSNLSSAPLKPQQRIYCLQKHLIPTLHHQLVLAPSTDKYLGWLDRSIRSAVRSWLKLPKDTPKAFFHAEIADGGLGIPLLGQTIPLFKRNRITRLGASEDPVIQAILAMPRSSAILQKQQTSKSLSGTVISTKQCLQSVLAKSLHESVDGRGLTEASRVPKQHQWLSNPTCALSGADYIGAIKLRGNLMYVPLRAARGRVDANVTCDACGRVGSLGHILQVCPRTHASRVARHNRVVELVASNARKKGWHVLVEPAIPTPAGIRRPDLVLHKPSQPAFVIDATIVADNADLHEAHLRKCRYYDNSDIRQWVAGTFPEADTVHFSSVTLNWRGLFATKSAETLCRDLGLRTSLLSLISQVVLERGVAIYHHYGRSTFTVLTAS</t>
  </si>
  <si>
    <t>TGGACCCGCTGACAACCACCGACCCGATGGAGAGGCGCAGCAGAGCGCAAGTGTAACCGCTGCATGCCCGGACTGTCTCCGGACATTCGGGTCACAGCGTGGCCTAACACTACATAGGCGCCGCGCCCACCCAGAACAATTTCATGCAGAGAATGTACCACAACAGCGTGTAAAGGCCAGATGGGACAGGGAGGAACTGGTTCTTCTAGCTAGAAAGGAAATGGAACTGAGGAGACACACTTCCCAAATCGAACCCTCGAAGCCATCAAGGGTGTTCGTAAATCTAACCAAGTATACAAGGAGATACTAAATTCCTTCTCTAGTCCAGCAACACCTGGACCGTCCCAGACGGCTGGCTACGATGAGCACTCAAATCCTAAAGGCATGGGGAGTAGTGAGACTCACACTCCGCCCCAAACTTCGGAGACAGCTGAAGTATGGGCCGATGAACTGAGAAAGGCGATCAGAGATACTGGTGTCAACCTTCCTGGTATAGAAATAGACAACCTCGAACCCGCAATACCAACTAACGCGGTTCGCAAGGCCATCGACGACGAGTTCCTCACGTGGATCCCTCCTCTTCCAAGGAGGGCCCACAATCCACCTACTGCACGCAAGCTACCTGCTAGGCCTAGAGCTCGCAGACGAGCACAGTACGCCAAAATCCAACAAAGGTGGAAGAAAAACAAATCGCGGTGCGCCCGTGATATTCTAGCAGGTACTTGGCGGGAGGATGAGGAGCCCATCCCGATGACCACCCAGGAACCCTACTGGCATTCAGTCTTCTCGAAGTCGTCCGCCCCAGACCACCGTAACCCAGACCCAGTTGGACCCACCCAATGGGGTCTAGTGGCGCCCATCACCCAAGATGACGTCACGAAAACCCTTGCGGGAATGAAGGATGGGGCCCCCGGCCCTGATGGTAGGAAACTGAAAGACTTAAGAGCTATCCCTATTCAAGAGCTAGTCGCTCACTTCAACCTATGGCTGCTGGCAGGATATCAGCCTGAAGCACTACGGCGTGGCGAGACTGTGCTGCTCCCGAAGGATCCCTGCACCAAGATTCCGTCGAAGCACCGCCCAATCACTATGTCAGACATGGTGATACGATGCTTCCACCGAATCATGGCCAAACGCATGGAGAATTTGTTGCCGTACAGTCCTCGGCAGAAGGCCTTTAGGGCTGGAGACGGAGTTGCCGAAAGTGTCTGGTTCCTGTCGTCGCTAATTGACCAACACAAAGCTGACTTGCAGCCTATCAACATGGCGTTTGTAGATGTGACGAAGGCGTTCGACTCGGTCTCTCACCACTCACTACTGCTCGCAGCAGCGCGATTAGGAGTACCACCGCCTTTCTTAACCTATCTGAGTTCTCTCTACGGAGATGCCCAGACAGTGTTACGGATAGGCACTGAACGCAGCCAACCCATCAAGGTTGGTCGTGGAGTGAGACAGGGCGATCCGCTTAGTCCGCACCTATTTAATGCTGTGATTGACTGGGTGATCGACGGCCTTGAACCCGAGTTGGGAGTACTCGTTGGAGGACTCCGAGTCAACTGCGGTGCGTTTGCTGACGACATCGTGCTGATTGCAAGAACACCCGCCGGCCTCCAGTCCCTCTTTGACGACCTCTCTGGACAGTTTCGGCTGTCTGGTCTGGAACTCTCAGTAGGGCTGGATGGTAAGTCAGCCAGCTTGCGTATCGATATTGATGGTAGAGCCAAACGATGGATCGCGAATCCCACCCCTTTCCTCCGGGATAAGGGGAAGCCGGGTAACGCTGGCTTGATTCCGGCCATCTCCATAAACCAGGTCCAGAAATATCTGGGAGTTCCTGTCTCAGCGATGGGCACTCGCGTTGACGTCGCGGACAAGCTGAAGAACGGGCTGTCGAACCTCTCCTCGGCCCCTCTGAAGCCCCAGCAACGAATATACTGCCTGCAGAAACACCTCATTCCGACTCTCCATCATCAGTTGGTCTTGGCACCATCCACTGACAAGTACCTGGGATGGCTAGACAGGTCTATCAGGTCCGCTGTCCGCTCATGGTTAAAGCTACCCAAGGACACCCCAAAAGCTTTCTTCCACGCGGAGATCGCCGATGGAGGCCTCGGGATACCACTGTTGGGGCAGACAATCCCATTGTTCAAGCGTAACAGGATCACGCGCCTGGGCGCAAGTGAGGACCCTGTGATTCAGGCTATCTTGGCCATGCCTCGTAGCTCGGCCATACTGCAGAAGCAACAAACGTCGAAATCGCTGTCAGGCACCGTCATCTCCACTAAACAGTGCCTCCAGTCGGTTCTGGCTAAGTCTCTTCACGAGTCTGTTGACGGACGCGGTCTGACCGAGGCATCACGGGTGCCTAAACAACACCAATGGTTATCAAATCCCACTTGTGCCTTATCAGGAGCTGATTACATTGGGGCCATCAAGTTAAGGGGAAACTTGATGTACGTACCTCTAAGAGCAGCACGTGGGCGTGTGGACGCCAACGTCACCTGCGACGCATGCGGTAGAGTGGGGTCTCTCGGTCATATCCTACAGGTATGTCCGAGAACCCATGCGTCCCGTGTGGCTCGTCACAATAGAGTTGTTGAACTTGTGGCATCTAATGCCCGTAAGAAGGGTTGGCATGTGCTGGTCGAACCGGCCATACCGACACCTGCAGGAATACGTAGGCCCGACCTCGTATTACATAAACCATCTCAACCTGCCTTCGTCATCGACGCAACCATTGTGGCGGACAATGCTGATCTGCACGAGGCACACCTCAGAAAGTGCCGCTATTATGACAATAGTGATATTCGGCAATGGGTGGCAGGAACTTTTCCTGAAGCTGACACGGTCCATTTTTCTAGCGTGACATTGAACTGGCGTGGTCTCTTTGCCACCAAGAGTGCGGAGACCCTGTGTCGTGATCTAGGACTGAGGACGTCCCTTTTAAGCCTAATCTCCCAGGTTGTCCTGGAGAGAGGGGTAGCGATCTACCATCACTACGGACGCTCCACTTTCACCGTTCTGACTGCATCATGACAGCTCATTCGCATGAGCCGATAAGCCTCGAAAGGAGGTTGGGACCCTGTGTCAAGCTCCACATTAAAAGAGCAAATACAGCGAGACTTTACCACCACAGTCTCACTGTCCAAAAC</t>
  </si>
  <si>
    <t>TAGCCAAATGCCTCGTCATCTAATTAGTGACGCGCATGAATGGATTAACGAGATTCCCGCTGTCCCTATCTACTATC</t>
  </si>
  <si>
    <t>TGACAGCTCATTCGCATGAGCCGATAAGCCTCGAAAGGAGGTTGGGACCCTGTGTCAAGCTCCACATTAAAAGAGCAAATACAGCGAGACTTTACCACCACAGTCTCACTGTCCAAAAC</t>
  </si>
  <si>
    <t>Pelagia noctiluca</t>
  </si>
  <si>
    <t>Mauve stinger (jelly)</t>
  </si>
  <si>
    <t>jsPelNoct2</t>
  </si>
  <si>
    <t>R2-1_PNo</t>
  </si>
  <si>
    <t>VATSTTNKKKNSAATAAEDLCVPQPGEGTVVTNVCDYCPRHFSTAAGKAVHMRLTHPDEYHAANVPSARLKLRWNQEELHIYAKAEAALIKQNVRFINQELAKKFPDRTLEAIKGMRRKPEYKKMVADLLLSSVAAPVADPEPVNLADQVYAKSESPPEPPRRGWCDDLLGLINVEKLSGLNPLEITPGIPNSITRTLFDDEFDRWLHSLNIPRKRDRQHRPVAPLSRNPRKRRRQQYSRIQPLYSQNQSRCADTILAGDWRHQSADGIPLAEMEEPWRGIMETPSKEDRRMPARRQPEDWSLVRPVTAEIVRQALKSTAKSSAGPDKITLSDLRRIDHEALASHFNLWMLAAYVPPKALRSGNTIFIPKEQNTRDPLKHRPITISSFIIRLFHRILGNRFANEIAWNKRQKGFMKGDGVAQNLLLLRTLISAHEEELKPLNLVFIDVKKAFDSVSHDSVLKAAYRLGVPDPLLTYLHEYYVDCSTIFTVANQSSDAVRTSRGVRQGDPLSGHLFNMVVDWALEQLDSSIGINVGEIKISNLADADDVVLFSSTPRGLQQQLDTFCSHLAESGLVMSAGYGGKSVSLRFVIDGKKKKYLVNNNPFLKIQDEIVPALNPSKPYKYFGINISSLGTKQNIKQILDTGLKELTEAPLKPQQRLFLLSTFLIPKLYHQLILCNTTTSTLKWLDNSIRSSARTRLRLPKDTPRAFFHAKTCHGGLQIPLLTWKIPLLTKQRFENIITSGDPAIQQLQTISQFRKIQAKASKPIHLWNRTPITSKEALNEEVCEALVTTVDGRGLAHHSEANLHSWINNGTSLLTGAMFIGITQLRRNLLPTMCCRARGRPDSQVACDSCGRPESLGHILQQCPRTHGQRVKRHDGLVDYIQKSLDPARFEALKEPCIPTDSGIRKPDLIVKSKADNTSYVIDLTVCADNMQNINDPRQRKINYYNTPQISTWVLQQQRTDRVCYDAVVFNWRGAIAPLSVKLLQKIGIPKYKAEIMSVKVLKGSFLCWLAFKKSTFRT</t>
  </si>
  <si>
    <t>TTAGCCTTGACTGGCCGTGGCTCGCAAGGGCTATGGCTGGACTCGGAAGAGACTGCGGGTGAATTGGCCCAGCTTTGTCAGCGATGGCAGTTCGGGAGGCAGTTAACAACCAACTTAGAACTGGTACGGACAAGGGGACTCCGACTGCTTAGTTAAAACAAAGCATTGCGATGGCCGGAAACGGTGTTGACGCAATGTGATTTCTGCCCAGTGCTCTGAATATCGAAGTGAAGAAATTCATCCAAGCGCGGGTAAACGGCGGGAGTAACTATGACTCTCTTCGGTG</t>
  </si>
  <si>
    <t>TGTAAGGTGTGGTGTGGGGTGGCATTAAAAGTGCTTACGTGACTCCAAGCAAATATATAGCTTCTCCCACGCTACTCAACCCCACCTCCTAGTTGGTGCACGCCGGTTAACACTGGCGGGGCTCTGAGTATGGGCGAATATCCGGCGCCCTAGAAATTAACTGGAACCGTGTTGGTGAGATAACACTTATCGGGAGCGTCCCCAGGTGGCATATTGGGGAAGGGCCATTACCTTTTTTATGGCTAGCAGCATTCTGCCGTTGACCAAATCCGGGCTGCCCTTTGGCAAGGCAGGTTCCCCAGGAGCCACCCGCACCGGGGTTACGGTGCACCTTACTAGAGTAATTCAAGTTCTCTACCTCGGGCCCGTGGTAGAGTATCATAAGTCGCTACTAGTACAACAAATAAGAAGAAGAATTCTGCTGCCACCGCGGCAGAAGACTTATGTGTTCCTCAGCCTGGCGAAGGAACTGTTGTTACCAACGTCTGTGACTACTGCCCTCGTCACTTTTCGACTGCAGCCGGTAAAGCTGTCCATATGCGCCTTACTCATCCGGATGAATACCACGCCGCTAACGTACCATCTGCCCGTTTAAAGCTCCGCTGGAACCAAGAGGAATTGCACATCTATGCAAAAGCTGAAGCCGCACTGATAAAGCAAAACGTCCGGTTTATCAACCAGGAGCTGGCAAAGAAGTTCCCCGACCGGACCCTTGAAGCAATCAAAGGGATGCGCCGGAAGCCAGAATATAAGAAGATGGTAGCAGACCTCTTGTTGTCCAGCGTCGCTGCTCCCGTTGCAGACCCTGAACCCGTGAATCTTGCAGATCAAGTCTACGCCAAATCCGAATCCCCGCCCGAGCCTCCCCGTCGAGGCTGGTGTGATGACCTCCTTGGTCTGATCAACGTTGAGAAACTCAGTGGGCTGAACCCGTTAGAGATCACTCCAGGAATACCCAACAGTATTACCAGAACACTGTTTGACGATGAATTCGACCGGTGGCTGCATTCGTTGAATATTCCAAGAAAGCGTGATCGACAGCATCGCCCTGTTGCGCCCCTGTCCCGGAACCCGCGAAAGAGACGCCGTCAGCAGTACTCCAGGATCCAGCCCTTGTATAGCCAGAACCAATCCCGCTGTGCAGATACCATCCTCGCTGGCGATTGGAGGCACCAATCGGCAGACGGCATCCCCCTGGCCGAGATGGAAGAGCCGTGGAGGGGGATAATGGAGACCCCTTCAAAAGAGGACAGACGCATGCCTGCACGCCGGCAACCTGAAGACTGGTCCCTTGTAAGGCCAGTAACAGCAGAAATCGTCCGTCAGGCACTGAAGTCAACTGCTAAGTCGTCAGCTGGTCCAGACAAGATCACCCTCTCGGACTTGCGAAGAATCGACCACGAGGCCCTAGCCTCCCACTTTAACCTGTGGATGCTAGCTGCCTACGTCCCACCCAAAGCCCTGCGATCAGGCAACACAATCTTCATCCCGAAGGAGCAAAATACCCGGGACCCGCTCAAGCATCGACCGATAACCATATCGTCCTTTATAATACGCCTATTCCACCGCATCCTTGGAAATCGCTTTGCGAATGAGATAGCCTGGAACAAACGGCAAAAAGGTTTTATGAAAGGAGACGGCGTCGCACAGAATCTTTTGCTCCTCCGGACGTTGATCAGTGCCCATGAAGAAGAACTGAAGCCACTGAACCTGGTGTTCATCGACGTAAAGAAAGCTTTTGACTCGGTCAGCCACGATTCTGTGTTAAAAGCGGCGTACAGGCTTGGGGTGCCCGACCCTCTCCTCACGTACCTTCACGAGTACTATGTCGACTGCAGCACAATTTTCACCGTTGCAAACCAATCGAGTGACGCTGTCAGGACATCAAGAGGAGTTAGGCAAGGGGACCCCCTCAGCGGTCACCTGTTCAACATGGTCGTGGATTGGGCCCTGGAACAGCTCGACTCGTCCATCGGAATCAACGTTGGAGAGATCAAGATATCCAACCTTGCTGATGCCGATGACGTTGTCTTATTCAGCTCCACTCCCAGAGGGCTACAACAGCAACTCGACACCTTCTGCTCCCATCTGGCGGAAAGTGGCCTTGTGATGAGTGCCGGGTACGGTGGTAAATCCGTAAGTCTACGCTTCGTTATCGACGGGAAAAAGAAGAAATATTTAGTTAACAACAACCCATTTCTAAAGATTCAGGATGAGATTGTCCCAGCACTAAACCCCTCCAAGCCGTACAAGTACTTCGGTATTAACATCTCAAGTCTAGGTACGAAACAGAATATTAAGCAGATCCTAGATACTGGCCTTAAAGAATTGACCGAGGCCCCACTGAAACCCCAGCAACGATTATTCCTTCTCTCAACTTTTCTAATTCCCAAACTCTATCATCAACTCATCTTATGTAACACGACTACCAGCACCTTGAAGTGGCTAGATAATTCAATCAGATCCTCTGCAAGAACACGGCTCCGTCTGCCAAAAGACACCCCCCGGGCCTTCTTCCATGCTAAAACTTGCCATGGCGGCCTACAAATCCCCCTTTTAACATGGAAAATTCCCCTCCTCACCAAACAGCGGTTCGAGAACATCATTACATCTGGTGACCCGGCCATCCAACAACTCCAAACAATCTCCCAATTTCGAAAAATCCAAGCCAAAGCAAGTAAACCAATCCACCTATGGAACCGTACTCCAATTACATCTAAAGAAGCATTAAACGAAGAAGTATGTGAGGCCCTGGTAACAACTGTAGACGGCCGCGGCTTAGCGCACCACAGTGAAGCAAACCTACACTCCTGGATTAACAACGGCACCTCACTGCTCACCGGAGCAATGTTTATCGGTATTACCCAGCTACGAAGAAATCTACTCCCTACAATGTGTTGCCGAGCCAGAGGGCGCCCTGACAGCCAGGTGGCGTGTGATAGCTGCGGACGTCCAGAATCACTTGGTCATATCTTACAACAATGTCCAAGAACTCACGGTCAACGGGTAAAAAGACACGACGGCCTCGTCGACTACATACAAAAGTCACTTGATCCGGCTAGATTCGAAGCGCTGAAAGAACCGTGTATTCCCACCGACTCTGGGATAAGGAAACCCGACCTAATAGTTAAGAGCAAAGCCGATAACACCTCGTACGTTATAGACTTGACCGTATGTGCCGACAACATGCAAAATATTAACGATCCAAGGCAGCGTAAAATTAACTATTATAACACGCCCCAAATTTCAACTTGGGTACTACAACAACAAAGGACGGATAGAGTATGCTATGACGCAGTAGTCTTCAACTGGAGAGGCGCAATTGCACCTCTGTCAGTGAAACTCCTCCAGAAAATTGGGATACCGAAATATAAGGCGGAGATAATGAGCGTAAAGGTGCTAAAAGGCAGCTTTCTTTGTTGGCTTGCTTTTAAGAAAAGTACATTTAGAACTTGAGACAGTGGTAAAAGACATTGGATAGCAGCTTATGATGATCACGCGGATTTGTCTGCGTGGGGGATAGTTCCCAGACCAGGCTGGTCTTTCTGGGGGAGACCGCCCATAACTAGGTCGAAATTCTAATAAGTTTAATTTAGTTATGACTATTAGAGAAAAAAAAA</t>
  </si>
  <si>
    <t>TAGCCAAATGCCTCGTCATCTAATTAGTGACGCGCATGAATGGATTAACGAGATTCCCACTGTCCCTATCTACTATCTAGCGAAACCACAGCCAAGGGAACGGACTTGGCAAAATCAGCGGGGAAAGAAGACCCTGTTGAGCTTGACTCTAGTCTGATTCTGTGAAAAGACATGAGAGGTGTAGGATAAGTGGGAGCAGCAATGCAACAGTGAAATACCACTACTCTTATCGTTTTTTTTCTTATTCGGTTGAGCGGAAGCGGGCTTCACGGCTCA</t>
  </si>
  <si>
    <t>TGAGACAGTGGTAAAAGACATTGGATAGCAGCTTATGATGATCACGCGGATTTGTCTGCGTGGGGGATAGTTCCCAGACCAGGCTGGTCTTTCTGGGGGAGACCGCCCATAACTAGGTCGAAATTCTAATAAGTTTAATTTAGTTATGACTATTAGAGAAAAAAAAA</t>
  </si>
  <si>
    <t>Bolinopsis microptera</t>
  </si>
  <si>
    <t>Ctenophores</t>
  </si>
  <si>
    <t>Ctenophora</t>
  </si>
  <si>
    <t>Tentaculata</t>
  </si>
  <si>
    <t>Lobata</t>
  </si>
  <si>
    <t>Bolinopsidae</t>
  </si>
  <si>
    <t>GCA_026151205.1</t>
  </si>
  <si>
    <t>R2-1_BMi</t>
  </si>
  <si>
    <t>KNTMFNITPRPEDSQVDRVTIDAESGLPNHAGANLLQCEWCDRLCKNKAGLTLHKRACKNNPAVGSSAGNTNDNRRINTPPTMRSLFNCEYCNTGYGTDRGLSAHISKKHIPEWNMIKMERFKADGPRQHVWREGDWEILCQGEEEHDRLPSTAKNKLGVNMFIRASYFPQLTIQAISCQRKSPNFHRYKNDRNLQDPVTEPQPELEPIPEIEIPAQASNPTNNPLEFTPLAEDIADEIRGKPLGPEILNVYRLLAQAQFNEANDKSRFIFDELAKDFTRLSTVPKQPTTSKNKNKKKVGKKRISQRPEKKRLSPSKAKRKELYAIVQKKWHTKKRSSVIDTILRDSLGKVREPAHTPEQLAEFWKGLFSRESPPDNRPIPNPRTEIPQLDNPILVSEVTDSLKRATEKATGLDGVPLKHLREIGATALTILYNGLYCKQLIPTSWKEARTVLIPKCDVPSSPGEYRPITISSYYYRIYTSTIGRRLSDSVGLSNRQKGFIKADGIRDNLILLETIIEDSKKTSSPLHMTFMDVKKAFDSVSHHSIRRALEWAGVPLGLRNVIADLYKDCSTRIGLSDIKVTRGVKQGDPLSSILFNLVVEMALSKIPDRLGIGYLGHRLFYMAFADDLVILSRSQLTNQTLVDRVTEQLGLVGLELHPNKCKSVAVRADAKRKTTFVDSTQTIRVNGSEIPALNSEGWYKYLGIKVSSSGMPQGGYTDEIKLLLERVTRAPLKPHQRMFILRTHILPRFNHRMMFEKVACKTLTEIDILVREYVRRWLKLPKDVPVAAFYTDVPSGGLGLLSLRTRIPLLKRQRTERMAESSDPIIRLLVHQEPSKTRLTIGKKRCRIFGKNYHSKSQLASITREKFWSTCDGKGLRTVVPINTSKSSFKLLSDDRTSLKAAQYLGAISVRLNCLGTPLRNNRGGMKPAIHNLCDKCPGQKFASLGHISQTCPATHGLRVKRHDKVVTRLAKHFKGKENTLTVLVEPQLKYGNLPMQKPDLVINTGSTVEIIDIQIKADQGIPRDEDIDETVKKDKYDTQECRRAAYLALGVTPGSLPCNVNAFTLTWRGNPAPHSYKLARRLGFTSIMKYLIADALVDTWGMFVVWNCTS</t>
  </si>
  <si>
    <t>GTCATTCCGCCGAATCTCTATATCAATATTGAATATGTTTTATGAACATAAAAGTCCAAAGGTGGGCAGGTAAGGTTTTTTGGTTCGTTGATTACGTAATCAAAATTTTAATTTTTTACCGATTTTCGATAATACTATTTGGACAATTTTCGTTATATAATTATGTAATCAAAATATCTTTTCCAAGTCCTCAGACAGCAATGAATAATATAATGTGTATTCTTGTATCTTTACATCAAATTTAACATCAAAAATGGGGTTTCTTATCTTGATTACGTAATTAAAGGTAGGGGGTTGGGTCTTGATTACGGGGGGGTGGGGGTGGTCAAACCTTGATTACATGTAGCGCGATGCCACTACTGGGGTCGCGCGCGGCATCAAATAATTCTCTCGCAACCACGGTAGATCGCGAGAAATCACCATGCACTGTGCCTCACCGAGCTGCGAAGGATCATAGTGAATCAAGTAATATAGTGGAAGTGGTTCGTCTTGATTACGGTTGATTACGGAGGGGGGTAAAAATTTGCCATAATATTGATAACGTAATATGTGAACACGACCCTTTATATCGAGGCCATGAAGTTTATATACAGCCGAGCACTACGTGCGCTGCGCGGCAAGCTTTACAATTGGAGACTTCGTCGCGCAAAACTAGCATTTTGCTTCGCATCGATGCATTAACGTGATGAATACTAGTAAAATACCCGACGACACCTGAGAGGTAGCTGATCGTTCCACCTCCACGTGGTTCCCGCTGTCGGATTATGGGTGATGGAAAGTCATAGTTGAAACCATCCTTTATCCCTGCCCCCTGACAAGGGTTGAAAGCTAAGCGTTCGATCAGTGAAACTCGTGTCATGTCGGACTCGAGCAATTCTTAAAAAAACACAATGTTTAATATAACGCCGAGACCTGAAGACTCTCAAGTCGACAGGGTGACAATAGACGCTGAAAGCGGTTTGCCGAACCATGCTGGAGCTAATCTCTTGCAATGCGAATGGTGCGACCGGCTGTGCAAAAACAAAGCCGGGCTCACACTGCACAAAAGAGCATGCAAAAATAATCCAGCTGTAGGTAGTTCCGCGGGAAACACCAATGACAACAGGAGAATTAACACGCCTCCGACCATGAGATCCTTATTTAATTGCGAATACTGCAACACGGGTTACGGGACAGATAGAGGACTGAGCGCTCATATATCGAAAAAACATATACCTGAATGGAATATGATAAAAATGGAACGGTTCAAGGCTGACGGCCCTCGTCAACACGTATGGAGAGAAGGAGATTGGGAAATATTATGCCAGGGTGAGGAGGAACACGACCGACTCCCATCCACCGCCAAAAATAAACTGGGTGTCAACATGTTTATTCGTGCATCCTATTTCCCACAACTCACCATCCAAGCCATCAGCTGCCAACGAAAGAGCCCTAATTTCCACAGATACAAAAATGATCGAAACCTCCAAGATCCCGTAACAGAACCCCAACCAGAACTCGAACCCATCCCAGAAATAGAAATTCCTGCTCAGGCGAGCAACCCAACCAACAACCCGCTGGAGTTCACACCCCTCGCCGAGGACATAGCAGATGAGATCCGAGGGAAGCCCTTAGGCCCTGAGATCTTAAACGTATACAGACTGCTAGCGCAAGCACAGTTTAACGAGGCCAATGACAAGTCAAGGTTTATATTCGATGAACTTGCCAAAGACTTCACGAGACTGAGCACCGTACCAAAGCAGCCGACAACTTCGAAAAATAAAAATAAAAAAAAAGTTGGTAAGAAACGAATCTCACAGCGACCTGAGAAAAAGAGACTAAGCCCATCCAAAGCGAAGAGAAAAGAACTCTACGCAATAGTCCAGAAGAAGTGGCACACGAAGAAAAGAAGCAGTGTCATCGATACGATCCTCAGAGACTCGCTAGGAAAAGTGAGAGAACCAGCCCACACACCCGAACAATTAGCCGAGTTCTGGAAAGGGCTTTTCAGTAGAGAGAGCCCCCCAGACAACAGACCGATACCAAACCCCCGCACCGAAATCCCACAGTTGGACAACCCCATTCTTGTATCCGAGGTTACTGATTCCCTCAAAAGGGCCACTGAGAAAGCCACGGGACTAGATGGTGTTCCGCTCAAACACCTGCGTGAAATTGGAGCTACAGCCCTCACCATTCTCTATAATGGGCTGTACTGTAAACAACTAATCCCCACATCCTGGAAGGAGGCCAGAACAGTACTAATACCGAAATGTGATGTACCCTCCTCCCCGGGTGAGTACCGACCGATAACCATCAGCTCGTATTATTACAGGATTTATACAAGCACCATCGGCCGGAGACTATCCGACTCCGTGGGATTATCGAACCGCCAGAAAGGGTTTATTAAGGCAGATGGGATAAGAGACAACCTCATTCTGCTCGAAACCATTATCGAGGATTCCAAGAAGACCTCGTCACCATTACACATGACATTCATGGATGTCAAAAAAGCGTTTGATTCTGTAAGCCATCACAGCATCAGGAGAGCCCTCGAATGGGCCGGAGTTCCACTAGGGTTGAGAAATGTCATAGCAGACCTATACAAGGATTGTTCAACTAGAATAGGTCTATCCGACATCAAGGTAACAAGAGGAGTTAAGCAGGGTGATCCTTTGAGTTCTATCCTGTTTAATCTTGTTGTCGAGATGGCACTCTCAAAAATACCCGACAGACTCGGAATAGGCTACCTAGGTCATAGACTATTCTATATGGCCTTTGCAGATGACCTCGTCATCCTGTCAAGGAGCCAGCTAACGAATCAAACACTCGTAGACAGAGTGACAGAGCAATTGGGCCTTGTAGGTCTAGAGTTGCACCCGAACAAATGTAAAAGTGTCGCCGTCCGAGCTGACGCCAAGAGGAAAACTACCTTCGTGGATTCCACACAAACTATAAGAGTGAATGGGTCAGAGATCCCTGCTCTTAACTCTGAAGGTTGGTATAAGTACCTCGGCATTAAGGTCAGCAGCAGCGGTATGCCCCAGGGCGGATATACGGATGAGATCAAGCTACTTCTTGAAAGAGTAACCAGAGCACCCCTGAAGCCACACCAGCGGATGTTCATTCTTCGAACTCACATACTACCTCGGTTTAACCACCGTATGATGTTCGAAAAAGTAGCTTGCAAGACCCTCACCGAAATCGACATCCTTGTACGAGAGTATGTCAGAAGGTGGCTGAAACTCCCGAAGGACGTCCCAGTAGCAGCATTCTACACTGACGTTCCTTCGGGTGGACTAGGCCTCCTTTCTCTACGAACAAGAATCCCTCTACTGAAAAGACAGAGAACTGAGAGGATGGCGGAATCCTCAGATCCGATAATCCGGTTATTGGTTCACCAAGAGCCTTCAAAGACTCGCCTGACGATAGGGAAGAAAAGATGCAGGATTTTTGGAAAAAACTACCACTCCAAATCCCAACTAGCCAGTATAACTAGGGAAAAGTTCTGGTCAACCTGCGATGGCAAGGGTTTACGAACGGTAGTACCCATTAACACCAGTAAGTCCAGCTTCAAACTATTATCAGACGACAGGACCTCTTTGAAGGCGGCCCAATACCTGGGCGCTATCAGTGTACGCCTTAACTGCCTTGGTACCCCCCTCAGGAACAACAGAGGCGGGATGAAGCCAGCAATCCACAATTTGTGCGATAAATGTCCAGGCCAAAAGTTTGCGTCCCTAGGACACATCAGTCAGACGTGCCCGGCAACACACGGCCTGCGAGTCAAAAGACACGATAAAGTTGTCACCAGACTCGCGAAGCACTTTAAAGGAAAGGAAAATACGCTGACAGTCTTGGTCGAGCCCCAACTCAAGTACGGTAATCTGCCAATGCAGAAACCCGACTTAGTGATTAACACCGGCTCCACAGTCGAGATTATCGACATCCAGATTAAAGCAGACCAGGGAATTCCCCGCGATGAAGACATTGATGAAACTGTCAAGAAGGACAAATATGATACCCAGGAGTGCAGAAGAGCCGCCTACCTGGCTCTCGGGGTAACACCTGGTAGCCTACCGTGTAATGTGAATGCTTTCACCCTCACGTGGAGAGGCAACCCCGCCCCTCACTCATACAAGTTAGCCAGACGTCTGGGCTTCACCTCGATCATGAAGTACCTAATTGCTGACGCCCTGGTTGACACTTGGGGGATGTTTGTTGTTTGGAACTGTACCTCCTAACAACTCCCGCAAACTACTTACAGCATGTGATCCACATTAATACCATAAACAAACTTCACGAAAGAACCTTGAACCAGAATATTTTACCCTTGTCTAATCCTGGCGAAAGAACACGACTAATCTAAATAGCTCCAGTATGGGTTTAACCGAATTCCACACAAAATAAACTAAACGTCCGACTCTCGGGAACGACAAAAAAAAAATGGTGGATTCGGTTGTATGACAGTGCAAGCGTAAAGCCGCCTCCTCGGAGGTGGACCGTTTGCACTCGATAGAAAAGCCTACTGCTATTCAGCAACAGCGGGCCATATCGAACGCATTAAAACTCAGTTTTAATACTTTCAACACTACTATATAACAAATAATTTGAGGATGTCAAGTGAGGCCAGGAGCCCAATGTCCATGTGTTGCTAAAGATCAAAGATCTGTGGGGGTGTTGCAGGGTGTGTGAAGAGGTGCCACTGTCGGAGATGAAGCTCTAACCGAAGATGAGTAGATCATGGAACACAACCTCATAAATCATCAGATCATCCAAATCCCCTCCCTTACCCCATCCCTTAAAGTCTATGTAACACATGGACTGCCGGCTTCTGGTTGAACACATCCTTGAATTATTTGTATTTTCTGTAGTTTTGGAGAGTATGATCTACTTGTTATTGATTTATCGGAAAGTTCTTACACTATTGTTATGATATTGGAGAGTGTCTATATAATGATAATGATAATGATATTGATTAATTTGAGTATGAGTTATTCTTTAGGATTGATTAGATTTTATATATTTATTTACTTGAATTTAGTATGAATATGAATTATTCTCTAAATTGACTTACTTATTGAACTATTCAAGTTTATTGTACCTTGACTCCTAGCCTTTTGTGGCAGGTTTGTCAAACAGACATGCCTGCCACAATGTTTCCTGTTCAAAGGAACCCCCATTTATCTCTACTGTCTTCACTCTGAAGCCTGTAGTTCATCTGCATCCCTCCCCGAACATAATAAATAATCCAAAAGGAACCCTCCACCACCCCCACCCACCCTCCCAAAACAGAACATGAATAGATCCATCCACCACCCCCACCCACCCTCCCCAAACAAAGCATGAATAGATCCATCTACCACCCCCACCCACCCCCCCTATCATGTCACCATATGTCTTATTATTTAATTAATTATTTCATTAAATTACCTTTCAGTTTCAACATGCAAATCAATGAAATTTTCAAGTGTCTCTCAACATCAATTCCCTGGCTTCAACTCATTACCACCAGACCACCACCCATGATCTATATATTTCAGGCGAAGCTGACTCGATGAAAGTGGCACCTCGGAGGCACCTGGCACACCCCCATGATCTTGTTTTCCGTGAATATGGTATTAAAGAAAGACACCAACACCAAGACCGCAGCAACCCCCAACCGTACAGCAAAGGATATAGCAAAGGACCCAGCCAAAAAGGCCCCGAAGAAAGCCACCAAATCAGGAGAAACCTCGAAACCGGACATCAGGTATGATAAATGTCCCTGTGGAACTAGTGATAAAACCTCATGGATTATTGATTGTACCTCTTGCCCTCAAACCTGGCACAGCAATTGTTGTAATCTAAAAGGTATTTCCGAACAGTTTGTTACACAGATAGAGGATTGGCTCTGTCCGCTTTGTTTCAGTGCCCCTGGCGTGACCATCCGTAACAACCAACAGATCGAGACTTTACTTCTCAATATGTCTAATCTGAGGAATAAAAACATTGATCTTGAAGAAACTGTCATGAAAAT</t>
  </si>
  <si>
    <t>Pacific sea gooseberry</t>
  </si>
  <si>
    <t>Cydippida</t>
  </si>
  <si>
    <t>Pleurobrachiidae</t>
  </si>
  <si>
    <t>GCA_000695325.1</t>
  </si>
  <si>
    <t>R2-1_PBa</t>
  </si>
  <si>
    <t>TLPFLKLNMNRLNNEKNSGAVRSTEFSVADNRPSQSLRTTESHRCPNCRKLCRSGNGLALHMKHCAKCYQNGDNRQEPVKPRMECSICGLFFSGQRGVAIHKRKKHPAEWNETKRVEDTLSRKKIRWTSGDRELLHLGMIEWEASAKTHSQEDWVRDHKFPERTINSIKCQIRSKLFRRYVAARPRDEAPAPTPEAAIQEDECAGSILCLKDAAIRWLEKEPDGEEYLAIYERLQDGRLGEAGERSRRKFDELASKYTPLAKSQKPAKGRSKPVDLKSKTNGKLSPAKRRRRAKYGQCQKEWHNNNQRSGLIRSILQGKFGSKEVLKDPRETEETIDFWSGIFNRDSTPDSREIENARETIGALDNMITVEEVAKALKGKSERARGPDGVPHKCLKELGATKLAILYNGVFCTSEVPDSWREARTVLIPKKEEPKGPADYRPITIGSYFYRAYTSVLGGRISDVVRPSQRQKGFVRSDGIRDNLCLLDGLIYNSKNRVQPLHMSFMDVRKAFDSVSHFSIQRMLRWSGIPPLLRSVINDLYIGATTSVLGKTVPVKVGVKQGDPLSSILFNLVLDMALDGLTDELGVSYLGERLCWMAFADDLVILAPSRATLQELISNITDRLKRVGLVMNGDKCKSLSICADGKRKRTYVDTSQKLYIEGNMLDSMSITDYYTYLGIGNGARGVKKENLHSEWKTLLERTDKAPLKPHQKLYVVKKHAYPTLQHKCSFQYASKKCLTELDKLTRRYVRKWMWLPQDTTIEAFYASVEDGGLQLPSFRYEVPLNKFRRLCKMRTSEDPLVRKLANAEPAKTKIDNAKKLCVVDGNSIENKSQLKSRVRDAYWKSYDGRGLRTEPQQVKRGNFGQLQGAVTTLSTRNLVGAWNIRLNTTQTPARKNRAGGAGGAGDSASTCDKCPNGRLATLGHISQSCPETHGSRTKRHDRVVDHLQSALLNAQGVTSVLKEPEIRPKGKSYCKPDLVVAMAERVVVVDVQITSDGGIEDLEGVAKRKTDKYGSPEILKATLLHLGLPSDTPISVHAFSITWRGNTLRHSLETASTLGVTHILPRVTTDVLVDTYRMFLGWRASGRRCVPNKKSTLK</t>
  </si>
  <si>
    <t>GACAAAAAATGGCATTAAAAAAAGTGCAAAGACTCACGATTCGAGGTTGACATTCTGAATCGTCAGTTAAGGGCCCGGACAAAATAATCCTGATGAATCCGGGTAAACGGCGGGAGTAGCTTTTTCATGCTTAAGTCCAAGGTGGCGTAAGGGCCCGGACAAAAAAAGGCATTCACGATTCGGGGTTAACACTCTGAGTCGTCAGCTAAGGGCCCGGACAAAAATTTGCATTCAATAAAATGCAAAGACTCTGAATGTCAAAGTGAAGAAATTCAACCAAGCGCGGGTAAACGGCGGGAGTAACTATGACTCTCTTTACGA</t>
  </si>
  <si>
    <t>TATGGCATTGTGTAGCCTCGGGTTGCAAGCGTCGTGGGGATAGTTATAGACTCCTCTAGGAACATTATTGTTCCTAGACCGAAATTTTTCTTTAACAAGATTTCGTCCGGGTCCTTAAATGGTGAGTCGGGTATAGAGAGCGGGACGAGGTTGCTTGGAAAAGGGAAATAGGCAAAGTTGAAGACTCCCCACATCGTGTCTTCAACTATGCAAGACCGGATCGTATAGCTTTCACGTAGCGGCGCTGTCTTTCAACCGATATACGAACGGATCTTGGGGACCAAACCCTCAGTGAATTATTGGCAGGAGAAAACCTGTATAAATCACGTGTGTATCAAAGAACCACGAAGCGAGAGGGGATTGACGTGACACTGAATCGTGTTGTATCGGTTCATCAGAGGTAGTGTTCTGGTAGACTGGTATACATTGGAGCAATCCGATGCACGAATTTCTATACTATGAGTACGGAAACTAGCAGGCTAATAGAGGCGAGGGTCCCAGGGGAGGGGTGATGGAATCAGAGACTGAATTTTTTTTTTTTTCTCTCCATTGCTTCTTCCTTAAGTTGGCGTGTTGGGTTGGGACCATCAATTCTACCGCAAAGAACGGACTCTTAGAGCTCCTAGTGGAGGGCTAGATGCAACGTTACTAGTCGCCCATTCGTCGGTATGCGAAAACACACTCTGTGTGGGTACGTCCAGAGCGAGGGCGGGTGTGCGGCAATAGGGCTTCACTACCCCTATAAACAGTGAATTAGCCCGAGTCATTATTGTCACTGACTTTAAACGTTACCCTTTCTCAAACTAAATATGAATAGACTTAACAATGAGAAGAACTCTGGTGCAGTTAGAAGCACGGAGTTTAGTGTAGCAGACAATCGACCGTCTCAGTCGCTACGGACTACCGAGTCACATCGGTGCCCGAACTGCCGAAAATTGTGCAGGTCTGGGAATGGTCTAGCATTGCATATGAAACATTGTGCAAAGTGTTACCAAAACGGAGACAACAGGCAGGAGCCGGTCAAACCTCGGATGGAATGCAGCATATGTGGGTTATTCTTCTCTGGACAGCGGGGAGTAGCCATCCATAAGAGAAAGAAGCACCCGGCGGAGTGGAATGAAACCAAACGTGTAGAAGACACACTGTCACGGAAAAAGATCCGCTGGACGAGTGGCGACAGGGAGTTACTACACCTTGGTATGATAGAGTGGGAAGCCTCGGCCAAAACGCACTCGCAGGAGGACTGGGTGCGTGACCACAAGTTCCCTGAAAGGACGATCAACTCCATTAAATGTCAGATCAGATCAAAGCTTTTCAGGCGATATGTGGCAGCGCGGCCACGGGATGAGGCTCCAGCTCCAACTCCGGAGGCTGCAATACAGGAAGATGAGTGTGCAGGAAGCATCTTATGTCTCAAAGATGCTGCTATCCGATGGCTAGAGAAAGAACCTGACGGTGAAGAGTATCTAGCTATCTATGAAAGGCTTCAGGATGGCAGACTTGGTGAGGCTGGCGAACGCTCGAGAAGGAAGTTTGATGAGTTAGCCAGTAAATATACACCTCTCGCCAAGTCACAAAAGCCTGCAAAGGGGCGCTCGAAACCTGTTGACCTGAAGAGTAAGACCAACGGCAAACTGTCACCCGCCAAACGACGTAGGAGAGCAAAATATGGACAATGCCAAAAGGAATGGCACAATAACAACCAAAGGAGTGGCCTAATTCGATCTATCTTGCAGGGCAAATTCGGAAGTAAGGAAGTGTTGAAGGATCCAAGGGAAACCGAGGAGACTATTGACTTTTGGAGTGGAATCTTTAACCGAGATTCTACACCCGATAGCAGGGAAATCGAGAATGCTAGGGAGACAATCGGAGCCCTAGATAATATGATCACAGTTGAAGAGGTCGCGAAAGCGCTAAAGGGTAAGTCGGAAAGAGCGAGGGGTCCTGATGGAGTTCCGCACAAGTGTCTCAAAGAACTGGGAGCCACTAAGTTAGCAATATTGTACAATGGAGTATTCTGTACTTCAGAAGTGCCGGACAGCTGGCGAGAAGCGAGAACTGTGCTCATTCCGAAGAAGGAGGAGCCAAAGGGCCCAGCCGACTATCGTCCTATAACGATCGGAAGTTATTTTTATAGAGCATACACATCTGTGCTTGGAGGGAGAATATCCGACGTTGTGAGACCCAGCCAACGCCAGAAGGGTTTTGTGCGGTCTGATGGAATCAGGGATAACCTGTGTTTGCTTGATGGGTTGATATACAATTCCAAAAATCGTGTTCAACCACTCCATATGAGCTTTATGGATGTACGCAAAGCATTTGACAGTGTGTCACATTTCAGCATTCAGCGCATGCTTCGATGGTCTGGCATCCCGCCCCTTCTTCGATCTGTTATCAATGACTTGTACATAGGTGCAACAACCAGTGTTCTGGGTAAGACGGTGCCGGTCAAAGTCGGGGTGAAACAGGGAGATCCCTTATCTTCCATATTGTTTAACCTCGTCCTAGACATGGCGCTGGACGGCCTTACGGACGAACTGGGCGTTTCGTACCTGGGTGAAAGATTGTGTTGGATGGCATTCGCTGATGACCTTGTGATATTGGCCCCAAGTCGAGCTACACTTCAAGAATTGATATCTAATATCACCGATAGGCTGAAAAGAGTAGGGTTAGTAATGAATGGGGATAAGTGCAAATCTCTGTCTATATGTGCGGATGGAAAGAGAAAGCGTACTTATGTGGACACGAGCCAGAAGCTGTATATTGAGGGTAATATGTTGGACTCGATGTCGATCACTGATTACTATACCTATTTAGGTATAGGAAATGGTGCACGAGGGGTGAAAAAGGAGAATCTCCACTCGGAGTGGAAGACCCTTCTTGAGCGAACAGACAAAGCACCCCTTAAACCCCATCAGAAACTATATGTGGTAAAGAAACATGCTTACCCGACCCTGCAGCACAAATGCTCTTTTCAGTACGCCAGTAAGAAGTGTCTGACAGAACTGGACAAACTGACGAGACGCTACGTTCGGAAGTGGATGTGGCTGCCGCAAGATACCACTATTGAGGCATTCTATGCTTCTGTGGAGGACGGTGGACTACAGCTACCAAGCTTCCGCTACGAGGTGCCTCTGAATAAGTTCAGGAGGCTTTGTAAGATGCGCACTAGCGAAGACCCGTTGGTTAGGAAACTAGCCAATGCCGAGCCTGCAAAAACCAAGATTGACAACGCCAAGAAGCTTTGCGTGGTAGATGGCAATTCCATTGAGAATAAAAGCCAACTCAAGAGCAGGGTAAGGGACGCATATTGGAAGTCATATGACGGTAGGGGACTGCGTACCGAACCACAGCAAGTGAAGCGAGGTAATTTTGGACAACTGCAGGGAGCCGTTACAACTTTATCCACTAGGAATCTAGTGGGTGCATGGAACATCAGACTGAACACTACTCAGACCCCTGCTCGAAAGAACAGGGCTGGAGGGGCAGGTGGTGCGGGTGATTCCGCATCTACTTGTGATAAGTGTCCCAATGGACGCTTAGCCACACTTGGTCATATATCACAGTCGTGTCCAGAGACGCACGGGTCGCGTACAAAAAGACACGACAGAGTAGTTGATCATCTTCAGTCTGCACTGTTGAATGCACAAGGGGTAACAAGTGTGCTAAAAGAGCCGGAAATCAGACCGAAGGGTAAAAGTTATTGTAAACCCGATTTGGTGGTTGCAATGGCTGAGAGGGTGGTTGTGGTTGATGTCCAAATCACGTCGGATGGAGGGATTGAAGACCTTGAAGGGGTCGCGAAGCGTAAAACGGACAAGTATGGTAGTCCGGAGATATTGAAGGCTACTCTTCTGCATCTTGGATTGCCATCAGATACCCCCATTTCCGTACACGCCTTCTCAATCACTTGGAGGGGTAACACGCTTAGACATAGCCTAGAGACTGCCAGTACACTGGGAGTGACTCACATTCTGCCTCGAGTCACGACCGACGTATTGGTAGACACGTATCGCATGTTCCTTGGATGGAGGGCCAGTGGGAGGCGATGCGTCCCGAACAAGAAGAGTACGCTGAAGTGAGGGATAAGATCCATTTAAGCGACTGTTTGCTGCCATGACTGACAGACTTAAAGCCGAAGTTGGTACCCGAAAGCCGGAGCCTAGGTGAGAAAACGTGAGAAATCGCGCGAAATCGTTTAGGAAGGCCGGGTGATCCTCCATATGTTTGGGGGTGGGGCCTTAAATACCTCATTGTGAAGTGGGGTGGACTGAGGGGGGTTTGCTCACGATAGCGGCGGCGGTTGTCTGTGCCCGCTCCCAAGCAAAGACGAAGGGCAGAGGTAAAACCTGTCTGGGATCTAGTGAAGGGAGCAGGCCGGCGTTAAAGCTGCGTGCATGTATTTTTGATCAATCCGGTGGTGAATAGGATGTTATAAGTATAGACTGATTTCACACTTATCATTGTGAATCATCGTTCCCTTGATTGGTTTATTCCTTTCTGTCTACTGATCTTGGGAGCTTGATGAGTGTATGATGGGAGCTCGGGGTGGGGGCATACGTAACCCTCCATCTTGCCCTTCTACACGGGTGTGGCCGTTACATGTGTCGGAGCAGCCAAACTGGAAAGGCGAAAAAGCACAAAAATACACACCACTGCTCCAATTCTTGAACGCATTAAACTAATCTAATTAAGGCCTTGAACGCTTATCCTTTGTTAGATATAGTAGAACCCATAGCATGTAACGGTAAACAAAGTCACGATTGCCATGGGTCATTCGGCAGCATGTAAAGTCGAGTCACATGCTGGGTCAACTGCAGTAGGGTACACAATGGCCTTACGTGTATGTAGTTTTAATTGCTGGCCGAATGTTCCGCCACGTCTGCAGGAGTGGATTATAGCCCACTGTTGTAGGTGACAACGAGAGGTCTGGCGCGCTGACAGATACGGGCCCGACTAGCCATCGGGCCCCGTCTGGGAGCGTGGCCGGATTTCGGTGTCTTAATTGTAGTGTGCGGATCAAAGG</t>
  </si>
  <si>
    <t>TAGCCAAATGCCTCGTCATCTAATTAGTGACGCGCATGAATGGATTAACGAGATTCCCACTGTCCCTATCTACTATCTAGCGAACCCACAGCCAAGGGAACGGGCTTGGCATAATCAGCGGGGAAAGAAGACCCTGTTGAGCTTGACTCTAGTCTGACTTTGTGAAAAGACATGAAGGGTGTAGCATAAGTGGGAGCGTAAGCGACATTGAAATACCACTACT</t>
  </si>
  <si>
    <t>Mnemiopsis leidyi (recurated from kojima)</t>
  </si>
  <si>
    <t xml:space="preserve">Warty comb jelly </t>
  </si>
  <si>
    <t>GCA_000226015.1</t>
  </si>
  <si>
    <t>R2-1_Mle</t>
  </si>
  <si>
    <t>KLHRCCPLFQEKDSGGLNRSASGVMSNTSHSKLNLKMDNKLKTSLETPSGVRADSIITRVRTSSNRGEHSNGVTYPRCEQGVAPLDTHGGICDAPPQVTVPATETDKQKKCEYCEFTYLKPRQIGTHMRKRHPQEWNDIKRTKFLSEKRQKRWLDEDFELLCIGQEEYLVLSSIGKQGKGINQYIQTKYFPTLSTDAIKSQRKSRRFSEYSEKRSRELQPCNTSSDPEELPNEAVTENSPLSFDPLDRDVVKKISSKDHGDQILLVQEHLINGRYQEANTLAKAIFEKLSGKFPNLKTGDHRPGKQQTARKVGKKRVRGSGKKLSPSKQNRRELYAIVQKQWRTKKRSKVINQILTGNLNKEQSYTHTPDQLAQFWSTLFGRVSPRDDRPINHRRSVIPELDKPLSVEEVEAALKGAKDAATGIDGVPISHLKHLGSAALTILYNGLYVTGSIPDPWKRARTILIPKSNPPASPGDYRPISISSYFYRIYTSAISKRLASAVSLDDRQKGFIKEDGIRDNLSLIDTLINETKAGSKSLFMTFMDVKKAFDSVSHYAIARSLEWAGVPDGMRSVIADLYQDCTTDICGRSVKVTRGVKQGDPLSSTLFNLVIEMVMSNVPERLGIQFQGHRLFYLAFADDLVLLTRGPTANQKLVSLVHEQLARVGLELHPGKCKSIAIMADPKRKTTFVDQGSSVLIGGEPVSSLGPQEWYKYLGIKLGSGGMPQGIYRDQLADLLAKTDSAPLKPQQRLYILRSHILPKFNHRLMFERVTCQTLEGLDKLIRTHVRKWLKLPKDTPGPAFYADKGSGGLGLITLRYRVPLLKLRRHKKMADSPDPVIRLIPNAEPTISLLARWTKMCSLYGKQYQHKSELSKIIRDKYWTMCDGKGLRTEVPPDTAKKTLSLLFEDRTPLKPGQLIGAIGVRLNTLGTPARNNRAKGYSPEANICDKCPGNRQATLGHISQTCPATHGRRVKRHDKIVNRIAKALKERGSVKNILTEPHLRHDKLPLRKPDLIVHTEKSVEIIDVQVVADQGISRHEDEDQQKKIVKYDVDGYKRAAYKMLGIDYGSIPCNVSAFTITWRGNLAPHSLKLASRLQFSPVLKYIVADSLVDTWGAFLIWGKTS</t>
  </si>
  <si>
    <t>TCCCGAGATATGGTTCAGTGTCTGGTAAAGCACCGCGCTTCTTGTGGTGTTCCTGCCTTCCGGATGGACCCTTGAAAATCCCGAGGGAGAGAATAAACTTCTCGTCCGGTCGTACCCATAACCGCAGCAGGTCTACCAAGGTTAACAGCCTCTGGTCGATAGAACAATGTAGGTAAGGGAAGTCGGCAAAATAGATCCGTAACTTCGGGAAAAGGATTGGCTCTAAGGGCTGGGTCTGTCGGGCTGCAGCCCGAGACTTCGAAGCCTTAGGCGGACTGTCTGGAGTAAGGTTCGCCGAGCTCCGGATGGGCCGTCTTCGGCATCGAGGAGGAAGGCTGCAGCTTCGTCTCCGGACATTTCGGCAGACGACTAACAACCAACTTAGAACTGGTACGGACAAGGGGAATCCGACTGTTTAATTAAAACAAAGCATTGCGATGGCCGGAAACGGTGTTGACGCAATGTGATTTCTGCCCAGTGCTCTGAATGTCAAAGTGAAGAAATTCAACCAAGCGCGGGTAAACGGCGGGAGTAACTATGACTCTCTTATGG</t>
  </si>
  <si>
    <t>GGGCCCCTTGGACTTGCTCCCTGGGGCAGGACACCAGTGAAAGGAGATCCTCAAGACAGGACAGAGAGACAGGCACACCAACCCTTCGAACCTGAGGAGACACCCAGATCTGGTTACCCCATTCCTGTAACCATGGTTGCTCTCCGTGCGCTGTTAAGGAAACCCAGCCTAGTACCCTCGGGGAAAGGTTGCGTAGTACTTAGCAGTGTGCGGATCAAACCTCTACCGGTCTCTCTAGCGATGAAAGTTTCTCCGACTGGAACTTGAGGGACTGGCTAGCCCAGCTAGCCTGTAGAGCAATGCGTATACGATGCCTTGGCGACAATGGCGACCGCTGCTTAGCAGACGGAGGTTAGTGAAAGGGCGACTTGCTGTTCATAGTCACGTGAGTCGTCTAGAAACTGCACCGATGCTGCCCTCTGTTCCAGGAGAAGGACAGTGGAGGACTAAATCGTAGCGCGAGCGGTGTTATGTCGAACACTAGCCACTCGAAACTTAACCTCAAAATGGATAATAAACTCAAGACTAGTCTCGAGACTCCCTCCGGAGTCCGAGCAGATTCGATAATAACGCGGGTGAGGACCAGCAGTAACCGTGGTGAACACAGCAATGGTGTCACGTATCCCCGGTGCGAACAGGGGGTTGCGCCTCTGGATACGCATGGGGGGATATGTGACGCTCCTCCACAGGTGACGGTTCCCGCCACTGAGACGGATAAACAGAAAAAATGTGAATACTGCGAGTTCACATACCTGAAACCGAGACAGATAGGAACCCACATGAGAAAACGGCATCCCCAGGAATGGAACGACATCAAACGGACCAAATTCCTGAGCGAAAAGAGACAAAAACGTTGGCTTGACGAAGACTTCGAGCTTCTCTGCATAGGCCAAGAGGAATACCTTGTGCTATCCTCGATTGGCAAACAGGGCAAAGGGATCAACCAGTATATTCAAACCAAGTACTTCCCAACCCTTAGTACAGATGCTATTAAATCTCAAAGGAAATCCAGACGGTTTTCAGAGTACAGCGAAAAGAGATCACGTGAACTCCAACCTTGCAATACCAGCAGCGACCCCGAAGAACTTCCGAATGAAGCGGTCACCGAAAACAGTCCGCTCTCTTTTGATCCACTTGACCGAGATGTTGTAAAGAAAATAAGCTCCAAAGATCACGGCGATCAGATCCTCTTAGTACAGGAGCACCTCATCAACGGACGGTATCAAGAAGCGAACACGTTGGCCAAAGCTATATTCGAGAAGCTCTCCGGTAAATTCCCGAACCTGAAGACCGGCGACCATCGGCCTGGTAAACAACAAACAGCAAGGAAAGTCGGTAAGAAAAGAGTTAGAGGAAGCGGTAAGAAGCTATCCCCCTCTAAACAGAATAGACGCGAGCTATACGCGATAGTACAAAAGCAGTGGCGCACTAAGAAAAGATCTAAGGTGATCAACCAGATACTGACAGGTAATCTAAACAAAGAACAATCTTATACACATACACCCGATCAGCTAGCGCAATTCTGGAGTACGCTGTTTGGCAGAGTCAGTCCGAGAGACGATCGACCGATTAACCACCGGCGGTCAGTTATCCCGGAGCTAGACAAACCCCTCTCTGTTGAGGAGGTCGAAGCTGCGCTCAAAGGGGCCAAAGATGCTGCAACAGGCATTGACGGAGTCCCAATCTCCCACCTGAAGCACCTAGGCAGTGCAGCTCTAACAATCTTGTACAACGGATTGTATGTGACCGGGTCGATTCCTGACCCCTGGAAAAGAGCAAGAACCATACTGATCCCAAAGTCAAATCCACCAGCTTCACCTGGGGATTATAGACCTATCTCGATCAGCTCGTATTTCTATAGAATCTACACGAGCGCGATCAGCAAAAGACTTGCTTCTGCCGTCAGCCTTGACGACCGTCAGAAAGGATTCATCAAAGAAGATGGAATACGAGACAACTTATCATTGATTGATACTCTCATCAATGAGACGAAAGCAGGCTCGAAATCCCTATTCATGACCTTCATGGACGTCAAGAAAGCTTTCGACTCCGTGTCGCATTACGCAATTGCCAGATCTCTAGAATGGGCTGGCGTCCCCGATGGAATGAGAAGTGTCATAGCCGATCTATACCAGGACTGCACCACTGATATCTGCGGCAGATCCGTCAAAGTGACCAGAGGCGTGAAGCAGGGAGACCCCCTAAGCTCCACTCTGTTCAACCTGGTAATAGAAATGGTGATGTCAAACGTCCCCGAACGTTTGGGAATTCAATTCCAGGGACACAGACTGTTCTATCTGGCTTTTGCAGACGACCTAGTCCTCCTGACGAGAGGACCCACAGCTAACCAGAAGCTAGTATCCTTAGTCCATGAACAACTAGCAAGAGTTGGACTTGAGCTACATCCGGGAAAGTGCAAGTCAATCGCTATCATGGCTGACCCCAAGAGGAAAACCACTTTCGTAGATCAGGGATCCAGTGTTCTCATTGGAGGCGAACCCGTCTCTTCGCTCGGTCCGCAAGAATGGTACAAATACCTTGGGATTAAACTGGGATCAGGAGGCATGCCCCAGGGTATTTACCGAGACCAACTAGCAGACCTTCTAGCGAAGACAGACAGTGCCCCCCTGAAACCCCAACAAAGATTGTATATACTCAGATCGCATATACTACCGAAGTTCAACCATAGACTAATGTTCGAGAGAGTAACGTGCCAAACACTAGAGGGTCTTGACAAACTGATCAGGACCCACGTCAGAAAGTGGTTGAAATTACCCAAAGACACGCCTGGTCCAGCCTTCTACGCTGATAAAGGTTCAGGCGGACTCGGACTGATAACTCTCAGATACCGAGTTCCCCTCCTAAAACTTAGGAGACACAAAAAGATGGCGGACTCACCTGATCCCGTTATCAGGTTGATACCAAACGCGGAACCGACCATCTCCTTGTTAGCTAGATGGACCAAGATGTGCTCCCTCTATGGCAAACAGTACCAGCACAAGTCCGAACTCTCTAAGATAATTAGAGATAAATACTGGACAATGTGCGACGGGAAAGGCTTGAGGACAGAGGTGCCACCAGATACGGCTAAGAAAACACTAAGCCTGCTATTCGAGGACCGGACTCCACTCAAACCAGGACAACTAATTGGAGCTATCGGGGTCCGCCTAAATACCCTTGGTACCCCCGCTCGTAACAATCGAGCTAAAGGCTACAGTCCTGAGGCTAATATTTGTGACAAATGTCCAGGCAACAGGCAGGCCACTCTTGGCCACATCTCGCAAACTTGTCCGGCGACTCACGGGAGGAGAGTCAAACGACACGACAAGATTGTGAACAGAATCGCAAAAGCTCTAAAAGAACGAGGCTCCGTCAAGAACATACTTACCGAACCCCACCTCAGGCACGATAAACTGCCCCTACGGAAACCCGACCTAATAGTACATACGGAAAAGTCGGTCGAAATCATTGATGTCCAGGTCGTTGCAGACCAGGGCATCTCGAGGCACGAAGATGAAGACCAACAAAAGAAGATCGTCAAATATGACGTGGATGGATACAAGAGAGCGGCCTACAAAATGCTAGGGATTGACTACGGGAGCATCCCCTGCAATGTAAGTGCGTTCACTATCACCTGGCGAGGAAACCTTGCCCCCCATTCACTCAAACTGGCGAGTCGTCTCCAGTTTTCACCCGTGCTCAAATATATCGTGGCTGACTCCCTAGTTGACACATGGGGTGCGTTCCTGATATGGGGAAAGACGTCTTAGTGACGAGAAAAGTCGCTTTATCCTTACATAACAGTGTGATAGTCATCCTTATCACAACTGTCCTGGCGAACAAAATGGCAGAGGGATAGTACTCGGTCCAACCAGAAGGAAGCCCACACGATGCCAAACTTGCTGTAACCCACGTGAGCGGAAAACATCCTCCGAGTATAGTATGATGGAAGGATACAGGATGTGGACCGCTCTAGGCGGCGGACGGTGTAGACGGCGACCTTACCATAGCTGCGACTGCTGTGCGATCCGGAACGGGCCTTTCTCACTTACCTCAAGCACCGTGTCGGATCGCGGGGTGGGCGCGGGATTCCTGCTGGGAAGTTGTCTGCACCCAAGTCGTCAGCTAACTGTCGGTACTTATACGCACCCAGAGCCATGCTCTTACCAGGCCACTTGACGGCGCTACACCGGTCTGTAGGAGGGTATCTCAGCGACTTGGACAAAATGGATCTTGACTGCCTGAGGGCGCTTATCGAGTGACCCAGAGTAAGCTGGTAGGAAGAATCTTGCAGTTGAGAGGGCTAGTAGGGCCAGCCTCTGCTCGTCAACTGTCCTAGGCGTTAACGTGTGCCTCCCTATGAGGTAACCGTGAAGTATTACTTGTTTCCCTGTAGAGACCATATAACTAGCTGAGAAACGCCCTGCGGGTTAATATACAGTTACCGCCGTCCTGCATCCCCGAGTTGTGACCAGCGTACAGCCATGTACCACGGCACTTCCAGCATTCTCTGGTCTAAGAATGTATCAGCTGGCCCGCCGAAAGATAGAGCGACCCCGCCTCTATCACTAGAGTAAGCAGGCACGCGAAATATATGCAGGACGCCTTGGCTCAGTAGCTCTGGTACTGAGTATAGCATGGCTGAACGCCCCTTTAAGTTCGGTGGCCCAGAGACTCTCCGAGACTTCCCAGTCCTGGAGAGGGTACACCTTTACCAGAACTTTCTGTGGTCGGTTG</t>
  </si>
  <si>
    <t>TAGCCAAATGCCTCGTCATCTAATTAGTGACGCGCATGAATGGATTAACGAGATTCCCACTGTCCCTATCTACTATCTAGCGAAACCACAGCCAAGGGAACGGGCTTGGCATAATCAGCGGGGAAAGAAGACCCTGTTGAGCTTGACTCTAGTCTGACTTTGTGAAAAGACATGAAGGGTGTAGCATAAGTGGGAGCGTAAGCGACATTGAAATACCACTACTTTCATCGTTTTTTTACTTATTCGGTGAAGCGGAAGCGAGGTGCAAGCCTCACCTTCTAGATTTAAGCCGCACCTTTCGGAGCGGTGATCCGAGCCGGAGACACAGTCAGGTGGGGAGTTTGGCTGGGGCGGCACATCTGTCAAACGATAACGCAGGTGTCCTAAGGTGAGCTCAAAGAGAACGGAAATCTCTTGTAGAACAAAAGGGTAAAAGCTCACTTGATTTTGATTTTCAGTATGAATACAAACTGCGAAAGCATGGCCTATCGATCAGTTAGCCGGTGAGGGTTTCACGCTAGCTGTGTCAGAAAAGTTACCACAGGGATAACTGGCTTGTGGCGGCCAAGCGTTCATAGCGACGTCGCTTTTTGATCCTTCGATGTCGGCTCTTCCTATCATTGGGAAGCAGAATTCCCCAAGCGTCGGATTGTTCACCCGCCAATAGGGAACGTGAGCTGGGTTTAGACCGTCGTGAGACAGGTTAGTTTTACCCTACTGATGAAGTGTTGTCCCAATAGTAATCCAACTCAGTACGAGAGGAACCGTTGGATCAGACATTTGGCATTTGCACTTGCCTGAAAAGGCAATGGTGCGAAGCTACCATCTGTAGGATTATGGCTGAACGCCTCTAAGCCAGAATCCAGGCTAGAACGGGACAATACCTACCGAGAGAGATGTTAGGCGAACAACAATAGGCGCTTCGGCGTCCAGTGTCACGTCAGGGTTGAGACC</t>
  </si>
  <si>
    <t>TAGTGACGAGAAAAGTCGCTTTATCCTTACATAACAGTGTGATAGTCATCCTTATCACAACTGTCCTGGCGAACAAAATGGCAGAGGGATAGTACTCGGTCCAACCAGAAGGAAGCCCACACGATGCCAAACTTGCTGTAACCCACGTGAGCGGAAAACATCCTCCGAGTATAGTATGATGGAAGGATACAGGATGTGGACCGCTCTAGGCGGCGGACGGTGTAGACGGCGACCTTACCATAGCTGCGACTGCTGTGCGATCCGGAACGGGCCTTTCTCACTTACCTCAAGCACCGTGTCGGATCGCGGGGTGGGCGCGGGATTCCTGCTGGGAAGTTGTCTGCACCCAAGTCGTCAGCTAACTGTCGGTACTTATACGCACCCAGAGCCATGCTCTTACCAGGCCACTTGACGGCGCTACACCGGTCTGTAGGAGGGTATCTCAGCGACTTGGACAAAATGGATCTTGACTGCCTGAGGGCGCTTATCGAGTGACCCAGAGTAAGCTGGTAGGAAGAATCTTGCAGTTGAGAGGGCTAGTAGGGCCAGCCTCTGCTCGTCAACTGTCCTAGGCGTTAACGTGTGCCTCCCTATGAGGTAACCGTGAAGTATTACTTGTTTCCCTGTAGAGACCATATAACTAGCTGAGAAACGCCCTGCGGGTTAATATACAGTTACCGCCGTCCTGCATCCCCGAGTTGTGACCAGCGTACAGCCATGTACCACGGCACTTCCAGCATTCTCTGGTCTAAGAATGTATCAGCTGGCCCGCCGAAAGATAGAGCGACCCCGCCTCTATCACTAGAGTAAGCAGGCACGCGAAATATATGCAGGACGCCTTGGCTCAGTAGCTCTGGTACTGAGTATAGCATGGCTGAACGCCCCTTTAAGTTCGGTGGCCCAGAGACTCTCCGAGACTTCCCAGTCCTGGAGAGGGTACACCTTTACCAGAACTTTCTGTGGTCGGTTG</t>
  </si>
  <si>
    <t>Beroe forskalii</t>
  </si>
  <si>
    <t>Cigar comb jelly</t>
  </si>
  <si>
    <t>Nuda</t>
  </si>
  <si>
    <t>Beroida</t>
  </si>
  <si>
    <t>Beroidae</t>
  </si>
  <si>
    <t>GCA_011033025.1</t>
  </si>
  <si>
    <t>R2-1_BFo</t>
  </si>
  <si>
    <t>ALLGSSLIFNKMEEKNNETAGRTASSDKTSKSSASGSAARAAVTPAPSRACLFCGKAFKLRGLAGHTRRCESNPEWLNEKIHSSRWDFSGRSPVNCARCDLHMKATCYIGHFPDCIATNGCFRCGNQVPVADYVEHFQVCVRTIDPAEPPTPQVVIPEVQKVTCPYCPAALQAKFSFKPGRGLSMHVKKKHPKEWNDYQLNRMELYPSQYIWREGDDELICQAIEEYQSSAPAVKKAFGINQFIQFRSFPHCTLDSITCHRKTSSFKEYAKDRAKRIADQQAVAESRAEESLPNEDGGHFEEVEILSEKEKSAIAAKPFGSEILEIHQHLVNRRWDTACSAAKLVFEELTCKFGKPNIPVHKVKQGADPRPPGKKPTRKSKKRANRRRLKPSKEKRRESYAKVQKRWSKKRVDVIKSILDGKLEQVQGEKPTMEKQHDYWKSLFERPSPEDPGKVPGESSVQYELSAPLTKEEVANGLGTAKEASTGPDGVPLSALKELGSLSLWVLYCALWMKSETPKGWRVSRTVLIDKTADECGKNPEDFRPISISSYFYRIYARSISSRLTRAVPISKRQRGFIRQDGVRDNIELFDNLVKDAKRTLTPLSVAFMDIRKAFDSVGHASIQRALEWAGVPGRVRRVIEELYTDCYTEVGGGRIRVNRGVKQGDPLSSFLFNIVLEMALSRVPPGLGINYLGHQLFYMAFADDMILLARNAHVLQRIVDMVSSELGLAGLEFNHAKCKVLSLVTDPRNKASMIDTDVEIAVNGDRIPPLGVLDTYRYLGIDVGVKGVPKFEPQKELKDLLQRLTKAPLKPHQRLYALRVHTMPRFQHKLIFSKVTRNALSQMDSLVRKHVREWLKLPDDVTKAALYADVGSGGLGLICLERRVPLLKYSRIERLRDSDDELVRLLIDQEQVNKRVMQWKDRCKMSGKTYRSKEELRDLYRTQLNSTVDGKGIRGDTRLGRLSMRSLVGPCIPLTPTRYIHAINVRLGTLQTSERKARGRVCNENGVLCDKERACHARKAVATLGHISQVCPVVHGLRVRRHDRVRDRVANQLQSRKKSVEKVLVEKTIKLQDGTVLRPDIIVLTDTSIEVIDVQIKADMGIRRDLETDQTAKRAKYDRGDVQTSIERELSVVGMGRLYTVTALTITFRGQLPRHTVDLATRLKFKTLLPELVADVLADTGSMFVVWHRTTGNAGKP</t>
  </si>
  <si>
    <t>TGACTTTTACTCCCGCCGTTTACCCGCACATATATGTCCCATATATGTCGCATCGGAGCGGTCGATCTTGTCTTATATATTCCAAGACTTTACCGGTGAGCTGGCTTTGGCAGCGTATGATACACGCAATACCTACACCGTGGATTTGCCTTTACCAACTTTCGATTCCACTTTTAAGGACCCGGGATACTTTCAGTATAAGTAAAAAAGGTACAAATATTTTTAATTCGATTCAGGTTTCGCCTCAAGACTTTTTCCGTCCGTTGGCTCAACCCTGACGTGACACTGGACGCCGAAGCGCCTATTGTTGTTCGCCTAACATCTCTCTCGGTAGGCATTGTCCCGTTCTAGCCTGGATTCTGGCTTAGAGGCGTTCAGCCATAATCCTACAGATGGTAGCTTCGCACCATTGCCTTTTCAAGCAAGTGCAAATGCCAAATGTCTGATCCAACGGTTCCTCTCGTACTGAGTTGGATTACTATTGGGACAACACTTCATCAGTAGGGTAAAACTAACCTGTCTCACGACGGTCTAAACCCAGCTCACGTTCCCTATTGGCGGGTGAACAATCCGACGCTTGGGGAATTCTGCTTCCCAATGATAGGAAGAGCCGACATCGAAGGATCAAAAAGCGACGTCGCTATGAACGCTTGGCCGCCACAAGCCAGTTATCCCTGTGGTAACTTTTCTGACACAACTAGCGTGAAACCCTCACAAGCTAATTGATCGATAGGCCATGCTTTCGCAGTTTGTATTCATACTGAAAATCAAAATCAAGTGAGCTTTTACCCTTTTGTTCTACAAGAGATTTCCGTTCTCTTTGAGCTCACCTTAGGACACCTGCGTTATCGTTTGACAGATGTGCCGCCCCAGCCAAACTCCCCACCTGACTGTGTCTCCGGCTCGGATCACCGCTCCGAAAGGTGCGGCTTAAATCTAGAAGGTGAGGCTTGCACCTCGCTTCCGCTTCACCGAATAAGTAAAAAAACGATGAAAGTAGTGGTATTTCAATGTCGCTTACGCTCCCACTTATGCTACACCCTTCATGTCTTTTCACAAAGTCAGACTAGAGTCAAGCTCAACAGGGTCTTCTTTCCCCGCTGATTATGCCAAGCCCGTTCCCTTGGCTGTGGTTTCGCTAGATAGTAGATAGGGACAGTGGGAATCTCGTTAATCCATTCATGCGCGTCACTAATTAGATGACGAGGCATTTGGCTACCTTAAGAGAGACTCTTTCGCTGTGAAATCGTAAGAATTCATGCTTTCCCCCGATACCGGCCTTGCGACCTACGGAAAATATCGGGAAGAGTTTCTACTTTCGGCCACTGATAGCGTCCGTACGCTCATCGCGTCGTCACTCACCGTCGATTTTTGAGAACCTCCCCGGGGGGAGGCCTCGTACCCTCGGGAATCGGCCTGCTCTCGTCAGGTTTGGCCAACTCCTATCTCGCCCAATGGATTGAGAGGACGAGTCGAGACTCCCTTCTGAGGCTTCACCCTCTGTGGAAGACTCGCCGTACTGAGCGGTGAGCCCCTGATTTTTCTAGGGCAGTGTCATCCATTCCACCATGGCTGTGACGGATCCGCAGGAAGCCGTATCAGCCACGAACGTACTGATCAGCATTTTTCTACTTTTTTTGTGTCCGAAGACGATGTTTATGGTTCATCCGCTTCATCCCCGTCGCCATGGCTTCCTCAGATGACGCCGCAGCTCGCTTTCAGGGCAAGCTGCGCTGGACGACATTTATACGACGATCTGTGATGTTCGTGGCCTGCGTTTGCTTCGAGCAATAGCAGCGACTTCAGATCATCAGCAGTGCATAGCACCGTCATCATCGCGTTCAAACTCACTACTAAGCTGTGACCCTGCGTTCGTAGTGCAAGTCAAACTCATCCTGGTCGAATCGAGTTCCATTTATGCAGTAGGTGGGAAGATACTGACACGTTCTCTTTTACGTTGATGGTAAAACAACCAGCCTACTGTGACTATTGGCGTCCCTGGCCTCGCTGATGATGTAGCAGAGGGGGGACTTTTTCTATCCCTAAGACAAAGGCATCTACGGTTTTCCTGCGTTTCCCGTCGTCCTGTGCCAGACCACAAACATACTACCCGTGTCTGCCAAGACGTCAGCCACTAGTTCTGGCAATAGCGTCTTGAATTTAAGACGCGTAGCCAGATCAACTGTGTGTCTTGGCAGCTGCCCTCTGAACGTGATTGTCAAGGCCGTAACTGTATACAGCCTCCCCATCCCAACCACCGACAATTCACGTTCTATCGATGTTTGTACGTCGCCCCTGTCGTACTTCGCTCTCTTTGCGGTCTGGTCGGTCTCGAGGTCCCTCCGGATTCCCATATCAGCCTTTATTTGGACATCAATAACCTCAATAGAAGTGTCAGTGAGAACAATGATGTCCGGTCTCAGCACAGTACCATCCTGGAGTTTTATCGTCTTCTCAACCAGTACTTTCTCAACAGACTTTTTTCTGCTCTGCAGTTGGTTGGCAACACGGTCTCTTACTCGGTCGTGCCTTCTCACTCTGAGACCGTGTACTACAGGGCATACTTGAGATATATGACCTAGAGTTGCAACAGCTTTCCTAGCGTGACATGCCCTCTCTTTGTCACATAGGACGCCGTTCTCGTTGCAGACCCTTCCTCTGGCCTTTCTCTCGGAAGTCTGTAGGGTTCCAAGACGAACGTTTATAGCATGGATGTATCTAGTTGGAGTGAGTGGGATGCAGGGTCCAACGAGCGACCGCATCGATAGTCTGCCTAGCCGGGTATCTCCCCTAATACCCTTCCCATCGACTGTGGAGTTCAATTGGGTTCTATACAGATCCCTGAGCTCCTCTTTACTACGATAGGTCTTGCCACTCATCTTACAACGATCTTTCCATTGCATCACTCGCTTGTTCACCTGTTCTTGGTCGATTAACAATCGGACTAGTTCGTCATCAGAATCGCGTAATCTTTCTATCCTCGAATATTTCAGGAGGGGTACCCTTCGTTCGAGGCAGATGAGGCCCAATCCTCCAGACCCAACGTCGGCGTACAGCGCCGCCTTGGTGACATCGTCGGGTAATTTGAGCCACTCTCTTACGTGCTTCCTGACTAATGAGTCCATTTGGCTTAGAGCGTTCCTAGTTACCTTCGAAAAGATAAGCTTGTGCTGGAATCGAGGCATGGTGTGAACTCTCAGGGCATAGAGCCGCTGATGTGGTTTCAACGGTGCTTTCGTGAGTCTCTGAAGCAAGTCTTTGAGTTCCTTCTGCGGTTCGAATTTGGGAACTCCCTTCACTCCGACGTCTATCCCTAGATAACGATAGGTATCCAACACCCCGAGGGGTGGGATACGATCACCGTTTACCGCTATCTCGACGTCAGTGTCTATCATACTCGCTTTATTCCTGGGGTCCGTAACCAGGGAGAGAACTTTACACTTAGCGTGGTTAAATTCCAAACCAGCTAACCCTAATTCGCTTGACACCATGTCCACTATTCTTTGTAGCACGTGGGCATTCCTAGCTAGAAGAATCATATCATCAGCGAAGGCCATGTAAAACAGTTGATGCCCCAGATAGTTGATGCCCAGGCCTGGTGGAACTCTACTGAGTGCCATCTCGAGAACTATATTGAACAAGAAGGAGCTCAGCGGGTCACCCTGCTTCACCCCTCTGTTCACACGAATCCTGCCCCCTCCAACCTCCGTATAGCAGTCCGTGTATAGTTCCTCGATGACCCTCCTCACCCGACCAGGGACACCAGCCCATTCCAGGGCACGCTGAATACTCGCGTGGCCAACACTGTCAAACGCCTTCCTTATATCCATAAAGGCCACGCTCAAGGGGGTTAAGGTTCGCTTGGCGTCCTTGACCAAATTATCGAACAATTCGATATTGTCTCTGACACCATCTTGCCTTATGAATCCACGCTGTCTTTTCGAGATTGGAACTGCTCGCGTCAAGCGCGAGCTGATCGATCTCGCGTAGATCCTGTAAAAGTACGAACTGATGGATATCGGTCGGAAGTCCTCCGGGTTTTTCCCACATTCGTCCGCCGTCTTGTCTATTAAGACCGTCCGGCTAACCCTCCAACCCTTCGGAGTTTCCGACTTCATCCACAGCGCACAGTACAGGACCCACAGACTCAAGGAACCAAGTTCCTTTAACGCAGAGAGAGGAACCCCATCTGGTCCGGTCGAGGCCTCTTTGGCTGTTCCTAAGCCGTTGGCTACCTCTTCCTTCGTCAGCGGAGCACTCAATTCATATTGTACTGAACTTTCCCCCGGCACTTTACCTGGATCTTCAGGACTAGGCCTTTCAAACAGACTCTTCCAGTAATCGTGCTGCTTCTCCATCGTTGGTTTTTCTCCTTGTACTTGCTCCAATTTGCCGTCCAAGATAGATTTGATGACGTCCACCCTTTTCTTGCTCCACCTCTTCTGTACCTTTGCATAACTTTCCCTTCTCTTTTCCTTGCTGGGCTTGAGTCGTCGCCTATTTGCCCTCTTTTTAGACTTGCGTGTGGGTTTTTTCCCTGGAGGCCTGGGATCCGCACCTTGTTTCACTTTATGAACCGGGATATTAGGCTTTCCGAACTTACAAGTAAGCTCTTCAAACACTAACTTAGCTGCACTACATGCTGTATCCCATCTCCTGTTCACAAGATGCTGATGGATCTCAAGAATTTCACTGCCAAAAGGTTTGGCAGCGATGGCCGATTTTTCCTTCTCAGAGAGTATCTCTACCTCTTCGAAGTGGCCTCCATCCTCGTTGGGAAGTGACTCTTCCGCTCGTGACTCAGCCACAGCCTGTTGATCAGCTATGCGTTTGGCTCGGTCTTTCGCATATTCTTTAAAAGAAGAAGTTTTCCTGTGACACGTTATGCTGTCAAGAGTGCAATGTGGGAAGGATCTGAATTGGATAAACTGATTGATGCCAAACGCCTTTTTAACCGCGGGAGCTGAGGACTGATACTCCTCGATCGCCTGGCAAATCAGTTCATCGTCACCCTCCCGCCAGATGTACTGGGAGGGGTAAAGTTCCATCCTGTTCAGTTGGTAATCATTCCACTCTTTAGGGTGCTTCTTCTTGACATGCATTGAAAGGCCTCGCCCAGGTTTAAAGCTAAATTTAGCTTGAAGAGCAGCGGGGCAATAAGGGCACGTCACCTTCTGTACCTCAGGTATAACCACCTGTGGGGTTGGTGGTTCAGCGGGATCAATCGTCCTCACACAAACTTGAAAGTGCTCAACATAATCAGCCACGGGCACTTGATTTCCACATCGGAAGCATCCGTTAGTCGCGATGCAATCCGGAAAGTGCCCGATATAACATGTGGCTTTCATATGAAGATCACAACGAGCGCAGTTTACGGGCGATCTACCACTGAAGTCCCACCTGGAGCTATGAATTTTCTCGTTCAACCATTCAGGATTCGACTCGCATCTACGCGTGTGTCCCGCCAGGCCTCTGAGTTTAAAGGCCTTACCACAGAAGAGGCAAGCTCTACTGGGTGCAGGAGTCACAGCGGCGCGTGCAGCTGAACCTGAAGCCGAGCTCTTGCTGGTTTTATCACTGCTAGCCGTTCGGCCGGCAGTCTCATTATTTTTTTCTTCCATCTTGTTAAAAATAAGAGATGAGCCCAGCAAGGCTCACTAGCCCCTTCCACTCTGTTTTCGCATACCCGAGAAGCCATCTCAGGACGGAGATTGTCATGAGGTTGCACATGTGCCCCATGTCGCACTCTAACAGCGGTTCCGCTTGTAGGACAGGATTGGGACTTCCTTAGACTAAGCAATCCGTTGAACGACAAGTCGTTGGCCGGACCTGTACGGGTAGACCTGGCCGTCTATCTCTCCGCCCGTACCAAAATAAATAACCTTACACGAGATTGACATTTTTTTTTTTTCTTTTCCCTGGTGTCACTGGGTACGAACCCACGGTCTATTGCTTGCCTTGTCTTGCTCGCAGCCTTGTCTCGCATCTAAATGACAATAACGTATAAAGGTATTCATCTTACTTCGTCAAGGGCTTAAAGAACAAGTATCAGTGACTCGCTGGAGGGAAGAAGAGGGTCACACTCTTTACTTTCGTTCCATCTCAACTTTCTTGCCTAAGTCAGCGTTCATTCTCCCTTCTCATATGTCCCACTTCTTCGATTCCAATTTTAAGGACCCGCGCTTGGTTGAATTTCTTCACTTTGACATTCAGAGCACTGGGCAGAAATCACATTGCGTCAACACCGTTTCCGGCCATCGCAATGCTTTGTTTTAATTAAACAGTCGGATTCCCCTTGTCCGTACCAGTTCTAAGTTGGTTGTTAGTCGTCTGCCGAAATGTCCGGAGACGAAGCTGCAGCCTTCCTCCTCGATGCCGAGGACGGCCCATCCGGAGCTCGGCGAACCTTACTCTAGACAGTCCACCCAAGGCTTCGAGGTCTCGGGCTGCAGCCCGACAGACCCAACCCTTAGAGCCAATCCTTTTCCCGAAGTTACGGATCTATTTTGCCGACTTCCCTTACCTACATTGCTCTATCGACCAGAGGCTGTTAACCTTGGAGACCTGCTGCGGTTATGGGTACGACCGGATGAGAAGTTTATTCTCTCCCTGGGATTTTCAAGGGCCATCCGGAAGGCAGGAAACACCACAAGAAGCGCGGTGCTTTACCAGACACTGAACCATATCTCGGGATAATCCCATTCCATGGTGACTGTCTGTTAAACAGAAAAGAGAACTCTGCTTCCGCTCCCGGCTG</t>
  </si>
  <si>
    <t>Psolus chitonoides</t>
  </si>
  <si>
    <t>Slipper sea cucumber</t>
  </si>
  <si>
    <t>Echinodermata</t>
  </si>
  <si>
    <t>Holothuroidea</t>
  </si>
  <si>
    <t>Dendrochirotida</t>
  </si>
  <si>
    <t>Psolidae</t>
  </si>
  <si>
    <t>ASM2756461v1</t>
  </si>
  <si>
    <t>R2-1_PCh</t>
  </si>
  <si>
    <t>LPLSRGAKGKIFFSATTSSHSIFALALSEPSIVMATIHLPFRELTFINTTRSEAVFLDNKRMTLDRSWLDGMFKVQVVAQTPVPERATKQPVEIFLPAELIHCIICRLSFNSDQEFHIHTRSHIEKFIYTCSDCRVSRRTPHAIRVHRSRCRCRPPPADAPIHQFACPICQASFPSKIGLGQHVRHRHPQLGNDKRIASRQKDKERKRETRRLAKANAAQAGAGPIETPEQDTGIIIMSKVWTEEEVNTLIDLNELYRNERFINVAIAGVLISKSNKQISDKRRALGLTGKSAKGKSKPRVRSNPIPRPRRSSLDINLFRGGIPEDCDVQAVAHYEKLLNGTSIEEINTWSNDVLAKISTSSNSRKKRSKKRKRSHSKRGKSSLKAKDYLHTQRLYRSNRKKLVGELLDGQKDSECPIDIKDIERVYKDRFGNTEDAEIDLSKYPLPSRACNNPDLLLPISAEEISKALYSFKRDTAVGPDGVTVEDIISGISISSLYILFNSWFVRGSVPDAMKDNRSILIPKGDENLDDLGNWRPITMSSIVSRLYLKVLASRLLKSVELNPRQRGFINAAGCFENIATLDAIINHCKKNGKFLGVALLDLAKAFDTISHKHIISALERFQVDVHFINIIKDLYTGATTNFKTALGESGKIDILRGVKQGDPLSPILFNIAMDALFTELENLPGQGYEVDGVTISSLAYADDTAVISSSHSGLQNLLDAVSIFCDVTGLRLNVKKCTSFKLTPLGHSSFTVNEGLTWNIENAAVPWLSPEASAKYLGKYICPWTAPFSKEELTKHVDTIDTWCKRLNQASLKPRQRLTILKQYIIPKIKYKLFMANPSANSLEQLDLIIREWVKHWFHLPTCINNHFLYTCCRAGGLGLPCLKNEFITHCIQMKQICIASSDQTIRSLAGLFNFETEVSQKFEKLGIVPSGKTLKNKWWRSKALLDWESLTSQGLGVKTFSRNPLFNHWMGHETWLSEGEFISALLMRTNTFPTREACSRGRDGADISCRHCHASPETIGHISGFCPAFTNNRICRHNRIVDWLKDRAVQLGFNVMVEPKFKILNRTLKPDLVIYNDSVSLVIDPTVIWDKSQAVLDTEFRRKKVKYTCLIEQVTELTGTTTCEILPVVMGARGSWHRGNGPVAKYLKISNNQTRDLCLRCMAGTIKILSAFMNL</t>
  </si>
  <si>
    <t>TGCCCAGTGCTCTGAATGTCAAAGTGAAGAAATTCGATGAAGCGCGGGTAAACGGCGGGAGTAACTATGACTCTCTTTCTTGTT</t>
  </si>
  <si>
    <t>CGATGTTGGGGTACCTGCTCGTGGTGAACAAGGCACAATGTGATCTTGGACTTTCTACCATTCTGAGGCTAGCAGCCATCTGTCTGGTTTTTCTTTTGTTTGCATTTAATTTGCGTTATTAAATTGTTAATAGCTTTTTATATCCTCGATCACATTGACTGAAACCCCAACAACCTTTAATAGGGTTACATTCCGATAGACTTCTTCTCTGTCGGTTACTGTACCCTATATAATAGCTTCCCCTTTCCCGTGGAGCGAAGGGGAAGATCTTCTTTAGTGCAACTACATCTTCGCACTCCATTTTTGCATTGGCTCTTAGTGAGCCATCGATTGTGATGGCCACCATACATCTCCCCTTTAGGGAGCTTACTTTTATAAACACTACGAGATCTGAAGCCGTATTTTTAGATAACAAGAGAATGACATTAGATCGGTCATGGTTAGACGGCATGTTTAAGGTGCAGGTTGTAGCACAGACTCCCGTTCCGGAACGTGCAACTAAACAACCTGTTGAGATATTTCTACCTGCGGAGCTTATCCACTGTATAATATGTCGTCTATCCTTTAACTCAGATCAAGAGTTTCATATACACACTCGTTCTCACATTGAGAAATTCATATACACCTGTAGCGATTGCCGTGTGAGCCGTAGAACGCCTCACGCTATCAGGGTCCATAGGTCCCGGTGTCGGTGTCGACCACCTCCCGCTGATGCTCCTATCCATCAGTTTGCTTGTCCGATTTGCCAGGCCTCATTTCCATCTAAAATAGGCCTGGGTCAGCATGTCAGACATAGGCATCCGCAACTCGGTAACGACAAGCGGATTGCCTCTAGACAAAAGGACAAGGAACGAAAAAGGGAGACACGCAGATTGGCTAAGGCCAATGCTGCACAAGCCGGCGCCGGGCCCATTGAAACTCCTGAACAGGACACTGGCATTATTATAATGTCTAAGGTCTGGACTGAGGAGGAAGTGAATACCCTCATTGACCTGAACGAGCTATACCGTAATGAGCGTTTCATTAATGTCGCTATAGCAGGTGTCCTTATTTCGAAATCTAATAAACAGATTTCTGATAAGCGGAGAGCACTCGGTCTCACCGGCAAATCAGCAAAAGGTAAGAGCAAACCTAGAGTTCGCTCAAATCCTATTCCACGTCCCCGGAGGTCATCTCTCGACATTAATTTGTTTAGGGGTGGCATTCCCGAGGACTGTGATGTACAGGCTGTAGCCCACTATGAGAAACTTCTCAACGGTACCTCCATCGAGGAAATTAACACCTGGTCCAATGATGTACTTGCAAAGATAAGTACATCAAGTAACAGCAGAAAGAAGAGATCTAAAAAACGCAAACGATCTCATTCGAAAAGGGGTAAATCAAGCTTAAAAGCTAAAGATTACCTGCACACTCAACGGCTTTACAGATCAAACCGAAAGAAATTGGTTGGAGAATTATTAGATGGTCAGAAAGACTCGGAATGTCCCATCGATATTAAGGACATCGAGCGGGTATATAAAGATAGATTCGGTAATACCGAAGATGCTGAGATTGATCTCAGTAAATACCCACTGCCATCTAGGGCTTGTAATAACCCAGACCTACTCCTTCCAATTTCAGCGGAAGAGATCTCTAAAGCCCTTTACTCTTTTAAAAGAGATACTGCTGTTGGGCCCGATGGTGTTACCGTTGAAGATATTATATCTGGCATCAGCATCTCCTCCCTGTACATCCTGTTTAATAGCTGGTTTGTACGAGGGAGTGTTCCAGATGCAATGAAAGACAATCGCAGCATCCTTATCCCTAAAGGTGATGAAAACCTCGATGACCTGGGTAATTGGAGACCAATTACTATGTCTAGCATTGTCTCCAGACTTTATCTTAAAGTCTTAGCCAGTCGACTCCTTAAATCTGTCGAACTGAACCCCAGGCAACGAGGTTTCATTAATGCTGCAGGGTGCTTCGAAAACATAGCTACCCTTGATGCCATTATAAACCACTGCAAAAAGAATGGTAAATTTCTGGGAGTCGCTCTGCTTGACCTCGCCAAAGCTTTTGATACTATTTCCCATAAACATATCATCTCTGCCTTAGAAAGATTCCAGGTAGATGTACATTTTATTAATATCATAAAAGATTTGTACACTGGAGCTACTACTAATTTTAAGACTGCTTTAGGCGAGTCTGGCAAGATAGATATTCTACGCGGGGTGAAGCAGGGAGATCCCTTATCGCCAATTCTTTTCAATATTGCAATGGATGCCCTATTTACTGAACTGGAAAATCTCCCAGGACAGGGCTACGAGGTTGACGGCGTTACGATCAGTTCATTGGCTTATGCCGATGATACTGCCGTCATTTCCTCTTCTCATAGTGGACTACAGAATCTTCTTGATGCTGTGTCTATTTTCTGTGACGTTACTGGGCTTAGGCTCAATGTAAAGAAATGCACAAGCTTCAAGCTGACTCCTCTTGGCCATTCATCCTTCACGGTAAATGAAGGTTTGACTTGGAATATCGAGAATGCTGCCGTGCCATGGCTTAGCCCAGAAGCCTCCGCCAAGTATCTGGGCAAATATATCTGCCCTTGGACAGCTCCGTTTAGTAAGGAGGAGCTTACTAAGCATGTTGATACCATTGATACTTGGTGCAAACGGCTAAATCAAGCATCTCTTAAACCAAGACAGAGACTGACCATTCTTAAACAATACATTATTCCTAAGATCAAATATAAGTTGTTCATGGCTAATCCTTCAGCCAACTCTCTTGAACAACTTGATCTTATTATTAGAGAATGGGTCAAACATTGGTTCCATCTCCCCACTTGTATTAATAACCACTTCCTCTATACTTGCTGTAGAGCTGGAGGTCTTGGTTTACCCTGTCTCAAAAACGAATTTATTACGCACTGTATACAAATGAAGCAAATCTGTATAGCTTCATCAGACCAGACTATACGTAGTCTAGCCGGTCTATTCAATTTTGAGACAGAGGTTTCTCAAAAATTTGAGAAACTTGGGATTGTACCCTCGGGTAAAACCCTGAAAAACAAGTGGTGGAGATCGAAGGCTCTCTTAGATTGGGAAAGTCTCACCTCTCAGGGTCTCGGAGTAAAAACCTTCTCCAGAAACCCTCTGTTCAACCATTGGATGGGTCACGAGACTTGGCTATCTGAGGGTGAGTTCATTTCCGCATTATTAATGCGCACTAATACTTTCCCAACAAGAGAAGCCTGCAGCAGAGGCAGAGATGGGGCAGATATTTCATGCAGGCATTGCCATGCATCCCCCGAGACTATTGGTCATATCTCTGGCTTCTGTCCTGCCTTCACGAACAACAGAATTTGTCGCCATAATAGGATTGTAGATTGGCTTAAGGATAGGGCTGTTCAACTCGGTTTCAACGTTATGGTTGAACCGAAGTTTAAGATCTTGAACAGAACACTTAAACCTGACTTAGTAATCTACAATGATTCTGTTTCTCTTGTCATTGATCCCACCGTCATCTGGGATAAATCTCAGGCAGTCCTGGACACCGAATTCCGCAGGAAGAAAGTTAAGTATACTTGTCTAATTGAACAAGTTACAGAACTAACTGGCACGACTACGTGCGAAATTCTTCCTGTGGTCATGGGTGCCAGAGGATCATGGCACAGGGGCAATGGTCCTGTGGCCAAATATCTTAAAATCTCTAATAATCAAACTAGAGATCTCTGCCTGAGATGTATGGCTGGCACTATTAAGATTCTTAGTGCATTCATGAATCTTTAGCATATTCTCAATTGTCACCTGTTGAGAAGTTTAGCTTTGCTAGCTCCATGGTCGTTGCTTGTTCGGTAGTATATTAGTAGTATATAAATGTATTGTTCTTTTTTTTATATACTTGTAAGTTGTTTGTGTTATTTATTCATTGGTCATTTGAGCCACTTTGCTAAGATTTATTAGTTGGTTGGGTTTAGTTATTGCAGTGTGAATGTTACTATTGGTGGAGGGCTACCGAACAGTGCAGCGACCTCTCTTTTCTCATTCTCCCCCCAGTACAGGGTCTATTGTGCAGCGCTTGCGCTGTGGTGGTCAAACTTTTCCAACTTGACCGGGATGGTAGGGCCGTTAATTCGGCACGTTGATTGCCCCATGTCCGTTCCTTTCTTGGTTCGCCAGTTACTCCTTGGGCTGATTTCTTGTATTTTTGTTCTTATTAGGTTATTGTGGGATAGGCTACTCTTTGGGACAGTGGTTGGATCCCGTTAATCCCAAGCGTTACTAATTAGGTTGATCACTTCCTGGCACATTTATATGTGCCTAATAGTGAGAACTTGCTCCTCTTGTTGAGCATACATTTTA</t>
  </si>
  <si>
    <t>TAGCATATTCTCAATTGTCACCTGTTGAGAAGTTTAGCTTTGCTAGCTCCATGGTCGTTGCTTGTTCGGTAGTATATTAGTAGTATATAAATGTATTGTTCTTTTTTTTATATACTTGTAAGTTGTTTGTGTTATTTATTCATTGGTCATTTGAGCCACTTTGCTAAGATTTATTAGTTGGTTGGGTTTAGTTATTGCAGTGTGAATGTTACTATTGGTGGAGGGCTACCGAACAGTGCAGCGACCTCTCTTTTCTCATTCTCCCCCCAGTACAGGGTCTATTGTGCAGCGCTTGCGCTGTGGTGGTCAAACTTTTCCAACTTGACCGGGATGGTAGGGCCGTTAATTCGGCACGTTGATTGCCCCATGTCCGTTCCTTTCTTGGTTCGCCAGTTACTCCTTGGGCTGATTTCTTGTATTTTTGTTCTTATTAGGTTATTGTGGGATAGGCTACTCTTTGGGACAGTGGTTGGATCCCGTTAATCCCAAGCGTTACTAATTAGGTTGATCACTTCCTGGCACATTTATATGTGCCTAATAGTGAGAACTTGCTCCTCTTGTTGAGCATACATTTTA</t>
  </si>
  <si>
    <t>Paracaudina chilensis</t>
  </si>
  <si>
    <t>Rat Tailed Fusiform Sea Cucumber</t>
  </si>
  <si>
    <t>Caudinidae</t>
  </si>
  <si>
    <t>ASM2758005v1</t>
  </si>
  <si>
    <t>R2-1_PChi</t>
  </si>
  <si>
    <t>YSKFKTVRPKMFVLPFKELVVSRGPNYRSLFINGKRTRDWGSLNKLFETPEPIKPSSIIQEKVVVDVIVITLPNIGITKCNLCQLAFNSLKEFHNHSRQHAAKTMYSCRSCDLQFKSPHAYLCHAPKCKGPVPVAPPGCYKCDCCEASFKTQRGLGQHERHRHPNIRNSKRVLQRQKDIEDKRLKRLIVKQPEGAQAQEPTFEAAENLPTHHSSARSRPGKVWSDEEVGLLGFLTQKYQGQRFINKLIASEMKGKTNKQISDKRRTLGLVTNAMQDPRRSDTTNPSVFSSKTTFKYPKGVINIEPFKENVREITPEGDHIEFTLYEQFLEGNKTGIDQWSELSIKKTQALSVERSKDSNKVKRINKKRRKSSDSAKNYLHTQRLYKSNRKKLVSEILDGNKESECNIQLTEIEKVYKERFGINTNERIDISLYTKPTNTANNLALNSPITLVEINKALSAFPKKSAPGPDGVTIQDLKECFNTNTLYILFNTWFVSGSLPESLKTNKSILLPKGTNNLDDIGNWRPITMSSILSRLYLKIIATRLLNAIELNPRQRGFISAPGCLENTAILDSIIKNCKKEGQFLGVALLDLAKAFDTISHKHIIDSLKRFGIHEHFIKIVTDLYTNVSTSFKTSLGVTSQIPINKGVKQGDPLSPILFNIAMDPLFTTLEEHPQHGYTYKGTTICSLAYADDTAVISSSQDGLQFLLDTVSEFCNNTKLKLNVKKCAAFKLTPLSSKSFTVNEGKSWNVEETQVPWLSPEESSKYLGKYICPWSTPFSETDVSNFSDLLEGYCKNINSAALKPRQKVAILRTFAVPRIKYKLFMANPPGIALDKLDNIVRYWAKQWLHLPECINSPFIYTSCRAGGLGIPRLKSEYTTHTIQQMEICLQSSDISIRNLASHFGFKNKVDTIMNKLNIKSPNKGYINNKWWRKEALNEWETLPSQGIGVETFAHNPNFNYWLSHDTWLSEGEYIAALMVRTNTFPTKEACARGREGIDISCRWCRNSPETLGHISGYCPLFTNNRVKRHDRIMNYLSDRAKTKGFSVMVEPKLKVENKTLKPDLVIYNDTNSYIIDPTIIWDKSKTILGKEYNKKKDKYIPLIPQVKELTNTNTCSVLPVVIGARGSWFPGNSPVDKVLGLTKNMLKDLCLRSLTGTLKIISAFMNK</t>
  </si>
  <si>
    <t>ACGTAATGTGATTTCTGCCCAGTGCTCTGAATGTCAAAGTGAAGAAATTCAATGAAGCGCAGGTAAACGGCGGGAGTAACTATGACTCTCTTTTT</t>
  </si>
  <si>
    <t>GGGTTTCGTGTTGAAGTACCTCCTCGTGGTGAAACCTGGCTATGTCGTACACTGAGATTGTTTAATACTATAGATGCGTTTTTACACGGAACTGATACACTCTGTGCATTAATTTTTAGACCTTTATATGTCTAACGAAAGAGCGTTTTAGCTCACAATCTCAGTGGGCGTTACCAAATCTTCAACGTAAACAAATGGGCTCCACCTCAGCTTCACCTTCACGTTGTTGCTGGACCCAATATTATAGGACTTTGCCTATAGGGGCTAAGGTATTTGTCCAAGATTTGCCCCCCGTATCTACGTAACCTTTAATATTCTAAATTTAAGACTGTTAGGCCTAAGATGTTCGTTCTACCATTCAAGGAACTCGTAGTGAGTAGAGGACCGAACTATAGGTCACTATTTATCAATGGTAAACGTACTAGGGACTGGGGATCTCTCAACAAACTCTTTGAGACCCCAGAACCCATAAAACCTTCTTCTATTATCCAAGAGAAAGTGGTTGTTGATGTCATTGTAATTACTTTACCCAACATCGGTATAACTAAGTGTAACCTGTGCCAATTGGCATTCAACTCTCTTAAAGAGTTTCACAATCACTCCAGGCAGCACGCTGCCAAAACCATGTACTCTTGTCGGTCCTGCGACTTACAATTCAAGAGTCCTCACGCCTACTTATGTCACGCGCCCAAATGCAAGGGCCCGGTCCCTGTTGCCCCCCCTGGTTGCTACAAATGTGATTGTTGCGAGGCCTCCTTTAAGACCCAAAGAGGCCTCGGACAACACGAGAGACACAGACATCCTAACATCAGGAATAGTAAGAGAGTCCTCCAAAGACAAAAGGACATTGAGGACAAGAGGCTCAAACGACTCATTGTAAAGCAACCAGAGGGTGCACAGGCCCAGGAACCTACATTTGAGGCCGCGGAAAACTTGCCCACGCACCATTCAAGTGCTAGAAGTCGCCCAGGTAAAGTCTGGAGCGACGAGGAAGTCGGCCTTCTCGGCTTCCTCACCCAAAAATACCAGGGACAAAGATTTATCAATAAATTGATAGCTAGCGAAATGAAGGGCAAAACTAACAAACAAATTTCAGACAAGCGGAGGACTCTTGGGTTAGTCACAAACGCTATGCAGGACCCAAGAAGGAGTGACACTACTAACCCTTCAGTATTTTCAAGTAAGACTACTTTTAAGTACCCTAAAGGTGTAATTAATATCGAGCCATTTAAGGAAAATGTGAGGGAAATTACTCCTGAGGGCGATCATATAGAATTCACCCTCTACGAACAGTTTCTTGAAGGAAATAAGACTGGTATCGATCAATGGTCCGAACTGTCAATCAAGAAAACCCAAGCATTAAGTGTCGAAAGGTCAAAGGACTCTAACAAAGTCAAGCGAATCAATAAAAAAAGGAGGAAATCTTCCGATTCAGCTAAGAACTACCTTCACACGCAACGACTCTACAAGAGTAATAGGAAAAAACTAGTTAGCGAGATACTCGATGGTAACAAAGAATCTGAATGCAACATCCAATTAACTGAAATAGAGAAAGTTTATAAGGAAAGATTCGGTATCAACACAAACGAGAGGATCGATATCTCGCTATATACTAAACCCACCAACACCGCCAATAACTTGGCCCTTAACTCACCTATTACTCTTGTGGAGATCAATAAGGCCTTATCAGCCTTTCCTAAGAAGTCCGCCCCCGGACCCGATGGCGTCACAATACAGGACTTAAAAGAATGTTTTAATACCAACACTCTATACATACTTTTTAATACCTGGTTCGTCTCAGGCTCTTTACCTGAGTCTCTCAAGACAAATAAAAGCATTCTGCTTCCGAAAGGCACTAATAACCTTGATGACATTGGTAATTGGAGACCAATTACCATGTCAAGCATTCTGTCCAGGTTATACCTGAAAATCATAGCCACTAGATTACTTAATGCCATTGAACTCAACCCACGACAAAGAGGTTTTATTAGTGCCCCCGGTTGCTTAGAAAACACCGCTATTCTTGACTCAATTATTAAAAATTGTAAGAAAGAAGGACAGTTTTTAGGAGTCGCCCTGCTTGACCTCGCCAAGGCGTTTGATACCATATCGCACAAACACATTATTGACAGTCTAAAGCGATTTGGTATTCACGAACATTTCATTAAAATTGTCACTGACCTTTACACCAACGTCAGCACTAGTTTCAAAACGTCCTTGGGAGTCACCTCACAAATACCTATCAATAAAGGTGTCAAGCAGGGTGACCCCCTATCTCCTATACTATTTAATATAGCTATGGACCCCCTCTTCACCACCTTAGAAGAACACCCACAACATGGCTATACTTATAAAGGTACCACCATATGCTCTCTGGCTTATGCTGATGACACCGCCGTCATTTCATCGTCACAAGACGGCCTACAGTTTCTCCTCGATACTGTATCTGAGTTTTGCAATAACACCAAACTCAAACTAAACGTTAAGAAATGTGCAGCATTCAAGCTTACCCCCCTCTCGAGTAAATCCTTCACAGTGAATGAAGGTAAAAGTTGGAACGTAGAAGAGACACAGGTTCCATGGCTAAGTCCAGAGGAAAGCTCCAAATACCTTGGGAAATATATATGCCCCTGGAGCACCCCATTCAGTGAGACTGACGTCTCCAACTTTTCAGACCTATTAGAAGGTTACTGTAAGAATATCAACTCTGCAGCCCTAAAACCTAGGCAAAAAGTTGCTATCTTACGCACGTTTGCGGTACCACGTATCAAGTATAAATTGTTCATGGCTAATCCCCCTGGTATAGCCCTAGATAAACTGGACAACATAGTTAGATATTGGGCCAAACAATGGTTACACTTACCAGAATGCATCAACAGCCCCTTTATCTATACCTCATGTAGGGCTGGGGGCCTTGGTATTCCACGCCTTAAAAGTGAATATACTACGCACACCATTCAACAAATGGAGATCTGCCTACAATCTTCTGACATCTCCATTAGGAACCTTGCCTCACACTTTGGTTTTAAAAACAAAGTTGACACCATCATGAATAAGCTTAATATCAAAAGCCCCAATAAAGGCTACATTAACAACAAATGGTGGCGCAAGGAAGCCCTCAATGAATGGGAAACCCTCCCCTCTCAAGGTATCGGAGTGGAAACCTTCGCCCACAACCCTAACTTCAACTATTGGCTCAGCCATGACACTTGGCTATCAGAAGGCGAATATATAGCAGCACTTATGGTCAGGACCAACACCTTTCCGACCAAAGAAGCTTGTGCTAGGGGTAGAGAAGGCATAGACATTAGCTGCAGATGGTGTAGAAATTCGCCTGAAACACTGGGTCATATATCTGGCTATTGCCCGCTCTTCACTAACAACAGAGTGAAGCGCCATGATAGAATCATGAACTACCTCTCTGATAGAGCCAAGACCAAAGGTTTTAGTGTCATGGTCGAGCCAAAGTTGAAGGTGGAGAACAAAACCCTCAAGCCCGATCTTGTTATCTACAACGATACAAACTCATATATCATCGACCCGACTATTATCTGGGATAAATCGAAAACGATCCTGGGAAAGGAGTACAATAAGAAAAAGGATAAATACATCCCTCTAATCCCCCAAGTTAAAGAGCTTACGAACACCAATACCTGTAGTGTGCTCCCCGTTGTTATCGGAGCCAGGGGATCGTGGTTTCCCGGTAATAGCCCCGTCGACAAGGTCTTAGGTTTGACCAAGAATATGCTAAAGGACCTATGTCTACGTAGTTTAACCGGCACTCTTAAGATCATAAGTGCCTTTATGAATAAGTAGCCTCTAGTTCCTCGCGGGACCTCCCTATTCACTCTGTTAAGTTTATGTGGGTTTTATTATTCTTTTCGATGGTTTTGTTACTGTTAGTTGCTTTGTTGGTGGTGGGTACACAGTGTGAGGACGGGGGATCTCGCGATTATCTTACTTATGTCAGCGACGCGGTTTACATCTGCCGTATGCGCCAGATTGTTCTTTTACTCTACTCTATGGGTCTTTGTCGCCGATAGTCGGCGGTGGCCATGTTTGTTGGCCGGGTGGTATGGCGTTGGTTTTTCCTCGCCCGCTCCTGGCTCGTTTCGCCAGTGCTATTTACTCTTTACACTATGGGGATAGGAAGTACACCGTGGGTTGGTGCGGGATGGTGGGTATCTCTTGATTTTGCGCGCCACTAAGGGTGATCACTACCCTGGCGCCCTAACCCCCCCGTTGACTGCCTTTAGTGAGAACGGACTCCTAAATGAGTCCACCCTTA</t>
  </si>
  <si>
    <t>TAGCCTCTAGTTCCTCGCGGGACCTCCCTATTCACTCTGTTAAGTTTATGTGGGTTTTATTATTCTTTTCGATGGTTTTGTTACTGTTAGTTGCTTTGTTGGTGGTGGGTACACAGTGTGAGGACGGGGGATCTCGCGATTATCTTACTTATGTCAGCGACGCGGTTTACATCTGCCGTATGCGCCAGATTGTTCTTTTACTCTACTCTATGGGTCTTTGTCGCCGATAGTCGGCGGTGGCCATGTTTGTTGGCCGGGTGGTATGGCGTTGGTTTTTCCTCGCCCGCTCCTGGCTCGTTTCGCCAGTGCTATTTACTCTTTACACTATGGGGATAGGAAGTACACCGTGGGTTGGTGCGGGATGGTGGGTATCTCTTGATTTTGCGCGCCACTAAGGGTGATCACTACCCTGGCGCCCTAACCCCCCCGTTGACTGCCTTTAGTGAGAACGGACTCCTAAATGAGTCCACCCTTA</t>
  </si>
  <si>
    <t>R2-2_PChi</t>
  </si>
  <si>
    <t>ESDSKCTYIARLTKPERTYIRSTIFSMSDRTSRNLDQETPAAPVVCRPRTLVRARGQTDDGPPVPYGPQGRPRRDKVPDTVPDSPRGLGGIRLFKINAGVFSCPACSEDFTSPRALSAHMICHESWEIRFGCPTCSFQSVNPHATECHVPKCKGDPQEEEKGTVQCNECLRFFKSDRGLSMHELKVHPEVRNEKRKEARERDRARKRGGNPRQPKLWSDEETSTLKDLCKRFHGQRMINKLIIPFLPGKTLKQISSKRCTLKLIHTEPEPAVPLVEAATPVVAVDFNLALFTTFIGEADRSLTNESGRAYLRTLRSALKGEDPGTGVVDHDLENFVNRALADRGGPASTTKPKRPKGKRPTRGPRGSRNCRPDGQPTRRQRKAARVAEYRRVQELFKKSPRQLAQELLDGSVSVGCELSPAKVEEAYKERFEKEAIRVDISDYPPPSSLVDNSHLICPVTGEEVLKAIRGTKPLTAPGPDRVSLIDVVKLDESGYELATLFNTWLLLGRLPTQLKENRSILLPKGSKNLEEIGNWRPLTLSSVVLRLYSRVLASRLSTSVVLCPRQKGFVQGSSTAENVVLLKALGKHSKASGKSLAVLLLDLAKAFDTVPHDLIRKGLIRHGVCGHFLKVVEDMYCDSFTSFKVKNGSTDKIFMRSGVKQGDPMSPVLFNLVLDPLLTKLEIDGDGFSIDGVGSICSLAYADDSCLISHSHRGMQRNLDIAVEYFRRTGLRLNAKKSAGYLITPWAKSFIVNDESPWMANREVIPWLKAGETTKYLGALVGPWSNAYPSITKVRDRLQAWCVKIARAPLKPRQKMLILTRFALTRLTFDLIHGDYSRMCLKSLDTTVRFWIKRFLHLPDVVSTDFIYTSCGDGGLGIISLHDFTITMRMRNLVAVTESQDIIMRNFGRFLLTNQAERISIASKIPLPKPNKRARAWRNIRRKKWAALRAQGKGVDCLKGNRLSNNWISGRSFLSEREYLTALRLRTNTMPTLEALCRGQVGKNVNCRRCHRTVETIGHISGYCTAVSNERIHRHDRVCQQIINEATQSGFRVAIEPVLMGPDGKRKKPDMIIHKDNVCYVIDPTVPWDGDRNRLKAAWQSKMDKYVPIIPVVQERYQCQEVSVLPLVIGARGTWYEPNNKVAEVVGLNRNKIKIIINKVVCDTVKLCRVFMDL</t>
  </si>
  <si>
    <t>TGCCCAGTGCTCTGAATGTCAAAGTGAAGAAATTCAATGAAGCGCAGGTAAACGGCGGGAGTAACTATGACTCTCTTAACT</t>
  </si>
  <si>
    <t>TGATTTCTCGACCGTCCCCAGAGATGTCAGGTTACTACGCGAGGTACTTCCCACAGTAATCAGAGGCTGCTGTGAAGTGAGAGTCGGACAGCAAGTGCACCTACATTGCACGGCTGACTAAACCCGAGCGTACATATATTCGTTCAACAATCTTCAGTATGAGCGACAGAACTAGCAGAAATTTAGATCAGGAAACGCCGGCGGCGCCTGTGGTGTGTCGACCACGAACGCTGGTACGTGCGAGGGGTCAAACGGACGACGGTCCCCCCGTGCCATATGGTCCTCAAGGTCGTCCACGTAGAGATAAGGTGCCCGACACGGTACCCGACTCGCCCAGAGGCCTGGGTGGGATTAGGCTCTTTAAGATCAATGCTGGTGTGTTTTCATGTCCAGCTTGTTCTGAGGATTTTACCTCACCTCGGGCCTTGTCAGCCCACATGATATGTCACGAAAGCTGGGAGATCCGGTTTGGATGCCCCACGTGCAGCTTTCAATCAGTCAATCCACACGCCACAGAATGTCACGTACCCAAGTGTAAAGGCGACCCTCAGGAGGAGGAAAAAGGTACGGTACAGTGTAATGAATGTCTACGGTTCTTCAAATCCGACCGGGGACTGTCCATGCACGAACTCAAAGTACATCCAGAAGTTCGTAATGAGAAACGTAAAGAGGCTAGGGAAAGAGATCGCGCTCGTAAACGAGGCGGTAACCCAAGGCAGCCTAAATTATGGAGTGATGAAGAGACTAGCACTCTGAAAGATCTCTGTAAGAGATTCCATGGACAGCGAATGATTAACAAGCTTATCATTCCTTTTCTCCCGGGAAAGACACTAAAGCAGATATCATCCAAACGCTGCACATTAAAACTTATACACACTGAACCGGAACCAGCCGTCCCCCTGGTGGAAGCTGCTACTCCTGTGGTAGCGGTAGACTTTAACCTCGCATTATTTACAACCTTTATTGGCGAGGCTGATAGGAGTCTAACAAATGAGTCGGGTCGAGCATATTTAAGAACATTAAGAAGTGCTCTGAAGGGTGAGGATCCCGGCACTGGAGTGGTTGATCATGATCTTGAGAATTTTGTCAACAGGGCCCTTGCAGATCGGGGGGGTCCTGCCAGCACCACAAAGCCTAAAAGACCTAAAGGCAAGAGACCAACGAGGGGTCCACGTGGTAGTCGTAATTGTAGACCGGATGGTCAGCCGACCAGAAGGCAACGCAAGGCGGCTAGAGTAGCTGAGTACAGACGCGTACAGGAGTTGTTCAAGAAGAGCCCTCGTCAATTGGCTCAGGAACTGTTGGATGGTAGTGTTTCAGTCGGTTGTGAGCTCTCCCCGGCCAAGGTTGAGGAAGCTTACAAGGAACGGTTCGAAAAAGAGGCTATTAGGGTGGATATATCAGACTATCCCCCGCCGTCATCCCTTGTGGATAATAGCCATCTGATTTGTCCGGTCACCGGCGAAGAAGTGCTTAAGGCAATTCGGGGCACAAAACCGTTGACGGCACCTGGTCCAGACAGGGTATCGTTGATCGACGTGGTCAAATTGGACGAATCCGGCTATGAACTGGCAACATTATTCAATACGTGGTTGTTGTTGGGGCGTCTTCCCACACAGCTCAAAGAGAATCGATCGATCTTACTCCCCAAGGGTTCCAAAAACCTCGAAGAGATTGGTAACTGGCGACCATTAACACTAAGCAGTGTGGTGCTTCGACTGTATTCTAGGGTTCTTGCTTCTCGACTATCAACGTCCGTAGTCTTGTGTCCCAGGCAAAAGGGGTTCGTTCAGGGGTCTAGTACTGCTGAGAACGTGGTGCTGTTAAAAGCACTCGGTAAACACAGTAAGGCCTCAGGGAAGAGCCTAGCAGTGCTATTGCTTGACCTGGCTAAGGCATTCGATACTGTCCCTCATGATCTAATTAGGAAGGGTCTCATCCGCCATGGCGTTTGTGGGCACTTTTTGAAGGTTGTGGAGGATATGTATTGTGATAGCTTTACGTCATTTAAGGTTAAGAATGGTTCTACAGATAAAATCTTCATGCGTAGTGGGGTTAAGCAGGGAGATCCCATGTCACCGGTCTTGTTCAACCTCGTTCTTGATCCACTTCTCACGAAGTTGGAGATTGATGGGGATGGATTTAGTATTGATGGCGTGGGGTCGATCTGCAGCCTGGCTTATGCTGATGATTCTTGCCTAATATCACACTCACACAGAGGGATGCAGAGAAACCTGGATATTGCAGTGGAGTACTTTCGTCGAACAGGGCTCAGGCTTAATGCGAAAAAGTCTGCGGGCTATTTGATCACTCCATGGGCCAAGTCGTTCATCGTAAATGACGAAAGTCCCTGGATGGCGAATAGGGAAGTGATCCCATGGCTGAAAGCGGGGGAGACAACAAAGTACCTTGGTGCTTTGGTTGGGCCTTGGTCCAATGCCTACCCTTCGATCACCAAGGTTCGCGACCGTCTGCAGGCTTGGTGCGTGAAGATCGCAAGAGCACCACTTAAGCCCAGGCAGAAGATGCTGATCCTGACTCGATTTGCCCTTACAAGGCTCACATTTGATCTTATTCACGGCGACTACAGCAGAATGTGCCTTAAATCACTAGATACCACGGTTCGGTTTTGGATAAAACGCTTCCTACACCTACCTGATGTAGTTTCCACTGATTTCATATATACTAGTTGCGGAGATGGTGGTCTCGGCATCATTAGTTTACACGATTTTACCATCACCATGAGAATGCGGAATTTGGTAGCGGTCACAGAATCCCAAGACATAATAATGCGTAACTTTGGGAGATTTCTGCTGACTAATCAAGCAGAAAGAATATCTATTGCATCAAAGATACCGTTGCCAAAGCCCAATAAGAGGGCGAGAGCGTGGCGCAACATCCGCCGCAAGAAATGGGCTGCACTAAGAGCCCAAGGCAAAGGAGTGGATTGTCTCAAGGGAAATCGGTTATCTAATAACTGGATCTCTGGCAGAAGCTTCTTGTCTGAGAGAGAATATCTCACCGCATTGAGACTCCGAACAAATACTATGCCTACGCTCGAGGCACTGTGCAGGGGTCAAGTTGGTAAGAATGTTAATTGCAGAAGATGTCACAGAACAGTCGAGACCATCGGACATATCAGCGGGTACTGCACCGCTGTGTCCAATGAAAGAATCCACAGACATGATCGGGTGTGCCAACAGATCATCAATGAGGCAACCCAAAGTGGATTCAGAGTGGCTATTGAACCAGTATTGATGGGGCCAGATGGAAAACGGAAAAAGCCCGACATGATTATACACAAAGACAACGTGTGTTATGTCATTGATCCAACAGTCCCCTGGGATGGGGACAGGAACCGACTAAAGGCTGCTTGGCAGTCTAAAATGGACAAGTACGTACCTATCATTCCGGTCGTACAGGAAAGGTACCAGTGCCAAGAGGTCAGTGTCCTGCCTCTAGTTATAGGGGCGAGAGGCACATGGTACGAACCAAACAACAAGGTAGCTGAAGTCGTTGGTTTAAACCGCAATAAGATCAAAATTATAATAAATAAGGTAGTGTGTGACACTGTGAAGTTGTGCAGGGTGTTCATGGATTTATGAACAGTCGATTAATGGCAATCATGGCGACTTGGCGACTCATTCATGAAGTCTCGGACTGATTCAAAAGGAATTCCTACCATTAGGCCTGAATCACGTATGTGGCCTCCAATTCTGCACGGGAAGTTGTATTCCGAAATAACGTGCCTTATTTTATAATATCTGGAGTGTCCTAAAGGGAACTTTAATACCCGACAGGGCCAGGACACAGGCAAACCGGTGGTGCAGCCCGGCTATATTACGATAGCATTGAGCTATCAAAGTTAGAGACGCTAATTTTCCCTATGCGAGTTCATGGATTTATTCCACTTTTGGGGACTCATTACATCTCTTATGACGTTCTGTTAGGGCAGTGTTTCTCAATCCTAAATCTTAGCGCAGAAATTTGATGGTTTTCCGCCACGCCGTCGGTTTGTAACGGTGAAATGATACTTGAAGCTTTAGTTTCTGTTGTATCCCATTC</t>
  </si>
  <si>
    <t>TGAACAGTCGATTAATGGCAATCATGGCGACTTGGCGACTCATTCATGAAGTCTCGGACTGATTCAAAAGGAATTCCTACCATTAGGCCTGAATCACGTATGTGGCCTCCAATTCTGCACGGGAAGTTGTATTCCGAAATAACGTGCCTTATTTTATAATATCTGGAGTGTCCTAAAGGGAACTTTAATACCCGACAGGGCCAGGACACAGGCAAACCGGTGGTGCAGCCCGGCTATATTACGATAGCATTGAGCTATCAAAGTTAGAGACGCTAATTTTCCCTATGCGAGTTCATGGATTTATTCCACTTTTGGGGACTCATTACATCTCTTATGACGTTCTGTTAGGGCAGTGTTTCTCAATCCTAAATCTTAGCGCAGAAATTTGATGGTTTTCCGCCACGCCGTCGGTTTGTAACGGTGAAATGATACTTGAAGCTTTAGTTTCTGTTGTATCCCATTC</t>
  </si>
  <si>
    <t>Paelopatides confundens</t>
  </si>
  <si>
    <t>Paelopatides Sea Cucumber</t>
  </si>
  <si>
    <t>Synallactida</t>
  </si>
  <si>
    <t>Synallactidae</t>
  </si>
  <si>
    <t>ASM1131785v2</t>
  </si>
  <si>
    <t>R2-1_PCo</t>
  </si>
  <si>
    <t>LPEAKFFGFYLLLILNSSLPRRRLCSYCFFSVFALSLRGRMVVLPFKEFVFYRSRLRYNIRIDGKYINNWNHLNHLFKIPEPISAPCTIVYKKKTDFLIVLPRDLIQCNVCRLSYSSYIDFSSHTKTHIETFSFACKECRKVFKSPHGFECHYPKCPDRAPPIYHHITTTDSHTEHNASEIATNVESVAELTNNSTPASMQVLETEQNVVEIATIVESITNEFTCMECGISFASKIGLGQHERHKHPLLRNSKRIKQREKDRDAKRAKRRAVREEPVIDTPIQSTHIVTSRDPGRTGALWSKADIIKLTELNLKFEGARNINILIARELVSKTNKQISDKRRGLNLITRASPVSVRRVTRSRVSASLRGPSGRPDKVPFLNNLVGVNIPPEFERPYLNFLEGSCQELIVKIKNYFDELIAECEGGSQDRRGRGVVKPKRVNRTRSAGKAKNFLHTQRLYYSSRKKLVKELLDGKGDAECPIDIKEIESVYAERFGSVSNADIDLSNYPLPPNPTNNVDLMMPLSHLEIKSALNSFSKDTATGPDGIDVPSLIKYASSEKLYIIFNSWFFSGSLPVKFKENRSILIPKGKKDLHDIGNWRPITMSSIISRLYLKIIANRLLHCVSLNPRQRGFINAAGCLENTAILEAIITRCKKEGQFLGVALLDLAKAFDTVSHAHLIVGLRRFGIHEHFIKIVCDLYQGATTSFKTAQGETKQIKILRGVKQGDPLSPILFNIAMDPLFAMLESDPKLGYYIDRGNSIASLAYADDTALVSSTFVGLQSLINITTAFCDSTGLKLNIKKCVCFKITSLSRKSFTVNEGKEWFIGDSKVPWLGPEEKSKYLGKYICPWTTPFGEADLDGVTNELISYCKRIEIAHLKPRQRVCILKTFIVPRIKYGLFMAKPNFVALDSLDSIIRDWTRHWLHLPACINIHFMYTSCRAGGLGLPCLKFEYITHLVQQMQVCITSSDDTIAKLANRFGFGARVGELLTLHDIKTFTKGIINNKWWRKMQLCAWEDLPSQGLGVVSFSRNPLFNYWLGHETWLSDHEYIAALLVRTNTYPTREACGRGRVGTDILCRHCRASPETLGHISGFCPLFTRNRIVRHNKVVNSIFIKARKAGFNIMVEPKLHHDGTNLKPDLIIYKGNDSYIIDPTIIWDKSVSILNLEYDKKYKKYECLTMQVMNITKTASCIVLPLVIGARGSWLPKNNPIIRILGLTKGDIKDMCLKTLTGTLKLLQVFMDK</t>
  </si>
  <si>
    <t>TTAGGTGTGGCAGGGAGTACTTTAGACTTTTTGGGTTGTGTGCTGAGATACCTCCCCGTGGTACAACCTGGATAACGAGAACGAGTTGAGATGTTGTATTGGCTATTCGCTTATGCCTTTACATATGCAAGAGGGTATTCCCTCCTCTGCCACAAGATCACTATTACTTTATAAGCAAGTGGGTATTCCCTCCTCTGCCTCTTTTTGCTTTGTATGTAAGTGAGTACACTCACCTCTACCGTTCACAAGTGGGTACTCCTGCCTCTGTTTTGTAAGCAGGGTGAGTACTCTCACCTTTGCACAGATTTAGCAAGGTTCGTATCATTCACCTTTGCTCACTTACATCTCAACCCGTTTTCGCGAACTAAAATCTCAGCTTTTTGTTTATTGGGCCTTATTTTGATTTTCTTTACATTATCATCACTAAGCCCATTATTAGTGCCTTTTAACTTCCTGAAGCAAAGTTTTTTGGTTTTTATTTGCTTCTTATACTAAATAGCTCACTCCCTAGGCGAAGGTTGTGTAGTTACTGCTTTTTTTCAGTATTCGCCTTAAGTTTGCGTGGGAGAATGGTGGTACTCCCATTTAAGGAGTTTGTCTTCTATAGGAGCAGACTTAGGTACAATATTCGTATTGATGGTAAATACATAAATAACTGGAATCATCTTAATCACCTTTTTAAGATTCCAGAACCTATCTCTGCTCCTTGTACTATCGTCTATAAGAAGAAAACCGACTTCCTTATTGTTCTGCCTAGAGACCTCATACAATGTAATGTATGTAGGCTCTCTTACAGTTCATATATAGACTTTAGTAGTCATACAAAAACCCATATTGAGACCTTTTCCTTTGCCTGCAAAGAGTGCAGGAAAGTGTTTAAGAGTCCTCATGGATTTGAGTGTCACTACCCTAAATGTCCTGACAGAGCGCCGCCAATCTATCATCATATTACAACAACAGACTCTCACACTGAGCATAACGCTAGTGAAATTGCCACTAATGTAGAGTCTGTTGCTGAACTAACTAATAATTCTACTCCTGCTTCTATGCAGGTACTCGAAACTGAGCAAAATGTTGTTGAAATTGCCACTATTGTCGAGTCAATTACTAATGAATTTACCTGCATGGAATGTGGGATTAGTTTTGCTTCTAAAATTGGCCTCGGTCAGCACGAGCGCCATAAGCATCCTCTCTTGAGAAACTCCAAGAGAATAAAGCAAAGAGAGAAAGATAGAGATGCAAAGAGGGCTAAACGGCGCGCTGTCAGGGAGGAACCGGTAATTGACACTCCTATCCAGAGCACACATATAGTCACCTCTAGAGACCCTGGACGTACTGGTGCTCTCTGGTCCAAAGCGGATATCATTAAGTTAACCGAACTTAATCTGAAATTTGAGGGCGCCCGAAATATCAATATTTTGATTGCCAGAGAGTTGGTCTCTAAGACCAACAAACAAATCTCCGATAAGAGGAGAGGATTAAATTTGATCACTAGGGCGTCCCCTGTTTCAGTAAGAAGGGTTACTAGAAGTAGGGTGTCGGCTAGCCTGAGGGGCCCCTCAGGTAGGCCTGACAAAGTTCCGTTTCTTAACAATCTAGTTGGAGTCAATATTCCTCCAGAGTTTGAACGTCCTTATTTAAATTTTCTGGAGGGATCTTGCCAGGAACTGATTGTTAAAATAAAAAACTACTTTGATGAATTGATAGCAGAGTGTGAGGGAGGATCTCAAGACAGGAGGGGCAGAGGTGTTGTGAAGCCCAAGAGAGTCAATCGAACTAGGTCGGCTGGAAAGGCCAAGAACTTCCTTCACACTCAGCGACTTTATTATTCAAGTAGAAAGAAACTTGTAAAGGAACTATTAGACGGCAAGGGTGATGCGGAATGCCCCATCGACATAAAAGAGATTGAGTCAGTGTATGCTGAGAGGTTTGGGAGTGTCAGCAATGCTGACATTGACTTATCCAATTACCCTTTGCCGCCTAATCCTACAAATAATGTCGATCTCATGATGCCTTTGTCGCATCTTGAGATCAAATCCGCGCTGAACTCCTTTTCTAAGGACACAGCAACTGGGCCAGATGGGATTGACGTCCCAAGTCTCATTAAGTACGCCTCGTCCGAGAAGCTGTACATCATTTTTAATAGCTGGTTCTTTTCGGGGTCGCTACCCGTAAAGTTTAAAGAGAATCGTAGTATTCTTATCCCTAAGGGGAAGAAGGATCTCCATGACATCGGCAATTGGCGACCAATCACCATGTCTAGCATTATTTCAAGACTCTACTTAAAAATAATAGCAAATAGACTGTTGCATTGTGTCAGCCTAAACCCCAGACAGAGGGGTTTTATTAATGCCGCTGGATGCCTTGAGAATACTGCGATCCTTGAGGCTATTATCACTAGATGTAAGAAGGAGGGACAGTTTCTCGGTGTCGCATTGCTGGACCTGGCGAAGGCATTCGATACTGTATCGCATGCCCATTTAATAGTGGGCCTCCGAAGATTTGGCATCCATGAACACTTTATTAAGATTGTTTGTGATCTTTACCAGGGGGCAACTACCTCGTTTAAGACAGCCCAAGGGGAGACCAAACAAATCAAGATACTTCGGGGTGTCAAACAAGGAGACCCACTTTCGCCAATACTATTTAATATCGCTATGGATCCTCTCTTTGCTATGCTTGAGAGTGATCCTAAGTTGGGTTATTATATAGATAGGGGGAACAGCATTGCGTCCCTGGCGTACGCAGACGATACTGCACTTGTATCATCCACCTTTGTGGGGCTTCAGAGCCTCATAAATATTACCACGGCTTTTTGCGACTCTACAGGTCTTAAATTGAATATTAAGAAGTGCGTCTGCTTTAAGATTACGTCCCTCAGTCGTAAATCTTTTACTGTTAATGAGGGAAAAGAATGGTTCATTGGTGACTCTAAAGTTCCCTGGCTTGGTCCAGAGGAGAAGTCCAAATATTTAGGGAAATATATTTGCCCTTGGACAACTCCCTTCGGGGAGGCCGACCTAGATGGAGTTACCAATGAGCTTATATCTTATTGCAAACGCATTGAAATTGCCCATCTGAAGCCTAGGCAGCGAGTATGTATACTCAAAACATTCATCGTTCCTAGGATTAAGTATGGGCTATTTATGGCCAAACCTAACTTTGTTGCGTTGGACTCTCTTGACTCTATTATTCGTGACTGGACCAGACACTGGCTTCATCTCCCAGCCTGTATTAATATACATTTCATGTACACCTCATGTAGAGCCGGCGGTTTGGGTCTGCCCTGCCTCAAGTTCGAATACATAACCCATCTTGTGCAACAGATGCAAGTTTGCATTACCTCTTCAGATGACACTATTGCCAAGTTGGCTAACCGTTTCGGATTTGGGGCACGGGTTGGGGAACTGCTGACTCTGCATGATATTAAAACCTTTACTAAGGGCATCATTAATAATAAATGGTGGCGTAAAATGCAATTATGCGCATGGGAAGACCTCCCATCCCAAGGTTTAGGAGTGGTTTCCTTCTCCAGGAATCCACTCTTTAATTACTGGCTGGGACATGAGACTTGGCTGTCAGATCACGAATACATCGCAGCATTGTTAGTCCGTACCAATACTTACCCCACGAGGGAGGCGTGTGGTAGAGGGAGGGTTGGTACGGATATTCTTTGTAGACACTGTAGAGCCTCACCTGAAACTCTAGGCCACATTTCAGGTTTCTGTCCCTTATTTACCAGGAACCGGATTGTGCGCCATAATAAGGTAGTTAATTCTATTTTTATTAAAGCCCGTAAGGCCGGCTTCAATATTATGGTTGAACCCAAACTCCATCATGACGGGACTAATTTGAAACCGGACCTTATTATTTACAAGGGTAATGACTCTTATATAATCGACCCTACTATTATTTGGGATAAGTCCGTCTCTATTTTAAACCTTGAATATGACAAGAAATATAAGAAGTACGAATGTCTTACTATGCAGGTTATGAATATCACTAAAACCGCTAGTTGCATCGTACTTCCATTAGTCATTGGAGCCAGGGGCTCCTGGCTCCCCAAGAATAACCCTATTATTAGAATATTAGGACTGACAAAAGGTGACATAAAAGACATGTGTCTTAAAACTTTGACTGGTACTCTTAAACTTTTACAGGTCTTTATGGACAAATAGGATACCTCCTTCTCCTTGCTCTTTCTTACCCTCCTCAACTTTTTGGCTTTCTCATTTTATTGCTGCACTTTTTTTGTAATAAAAAATACTTAAAATATTAAATTCAAAAATAGATGTTGGCCCCTCATTTAGTCGTCTCTTCGACAGTATATATATTTGTTTACGGATATACATTTAAGTAAAACAAAAAATATTAATGTCGTATGGTTATATTTGTATTCAGTTAGGCAGTTTAAAGAGCTTTAGGTTATCCCATCTAGTAAGGTATTTATACTACTAAAACTAGGGGGTAATCCTCTCTGCCGGTTTTTCTCTCTTTTCTTCTTAAAAATGTATATATATATGTAATTTTGGTATTAGTGTTTATCCTACTTCGTGTAAACCGTTTATGTGGTACCTATATTTAGGGAGGTATTACCTTTGTGGATAGCACATTTTTTAGCTCTGTATAATATTATAATATATATTAAGTCTATCTATTTTGCCACTCTGAGGAGGGCCACACATATATATATTTTTATACTGTTATAGTATATTGTATTTTGGGGTCTATCTTTAGACCGGGTGGTTGGGCCCACTTTTTTGGGCACGTTGGTTTTCTAGCCTGTTCCCAATTGGAATAGCCGGGTAGTGTTTACCCAGCAAACTCATAACATTGTATAACGTTGCTGGAATGCTGTTATAGCGTTTTTAACGTTCTGATAGTTTTTGGGGCAGCGTTTTTATAGCGTTGTGGGTTTGCTGGGTATCTTGGTTGCCATCTTTGAGCACCAGGGCTGTGGGTGCCTCGATTTTACCTGTGCGTCACATTAGGGTGATCACTGCCCTGACGTTCTTAACCCCCCTGTTTCTTTAAGATCTACAGTGAGAATTTGCTTTAAAGCATACATGTGAC</t>
  </si>
  <si>
    <t>TAGCCAAATGCCTCGTCATCTAATTAGTGACGCGCATGAATGGATTAACGAGGTTCCCACTGTCCCTATCTACTATC</t>
  </si>
  <si>
    <t>TAGGATACCTCCTTCTCCTTGCTCTTTCTTACCCTCCTCAACTTTTTGGCTTTCTCATTTTATTGCTGCACTTTTTTTGTAATAAAAAATACTTAAAATATTAAATTCAAAAATAGATGTTGGCCCCTCATTTAGTCGTCTCTTCGACAGTATATATATTTGTTTACGGATATACATTTAAGTAAAACAAAAAATATTAATGTCGTATGGTTATATTTGTATTCAGTTAGGCAGTTTAAAGAGCTTTAGGTTATCCCATCTAGTAAGGTATTTATACTACTAAAACTAGGGGGTAATCCTCTCTGCCGGTTTTTCTCTCTTTTCTTCTTAAAAATGTATATATATATGTAATTTTGGTATTAGTGTTTATCCTACTTCGTGTAAACCGTTTATGTGGTACCTATATTTAGGGAGGTATTACCTTTGTGGATAGCACATTTTTTAGCTCTGTATAATATTATAATATATATTAAGTCTATCTATTTTGCCACTCTGAGGAGGGCCACACATATATATATTTTTATACTGTTATAGTATATTGTATTTTGGGGTCTATCTTTAGACCGGGTGGTTGGGCCCACTTTTTTGGGCACGTTGGTTTTCTAGCCTGTTCCCAATTGGAATAGCCGGGTAGTGTTTACCCAGCAAACTCATAACATTGTATAACGTTGCTGGAATGCTGTTATAGCGTTTTTAACGTTCTGATAGTTTTTGGGGCAGCGTTTTTATAGCGTTGTGGGTTTGCTGGGTATCTTGGTTGCCATCTTTGAGCACCAGGGCTGTGGGTGCCTCGATTTTACCTGTGCGTCACATTAGGGTGATCACTGCCCTGACGTTCTTAACCCCCCTGTTTCTTTAAGATCTACAGTGAGAATTTGCTTTAAAGCATACATGTGACTAGCCAAATGCCTCGTCATCTAATTAGTGACGCGCATGAATGGATTAACGAGGTTCCCACTGTCCCTATCTACTATC</t>
  </si>
  <si>
    <t>Scotoplanes globosa</t>
  </si>
  <si>
    <t>Sea pig</t>
  </si>
  <si>
    <t>Elasipodida</t>
  </si>
  <si>
    <t>Elpidiidae</t>
  </si>
  <si>
    <t>ASM2757502v1</t>
  </si>
  <si>
    <t>R2-1_SGl</t>
  </si>
  <si>
    <t>LRSILMEYVELQVRELNRKYPSIMNRNINNIISGNGPGSTGVASCTNKVPDRTEPTTRGETRGELAPPVEQEIFACISGLVFDCYYCKESFMSARKYATHMTMRHENREVTFTCPGCDFKSKKPHSVICHKPKCKGEVVAAEVNGGVLCPECGRTFKTVRGLSTHERKAHPTVRNEKRKIAREVEKTRNHDTSARPLNVKQVWNAEDTLLLIDLDEQFKHLYRANVAIRKFLPHMSLKQISDKRRGLAKVLQDKTQIPTVDAQHEPLPEVVGHFDAEEFRIERVRGGTPEHTDVIEEESDDINCQDFLNMVMDGKKATIQEVDKVFEIVMNRIKDQNPKSADNSRKSSTSNSNHGSRKTDGNNATRGHRHAARAALYRTTQKLFREKRGLLARNLLDGESAASCELSTEEVERVYKGRFGKISREKVDISMYPPPKNLVDNDGLLKPISPKEVMKAYRCTKPGTAPGPDRVALADIISIDKEGTLLATLFNIWLTTGMVPSKTKENRSILLPKGRENLHDIGNWRPLTLSNIVLRLYTRILAKRLATAVTLCERQKGFIAGSSTTENIIVVKELNNRCKRNGVKLAVLFLDLAKAFDTVSHDHIRVSLLRHGVCDKFVNVVMDMYKGSFTSFKMKDGSTDRIDMLSGVKQGDPLSPILFNLALDPLLTYLETDGFGLEYEKGKSICSLAYADDSCLVSGSHEGMQRNLDMAVQYFERTGLRLNVKKSAGYLLTPFNKSFVVNDATNWLAGDDTIPWLTEGETVKYLGAQIGPWTLSDPSGKKINCKLQKWCRTIGEAPLKPSQKMTMLTTYALPRLQFELIHGGYSRIILRWFDESVRFWVKRYNHLPDNFSSSMIYTACVDGGMGVVNLCDFTLTARIQALESVVMSKDTTLRGIGKPLINKIEELKISSDIPFSKWKTSHRRWRKKYKSQWASQKSQGKGSECFSNSKLSNSWQQGRSFLSEKERINALLLRANVFPTKEAMCRGQGPDKDVTCRRCWRAPETQGHITGRCASLCRERVHRHDRVCNTLLSAAKKLELRHYKTPRIEDDDGHNRFPDMVIVKDKTAYIIDPTVVYDGGWKPLKLAYNEKVRKYTKIMANVKKKTQVDEVKILPFVIGARGAWYKPNEEVTNLLGIKKSAIQGIVNKVLCDTVKMILLFMNL</t>
  </si>
  <si>
    <t>CTGCCCAGTGCTCTGAATGTCAAAGTGAAGAAATTCAATGAAGCGCGGGTAAACGGCGGGAGTAACTATGACTCTCTTAACA</t>
  </si>
  <si>
    <t>ATGCTAATTCGGTGCGTCCGGAAGGGAGACTAGGTAGTGTACATGCAACTATCACAACCTTCCACGCAGAGAGTCGGTTAGCGAATTGTTGACTAAGAAGCATACTAATGGAGTATGTGGAGTTACAAGTTCGTGAGCTAAACCGGAAGTATCCTTCAATAATGAATAGAAATATTAATAATATTATAAGTGGAAATGGGCCTGGCTCCACCGGTGTAGCGTCCTGCACCAACAAGGTCCCCGACAGAACTGAACCAACGACGAGGGGGGAGACCAGGGGCGAGCTGGCTCCTCCTGTAGAGCAGGAGATCTTTGCTTGTATCAGTGGATTAGTATTCGACTGTTACTACTGTAAGGAAAGTTTCATGTCTGCTCGAAAATACGCAACCCATATGACGATGAGGCACGAGAACCGGGAGGTGACTTTCACTTGCCCCGGGTGCGACTTTAAGAGCAAAAAGCCACACAGCGTGATTTGTCACAAACCGAAGTGTAAGGGCGAGGTTGTGGCCGCCGAAGTGAACGGTGGTGTGTTATGTCCAGAGTGTGGTCGTACATTCAAGACAGTGCGTGGTTTGTCCACCCACGAGAGAAAGGCGCATCCTACAGTTAGGAATGAGAAGCGCAAGATTGCAAGGGAGGTGGAAAAGACACGTAACCACGACACCTCTGCCAGACCATTAAATGTCAAACAGGTCTGGAATGCGGAGGATACTTTACTCCTTATAGATCTTGATGAGCAATTTAAACATCTATACCGTGCCAACGTTGCTATCAGGAAATTTCTGCCACATATGAGCTTAAAGCAGATTTCCGACAAAAGGAGAGGACTAGCTAAAGTATTACAGGACAAGACACAGATACCAACTGTCGACGCACAACATGAGCCCTTGCCTGAGGTAGTGGGACATTTCGATGCTGAAGAGTTCAGGATAGAGAGAGTGCGGGGCGGCACTCCTGAACACACAGACGTAATCGAGGAGGAGAGTGATGACATTAACTGTCAGGATTTTCTGAATATGGTTATGGATGGTAAGAAGGCTACCATCCAAGAGGTTGACAAAGTCTTTGAGATAGTGATGAACAGGATTAAAGATCAGAATCCGAAATCGGCAGATAATAGCCGTAAGAGCAGTACCAGTAATTCCAACCATGGTAGCCGCAAGACCGATGGGAATAACGCAACCAGAGGTCATAGACATGCGGCAAGAGCTGCCCTCTATAGAACAACGCAAAAGTTGTTCAGGGAGAAACGTGGTCTATTGGCTCGGAATCTGTTGGACGGCGAGTCAGCGGCAAGCTGTGAACTTTCAACGGAGGAGGTGGAGAGAGTTTATAAGGGTAGGTTCGGCAAGATTAGCAGGGAGAAAGTGGATATTTCCATGTATCCGCCTCCTAAGAACCTAGTAGACAACGATGGTCTACTCAAACCTATCTCACCTAAGGAAGTGATGAAAGCTTACCGCTGTACAAAACCAGGAACAGCTCCGGGCCCAGATCGTGTTGCTTTAGCTGACATCATCAGCATAGATAAAGAAGGCACTCTTCTGGCTACTTTGTTCAATATTTGGCTCACTACAGGCATGGTGCCGAGCAAAACGAAAGAGAATAGGTCAATCTTACTCCCCAAAGGAAGGGAGAACTTACATGACATTGGTAACTGGAGACCTCTAACACTGTCCAACATAGTGTTAAGATTGTACACGAGAATTTTAGCGAAGCGGCTGGCGACCGCAGTCACATTATGCGAGAGACAAAAAGGTTTCATTGCAGGCTCTTCGACTACAGAAAACATCATTGTAGTGAAGGAGCTTAACAATCGATGCAAGAGAAACGGGGTGAAACTGGCAGTTCTATTCCTGGATCTGGCGAAGGCCTTTGATACTGTGTCTCATGATCACATACGGGTGAGTTTACTACGCCATGGCGTATGCGACAAATTCGTCAATGTGGTTATGGATATGTACAAGGGAAGCTTTACTAGTTTTAAGATGAAGGACGGATCGACTGACCGTATCGATATGCTAAGTGGAGTAAAACAAGGCGACCCACTTTCACCCATATTGTTCAACCTTGCCTTGGACCCCTTGCTGACCTATCTGGAAACGGATGGATTCGGCCTGGAGTACGAGAAAGGGAAGAGCATTTGTAGTCTTGCATATGCTGACGACTCATGCCTGGTTAGCGGTTCCCACGAGGGAATGCAGCGAAACCTAGATATGGCAGTACAATATTTTGAACGAACAGGTCTACGGTTAAATGTCAAGAAGTCTGCAGGATACTTGCTTACGCCGTTTAACAAATCCTTTGTGGTTAACGACGCTACCAACTGGTTAGCGGGAGATGACACTATCCCGTGGCTAACCGAGGGTGAGACAGTCAAGTACTTAGGGGCTCAGATCGGCCCCTGGACTTTGAGTGACCCCTCAGGTAAGAAAATCAATTGCAAGCTGCAGAAGTGGTGCAGGACTATTGGCGAAGCACCACTTAAACCATCCCAGAAAATGACGATGTTAACAACTTACGCTCTTCCGCGATTACAGTTTGAGCTAATCCATGGTGGATACAGTAGAATTATCTTACGATGGTTCGATGAATCTGTCCGCTTTTGGGTTAAGCGTTACAACCACCTGCCAGATAATTTTAGTTCGTCAATGATCTATACGGCGTGTGTAGATGGTGGTATGGGCGTTGTGAATCTATGTGACTTCACATTAACGGCAAGGATACAAGCGTTGGAGTCGGTAGTTATGTCAAAGGATACAACTCTTAGAGGGATTGGTAAACCCCTAATTAATAAAATAGAAGAGTTGAAGATTTCATCCGACATACCGTTCTCTAAGTGGAAAACATCACACAGACGCTGGCGCAAGAAATATAAAAGCCAATGGGCAAGCCAAAAGTCTCAAGGGAAGGGTTCGGAATGCTTTAGTAATTCCAAGTTGTCCAACAGCTGGCAACAAGGCAGGAGTTTCCTTTCCGAAAAGGAACGCATCAATGCTCTACTACTAAGGGCAAATGTGTTTCCCACTAAAGAGGCTATGTGTCGTGGTCAAGGACCAGACAAAGATGTAACTTGTCGGAGATGTTGGAGAGCACCGGAGACACAGGGTCACATTACCGGTAGATGCGCTTCTTTGTGTAGAGAGCGTGTCCACCGACATGATCGAGTTTGCAACACACTCCTAAGTGCAGCAAAGAAACTCGAGTTAAGACACTACAAAACGCCAAGAATTGAGGACGACGATGGTCATAACAGGTTCCCGGACATGGTGATAGTTAAAGACAAAACTGCCTACATCATTGATCCGACGGTGGTATACGATGGGGGATGGAAACCACTGAAACTTGCATACAATGAGAAGGTCAGGAAGTACACCAAAATCATGGCTAATGTTAAGAAGAAAACGCAAGTGGATGAGGTGAAGATTCTCCCATTCGTAATTGGTGCTCGTGGTGCCTGGTACAAACCAAATGAAGAAGTGACTAACCTTCTAGGCATCAAAAAGTCTGCTATCCAAGGGATTGTGAACAAGGTATTATGCGACACTGTCAAAATGATACTGCTGTTTATGAATCTTTAGAGTGAATTTTATCAAACGTGTCTCGTGTTGACGTGACCTAAAGCTTATTTCATCTTTGGAGCATTATCGCTGGTCATCGTATTGCGATTGATTGTTATGGTATATATAGTAACATGAGTTCAACCTGAAGGTGAAATTGACTTTTCACCATGTGCGGTGGGAAGAACAGTTGTAAGCCGCTCACACACCGATCGGATACCATGCCAACTGTATCCAGGACCCAGGGCGGTGGTGGTCTGTTAATCCGTATTCAATGGGACCTGACTCAACTATGGTGGAGTCAGGTTGGTTTAAAACTGGGCCATGCGTCCCTTATAATAACGTAAAATTTCTTCCAATTCATATTTTTCGAAATATTTTGGTAAGGACTGTTTA</t>
  </si>
  <si>
    <t>TAGCCAAATGCCTCGTCATCTAATTAGTGACGCGCATGAATGGATTAACGAGATTCCCACTGTCCCTAT</t>
  </si>
  <si>
    <t>TAGAGTGAATTTTATCAAACGTGTCTCGTGTTGACGTGACCTAAAGCTTATTTCATCTTTGGAGCATTATCGCTGGTCATCGTATTGCGATTGATTGTTATGGTATATATAGTAACATGAGTTCAACCTGAAGGTGAAATTGACTTTTCACCATGTGCGGTGGGAAGAACAGTTGTAAGCCGCTCACACACCGATCGGATACCATGCCAACTGTATCCAGGACCCAGGGCGGTGGTGGTCTGTTAATCCGTATTCAATGGGACCTGACTCAACTATGGTGGAGTCAGGTTGGTTTAAAACTGGGCCATGCGTCCCTTATAATAACGTAAAATTTCTTCCAATTCATATTTTTCGAAATATTTTGGTAAGGACTGTTTA</t>
  </si>
  <si>
    <t>Eupentacta quinquesemita</t>
  </si>
  <si>
    <t>Stiff-footed sea cucumber</t>
  </si>
  <si>
    <t>Sclerodactylidae</t>
  </si>
  <si>
    <t>R2-1_EQu</t>
  </si>
  <si>
    <t>NSLRNANRKKAITADIQRKRDERAELRALREVEVRSTSVWSESETELLMQLEKQFSGVRFINCEIQKFLPSKTAKQISDKRRQVKARKPKLMSPAPDIPQSEPDAPHATCTAVTAAFDLAAFTKVIDMIKNTGTDEVLAELVDVLEEIVSGSEPEGGIVDDLFGKFLGETDSNPKSAGRQRPTGKGGTSRPANPNGPRTRGERRKARAADYRRVQELFKKKPKILAQELLDGGVQVGCEIPPASVEGTYKERFETVSGGVDISSYPTPESLVDNEDLIKPITDDEVLAAIRNTKPGTAPGPDRVSLAAVVKLDKSGTRLSALFNLWLLLGRTPRQLKENRSILLPKGSQNLDDIGNWRPLTLSSVILRLYSRVLAARLSNTISLCPRQQGFIKGSGTATNIELVKALCKYGKVNNRSIGVILLDLAKAFDTVPHELIRKALIRHGVCDKFLRIVEDMYAESYTRFKVKDGQTGKIYMRSGVKQGDPMSPVLFNLVLDPLLTKLEKDGVGFSIEGVGSICSLAYADDSCLVSGSHQGMQRNLDIAVDFFRHTGLKLNVKKSTGYMITTYGKTFIVNSTPQWKVGEASIPWLSEGSTAKYLGAPIGPWSNAWPSVEELSRRLDGWCKSISRAPLKPRQKLIILTKFGVPRMTYELIHGGYSRAKIGNLDSTVRYWAKRWLHLPDNVSNPFLYTSTRDGGLGILCLRDFVATARRSNIAAVMNSTDPITRSFGIHCLSKDYDVAKGLLPKKPHRKWRKDFRKDWIKQKSQGKGAALLTGCGISNNWVSTRSFLREKEFLTALKLRTNTYPTKETLCRGQGVKDVACRKCMHLPNPPVETLGHISGRCWFLKRMRIERHNTVCSAVRRAADNAGFRTTWEPKLADENGVNKMPDLILTKGDNSYIVDVTVPWDRGRAALSSAWSEKMVKYRPLQSVVATRFKTANVSVMPFVIGARGTWYPKNQSLANILGLKRYGLKAMVNKVLCDTVRMCETFMD</t>
  </si>
  <si>
    <t>GTCGCGATGTGATTTCTGCCCAGTGCTCTGAATGTCAAAGTGAAGAAATTCGATGAAGCGCGGGTAAACGGCGGGAGTAACTATGACTCTCTTAAGG</t>
  </si>
  <si>
    <t>AACTCTCTGAGGAACGCAAATCGAAAGAAGGCCATTACTGCTGATATACAGCGAAAGAGGGATGAGCGAGCTGAACTCCGCGCACTGCGTGAAGTAGAGGTTCGCTCTACCTCGGTTTGGTCGGAGTCTGAGACCGAGCTCCTCATGCAACTAGAGAAGCAATTCTCTGGTGTACGGTTCATCAATTGCGAAATCCAAAAGTTCCTTCCGTCGAAAACGGCAAAACAAATCTCCGATAAAAGGAGACAAGTCAAGGCCCGCAAACCTAAGCTAATGTCACCCGCACCCGACATTCCCCAATCGGAACCCGACGCTCCTCACGCTACTTGTACTGCGGTGACTGCTGCATTCGATCTAGCAGCCTTCACGAAAGTGATCGACATGATAAAGAACACTGGCACCGATGAGGTGTTGGCTGAATTGGTGGATGTCCTTGAAGAGATTGTCTCGGGTTCTGAACCTGAAGGGGGTATTGTCGACGATCTCTTTGGGAAGTTTCTAGGGGAGACCGACAGCAACCCCAAGTCTGCTGGGCGGCAACGTCCAACAGGTAAAGGGGGAACCAGTCGACCTGCCAACCCCAATGGCCCCAGAACCAGAGGGGAACGCAGGAAGGCTAGGGCGGCAGACTATAGAAGGGTGCAAGAATTGTTTAAGAAGAAACCTAAAATCTTGGCTCAGGAGCTGTTAGACGGGGGTGTTCAAGTTGGTTGTGAGATACCTCCAGCTTCGGTTGAAGGTACTTACAAAGAGAGGTTTGAGACGGTTTCAGGGGGTGTCGATATTTCTTCGTACCCCACACCGGAGTCTCTAGTAGATAACGAGGACCTGATCAAACCAATCACTGACGACGAAGTGCTTGCGGCAATTCGGAACACCAAACCGGGAACGGCTCCGGGTCCTGACCGAGTTTCGTTGGCAGCCGTGGTCAAATTAGACAAGTCGGGCACTCGACTATCAGCTCTGTTCAACCTGTGGCTGCTGTTAGGTCGAACTCCGAGACAACTCAAGGAGAATCGTTCGATCCTATTGCCTAAGGGATCTCAGAATCTGGATGATATCGGGAACTGGAGACCGCTAACACTATCAAGCGTGATTCTTCGTCTGTATTCCAGAGTGCTTGCAGCAAGGCTATCCAACACCATCAGCCTGTGCCCAAGACAGCAAGGGTTTATTAAGGGATCCGGCACCGCGACTAACATAGAGCTAGTCAAGGCTTTATGTAAGTACGGCAAGGTGAACAATAGATCCATTGGGGTCATCCTCCTTGATCTCGCTAAGGCCTTCGATACTGTCCCTCACGAACTAATCCGAAAGGCTCTCATTCGTCACGGCGTTTGTGATAAGTTCTTGCGGATCGTGGAGGATATGTACGCGGAGTCCTACACGAGATTCAAGGTAAAAGATGGCCAGACAGGGAAAATCTATATGCGTAGTGGAGTAAAGCAGGGAGACCCGATGTCACCGGTGCTGTTCAATCTCGTTCTGGATCCTCTTCTGACAAAATTGGAGAAAGACGGGGTTGGATTTAGCATCGAGGGCGTTGGTTCGATCTGCTCCTTAGCTTACGCGGATGATTCCTGTCTTGTCTCGGGTTCCCATCAGGGGATGCAACGCAACCTGGATATAGCCGTTGACTTCTTTAGGCACACCGGTCTAAAACTCAATGTCAAGAAATCGACAGGGTACATGATTACGACATATGGGAAGACCTTCATCGTCAATTCCACTCCCCAGTGGAAGGTCGGAGAAGCTTCTATCCCATGGCTGTCCGAAGGTTCGACAGCGAAATATCTAGGGGCGCCAATCGGACCCTGGTCGAATGCATGGCCCTCCGTCGAGGAATTGTCACGAAGGTTGGATGGCTGGTGTAAGTCTATCTCCAGGGCTCCTCTCAAGCCCAGGCAGAAGCTAATCATACTCACCAAATTCGGAGTGCCAAGGATGACGTATGAGCTCATACACGGTGGGTACAGTCGTGCCAAAATCGGCAATCTGGACTCCACCGTGCGATATTGGGCCAAGAGATGGCTCCATCTCCCAGACAACGTGTCTAACCCGTTTCTCTATACGAGTACACGTGATGGTGGACTTGGCATACTGTGCCTCAGGGACTTCGTTGCGACTGCTAGACGAAGTAACATTGCTGCCGTAATGAACTCTACGGACCCAATCACCAGAAGTTTTGGAATCCACTGCCTTTCTAAGGATTACGACGTGGCAAAAGGCTTGCTACCGAAAAAGCCACATCGTAAATGGAGGAAGGACTTCCGGAAAGATTGGATCAAGCAGAAATCTCAAGGTAAGGGAGCCGCCTTGCTCACTGGTTGCGGTATCTCTAACAATTGGGTGTCGACGAGAAGCTTCCTTCGCGAGAAGGAGTTCCTCACGGCACTCAAGTTACGTACCAATACCTACCCTACCAAAGAGACTCTGTGTAGAGGTCAGGGCGTCAAAGATGTTGCATGCAGAAAATGCATGCACCTGCCTAATCCCCCGGTTGAAACCCTGGGTCATATCTCAGGGCGATGCTGGTTCCTAAAGAGGATGCGTATAGAGCGGCATAACACCGTCTGTTCGGCAGTCAGACGGGCTGCAGACAACGCGGGATTCAGGACGACATGGGAGCCTAAGCTCGCAGACGAGAACGGGGTCAACAAAATGCCTGACCTGATCCTTACCAAAGGAGATAATAGCTACATTGTTGATGTCACGGTGCCCTGGGACAGAGGGCGGGCCGCGCTTTCCAGCGCATGGAGTGAGAAGATGGTCAAGTACCGACCGCTGCAAAGCGTCGTTGCCACCAGATTCAAGACCGCCAATGTGTCCGTGATGCCCTTTGTGATAGGAGCCAGGGGGACCTGGTACCCCAAGAACCAATCTCTTGCCAATATCCTTGGGCTCAAACGCTACGGTTTAAAGGCAATGGTCAATAAAGTCTTGTGTGACACAGTTCGCATGTGTGAGACATTTATGGACTAAGAACGACCAGATTAGTGAAACGGTTAATGACCATGGCACGATCCCCTACAGGATGGAGTACCGTTCCAGATCAGGTGGTACGCCACCTGACTCGACCATATACGGTAGTGATGCGACTCCGTCACGTCGCACTCCGCTCCTGTAACGGGATCTTCGGACTCTCCTTCGAAGGCCGGCACACAACATCATGCTGCCAAGTGCGAGAAGGAGAGAGTACACATCGCCATGAGGAGTTCGTCCCTGAACCAGGACACGAATTTAGGGGAGTGGTTTCTCGAGATCTCTTTCCATGCGTATCGCGTTGATACTAGTTGACACAGGGTTAGCTGTCCCTTTAATACGGCAAATGACTTCCGAAGAAATTCGGTTGTCCAATGCATT</t>
  </si>
  <si>
    <t>TAGCCAAATGCCTCGTCATCTAATTAGTGACGCGCATGAATGGATTAACGAGATTCCCACTGTCCCTATCTACTATCTGGCGAAACCACAGCCAAGGGAACGGGCTTGGCACAATTAGCGGGGAAAGAAGACCCTGTTGAGCTTGACTCTAGTCTGGCGCCGTGAAGAGACTTGAGAGGTGTAGAATAAGTGGGAGGTCTCTCGTCCGGGGTTACCGACCCTCCGGGGAAGGGCCCCGAGTTTCCGCCGTTGAAATACCACTACTCTCAACGTTTTTTTACTTATCCGGTGAGGCGGGTGGCACGGCGGCGCGGTCCCCTCGCGGGTCGCGTCGTCTTCGATTTTTGCTGGTGCCAACCTTTTGTCCGTCTCGATTGCCTCCCCCTCGGGGCAGTGCGCCGATTCGGCGAGAGCGACCCGTTCCGGAGAACCCGCCAGGCGGGGAGTTTGACTGGGGCGGTACATCTGTCAAATGGTAACGCAGGTGTCCCAAGGAGAGCTCAGCGAG</t>
  </si>
  <si>
    <t>TAAGAACGACCAGATTAGTGAAACGGTTAATGACCATGGCACGATCCCCTACAGGATGGAGTACCGTTCCAGATCAGGTGGTACGCCACCTGACTCGACCATATACGGTAGTGATGCGACTCCGTCACGTCGCACTCCGCTCCTGTAACGGGATCTTCGGACTCTCCTTCGAAGGCCGGCACACAACATCATGCTGCCAAGTGCGAGAAGGAGAGAGTACACATCGCCATGAGGAGTTCGTCCCTGAACCAGGACACGAATTTAGGGGAGTGGTTTCTCGAGATCTCTTTCCATGCGTATCGCGTTGATACTAGTTGACACAGGGTTAGCTGTCCCTTTAATACGGCAAATGACTTCCGAAGAAATTCGGTTGTCCAATGCATT</t>
  </si>
  <si>
    <t>Pentamera pediparva</t>
  </si>
  <si>
    <t>Sea cucumber</t>
  </si>
  <si>
    <t>Phyllophoridae</t>
  </si>
  <si>
    <t>ASM2540011v1</t>
  </si>
  <si>
    <t>R2-1_PPe</t>
  </si>
  <si>
    <t>GACCGCTAATTTTTTTGTCCCAAAATTGTCGAATTGTCTCACGCAGAGCAAGGATAAACATGGGAAACTGGCCCTAACCCTAACCCTAACCCCGTGAAACGGCCGACTCAGAACTGGCACGCACCAGAGGAATCCGACTGTCTAATTAAAACAGAGCATCGCGTCGCCTGTAACCCGGTGCGGTCGCGATGTGATTTCTGCCCAGTGCTCAGAATGCCAAAGTGAAGAATATCAATGAAGCGCGGAGTAACTATGACTCAAGTGAAGCTTCCGAATTGTTACGATATTTTCCCCTGCAATTCAAGAGAGAGTCGGTAACGGGTACGGTGCATTGCAAGGTACCCGGCCAATATCACTTATTCATCCTGGTTCAATCGTAAAATTATCCAGGACACACAAGCATTTACAATGCTCGCTACAGATAGTAATTGGGGGAATGGTACTCACGACCCCTCCGCCCGGGGTCGCGATCGTGATAGAAGTCCTAACACCCGACGCGAGGAGAACTGAACGCCTGACAACGCGGGACGTTCGAATCGAGGCCACGAGACTGGTGAGGAAAGCTCTTTTGAGGGCTACGTGTTAACTCAATCGGGGTGTATCACTGCCCGCATTGTACCGAAATATTCACTAGTGCTCTCATGGCCTGCAAAGTCATGGAGCCGTGCACGAAAACTGGGAGGGTCTGGTTCAGATGCCCCACATGTAATTTCCGTTCGCAGAATCCACACTCAGTTGCATGTCACATACCGCAGTGCAAGGGGGTTATGCCGATGGAAGTGGATGGGATAAAATGCCAGGAATGTGATTGCAGATTCCAGACGAAGAGAGGAGTGTCGCAGCATGAGCTTTAGGCACACCCAGAACTTAGAAATGCGAAGAGAGTTGAGACCACAGTTGCAAACTTGGCGCGTCAACCTGACGTGATCGGGGCCGGAAAAGCCGCAGCCTCGCAACTGTGGTCTGCGGAGGAAACAAATCTCTTTCTGCAACTAGAGAAAAGATTATCTGAAGAACGCCTAATTATTCTCGCTATTTCAAAGTTCATACCTGGCAAGTCCTGCAAGCAAATTTCCGACAGACGGAGAGTGCTTAAGAGACGTCGAGAAGCTGCATCACTGTCGGGCACCCCAGATCCGGGAGCCCACATCCTCGCTGCCGCTGCGGTAACTGCCACTTTCAATATGGCGGAGGTTCAAGAAATCATAACCGTGACACAGGAAAGCCTTGGTACGGACGAGGTTATGGATGAGAGAACCCAACGGGGATATTGTCGACAAAATCTTTGAAAAGTTTGTGAGTGCAGAAGTTATCTCTGCAAAGAGCAAGCAGAACAACCAGATTCATAACAAGAACACAAAGCCACGGGTTCATACGGACACACCACAAGGTCCTATGACCAGAGGGGAACGCAGGAAAGCCCGAATTGCGGATCACAGACGCATACAAGAACTCTATAAAAGAAAACTTCAAATCCTGGCCCAGGAGCAATTGGACGGAGAGGTCCAGGTCACTGACCAAGAGGTGCTTGGTGCAATTAAGAACACCAAGCCTGGCACAGCTCCGGGGCCGGACAGGATTTCTTTGGCCCACTCGGTCAAATTAGACGGTTCAGGGCAGCGTTTGGCAGCAATGTTCAACTTATGGTTGTTATTGGGAAGAACACCTACCCAACTCAAAGAGAATCGGTCGATTCTTCTACCGAAGGGCAAGGATAACCTGGACGATATTGGCAATTGGCGACCGCTTACATTGTCTAGCGTAATTATGCGTTTGTATTCGAGGATCCAAGCTGCAAGGTTGTCTGAGAGCATCAGCCTTTGTCCGAGACAAAAATAGGTTAGCAAGGGCTCCGGAACCGGCACGAACATCGAGCTAATAAGGGCTCTCTGTAAGTACGCAAAGGGGAACCGTAGACCTATTGCTGTCATCCTCCTTGACCTCGCTAAGGCTTTCGATACTGTTCCGCACGGATTAATTCAGCGAGCCCTCATCCGCCACGGCGTTTGTGACAAGTTTGTACGAATAGTGCGGGACATGTACACGGATTCATACACGAGATTCAAGGTTAAAAATGGACAAACGAAGCAAATATTCATGCGTAGCGGAGTGAAGCAGGGAGCCCCAATGTCACCGGTGCTTTTCGACCTCGTCCAAGACCCTCTTTTAACGAAGCTGCAACAGGACGGGGGAGGGTTGAGCATCGAGGGCGTGGGGTCAATCTGCAGCTTAGCTTATGCTGACGATTCTTGCCTTGTCTCGGGCTCACATATTGACATGCAGGGGAACCTTGACATAGCCGTAGAATTCTTCGGACGCACTGGTCTGAAGCTCAACGTCAAAAAGTCAACGGGCTACATGATTTCATCCTATGGGAAAACATTCTTTGTCAACAACTGCCCCCACTGGCCGGTTGGTAATGACACAATCCCATGTCTGTCTTCGGATCAGACAGCGAAATATCTGGGTGCACAATCAGCCCGTGGTCAGTGGCATGGCCCTCGGTTGACGGACTGAAACGTCAGTTAAACTGGTGTAAATCGATCGCTTAAGCGCCACTCAAACCACGACAGAAACTGACCATGCTGACCAAATTTGCTCTCCCAAGGCTAACCTATGAGCTTACCCACGGTGGTTACAGCAGGACCAGGAGAGGCAACCTCGATGCCATGGTCAGATACTGGTCCAAAAGATGGCTCCACCTCCTGGACAACGTGTCTACCCCATTTCTATACATAAGCTCACGAGACGGTGGGTTTTGTCACTACAGCACGACAAAATAACGTCGGGGCCGTCTTGAACTCTGCAGATCCAATCACAAGAGGATTCGGAATTCACTGCCTACCAAAAGCAAAGGTAGAGGCAGCAATAGCTAACCCTGCAAAGAATCCACACAAAAAGTGGCAGAAAACATTCCGAAAAGATTGGATCAAGCAAAAATATCAAGGGAAAGGTGCAGCAATGCTCGGTGGATGCCCCATATCCAACAACTGGGTGTCATCCAGGATTTCCCTTCGAGAAAAGGAATATCTCACTGCACTCAAGCTTCGCACAAACACCTACCCCACTAAAGAGACTTTGTGCAGAGGACAAGTCGGCAAGGACGTCATGTGCAGAGAATGTACGCATCTGCCCAACACACCAGTTGAGACTCTCGGCCACATTTCAGTACGATGCTGGTTCCTGAAAAAGATGAGAATAGATCGACACAATATGGTGTGTTCTACCATCAAGATGGCGGCCGAGAAGGCGGGATTCGGATGGACATGGGAGCCTAAGATTATGGATGAAAATGGGGACAGCACGATGCCTGATTTGATCCTTACAAAACATGATAACAGTTATACTGTTGACGCCACTGTTGTCTGGGATAAGGACAGAACAGCACTATCAAATGCCGGGTCCCAGAAGGTGGCTAAATACAACCCACTCAAGAGTGTGGTTGCAGCTCTCTTCGGCACCCCAGAAGTAACTGTTATCATCTTCGTGGTGGGCGCTAGAGGTACTTGGTACCACATC</t>
  </si>
  <si>
    <t>TAGCCAAATGCCTCGTCATCTAATTAGTGACGCGCATGAATGGATTAAGGAGATTCCCACTCGGCGGGCCCCACATTGTTACAAATAGCCCGACTTGTGCGCTATTGTTGCAAGTTTAAAAGTGGAGTTGTCGTTCCCCCCATAACGACAAGGAAGTATAGGAACTACTTTGTTACTATTTGCCAGACGTGGAGTTCAGACCACAAAACTGTTCAGAGTGTTGTCATCATTTACATTGTGAATTGTAACCACAAGTTATCAACGATGTCATGGCTGCTTTTTCTCAGCGGTAATCTACTAGCTGTTGGACTAACAGGGGAAATGCCGACTGGTAAGCCTTAAGTAATATCTTAGGCTGAAGCCAAATTATGCTCTGGTCCTGTTCACCAGATTAACTGTGATAATATGTAACAGGCTCAGTGATCAATATCTCAGACGAATTATTTCAGTTAGCTAAAGTGACCCTAATCCTTAATTCAAACTTCCTTCAATAAATGTTTTACGATAGCAGTGGACAATCGGATAATATATTATGTTACAGTG</t>
  </si>
  <si>
    <t>Antedon bifida</t>
  </si>
  <si>
    <t>Rosy feather star</t>
  </si>
  <si>
    <t>Comatulida</t>
  </si>
  <si>
    <t>Antedonidae</t>
  </si>
  <si>
    <t>ecAntBifi1.1</t>
  </si>
  <si>
    <t>R2-1_ABif</t>
  </si>
  <si>
    <t>GSLALGQVDSEGEPSTKSVLTMSFRHCEFRSHKNPIIDGHNIPPSSLKEFFKIRAPVEGLPIPEGAQDIPVVCSADSRTEVENNPVVVVPVPFTYFVCPMCNTGYTEIRKLTAHLHKHTDASVLFKCGKCGKFSKTGHGATIHYAKCSILEQPTTAQVLDFVCSCGKAFKTKTGLSQHGRHRHPILRNLKRVEAQQAEIEGKRLQRAKNSKRSKKSIWSDEEVEKLIYLNSEFQGSRQINSDIAKQLASKTNKQVSDKRRALGLLIGPKAKSTVQLPVTRVPMPKRPQRIEEIPKEPFEEALISATEQITNTELGNLVLTSFSRAIEKSSAMTGYDKIKGKLPPPKARVDNKNLLLPITVEEVNTAIKATKTATAAGPDKVTLEDLKCNPNINTVLASLYNSFLISGKIPKDLKENRSILLPKGSGDSDSINDWRPLTISSLVLRLYTRILASRLQKAVTLNERQRGFIKAPGCSENITLLTDMIQEAKNRGQHLSVVFLDLAKAFDTISHEHVFEGLRRFGVHEHFIGMVKDMYTGTCTSFKVPDGTTDPIKMCRGVKQGDPMSPILFNIAMDPLLCALEASGQGWKLNNTTACTSLAYADDTALCSDSSEGMRALLKIVEQFCHLTGMNINASKSAAFSIEPLHKTYALNMTRSFQVDSETIPWVEPGTSNGYLGALFDPWNGLEKFEGVSTLDTWCKRINKAFLKPRQKVDILVSFAIPRISHKLSVSNTSKTQIKKLDDTIRYWIKLWLKLPNCISTHFLYTSARDGGLGVPCLSQSVLSARLQNLGRCLDSSDQFVRSWAEGKGFADRIQKLATKWKLDIPHRKKLNRRWKEERQRNWAAQGSQGIGVETWKGSKVSNHWILKRSFLKEREYISALLLRSNTYPTREAVSRGREGREVRCRRCLTTVETVGHISGWCYVVKEARIRRHNNVCMKLGQIAHRQGWSVSYEPTFKVPTGTLKPDILLVKDDRALIVDPTVVWDNCSRSLSLAARKKISKYSCLVPQVRNLTGAEQVTVIPVVIGARGTWGAENKAIVKALNLRKSVMEQITLKVLCDTIQLFAAFMDC</t>
  </si>
  <si>
    <t>GCTTGGCGGTCTTTCGGGGTCGCTTCGGCCGGCGCCAAACAGCCAACTTAGAACTGGTACGGACACGGGGAATCCGACTGTCTAATTAAAACAAAGCATTGCGACGTCCGCAACCATGGCATTGACGCAATGTGATTTCTGCCCAGTGCTCTGAATGTCAAAGTGAAGAAATTCAACGAAGCGCGGGTAAACGGCGGGAGTAACTATGACTCTCTTAATT</t>
  </si>
  <si>
    <t>TAATTAGGCTCTGTTAGTGACTCTTTTACAGATCCTGCAACGTGAATGTACCAATACATCCAGTTGCCGATCATAAAAGATTCCGAAGACGGCGTATATATATAGGCTTGATAACCTATCATAAGTTTGTTCTTACCGTTCCTCACTGGTCTAATTGGGGTTTCTCTTAGGTTAATCTCCCGAGAGTTTAAAAACCAGCTGATTGCTAAAAGTATATTTAAATATATTCCCGGACTCGGGACCCGGCCCCATCTGATGCAGGTGCGGATGGGGGTTGCGACACACTTGCAGGTACAGGAGCGGGCATGCACGTCTCCTGTATCTGATATTCCCGCATGCAGGACGGCCGATAGGTCAACCGTGCAGCAGGTTGCTGCATATAACGTACGATGCCACAGCATGTACCCTGAAGGCGCTTCTGTGCCTTTGGAGAAATGCTCGTGCTACAGTCAGTTGGGAGGCGGTGGCGCCCATTTTCTTTATAAGGAAATAAACGACCGCGTTCGAAAGGGTGCAAACAGCCTTTTGTCCACTAAATTGCATACTGTAAGGGAGTCTGGCGCTGGGACAGGTCGATTCCGAGGGAGAACCTAGCACAAAATCAGTGCTGACAATGTCCTTCCGGCATTGTGAGTTTAGAAGTCATAAAAATCCTATAATAGACGGACACAACATCCCACCGTCAAGTCTAAAAGAGTTCTTCAAAATAAGAGCTCCAGTTGAGGGATTACCTATACCTGAGGGCGCTCAGGATATCCCTGTTGTCTGTTCTGCTGATAGTAGAACGGAGGTAGAGAACAACCCGGTTGTGGTAGTACCTGTCCCGTTTACATACTTTGTGTGTCCCATGTGTAACACCGGTTACACAGAAATTAGAAAATTGACAGCTCACTTACACAAGCACACCGATGCGAGTGTATTATTTAAATGCGGAAAATGTGGGAAGTTTTCCAAAACGGGACACGGTGCGACCATACACTACGCCAAATGTAGTATATTGGAACAACCTACTACCGCCCAGGTGTTAGATTTTGTCTGCTCCTGTGGCAAGGCATTTAAGACCAAAACGGGTCTCTCCCAGCATGGAAGGCACCGACACCCTATCCTGCGTAATTTAAAGAGGGTGGAAGCTCAACAGGCGGAAATAGAGGGGAAGAGGTTGCAAAGGGCAAAGAACAGCAAAAGATCTAAGAAGTCAATCTGGTCGGATGAAGAAGTTGAAAAACTAATTTATCTGAACTCTGAATTTCAGGGATCCAGACAGATCAATAGTGACATTGCTAAACAGCTGGCATCGAAAACGAATAAGCAGGTGAGTGACAAACGACGAGCACTAGGGCTTCTTATCGGTCCAAAGGCAAAATCAACTGTACAACTCCCTGTCACCCGAGTTCCAATGCCAAAAAGACCACAGCGAATAGAGGAAATTCCTAAGGAGCCTTTCGAAGAAGCTTTAATATCTGCTACGGAGCAGATAACAAATACAGAGTTGGGAAATCTTGTGCTAACATCATTTAGTCGAGCCATTGAGAAAAGTTCCGCCATGACCGGTTACGATAAGATAAAAGGGAAGCTCCCTCCGCCCAAGGCTAGGGTAGACAATAAAAATTTATTGTTGCCAATTACGGTGGAGGAAGTGAATACAGCCATAAAGGCCACAAAAACAGCAACGGCTGCTGGTCCAGATAAGGTTACTCTCGAGGACCTAAAATGTAACCCTAACATCAATACGGTACTCGCTAGTCTGTACAACTCTTTTCTTATCAGTGGGAAGATCCCCAAGGATCTTAAAGAAAACCGTTCAATTCTGTTGCCAAAAGGAAGTGGCGACTCCGATTCCATCAATGATTGGCGACCTTTAACTATTTCCTCTCTGGTGCTCAGACTATACACACGAATTCTGGCGAGTCGACTCCAAAAAGCGGTAACGCTGAACGAAAGACAGAGAGGTTTTATTAAGGCTCCTGGATGCAGTGAAAATATCACCCTGCTAACCGACATGATTCAGGAGGCGAAGAATCGTGGACAACATCTTTCGGTAGTGTTCCTTGATTTGGCAAAGGCATTCGACACAATTTCACATGAACATGTGTTCGAGGGTCTTAGAAGGTTTGGAGTGCACGAGCACTTCATCGGGATGGTGAAAGACATGTACACCGGTACATGTACGTCATTCAAGGTACCAGATGGAACCACGGATCCCATCAAAATGTGCAGAGGTGTGAAGCAAGGTGATCCCATGTCACCTATCCTGTTCAACATTGCAATGGACCCTCTCCTGTGCGCCTTGGAGGCTAGTGGGCAAGGGTGGAAGCTAAATAACACCACAGCCTGCACTTCATTAGCATACGCAGATGACACTGCCTTGTGCTCTGACAGTTCTGAAGGAATGCGTGCACTCCTAAAGATTGTCGAACAGTTTTGTCATCTGACTGGTATGAACATCAATGCCAGTAAAAGTGCAGCGTTTTCGATTGAACCTTTGCATAAAACGTATGCACTAAACATGACCCGTTCTTTTCAGGTCGACTCCGAGACCATACCATGGGTTGAACCAGGTACCAGTAATGGATATCTTGGAGCACTCTTCGATCCTTGGAATGGTCTGGAAAAGTTCGAGGGCGTATCTACATTAGATACATGGTGCAAACGTATTAACAAAGCATTTCTAAAACCCCGTCAGAAAGTGGATATTCTAGTTAGTTTTGCTATACCAAGAATTTCACACAAGCTTTCCGTTTCCAACACATCTAAAACTCAAATTAAAAAGCTAGATGATACCATCAGATACTGGATCAAATTGTGGCTCAAACTACCCAACTGCATATCGACGCACTTCTTATATACCTCCGCTAGAGACGGTGGACTAGGAGTTCCCTGCTTGTCACAATCTGTTCTATCTGCAAGGTTGCAGAATCTAGGCCGGTGCCTAGATTCGTCCGATCAGTTTGTGCGTAGTTGGGCGGAAGGTAAAGGATTCGCCGATCGAATTCAAAAGCTCGCTACTAAATGGAAGTTAGATATTCCACACCGAAAGAAGCTTAATCGCAGATGGAAAGAGGAAAGGCAACGCAATTGGGCCGCTCAAGGGTCGCAAGGCATTGGTGTAGAAACCTGGAAGGGATCGAAAGTTTCAAATCACTGGATTTTAAAACGATCATTCCTAAAAGAAAGGGAGTACATATCAGCATTGTTACTGCGAAGCAACACCTACCCTACTAGAGAAGCCGTTTCCAGAGGTAGAGAAGGAAGAGAGGTGCGATGTAGAAGGTGTCTGACCACGGTGGAGACAGTAGGTCACATTTCCGGTTGGTGCTACGTAGTGAAGGAAGCAAGAATCAGGCGTCATAACAACGTCTGCATGAAGCTTGGTCAGATAGCGCATAGACAAGGTTGGTCTGTATCATACGAACCTACGTTTAAAGTTCCAACGGGAACTTTGAAACCCGATATTTTACTGGTTAAGGATGATCGCGCTCTGATCGTGGACCCCACCGTGGTATGGGACAATTGTAGTCGTAGTCTATCTTTAGCTGCGAGGAAAAAGATCTCCAAATACAGTTGTCTCGTACCACAGGTGAGGAACTTGACCGGGGCCGAACAAGTGACTGTTATACCAGTGGTGATTGGAGCTAGAGGCACTTGGGGTGCCGAAAACAAAGCAATTGTTAAAGCTCTTAACCTACGAAAGTCAGTGATGGAACAGATTACCTTAAAAGTCTTGTGCGATACAATCCAATTATTTGCTGCATTCATGGATTGTTAACCATGATAAGGAATGTGTACTTGTGGTTAGTCCATTTTAATTTTACTTAAGGAGGGACCCAAAAGTGAGGACAGGTACGTAGTGGGCTGCGTAAGATTGTGTCTGGCGCACCAAGAGGGACTAACATCTTTCCCTTGCCTTCAACGGATATGTGTAAGATCGGGTTACACGTATTTCGGTGTCAAGGGCATTCTCGCACATAGACGTGAATATCCTTGATAGGACAGTGTGGAAGGTTTCTCGTCTTTTTCAGTGACGCCTACTGTCTTAGGTGGAAAGACTCAAGGTTGTGGCAGTATCTACTGCTGTACCTAAGTCATCTAA</t>
  </si>
  <si>
    <t>TAGCCAAATGCCTCGTCATCTAATTAGTGACGCGCATGAATGGATTAACGAGATTCCCACTGTCCCTATCTACTATCTAGCGAAACCACAGCCAAGGGAACGGGCTTGGCAGAATTAGCGGGGAAAGAAGACCCTGTTGAGCTTGACTCTAGTCTGACCTTGTGAAGAGACATGAGGGGTGTAGAATAGGTGGGAGGCTCACGCCGCCGGTGAAATACCACTACTTTCATCGTTTCTTTACTTATCGGGTGATGCGGGAAGCGGGCCCACCGGGTCCACGATTCTAGCGTTAAGCGCGACTTGTCGCGCAACCCGCTCCGGAGACAGCGTCAGGCGGGGAGTTTGACTGGGGCGGTACATCTGTCAAATGGTAACGCAGGTGTCCTAAGGCGAGCTCAGCGAGGACGGAAACCTCGCGTAGAG</t>
  </si>
  <si>
    <t>TAACCATGATAAGGAATGTGTACTTGTGGTTAGTCCATTTTAATTTTACTTAAGGAGGGACCCAAAAGTGAGGACAGGTACGTAGTGGGCTGCGTAAGATTGTGTCTGGCGCACCAAGAGGGACTAACATCTTTCCCTTGCCTTCAACGGATATGTGTAAGATCGGGTTACACGTATTTCGGTGTCAAGGGCATTCTCGCACATAGACGTGAATATCCTTGATAGGACAGTGTGGAAGGTTTCTCGTCTTTTTCAGTGACGCCTACTGTCTTAGGTGGAAAGACTCAAGGTTGTGGCAGTATCTACTGCTGTACCTAAGTCATCTAA</t>
  </si>
  <si>
    <t>Actinopyga echinites</t>
  </si>
  <si>
    <t>Deep water redfish</t>
  </si>
  <si>
    <t>Holothuriida</t>
  </si>
  <si>
    <t>Holothuriidae</t>
  </si>
  <si>
    <t>ASM1001598v2</t>
  </si>
  <si>
    <t>R2-1_ACe</t>
  </si>
  <si>
    <t>IPPTRTGLCLVNCSVVCLPTTKSSIGAENCPSLWEERSGTFCFSFHSTFKCLFNILTGVRVFMCFAYCTRSGIMMVLKFQELLFINGKGAKYYLLNGVMRCNWGLLSDLFEAPLREVSVSRPPNSPPKGPFMVEVPSNIYQCGACKSAFINHREFQKHTLTHECKFLFKCTSCERMFDSAHAVLIHRTYCKGEAPPRRDPSNFVCSVCHCPFGSSRSLGQHERHRHPEVRNRKRIELREREIRRKREARLQASNRYLHLQDELLDEPSGGSVERQIDRSKIWSDTEVTLLKELDAKFKGAKNINIKIAEFLRSKSNKQISDKRRQLGLTGSVRPSTKPAAKRATTSSQRAQPSSLAPLATKLRSSIDHLPEADSDPSIQPLLSLLDGDPLEFSNWSSSFSDRHKVKSTNNESRNKRRKKRVNLSNRRKKSSKAAADYRYVQDLYQKNRKRLASEILDGKTDSTCPVAIDKIEETYRERFGSADDVEEPDLSVYPPPSEPCDNDILLQPISIEEIQRALFSFARDTAVGPDGLTVDDVIKIFGKDNSLFSLFNGWLFSGKIPDSYKSNRSILIPKGCDNLDDLGNWRPITMSSVVVRLYLKILAARLSNSVKLNPRQRGFIDAAGCLENVTILDSITRSCKREGKYLGVALLDLAKAFDTISHKHILTSLKRFGVSDHFVKLVSDLYTKATTYFKTPLGQTGDINILKGVKQGDPLSPILFNIAMDALFSELTNARGNGFTYSNVEIPALAYADDTALISSSHRGLQRSLDIVVKYCDLTGLRLNVNKCVAYKLTPLSTKSFTVNEGAEWYINNSKVPWLNVTDCTKYLGRYFCPWTRSYNPEDLAKLLTQLGKWCNAIHNASLKPRQKLYFLKTYVIPRIKYKLFMAGPPASALNTIDSFIRTRVKFWLHLPDCVNNDFLYTSCKNGGLGLPSLRFEYITHEIQRRQVCLKSSDNVISQLARLFHLHTEVSNLLESNGITDKPKGVKNKWWRYQALHKWEKLPSQGKGVSTFSRNSRHNFWINGDSWLSEKEFIAALQVRTNTYPTREACSRGRPGSNVLCRHCNRSTETLGHITGYCPLFTDNRIARHNRIVKKLIERAKGLGYTILEEPRLQVQGRFYKPDIVIFKDNESYIIDPTVIWDSSSSILKREFTKKRDKYLCLIPHIKRLTGCDSCHVVPVVLGARGSWFTDNSLVEKILELSNNFIKDLCLRTLTGTLKILNIFMNI</t>
  </si>
  <si>
    <t>GAACTGGCACGGACCAGGGGAATCCGACTGTCTAATAAAAACAGAGCATTGCGACGTCCGTAAACCGGGTGTTGACGCAATGTGACTTCTGCCCAGTGCTCTGAATGTCAAAGTGAAGAAATTCAATGAAGCGCGGGTAAACGGCGGGGGTAACTATGACTCTCTTTT</t>
  </si>
  <si>
    <t>GCTGTACAATTGGTGGGTACCTCCTCGTGGTGTACAGCGGATGCCTGACGATCATTTACACACATACTGAGCCTATTGTTTAGGTGTGCCTTTCAGGTCCTGAGTCATCTTTGGCCTACTTTTCTTACACAGGTTGCCTACTAAAGCAGCCTTTCCACGATCGTCAGGTAACTAAATCCCACCAACCCGCACAGGTCTGTGTTTAGTTAACTGCTCCGTTGTGTGTCTTCCTACTACGAAGTCCTCTATCGGGGCTGAGAATTGCCCATCTCTTTGGGAGGAGAGATCGGGAACATTTTGTTTCTCTTTTCACAGCACTTTTAAGTGCTTATTTAACATTCTGACTGGTGTAAGAGTCTTTATGTGTTTTGCCTACTGTACACGTTCTGGCATAATGATGGTTCTAAAGTTCCAAGAACTGTTGTTTATTAATGGCAAAGGTGCTAAATATTATCTGCTTAATGGTGTTATGAGGTGTAATTGGGGACTTCTCAGTGATCTATTTGAAGCCCCGCTTCGTGAAGTCTCGGTATCGAGACCTCCTAATAGCCCCCCTAAGGGGCCCTTTATGGTCGAAGTTCCTTCAAACATTTATCAATGTGGAGCTTGCAAATCTGCTTTTATTAACCACAGAGAGTTTCAAAAACACACTCTTACACATGAGTGTAAATTTCTCTTTAAATGCACCTCCTGCGAGAGGATGTTTGATAGCGCTCATGCAGTGCTTATCCATAGAACATACTGTAAAGGTGAGGCACCACCTCGAAGAGATCCATCCAATTTTGTCTGCAGTGTTTGTCACTGCCCCTTCGGATCTTCCAGAAGCCTAGGACAGCATGAACGTCATAGGCATCCTGAAGTTAGAAATAGAAAGAGAATAGAACTTCGTGAGAGAGAGATTAGAAGAAAGAGAGAGGCACGTCTTCAAGCCTCAAATAGATACCTACATCTTCAAGATGAGCTCTTGGATGAACCTTCTGGAGGGTCCGTTGAGAGACAAATTGACAGATCTAAGATCTGGTCTGATACTGAAGTTACTCTACTTAAGGAATTAGACGCCAAGTTTAAAGGCGCTAAAAATATTAATATTAAGATTGCTGAGTTTCTGAGATCTAAGTCGAATAAGCAGATCTCTGATAAGCGTAGACAATTGGGGTTAACTGGGTCTGTCAGACCATCGACCAAACCAGCAGCCAAAAGGGCAACAACGTCGTCACAACGCGCCCAACCTTCTTCCTTGGCACCACTGGCTACCAAGCTACGCTCTTCTATCGACCATCTACCAGAGGCCGACAGTGATCCTAGTATCCAACCATTGTTAAGCTTGTTGGACGGCGATCCTCTTGAATTCAGCAACTGGTCATCCTCCTTCTCGGATAGACATAAGGTTAAGTCTACCAATAATGAGAGTAGAAATAAGAGAAGGAAGAAAAGGGTCAATTTATCTAATAGAAGAAAGAAATCGTCAAAGGCAGCGGCTGACTACCGGTATGTCCAGGACCTCTACCAGAAGAACCGCAAACGACTTGCCTCTGAAATACTGGATGGTAAGACAGACTCCACTTGTCCGGTCGCCATCGACAAAATTGAAGAGACGTATAGAGAGCGTTTCGGCAGTGCTGATGATGTTGAGGAGCCCGACCTCTCCGTCTATCCTCCACCGTCCGAGCCTTGTGACAACGATATTCTACTTCAACCTATTTCCATCGAAGAGATCCAGAGAGCACTCTTCTCCTTCGCCAGAGATACGGCTGTTGGTCCGGATGGTCTGACAGTTGATGATGTTATTAAGATCTTTGGTAAAGACAATAGCCTCTTCAGTCTGTTTAATGGTTGGCTATTCTCGGGAAAAATTCCCGACAGTTATAAAAGTAATCGTAGTATTCTTATACCGAAAGGTTGTGACAACCTCGATGATTTGGGGAACTGGCGTCCTATAACGATGTCCAGTGTTGTCGTAAGATTATACCTTAAGATTTTGGCTGCTAGGTTGTCCAATAGTGTTAAGCTTAACCCACGACAGAGGGGTTTTATTGACGCAGCCGGGTGTCTCGAAAATGTTACTATTCTCGACTCCATTACAAGGAGCTGTAAGCGTGAAGGTAAATATCTTGGTGTTGCTCTTCTTGATTTAGCCAAGGCTTTTGACACTATTTCTCATAAGCATATTTTGACTTCTTTGAAAAGGTTTGGTGTGAGTGATCACTTCGTTAAATTGGTGTCTGATCTTTATACAAAGGCTACAACCTATTTTAAGACACCTTTGGGTCAGACTGGTGATATTAATATTCTTAAGGGTGTCAAGCAGGGAGATCCTCTCTCCCCTATACTCTTTAATATAGCAATGGATGCCTTGTTTAGTGAGCTTACAAATGCTCGAGGGAATGGTTTTACCTATTCTAATGTTGAAATCCCAGCATTAGCGTATGCCGATGATACTGCGTTAATTTCAAGTTCCCACAGGGGCTTACAACGTTCCCTGGATATTGTTGTAAAGTACTGTGATCTTACGGGCCTTAGACTCAATGTGAATAAATGTGTGGCCTACAAGCTTACCCCTCTTAGTACGAAATCCTTCACTGTCAACGAAGGTGCTGAGTGGTATATCAATAATAGTAAAGTTCCTTGGTTAAATGTAACCGATTGTACAAAGTATCTTGGCCGCTATTTTTGTCCCTGGACACGATCATACAATCCAGAGGACTTGGCCAAACTTCTAACTCAACTTGGCAAGTGGTGTAATGCTATTCATAATGCATCTCTGAAGCCTCGTCAGAAGCTATATTTTCTTAAGACTTATGTGATTCCTAGAATCAAGTACAAGCTTTTTATGGCTGGGCCACCGGCCTCTGCTTTGAACACGATCGACTCTTTCATTAGAACTAGAGTCAAGTTCTGGCTTCATTTGCCTGACTGTGTTAATAATGATTTCCTCTATACGAGTTGCAAGAACGGTGGTCTTGGTCTGCCATCTTTAAGGTTTGAGTACATTACTCATGAGATTCAAAGAAGGCAAGTGTGTCTCAAGTCATCTGACAATGTTATTTCTCAACTTGCTAGACTCTTTCATCTTCATACTGAGGTTTCTAACCTCCTTGAGTCTAATGGTATTACTGATAAACCTAAGGGTGTTAAGAACAAATGGTGGAGGTATCAAGCTCTCCATAAGTGGGAAAAATTGCCTTCTCAGGGTAAAGGTGTCTCAACTTTTTCCAGGAACAGTCGACATAACTTTTGGATTAATGGTGATTCCTGGTTAAGTGAGAAAGAGTTTATAGCTGCTCTTCAGGTTAGAACGAACACGTATCCCACTAGAGAAGCCTGCTCCAGAGGAAGGCCTGGTAGCAACGTTCTATGTAGACATTGTAATAGGTCCACTGAGACCCTTGGTCATATTACTGGCTACTGTCCGTTATTTACTGATAACAGAATCGCCAGACACAATCGTATTGTAAAGAAGCTCATCGAAAGAGCAAAAGGGCTTGGTTATACCATACTTGAGGAGCCTAGACTCCAGGTTCAAGGTCGTTTCTATAAGCCTGATATCGTTATCTTTAAAGATAACGAAAGTTATATTATCGATCCTACTGTTATTTGGGACTCGTCATCGAGTATCCTAAAACGTGAGTTTACTAAGAAGAGAGATAAATATCTATGTTTGATTCCGCATATTAAACGTCTCACTGGTTGTGATTCTTGCCATGTTGTGCCAGTGGTTTTGGGTGCCAGGGGTTCCTGGTTCACCGATAACTCTTTAGTGGAGAAAATCCTTGAACTTAGTAATAATTTTATTAAAGATCTCTGTCTCAGAACTCTTACCGGGACGCTTAAGATTCTGAATATATTTATGAATATTTAGCTGTCGTTCTAGGTTGCCAGTCCTCCCCTGGCTTGTCTGTTCGACATCCTTTTACTCTCTCTTTGTTTTTTGCCATGAGGCGCCAGCCTCCCTGGTGATCATGGACCCGGTCGTCGGCTTCACATGCAGTCGGTTGCCACTACTGCACGTAGTTCTGTAATTAGGTTTGTAAAGTGGCTCTAGGTTTTGTATCTTTAGTTGTGTGTTAGCACGTTTTTTGTTAGCTGCCGGCGTCCGGTGTTCCTTGATGCACCGTCCGACCCCCCAGCTCTTGGTCTTCTGCGCCGTCATGTATGTTGCACTTGTGCATCTCATGAGGGTGGTGGTCTCGTACATCCGAGGCCGGGTGGATGGCAGGCCGATTTTGCTAACCCCATTCCTCTGGCTTGCCAATTGTTGGGTGGGATGGGTGGCTTTGTGGGACATACATGGGTGGGATGGGCGGTGGGAATCTATTATTATCTGTGCGCGTCACTTGGGTTGATCACTCCCGTGACGCTTCCTTTTATCCCCCCTTATTGAAAAGTGAGAAATGGGTCACCCGTGGCCTTCAATTTTAA</t>
  </si>
  <si>
    <t>TAGCTGTCGTTCTAGGTTGCCAGTCCTCCCCTGGCTTGTCTGTTCGACATCCTTTTACTCTCTCTTTGTTTTTTGCCATGAGGCGCCAGCCTCCCTGGTGATCATGGACCCGGTCGTCGGCTTCACATGCAGTCGGTTGCCACTACTGCACGTAGTTCTGTAATTAGGTTTGTAAAGTGGCTCTAGGTTTTGTATCTTTAGTTGTGTGTTAGCACGTTTTTTGTTAGCTGCCGGCGTCCGGTGTTCCTTGATGCACCGTCCGACCCCCCAGCTCTTGGTCTTCTGCGCCGTCATGTATGTTGCACTTGTGCATCTCATGAGGGTGGTGGTCTCGTACATCCGAGGCCGGGTGGATGGCAGGCCGATTTTGCTAACCCCATTCCTCTGGCTTGCCAATTGTTGGGTGGGATGGGTGGCTTTGTGGGACATACATGGGTGGGATGGGCGGTGGGAATCTATTATTATCTGTGCGCGTCACTTGGGTTGATCACTCCCGTGACGCTTCCTTTTATCCCCCCTTATTGAAAAGTGAGAAATGGGTCACCCGTGGCCTTCAATTTTAA</t>
  </si>
  <si>
    <t>Marthasterias glacialis</t>
  </si>
  <si>
    <t>Starfish</t>
  </si>
  <si>
    <t>Asteroidea</t>
  </si>
  <si>
    <t>Forcipulatida</t>
  </si>
  <si>
    <t>Asteriidae</t>
  </si>
  <si>
    <t>GCA_911728455.2</t>
  </si>
  <si>
    <t>R2-1_MGl</t>
  </si>
  <si>
    <t>CLDKRPPPGLVRTPNMLVQINDRRIPAETSPGSKRSPISSIGADRRNRAGSSNTIATAVVGVAPSGLPPGDHHPMPRGVTGNARGIQATPPNVAQVDDDRDLAVGFQRVPSFDVWNSTRYSGRSIPLAALELGEEVLSEPNETDGMSLPRDDITLEPGSPGSVVIEADTQEVVAQMQVGPPEVEQPVTTVSYPVPYKETGCKLCQEVFPARKRLVEHYKSKHPRVIVVGECAKCQRRYQNFQALACHAGKCPGRIQAPVQLLHRCENCGQSFKTLSGMKQHMRHRHPAQRNEERLRKKADDVMRKRLARSAASKSGQARVQVWSEEEVYRLLELEEQFANEKYVNKCIAEFLPGKTYKQISDKRRCLKKKGGSNPPGRTRPPRKTVTVPVQSAMDKKSYIEYVGPNPQTRMGKCIAKEAQAGGPSAWLEIEAESNLLLKAASSKNPRNGRAKTSKRKVDIRREVANPGKSNQNYARRKSEYKRIQSLYKYKKRILVEEILDNKSRKTCKLDPKEVEDFYREKLETIPECAGLEDWEGIKISEGVEEATLLTGPVSVSEVRRNLQSMDKGSAPGPDGITVKDLWEMDLEEMARMFSAWVLCGKVPECTKGARSVLLPKGTEGLDRIGNWRPITIGEIVMRLFTKILTARLTRVVRLSPRQRGFVAAQGCAQNLFLIDTLVKAAKEHRLPISMAFLDLSKAFDSVSHKHVIDELKKAGMDTHIIGLIQSLYDGSYTEFKMGTKATGPIYFKRGVKQGDPLSPLLFNIAIDPLLRRLEEEEGFSFEIEGERCSISALAFADDIAIVGKSSLDLQRLLDITEEFCQRTGLRMNVGKCAAFHIQPWGSRSFTVNEGSPWNIDGSPIPWIQPGETTKYLGLRVGPWLGVKPSDLGERLKEWVERIGKAPLKPHQKVDIVRNHAIPRLQYQLSMIKVSGNTLRALDGTIRAAVKEWLNLPPCVTNGLIYSSPKDGGVGLLRMEKAIPILRARAVMTAVESEDPTISRIAREGVSQLGKADKLREVARPKESWRTQEHSAWAAKPCQGIGAEAWRGDTFGNKWITTPMLRSHQYCAALQMRTNTYPLREAVQRGREGDKTCRGCDAPLETLSHVSGQCPKVQGARIMRHNKICDMLVDRVVASKPQVWLVRREVTCKDESGATKRPDLVFTNGEHAVVVDITVRFESKGNLEKAYDDKVSKYQTCGKSLKAITGVTTIEFHGLVLGARGAWCNKNVAVLEALNVDCKSFRSRLCTKALIKTLDLLYTFGNR</t>
  </si>
  <si>
    <t>CCCCGGCGCGGGCCGGGCGAGCGGGCGGCGGCCGGGCGAAGGTCGGTCGTGCGCGCCGGGTCCGGGCGGCGGTGTCTCTCCGTCTCGCGTCCCCGGGCGGGGCCCGCGGTGCGTCTACCCCGAACCTCCTCGCCCCCGGGCGCTGGAGCGGGAGGGGTCGGCCCCGCGGTGTCCTCCCCGGTGTGGCGCGGGCGGGCCGGGGCCCCCGTCCGCCGGTGCGCCGGCTCCCGAGCCTCCGTCGCCGGGCGAGCCCGGACCGGCGTGGGGCCCGCCTCGTGGACAGTCCTGGCTGCGCGGCCGCCTCGTGCGGTCGCTTCGGCCGGCACCCAACAGCCGGCTCAGAACTGGTACGGACCAGGGGAATCCGACTGTCTAATTAAAACAGAGCATTGCGACGTCCGCAGCCGGGGCGTTGACGCAATGTGATTTCTGCCCAGTGCTCTGAATGTCAAAGTGAAGAAATTCAGCGAAGCGCGGGTAAACGGCGGGAGTAACTATGACTCTCTTAAGG</t>
  </si>
  <si>
    <t>TGGGTCAAGATGGGCCGTCAGGGTCAAAGGGAAAATTAGTCTCTAGAGAGTAATTATTCCCCGAGAGTAACTGACACACCACCCTTCTTCCGGAGTTTGGGGAGATAAGAACAGGCACCCCTGGTTGGAAACTCCGGAACTAACAGGCCGAGGAAACGAAAGTAAGACCAAAAATCGGGGTCAGGGGGATTTCGTCAATTGGCTGGGGGTGTTAGCTCTGAGATAACTCCAAATGGAAGTCCGGCCAGGGCAAGGCGGAACGAAAGATGGAGTCCCGATAGTGAATGTTGCATACCGGTACATCAAAACGCCCCTCCGTCACTCCTCGGAGGGAAAGGGGCGTGGGTATAGAGGAAATGCACGTACATAGTCGGTCACCAAAGGGATGCCAGGGACAAGGTAACCCACCCTCTCAATGAGAGGGTACCAAATTCATCAACCTTGACGTGGTAAGAGGTCCTCCCGGGGGGAGATAGTGAGAGATAGGGCAATACCCCTATTCACTCCTAACTCCCTCAGGGCGAATGATGCTTGGATAAACGTCCTCCTCCTGGTCTCGTACGGACCCCAAACATGCTTGTACAAATAAATGACAGAAGGATACCGGCTGAGACGTCTCCCGGGTCAAAAAGGTCTCCGATTTCTTCGATAGGCGCCGATCGGAGAAATCGCGCGGGAAGCTCTAATACCATAGCGACGGCTGTCGTAGGAGTGGCACCATCTGGGCTTCCTCCCGGCGACCATCACCCCATGCCCCGTGGGGTGACAGGGAATGCAAGGGGCATACAAGCTACACCCCCAAACGTAGCACAAGTAGATGATGACAGAGATCTTGCCGTCGGGTTCCAACGGGTACCGTCCTTCGACGTATGGAACTCGACGAGGTACTCGGGTAGGAGTATTCCTCTGGCAGCTCTAGAGCTGGGCGAGGAAGTTCTTTCCGAGCCCAACGAAACGGACGGCATGTCACTCCCGCGGGATGACATTACGCTGGAGCCAGGTTCCCCGGGATCTGTAGTCATAGAAGCCGATACACAAGAGGTAGTTGCGCAAATGCAGGTGGGGCCGCCAGAGGTGGAACAACCGGTAACCACTGTGAGCTATCCCGTCCCCTACAAAGAGACGGGGTGTAAGCTGTGCCAGGAGGTTTTTCCGGCTCGGAAGCGTCTGGTGGAACACTATAAGTCAAAGCACCCTCGAGTGATCGTGGTGGGCGAGTGTGCGAAGTGCCAAAGGCGATACCAAAACTTCCAGGCGTTAGCCTGCCATGCAGGAAAATGTCCTGGGAGAATTCAAGCACCCGTCCAGCTTCTGCATCGATGCGAGAACTGCGGTCAATCCTTCAAGACGTTGAGTGGGATGAAACAGCACATGCGGCACAGACATCCTGCTCAGCGAAATGAAGAAAGGCTGCGTAAAAAGGCCGATGATGTTATGAGAAAGAGGCTAGCAAGAAGTGCGGCATCCAAATCGGGCCAGGCTAGGGTTCAAGTTTGGTCCGAGGAGGAGGTCTATCGCCTCCTGGAACTGGAGGAGCAGTTCGCCAACGAAAAATATGTCAACAAATGCATTGCGGAGTTTCTGCCGGGCAAGACCTACAAGCAGATCAGCGACAAACGCCGCTGTCTGAAGAAAAAGGGAGGGTCTAACCCCCCCGGGAGGACTAGACCTCCACGTAAGACTGTTACTGTTCCTGTACAGTCAGCGATGGATAAGAAGTCTTACATAGAGTACGTGGGTCCCAACCCGCAAACCCGCATGGGCAAATGCATCGCCAAGGAAGCCCAGGCTGGGGGGCCCTCGGCTTGGCTAGAGATCGAGGCCGAGAGCAACTTGTTGCTCAAAGCCGCGAGCTCGAAAAACCCGCGAAACGGAAGGGCGAAGACCAGCAAGCGGAAGGTTGACATAAGAAGGGAGGTGGCGAATCCGGGCAAATCCAACCAGAATTACGCACGAAGGAAGAGTGAGTACAAACGCATTCAGAGCCTCTACAAGTACAAAAAGCGGATACTTGTTGAGGAGATCTTGGATAACAAGTCCCGCAAGACATGCAAACTCGACCCGAAGGAAGTCGAAGACTTCTACCGGGAGAAATTGGAAACAATTCCTGAGTGCGCAGGGCTTGAGGACTGGGAAGGCATTAAGATCTCCGAGGGCGTGGAAGAAGCAACGTTACTCACAGGGCCGGTATCAGTCTCGGAAGTGCGAAGAAACCTCCAATCCATGGACAAGGGAAGTGCCCCAGGACCTGATGGTATCACCGTCAAGGACTTGTGGGAAATGGACCTTGAAGAGATGGCTCGAATGTTTTCGGCATGGGTTCTATGCGGAAAGGTCCCCGAGTGCACAAAAGGGGCGAGATCCGTCTTGCTCCCCAAAGGCACGGAGGGACTGGATCGCATAGGAAATTGGAGACCGATCACTATAGGCGAGATAGTGATGAGACTGTTTACCAAAATCCTGACTGCAAGACTCACCAGGGTTGTTCGTTTAAGTCCAAGACAGCGAGGGTTCGTAGCGGCCCAAGGGTGCGCCCAGAATTTGTTTCTGATCGACACCTTGGTAAAGGCCGCCAAAGAACACCGCTTGCCAATTTCAATGGCATTTCTCGATCTTTCCAAGGCCTTTGACTCGGTTAGCCATAAACACGTCATAGACGAACTGAAGAAGGCAGGGATGGACACGCACATCATAGGCTTGATTCAGTCACTATATGACGGGAGCTACACCGAGTTCAAAATGGGTACCAAAGCCACGGGCCCTATTTACTTCAAGAGGGGTGTTAAACAGGGAGATCCGCTCTCTCCTTTGCTTTTCAACATCGCAATAGACCCCCTCCTGAGGCGCCTTGAAGAAGAAGAAGGGTTTTCCTTCGAGATCGAGGGCGAGAGATGTTCTATCTCCGCCTTGGCATTCGCAGATGACATCGCGATTGTCGGAAAGTCAAGTCTGGACTTACAACGGTTGCTCGACATTACTGAAGAGTTCTGCCAGCGAACAGGGCTCCGAATGAATGTGGGAAAGTGCGCTGCTTTCCACATTCAGCCCTGGGGAAGCAGATCTTTTACGGTTAATGAAGGGTCCCCCTGGAACATCGACGGTAGTCCGATCCCCTGGATCCAACCGGGAGAGACAACGAAGTACCTTGGCCTGCGTGTCGGGCCTTGGCTTGGTGTCAAACCTTCAGATCTAGGTGAAAGGTTAAAGGAATGGGTCGAGCGAATCGGAAAGGCACCGCTCAAGCCACATCAGAAGGTCGATATAGTCCGTAACCACGCCATCCCGAGATTGCAGTACCAACTATCCATGATTAAAGTGAGTGGCAACACTTTACGAGCTCTGGATGGGACAATTCGGGCGGCGGTGAAAGAGTGGTTAAATCTCCCACCTTGCGTGACGAACGGCCTGATCTACTCCAGCCCCAAGGATGGAGGAGTTGGGTTGCTGCGAATGGAGAAAGCCATACCGATCCTGAGAGCCCGTGCCGTTATGACAGCAGTCGAGTCTGAAGATCCGACCATTTCGCGCATTGCGAGGGAGGGAGTGTCGCAGTTGGGGAAGGCCGATAAATTGCGCGAGGTGGCTCGTCCTAAGGAGTCTTGGAGGACCCAAGAACACTCCGCTTGGGCGGCCAAGCCGTGTCAAGGCATCGGTGCTGAAGCCTGGAGGGGTGACACATTTGGAAACAAGTGGATCACTACACCGATGCTGAGATCACATCAGTATTGCGCGGCCCTCCAGATGCGAACTAACACCTATCCATTGCGTGAAGCTGTTCAGAGGGGACGGGAGGGAGACAAGACCTGCCGGGGGTGCGACGCACCTCTGGAAACACTTTCCCACGTATCCGGCCAATGCCCCAAAGTGCAAGGGGCGCGGATTATGCGACACAACAAGATCTGCGACATGCTCGTGGATCGGGTTGTGGCAAGTAAACCGCAAGTATGGCTAGTCAGACGTGAGGTTACATGCAAGGACGAATCGGGAGCAACGAAAAGACCCGACCTGGTATTTACAAACGGCGAACACGCGGTGGTGGTTGACATCACCGTACGTTTCGAATCGAAAGGGAACCTTGAGAAGGCATATGATGACAAGGTTTCTAAATACCAGACCTGCGGGAAATCGTTGAAGGCCATCACGGGGGTGACGACGATCGAATTTCATGGCCTAGTGCTCGGGGCAAGGGGTGCGTGGTGTAACAAGAACGTCGCTGTTCTAGAGGCGTTGAATGTCGACTGCAAATCCTTTCGCTCCCGGCTATGCACGAAAGCCCTGATTAAAACCCTCGACCTGCTCTACACGTTCGGTAACAGGTAAGGTTCCCCAGCGACTAGCGAGTTCTTCGCTGAGACGCCCGGCGACCATTGGCGCTCCTTACCCTATCTGATGAAGACGACAACAATCGATAATGACAAAACAACAAGCCCGTCCCCCGCTAACCTAGCTGTGTGTGTAAGCATGCCCGGCCACTTGAAAGCCGGATGATGCATCCTTATCCTAGTGAAAGATGGGGATATGGGAATCCTCCTGACGTGTCACATGTCGACGCCCGACAATAAACGGCGAAATGCCCAATACTAGTTTACTAGTTCGGATCCTTA</t>
  </si>
  <si>
    <t>TAGCCAAATGCCTCGTCATCTAATTAGTGACGCGCATGAATGGATTAACGAGATTCCCACTGTCCCTATCTACTATCTAGCGAAACCACAGCCAAGGGAACGGGCTTGGCAGAATCAGCGGGGAAAGAAGACCCTGTTGAGCTTGACTCTAGTCTGACCTTGTGAAGAGACACGGGGGGTGTAGGATAGGTGGGAGGCCGGGCTCGCCCCGGTTCGCCGGTGAAATACCACTACTCTCGTCGTTTCTTTACTTATTCGGTGAGG</t>
  </si>
  <si>
    <t>TAAGGTTCCCCAGCGACTAGCGAGTTCTTCGCTGAGACGCCCGGCGACCATTGGCGCTCCTTACCCTATCTGATGAAGACGACAACAATCGATAATGACAAAACAACAAGCCCGTCCCCCGCTAACCTAGCTGTGTGTGTAAGCATGCCCGGCCACTTGAAAGCCGGATGATGCATCCTTATCCTAGTGAAAGATGGGGATATGGGAATCCTCCTGACGTGTCACATGTCGACGCCCGACAATAAACGGCGAAATGCCCAATACTAGTTTACTAGTTCGGATCCTTA</t>
  </si>
  <si>
    <t>European starfish</t>
  </si>
  <si>
    <t>GCF_902459465.1</t>
  </si>
  <si>
    <t>R2-1_ARub</t>
  </si>
  <si>
    <t>NAQQPSRHCNKPIMILQIKAMNMPAEAPPGTTRRPRASPKSAQWGSSIKDRTPATATTVVEPVLPFGTHHTSPQGVIDRAWGIPLSTVVHTDNDNSANRFQMIETFTIWNSKRYTGREMPLAAIAVGTDTVDQPAGEVTTPQREEQMSPMRGDDIIIDLTEPSTPEAEAQRAAISPHGVLRERPSHRDDDVIDLTTSNKPEAVTPREVNSPRGIEELSESSDDGGTEVGTPPREEETLVETVDESELEAVVSYSVPYRETACARCHELFPARKSLVDHYKSLHPKVVVLGECGKCGRRYQKFQALACHAGKCQGKIPTPTPHPFPCKICGQTFRSKIGLGQHERHQHPNHRNEERLCKKAADATRKRQTRSTTTNAAQARVQVWTEEEVDRLGDLEKQFAGEKYINKCIAEYLPGKTCKQISDKRRGLKRTNQQVPLKPKSRAAVKVPTPTSALNKKAYLEFVGLNPETQMGKCIAKEARSSEPSNWHEIEAESTRLLNAKTSKKPQSGRAKNNKRKVDVREGANTGKSNPKRAGKKSEYKRVQSLYKFKKKILVAEILDKKVREKCKLDPKEVEDFYREKLEGTPEIAGLEDWSGIKISEGAEEPSVLTEPVTVLEVVKNLHSMDSSSAPGPDGITVKDLRSMNMETLSNMLSAWMLCGKVPESIKGARSVLLPKCSEGLDQIGNWRPITIGSVIMRLFTKILTARITKIVSLSPRQRGFVAAPGCAQNLFLIDTLVKTAKKRRLPISMAFLDLSKAFDTVNHRHIYSELEKAGMDSHVIGLIKSLYERSFTEFKVGDSKTGPLYFKKGVKQGDPLSPLLFNIAIDPLLRRLEDEEGFSFEIDGERCSISALAFADDIAIVGKSSLDLQRLLDIADEFCQRTGLRMNVGKCAAFHIQPWGKSFTVNEGASWSIGGLPIPWITPDETTKYLGLRVGPWRGVKTEDLGERLNVWIERIGKAPLKPVQRVDLVRNHVTPRLQFQLSMTQASGNSLRSLDSTIRGAVKEWLKLPPCTTNGMIYSAVGDGGLGMIRFEKVIPTLRAKAIMSSIESKDPTIARIGKVGVAHLRNAEDLRELAKPKECWRVKEHTEWAAKACQGIGANAWKDDAHGNRWITTPILRGHQYCAALQMRTNTYPVREAILRGREGDKTCRGCDAPTESLSHVSGQCPKVQGARIVRHNKICDMIVDRVVAHKTHKWQVRREVTCKDQSGATKRPDLVFSDLEHTVVIDTTVRFESGRSLDKAYAEKVSKYQTCAESLKAITGTETIEFHGLVIGARGAWCVENAKPLAALGIDCKSFRSQLCNKALLKTLDLLYLFGNR</t>
  </si>
  <si>
    <t>GAGCCCCGGCGCGGGCCGGGCGAGCGGGTGGCGGCCGGGCGAAGGTCGGTCGCGCGCGCCGGGTCCGGGCGGTGCGGTCTCTCCGTCTCGCGTCCCCGGGCGGGGCCCGCGGTGCGCCTTCCCTGACCCTCCTCGCCTCCGGGCGTTGGACGGGGATGGGTTGGCCCCGCGGTGTCCTCCGTTCGAGGCGCGGGCGGGCCGGGGCCCCCGTCCGCCGGTGCGCCGGCTCCTGAGCCTCCGTCGCCGGGCGAGCCCGGACCGGCGTGGGGCCCGCCTCGTGGACAGTCCTGGCTGCGCGGCCGCCTCGTGCGGTCGCTTCGGCCGGCACCCAACAGCCGGCTCAGAACTGGTACGGACCAGGGGAATCCGACTGTCTAATTAAAACAGAGCATTGCGACGTCCGCAGCCGGGGCGTTGACGCAATGTGATTTCTGCCCAGTGCTCTGAATGTCAAAGTGAAGAAATTCAGCGAAGCGCGGGTAAACGGCGGGAGTAACTATGACTCTCTTAAG</t>
  </si>
  <si>
    <t>GTGAGGACTGGATAAATCTAAATAACTTTTAGAAACATCCGGACCCCATTACAGCGTTCTCGAATACATCTTGAGTAACTGGCATGACATCCTAAATCATAAACTCTGAAAAATGGGGTGGTACAACCCTGGACTGGGTTTTTCAGAATGAACAGGCCGTCGCATCTCGGTAAGAAAAAGCCGATGTCGGGAGAACGAATGCGTAGTGCTGGGGATGCTAGACCCGGAGACGACCCAATACAGAAATATGTCTATACGCAATAGACATACGGATGAATGGGGTTTCGATAGTAAATGGTGCATACCGGTAGCAGTGAGACAGTCGTGTTTCGACACGGAGCTACAGGCGAGGAAATGCCCAGAGATAGTCGGTCATCAAAGGATATCCTATGCGCAGAGGATCCACCCTTCAAGGAAGGGTACCGTAACTAGCAACCTTGACGAGGTAAGAGAGCTCAGCGGGAGAGAAAGGAACTGGAGGGCACTACCCCTCCAACCTCTCTCTCCCAAAAACCAATGCTAGTATGGATAAAATGCGCAACAACCCTCCCGACATTGCAACAAACCAATCATGATATTACAAATAAAAGCAATGAACATGCCAGCGGAGGCGCCGCCTGGAACCACTCGAAGGCCTCGTGCTTCACCCAAAAGTGCCCAATGGGGAAGTTCTATTAAAGACAGAACACCGGCAACCGCGACGACGGTCGTGGAGCCAGTTCTGCCTTTTGGTACTCATCACACCTCACCCCAAGGTGTGATTGACCGTGCGTGGGGTATTCCATTAAGCACAGTGGTGCATACAGATAATGACAATAGCGCCAACCGATTTCAGATGATAGAGACGTTTACCATCTGGAACTCGAAGAGGTATACCGGAAGGGAAATGCCTCTGGCAGCTATAGCGGTTGGGACAGATACTGTCGACCAACCAGCAGGGGAAGTGACCACCCCCCAGAGAGAGGAACAGATGTCACCAATGAGGGGTGACGACATCATCATTGATCTAACAGAACCAAGTACACCAGAAGCGGAAGCCCAAAGGGCGGCTATCAGCCCGCATGGGGTATTAAGAGAGAGGCCCTCACATAGAGATGATGATGTCATTGACCTAACGACGTCAAATAAACCAGAAGCGGTAACCCCAAGGGAGGTTAACAGCCCGCGAGGTATAGAAGAACTATCGGAGAGTAGCGATGACGGAGGAACGGAGGTAGGAACCCCACCAAGGGAGGAAGAGACATTAGTCGAGACCGTAGACGAAAGCGAGCTAGAGGCCGTGGTAAGCTACTCTGTCCCCTATCGAGAGACAGCATGTGCTCGATGCCACGAACTCTTCCCAGCTCGAAAAAGTCTAGTGGACCACTATAAGTCGCTTCACCCAAAAGTGGTGGTTCTAGGGGAATGTGGAAAATGCGGACGAAGATACCAAAAATTCCAAGCACTTGCCTGCCATGCGGGTAAATGCCAGGGAAAGATCCCAACCCCAACCCCACACCCGTTCCCTTGTAAGATCTGCGGCCAAACCTTCAGATCGAAGATTGGACTGGGCCAACACGAGCGCCACCAACATCCCAATCATAGAAACGAAGAACGGCTGTGTAAAAAGGCCGCCGATGCAACCAGAAAGAGGCAAACTAGATCAACGACAACCAACGCGGCACAGGCTAGGGTTCAAGTCTGGACCGAGGAGGAAGTCGATCGCCTCGGGGATTTGGAGAAGCAGTTTGCGGGCGAAAAATACATCAACAAATGCATAGCTGAGTATCTGCCGGGGAAGACTTGCAAGCAGATCAGTGACAAGCGTCGCGGTCTGAAAAGAACAAACCAACAGGTGCCTTTAAAGCCCAAATCAAGGGCAGCGGTCAAAGTGCCGACACCGACGTCAGCACTGAACAAAAAGGCATACCTGGAGTTCGTAGGTCTAAACCCGGAGACTCAGATGGGCAAATGCATTGCCAAGGAAGCTCGATCTAGCGAGCCTTCTAATTGGCATGAGATCGAAGCGGAAAGTACAAGACTGCTCAACGCCAAGACCTCAAAGAAACCGCAATCGGGAAGGGCGAAAAACAACAAGCGGAAAGTTGATGTACGAGAAGGAGCAAACACCGGCAAATCCAACCCCAAACGAGCAGGAAAGAAAAGTGAGTACAAACGGGTACAGAGCCTCTACAAGTTCAAGAAAAAGATACTTGTAGCGGAAATCTTGGATAAAAAAGTCCGCGAGAAATGCAAGCTAGATCCAAAGGAAGTCGAAGACTTCTATAGGGAAAAACTGGAGGGAACTCCTGAGATTGCAGGGCTCGAGGACTGGAGTGGCATAAAGATTTCCGAAGGTGCTGAAGAACCATCCGTACTCACTGAACCGGTGACAGTACTCGAAGTAGTGAAAAATCTCCACTCCATGGACTCATCAAGCGCCCCAGGTCCAGACGGTATCACCGTCAAAGACTTGAGGTCGATGAACATGGAGACACTGTCAAACATGCTTTCAGCATGGATGCTGTGTGGGAAAGTCCCCGAGAGCATAAAAGGAGCAAGATCCGTCCTACTCCCAAAATGCTCAGAAGGACTAGACCAAATTGGAAACTGGAGACCTATCACTATCGGCTCAGTCATAATGAGACTGTTCACCAAGATCCTGACTGCTCGAATAACCAAGATAGTGAGTTTAAGTCCAAGGCAGCGGGGGTTTGTGGCAGCTCCGGGATGCGCCCAAAACTTGTTTTTGATCGACACCCTGGTTAAAACTGCTAAGAAACGCCGCTTGCCTATATCAATGGCATTCCTCGATCTGTCTAAAGCGTTCGATACGGTGAACCACCGACACATATATAGTGAGCTGGAGAAGGCTGGGATGGACTCGCATGTCATCGGCCTGATCAAGTCACTGTATGAAAGAAGTTTCACTGAATTCAAAGTAGGGGACAGCAAGACCGGTCCCCTGTACTTCAAAAAGGGTGTCAAGCAGGGAGACCCACTCTCCCCATTGCTATTTAACATAGCAATCGACCCACTGTTGAGGCGCTTGGAAGACGAAGAAGGGTTCTCCTTCGAGATCGATGGGGAGAGATGTTCTATCTCTGCCCTGGCTTTCGCAGATGACATTGCGATAGTTGGAAAGTCAAGCCTGGACTTACAACGATTACTCGACATTGCCGACGAATTCTGCCAGAGAACGGGGCTCCGCATGAATGTGGGGAAGTGCGCGGCTTTCCACATCCAGCCCTGGGGGAAATCGTTCACGGTAAATGAAGGGGCTTCTTGGAGCATTGGCGGCCTGCCAATCCCCTGGATCACTCCCGACGAGACGACCAAGTATCTGGGACTACGTGTAGGACCGTGGCGAGGCGTCAAAACGGAAGATCTGGGGGAGAGGTTAAATGTTTGGATTGAGCGGATAGGAAAAGCTCCGCTTAAACCAGTTCAGAGAGTTGACTTGGTCCGTAACCATGTCACCCCGAGATTGCAGTTCCAACTGTCAATGACGCAAGCAAGCGGTAATAGTTTGCGGTCTCTTGACAGTACAATCCGGGGGGCAGTGAAAGAGTGGTTGAAGCTCCCTCCATGTACGACAAATGGAATGATCTACTCGGCCGTCGGCGATGGCGGCCTGGGCATGATCAGATTCGAAAAGGTGATCCCAACCTTAAGAGCGAAAGCCATTATGTCGTCGATCGAGAGCAAGGACCCCACAATAGCCCGTATAGGAAAAGTGGGAGTGGCACATTTGCGAAACGCTGAAGACCTGCGCGAGCTGGCTAAACCTAAGGAGTGTTGGAGGGTCAAAGAACACACCGAATGGGCGGCCAAAGCGTGCCAGGGAATTGGTGCAAACGCCTGGAAGGATGATGCTCACGGAAACAGGTGGATAACGACCCCTATACTACGGGGACACCAGTACTGTGCAGCCCTACAGATGCGCACGAACACTTACCCAGTACGAGAGGCGATTTTGAGGGGTCGAGAGGGAGACAAGACCTGCCGGGGGTGCGACGCACCCACGGAATCACTTTCCCACGTCTCTGGCCAATGCCCCAAAGTGCAAGGGGCGCGAATCGTGAGACATAATAAGATCTGCGACATGATCGTCGATCGAGTAGTGGCTCATAAGACGCATAAATGGCAAGTGAGACGCGAGGTTACCTGCAAGGACCAGTCGGGAGCAACCAAAAGGCCAGATCTGGTATTTTCAGACCTTGAGCATACGGTGGTGATAGACACCACCGTCCGATTCGAGAGCGGTCGAAGTCTCGATAAAGCATATGCAGAAAAGGTGTCTAAATATCAGACCTGCGCCGAATCGTTGAAAGCCATCACCGGTACTGAAACCATCGAGTTCCATGGCTTAGTAATTGGGGCGAGAGGAGCGTGGTGTGTGGAGAACGCAAAGCCTCTCGCAGCACTAGGAATAGATTGTAAATCTTTCCGCTCCCAATTATGTAATAAAGCACTGCTTAAAACTCTTGACTTGCTTTATCTCTTTGGTAACCGATGAGCCC</t>
  </si>
  <si>
    <t>TAGCCAAATGCCTCGTCATCTAATTAGTGACGCGCATGAATGGATTAACGAGATTCCCACTGTCCCTATCTACTATCTAGCGAAACCACAGCCAAGGGAACGGGCTTGGCAGAATCAGCGGGGAAAGAAGACCCTGTTGAGCTTGACTCTAGTCTGACCTTGTGAAGAGACACGGGGGGTGTAGGATAGGTGGGAGGCCGGGTTCGCCCCGGTTCGCCGGTGAAATACCACTACTCTCGTCGTTTCTTTACTTATTCGGTGAGGCGGGA</t>
  </si>
  <si>
    <t>No 3'UTR</t>
  </si>
  <si>
    <t>Denticeps clupeoides</t>
  </si>
  <si>
    <t>Denticle herring</t>
  </si>
  <si>
    <t>Fish (Bony)</t>
  </si>
  <si>
    <t>Actinopterygii</t>
  </si>
  <si>
    <t>Clupeiformes</t>
  </si>
  <si>
    <t>Denticipitidae</t>
  </si>
  <si>
    <t>GCA_900700375.2</t>
  </si>
  <si>
    <t>R2-1_DCc</t>
  </si>
  <si>
    <t>PDTTPVKKVNSNMKVSDILSYRMARGPGYQRAMGGSQEAGSQPIITRPPRKLDMARVMFVSVGTQTNYEDAKPVASDDTQTWTGNENELIPFSLTIWNSSFQEPRPSESEIETDGADIGWLQTGESVEDLFDDNGEEDEAHLSELEASGYALEHSLLVEPVLGSENTSEGETVTITLPNSMIHCQLCGEVPGGPMKAQEHFVKFHRDVPVVFSCGKCGKGDQNPRSILSHHAKCKSGAPQTSPARGHECTLCGQSFGTISGLSQHKRHVHPTERNEERIVAASQPSKKKGRKLQLWSQQEIERLRQLEVTYKGARTINKLIATELGNKSHIQVAEKRRQLRESATPESTQVVGADPLAFLMTAPTMISVPSEIADSLRRETARLYGPAQEDGEDEVTTALRRWAVGNEPIEKTVEKVTAELLSEAVSSCDKKTHYLREKRDKVRTYTSYEWMKRRARSRALFGRYQCQYFKNRARLAALILDGNITSKCQIPASEVHDVYKKKWESSTQYGGLGSFTLGGCADNSVFEGLITAEEVGENLAAMNRTSATGPDKMNWKDVKDLCDGSTVVDLYNAWWATGKIPVAVKQCRSILLPKTADQEQLMEIGNWRPITIGSMLLRLFSRILTKRLARACPLNPRQRGFVQSPGCSENLMVLKSIMEQAKRERKHLAVVFINVAKAFDSVSHNHIVDVLRRRGLDSHVIGVIQNSYEDCHTSIEVGGTKTPEIAIRTGVKQGDPMSPLLFNLAIDPLLATLETHGVGFQTEGGKIAALAFADDLVLLSDGWKGMSHNLSILEKFCNLTGLTVQAKKCHGFMITPTHDSYTVNNCQPWSIERAELHMVGPEESEKYLGVRIGPWTGISKPDTESQLQTWIQKIDEAPLKPSQKVVILNDYALPRLIYRADHAEETSVRLARLDGLVKRAVKAWLRLPHSTCDGLLYSWRKDGGMGLLKLADSVPSIQVRRIQRVAHSEDPTIRQLMNSSRAQTRFDKAWKRAGGTPDTAPALTDPITQSVNLETVSDGSILPQKVNYPVPRDWRKDEFEYWCRLPVQGMGTVCFRGDTISNHWLRNHRGFRERHYIAALQLRANVYPTRESLNRGRKGALLHCRKCSSKYESCSHILGQCPAIQAARIARHNKICDILGDEAKKLGWETHKEPRLYTTMGELRKPDMIFVREGVAIVVDVTVRWEYDSLSLAKAASEKVEYYQNLEQQVRDYTSTHTVHFFGFPVGARGKWHSKNDLVLQLLGVTKGRMKALGMLVARRALLYSLDMLVMFGGGTYSEHI</t>
  </si>
  <si>
    <t>GCGGTGACTCTGGACGTGCGCCGGGCCCTTCTCGCGGATCTCCCCAGCTACGGCTCGCGTCGGGACCCTCGTCGTCCCCCCGCCTCGCGGCGGGGACGCGGCGGGGGCCACCCCGACGTGGTGCCTCGGCCGGCGCCTAGCAGCCGACTTAGAACTGGTGCGGACCAGGGGAATCCGACTGTTTAATTAAAACAAAGCATCGCGAAGGCCCGCGGCGGGTGTTGACGCGATGTGATTTCTGCCCAGTGCTCTGAATGTCAAAGTGAAGAAATTCAATGAAGCGCGGGTAAACGGCGGGAGTAACTATGACTCTCTTAAGG</t>
  </si>
  <si>
    <t>CGTGCTTCTCCTCTGGGCAAGGAGACGGAGTCATAGTGAAGGCCCTACCTCCCCGTGGTTCCCGCTGGAAATGACAGGTAAACACTCCTGTCAGCTAAGAGGGTCTGCACGTGAAAACATCGCCCCCGGGTGGTGATGACCTGACACCACTCCGGTAAAAAAGGTCAACTCAAACATGAAGGTAAGTGATATATTGTCATACCGGATGGCACGGGGCCCGGGTTACCAACGTGCTATGGGCGGATCTCAGGAGGCCGGATCGCAGCCCATTATAACTAGGCCTCCACGAAAACTGGATATGGCGAGGGTGATGTTTGTGTCAGTGGGGACACAAACAAATTATGAAGATGCCAAACCTGTGGCATCTGATGACACCCAAACTTGGACGGGAAACGAAAACGAATTGATTCCATTCTCGCTCACTATCTGGAATAGTTCTTTCCAAGAACCCAGACCGAGCGAGAGCGAGATCGAGACAGACGGCGCAGACATAGGCTGGCTGCAGACTGGTGAGTCTGTAGAGGACCTGTTTGATGACAATGGCGAGGAGGATGAAGCCCATCTCTCAGAACTGGAGGCGTCCGGTTATGCTTTAGAGCATTCCCTATTGGTCGAGCCGGTATTAGGGAGTGAGAACACCTCGGAGGGCGAAACTGTGACGATCACACTGCCAAACTCCATGATCCATTGTCAATTATGTGGGGAAGTACCCGGAGGCCCGATGAAGGCGCAGGAACACTTTGTGAAATTTCACAGAGATGTACCTGTAGTCTTCAGTTGCGGTAAGTGCGGGAAGGGAGACCAAAACCCAAGATCAATCCTGAGCCACCACGCGAAGTGCAAAAGCGGGGCTCCTCAGACCTCTCCGGCTAGAGGCCATGAGTGCACATTGTGCGGACAATCTTTCGGAACCATCAGCGGTCTCTCTCAGCACAAACGACACGTACACCCCACAGAAAGGAATGAGGAAAGGATTGTGGCAGCGTCACAGCCAAGCAAGAAGAAGGGCCGAAAACTTCAGCTATGGTCACAACAGGAAATCGAAAGACTTCGCCAGTTGGAGGTTACCTATAAGGGCGCAAGAACGATCAACAAGCTCATTGCCACGGAACTCGGTAACAAGAGCCACATCCAAGTGGCGGAAAAAAGGAGGCAATTGCGTGAATCAGCTACTCCCGAAAGCACGCAAGTTGTGGGTGCGGACCCTCTTGCCTTCCTGATGACCGCTCCGACGATGATCTCAGTACCATCTGAGATAGCGGATTCCCTGAGAAGGGAAACCGCTAGGCTGTACGGACCAGCCCAAGAGGATGGAGAGGATGAGGTTACAACCGCCCTTAGGCGTTGGGCTGTTGGCAATGAGCCGATCGAAAAAACCGTTGAGAAGGTAACTGCGGAGTTACTTTCAGAGGCGGTCTCTAGCTGTGATAAGAAGACACACTATTTAAGGGAGAAGCGTGACAAGGTTCGGACCTACACCTCCTACGAGTGGATGAAGAGGAGAGCAAGAAGCAGGGCACTATTTGGTAGATACCAGTGCCAGTATTTTAAGAATAGGGCGCGGCTGGCGGCTCTTATCCTCGATGGCAATATTACATCAAAATGCCAAATCCCCGCTTCCGAAGTACACGATGTGTACAAAAAGAAGTGGGAGTCATCCACTCAATATGGGGGATTGGGGTCTTTTACGCTTGGGGGCTGTGCTGATAATAGTGTGTTTGAGGGACTTATCACGGCAGAGGAAGTCGGGGAGAACCTGGCGGCCATGAACCGCACATCGGCCACAGGCCCCGACAAAATGAACTGGAAGGACGTCAAGGATCTGTGCGATGGTTCGACTGTAGTGGATCTCTACAACGCATGGTGGGCCACCGGTAAGATCCCGGTGGCGGTCAAGCAATGTCGATCAATACTGCTGCCCAAGACAGCTGACCAAGAACAGCTGATGGAAATTGGAAACTGGAGACCAATAACCATTGGGTCAATGCTCTTGAGACTCTTCTCCCGGATTCTGACCAAGCGATTGGCCAGGGCGTGCCCATTGAATCCGAGGCAGCGAGGGTTTGTCCAGTCTCCTGGCTGCTCCGAGAACCTAATGGTTCTCAAATCCATCATGGAGCAAGCCAAAAGGGAACGGAAACATCTAGCGGTGGTATTTATTAACGTTGCGAAGGCCTTCGATTCGGTATCGCACAACCACATTGTGGATGTGCTGAGGCGACGGGGGCTAGACAGCCATGTAATAGGAGTTATCCAGAACTCCTACGAGGATTGCCACACCTCAATTGAGGTGGGAGGTACCAAAACCCCAGAAATTGCCATCCGAACTGGGGTTAAGCAAGGCGACCCGATGAGTCCATTGCTATTTAACCTTGCAATAGATCCCTTGTTGGCGACACTTGAAACCCATGGCGTTGGGTTTCAGACAGAAGGCGGGAAGATCGCAGCCCTCGCATTTGCGGATGACCTCGTTTTGTTAAGTGACGGCTGGAAAGGCATGTCTCACAACCTGTCGATTCTGGAAAAATTCTGCAATTTGACTGGCTTGACGGTGCAAGCCAAGAAGTGTCACGGCTTCATGATTACACCCACACATGATTCCTACACGGTTAACAACTGTCAACCATGGTCGATCGAGAGGGCCGAATTACACATGGTTGGTCCGGAGGAATCTGAGAAATACCTGGGAGTAAGGATAGGGCCCTGGACAGGTATTTCGAAGCCTGACACAGAAAGTCAGTTGCAGACATGGATCCAGAAAATCGACGAGGCACCACTAAAGCCCTCCCAGAAAGTGGTGATCCTAAACGACTACGCTTTGCCGAGACTTATATACAGAGCGGATCATGCCGAAGAAACATCAGTGAGGCTTGCCAGGCTCGACGGGCTGGTAAAGCGGGCGGTTAAGGCTTGGTTGCGTCTTCCCCACTCGACGTGTGACGGACTGCTATACTCATGGAGAAAGGACGGAGGCATGGGACTCCTAAAGTTAGCAGATTCCGTCCCATCTATACAGGTTAGACGAATTCAAAGAGTTGCGCACTCCGAGGACCCTACCATCAGGCAACTCATGAATTCGTCGAGGGCACAAACTAGGTTTGACAAGGCTTGGAAAAGAGCAGGGGGCACACCGGATACTGCACCTGCCCTGACTGACCCTATTACACAATCAGTCAACCTAGAAACTGTGAGTGACGGCTCAATTCTACCTCAAAAGGTGAACTATCCAGTCCCCCGGGACTGGAGAAAGGACGAGTTCGAGTACTGGTGTCGGCTACCAGTACAAGGCATGGGGACGGTTTGCTTCAGGGGCGACACCATCAGCAACCACTGGTTGCGAAACCATCGCGGTTTCCGAGAGCGCCATTACATCGCAGCTCTCCAGCTGAGAGCAAACGTATACCCAACCCGAGAAAGCCTCAACCGAGGCAGAAAGGGGGCCCTGCTGCACTGCCGGAAGTGCAGCTCGAAATACGAGTCTTGTTCCCACATACTGGGACAATGCCCAGCTATCCAGGCTGCGAGGATAGCTCGTCACAACAAGATCTGTGACATCCTAGGTGATGAGGCAAAGAAATTGGGCTGGGAAACTCACAAAGAACCGAGGCTATACACAACTATGGGCGAGTTGCGGAAGCCGGACATGATATTCGTACGAGAGGGCGTTGCCATTGTAGTTGATGTCACTGTGCGATGGGAGTATGATTCCCTCTCCCTCGCAAAAGCGGCCAGTGAGAAGGTAGAATACTACCAGAACCTAGAACAGCAGGTTCGCGACTACACAAGTACCCATACTGTGCATTTCTTTGGCTTTCCCGTCGGAGCTAGAGGGAAATGGCACAGTAAGAACGATCTGGTATTGCAACTCCTCGGTGTGACCAAAGGGAGGATGAAGGCCCTTGGAATGTTGGTTGCGAGAAGGGCCCTTCTGTACTCCCTAGATATGCTTGTCATGTTCGGAGGTGGCACCTACTCCGAACACATATGATTCAGACATTTCAACCAGACATGGACCTCCCAGCTGGTAGGCCCTGGGAAACTAGGCCTCCCCGTGTGATGCCACCCTACACGGTTGACGAAACCCACCGGAATTGACACCCTTTCCCCCACCCCCATCCCCTTTCCCTTTCCCCTACGGGAATCTCGTTCATCCATGATGATTATTTCACTGGATGAACGAGGGGCTGATGGGCAGCTACTAATAACCCAGAAAGGATGCAACACACCATCGTTGCAGCATCGAAAC</t>
  </si>
  <si>
    <t>TAGCCAAATGCCTCGTCATCTAATTAGTGACGCGCATGAATGGATGAACGAGATTCCCACTGTCCCTACCTACCATCCAGCGAAACCACAGCCAAGGGAACGGGCTTGGCAGAATCAGCGGGGAAAGAAGACCCTGTTGAGCTTGACTCTAGTCTGGCACTGTGAAGAGACATGAGGGGTGTAGAATAAGTGGGAGGCCCTTCGGGACCGCCGGTGAAATACCACTACTCTTATCGTTTCCTCACTTACCCGGTGAGGCGGGGAGGCGAGCCCCCGGCGGGCTCTCGCTTCTGGTGTCAAGGGCCCGGGGCACCCCCCCGGGC</t>
  </si>
  <si>
    <t>TGATTCAGACATTTCAACCAGACATGGACCTCCCAGCTGGTAGGCCCTGGGAAACTAGGCCTCCCCGTGTGATGCCACCCTACACGGTTGACGAAACCCACCGGAATTGACACCCTTTCCCCCACCCCCATCCCCTTTCCCTTTCCCCTACGGGAATCTCGTTCATCCATGATGATTATTTCACTGGATGAACGAGGGGCTGATGGGCAGCTACTAATAACCCAGAAAGGATGCAACACACCATCGTTGCAGCATCGAAAC</t>
  </si>
  <si>
    <t>Phoxinus dragarum</t>
  </si>
  <si>
    <t>Minnow</t>
  </si>
  <si>
    <t>Cypriniformes</t>
  </si>
  <si>
    <t>Leuciscidae</t>
  </si>
  <si>
    <t>CNRS_Phodra_1.1</t>
  </si>
  <si>
    <t>R2-1_PDr</t>
  </si>
  <si>
    <t>STMNIVEDGKQWGASRDSVTSGQLKERTMKSFITQSAQLR-GKT-PR-KMVRPPGPDGISKKALLDWDPRGEQLARLYTAWLIHGAIPKAFKECRTKLLPKSGDADELKDVKGWRPITIGSLVLRLFSRILTMRLTRACPMNPRQRGFLASSNGCADNLMVLNGIIRHSREEGTSLAVVFVDFAKAFDSISHEHILSVLEQRQLDHHVIELIKNSYVDCVTRVGSGGDKTLPISMKVGVKQGDPMSPLLFNLAMDPLIQALEDGHWGLSWAGRSIATLAFADDLTERFGKGDGEEPGDTGVILSTDWTEDSAQEVSWILPQQGRSKRLPTLDNRWNAYTTF</t>
  </si>
  <si>
    <t>GCCGCAGTTCCGGCGGCGTCTGGTGAGCTCTCGTCGGCCCTTGAAAATCCAGGGGAGAAGGTGTAAGTCTCGCGCCGGGCCGTACCCATATCCGCAGCAGGTCTCCAAGGTGAACAGCCTCTGGCGTGTTAGAACAAGGCAGCGTAAGGGAAGTCGGCAAGTCAGATCCGTAACTTCGGGATAAGGATTGGCTCTAAGG</t>
  </si>
  <si>
    <t>GCTGGGCCGGTCGGGCTGAGGTGCGAAGCGGGGCTGGGCCCGAGCCGCGGCTGGGGGAGCGGCCGACCCGCGGTGCCCCTTCCCGTTCCCGTCCGAGGTCTCGGTGTGGCCGGGTGTGCTCGTCCCTCTTCTCCCGTCGTTCGGCGGTCTCCCTCGGGGGGCTGACGGCGGCGGGTCGGCGGGGGGGCCGGGTCCCCGGTCGCGACGGCGCTGAGGCGGGCTCTCCGGGGGGGGGTATCGAGGTGCTCATGCCAGATCCGGATCCGAACTGCCCGTTGTGTGGAACCCAGGTTGGCAAAATTGGCATGCTTGGCAAACACTTCAGGTGCCGTCATGCTAATGTAGCCGTGGCGTACAAATGCCGGAGGTGCGGTCGAACCAACCAAAATAGTCACTCAATTTCCTGCCATATTCCCAAATGCAAAGGGGTGGGAGTGGAGGAAAGGGTCCAAAGTGATCACAGGTTCACATGCGAGGTATGTGAAGCAGATTTTGAAACGGGTATGGGACTGACCCAACACCGAAGGCTCGCACATCCGCCGAGTGGAATTCGGACAAGATAGGTAAAGTGAGGGCGACTGGCAAGGAGCACAAAGGGACAAAACTGTGGAGTGTTGAGGAAGTTAAAGCCCTGATCGATCTCGCGGGTAGGTTCGCAGGGGAACCTAACCACGTGGCCAACAAGCTCATAGCAGATGAGCTTGGGAATGGAAAAACAGCTGAACAGGTGAGGAGTAAAAGAAGACTTCTGCCGAAAGAGTTGGCCAGCAATGGCCCAAACCCAGTAGCGAGTGGGAAAGCTGACATCCCCACCACGCAGGCTAACCCCGGTCGCCCCTCAGGTCCCCACCTAACTCAGTCCTCCGTAGGCTGAGGGAGGAAATCAATAGGTCAGAGGATACGGACGAGGGGAGGGAACTTAGGGCCCTTGCTGATCTGGTTAGGGACGTAGAACAGGATCCTGGACTGATCGAGTCTTCGGCGTCGGAACTCATACAAAGGCTAGGAAAGGGCGTAACTCTTCATAGGGCAACGAGTGGCCGTGAAGTTGACCGAACAAAGAAGGGCTGGGAAAGGAGGCTCTCCCAGAAAAAACCGCGAGTATAGGATACATCAGCGGATGTATCTTAAGGACCCCCCGCCAAACTCGCTGCACTGGTACTTGATGGGGAGGCCAGCACGGAATGCACTCTATCTGTGGACCTAATCGACGATGAATATCGTCGAAGATGGGAAACAGTGGGGTGCTTCCAGGGACTCGGTAACTTCCGGTCAGCTAAAGGAGCGGACAATGAAGAGTTTCATAACCCAATCCGCGCAACTGAGGTGAGGGAAAACCTAACCAAGATGAAAAATGGTTCGGCCCCCCGGCCCAGACGGGATCAGCAAAAAGGCTCTGCTAGACTGGGATCCGCGGGGTGAACAACTCGCACGGCTGTACACGGCATGGTTGATCCACGGGGCTATACCGAAGGCTTTCAAAGAATGTCGGACGAAACTGCTGCCAAAATCAGGGGACGCAGACGAGCTCAAGGATGTCAAAGGGTGGCGTCCTATAACTATTGGTTCCCTGGTTCTGAGACTGTTTTCTAGGATTTTGACGATGAGGCTAACTCGAGCCTGTCCGATGAACCCTAGGCAGAGGGGTTTCCTGGCGTCCTCGAATGGATGCGCCGACAACCTTATGGTTCTTAACGGAATTATTAGGCATTCGAGGGAAGAAGGAACCTCACTTGCGGTGGTGTTTGTAGACTTTGCGAAGGCCTTCGACTCCATCTCCCATGAACATATCCTGAGTGTTCTGGAACAGAGACAGTTGGACCATCATGTGATTGAGTTGATCAAAAACTCGTACGTGGACTGCGTGACGAGGGTTGGTAGTGGCGGAGATAAAACCTTGCCTATCAGCATGAAGGTTGGAGTCAAACAGGGTGATCCCATGTCACCTCTGTTATTCAACCTGGCCATGGATCCCCTTATCCAGGCACTGGAGGATGGACACTGGGGCCTTAGCTGGGCAGGTCGATCGATCGCCACCCTGGCGTTCGCAGATGATCTTACTGAGCGGTTCGGAAAGGGGGATGGGGAGGAGCCTGGAGATACTGGAGTCATTCTGTCAACGGACTGGACTGAAGATTCAGCCCAAGAAGTGTCATGGATTCTTCCTCAACAAGGGCGTAGTAAACGACTGCCAACCCTGGACAATAGGTGGAACGCCTATACAACCTTTTAGGTCCAGGTGAAACGGTCAGATATCTAGGGGTTGAGGTGGGTCCAAGGCGCGGCATTGTGGTTCCGGATCTTGCCCCACAACTCCAGGAATGGATTGTGAGGATAAAGAAGGCTCCTCTTAAGCCAACACAGCGGGTGCGGGTTTTAAACTCATTTGCTCTGCCGAGACTAATCTACCAGGCAGATCACTGCGACGTACCAGGAACAGCTTTGGTCACTTTGGACGGGATGGTCCGGAAAGCAATAAAGAGTTGGTTACATCTTGCACAATCAACGTGCAATGGGCTACTCTACTCACGAAACAGAGACGGTGGTATGGGCATCGTGAGGCTGGAAAGACTCATCCCGTCCTTACAGGTACGGCGAATTTACCGGCTGTCCAGGTCTCAGGACCTGATGACAAGACTTATCACGGTCAAGAACAATAGCTCGGTCTGAATGGCGGCGGATGTGGCCAGTGGTAGGTGGGGGACCCCCGACGACACCCCAGATTTGGAGGTGGAGGAAGGGTTTAAACACTGACGAGAGATCTCTAGTGGTAAAAGACTGGAGACAGGCCGAAAACGAAGCATGGTTAGCCCTACAGGTTCAAGGAGTGGGTGCGAGTGAGTTCAAAGGCGACAAAATAAGCAACTCGTGGCTGTCAGATCCAACGAAAGTAGGTTTCAGACAGAGGCACTACATTGCCGCTTTGGCGCTATGAGCTAACACATACCCAACCCGGGGAGTTTTCTTGCCCGAGGCCGGAATAAGGGCGGAGCAGCCTGTAGGCGCTGCCAGGCCAGATTGGAGTCCTGCTCGCATATCTTGGGGCAATGTCCTTTTGTTAAGGGAAGCCGAATACGTCGGCACCACAGGATATGTGAACTCTTGGCTGTCGAGGCAGAGAGTGTCGGTTGGAAGGCAATCAGGGAGTTCCGAGTGGAAACGCCCGAGGGGGGCCTAAGGATTCCGACCTGGTATGCACGAAAGGCGACACAGCTCTTGTCCTCGATGTTACCATAAGATACGAGATGGCTCCGGATCGGTGGCGGCGGTAGAGAAAGTGAACCACTATCAACCGATCGCGTCTCAGATCGCAGCTATGGTGGGCGTAAGTGTTGTAAAGGTCATGGGTTTCCCAGTTGGAGCGAGGGGAAAGTGGGCCATCGTGCAACAACAAAGTTCTGACCGAACTCGGAGTGACAGTGGGCCGTAGGGCAAAATTTGCAAGGTTGGTGAGCCGGAGGTCACTATTATACTCTTTGGATATCTTAAGGGCTTTCGTTTGCGAGCCAGCCTTGTAGGGTTCTTCCACCCTCCAGCTGACGAACAGCTGGTAAACGGGGGGGACAGTGGGGGCTCGTAATAGGAGTGGGGTCGGTGGGTCTCAACCATTACGCAGCACTCAGATGCGATACTGATGTGCAGTTTAACACAGAACGTCGGAAACGGCTTAAAAA</t>
  </si>
  <si>
    <t>TAGCCAAATGCCTCGTCATCTAATTAGTGACGCGCATGAATGGATGAACGAGATTCCCACTGTCCCTACCTGCTATCTAGCGAAACCACAGCCAAGGGAACGGGCTTGGCAGAATCAGCGGGGAAAGAAGACCCTGTTGAGCTTGACTCTGGTACCGATCGGTTAGAAATCTCAACCCATGGGTCCATTACGTACCCATGTGTTTCAGAGGCTCCCCCTATGTTTCTTACCCCCTGTTGTCACTTCTGTGACCCCACTCGATCACCTCCATGTGCATTTTAAGCACTTTTTAGCTTTTTA</t>
  </si>
  <si>
    <t>Myxocyprinus asiaticus</t>
  </si>
  <si>
    <t>Chinese high-fin banded shark</t>
  </si>
  <si>
    <t>Catostomidae</t>
  </si>
  <si>
    <t>UBuf_Myxa_2</t>
  </si>
  <si>
    <t>R2-1_MAs</t>
  </si>
  <si>
    <t>DPGRPYMGQPPIWGNLLVTDKKNDKEKPGPSGSRVYSRSVALARAGTSTQRTPPRTSFTCKDCDASFPSLRSLGMHRYHRHPEELNEERIHLLTTKRRMWSPLEDEHLIKMANEEWRESMLRKQHLRILHLILPQRSTEAIKKRLQTLKWTPPLLEEQLRQSPFSEVTPINPMMEEEHRQSPLSEVTPISPPLEVSISQKKNEKRGVRGKIWDAKEDKDLLEYADKIWEDGMLKKDLARCLFKRMEGRSVEAIKKRLQTLGWKPPDTAEGTRQEHPSITSPMLCQEMATSGQEKELVWRGRMLHKALEMLEDPQMGSEMLKVIANDLLEGRINIAQGAAKLNAHVQHLFPIKWKLHQSKKVKDQPLTSNKRIRRARYAYIQRLYRVKKKDAAHTILQGHWREAYRGLNRTIDGLEEYWEKVYKATTTSTLCNKTSVTGDMKWDLIAPIEATEVTEALRSMGRSAPGMDKVTSLQLLKWHQPSVAGLFNLFLITEALPTTLSCARVTFIPKVEHPVTPGDYRPIAISSVLARALHKILAKRMRENLTFSPLQYAFLQRDGCLEASALLNAIIRRAHDETRPMTALFLDLTKAFDTVAHDAILRSAEGAGMPPPLLKYLSHLYSHSEVQLGERKTTCGRGVRQGDPISPILFILTMGDIIQQVTPQIGLEIGEQTVAAIAYADDLIMFAEHPHQLQEKLDCLGVALENAGLSLNIKKSVAMTLVKDKRRKHMVLLPHYYSTRDGVVPPLNIADKQRYLGIEFGWKGKIIPKQTVDLERMLTEVTAAPLKPYQRLEILKTFLVPKLTHELVIGCAHRNTLAKMDGMIRREVRKWLRIPTDTPLAFLYAPINTGALGIPHLGSTIPLYQKARFQKLLANDNIFNKALTGQPAFKTLLRRINIPCRIGHEIICNTNDGKEKWVDLLKVSVDGRDLLQAEVDKASFNWLERPDNVFPRLHLRGIQLRGGLLHTKSRAARGRGKDPEEIRCRGACHERETLNHILQICEITHDARCARHNRVVKLLSKLLKGKTDMTLIEPVIPTRTSFIKPDIMVIKDNRITIMDVTIVAGYRMEESYRLKTLKYGSPDNIAAITEWTAIKTPITQRPIIISSRGLIYGPSGRALRSLKLSSRDLSDISLLTIIGSLKCYDLYKRGTSNI</t>
  </si>
  <si>
    <t>GCTCTAAGGGCTGGGCCGGTCGGGCCAGGGTGCGAAGCGGGGCTGGGCCCGCGCCACGGCTGGGGGAGCGGCCGTCCCGGGGCGCCTCCGCCGCGCCTCCCGTCCGAAGCGCGGCGTGCGGCCCCCTCTCCCCTTCCCCTCTCCTCCGTCCAGTCGCCCCTTTCGCGGGGGAGGCTGGGCGTGTCGCGGGGGTCGCGCGGATTGGGGTGTCCGTCACGCCGCGACTAGGGCGGGTACGGCAGGCGGTGTGCGCCTCGGTGCACGGCGGCGACTCTGGACGTGCGCCGGGCCCTTCTCGCGGATCTCCCCGGCTACGGCCCGCGCCGGGTCCCCCGTCTGCGTCCGCGCGTCCTCCGGGGCGCGCGATGCGCCGGCGGGCGGTCCCCCGGCGCGGTGCCTCGGCCGGCACCTAGCAGCTGACTTAGAACTGGTGCGGACCAGGGGAATCCGACTGTTTAATTAAAACAAAGCATCGCGAAGGCCCGCGGCGGGTGTTGACGCGATGTGATTTCTGCCCAGTGCTCTGAATGTCAAAGTGAAGAAATTCAATGAAGCGCGGGTAAACGGCGGGAGTAACTATGACTGTTACATGG</t>
  </si>
  <si>
    <t>CCCGGGCGCCTCCTCGTGGCGACCGCTGGATAGGGTGGGGGAATCCGGTGATATATTCGCCGTCCCACCTGAACTAAGATCCGGGCCGCCCCTATATGGGCCAACCACCCATATGGGGTAACCTGCTGGTTACAGATAAGAAAAATGATAAGGAAAAACCTGGCCCCTCTGGAAGCCGGGTATACAGCAGAAGTGTAGCTCTGGCAAGGGCTGGTACTAGTACTCAAAGGACACCTCCAAGGACATCATTTACCTGCAAGGACTGTGACGCATCTTTCCCTTCTCTGAGGAGCCTAGGAATGCACAGATACCATCGTCATCCTGAGGAACTAAATGAGGAGAGAATACATCTACTTACGACAAAGAGGAGAATGTGGTCGCCTTTGGAGGATGAACATCTAATTAAAATGGCTAATGAGGAATGGAGAGAGTCAATGTTGAGGAAGCAACATCTAAGGATATTACATCTAATCCTACCTCAGCGCTCCACAGAGGCCATTAAGAAACGACTGCAAACCCTGAAATGGACACCACCCCTGCTTGAAGAACAACTCCGACAGTCACCCTTCTCGGAAGTAACCCCTATAAACCCCATGATGGAAGAAGAGCATCGACAGTCACCCCTCTCGGAAGTAACCCCAATAAGCCCTCCACTAGAAGTATCGATATCTCAGAAAAAGAATGAGAAACGTGGTGTGAGGGGAAAGATCTGGGATGCGAAGGAAGATAAAGACCTCCTGGAGTATGCTGACAAGATATGGGAAGATGGAATGCTTAAAAAAGACCTGGCACGTTGCCTGTTCAAAAGGATGGAAGGAAGATCAGTGGAGGCGATCAAGAAGAGATTGCAAACGCTTGGCTGGAAACCGCCTGATACAGCTGAGGGAACAAGGCAGGAACATCCATCAATAACATCGCCCATGCTATGTCAGGAAATGGCTACCTCAGGACAAGAAAAGGAGCTGGTGTGGAGAGGGAGGATGCTACATAAGGCTCTGGAAATGTTGGAGGATCCACAGATGGGAAGCGAAATGCTGAAAGTAATAGCCAACGACCTGCTGGAAGGACGCATCAACATTGCCCAGGGAGCTGCTAAACTAAATGCACATGTACAACACCTGTTTCCCATAAAATGGAAGCTGCACCAATCAAAGAAGGTAAAGGACCAACCGTTAACGTCGAATAAGAGAATACGTCGTGCGAGATACGCATACATCCAAAGGCTCTATCGAGTAAAGAAGAAGGATGCTGCACATACCATCTTGCAAGGCCATTGGAGAGAGGCATATAGAGGTTTAAACAGGACAATAGATGGACTGGAGGAGTACTGGGAGAAGGTTTACAAAGCAACAACAACAAGCACACTGTGCAATAAAACATCGGTAACAGGGGACATGAAATGGGATTTGATTGCCCCAATTGAAGCAACGGAGGTCACTGAAGCTCTACGATCTATGGGACGGTCAGCACCCGGTATGGATAAAGTAACATCTTTACAACTACTAAAATGGCACCAGCCATCGGTGGCAGGCCTATTCAATCTTTTCCTGATAACGGAAGCCCTGCCTACGACACTTTCATGTGCAAGAGTTACCTTCATACCAAAAGTCGAACACCCAGTAACCCCTGGTGATTACAGACCGATTGCAATTTCATCTGTACTGGCCCGGGCCCTCCACAAAATCCTGGCAAAGCGAATGCGGGAGAACCTAACATTCTCTCCTCTCCAGTACGCATTCCTTCAGAGAGACGGATGTTTGGAAGCGTCAGCACTACTAAATGCGATTATTAGACGTGCTCATGATGAAACCCGACCAATGACTGCACTTTTCCTGGACCTAACCAAGGCTTTTGATACAGTAGCACATGATGCGATATTACGATCGGCAGAAGGAGCCGGTATGCCACCTCCCCTGTTAAAATATCTCTCACACCTATACAGCCACTCCGAAGTTCAGTTAGGAGAACGGAAGACAACTTGTGGAAGAGGGGTGAGGCAGGGGGACCCTATCTCACCAATCCTCTTCATCCTAACAATGGGAGATATTATCCAGCAGGTAACACCGCAGATTGGGTTAGAGATAGGGGAACAGACAGTGGCAGCTATAGCCTATGCCGACGACCTAATTATGTTTGCTGAACACCCGCACCAGCTACAGGAAAAACTGGATTGCCTTGGAGTGGCACTGGAAAATGCAGGCCTATCCCTTAATATTAAAAAATCAGTCGCAATGACCCTCGTTAAGGACAAACGACGGAAGCACATGGTACTGCTTCCACACTACTATAGCACAAGAGATGGGGTAGTACCACCGCTGAACATTGCGGACAAACAGAGGTATTTGGGGATAGAGTTTGGATGGAAGGGGAAAATCATACCCAAGCAGACGGTGGACCTAGAGAGGATGCTGACAGAAGTAACTGCAGCTCCGCTTAAACCTTATCAGCGACTGGAGATCCTAAAAACATTCTTGGTTCCAAAATTGACTCACGAGCTAGTAATTGGATGTGCACACAGAAACACACTTGCTAAGATGGATGGGATGATTAGGAGAGAAGTGAGGAAATGGCTCCGCATACCTACGGATACACCACTCGCCTTCCTATATGCCCCAATAAACACTGGCGCACTAGGAATCCCACATCTTGGTTCTACCATTCCACTCTATCAGAAGGCACGTTTCCAAAAATTACTAGCTAATGATAACATCTTCAATAAAGCATTGACTGGACAGCCCGCATTCAAGACTCTATTGCGGAGAATCAACATCCCTTGCAGGATAGGTCACGAAATTATATGTAACACCAATGACGGAAAGGAAAAATGGGTTGACCTATTAAAGGTATCCGTGGATGGAAGAGACCTGTTGCAGGCAGAAGTAGATAAGGCCAGTTTCAACTGGTTGGAAAGACCAGACAACGTCTTTCCAAGGCTTCATCTACGGGGAATCCAACTCCGCGGAGGTCTATTACATACCAAATCACGGGCAGCAAGAGGAAGGGGTAAAGATCCAGAGGAGATAAGATGTCGTGGTGCATGTCATGAGAGGGAAACTCTAAATCACATCCTACAAATCTGTGAGATAACCCATGATGCACGATGTGCCAGGCATAATAGGGTAGTGAAGTTGCTTTCAAAGCTACTAAAAGGCAAAACAGATATGACATTGATAGAACCGGTCATACCCACCAGGACCAGTTTTATCAAACCAGACATCATGGTCATAAAAGACAATCGTATTACAATCATGGATGTGACAATAGTCGCAGGATATAGGATGGAGGAGAGCTACCGATTGAAGACCTTGAAATATGGCTCTCCCGACAATATCGCGGCAATTACAGAGTGGACGGCTATAAAAACACCGATAACACAACGGCCAATCATCATCTCTAGCAGAGGACTGATTTATGGACCATCAGGGAGAGCCTTAAGATCGTTGAAGCTGTCAAGCCGTGATTTGTCGGATATTAGTCTGCTAACCATCATAGGATCACTAAAATGTTATGATCTATATAAGAGAGGAACCAGTAACATCTAATTGAGGAAAGTACTATGCAGTATGACCTGCCTAGCAGCGATAACCTTGCCAGAGCTCACAACTAGCGCCGGAAAGGAGCGCCTCAAGCATCAGGTGGATAATTCTGCTAGCTTGCTTGATAACTTATTGTAAA</t>
  </si>
  <si>
    <t>TAGCCAAATGCCTCGTCATCTAATTAGTGACGCGCATGAATGGATGAACGAGATTCCCACTGTCCCTACTTACTATCTAGCGAAACCACAGCCAAGGGAACGGGCTTGGCGGAATCAGCGGGGAAAGAAGACCCTGTTGAGCTTGACTCTAGTCTGGCACTGTGAAGAGACATGAGGGGTGTAGAATAAGTGGGAGGCCTCGGGGTCCGCCCCGGGCTCCGCCGGTGAAATACCACTACTCTTATCGTTTCCTCACTTACCCGGTGAGGCAGGGAGACGAGCCCCCGGCGGGCTCTCGATTTTGGCTTTAAGCGCACCGGGGC</t>
  </si>
  <si>
    <t>TAATTGAGGAAAGTACTATGCAGTATGACCTGCCTAGCAGCGATAACCTTGCCAGAGCTCACAACTAGCGCCGGAAAGGAGCGCCTCAAGCATCAGGTGGATAATTCTGCTAGCTTGCTTGATAACTTATTGTAAA</t>
  </si>
  <si>
    <t>Xyrauchen texanus</t>
  </si>
  <si>
    <t>Razorback sucker</t>
  </si>
  <si>
    <t>RBS_HiC_50CHRs</t>
  </si>
  <si>
    <t>R2-1_XTe</t>
  </si>
  <si>
    <t>GRLMARMMLRKAKESLEEPRIWSDKLSVVIEEMLNGKITVEEAREILQKHVEDNIPLKWKPGRKGVHESKKRPTNKQIRRAQYGHIQRLYRVRRKDAANTVMQGKWREAYREKGRTVEGMEEYWAKVYEATEQRAYIIPSPIGEQKWNIIALIEAAEVTEALRSMINSAAGMDRLTAQEVLKWHQPSISGLFNVMLATETLPKTLSGARVTFIPKIESPKDPGDFRPIAISSVLARALHKILARRMREQCEFSHLQYAFLKRDGCLEASSLLQSLLRKTHDSKKPMAALFFDLAKAFDTISHKAIIEAAIEAGMPPPLLRYIKHLYEHSELQIEGITAKCGRGVRQGDPISPILFILAMGSIIERAVPELTVEIGTQCVGAVAYADDLILLAEDADKLQLKLDGICEAIKEAGMSLKNQKSASPTIAKDGKRKHMILLNHQYRTTEGIIPPMGIRDTQKYLGIHFNWKGKVIPKHTRELDRMLKEVTTAPLKPYQRLEILRTFLAPKLTHQLVLGCAHRNTLSKIYKMIRNHLRKWLRLPTDTPLPYFYASIRDGGMGIPNLSTSIPLLQKQRFEKLLSSNSNIDKAITEQTSFRSLLNRLNLPCKVGKSIVLSKEEVKAAWKKELYSSADGRELQQEHIDPASYHWLENPHNIFPRLHLRGIQLRGGLLHTKGRASRGRNKDPQEIQCRGVCQRMETLNHILQVCDITHDARCARHNRVALQAGKFLQKSTTKHWHEPIIPTRTSFIKPDIVMEQHKHNNHRCVNSSGIQNGRNIQTQN</t>
  </si>
  <si>
    <t>GCAAGTCACATCCGTAACTTCGGGATAAGGATTGGCTCTAAGGGCTGGGCCGGTCGGGGCAGGGTGCGAAGCGGGGCTGGACCCGTGCTGTGGCTGGGGGAGCGGCCGCCCCGGGGCGCCTCCGCCGTGCCTCTCGTCCGAAGCGCGGCGCGCGGCCCCCTCTCCCCTTCCCCTCTCGACCGTCCGGTCGGCCCCTTCGCGTGGAGGGGGGTGTCCGTCGCGCCGCGACGAGGGCGGGTCGGGCGGGCGGTGTGCGCCTCGGTGCTGCGACGGCGACTCTGGACGTGCGCCGGGCCCTTCTCACGGATCTCCCCGGCTATGGCCCGCAGCCTCGGCCGGCGCCTAGCAGCTGACTTAGAACTGGTGCGGACCAGGGGAATCCGACTGTTTAATTAAAACAAAGCATCGCGAAGGCCCGCGGCGGGTGTTGACGCGATGTGATTTCTGCCCAGTGTTTTGAATGTCAAAGTGAAGAAATTCAATGAAGCGCGGGTAAACGGCGGGAGTAACTATGACTCTCTTAGTT</t>
  </si>
  <si>
    <t>ACACGGCCCGGACGCCTCCTCGTGGCGACCACTGGATAGGGTGTTAACACCTGAACCAAGATCCGGGCCATCCCAGTCAGGGCCAACCACCCTGTCTGGGAATAGATGCTGGTTACTAATGTCAAAAATATAAAAGAAAACCCTGGTCCCTCTTGAAGCCAGGTAAACAGCATTAGTGAAGCGATGGCATGGGCTAGCACGATCCCGACGGAGGACGAATCTAATGTGATTCTATGTACAGACTGTGGCAGAACCTTTACCTCCCTGAGAAGCCTGGGGATGCATAGATACCACCAACATCCCCACGAGGTAAACGAGGAGAGGATTAAAGACCTGCTAAAGAAAAGGAAAAGGTGGTCAGGACAGGAAGACATCAATCTGACGGAAGAGGCGAACAAAGAGTGGGAAGAGAACATGTCGCGAAAAGACCATCTCCAGATGCTCCATATAAAATTCCCTCACCGTTCAGTGGACGCTCTAAAGAAAAGACTGGAGCTGGTCGGATGGACGCCAGATCAGGCAAGGAAGACTCAAATACCCTCGGTGGTGGCAAAAACAAAAGCCTCTCCACCACGGCAAAGGGTCCCACTACAACCCACTTCACCTGTTAAGCCGACTCCTGAAGGATCCAGGAAAGGGAAGGTCTGGACAGAGGAGGAGGAGTATAGAGCTCTAGTCAATCTGGCAGGGGAAGCCTGGGAAGAAGGAATCCTCAAGAAAGATCACGCCAAGAAGATCGGTGAAAAGATGCCAGGGCGGCCACTTGAGGCTATTAAGAAGAGGCTTGCAAAACTGAAGTGGCGTCCTAACAACACTCCGACAAGCGGGTTACAACCTTTAAAGCCGACACGAAGGGAGATCGGCATGGAAGATAAGACTAATCAAGCAAGATCGATGGAGAGGGAGAGGAGGACATCTGAAACGGCCATGAATGAAGGACAGTCACAATGGGCTGAGGAAGACTCATGGCGCGGATGATGTTGAGGAAAGCTAAGGAGAGCCTGGAAGAGCCAAGGATTTGGAGTGACAAACTCTCTGTAGTGATTGAGGAGATGCTTAATGGGAAGATCACGGTGGAAGAAGCAAGAGAGATCCTACAGAAGCATGTAGAGGATAACATACCTCTTAAATGGAAACCAGGCAGGAAAGGAGTTCATGAAAGCAAAAAACGACCAACCAACAAACAAATACGTCGAGCGCAGTATGGACACATACAGCGACTGTACAGAGTGAGAAGGAAGGATGCAGCAAACACAGTGATGCAAGGAAAGTGGAGAGAGGCATACAGAGAGAAAGGAAGGACTGTGGAAGGTATGGAGGAGTACTGGGCGAAGGTGTATGAAGCGACAGAACAGCGAGCATATATCATCCCATCACCCATTGGAGAGCAAAAATGGAACATCATAGCCCTCATCGAGGCGGCCGAAGTAACAGAGGCTCTGAGAAGCATGATCAACTCAGCGGCGGGGATGGACAGACTCACGGCACAAGAGGTACTGAAATGGCATCAGCCGTCAATATCAGGACTATTCAATGTCATGCTGGCGACAGAGACCTTGCCGAAGACATTATCTGGTGCCAGGGTAACGTTCATCCCGAAAATTGAGAGCCCGAAAGACCCTGGAGACTTCAGGCCGATCGCTATATCCTCAGTCCTAGCAAGAGCACTCCACAAAATACTAGCAAGAAGGATGAGGGAACAATGTGAATTCTCTCACCTACAATATGCCTTCCTAAAAAGAGATGGGTGCCTCGAAGCTTCATCACTGCTACAATCATTGCTGAGAAAAACCCATGACAGTAAAAAACCGATGGCAGCACTCTTCTTTGATTTGGCGAAAGCATTTGATACAATCTCGCATAAAGCCATCATAGAAGCGGCAATAGAAGCAGGCATGCCACCACCACTGTTAAGGTACATTAAACACCTGTACGAACACTCAGAACTACAGATTGAGGGAATTACAGCTAAATGTGGAAGAGGGGTTCGACAAGGAGACCCCATCTCGCCAATACTATTTATACTGGCTATGGGAAGCATCATTGAGAGAGCGGTCCCAGAGCTAACAGTGGAAATAGGAACCCAATGTGTAGGAGCTGTGGCATATGCTGATGATCTAATATTGCTGGCAGAGGATGCGGATAAATTACAACTGAAGCTTGATGGAATATGCGAGGCAATAAAGGAAGCTGGGATGTCCTTGAAAAATCAGAAATCGGCATCACCTACCATTGCAAAAGATGGCAAAAGGAAGCATATGATACTGCTAAACCATCAATACAGAACTACTGAAGGAATAATTCCGCCAATGGGTATACGAGATACACAAAAATACCTCGGCATACACTTCAATTGGAAAGGTAAAGTTATTCCAAAACACACCAGAGAGCTGGATAGAATGCTGAAGGAGGTCACAACAGCACCACTGAAACCGTATCAACGGCTGGAGATTCTCAGAACTTTCCTCGCCCCCAAACTAACACATCAACTTGTACTGGGATGTGCGCATAGGAACACACTATCAAAAATTTATAAAATGATAAGGAACCATCTGCGTAAGTGGCTCCGTCTTCCAACGGATACACCATTGCCATACTTTTACGCCTCCATTAGAGATGGTGGAATGGGAATCCCCAACCTCAGCACCTCCATCCCTCTCCTACAAAAACAGCGATTTGAAAAACTACTATCAAGCAATAGTAATATCGACAAGGCCATTACAGAACAAACCTCATTTAGGTCACTCCTAAACAGACTTAACCTGCCCTGCAAAGTGGGCAAAAGCATAGTCCTATCCAAGGAGGAAGTCAAGGCAGCGTGGAAGAAGGAGCTATACTCATCAGCAGATGGAAGAGAACTCCAACAAGAACACATCGACCCCGCTAGTTATCACTGGTTGGAAAATCCACACAACATATTCCCACGCTTACATCTTCGAGGGATACAACTCCGTGGAGGACTTCTACATACAAAAGGAAGAGCATCAAGAGGAAGGAATAAAGACCCACAAGAGATACAGTGCAGAGGAGTATGCCAAAGAATGGAGACTTTGAATCACATCCTTCAAGTCTGTGACATCACCCACGACGCACGGTGTGCGAGGCACAATAGGGTGGCTCTTCAAGCAGGGAAATTCCTCCAAAAATCAACAACGAAACATTGGCATGAACCAATAATACCCACAAGAACCAGTTTCATAAAACCAGACATTGTCATGGAACAACACAAACATAACAATCATAGATGTGTCAATAGTAGCGGGATACAGAATGGAAGAAACATACAAACTCAAAATTAATAAATACGGATCAAAAGACAATACTGCTGCAATACATTCATGGATAGGAAAATCAACACCTATACAACATCATCCAGTAGTTATCTCAAGTCGAGGATTGATATATGGACCATCAGGGAAAGGTCTCCGGTCCATGGGACTGTCTAAAAGGGACCTTTCTGATCTATGTGTTCTGGCGATAATAGGATCCTTGAAAATCTATGATCTGTACACCAGAGGAACATAAACATCCAACTAAAGGAAGGTGTGAAAATGACCTGTGTGAAAAGCAGCGATTACCATGCCAAAGCGGCTCGATAGCGTCAGAAAAGGCGCCTCAGGTGGAACTGAAACACCTGATAACTACTTTAAA</t>
  </si>
  <si>
    <t>TAGCCAAATGCCTCGTCATCTAATTAGTGACGCGCATGAATGGATGAACGAGATTCCCACTGTCCCTACCTACTATCTAGCGAAACCACAGCCAAGGGAATGGGTTTGGCGGAATCAGCGGGGAAAGAAGACCCTGTTGAGCTTGACTCTAGTCTGGCACTGTGAAGAGACATGAGGGGTGTAGAATAAGTGGGAGGCCCCGGGGTTCGCCCTGGGTGCCGCCTGTGAAATACCACTACTCGTATCGTTTCCTCACTTACCCGGTGAGGCAGGAAGGCGAGCCCCCGGCGGGCTCTCGGTTCTGGCGTCAAGCGCCCAGCGCC</t>
  </si>
  <si>
    <t>TAATAAATACGGATCAAAAGACAATACTGCTGCAATACATTCATGGATAGGAAAATCAACACCTATACAACATCATCCAGTAGTTATCTCAAGTCGAGGATTGATATATGGACCATCAGGGAAAGGTCTCCGGTCCATGGGACTGTCTAAAAGGGACCTTTCTGATCTATGTGTTCTGGCGATAATAGGATCCTTGAAAATCTATGATCTGTACACCAGAGGAACATAAACATCCAACTAAAGGAAGGTGTGAAAATGACCTGTGTGAAAAGCAGCGATTACCATGCCAAAGCGGCTCGATAGCGTCAGAAAAGGCGCCTCAGGTGGAACTGAAACACCTGATAACTACTTTAAA</t>
  </si>
  <si>
    <t>Ictalurus furcatus</t>
  </si>
  <si>
    <t>Blue catfish</t>
  </si>
  <si>
    <t>Ictaluridae</t>
  </si>
  <si>
    <t>Billie_1.0</t>
  </si>
  <si>
    <t>R2-1_IFu</t>
  </si>
  <si>
    <t>GSTRKEEASQALNAHAERTFPSRWTPRPPRRKRMKNLPSKKLIRRACYANIQRLYNIRRKDAAVTVLDGRWRKSHLCKDFHCEELEEYWRDIFSRESVIMPEGSVDKVAELEEPKWEIMEPITEHEVADALRGMGDSAAGMDKIEIKDLLRWHQPSLARHLNFVLAMEELPDVLRSARVVFIPKTNNPTHPGDYRPMSITSAITRAFHKIIAHRLCNNLKFSPHQYAFLEKDGCLEASSLLHAIIRRTHDSIVPVAMAFLDLTKAFDTISHDAILEAAGAGGIPRTFLSYRKHLYANSTVFLGGTTSKCGRGVRQGDPLSPILFILAMDRVVKAAMPDIRVDFGGNKVDALAYADDIVLLAERPERLQEKLTGLEEALVRRGMGIKIKKSASLTIAKDGKRKCLVLVPRDLLTVDGVITPMEVASVQKYLGLNLTWKGKVNLKHTGRLDEMLKEVSAAPLKPFQRLEIMRTFLLPKLTHELVLGNAHRNTFKRMAILVRVSVRRMLWLPKDTTLAFIHSCIWEGGIGIHRLSSSVTLAQEKRFEKLLNTRDSFCISIKDQKSFGKIERQINLPYRVAGVTVAN</t>
  </si>
  <si>
    <t>TACACTGAACACAAAACCCCCTGTGCAAAACTTTCTCGCATAAATATTTATTCAGGAGTTTAATCACTTTTTTGACATTGATGCTAACACTTGTTACCTCAGATGCCTATTATTTTCATGACATTTACTTCCTGTTTTAGACATACTTTATCATCAGACTTGGACAGCAGCACACAGATTTTCCTTTTGTGTACCCTGTTTAACGATGGCAAATGAAATAATATGCCACCTTTAGATCATGATGACAGCAAAATGGCAACAATTGAAGCTTTGTTGCCCTCCAAATCCCATTCTCTGGCCAGTAAAAGATGAGGAAATGTGCAGGCACTTTCAACCAGTGACGGACACAAGTGATAAGGCTCACAATGGACTCCATCGCCTCTAATTCTACAATGCACTCCCTGAAGCAGATGGGTGATTTGCATAAGGATGCACTACTAACGGTGATTGCATTGGGTATTAGGTGTATTAAAAATAGCTTAGCCGAAGAGATACTTCATGTACTGATTTGATTAGGGCTCTTAAATTGGTCATAAATGAGATTCAAATATATAGAATCTTTTTGTGTGTGTTTCTGAGTGGAGTTAATGCCTAAAACCACCTTTTACCACTATTATGCATAAATATTGCTTGATGTCTAAAGATTTAATGCATCTGCTTTTTTCCCCAATCATGTTCAACATCTAAATTGTAATTTCTGCTTAGACCATGTAAAATATAAATCAATTATTAGAATAAAAACAATATAACATTCAAATTATAGTGCATCATTATACAGTACATAGTCAAGTAGGAGAGTAAAATATCATCAATTGCCATTGATTGAGATAAAAGAGTGTTAGTTATGATTCTGTATGCTACAATCATTTTTATTCTAGTATTAGATTATCAAATAGTTTTTTTTTTTGTTGTTTTTTTTTTTAAACAGCAAAGCAGTCAATCCCTGGCCAAGTAGACATCTAATAAATAAATGACCAATGGCTCACAGACCACAGTTATACAGATAATTGGAAAATGTTATTAATAATTTGTAAATTCAATACTATTCACATACAAATTCATCTTACTTTCGACAACTTTGGATCCCCCAGATAAATAGAAGAACTTTGCCATTTGAGCACACAGAGACAAATCTTATCATGAACTCTTTATATTTATATTGAAAGAAGCTTAAACCTGCCGTTGAAGAATGAACTGGACAAATGGGAAGAGAAAGAAATAAAAAAGACAAGGTCTAGTGCCCCAGTCCTCATAATGTTTATTGACTCTTATAGCACTTTCATTTCCTCAATAAAAGGGCTTTACCTAAGCCAGCTATCCATCAATGTCAAGCAACTGAACTACTCTCTTTTCACACTTTGTCTCATTTTAACTCTCTCTCTCTCTCTCTCTCTCTCTCTCTCTCTCTCTCTCTCTCATGTTCTCTGATGTAATGGTTAACATGTTACGCCAAGATTACAGCTTACCTGGATTTAAATATGCTATGTGTAGTGTCTACAGCAATGCTACAATTGATTTCCAATAATTAGCAGGGTGAGGATGGGTATGGCACGAGCCATATTCACAAGCCTGGGTGCCTCCTCGTGGCGACCGCTGGAGACGATGGCTCATGTCAAGCCACCCGGGCTAAGATCCAGGCCAACCCCCGGTCAGGCTAACCTTCTGGCCGGGGGTTATTCTGCTGGTTACAGAAAGAAGGAATAAAAGGAAACCTGGCCCCTCTGGAGCCCAGGTTGAAGGCAGAGGCGAAACAGTTGAAGAGGCGGGCTTTTTAACTCATGGTGACTGTCAGACTAACCACGTGTGTCCAGATTGTGGCAGAGAATTTCCTTCGGTGCGGAGCATGGGTATGCACAGACATCACAGACACCCCGTAGAGTTGAATGCAAGTAGATTACCTACCCTCCCTACGAGGAAACTGGTATGATTGAGGGATGAGGACAGCACCTTATTGAGACATGCTAATAACACCTGCCGTAAAGAGATGATGAAGAAGGAGCATTTGGCTCTGCTGAAACAGTATTTCCCAAATAGATGTTTAGAAGCTGTCAAGAAATGGCTTCAACATCTTGGCTGGAGCCCAGTATTAGAGGGGGCAGTGAGAGATGAGTCGGCGATGGAGAGGAAGGAGGAGGTACTGCTCGAGCCGTCTCCTACCATTCGCAAGATCCAGAGAAAGGTTCTGGCGGGAAGGCGACATTGGATGAAGGAGGAGGAAGATGAGGAGCTCCTGTGGCAGGCTGATTTCCTGTGGAGACAGGATATGTCAAAGAAGGAGTTCACCGTCGTATTGGAGAAAGTGATTGAAGGCTGAACAGCAGATGCCCTACGAAAGAGACTGCAGATGTTAGAGTGGATACTCCCGATCATACCGGTTACAAGTAGAAACACCCAGGTGGAAGATGCAAGTGATAACACATCTAGGAGGACAAGAGAAAGCACGATTACCAGTTCCTTGTTAAGTTTGGGCCCTACTGCACAGCTACAGTCAGTTACCCCTGTGAGAGTAGATACCCCACAAGACTTCCCTATTGAGGTGGACAGCTACAGGGATGTGCCCCGAGATGGATGGTGAGGGAGGCTGCTTGAGAAGGCCTACAGCATGTTAAGTGATCTGAGTTTGGGAGTGGAAGAACTGAGAGATTTCATAGTGGCCCTTAGATAGGGGAGTACTAGGAAAGAAGAGGCAAGTCAAGCCCTGAATGCCCATGCAGAGAGGACGTTTCCATCAAGATGGACTCCCAGGCCTCCTAGGAGAAAGAGGATGAAGAACTTACCCTCGAAGAAACTGATTAGAAGGGCATGCTATGCTAATATTCAGCGTCTCTATAATATCAGGAGGAAAGATGCAGCGGTGACAGTGCTGGATGGCCGATGGAGAAAGTCCCATCTTTGTAAGGACTTCCATTGTGAGGAGCTAGAGGAGTACTGGAGGGACATTTTCAGTAGGGAGTCAGTGATAATGCCAGAGGGATCTGTAGACAAAGTGGCTGAGCTGGAAGAACCAAAGTGGGAGATTATGGAGCCAATTACAGAGCATGAAGTTGCGGATGCGCTGAGGGGGATGGGAGACTCTGCCGCTGGGATGGATAAAATTGAGATTAAAGACCTGCTTCGATGGCACCAACCCTCATTGGCCAGGCACCTGAACTTTGTACTGGCAATGGAAGAGCTGCCAGATGTACTGAGATCAGCGAGAGTGGTCTTTATACCTAAGACCAATAATCCAACGCATCCGGGAGACTACCGACCAATGTCAATTACGTCGGCCATCACTAGGGCCTTCCACAAAATTATAGCACACAGACTTTGTAACAACTTGAAGTTCTCCCCTCATCAGTACGCATTCCTAGAGAAGGATGGGTGCCTGGAGGCGAGTTCTCTTCTGCACGCAATAATAAGGAGGACCCACGACAGTATCGTACCGGTTGCCATGGCCTTTTTAGATCTGACTAAGGCATTTGACACCATTTCACATGATGCCATATTGGAAGCAGCTGGTGCGGGAGGTATTCCAAGAACATTTCTAAGCTACCGCAAGCATCTCTATGCAAACTCAACCGTCTTTTTGGGTGGTACTACATCTAAATGTGGGAGAGGAGTCCGACAAGGTGATCCACTGTCTCCAATCTTATTCATCTTGGCAATGGACAGGGTGGTAAAGGCGGCGATGCCCGACATCAGAGTTGACTTTGGCGGGAACAAGGTGGATGCTCTGGCTTATGCAGACGATATTGTCTTGCTTGCAGAACGACCAGAAAGGCTGCAGGAGAAGCTAACTGGTTTGGAAGAAGCCCTAGTGCGACGTGGAATGGGAATTAAAATCAAGAAGTCAGCAAGCCTTACAATCGCAAAAGATGGGAAGAGGAAATGTTTGGTCTTGGTACCAAGGGATCTCTTGACAGTGGATGGAGTGATCACCCCAATGGAGGTGGCCTCGGTTCAGAAATACCTGGGCCTGAACCTTACCTGGAAGGGGAAGGTAAACCTTAAACATACGGGGAGATTGGATGAAATGCTGAAAGAGGTCTCGGCGGCTCCATTAAAACCATTTCAGAGATTGGAGATAATGAGAACATTCCTCCTACCGAAGCTGACCCATGAGCTGGTGCTTGGGAATGCTCACAGGAACACCTTCAAAAGGATGGCTATCCTTGTGAGGGTGAGCGTGAGAAGAATGTTGTGGCTCCCCAAGGACACTACCTTGGCCTTTATTCATTCATGTATTTGGGAGGGCGGTATAGGCATTCATCGCCTGAGTTCATCAGTGACGCTTGCACAGGAAAAAAGATTTGAGAAGCTCCTGAACACTAGAGACAGCTTCTGCATATCCATTAAAGATCAAAAATCATTTGGGAAGATTGAAAGGCAGATCAATCTTCCATATCGTGTAGCTGGGGTGACTGTCGCAAATTAAGGCAAGGTCCAGCAGGTATGGGCAGCGCAGCTGGGTGACTCAGTCGATGGTAGAGAGTTGACCATCGGCAATGTCGACAAAGCTAGCCACCTCTGGCTATGTAAACCTGAGAGAGTATTTCCCGGGTTACATCTCAGAGGGATACATTTGCGAGGTGGTGTTCTGTCGACAGACGAGGTGGATGTCATCTGTCATGGTGCGTGCAGTATGCGGGAAATGCTGAACCACGTACTCCAGGTCTGCGATATCACGCACGATGCCAGGTGTGCCCGTCACAACAGAGTTATGCGCCAGACAGAAAAATTTGTGAAGAGGACAAAATCTAATATCTGGATGGAACCGATAATTCCTACCAATTCGATTTTTATCAAACCGGACCTGGTAGTCGAGAGTGAGAAAGAGGTCCTAATTATGGATGTGTCTGTGGTGGTAGTGCCCAGAATGGAGGAAACATGGAGAATTAAGAGGGAGAAGTGTGGGTTGTCGGTAAACGATGCATCGATACGAGCATGGAGAAACACTGATAAGAACATGGAACATCTACCCCTGGTATTCTCCAACAGAGGCCTCTTGTATGCGCCATCAGGGGCCGGCCTTCAGAAAGTAGGATTGACCGAAAGAGATCTGAGCGACCTGTGCTTACTAGTCATCACTGGGTGAAGAGCTATGACCGATACATGAAGGGTGACCTGCTAAGGCGGTGATATGTTCAACTGTGGAGCCATTAGCGCCCGGTGGATTGCCTCAGGGCTAAGTCCTGAAAACAAGTGTAAAATAGCAGTGATACAGTAACAAGAATGTAGAAACGTAATTGGGTGGCTGGACCCAGATCTAGAATGTTTTACACACCTTTTCTGTATGGCTAAAAAATATAAAAGATAAAAAAAAAGATAAAAATATATCTTCATGAACACACCCACACACATTTTATCATTGTGAGTGCTTGCTAATCTCCTTAACTAACATTTATCACACCCAAAGTCAGTACAAGCTGAACAGGATATTTATCTGTCCATGAGTTTTCACATCTCTCAAATACCCAAAAATTCCTTCCCTTGAGGAAGACAATCCAGCTAAAAAAAAAAAAAAAAGAAAAGAAAAAACGAGTGCTGGAAGGAGGATAAGGTGCTGCTGGAGGATGCGAGGCTTTGAGCACATGAATAAAATATGCGCTGCTCACAGGAAATGCAGTTGGAGCTTAATCGCATTGCATTCGTCCTAATTAATGCAAACACTTGTCTGAACACTGAAAAGCTCAAATAGGACTTCCCTTCACTGGGTGCTGGAAAGCAAATGGCATCCTTCAGAAATTATTAAGCAGATGTTCTCCAACACAAAGCCTGACAAAATCTGGAAAATTTGCACCCAAGTGAAACATGCTAATGGTAGGCAAGTTGCATCCATTTGTATTTATGTATGCATGAATATTATATGGTTATGTGACCAAGATCAGATCAAGACCTTGCGTGGATGTAGTGTGTGAGGAGTTATGTACAAGTTTTAAAAGAAGACTAAGAAATAAACAAGGCTGTTCATTTATTCAATTTCTTTTCACTGTACACTGGCATCCCGTCCAGGGTGTCCTCCTCCTCATGCCCCGAGTCCCCTGGGATAGGCTCTTCGCTACCCCATGTAGGATAAGCGGTACAGAAAATGGATGGATGGATGGATGTATCATGGAAGCTCAGCTATGGTTGCCAGAAATACTGACACACCTGAAAAAAAAAAAGGCAGATACCCTTAAAAGTGAGGCAGAGTACAATCTAAGCATGTAGCCATGCATTTGAGGGTTAAGGAAGTTGTTCATGGCCCTAAACTACAGTTAGACAGAAACTTAATAACACCTAATAACCTTTCTGTTACTAATATAGTACCATCCAAGGTTCTTTCCACCACTGTTGAAACTAAAATGTTTTGCTGATATTCAAATATTCTCCCAAATGCCTCATTTCATATTACACCAAATCTTTCTATACAGTTATGAACAAGCATGCATATTCTTAAGATATCCTTCATCATGCCGATCACTAGTTGCTAGCATGTGGCACTCTCACTGCTGTGGCCCCAGTTCAATTCCTGGTCAGGAAACCAACCCCAACCACTGGAGGGTTGCATGAGTCAGTGCATTCTCAGTGCTGGTCTGAAACCCGGAAAATGGGAAGGGTTGTCTCAGCAAGAGGATCTGGCACAAAACTTGTGCAAAAATTAAAATATACAGACAGGTGATCCGCTGTGGCGACCCTGAAAGGGAGCAGCCAAAGGTAAAAAAGTCATTTATGTCCACCATGTTTTTTCACAGTTCAGTGTAACACCACATATAACCATATCTACTGTATATTTAAAGCATGTCGGGAAACTGTATTTTTAAATTATGAGTCAGCCCGAGGCTTAATTAATAGTAAGGATGGAAAAGGCAATATTATCCTGCCTACTGCTGGAAATTGTGTGCACACAGTACAATGATGCAAAATCATTGAAAATAGAAGGCTCTTGTCACACACAATGACATTTCCCCAATAATATGGGCTTTACACAAGCCAACTGTCCGTCAATGTCAAATCTCTCTTTCTTTTTCTGTCTCTCTCTCCAACTTTTTCATTCTTTCACACACTCTCTGAAGCACTTGCAGAGTAAGAAGTACAGAGTAACATATTAGGCCAATATTGAGAGCTAGGCTTCATAACGAAGCATCATGTTAAGTGGCCAAGCCAGATCTAAATCCAAGTGCATCATTTAATACATAGCTTCAATTTAATTAATTTATTAGAATTTTTTTTACAGTCCAGAGACCATGCTTGCATGTCTGCCAAATCACAAACCGATGGTGCTTGATAGAGAAATATCACACACCTTTTCTGCACAATATTATATTTTTTTCATACAAACACATTCCAGAGAATTCACTGTCATTGTGTGGCCACTGGGCCTTTGCAAAAAGTTATTTAAAACTATACACT</t>
  </si>
  <si>
    <t>Micropoecilia picta</t>
  </si>
  <si>
    <t>Guppy</t>
  </si>
  <si>
    <t>Cyprinodontiformes</t>
  </si>
  <si>
    <t>Poeciliidae</t>
  </si>
  <si>
    <t>GCA_905332405.1</t>
  </si>
  <si>
    <t>R2-1_MPi</t>
  </si>
  <si>
    <t>GACTCGGAGAATAGAGTGCCGTTCAGTACCGTTCCCGAGGGCGCGGGAAAATGCGGCATGACTAGCTCTGAGGCGCGCCTTCTGGGGGTCCTCGGCCATGAAATGGTGGTGGGGGATGGGATCCCTGCCCCCTAAGGTCGAGGAGGAGTAGTTACTGGGTCGTACCTCCACGTGGTCCGTCGGGTAACGGTGTAACCGGCAAAATCGACCCACCCAAGGAAGAGCTGTGCCTTACCAGCCAGCTCTGGTAGTCTCTTGGTAACAAACAACATGGTTGGCATTTATGGATTTTTCGGCCAGGACCACCCTTCTGGCTTATCAAAACGGGTGCCAGCCCGGCTTGTGAAGGGGTCGGTGCTGCGCGAGCGAATCTTTCACCCCAGTATGCTTGAGGTTGGGCATGCGTGGGACTGGCGAATCAACCGCTCCAGTGGGCGCTGGGACCAGCTGCTGGAGAGTATGCCTAGGGTCCCCATCGGGACAAGGGCCACAAGAGCGCGGTGTGGTCGTCCTCCCGGGGGTTTAGGGTTGGGCCCTCGGGGTGTCGTGGAACAACTTCTCCGGTGGGCGCCGGGACCAGCTTGCCGGAGTGTCGCCTAGGGTCCCAACCAGGACTGTGGCATCGGCCACTAGTCCGACTGTTGCCAAAGCTAAGACCAGGTCGGTAGAAACTCAGGTCCAGGAGAGCGACTGGCAAATGCTTCCTGGGGAGCCCTCTGTGGTAACCGAATTAATGACGGAGGTTGCCTCAACAATGAGAGTAGAGGCAGCTGAAGTCGTGCTGGCACCACAGCTTGAACAGGTCGTCGAAGCTCCGACCACACTGCCGGATGCCGTGCGGTCTGAATCCCCGGGAGCGTCTAGCGACGCCCCCAATGAAGTCAGGGTCCTGTTGCCGTGGGCTGCTTCGGGCTGCCCGCTATGTGGGGTGCAGGTGTCGGGCATCGTCGCGCTCGGGAGGCATTTTGCCGTCCGGCACGCTGGTGTTCTGGCCCTGTATGTGTGCAGCAAGTGTGGGAGGTCCCACATCAATAGGCACTCCATATCTTGTCACGTCCCCAAGTGCGGGGCGTGGCGGGTGTGTGGGGGCCGGCGCGCGGGTTCGCTTGCGAGCTTTGCGATGCCCGGTTCCCCACGCCCGTTGGTGTCTCCCAACACAAGCGGCACGTCCATGTGGCGGAGTGGAACGAGGTTAGACGGGCAAGGAGGAAGGTGCCAACGGAGGGGATCAGAGCGACACGGCTATGGAGTGTTGACGAGGTGCGGACGCTTATCCGTCTCATAGGTGAGCACGGGGATTCAGTTGCCACTTACCAGCTTATAGCGGAGGAGCTGGGTAGAGGCAAGACGGCCGAACAAGTGAGGAGCAAGAGGAGAAACCTGAGTATCGACTTGGCCGGCGATAGCTCACACGGAGCTGAGGACCAGGGGTGGCGCACCTGCGCCAGTTCTTGTACCTCAGGCTGAGCGGTCCTCGGCACCGTCACCCCAGATCCTGTCTTCGGACAGGATCAGAGATGCGTTGGAGTCATGGGGTGACAGGGATGGTGGCGAGGAGGTGAGAGCTATCGCTGCTTGGGTCAGGGACGCTGATCAGGACCCTTTACTGATCGATTCCTCAGCGTCAGAGATCATCTCAAGGCTAGGTAGGAGGGTGGAGTGGAACGGTAGGGCCCGGCAGCCCGTTCGTGAGCGACACCAGGGGACGGGCTGGGAAAGGCGTCTTTCCCAGCGAAAGCGTGAGTACCGAGAGTGCCAGTACTGGTACTCGAGGGATCAGGCTAGGCTAGCGGCACGCATCCTCGATGGTGCCGAAAGCCAGGAATGCGCTGTGCCGGCCGACCAGATCTACGAAGCGTTTCGTGAGAGATGGGAGGTGGGCGAGCAGTTCCACGGGCTTGGTGAGTTCCGGACGGGGATAGTCTCAGACAACTGTGAGTTCTACACTCCGATCCTGGCCAAGGAGGTGATGGAAAACCTGTCCAAGATGTCAAACAGCTCGGCCCCGGGCCCAGACAGAATCAGCAAAAAGGGTTTGCTGAGGTGGGACCCCAGGGGTGAGCAACTGGCGCGGCTGTTCACGGCATGGTTGATCCGTGGAGTCATTCCTCGGGCCTTCAAGGACTGCAGGACGATTTTGCTACCGAAGTCCACTGACCCCGGTGAGCTGCGGGACGTCAATGGCTGGCGCCCTGTGACCATCGGGTCGGTGGTACTGAGGCTGTTCTCGAGGATCTTGACCATGAGGCTGGCGCGTGCCTGCCCGGTGAGTCCTCGGCAGAAGGGTTTTCTGGCCGACACGAGTGGTTGCGCGGAGAACCTGTTGATCTTGAACGAGATCATCAGGCGCTCGAGGTCGGACGGGAGCCCTTTGGCGGTCGTTTTTGTGGACTTTGCCAAGGCCTTTGACTCCGTCACTCACGAGCACATCCTGTCGGCTCTGAGTGAGCGCCGGGTTGACGAGCATGTTCATTGAGTTGATTCGAAACTCATACGTGGACTGCGTGACCAGAGTGAACTGTGTGGACGGCCCCACACAGCCAATTCACTTGAAAGTAGGTGTTAAGCAGGGTGACCCCATGTCACCTTTGCTTTTCAACCTCGCTATGGACCCTCTCATCCATAGTCTCGAAAAGGCCAGATCTGGGCTACGTTGGGGAGATCAGGTCATCTCAGCATTGGCTTTCGCTGATGATTTGGTTCTGGTGGCAGGGTCGGTGGAGGCAATGAATGGGAGCCTCGGGATCTTGGAGGAATTCTGCCAACTGACGGGGCTGAGGGTTCAGCCCAAGAAGTGTCACGGGTTCTACATGGACCAGGGCGTCGTTAACGGCTGTGACGCCTGGAGGATCGGTGGAGTCCCCATCCACATGATTCCTCCGGGGAATCGGTTCGTTATTTAGGGGTCCAGGTAGGCCCGGGGCAAGGCATTGTTTTGCCGGATCTTATCCCTACACTCACTCGTTGGGTGGACCGGATCTCGGAGGCTCCACTGAAGCCCTCACAGCGTCTGAGGATCCTGAACTCATTTGCTCTCCCTCGGCTGCTGTACCAGGCCGATCTAGGCGGGGTGCCGGTGACCAAACTGGCCCAGATTGATGGGTTAGTCCGGAAGGCAGTGAAGAGGTGGGTCCATTTGCCGAACTCCTCGGCGAATGGGCTGCTGTATTCACGGGTGCAGGACGGCGGCCTGGGCGTCGTGCGGCTGGCCAGACTGATTCCATCGATACAGGTGCGGCGCCTGTATCGGATGTCCAAGTCAACTGACTTTTGGACACGTCTCTTGGACGACGCACGCTGTGTCGCAGTCTGACTGGGAGACGCTGTGGACCAATGCGGGCGGTGAGGCGGGTAGTGCACCTGTAATGGGTGCTGAGGGAGCTACCCCAGCTGATGCAGGGAGTGCGCCGGTTTTCCCAGACTGGCGCCGTGGCGAGAGTTTGGCATGGGCAGCTCTGCGGGTCCAAGGTGTGGGTGTGGACCAGTTCAGAGGGGACAAGATAAGTAACTCGTGGATTGCCGACCCCATTGCTGCGGGGTTCCGGCAACGCCATTGGATTGCTGGTCTGTCCCTGAGGACGGGTGTGTATCCCACCAGGGAGTTCCTGGCGCGGGGAGGGACAAGTCAGGAGCAGCCTGCAGACGCTGTTCGGCGAGGCTCGAGTCATGTTCGCATATCTTGGGGCGGTGTGCCTATGTCAAGGACAGTAGGGTGAGTAGGCACAACAAGGTGTGTGATCTCCTGGCGTCGGAGGCGGAGAGGTACGGCTGGATGGTAACCAGGGAGTTCCGAGTGAACGGACCTGAGGGCGGCCTCAGGATCCCCGACCTGGTCTGCCAGAAGGCTGATATAGTACACGTCATCGATGTCACCATTCGGTATGAGCTAGATGGCGGCACTCTGGCTCAGGCTGCATTAGAGAAGGTCCAACGGTATCAACCGGTCGCAGCGAAGATTGCTAGAAGGTTGGGAGGGCGTTGCGCGAAGGTCTGGGGCTTCCCCGTGGGGGCGCGGGGAAAGTGGCCTTCAAGCAACAACACAGTGCTGACGGAGTTGGGAGTCCCAGGAAGGAGGCAGAGGGCGTTTGCTCGCCTGGTGAGCCGGAGAGTCCTGCTCTATTCTTTGGATGTGTTGCGGGACTTTCTGTGGGATCCGGGCGGGTGAGGGTGGTGCGCACCCCGTGGCTGCGGTAGTCACGGACTGCGCACATCCCGGTATGGGGGCGGTTCTTGTCGGTGGCCGGTCGGCGGGGTCGGGGCGGCGGAGCTTAGGCTCCGTGCGGCGGTCTTGGTCGCTCTGGCTGCCGACTCCTGTCCTTGTGCCGGCTCCACCTTAGTCAGGGCTGATCATCCCGCCACTGCCGTGCCCCGGTGCTGACCCTGGCGGCCCTCCTCTGTGGCTCCAAAGCGGGCGATATCCCGCCATGGTGCTCGACGCTGCGCGCCCCAGGGGCGTAACCGGCGTGCGGGCCCCTGTGGCGTGGCACGGCGGACCACCGTTGGAGGCTGTGCAGGGTGGTGCTGGGCACACGGCGGATCCACGATATCAGCCAACCCCTGGTGTGGGGGCGGTTCTTGGCAGCGGCCGGTCGGAGGGGGCGGGGCGGCGGAGCTGATGCTCGTGCGGCCCCCGGTTCTTGTCCGCTCCGGCCGCCATCCCCCCGTCCACATGTTGGGTCTGTTGCGTGAAGGAAGGTATTGGCCCGCCTGGTGAGCCGGGGAGTCTTGCTCTATTCTTTGGATGTGTGGCGGGCTTTCTGTGGGATCCAGGCGGGTGAGGGTGGTGCGCACCCCCGTGGCTGCGGTAGTCACGGACTGCGCACATCCCGGCATGGGGCGGTTCTTGGCGGTGGCCGGTCGGCGGGAGGCGGGGGCGGCGGAGCTTAGGCTCTGGCCCTGGCTCTTGGTCGTCCGGGCCGACTCCGTCCCTGTGCTGGTTCCACCACTAGTCGGGGCTGATTATCCCGCCACTGGTGCTCGGTGCTGGCCGGCAGCCTCTGCCCCAAGGCGGGCGTAACCGACGTGACGGGCCCTTGTGGCGTGGCACGGCGGAGCGACCGTGGGGGGCTGCATAGGTTGGCATGGGGCACACGGCGGACCCACGATATCAGCCAACCCGGTGTGTGGGCGGTTCTTGGCGGCGGCCGGTCGGGTGGGAGGCGGGGCGGCGGAGCTAATGCTCTGTGCGGTCCTCCGGTTCTTGTCCGCTCCGGCTGCTGTCTCCTGCCCACATGCCGGTTCGGGGCTGAGCACTACCGTCGAGGGCGCCCGGCGTCGCCTGGCAGCCACTGCTCCGAGCGGGCGTGATCATCGCGCAGGCCCTGTGTAGGGCCTGTTGGCGTAGTGAACATCGGAGTAGCCGGGAGGGCGTGATCATCGTGCTGGCCCTGACAAGGCCGGTTACGTAGCTGAACACCGGAGGCTGTTTGTTGTGGCGATGGGCACGCGATGGAATCATGGTGTGAATGCTCCTCCCGCTGGTGAGGGGGCGGGCGTGGGGGTCGGGTGTCTTCGGGGGGGGACGGGGCGGCGGGGCCCAGGCTCTGTCCGTTCCCGGCCCCGGCCGTGGGGCGTCCGGCGGTCTCTCGTTTCGTCCCTGAGCCAGCTCCACCTTAGTCCGGGGCCGACCACCTCGCCGGGAAACGCTTTGTAAAACCCAGATGCATCGGCGGTAACCCGTCGGACTGGTCCTTTGCGGGGCCGGGGGGTGGGATGACTGCTGAAGCGGGGCTGGGCGGCGCTGGGCGTACGGCGTACCTACGGTGACGGCGCCAAATCTTGGGGCAAGAAGGGCGGGGTTGCAGGCATCCCCCATGGCTGCGGTGCCATGGAATTGCTTGTTTTGCGGTGTAGCGTATGACCTGATTCTGCGCACGCTTCCCATGGTGGTGCGCTCGGGCGTGAAGGACAGTGGGATCTCGTAATGATTACAAAATCATGGGCGAGATCTCAGCATGACGGCGTGACGGCCACGATTCAAGCCGGAAAGCGGTCATGCGCCGCCAGCAG</t>
  </si>
  <si>
    <t>Poecilia picta</t>
  </si>
  <si>
    <t>UBC_Ppic_1.0</t>
  </si>
  <si>
    <t>R2-1_PPi</t>
  </si>
  <si>
    <t>GACTCGGAGAATAGAGTGCCGTTCAGTACCGTTCCCGAGGGCGCGAGAAAATGCGGCATGACTAGCTCTGAGGCGCGCCTTCTGGGGGTCCTCGGCCATTAAATGGTGGTGGGGGATGGGATCCCTGCCCCCTAAGGTCGAGGAGGAGTAGTTACTGGGTCGTACCTCCACGTGGTCCGTCGGGTAACGGTGTAACCGGCAAAATCGACCCACCCAAGGAAGGGCTGTGCCTTACCAGCCAGCTCTGGTAGTCTCTTGGTAACAAACAACATGGTTGGCATTTATGGATTTTTCGGCCAGGACCACCCTGCTGGCTTATCAAAACGGGTGCCAGCCCGGCTTGTGAAGGGGTCGGTGCTGCGCGAGCGAATCTTTCACCCCAGTATGCTTGAGGTTGGGCATGCGTGGGACTGGCGAATCAACCGCTCCAGTGGGCGCTGGGACCAGCTGCTGGAGAGTATGCCTAGGGTCCCCATCGGGACAAGGGCCACAGGAGCGCGGTGTGGTCGTCCTCCCCGGGGGTTTAGGGTTGGGCCCTCGGGGGTGTCGTGGAACAACTTCTCCGGTGGGCGCCGGGACCAGCTTGCCGGAGTGTCGCCTAGGGTCCCAACCAGGACTGTGGCATCGGCCACTAGTCCGACTGTTGCCAAAGCTAAGACCAGGTCGGTAGGTACTCAGGTCCAGGAGAGCGACTGGCAAATGCTTCCTGGGGAGCCCTCTGTGGTAACCGAATTAATGACGGAGGTTGCCTCAACAATGAGAGTAGAGGCAGCTGAAGTCGTGCTGGCACCACAGCTTGAACAGGTCGTCGAAGCTCCGACCACACTGCCGGATGCCGTGCGGTCCGAATCCCCGGGAGCGTCTAGCGACGCCCCCAATGAAGTCAGGGTCCTGTTGCCGTGGGCTGCTTCGGGCTGCCCACTATGTGGGGTGCAGGTGTCGGGCATCGTCGCGCTCGGGAGGCATTTTGTCATCCGGCACGCTGGTGTTCTGGCCCTGTATGTGTGCAGCAAGTGTGGGAGGTCCCACATCAATAGGCACTCCATATCTTGTCACGTCCCCAAGTGCGGGGGCGTGGCGGGTGTGTGGGGGGGGGGGGGGGCGGCGCGCGGGTTCGCTTGCGAGCTTTGCGATGCCCGGTTCCCCACGCCCGTTGGTGTCTCCCAACACAAGCGGCACGTCCATGTGGCGGAGTGGAACGAGGTTAGACGGGCAAGGAGGAAGGTGCCAACGGAGGGGATCAGAGCGACACGGCTATGGAGTGTTGACGAGGTGCGGACGCTTATCCGTCTCATAGGTGAGCACGGGGATTCAGTTGCCACTTACCAGCTTATAGCGGAGGAGCTGGGTAGAGGCAAGACGGCCGAACAAGTGAGGAGCAAGAGGAGAAACCTGAGTATCGACTTGGCCGGCGATAGCTCACACGGCGCTGAGGACGAGGGTGGCGCACCTGCGCCAGTTCTTGTACCTCAGGCTGAGCGGTCCTCGGTACCGTCACCCCAGATCCTGTCTTCGGACAGGTTAAGAGATGCGTTGGAGTCATGGGGTGACAGGGATGGTGGCGAGGAGGTGAGAGCTATCGCTGCTTGGGTCAGGGACGCCGATCAGGACCCTTTACTGATCGATTCCTCAGCATCAGATATCATCTCGAGGCTAGGTAGGAGGGTGGAGTGGAACGGTAGGGCCCGGCAGCCCGTTCGTGAGCGACACCAGGGGACGGGCTGGGAAAGGCGTCTTTCCCAGCGAAAGCGTGAGTACCGAGAGTGCCAGTACTGGTACTCGAGGGATCAGGCTAGGCTAGCGGCACACATCCTCGATGGTGCCGAAAGCCAGGAATGCGCTGTGCCGGCCGACCAGATCTACGAAGCGTTTCGTGAGAGATGGGAGGTGGGCGAGCAGTTCCACGGGCTTGGTGAGTTCCGGACGGGGATAGTCTCAGACAACTGTGAGTTCTACACTCCGATCCTGGCCAAGGAGGTGATGGAAAACCTGTCCAAGATGTCGAACAGCTCGGCCCCGGGCCCAGACAGAATCAGCAAAAAGGGTTTGCTGAGGTGGGACCCCAGGGGTGAGCAACTGGCGCGGCTGTTCACGGCATGGTTGATCCGTGGAGTCATCCCTCGGGCCTTCAAGGACTACAGGACGATTTTGCTACCGAAGTCCACTGACCCCGGTGAGCTGCGGGACGTCAATGGCTGGCGCCCTGTGACCATCGGGTCGGTGGTACTGAGGCTGTTCTCGAGGATCTTGACCATGAGGCTGGCGTGTGCCTGCCCGGTGAGTCCTCGGCAGAAGGGTTTTCTGGCCGACGCGAGTGGTTGCGGGGAGAACCTGTTGATCTTGAACGAGATCAGGCGCTCGAGGTCGGACGGGAGCCCTTTGGCGGTCGTTTTTGTGGACTTTGCTAAAGCCTTTGACTCCGTCACTCACGAGCACATCCTGTCGGCTCTGAGTGAGCGCCGGGTTGACGAGCATGTTATTGAGTTGATTCGAAACTCATACGTGGACTGCGTGACCAGAGTGAACTGTGTGGACGGCCCCACACAGCCAATTCACTTGAAAGTAGGTGTTAAGCAGGGTGACCCCATGTCACCTTTGCTTTTCAACCTCGCTATGGACCCTCTCATCCATAGTCTCGAAAAGGCCAGATCTGGGCTACGTTGGGGAGATCAGGTCATCTCAGCATTGGCTTTCGCTGATTTGGTTCTGGTGGCAGGGTCGTGGAGGCAATGAATGGGAGCCTCGGGATTTTGGAGGCATTCTGCCAACTGACGGGGCTGAGGGTTCAGCCCAAGAAGTGTCACGGGTTCTACATGGACCAGGGCGTCGTTAACGGCTGTGACGCCTGGAGGATCGGTGGAGTCCCCATCCACATGATTCCTCCGGGGGAATCGGTTCGTTATTTAGGGGTCCAGGTAGGCCCGGGGCAAGGCATTGTTTTGCCGGATCTTATCCCTACACTCACTCGTTAGGTGGACCGGATCTCGGAGGCTCCACTGAAGCCCTCACAGCGTCTGAGGATCCTGAACACATTTGCTCTCCCTCGGCTGCTGTACCAGGCCGATCTAGGCGGGGTGCCGGTGACCAAACTGGCCCAGATTGATGGGTTAGTCCGGAAGGCAGTGAAGAGGTGGGTCCATTTGCCGAACTCCTCGGCGAATGGGCTGCTGTATTCACGAGTGCAGGACGGCGGCCTGGGCGTCGTGCGGCTGGCCAGACTGATTCCATTGATACAGGTGCGGCGCCTGTATCGGATGTCCAAGTCAACCGACTTTTGGACACGTCTCTTGACGACGCACGCTGTGTCGCAATCTGATTGGGAGACGCTGTGGACCAATGCGGGCGGTGAGGCGGGTAGTGCACCTGTAATGGGTGCTGAGGAAGCTACCCCAGCTAATGCAGGGAGCGTGCCGGTTTTCCCAGACTGGCGCCGTGGCGAGAGTTTGGCATGGGCAGCTCTGCAGGTCCAAGGTGTGGGTGTGGATCAGTTCAGAGGGGACAAGATAAGTAACTCGTGGATTGCCGACCCCATTGCTGCGGGGTTCCGGCAACGCCATTGGATTGCTGGTCTGTCCCTGAGGACGGGTGTGTATCCCACCAGGGAGTTCCTGGCACGGGGGAGGGACAAGTCAGGAGCAGCCTGCAGACGCTGTTCGGCGAGGCTCGAGTCATGTTCACATATCTTGGGATGGTGTGCCTATGTCAAGGATAGTAGGGTGAGTAGGCACAACAAGGTGTGTGATCTCCTGGCGTCGGAGGCGGAGAGGTACGGCTGGATGGTAACCAGGGAGTTCCGAGTGAATGGACCTGAGGGCGGCCTCAGGATCCCCGACCTGGTCTGCCAGAAGGCTGATATAGTACACGTCATCGATGTCACCATTCGGTATGAGCTAGATGGCGGCACTCTGGCTCAGGCTGCATTAGAGAAGGTCCAACGGTATCAACCGGTCGCAGCGAAGATTGCTAGAAGGTTGGGAGGGCGTTGCGCGAAGGTCTGGGGCTTCCCGTGGGGGCGCGGGGAAAGTGGCCTTCAAGCAACAACACAGTGCTGACGGAGTTGGGAGTCCCGGTGAAGAGGCAGAGGGCATTTGCCCGCCTGGTAAGCCGGAGAGTCCTGCTCTATTCTTGGATGTGTTGCAGGACATTCTGTGGGATCCGGGCGGGTGAGGGTGGTGCGCACCCCCGTGGCTGCGGTAGTCACGGACTGCGCACATCCCGGTGTGGGGGCGGTTCTTGGCGGTGGCCGGTCGGCGGGGGTCGGGGGCGGCGGAGCTTAGGCTCCGTGCGGCCCCCGGCTCTTGGTCGCTCCGGCCGCCGACTCCCGTCCTTATGCCGGCTCCACCACTAGTCGGGGCTGATCATCCCGCCACTGCTCCAAAGCGGGCGTAACCGACGTGACGGGCCCCTGTGGCGTGGCACGGCGGAGCGACCGTTGGAGGCTGTGCAGGGTGGTGCTGGGCACACGGCGGACCCACGATATCAGCCAACCCCCGGCGTGGGGGCGGTTCTTGGCGGAGGCCAGTCGGCGGGAGGCGGGGGCGGCGGAGATTCGGCTCTGTGCGGCCCCCGGCTCTTGTTTGCTCTGGCGGCCGACTCCCGTTCCTGTGCCGGCTCCACCACTAGTCGGGGCTGATTATCCCGCCACTGGTGCTCGGTGCTGGCTGGCAGCCTCTGCCCCAAGGCGGGCGTAACCGACGTGACGGGCCCCTGTGGCGTGGCACGGCGGAGCAACCGTTGGAGGCTGTGCAGGGTGGTGCTGGGCACACGGCGGACCCACGATATCAGCCAACCCCCGGTGTGGGGGCGGTTCTTGGCAGCGGCCGGCCGGTGGGGGGCGGGGGGCGGCGGACCTGATGCTCCGTGCGGCCCCCGGTTCTTGTCCGCTCCGGCCGCCGTCCCCCCGTCCCCATGTTGGGTCTGTTGCGTGAAGGAAGGCATTGGCCCGCCTGGTGAGCCGGGGAGTCTTGCTCTATTCTTTGGATGTGTGGCGGACTTTCTGTGGGATCCAGGCGGGTTAGGGTGGTGCGCACCCCCGTGGCTGCGGTAGTCACGGACTGCGCACATCCCGGCGTGGGGGCGGTTCTTGTCGGCGGCCGGTCGGCGGGGGCGGCGGAGCTTCGGCTCTTGTTTGCTCCGGCGGCCGACTCCCGTTCCTGTGCCGGCT</t>
  </si>
  <si>
    <t>Xiphophorus hellerii (XeHi)</t>
  </si>
  <si>
    <t>Green swordtail</t>
  </si>
  <si>
    <t>Xiphophorus_hellerii-4.1</t>
  </si>
  <si>
    <t>R2-1_XHe</t>
  </si>
  <si>
    <t>SANSGISDHKNSMNMMHTIMTGQDHPSGVSKRVPVRLGTGSTLRWRSCPACLFEVGHVWNWRINLPSGRWDQPLGGLSRVPTGTGATASSPPLLRGKSVSVGTQVQESDWLMLPEESSVVTESMAEAAPEMRVEAAEVVLAPQLGQVVGAMYTLPEVVGDDSPRVRAVALNEVRVLLPWLASDCPLCGVQVKGIVALGKHFAIRHGGVTALYVCGRCGRSSSSRHSISCHVPKCGGGMATAGVEGEQPSGFACDLCEARFPTPVGVSQHKRHAHAAEWNEVRLAKRKVPGGEIKATKLWSVGEIQTLIRLIREHGDSVATYQLIADELGNGKTAEQVRSKRRNLKIDMAGDGPHEAEEEDCHPVTEPIPQAVQSSAPSPQVMSSDMIREALASWGDREGGEEVRAIAALVRDVDQNPLLIESSASDLISKLGGGVERTSRAPPPVREQNQARGWARRLAQRRREYRECQFWYSRDQARLAARILDGAESQECAIPVDQIYEAFRERWEGGGQFHGLGEFRTDAVTDNWEFYKPILAVEVMENLTKMENGTAPGPDRISKKALLKWDPRGEQLARLFTAWLIRGVIPRAFKECRTTLLPKSTDIGELQDVNGWRPVTIGSMVLRLFSRILTMRMARACPLNPRQKGFLASSSGCAENLLMLDEIIRRSREDGSPLAVVFVDFAKAFDSIAHEHILSALGERRVDPHVIELIRNSYVDCATRVNCVGGRTQLIHMNLGVKQGDPMSPLLFNLAMDPLIHRLEQARFGIRWGEQTTDHLRGDRGFSTLVFADDLVLVAGSVEAMHGSLGILEEFCQLTGLSVQPKKCHGFYMDKGVVNGCEAWRIGGTPIHMIPPGESVRYLGVQVGPGRGIMTPDLIPMVRKWVMRISEAPLKPSQRLRLLNAFAIPRLMYQADLGKVPSTKLSQIDGLVRKAVKQWLHLPPSAGNGLLYSRVRDGGLGILRLERLIPSIQVRRLYRMSRSPDFWTRTLTTHAVSQSDWERLWTKAGGDAGSVPVMGTGEANPADAGSPPVYPDWRRGENLAWAALEVQGVGVDQFRGDKISNSWIADPTAVGFRQRHWIAGLALRTSVYPTKEFLARGRDKAGAACRRCLARLESCSHILGQCAWVQGSRIRRHNKVCELLATEAGRYGWTVTREFRVDGPEGGLRIPDLVCKKDDTVLVIDVTIRYELDGDTLARAASEKVAHYQPVAAEIARRIGGRCAKVLGFPVGSRGKWPSSNNTVLRELGIPVGRRRAFARLVSRRTLLYSLDVLRDFLREPEG</t>
  </si>
  <si>
    <t>CTCCCCTCCCCCGCCGCCGGAAAGGGCGGCGTGCGGCCCGCCTCGCGGGTGTCGGAGGGCTCGGGTCTTTCCCTCTCGCGGGGCGGTGCCCGCCGCCGCTCCGGAAGGCGGACCGGTGCGGGGGGGATGCGGTCGGCGGTTGGCGGCGGCGACTCTGGACGCGCGCCGGGCCCTTCCTGCGGATCTCCCCAGCTGCGGTGCCCGTCCCCCCCCGGGCGGGTGTCCTCGGCTGGCGCCTAGCAGCTGACTTAGAACTGGTGCGGACCAGGGGAATCCGACTGTTTAATTAAAACAAAGCATCGCGAGGGCCCATGCTGGGTGTTGACGCGATGTGATTTCTGCCCAGTGCTCTGAATGTCAAAGTGAAGAAATTCAATGAAGCGCGGGTAAACGGCGGGAGTAACTATGACTCTCTTAAGG</t>
  </si>
  <si>
    <t>GCTCTGGGGGATAGAGCGCCGTTCAGTACCGCTCCCGAGGGAGCGGGAAAATGCGGCGTCACTAACTTCGGGGTGTGCCTTCTGGGGGTCCTCGGCCACAAAAAGGGGGCAGCAGTGGGCTTGCTGCCCCCCCAGGTCGAGGAGCAGTAGTTACGTGGTTGTACCTCCTCGTGGTCCCGCTGGTAACGGCTCTGCCGGCTAAATCAACCTGCCCAAGGATGAGTACGTTTGATCAGCTAACTCTGGTATCTCTGATCACAAAAATTCGATGAACATGATGCATACAATTATGACCGGCCAGGACCACCCTTCTGGCGTATCAAAACGGGTGCCAGTGCGGCTAGGGACGGGGTCGACACTGCGATGGCGAAGCTGTCCCGCCTGCTTGTTTGAGGTTGGGCACGTGTGGAACTGGCGAATCAACCTCCCCAGTGGGCGCTGGGACCAGCCTCTGGGGGGATTGTCGAGGGTCCCCACCGGGACTGGGGCTACGGCTTCCAGTCCACCTTTGTTGCGCGGAAAGTCCGTATCGGTCGGTACTCAGGTTCAGGAGAGCGACTGGCTTATGCTTCCTGAGGAATCCTCGGTGGTGACCGAATCAATGGCGGAGGCTGCCCCGGAAATGAGGGTAGAGGCAGCCGAAGTCGTGCTGGCGCCACAACTTGGACAGGTCGTCGGAGCGATGTATACACTGCCGGAGGTTGTTGGCGATGACTCTCCGAGAGTACGGGCGGTTGCTCTCAATGAAGTCAGGGTCCTCTTGCCGTGGCTTGCATCGGACTGCCCGCTGTGTGGTGTGCAGGTGAAGGGCATCGTCGCGCTGGGTAAGCACTTTGCTATCCGGCACGGGGGTGTTACTGCCTTGTACGTGTGCGGCAGGTGCGGGAGGTCTAGCAGCAGCAGGCACTCCATCTCCTGTCATGTGCCCAAGTGCGGGGGGGGCATGGCAACGGCGGGGGTGGAGGGGGAGCAGCCTAGCGGGTTCGCTTGCGATCTCTGCGAAGCACGGTTCCCCACGCCTGTTGGTGTCTCTCAGCACAAGCGGCACGCCCACGCAGCGGAGTGGAATGAGGTGAGACTGGCAAAGAGGAAGGTGCCAGGTGGAGAGATCAAAGCGACAAAGCTCTGGAGTGTTGGAGAAATACAGACGCTCATCCGGCTCATTCGGGAGCACGGAGACTCGGTTGCCACGTACCAGCTCATCGCTGATGAATTGGGAAATGGCAAGACGGCCGAACAGGTGAGGAGTAAGAGGAGAAACCTGAAGATCGATATGGCAGGCGATGGCCCACACGAAGCTGAGGAGGAGGACTGTCACCCCGTGACAGAGCCGATACCTCAGGCTGTGCAGTCTTCGGCACCGTCACCTCAGGTCATGTCATCGGACATGATCAGGGAAGCGTTGGCTAGTTGGGGTGACAGGGAGGGTGGCGAGGAGGTGAGGGCCATCGCTGCTTTGGTTAGGGATGTAGATCAGAATCCTTTGCTGATCGAATCCTCAGCATCCGATCTCATCTCGAAACTGGGTGGGGGAGTGGAACGGACCAGTAGGGCGCCTCCTCCCGTCCGAGAGCAGAACCAAGCGAGGGGTTGGGCAAGGCGTCTTGCCCAACGTAGGCGTGAGTACCGAGAGTGCCAGTTTTGGTATTCGAGGGACCAGGCCAGGCTCGCGGCACGCATCCTGGATGGTGCCGAGAGCCAGGAATGCGCCATACCGGTGGACCAGATCTACGAAGCGTTTCGTGAGAGATGGGAAGGCGGTGGGCAGTTCCACGGGCTTGGGGAGTTCCGGACGGACGCAGTCACGGATAACTGGGAGTTCTACAAACCCATCCTGGCGGTAGAGGTGATGGAGAACCTAACCAAAATGGAAAACGGCACGGCCCCGGGCCCAGACAGGATCAGCAAAAAGGCTTTGCTGAAATGGGATCCTCGGGGTGAGCAACTGGCACGGCTATTCACGGCATGGTTGATCCGTGGAGTCATACCCCGGGCCTTCAAGGAATGCAGGACGACATTGCTACCGAAGTCCACCGACATCGGTGAGTTGCAGGACGTCAACGGGTGGCGCCCGGTGACCATCGGTTCGATGGTTCTGAGGCTGTTTTCGAGGATTCTTACCATGAGGATGGCGCGTGCGTGTCCTCTGAATCCTCGGCAGAAGGGTTTCCTGGCCTCCTCGAGTGGTTGCGCGGAGAACCTGTTGATGCTGGATGAGATCATCAGGCGCTCGCGGGAGGACGGGAGCCCCCTAGCAGTCGTTTTTGTTGACTTTGCAAAGGCCTTTGATTCCATAGCCCATGAGCATATCCTGAGTGCCTTGGGTGAGCGCCGGGTCGACCCTCATGTCATTGAGTTGATTCGAAACTCATATGTGGATTGCGCGACCAGGGTGAACTGTGTGGGCGGCCGCACACAGCTAATTCACATGAACCTGGGTGTGAAGCAGGGTGACCCCATGTCACCTCTGCTTTTCAACCTGGCTATGGATCCCCTTATCCATAGACTCGAACAGGCCAGATTTGGGATACGATGGGGAGAGCAAACTACGGATCACCTTCGGGGAGATCGCGGGTTCTCCACGTTGGTATTCGCGGACGACTTGGTCTTGGTGGCAGGGTCGGTGGAGGCAATGCATGGGAGCCTCGGGATCTTGGAAGAATTTTGCCAACTGACGGGGCTGAGCGTTCAGCCCAAGAAGTGCCACGGGTTTTACATGGACAAGGGCGTGGTTAACGGCTGTGAAGCCTGGAGGATCGGTGGAACCCCTATCCACATGATTCCTCCGGGGGAATCAGTTCGTTATTTGGGTGTCCAGGTGGGCCCGGGGCGCGGCATTATGACGCCGGATCTTATCCCGATGGTGCGAAAATGGGTAATGCGGATCTCGGAAGCTCCATTGAAGCCCTCACAGCGTCTGAGGTTACTGAACGCATTTGCTATTCCTCGGCTTATGTACCAGGCTGATCTAGGCAAGGTACCATCAACCAAACTATCCCAAATTGACGGGTTAGTCCGGAAGGCAGTGAAGCAGTGGTTGCATTTGCCCCCGTCGGCGGGCAACGGGCTACTGTATTCAAGGGTTCGTGATGGAGGTTTGGGAATCCTCCGGCTGGAAAGACTAATACCGTCGATACAGGTGCGACGCCTGTATCGGATGTCCAGGTCACCCGACTTTTGGACGCGTACCCTGACGACACACGCCGTGTCGCAATCTGACTGGGAGAGACTGTGGACCAAGGCCGGTGGTGATGCGGGTAGCGTGCCTGTAATGGGCACTGGGGAAGCTAACCCGGCCGATGCAGGGAGTCCGCCAGTCTACCCCGACTGGCGGCGCGGTGAGAATCTCGCTTGGGCGGCCCTGGAGGTCCAAGGTGTGGGCGTAGACCAGTTCAGAGGGGACAAGATCAGTAACTCGTGGATTGCCGACCCCACCGCTGTGGGATTCCGGCAACGCCATTGGATTGCTGGCTTGGCCCTGAGGACGAGTGTATACCCTACCAAGGAGTTCCTGGCGCGGGGAAGGGACAAGGCAGGAGCAGCCTGCAGGCGTTGCCTGGCGAGGCTTGAGTCGTGTTCGCATATCTTGGGCCAATGTGCCTGGGTGCAGGGCAGTCGGATTCGGAGGCACAACAAGGTATGCGAGCTCCTGGCGACTGAGGCGGGGAGGTACGGCTGGACGGTGACCAGGGAGTTCCGCGTGGATGGGCCTGAGGGCGGCCTCAGGATCCCCGACCTGGTTTGCAAGAAGGACGATACGGTACTCGTCATCGATGTCACCATCCGCTATGAGCTAGATGGCGACACTCTGGCTCGGGCTGCATCGGAAAAGGTTGCACATTATCAACCAGTCGCAGCGGAGATTGCGAGAAGGATCGGAGGGCGTTGTGCGAAGGTCCTGGGGTTCCCCGTGGGGTCACGGGGAAAGTGGCCTTCAAGCAACAACACGGTGTTGAGGGAGTTAGGGATCCCGGTTGGTAGGCGGAGGGCGTTCGCCCGACTGGTGAGCCGGAGGACTCTGCTTTACTCTTTGGATGTATTGCGGGATTTTCTGCGTGAACCGGAAGGGTGAGGGTTGTGCACATCCCCCATGGCTGCGGTGCCCTGGAATTGTGTGGGTCAGTGGGAGCTCGTGATGAATAAATCATCTTGTGCAGCACTCGGTGACACGTGACGGCCACGTTCAAGCCGGAAAGCGGGTTGCGGACAAGCCTGCCTCAG</t>
  </si>
  <si>
    <t>TAGCCAAATGCCTCGTCATCTAATTAGTGACGCGCATGAATGGATGAACGAGATTCCCACTGTCCCTAACTCCCATCCAGCGAAACCACAGCCAAGGGAACGGGCTTGGCAGAATCAGCGGGGAAAGAAGACCCTGTTGAGCTTGACTCTAGTCTGGCATTGTGAAGAGACATGAGAGGTGTAGGATAAGTGGGAGGCTCCGGCCGCCGGTGAAATACCACTACTCTTATCGTTTTTTCACTTACCCGGTGAGGCGGGAAGGCGAGCCTGTAGTGGGCTCTCGGTTCTGGCGTCAAGCGCCCCGCCGTCGCGCGGGGCGTGAC</t>
  </si>
  <si>
    <t>TGAGGGTTGTGCACATCCCCCATGGCTGCGGTGCCCTGGAATTGTGTGGGTCAGTGGGAGCTCGTGATGAATAAATCATCTTGTGCAGCACTCGGTGACACGTGACGGCCACGTTCAAGCCGGAAAGCGGGTTGCGGACAAGCCTGCCTCAG</t>
  </si>
  <si>
    <t>Dicentrarchus labrax</t>
  </si>
  <si>
    <t>European seabass</t>
  </si>
  <si>
    <t>Moroniformes</t>
  </si>
  <si>
    <t>Moronidae</t>
  </si>
  <si>
    <t>GCA_905237075.1</t>
  </si>
  <si>
    <t>R2-1_DL</t>
  </si>
  <si>
    <t>DPLPLNLGVFNTLSPAKMPSPKTPRGDSQPLRLRRSLSASPDVAVTIRSAMLRRRSPGNSPGGPDGKRPKVTEGIRTLRRVLFPRAPRTKPSMILMSWVKSWRSQMVARRRLPPFVWVGLRIPWLAWKCPLCDTNLATAKEAVNHLSRVHYPKRILYLCRKCAGGYSSLARVTRHTPKCGTKLFATQLGASFTCSHCPGTFGSQRGLSNHKRAKHTMAYMSEVRTSANIGTVWTPDEEVCLEELRKEKGGKPGFYAAAVERLPKFSKAQIRSKCRSLAKAACFAKAKTFHSNTSQGVKDFKHLRSVLPVVADVELVKENWTNVLAGMKTVRGGLSPQDDNSKNTSRYVKRISKQMRGDTAPIPLNRPSSGSAKRLLRVHTLKKRFQYKILQSLYSRNRADAAKLILDGKAKTTCRVDVKQVERTYREVWGGTDGFVSLGQFGNLPQVDNGLFFGLITSDEALSAVKRIAVCSAPGPDKVRRGDLLRWDPKGSKLASLFNTMLYSGKIPMCLKVGRTTLIPKTSDEAKLANIGQWRPITIGSVILRAFSGVINKRLAGTCPIHVRQRGFIESSGCSENLSILEGVIRMSKSQKRSLAVVFIDIAKAFDSVSHRHILEVLQRRGLDVAIRRLIASMYDGSSTTIRTEGGTTGRIRLTRGVKQGDPLSPLLFNLAIDPLLRTLEKEGEGFHIGAESVMSLAFADDLVLLSGSWAGMTTNLRILEEFCSLTGLRANPQKCHGFMIDAGRRSYKVNECDSWVLWDTPIPMIGVDSSERYLGVQINPWKGIVQPKLREILRDLTGKIGKAKLKPSQKLEVLRSYALPRVIYLADHGMVNHSVLYECDRDIRVAVKQWLHLDTSTADGLLYSSFNDGGLGVLKLSAHIPTVQLRRLVRLHKSSDELTSTVARAVVPSKVLRGLWNRTRKNCGGECADPKKVFLVEDVNLKSLTTKEWREAEFARWCGLKSQGAGTMVFMGDQVSNHWLRNPRACRLQESEFIFALKLRTTTISTLSTLRRGRVAAAGDLVCRLCGKEKETLRHIIGRCSIIQRKRMQNHNKICDILQSVGTEAGWSVMREKRLITASGQVGVPDLIMSKGSTALIIDVAVPFEATQTTLKKMEQLKVAKYLNFVGQVKEGITGISTVSVHGFPVGARGKWYEPNNTVLAMLGVPEAKIKRLSILFSRRALLLTIDLCKLFRNLTR</t>
  </si>
  <si>
    <t>GGTACAGTGAAACTGTGAATGGCTCATGTGGACCGGACGGGGCTAAGGTTATATCAGGCGGTGTTGGGGGATAAGTACCGCTCATCCTATCCACCCCTTGGCTACAGAGGGGGGGGGTTGGCTCTGGGATGAGGTCTGGCTTGACTCTCATACCGCAATGAATAGCTAATGGCAGCAGCATGTTGGTGCAGAAGTCAGGGTAACATGCTGCACCCGTCTGAGTGGAGGAGGAGGTGAATGGACCTGTACTTGTATTAATATACAAGTACTACGGGGCGGTTGGCGAATTACTGGTGAAAACTGGTGTTGTTAACATACTGTGGTAGGTCAGGGTGCCAGACCCGCTGCCATACGTGACCAGGTTGTCTCGGCTACTGTTGGTGATTGGACTAGTCATCCATCCCTCTAGGTAGGTCAGGGTGTAAGACCCGCTGCCTTTAAACCTAGGTGTGTTTAACACTTTGTCTCCGGCGAAGATGCCTTCCCCAAAAACTCCCAGGGGTGATTCCCAGCCCCTCAGACTGAGAAGGTCCCTCAGTGCTAGCCCCGATGTTGCGGTAACCATTAGGAGTGCCATGTTGCGTAGAAGAAGTCCGGGTAACAGCCCCGGTGGACCAGATGGCAAAAGACCTAAAGTGACTGAGGGCATACGGACACTTCGGCGGGTGCTCTTCCCTAGAGCACCTAGAACTAAACCCAGTATGATTTTGATGAGCTGGGTGAAGTCTTGGAGATCTCAGATGGTAGCGAGGCGGCGCCTCCCCCCGTTCGTTTGGGTCGGTCTCAGGATACCATGGTTGGCTTGGAAGTGTCCGTTATGCGATACTAACTTGGCTACGGCCAAGGAAGCAGTTAACCACTTGTCCAGAGTGCATTACCCCAAAAGGATTCTCTACCTATGTAGGAAATGTGCGGGGGGTTATAGCTCACTGGCAAGGGTAACTCGCCACACGCCCAAATGTGGCACGAAATTATTTGCTACACAGTTGGGAGCATCCTTCACATGTTCCCACTGTCCTGGAACCTTTGGTTCACAGCGCGGGCTGTCGAACCACAAACGAGCTAAACACACGATGGCTTACATGAGTGAGGTGCGGACCTCCGCCAACATTGGAACAGTCTGGACCCCTGATGAGGAAGTGTGTTTGGAAGAGTTGCGAAAGGAGAAAGGGGGCAAACCTGGGTTCTACGCGGCTGCGGTTGAACGGTTGCCCAAATTCAGCAAGGCACAGATAAGGAGCAAATGCAGGTCCTTGGCTAAGGCTGCATGCTTTGCAAAGGCTAAGACCTTCCATTCCAACACATCACAGGGAGTGAAGGACTTCAAACATCTCAGGTCGGTCCTACCTGTGGTAGCGGATGTGGAGTTGGTCAAGGAGAACTGGACCAACGTACTGGCCGGAATGAAAACAGTGAGGGGAGGGCTCTCCCCCCAGGATGATAATTCGAAGAACACATCCCGTTACGTTAAAAGAATAAGTAAGCAAATGCGGGGGGATACGGCCCCCATTCCCCTTAATCGACCGAGCTCGGGTTCCGCAAAACGCCTCCTTAGAGTGCATACTCTCAAGAAAAGATTTCAATACAAGATATTGCAATCACTGTATAGCAGGAATCGTGCAGACGCTGCTAAACTAATACTCGATGGGAAGGCGAAGACAACCTGTCGAGTTGATGTCAAACAGGTGGAGCGAACATACCGTGAAGTTTGGGGCGGCACGGATGGTTTTGTATCATTGGGACAATTTGGGAATCTTCCACAGGTGGACAACGGTCTATTCTTTGGGCTGATAACCTCCGATGAAGCCCTGAGTGCAGTGAAGAGAATTGCAGTATGTAGCGCTCCCGGTCCTGATAAGGTGAGGAGAGGTGACCTCCTTAGATGGGACCCGAAAGGGTCCAAGCTGGCAAGCCTCTTCAACACCATGCTGTACTCAGGCAAAATACCCATGTGCCTGAAGGTAGGTCGGACCACACTGATCCCCAAGACGTCTGATGAGGCGAAGTTGGCCAACATAGGGCAATGGCGGCCAATTACGATAGGCTCGGTCATCTTGAGGGCTTTCTCTGGCGTCATCAATAAGAGACTGGCAGGTACGTGTCCGATACACGTAAGGCAACGTGGATTCATTGAATCCAGCGGTTGCTCAGAGAACCTCAGTATCTTGGAGGGCGTAATCCGAATGAGCAAAAGCCAGAAGCGCTCGTTGGCAGTTGTCTTCATAGACATTGCAAAGGCCTTTGACTCGGTATCCCACCGGCATATCCTAGAAGTCCTGCAGCGTCGTGGACTTGATGTGGCAATAAGGCGGCTTATTGCCAGTATGTATGATGGTAGCAGTACCACCATTAGGACGGAAGGAGGGACGACTGGCCGCATCAGACTGACCAGGGGAGTCAAACAAGGGGACCCCCTGTCGCCTCTCCTCTTCAATCTCGCAATTGACCCACTGTTGCGTACGCTTGAGAAAGAGGGGGAGGGCTTTCATATTGGTGCTGAGTCGGTCATGTCCTTGGCGTTCGCGGATGATCTCGTCCTACTGAGTGGCTCATGGGCGGGCATGACCACTAACCTCCGGATCCTCGAGGAGTTCTGTTCCCTCACCGGCCTGAGGGCGAACCCCCAAAAGTGTCATGGCTTTATGATAGACGCTGGGCGCAGGTCTTACAAAGTCAATGAGTGTGACAGCTGGGTGTTATGGGACACACCCATACCTATGATCGGAGTTGATAGCTCTGAGAGGTATTTGGGAGTCCAGATCAACCCCTGGAAGGGAATTGTTCAACCTAAACTGAGGGAGATCCTCAGGGATTTGACGGGAAAAATTGGTAAGGCGAAGCTGAAACCGAGCCAAAAACTGGAGGTGTTGCGGTCTTATGCATTGCCAAGAGTGATTTACCTGGCCGACCATGGGATGGTAAATCACTCAGTGTTGTACGAGTGTGACAGAGATATCCGTGTGGCCGTTAAACAATGGCTACACCTTGACACATCTACAGCAGACGGGCTGCTGTATTCCAGCTTCAATGATGGTGGTCTTGGAGTTCTCAAGTTGTCCGCTCACATTCCAACTGTACAACTCAGAAGACTGGTCAGGCTGCACAAATCTTCGGATGAGCTGACCAGCACAGTGGCAAGAGCAGTTGTTCCCTCCAAAGTGCTTCGGGGACTGTGGAACCGAACCAGGAAAAACTGCGGTGGCGAATGTGCGGACCCAAAGAAAGTATTCCTGGTCGAGGATGTCAATCTTAAGAGTTTGACTACAAAAGAATGGCGTGAAGCTGAGTTTGCTCGTTGGTGTGGCCTCAAGTCCCAGGGTGCAGGGACTATGGTATTCATGGGAGACCAAGTCAGTAACCACTGGCTCAGAAATCCGCGTGCATGTCGCTTGCAGGAGTCTGAATTCATCTTCGCACTGAAGCTAAGAACGACCACGATCTCCACTCTGTCGACCCTCAGACGTGGGAGGGTGGCTGCAGCTGGGGACTTGGTGTGTCGACTCTGCGGAAAAGAGAAGGAAACTCTTAGACACATCATTGGGAGATGTTCCATCATTCAGAGGAAGCGCATGCAGAATCACAACAAGATTTGTGATATTCTGCAGTCAGTTGGGACGGAAGCTGGTTGGTCTGTGATGAGAGAAAAGCGACTCATCACCGCCTCAGGTCAGGTCGGGGTCCCTGACCTCATCATGAGCAAGGGATCTACGGCCCTGATCATTGATGTGGCTGTGCCATTTGAGGCCACCCAAACTACATTGAAAAAGATGGAGCAACTCAAAGTGGCCAAATACTTGAACTTTGTCGGTCAAGTGAAAGAAGGCATCACTGGAATATCGACGGTATCGGTCCACGGATTTCCAGTTGGAGCCAGGGGCAAGTGGTATGAACCCAACAATACTGTTTTGGCGATGTTGGGAGTCCCGGAAGCTAAGATCAAAAGGCTCTCGATCCTGTTTAGTCGAAGAGCTTTACTGCTCACTATCGATCTCTGCAAACTGTTTCGTAACCTAACCAGATAGATGGCCGGCACAAAGTTGGGACCTGGCTTATCTCTGTCGTCGTGTGCGTCTCCCCGCAGCTGAGGCTGCGGGGGGCGTCGCGGTGGTGGGGGTGGGTTTTGGTTCTCACAGTGGGGTGCCCCCGTCTCCGGGAGATTGGAATGTAATAAGTTGCAGCAATTGAGATGACCGGCACAGAGTTGGGGCCTGGCCGTCCTCCACTGCATGTGCGTCTCCCCATACTCTACGGATGTGGGGGGCGTCGTGCGAGATGGGGGTCGACTGTGGATCCCACGATGGGGTGCCCTCATCTTCAGACAAACAATAGACAAGTTGGATGACCGGCACAAAGTTGGGGCCTGGCTGTTCTCCGCTGTATGTGCGTCTCCCCATACTCTACGGATGTGGGGGGCGCCGTGCACGATGGGGGTCAGTTATGGTTTCCACAATGGGGTGCCCTCATCCCCAAGGAAATAACCCATGGATGACCGGCACAGAGTTGGGGCCTGGCTGTTCTCCGCTGTATGTGCGTCTCCCCATATTCTACGGATGTGGGGGGCGCTATGCATGATGGGGATCAGGTATGGTTTCCACAGTGGGGTGCCCTCATCCTCAAGGAAATAACCCATGATAGGTCGGATGACCGGCACAGAGTTGGGGCCTGGCTGTTCTCCGCTGTATGTGCGTCTCCCCATATTCTACGGATGTGGGGGGCGTCGTGCGTGACGGGGATCAGTTTTGGTTCCCACAATGGGGTGCCCTCATCCTCAAGGAAATATAACAGGTCGGATGACCGGCACAGAGTTGGGGCCTGGCTGTCCTCCGCTGCATATGCGTCTCCCCATGCTCTACGGATGTGGGGGGCGCTGTGCACGATGGGGGTCAGTTATGGTTTCCACAGTGGGGTGCCCTCATCCTCAAGGAAATAACCCATGATAGGTCGGATGACCGGCACAGAGTTGGGGCCTGGCTGTTCTCCGCTGTATGTGCGTCTCCCCATATTCTACGGATGTGGGGGGCGTCATGCGTGACGGGGATCAGTTTTGGTTCCCACAATGGGGTGCCCTCATCCTCAAGGAAATATGACAGGTCAGATGACCGGCACAGAGTTGGGGCCTGGCTGTCCTCCGCTGCATATGCGTCTCCCCATACTCTACGGATGTGGGGGGCGCTGTGCACGATGGGGGTCAGTTGTGGTTTCCACAGTGGGGTGCCCTCATCCTCAGATGTCTTGGTATATACCAAGTGACTCTCGGTCTATTAACCGACAAGAGCTTTATTATTTATTTTAAATTATGAAATTATTTATTACAAGACTATGAAACCCTCGGTTTGCCAACCAAGGAGTTCTATTGTTTTTAAAAGACATGAAATGATGAACTTATAAAGACATGAATGATGAATTTATAAAAGACATGATTTGATGAACTTTCTAAGGGGTTCAAACAACCTCGTACCTACGGCGGCATCATCGGTGGGGGCTGGTCCTGCACCCTCCCTTGGCGCTCATTTGTGTGGGGGCTTGGCCTCCTCCCTGTTCACCGCTTTCCCTAACCAGGATCGTGGATGGGAGGTTGGTTGTGCCTACCATGCGACGGTTCAATGCACGGATTGACAGGAAGCGGGCTCGGCCGTTGGAGCCATCTGAAGCGCGGCGACATACTAATGTGGCGGGGGTAAAAAAGCGGTTTAGCGGTAACCGGGTGAACAGGCACCAAAACTCCCTGAAATGGAGTCGGTTGGCGGGGAATGTTCTATTCTCCCTCCTTCCAATCCACAGGCCTTACGATGAAGCTCCGGAGGGCAGGCCTGTGGAGACCCTCGGTCAGCCTCGGACGCCCCAAGTAACCAAGCGTTACCGTGGGGTATGCTCGGCCCAGACTCTGAATGTCGAAGTGAAGAAATTCAATGAGCGCGGGTAAACGGCCGG</t>
  </si>
  <si>
    <t>Micropterus dolomieu</t>
  </si>
  <si>
    <t>Smallmouth bass</t>
  </si>
  <si>
    <t>Perciformes</t>
  </si>
  <si>
    <t>Centrarchidae</t>
  </si>
  <si>
    <t>GCA_021292245.1</t>
  </si>
  <si>
    <t>R2-1_MD</t>
  </si>
  <si>
    <t>RALTSKWSRWKHAHPGMAKRANPWVGLVNLLISQTTNTMVSNKSDNGQDHPSGSSKWMTAGLGTGPGAVWRSSLTPRLEAGSRVSQRISLPSGRWDHPTGSMTIPVKTISKGTMTRRGYPGLNVKTNSVSTQTSNGDWYEAYKGTSTRSRRENPQVVIELMIFENSAIRVELEEIVLIPQPAIAQGGDIGNDNVENDGPPSPIGEGVNQMEEGPNTPPRDEREMMETAPRPSLDSQAMGAPMVNPEPIGIEVLMPDPDPNCPLCGVQIGKIGMLGKHFAIRHAGIAVLYKCRQCGRTNANSHSISCHVPKCKGRAEVEKVVKEFPCKLCDAGFGSSMGLTQHWRHAHPAEWNVEKIGRVREAEREVKETKLWSEEEVKSLIDLAAKYVDQPRINKLIADELGTGKSAEQVRNKRRLLQNQLARNGLDEAAVRDISLNQPRATQIIPRSPPNLAPERLREAIGRGEGTEGENEIRAIADLVRGADQDPGLIESSALDLIQRLGEGRTTSRVGRGQEQHRERKGWERRLSQKKHDYRVHQRLYLRDQAKLAALILDGADSVECTLPVDQIYEAFRERWETGGAFQGLGDFWSRKVTDNREFYSLILANEVRENLNKMKNGSAPGPDGISKKALLKWDPRGEQLARLYTMWLVRGVIPKSFKECRTKLLPKSGDAAELRDVNGWRPVTIGSLVLRLFSRIMAMRLSRACTLNPRQRGFLASSSGCADNLMILNGIIRHSREQGASLAVVFVDFAKAFDSISHEHILCAMEQRQVDRHIIELVKNSYVDCVTRVGSNGDKTSPINMKVGVKQGDPMSPLLFNLAMDPLIQALEEKGIGMRFEGQAITTLAFADDLVLLSSSVRGMGRNLEILESFCQRTGLKVQPRKCHGFLLDKGTVNDCQPWEIGGTPIHLIEPGKTVRYLGVEVGPGQGIVAPDLTSQLQEWITRIKKAPLKPSQKVKVLNSFALPRLIYTTDHCDVGTSTLATLDGMVRKAVKAWLHLAPSTCNGLLYSRNKDGGMGIVKLESLIPSIQARRIYRLSRSVDQWTRKITVRTIAQSEWRRMWLLVGEDPEEVPKLGIENGPNADESSLVLKDWRQEENRAWLALQVQGVGADQFRGDKISNSWLSDPTKVGFRQRHYIAGLALRAGTYPTREFLSRGRNKEGAACRRCQARLESCSHILGQCPYVKGSRVRRHHKICDLLAIEAERAGWKAIREFRVETPEGGLRIPDLVCTKASTALVLDVTIRYEMEPDTLLKAAEEKEAYYKPIAPQIAAMVGAETVRVWGFPVGARGKWPSCNNKVLTDMGVTVGRRESFARLVSRRALLYSLDVLRDFLC</t>
  </si>
  <si>
    <t>GGTAGATAAGGGAAGTCGGCAAATCAGATCCGTAACTTCGGGATAAGGATTGGCTCTAAGGGCTGGGTCGGTCGGGCTGGGGTGCGAAGCGGGGCTGGGCTCGAGCCGCGGCTGGGGGAGCAGTCGTCCCGTCGCCCTCCTCTCTCCGCCGCTGGAAGCGCGGTGCGCGGCCCGCCTCGCGGGGCCCTCGTCCGCGGCGCCTCGCGCGTCGTCGGGCGGGGGTTTTCGCGGGGCGGTGTCCGACGCCGCGTGGAAGGCGGGCCGGCGGAGGGGATCGGGTACGGCGGTCGGCGGCGGCGACTCTGGACGCGCGCCGGGCCCTTCTCGCGGCGGGAGTAACTATGACTCTCTTAAGG</t>
  </si>
  <si>
    <t>CGGGGGCTGGAGGGCATCCACTAAGTACCGGCCCCGAGGGGACGGGAAATGGGGGGTGTCCGTTAAGGCCCACAACGAGGGAGAGCCGCATCGTAAAAAGATAGTTCCTTGGGTAAGAGCTATTAAGATGTGGTAAAATCATAGCGAGCCCTCACCTCCAAGTGGTCCCGCTGGAAACATGCCCACCCGGGCATGGCTAAGAGGGCAAACCCATGGGTAGGTCTAGTCAACCTGCTCATTAGCCAGACTACAAACACAATGGTTAGCAACAAGAGTGATAACGGCCAGGATCATCCTTCTGGCTCATCAAAATGGATGACGGCCGGGCTAGGGACTGGACCCGGTGCAGTATGGCGAAGCAGTCTCACTCCTAGACTGGAGGCTGGGTCTAGGGTGTCTCAGCGAATCAGCCTCCCGAGTGGGAGATGGGATCATCCCACCGGAAGTATGACGATCCCAGTAAAGACGATATCGAAGGGTACCATGACAAGGCGAGGGTACCCGGGATTGAACGTAAAGACCAATTCGGTGAGTACGCAGACCTCGAATGGAGATTGGTATGAAGCATACAAAGGGACTTCAACCAGATCCAGGAGAGAGAATCCTCAAGTGGTTATCGAATTAATGATCTTCGAAAACTCGGCAATAAGGGTAGAGTTAGAGGAGATCGTGCTGATACCACAACCTGCCATAGCCCAGGGGGGGGATATTGGAAACGATAATGTGGAGAATGATGGACCCCCCTCACCCATCGGTGAGGGGGTAAATCAAATGGAAGAAGGTCCAAACACCCCCCCAAGAGACGAAAGAGAAATGATGGAAACTGCTCCACGGCCGTCTCTGGACTCCCAGGCGATGGGTGCACCAATGGTAAACCCAGAACCTATCGGTATAGAGGTTCTCATGCCCGATCCAGACCCAAACTGCCCGTTGTGTGGGGTACAGATTGGCAAAATCGGTATGCTCGGGAAACACTTTGCGATTCGACATGCCGGAATAGCGGTCTTGTACAAGTGTCGTCAGTGCGGTCGAACCAATGCTAACAGCCACTCCATCTCATGTCACGTCCCTAAGTGTAAGGGGAGGGCAGAGGTGGAGAAGGTGGTCAAGGAGTTTCCGTGCAAACTCTGTGATGCAGGTTTCGGTTCGAGCATGGGGCTGACTCAACACTGGCGGCACGCCCATCCAGCGGAGTGGAATGTGGAAAAGATAGGGAGAGTGAGAGAAGCGGAGAGGGAGGTTAAGGAAACGAAACTGTGGAGTGAAGAAGAAGTCAAATCGCTTATCGATCTCGCGGCCAAATATGTGGACCAACCACGTATTAACAAGCTCATAGCGGATGAGCTTGGGACAGGTAAATCGGCTGAGCAGGTGAGGAATAAACGAAGACTACTGCAGAACCAATTGGCACGCAATGGCCTAGATGAAGCAGCGGTGAGAGACATTAGTCTCAATCAGCCGCGGGCAACCCAGATCATTCCGCGGTCACCCCCAAACTTAGCCCCGGAAAGGCTAAGGGAAGCGATAGGGAGAGGGGAGGGCACAGAAGGCGAGAATGAGATCAGGGCCATTGCGGATCTTGTTAGGGGCGCAGATCAGGATCCTGGCCTGATCGAATCTTCGGCGCTTGATCTCATCCAGAGGTTGGGAGAGGGCAGAACTACCAGTAGAGTGGGAAGGGGCCAAGAACAACACCGAGAGAGGAAAGGCTGGGAGAGGAGGCTCTCCCAGAAGAAGCATGATTACCGGGTGCACCAAAGGTTGTACTTAAGGGATCAGGCCAAACTAGCAGCCCTGATACTCGATGGGGCTGATAGTGTGGAGTGCACACTGCCTGTTGACCAAATCTACGAAGCGTTTCGTGAGAGATGGGAAACAGGAGGGGCATTCCAGGGGCTCGGCGATTTTTGGTCCAGAAAGGTAACGGATAATAGGGAGTTCTACAGTCTGATCCTGGCCAATGAAGTGAGAGAAAACCTAAACAAGATGAAAAATGGTTCGGCCCCGGGCCCAGACGGGATTAGCAAAAAGGCTCTGCTAAAATGGGACCCACGGGGTGAACAACTCGCACGGCTGTACACGATGTGGTTAGTCCGCGGAGTCATACCTAAGTCCTTCAAGGAATGCCGCACCAAGCTGTTGCCTAAATCAGGGGACGCAGCCGAGCTCCGTGACGTCAACGGGTGGCGTCCGGTAACCATTGGTTCCCTGGTGTTAAGACTGTTTTCTAGGATCATGGCGATGAGGCTAAGTCGAGCCTGTACCTTGAATCCTAGGCAGAGGGGTTTTCTGGCGTCCTCGAGTGGGTGCGCGGACAACTTGATGATTCTGAATGGAATTATCAGACACTCGAGGGAGCAAGGAGCCTCACTGGCGGTGGTTTTTGTGGATTTCGCGAAGGCATTTGACTCCATCTCCCATGAGCATATCCTGTGTGCTATGGAACAGAGACAGGTAGACCGCCACATTATTGAGTTAGTCAAAAACTCATACGTGGACTGCGTGACGAGGGTTGGTAGCAATGGAGATAAAACCTCCCCTATCAACATGAAGGTTGGAGTTAAGCAAGGAGACCCAATGTCACCACTGCTTTTCAACCTGGCCATGGACCCCCTTATCCAGGCCTTGGAAGAAAAAGGAATTGGCATGCGGTTCGAGGGTCAAGCCATAACCACGTTGGCCTTCGCAGATGATCTGGTACTGTTGAGCAGCTCAGTGAGGGGAATGGGGAGGAACTTGGAGATCTTGGAGTCATTTTGCCAACGGACAGGGTTAAAGGTGCAACCCAGGAAATGCCACGGGTTCCTCCTCGACAAAGGGACGGTGAACGACTGTCAACCCTGGGAAATTGGTGGAACGCCTATACACCTAATTGAACCGGGGAAGACAGTGCGGTATTTGGGCGTGGAGGTGGGCCCAGGGCAGGGCATTGTGGCACCGGATCTGACCTCGCAACTCCAGGAATGGATTACGAGGATAAAGAAAGCTCCTCTAAAGCCATCGCAAAAAGTGAAGGTTTTGAACTCATTTGCTCTCCCGAGACTAATCTACACGACCGATCACTGTGATGTGGGGACCTCAACCCTAGCCACACTAGATGGGATGGTGCGGAAAGCTGTGAAGGCGTGGCTACACTTAGCACCCTCCACATGCAATGGGCTGCTCTACTCACGAAACAAAGACGGAGGAATGGGTATCGTGAAGTTGGAGAGCCTCATCCCGTCTATACAAGCAAGACGAATCTACAGGCTGTCCAGGTCGGTGGACCAATGGACAAGAAAAATAACGGTCAGGACAATAGCTCAATCAGAATGGCGGCGGATGTGGCTATTGGTAGGCGAGGACCCCGAAGAAGTGCCAAAACTAGGCATTGAGAATGGTCCTAACGCTGACGAGAGCTCTCTGGTCCTTAAGGACTGGAGACAGGAGGAAAACAGGGCATGGTTGGCGTTGCAGGTCCAAGGTGTGGGCGCGGATCAGTTCCGAGGTGACAAGATCAGTAATTCGTGGCTGTCCGATCCTACCAAGGTAGGCTTTAGGCAGAGGCACTATATTGCCGGACTGGCACTAAGGGCTGGGACGTACCCTACCAGGGAGTTCCTATCCCGAGGTCGGAATAAGGAAGGGGCAGCCTGCAGGCGCTGCCAGGCCAGGTTAGAATCCTGCTCGCATATCCTGGGGCAATGTCCTTATGTGAAAGGAAGTCGGGTACGCCGGCACCACAAGATATGTGACCTCTTGGCCATCGAGGCGGAACGGGCGGGCTGGAAGGCAATCAGGGAATTCCGAGTTGAGACGCCTGAGGGAGGCTTACGGATACCCGACCTGGTGTGCACGAAGGCAAGCACGGCACTGGTCCTTGATGTCACCATACGGTATGAGATGGAACCGGACACACTGCTGAAGGCAGCAGAAGAAAAAGAAGCGTATTACAAGCCAATTGCGCCCCAGATTGCAGCTATGGTAGGTGCGGAAACGGTGAGGGTCTGGGGATTCCCGGTAGGAGCCCGGGGAAAATGGCCCTCCTGTAATAACAAGGTCCTGACCGACATGGGTGTCACAGTAGGCCGTAGGGAGTCATTTGCACGGCTGGTGAGCCGGAGGGCCCTTCTGTACTCACTTGACGTGCTGAGGGACTTTCTGTGTTAACTGGCGGTGTGGGGTTCCTCCACCCTCTGGCTGGCGGTCAGCTGGAAAACGGGGGGGACGGTGGAGTCTCGTGATGATTACGGGACGGCGGGCAAGCTGTCTAATGACAGAGGCAATAGCCTAAAATGCTCGTGCGGTCCGATTCATTGCGTAGCACCACGATGATGCCTGATGGGCAGGTAAACCCAGAAACGCAAAAGCGCCAAAAAAA</t>
  </si>
  <si>
    <t>TAGCCAAATGCCTCGTCATCTAATTAGTGACGCGCATGAATGGATGAACGAGATTCCCACTGTCCCTACCTACTATCTAGCGAAACCACAGCCAAGGGAACGGGCTTGGCAGAATCAGCGGGGAAAGAAGACCCTGTTGAGCTTGACTCTAGTCTGGCACTGTGAAGAGACATGAGAGGTGTATAATAAGTGGGAGGCTTCGGCCGCCGGTGAAATACCACTACTCTTATCGTTTTTTCACTTACCCGGTGAGGCGGGGAGGCGAGCCCCGAGCGGGCTCTCGCTTCTGGTGTCAAGCGCCCGGCCCCGCCGGGCGTGACCCGCTCC</t>
  </si>
  <si>
    <t>TAACTGGCGGTGTGGGGTTCCTCCACCCTCTGGCTGGCGGTCAGCTGGAAAACGGGGGGGACGGTGGAGTCTCGTGATGATTACGGGACGGCGGGCAAGCTGTCTAATGACAGAGGCAATAGCCTAAAATGCTCGTGCGGTCCGATTCATTGCGTAGCACCACGATGATGCCTGATGGGCAGGTAAACCCAGAAACGCAAAAGCGCCAAAAAAA</t>
  </si>
  <si>
    <t>Lates calcarifer</t>
  </si>
  <si>
    <t>Barramundi</t>
  </si>
  <si>
    <t>Latidae</t>
  </si>
  <si>
    <t>TLL_Latcal_v3</t>
  </si>
  <si>
    <t>R2-1_LCa</t>
  </si>
  <si>
    <t>TAIEQLERLEYHSCAGSGVDPPHYTAMDSTPSRPNSARGTRRASSDGGCRMSKPTGRLLNRRWSPRGDQTPGTPRGPRFLARVKRALFTPSKDKAGMTFLCANKTWRQNMSQGRLPKMVKVGLRVPWASQSCRLCDIELGSLREARTHLIRIHRPWKVFYRCSRCAGTFAHLPSVVCHVPKCTPRQTTTPADPGHYRCDLCTKVFSSSRGYSNHRRSKHTAAYLREKQGSQLKERNGNSHWSKEDTASLRQMIDEEGNSPGLYAKAAARFPTMTPRQIREKCRLIRASARTSVVKSPTTHNANQDLRDLEVELPPQPSVAVLKEALEAQLTGGEGDEGLDPLHCSGRDLNRYVRKVIRLLCRQTPKVLGGKIKRTSPGNPKRLKQSKRFRYKIMQTRYRRDRPTLARWILDGKEKSECPISRAEVASGYKRIWEAGDSFKGLGGFAAMPPADNSPLCVPISAEEALRAVRRMDPKGAPGPDGLRRSDLLRWDNKGRKLANLFNTILHKGKLPSCLKRSRTTLIPKSSDSAKLADLSQWRPITIGSVMLRAFSGILARRLKEACPVHTRQRGFIESPGCSENLLLMDGLLRIAKKEVRPLAVVFVDFAKAFDSVSHQHIAEVLTRKGVDEWMRKLIQDSYKGCTTVVRTKHGETDRIHIKVGVKQGDPLSPLLFNLALDPLLYVLENKGVGFRVGGRSLTALAFADDLVLLSDSWKGMERNLQILEIFSSLTGLKVNPSKCHGFMLDKSQRRYTINDCEVWKLAGTPIHMVPGHEAVTYLGVQISPAKGILTPPLRTLVKDMVARITRAELKPSQKVEILRTYALPRLIYMADHGMACGSLLDGCDRDIRSAVKGWLHLEPHTTDGVCYASFQDGGLGLIKLAAHIPTVQLRRIMAMYNSTDECTKSVARATMPVSNIWALWNRVRGIKRSGDHSRPDLNAIDLKEASTAAWRGREFGRWCKLKTQGVGIEVFRADKISNSWLREPTGARFHESEMIMGLQLRTCTFPTLSSRVRGRGRTHDALLCRLCGRQQETIRHIIGNCVSVKPNRMANHNKICGFLQRVAEEAGWLVARERRLVSDSGSVGVPDLVMVKGREAIILDVAICFEANQDTLYDSEVRKIKKYSGFTMAVKTIHPDVRNVSVCGFPMGARGKWHKNNTAILTKLGVSKKRAKQLAVVMSRRALLQTVDTCKVFRALARRQRVPR</t>
  </si>
  <si>
    <t>CTGGATAGGTTAGGGTGCAAGACCCACTATCCTAAACAGCGATCGAACAACTAGAGCGACTGGAATACCATAGTTGTGCAGGCTCGGGTGTGGACCCACCGCACTACACCGCAATGGATAGCACGCCTAGTAGGCCGAACAGCGCTAGGGGTACCAGGAGGGCGTCCTCCGATGGAGGATGCAGGATGAGCAAGCCCACCGGGAGGCTGCTCAACAGAAGGTGGTCCCCGAGGGGGGACCAAACTCCTGGTACACCCAGAGGGCCAAGATTCTTGGCCAGAGTGAAGAGGGCTCTCTTCACCCCCAGTAAAGACAAGGCCGGTATGACGTTCCTGTGCGCCAATAAGACCTGGAGACAGAATATGTCTCAAGGCAGACTCCCTAAGATGGTCAAGGTCGGCCTCCGGGTCCCATGGGCTAGTCAGAGCTGTAGACTGTGTGACATAGAGCTGGGGTCACTCAGAGAGGCTCGGACCCACCTCATCAGAATCCACAGACCGTGGAAAGTGTTCTATCGTTGCAGCAGGTGCGCGGGCACCTTTGCACATCTGCCATCCGTGGTCTGCCATGTCCCCAAATGCACCCCGCGCCAAACAACAACACCCGCTGACCCGGGGCACTACAGGTGTGATCTGTGCACCAAAGTGTTCTCCTCCAGCAGGGGCTACTCCAACCACAGGCGCAGTAAGCACACCGCTGCTTACTTAAGGGAGAAACAGGGATCCCAGCTGAAAGAGAGGAATGGGAACTCCCATTGGAGTAAGGAGGACACGGCCAGCCTTCGGCAGATGATTGATGAGGAAGGGAACTCTCCGGGTCTCTATGCTAAAGCAGCAGCTCGGTTTCCAACCATGACGCCCAGACAGATTAGGGAGAAATGCCGGCTTATTCGGGCTAGCGCCAGGACATCGGTGGTAAAGTCCCCCACCACTCACAATGCCAACCAGGACCTGAGGGACTTGGAAGTGGAGCTGCCACCCCAACCTTCAGTCGCAGTGCTTAAAGAAGCCCTTGAGGCACAGCTGACTGGGGGTGAGGGGGATGAGGGTCTTGACCCCCTACACTGTAGTGGAAGAGATCTCAACCGCTACGTGAGGAAAGTCATCAGGTTGCTCTGTAGACAGACACCAAAGGTTCTGGGAGGCAAGATTAAGAGGACTTCCCCCGGGAATCCCAAGCGCCTCAAACAGAGCAAGAGGTTCCGATACAAGATCATGCAGACCAGGTACAGGAGAGACAGGCCCACCCTTGCAAGGTGGATCCTGGACGGTAAGGAGAAGTCGGAATGTCCAATCAGCAGGGCGGAGGTGGCTAGCGGCTACAAAAGGATATGGGAGGCTGGCGACAGCTTCAAGGGCCTGGGAGGGTTTGCCGCTATGCCACCAGCAGACAACTCGCCCCTCTGCGTTCCCATCTCGGCAGAGGAGGCACTGAGGGCGGTTCGGAGGATGGACCCGAAGGGGGCGCCGGGGCCTGATGGCCTCAGGAGGAGCGATCTCCTCCGATGGGACAATAAGGGTAGGAAACTGGCAAACCTATTCAACACCATCCTCCACAAAGGGAAACTTCCGAGTTGTCTTAAGAGAAGCAGAACGACTCTCATCCCGAAATCCAGTGACTCCGCCAAGCTTGCGGATTTGAGTCAGTGGCGTCCCATCACTATCGGGTCAGTGATGCTAAGAGCGTTCTCAGGCATCCTGGCTCGCAGACTCAAAGAAGCCTGTCCTGTACACACCCGGCAGAGGGGATTCATTGAATCACCTGGGTGTTCCGAGAACCTCTTGCTGATGGACGGATTGTTGCGTATAGCCAAGAAAGAAGTCAGGCCGCTGGCAGTGGTTTTTGTCGACTTCGCCAAAGCCTTCGATTCAGTCTCCCACCAACACATCGCCGAAGTGCTAACACGTAAAGGAGTCGACGAGTGGATGAGGAAGCTCATCCAAGACTCCTACAAGGGCTGCACCACGGTGGTGAGAACGAAGCATGGCGAGACAGACAGAATCCACATAAAGGTAGGAGTGAAACAAGGTGACCCCTTGTCTCCCCTCCTGTTCAACTTGGCACTGGACCCCCTCCTGTACGTGTTGGAGAACAAGGGCGTAGGCTTCAGGGTGGGGGGCCGGAGCCTTACAGCACTTGCCTTTGCGGACGACCTGGTACTGCTCAGTGATTCGTGGAAGGGCATGGAAAGGAACCTGCAGATCTTGGAAATCTTTTCAAGTCTGACGGGATTGAAGGTGAATCCGAGCAAGTGTCATGGTTTTATGCTGGACAAGAGCCAAAGACGGTACACGATCAATGATTGTGAGGTTTGGAAGTTGGCTGGTACGCCAATACACATGGTTCCCGGGCATGAGGCAGTGACTTATTTGGGCGTCCAAATAAGCCCTGCCAAAGGTATCTTAACGCCACCGTTGAGAACCTTAGTAAAAGACATGGTTGCACGGATAACACGGGCGGAACTCAAACCTTCTCAGAAGGTTGAGATCCTGAGGACTTATGCTCTACCTCGGTTGATCTACATGGCCGACCACGGGATGGCATGTGGATCCCTGCTGGACGGATGTGACAGGGACATTCGTTCAGCAGTGAAGGGATGGCTGCACCTAGAGCCGCATACCACAGATGGGGTGTGCTACGCCAGCTTCCAAGATGGAGGACTGGGACTCATTAAGCTGGCTGCGCACATCCCCACTGTCCAACTCCGAAGGATCATGGCAATGTACAACTCAACGGACGAGTGTACAAAGAGTGTGGCGAGGGCCACGATGCCAGTAAGTAACATCTGGGCGTTATGGAACCGGGTCAGGGGGATCAAACGGAGTGGGGATCACAGTAGGCCGGACCTTAACGCCATCGACCTTAAGGAGGCCTCCACGGCGGCGTGGAGGGGACGGGAGTTTGGTAGATGGTGCAAGCTGAAGACTCAAGGTGTGGGTATTGAGGTCTTCCGTGCGGATAAGATCAGCAACAGTTGGCTACGGGAGCCAACCGGGGCAAGGTTCCATGAGTCGGAGATGATCATGGGCCTCCAGCTTCGGACGTGCACGTTCCCGACCCTCTCCTCAAGGGTGAGGGGAAGGGGACGAACCCACGATGCCCTGCTGTGTAGGTTGTGCGGACGTCAACAAGAGACCATTAGACACATCATTGGGAATTGTGTGTCTGTGAAACCAAACAGGATGGCCAACCACAACAAGATCTGTGGGTTCCTACAGCGTGTAGCCGAGGAAGCCGGCTGGCTGGTGGCGAGAGAGCGTAGGCTTGTCTCAGACTCAGGGTCTGTCGGGGTTCCAGACCTGGTGATGGTTAAAGGCAGGGAGGCCATCATCTTGGACGTAGCAATCTGTTTTGAGGCAAATCAGGACACGTTGTACGACTCGGAGGTCCGGAAGATCAAGAAGTACAGCGGGTTCACCATGGCAGTAAAAACCATCCACCCGGATGTGCGCAATGTCTCTGTTTGCGGCTTCCCCATGGGTGCGAGAGGTAAATGGCACAAGAACAACACTGCTATTCTGACAAAGCTGGGTGTCTCCAAGAAGCGTGCAAAGCAGTTGGCAGTGGTGATGAGCAGACGAGCACTACTCCAAACAGTGGATACGTGCAAGGTGTTCAGAGCCCTGGCAAGACGGCAACGTGTACCCCGGTAAATATGGTGGTAAGGGTCTGAGCAGAACCAGGCCTCACCATACCCCTACAGGATTTGACGGTTATATCTAAACATGGCAATGGCTTAAGTCAATACTGGGACACCCTGTCATGTCCCCCTCGAATGGGGCAGCGGAACTTAACTTAACTGCCCCATTCATATAACAAAACCACAATATAAGAATAGCGAAGGAAGGCCGAGGGCGTAAATACCGGTGTCTAACACCACCAGCGGCGTCGTTACTGAATGCGGCTTGGATGTGGAACTAACTTGATAAGGGTCAGTGGTGAGCCGTTCCCATCAGCGGAAGCGCGACGTATACTATGGATGACGGCGGGTCTGGGGCGGTACCCAGTCGACGAGCGACTATAAACATCTCGAAATGAGTCGGGTCGGGGAGTCGCGTTCTGCGCGAACCGGCCCACCGACTACCGGTGCCTTGCCCTCGGGCAGGTCACAGGGACGTCGGTCGTCATCCGGAGGTTTCGGTCGATCCTCACTTGCACGCAAGTCGAGGTCGAGTCTCGCCCGACGCTCAGAATGTCAAGGTGAAGAAATTCAATGTAGCGAGGGTTAACGGCGAGAGTAGCTATGACTCTCTTAAAGTAGCCAAATGCCTCGTCATCTAA</t>
  </si>
  <si>
    <t>TAAATATGGTGGTAAGGGTCTGAGCAGAACCAGGCCTCACCATACCCCTACAGGATTTGACGGTTATATCTAAACATGGCAATGGCTTAAGTCAATACTGGGACACCCTGTCATGTCCCCCTCGAATGGGGCAGCGGAACTTAACTTAACTGCCCCATTCATATAACAAAACCACAATATAAGAATAGCGAAGGAAGGCCGAGGGCGTAAATACCGGTGTCTAACACCACCAGCGGCGTCGTTACTGAATGCGGCTTGGATGTGGAACTAACTTGATAAGGGTCAGTGGTGAGCCGTTCCCATCAGCGGAAGCGCGACGTATACTATGGATGACGGCGGGTCTGGGGCGGTACCCAGTCGACGAGCGACTATAAACATCTCGAAATGAGTCGGGTCGGGGAGTCGCGTTCTGCGCGAACCGGCCCACCGACTACCGGTGCCTTGCCCTCGGGCAGGTCACAGGGACGTCGGTCGTCATCCGGAGGTTTCGGTCGATCCTCACTTGCACGCAAGTCGAGGTCGAGTCTCGCCCGACGCTCAGAATGTCAAGGTGAAGAAATTCAATGTAGCGAGGGTTAACGGCGAGAGTAGCTATGACTCTCTTAAAGTAGCCAAATGCCTCGTCATCTAA</t>
  </si>
  <si>
    <t>Oncorhynchus kisutch</t>
  </si>
  <si>
    <t>Coho salmon</t>
  </si>
  <si>
    <t>Salmoniformes</t>
  </si>
  <si>
    <t>Salmonidae</t>
  </si>
  <si>
    <t>Okis_V2</t>
  </si>
  <si>
    <t>R2-1_OKi</t>
  </si>
  <si>
    <t>KATASPPPSPSNGRKMESIHLSSQWDQTGIPKLAPVVGAFGHLQVERSGSTTALPLGSPGSKSYERPTQNKSPKGGRSEGPPTVRAGAPVAPSEAGGGTGERVRVKPPKRKKPSEPPKGAAAAGESGKAIATDSMCIEIPRTEIECGTCGATAATVKRLVDHMAAKHNEVKLTFKCAKCGKRSVNRHSIACHAPKCKGVQGTPEGKSKKFRCMACQGGFGTASGLSQHMRHRHIAAWNQERIQRERIAEGRLEGKKSWSPDEVRALRELSRTHSNGESPERKIAEGLGTNTSEEQVRWKRRKLALDNVPEGTEGPSWGATIMGLTKPAMQPPEVKGVAAALREQKQVAKEEEEGETAMGRIEREAAEIIQLLGKTDRGKGGTKPAKAKTQPALQRGWVRRRREKRDEYKQHQTLYKQDKRKLAELILDGTAKRECRIPIEDLTKVYSAQWGDTGPFEGLGQFRSTGKADNTHFNTPITASEVLDNLTAGKKNSAAGPDGISRKELLEWDAKGEKLATMFASWQTVGKIPKAFKQGRTTLLPKSMREEELRETSGWRPITIGSTVLRLFSRILTGRLERACPINPRQRGFIATPGCAENLMILNGIIYQSKAERSELAVVFIDFAKAFDTVSHGHLIHVLRERGLDSHVVGLLKDSYEGVYTTVRTREGETQPIEMKKGVKQGDPMSPLLFNLALDPLINKLENVGEGYRFEGKKVTTLAFADDLVLMSDSWAGMQHNVNIVEAFCKLAGLRVQPKKCHGFMVRRGDAAFTINNCREWAIGGENMHLIDPEKTEKYLGLKVNPWLGIAKKDRGAQMAEWIERIHRSALKPSQKISILNIHALTRVMYTIDHGDVGRTQLNALDGLVKTAVKRWLRLPPSTCDGLLYARNRDGGLGITKLASVIPAMQARRLFCLSNSPDQLTRAVTTYMTPQAEYEERWAQAGGDREQTPTLGKRQEDTPADRDDTERTGQEGAGKGEERTYKTPCDWRSIEFKGWAALPVQGDGIGEFQQDHTSNSWLADPEAAGFRERHYMAALQLRANVYPTREALARGRSKEGAACRRCDHKLETASHILGKCPGVKMARLRRHDLICELLVEEAEKLGWAVTKEPRVRTAEGRLRIPDLVFVKGRLGVVADVTVRYERNEGTLERGRKEKVDKYLPIAPIIAKQFKLSRVLVYGFPVGGRGKWPTSNYELLQTLGMGGTRSASFAKLISRRTLLYSLDILKAFGLECKAGGPTGRKGGREDDDDE</t>
  </si>
  <si>
    <t>CGTTGTCCTGGGGCTACTGATGCGCAGTATATAACGCAGAATGTCAGCCATAATGATTATGTCGGCGTGACTCGACCGGGCGTCCGCTAGAGGATGTCCAGACCGTAGCGTGCATACATTCCAGAGTCAAGCCGTAACCCGGCTGTGTTCCCTCACGTATGTGAGGAAACTAGACAAAGGCGATGTGTTGACGACGGTCGTAACTATGACTCTCTTAAGGTAGCCAAATGCCTCGTCATCTAATTAGTGACGCGCATGAATGGATGAACGAGATTCCCACTGTCCCTACCTACTATCTAGCGAAACCACAGCCAAGGGAACGGGCTTGGCGGAATCAGCGGGGAAAGAAGACCCTGTTGAGCTTGACTCTAGTCTGGCACTGTGAAGAGACATGAGAGGTGTAGAATAAGTGGGAGGCCCCGGCCGCCGGTGAAATACCACTA</t>
  </si>
  <si>
    <t>CTCTTATCGTTTTTTCACTTACCCGGTGAGGCGGGGAGGCGAGCCCCGAGCGGGCTCTCGCTTCTGGTTTCAAGCACCCGGCTCGCGTCGGGTGCGACCCGCTCCGGGGACAGTGGCAGGTGGGGAGTTTGACTGGGGCGGTACACCTGTCAAACGGTAACGCAGGTGTCCTAAGGCGAGCTCAGGGAGGACAGAAACCTCCCGTGGAGCAGAAGGGCAAAAGCTCGCTTGATCTTGATTTTCAGTATGAATACAGACCGTGAAAGCGGGGCCTCACGATCCTTCTGACTTTTTGGGTTTTAAGCAGGAGGTGTCAGAAAAGTTACCACAGGGATAACTGGCTTGTGGCGGCCAAGCGTTCATAGCGACATCTTTCCCCAAGAGAATTCCCCCAAGAGAGTGAAATACCGCATCAAAGCATATAGCGGGCAAGTGACCTAGGTAGGTTTCTCAATGAGAAATAAACACCTAAACAAACATATAGCGGGCAAGCAAACAACACCCATAGTGGTGATGAGTACAAGAACAATTTAAGGCCCAAACCCCTGGAGCCATGCCAAGAGCAAAATCAGGGCCGTACCAAGCCGGCGGGTACATCCCAAACCCCCGACACGGGAAACCTCACCCGAGCCGGACGCGGAAGGGAGGAACTAGAAGGAGCTCTTTCTCAGAGGGGAAAGAGCACCCAGGGGGCCCGACGGTCCTGACGACGCAGGCTAGGTAAGGCGCCCTGGATGTCCCAGGGATGGCACAACGGCCGTAAAAGGCCACGGCATCCCCCCCCCCCTCCCCCTCTAACGGCAGGAAGATGGAGTCGATACATCTTTCCTCCCAGTGGGACCAGACTGGGATACCAAAACTGGCACCTGTGGTGGGCGCATTCGGACACCTACAGGTCGAGCGATCAGGATCTACCACCGCTCTCCCTCTCGGGAGCCCGGGTAGTAAAAGCTACGAGAGACCAACCCAAAACAAGTCCCCCAAGGGGGGGAGAAGTGAAGGGCCACCTACGGTCAGAGCCGGCGCCCCGGTGGCGCCGAGCGAGGCAGGTGGCGGGACGGGAGAGAGAGTGAGGGTCAAACCCCCAAAAAGAAAGAAACCGAGCGAACCACCGAAGGGCGCGGCGGCAGCCGGCGAGAGCGGGAAGGCGATAGCCACGGACAGCATGTGCATTGAGATCCCGAGGACAGAAATAGAATGCGGAACATGCGGGGCAACAGCAGCAACCGTGAAAAGACTGGTGGACCACATGGCGGCGAAACACAACGAGGTCAAGCTGACCTTCAAGTGCGCCAAGTGCGGGAAAAGGAGCGTAAACAGGCACTCCATCGCCTGTCACGCACCGAAATGCAAAGGGGTGCAGGGCACACCCGAGGGGAAATCCAAAAAGTTCCGCTGCATGGCGTGCCAAGGAGGGTTCGGCACAGCGAGCGGACTATCCCAACACATGAGGCACAGGCATATAGCAGCATGGAACCAAGAAAGGATCCAACGTGAAAGAATAGCGGAGGGCAGGCTGGAAGGGAAGAAAAGCTGGTCCCCAGACGAGGTGCGAGCCCTGAGGGAACTAAGCAGGACCCACAGCAATGGGGAAAGCCCGGAGAGGAAAATAGCAGAGGGACTGGGCACGAACACTTCAGAGGAACAAGTGAGATGGAAGAGGCGCAAACTAGCCCTCGACAACGTGCCCGAAGGCACAGAAGGGCCCAGCTGGGGCGCAACGATAATGGGCCTAACGAAACCAGCCATGCAGCCGCCAGAAGTAAAGGGAGTAGCGGCGGCACTTAGGGAACAAAAACAGGTGGCGAAGGAGGAAGAAGAGGGCGAAACGGCGATGGGCCGTATCGAGAGGGAGGCCGCCGAAATAATCCAGCTGCTCGGCAAAACGGACAGGGGGAAGGGCGGCACAAAACCAGCAAAAGCCAAGACCCAACCCGCACTACAGCGGGGATGGGTGAGGCGGAGAAGGGAAAAGAGAGACGAATACAAACAGCACCAGACGCTGTACAAACAGGATAAGAGAAAGCTCGCAGAACTAATCCTCGACGGAACGGCAAAACGAGAATGCCGAATTCCGATCGAGGACCTAACCAAAGTGTACTCAGCCCAATGGGGAGACACGGGGCCCTTCGAGGGGCTGGGACAGTTCCGGTCAACAGGGAAGGCGGACAACACGCACTTCAACACCCCAATCACAGCCAGCGAAGTGCTGGACAACCTGACAGCAGGAAAGAAAAACTCAGCGGCAGGGCCAGACGGGATAAGCAGAAAAGAGCTGCTCGAATGGGACGCAAAGGGCGAAAAACTGGCAACGATGTTCGCCTCATGGCAGACGGTGGGAAAAATACCAAAAGCCTTCAAACAAGGCCGAACAACGTTACTACCCAAGTCAATGAGAGAAGAAGAGCTCAGAGAAACCAGCGGGTGGAGGCCGATCACGATTGGGTCAACAGTCCTACGACTGTTCTCAAGAATCCTAACAGGCCGACTGGAGAGGGCCTGCCCGATAAACCCCAGGCAGAGGGGCTTCATCGCCACCCCGGGGTGCGCAGAAAACCTAATGATCCTGAACGGGATCATATACCAAAGCAAAGCTGAAAGATCAGAGCTAGCCGTAGTATTCATAGACTTCGCCAAGGCGTTCGACACAGTATCACACGGGCACCTCATCCACGTCCTCAGAGAGAGGGGGCTGGACAGCCACGTGGTCGGACTACTGAAAGACTCATACGAGGGGGTCTACACAACAGTGAGAACGAGGGAAGGAGAAACCCAACCAATCGAAATGAAAAAAGGGGTGAAGCAGGGGGACCCAATGTCCCCGCTCCTCTTCAACCTGGCTCTAGATCCACTGATCAACAAGCTGGAAAACGTAGGGGAAGGCTACAGGTTCGAAGGGAAGAAGGTCACCACACTGGCCTTCGCGGACGACCTGGTGCTCATGAGCGACTCATGGGCAGGCATGCAACACAACGTCAACATAGTAGAAGCCTTCTGTAAACTAGCGGGACTGCGGGTGCAGCCGAAAAAGTGCCACGGGTTCATGGTAAGACGCGGGGACGCGGCCTTCACGATTAACAACTGTCGGGAATGGGCGATAGGGGGCGAAAACATGCACCTGATCGACCCAGAGAAGACAGAGAAATATCTGGGACTAAAGGTGAACCCGTGGCTAGGAATCGCGAAAAAAGATAGAGGGGCACAAATGGCCGAATGGATCGAAAGGATCCACAGATCGGCCCTGAAACCCAGCCAAAAAATCTCCATACTCAACATACACGCCCTCACCCGGGTGATGTACACGATAGACCACGGGGACGTCGGGAGAACCCAACTCAACGCGCTGGACGGGCTAGTAAAGACAGCAGTAAAAAGATGGCTGCGCCTACCCCCATCTACGTGCGACGGGCTACTCTACGCCCGGAACAGAGACGGGGGACTGGGAATAACGAAGCTAGCCAGCGTGATACCAGCAATGCAGGCACGGAGGCTGTTTTGCCTGTCAAACTCACCAGACCAACTGACCCGAGCAGTGACCACTTACATGACGCCCCAAGCCGAATACGAGGAACGATGGGCACAGGCAGGGGGCGATAGAGAACAGACCCCAACACTAGGGAAGCGGCAGGAGGACACACCAGCCGATAGGGACGACACGGAGAGGACAGGACAGGAGGGGGCAGGGAAGGGAGAGGAACGAACATATAAAACCCCATGCGATTGGAGAAGCATCGAGTTCAAGGGATGGGCAGCCCTACCAGTCCAAGGGGACGGTATAGGCGAATTCCAACAGGACCACACCAGCAACAGCTGGCTCGCAGACCCCGAAGCCGCAGGCTTCAGAGAGCGACACTACATGGCGGCCCTCCAGCTAAGGGCCAACGTATACCCCACAAGAGAAGCACTGGCCCGGGGGCGCAGCAAGGAGGGGGCAGCATGCAGGAGATGCGACCACAAGTTGGAAACGGCATCCCACATCCTGGGGAAATGCCCCGGGGTAAAGATGGCCAGACTAAGGAGGCACGACCTCATCTGCGAGCTCCTCGTCGAGGAAGCTGAGAAGTTGGGATGGGCCGTGACCAAGGAACCAAGAGTGCGGACAGCCGAGGGGAGGCTGAGGATCCCCGACCTAGTATTTGTGAAAGGGAGACTGGGCGTGGTGGCGGACGTCACAGTGAGATATGAGCGGAACGAGGGAACCCTGGAGAGAGGGAGGAAAGAAAAGGTAGACAAATACCTACCCATCGCCCCGATCATCGCAAAACAGTTCAAACTGAGTAGAGTGCTGGTCTATGGCTTCCCAGTGGGAGGGAGAGGCAAGTGGCCAACCTCCAACTACGAGCTACTACAGACACTAGGGATGGGAGGAACGCGAAGCGCGAGCTTCGCCAAGCTGATCAGCAGGCGGACCCTGCTGTATTCCCTGGACATCCTAAAGGCCTTCGGCCTAGAGTGCAAAGCCGGAGGCCCCACAGGAAGAAAAGGGGGACGGGAAGACGACGATGACGAATGAAGGGGGCAGGAAGGGCCAGCAAAGGCGCGAACGAGCCAGATCCGTAACCTATGGGATAAGGATTGGCACGAAAAATAGGCCGAACGAAGCGTGACCTCGAGCGGACGCCATCGAGAGAAGAGGTCGCAGAGTGAGCTAAGTGAGGCAGGTAGCACCCCCTGCGACCCGAAAAAAGGTGCCGCCAGTGGGTTGGTAGCCACTGGGGGGAACCCCCGATCTACCCCGTCCTCCGGCACCGGATCGGAGCGTCCCGAAGGGCCAGTTAGTAGGGAAGTCCGTTGATTACGCCGAAGAACCGCTCGTTCAACCTAGGCTGGGTTAAAGCGCTAGACGTGAGGAGTTTTTGGGAATTGTCGCCACGAGTGTGTTGCATCGTGGTTATGTCGCCTGTAAGGCCTCCGGTCGGAAGGTAGGCGGCTGACGCGCAGCCCAAAAACGCGGAATTGTCAGAGCTCGTCGGGCCTGACGCGACCGGATGTCAAAGTGAATGATATTCAGACAGCGGGGCTCGTGTAATACCCTCGTGCTCCTCATGCATAGCATGTAAAAATCGGGGTGAGCACGGTTCGGCGAGAGCAACTATGACTCCAACTCAA</t>
  </si>
  <si>
    <t>TAGCCAAATGCCTCGTCATCTAATTAGTGACGCGCATGAATGGATGAACGAGATTCCCACTGTCCCTACCTACTATCTAGCGAAACCACAGCCAAGGGAACGGGCTTGGCGGAATCAGCGGGGAAAGAAGACCCTGTTGAGCTTGACTCTAGTCTGGCACTGTGAAGAGACATGAGAGGTGTAGAATAAGTGGGAGGCCCCGGCCGCCGGTGAAATACCACTA</t>
  </si>
  <si>
    <t>TGAAGGGGGCAGGAAGGGCCAGCAAAGGCGCGAACGAGCCAGATCCGTAACCTATGGGATAAGGATTGGCACGAAAAATAGGCCGAACGAAGCGTGACCTCGAGCGGACGCCATCGAGAGAAGAGGTCGCAGAGTGAGCTAAGTGAGGCAGGTAGCACCCCCTGCGACCCGAAAAAAGGTGCCGCCAGTGGGTTGGTAGCCACTGGGGGGAACCCCCGATCTACCCCGTCCTCCGGCACCGGATCGGAGCGTCCCGAAGGGCCAGTTAGTAGGGAAGTCCGTTGATTACGCCGAAGAACCGCTCGTTCAACCTAGGCTGGGTTAAAGCGCTAGACGTGAGGAGTTTTTGGGAATTGTCGCCACGAGTGTGTTGCATCGTGGTTATGTCGCCTGTAAGGCCTCCGGTCGGAAGGTAGGCGGCTGACGCGCAGCCCAAAAACGCGGAATTGTCAGAGCTCGTCGGGCCTGACGCGACCGGATGTCAAAGTGAATGATATTCAGACAGCGGGGCTCGTGTAATACCCTCGTGCTCCTCATGCATAGCATGTAAAAATCGGGGTGAGCACGGTTCGGCGAGAGCAACTATGACTCCAACTCAA</t>
  </si>
  <si>
    <t>Salvelinus namaycush</t>
  </si>
  <si>
    <t>Lake trout</t>
  </si>
  <si>
    <t>SaNama_1.0</t>
  </si>
  <si>
    <t>R2-1_SNa</t>
  </si>
  <si>
    <t>PFTEEQCDICGAMVTSISGLVDHLTAKHGRIQLAYECSKCGKENAKRHSIVCHLRKCKGAQVATESKLKAFGCEECPGKFGTASGLSQHMRHRHIARCNEKRIRQEARLENGKKGRKYWSPDETRALEKLSDMYKNGKSPERRIAEGLGTNTSVEQVERKRRKLSLDRAPTGERGPSWGDIVTGLMRPAVDPPTTTGVEESLRKHRQGEGAGVPENNGGAGATPQGGRDRRTEGMDAAAADLIRLLGKAAGKQKNIKAANTPPKPQWGWVKRRRAKRDKFKQQQMLFGGNRGKLGKLILDGTGNRECCIPIEALTEAYTAQWGGGGKFDGLGQFRSAGRADNTHFGSPITASEVLANLKAIKKDSAAGPDGINREGLLEWDPKGEKMASMFTVWQLAGKIPKIFKKGRTTLIPKSMAKEELRVIGGWRPITIGSMVLRLFSKILTDRLEKACPINPRQRGFIATPGCAENLMVLNGVMHQSKKERRDLAVVFIDFAKAFDTISHEHLIHVLRERGLDSHVIGLLEDSYEGVHTTITAKGGETPPIDMKTGVKQGDPMSPLLFNLAVDPLINQLEGTGEGYMFDGNKVTTLAFADDLVLMSASWAGMQHNINIVESFCTLAGLRVQPKKCHGFMVRRGGAAFTVNNCQHWKIGGEELHLIDPDNTEKYLGMKINPWMGVAKPKMGDQMVEWINKIGHSALKPSQKVAILNSLAIPRVIYTVNHGDIGAGELAALDMLAKTAVKKWLRLPPSTCDGLLYARNKDGGLGIVKLASVIPAMQARRIFSLSVSSDPLTRVVTAHTTSQADYEKRWLRAGGEREHTPKLGEKRKASAAIEDSPGTTEPEGTPRPGKQAWRNPSDWRRREFESWTSLPVQGDGIGAFHQDKISNSWLADPSAVGFRERHYMAALQLRANVYPTKEALARGRNKENASCRRCDHKLETVSHILGRCPGVKAARLRRHDLICELLTEEAVKLGWAVHKELKVTTAEGGLRIPDLVFVRGRLGVVADVTVRHERNEDTLERGRVEKVDKYLPIAPVIAKQFSLSRVLVYGFPMGGRGKWPTSNFELLRTLGLSKSRSARFATLISRRTLLYSLDILKAFGLECKIGGPANTGREG</t>
  </si>
  <si>
    <t>TAACGCGAACGATCCCGGAGAAGCTGGCAGGAGCCCCGGGGAGAGTTCTCTTTTCTTTGTGAAGGGCAGGGCGCCCTGGAATGGGTTCGCCCCGAGAGAGGGGCCCAAGCCCTGGAAAGCGTCGCGGTTCCGGCGGCGTCCGGTGAGCTCTCGCTGGCCCTTGAAAATCCGGGGGAGATGGTGTAAATCTCGCGCCGGGCCGTACCCATATCCGCAGCAGGTCTCCAAGGTGAACAGCCTCTGGCATGTTAGAACAATGTATGTAAGGGAAGTCGGCAAGTCAGATCCGTAACTTCGGGATAAGGATTGGCTCTAAGGGCTGGGTCGGTCGGGCTGAGGTGCGAAGCGTGGCTGGGCTCGAGCCGCGGCTGGGGGAGCAGTTGCTCCGCCGCCCTCCTGTCGCCACCGTTGGAAGTTTGTCGTGTGGCCCATCATGGGGGCTCTCATTGGCGGTCTCGCAAGGGGCCGTTTGTGGGGGTTCATTGTGGTGGTGTCCTGCGGCAGGCCTAAGGCGGACCGGCGATGGGTTGGGTTAGGCGGTTGGCAGCGGCGACTCTGGACGCGTGCCGGGCCCTTCTCGCGGATCTCCCCAGCTACGGTGCTCGCCGGCCCCGTTTACGCGGGGTCTCCGGCGGGTTGCCTCGGCCGGCGCCTAGCAGCTGACTTAGAACTGGTGCGGACCAGGGGAATCCGACTGTTTAATTAAAACAAAGCATCGCGAAGGCCCAAGGTGGGTGTTGACGCGATGTGATTTCTGCCCAGTGCTCTGAATGTCAAAGTGAAGAAATTCAATGAAGCGCGGGTAAACGGCGGGAGTAACTATGACTCTCTCGCAA</t>
  </si>
  <si>
    <t>TCCCGTTCACGGAGGAGCAATGCGATATCTGTGGAGCAATGGTAACGTCCATCAGTGGACTGGTTGACCATCTAACAGCAAAGCATGGCAGGATCCAGCTGGCCTACGAGTGCTCTAAGTGCGGGAAGGAGAACGCGAAGAGGCACTCCATCGTCTGTCACCTACGGAAATGCAAGGGAGCGCAAGTCGCAACGGAGAGCAAGCTAAAGGCCTTCGGCTGTGAAGAGTGCCCCGGGAAATTCGGGACCGCAAGCGGCCTATCCCAGCACATGAGACACAGGCACATAGCTAGGTGCAATGAAAAAAGGATCCGGCAAGAGGCGAGGCTGGAAAACGGAAAGAAAGGGCGAAAGTACTGGTCCCCGGACGAGACGAGAGCATTGGAAAAGCTCAGCGACATGTATAAGAACGGGAAAAGCCCTGAAAGACGCATCGCAGAAGGGCTAGGAACGAACACCTCCGTGGAACAGGTCGAACGAAAGAGACGCAAACTGTCGCTCGACAGGGCGCCCACGGGGGAGAGGGGCCCGAGCTGGGGCGACATAGTAACGGGACTAATGAGGCCGGCCGTGGATCCACCTACGACAACAGGCGTGGAGGAGTCACTAAGAAAGCACCGACAGGGAGAAGGCGCGGGGGTGCCAGAGAACAACGGGGGAGCTGGGGCAACCCCGCAGGGCGGACGTGATAGGCGAACAGAAGGCATGGACGCGGCGGCCGCCGACCTAATACGACTGCTGGGAAAGGCGGCAGGAAAGCAGAAAAACATAAAGGCAGCCAACACACCACCCAAACCGCAGTGGGGATGGGTAAAAAGAAGAAGGGCGAAAAGGGACAAGTTCAAGCAGCAACAGATGCTGTTTGGAGGGAACAGAGGGAAGCTTGGGAAGCTGATCCTGGACGGTACAGGGAACCGCGAATGCTGTATCCCGATCGAAGCCCTAACAGAGGCCTATACAGCCCAATGGGGGGGGGGCGGGAAGTTTGACGGGCTGGGACAATTCCGATCGGCCGGCAGGGCAGACAACACACACTTCGGCTCCCCGATCACAGCCAGCGAAGTGCTGGCCAATCTAAAAGCGATTAAGAAAGACTCTGCCGCAGGCCCTGATGGCATCAACAGGGAAGGGCTCCTCGAATGGGACCCGAAAGGGGAAAAGATGGCGAGCATGTTCACAGTCTGGCAACTGGCGGGCAAAATACCCAAGATCTTCAAAAAAGGCCGTACAACATTGATCCCGAAATCAATGGCGAAAGAAGAGCTCAGGGTGATAGGAGGATGGAGGCCGATCACAATTGGATCAATGGTACTGAGACTGTTCTCCAAAATTCTAACGGACAGACTAGAAAAAGCCTGCCCTATCAATCCCAGACAGAGAGGCTTCATCGCTACCCCGGGATGCGCGGAAAACCTGATGGTGCTGAATGGGGTCATGCACCAGAGCAAGAAAGAGAGAAGGGATCTAGCAGTAGTATTTATAGACTTTGCGAAGGCGTTCGACACGATATCGCACGAGCACCTAATCCATGTCCTGAGAGAGAGGGGACTGGACAGCCACGTGATTGGCCTGCTAGAGGACTCATACGAGGGGGTGCACACGACGATAACAGCGAAGGGAGGAGAAACCCCCCCCATAGATATGAAAACGGGAGTGAAACAGGGAGACCCAATGTCCCCGCTCCTCTTCAACCTTGCGGTGGACCCACTAATCAACCAACTCGAGGGCACCGGCGAGGGGTACATGTTCGACGGGAACAAGGTGACCACCCTAGCATTCGCAGACGACTTGGTGCTCATGAGCGCCTCATGGGCAGGCATGCAGCACAACATCAACATAGTTGAATCATTCTGCACACTGGCAGGTCTGCGAGTGCAGCCAAAAAAGTGCCACGGGTTCATGGTGAGACGCGGGGGGGCAGCGTTCACCGTCAACAACTGCCAACATTGGAAAATCGGGGGCGAAGAACTACACCTCATAGACCCGGACAACACTGAAAAATACCTAGGAATGAAGATCAACCCGTGGATGGGGGTGGCGAAGCCGAAAATGGGGGACCAGATGGTCGAGTGGATCAATAAGATCGGCCACTCGGCCCTGAAACCCAGCCAAAAGGTAGCCATCCTTAACTCACTTGCCATCCCCCGAGTGATCTACACGGTAAACCACGGGGACATCGGGGCGGGCGAGCTTGCCGCCCTGGACATGCTGGCGAAGACAGCAGTGAAAAAATGGCTGCGCCTGCCACCGTCCACATGCGATGGCCTGCTCTATGCCCGGAATAAGGACGGCGGGCTGGGCATAGTAAAACTGGCGAGCGTGATACCAGCGATGCAGGCGCGTAGGATATTCAGCCTGTCAGTGTCATCAGACCCACTGACCCGGGTGGTGACAGCGCATACAACGTCCCAAGCGGACTACGAAAAGAGGTGGCTGAGAGCAGGGGGTGAAAGAGAGCACACCCCGAAACTTGGAGAAAAGAGGAAGGCTAGTGCAGCCATAGAAGACAGCCCAGGTACAACGGAGCCGGAGGGTACGCCAAGACCCGGGAAACAAGCGTGGAGGAACCCCAGCGACTGGAGGCGCAGAGAGTTCGAAAGTTGGACATCCCTGCCAGTGCAAGGGGACGGAATAGGTGCATTCCACCAAGACAAAATCAGCAACAGCTGGCTTGCAGACCCATCAGCCGTAGGGTTCAGGGAGCGGCACTATATGGCGGCCCTCCAGCTCAGGGCGAACGTGTACCCCACAAAGGAGGCGTTGGCCCGTGGGCGCAACAAAGAGAACGCATCATGCAGAAGATGCGACCACAAGCTGGAAACGGTATCCCACATCCTAGGGCGGTGCCCAGGAGTGAAAGCGGCCAGACTGAGGAGGCATGACCTCATCTGCGAGCTCCTCACAGAGGAAGCCGTGAAACTGGGATGGGCAGTACACAAAGAACTAAAAGTGACAACGGCCGAGGGGGGACTCCGAATCCCCGACCTGGTGTTCGTGAGAGGCAGATTAGGTGTGGTAGCGGACGTAACGGTGAGACACGAGAGGAACGAGGACACTCTCGAGAGGGGCAGAGTAGAAAAGGTGGACAAATACCTCCCCATTGCCCCGGTTATTGCAAAACAATTCAGTCTCAGCAGGGTGCTGGTCTACGGCTTCCCGATGGGAGGCCGCGGGAAGTGGCCCACCTCAAACTTCGAACTGCTGAGGACACTGGGCCTATCCAAGTCGCGAAGTGCGAGATTCGCAACTCTGATTAGTAGACGAACCCTGCTGTACTCACTAGACATCCTTAAGGCCTTTGGCCTGGAGTGCAAGATCGGGGGACCGGCCAATACCGGAAGGGAAGGATAGGGCGACGAAATGAAAACGACGGGGCAGGGCCGTCAGCAGAGAGATGACTATAGCGGGCAAGAATATATAAACAATACGGTCGACCTCGAGCGGAAGCGAGAGAGAAACAGGTCGCAACGTGAGCTAAGTGACACAGGATGCACTTCCTGACAGCCGAAAAAAGGTGCCGCCAGCGGGTTGGGTGCCGCTGGCGAAATCTTCTCATCTTGATCCGGTACAGCCTCAGAGGAATGGCAACTCCGAGGAGACTGGTCCTCCCAGGTTTTCTCCATTGGGCCCGACTAATAGGGAGTTTTTGCTCCTGGCCACCGTAGCACCGTCTCTAACGCGGTTAGCTCCAAGGAGTACAGGCCGGATCAAGGGAACCATTGAAGTCCAACTTACCCCGCTTTCCATCACGACACGTAGCGTAACAAAGGGCCCGTTAGTAGGGAAGCCCGTTGATTCCGCCGGGATTGGTACCGTTCAACTATGGCTGGGTTAAAGCTAGATGTGAGGAGTAAAAAGGGAATTAGGAACGCCATGATTGTGTTGCATCGTGGTTATAGCGCCGTTGTAAGGCCTCCGGTCGGTAGGAAGGCGGCTGATGCGCAGCCCAAAAACGTAGAAATGTCAATAGCTCGCCGGGGTTGGCGCAACCGGAAATCAAAGTGAAGAAATCCAAGCGGCGGATCTCTCGTCCCGGACTCATGCTCCTCACGCTCAGCGTGTAAATATTGAGTCGGGCGGGTGACGGCGAGAGCAACTATGACTCACTTAAGG</t>
  </si>
  <si>
    <t>TAGCCAAATGCCTCGTCATCTAATTAGTGACGCGCATGAATGGATGAACGAGATTCCCACTGTCCCTACCTACTATCTAGCGAAACCACAGCCAAGGGAACGGGCTTGGCAGAATCAGCGGGGAAAGAAGACCCTGTTGAGCTTGACTCTAGTCTGGCACTGTGAAGAGACATGAGAGGTGTAGAATAAGTGGGAGGCCTCGGCCGCCGGTGAAATACCACTA</t>
  </si>
  <si>
    <t>TAGGGCGACGAAATGAAAACGACGGGGCAGGGCCGTCAGCAGAGAGATGACTATAGCGGGCAAGAATATATAAACAATACGGTCGACCTCGAGCGGAAGCGAGAGAGAAACAGGTCGCAACGTGAGCTAAGTGACACAGGATGCACTTCCTGACAGCCGAAAAAAGGTGCCGCCAGCGGGTTGGGTGCCGCTGGCGAAATCTTCTCATCTTGATCCGGTACAGCCTCAGAGGAATGGCAACTCCGAGGAGACTGGTCCTCCCAGGTTTTCTCCATTGGGCCCGACTAATAGGGAGTTTTTGCTCCTGGCCACCGTAGCACCGTCTCTAACGCGGTTAGCTCCAAGGAGTACAGGCCGGATCAAGGGAACCATTGAAGTCCAACTTACCCCGCTTTCCATCACGACACGTAGCGTAACAAAGGGCCCGTTAGTAGGGAAGCCCGTTGATTCCGCCGGGATTGGTACCGTTCAACTATGGCTGGGTTAAAGCTAGATGTGAGGAGTAAAAAGGGAATTAGGAACGCCATGATTGTGTTGCATCGTGGTTATAGCGCCGTTGTAAGGCCTCCGGTCGGTAGGAAGGCGGCTGATGCGCAGCCCAAAAACGTAGAAATGTCAATAGCTCGCCGGGGTTGGCGCAACCGGAAATCAAAGTGAAGAAATCCAAGCGGCGGATCTCTCGTCCCGGACTCATGCTCCTCACGCTCAGCGTGTAAATATTGAGTCGGGCGGGTGACGGCGAGAGCAACTATGACTCACTTAAGG</t>
  </si>
  <si>
    <t>Thunnus albacares</t>
  </si>
  <si>
    <t>Yellowfin tuna</t>
  </si>
  <si>
    <t>Scombriformes</t>
  </si>
  <si>
    <t>Scombridae</t>
  </si>
  <si>
    <t>GCA_914744365.2</t>
  </si>
  <si>
    <t>R2-1_THa</t>
  </si>
  <si>
    <t>DRSPAVIGRKMWSTPRRDRERVRRPTAREAGEGAAPGSADRASGVVVRSRLLLRRKKEEDPAGTPTRKVPSVARRALFPAGKRAGMIFLSTEKGWKPKLASKGLPSTVMVGLRVPWLVQPCRLCAASLGSVRAAQTHLRKAHKPRVILFICGKCAGTHKTPHRATCHAAKCGATRSGAGTIMGFACDTCPKSFSSQRGLSAHQRRKHLGLYVSKARAREAKATDSGWTQAQLATLERVHGDLCEKSGFLEAAVSALPHYTKAQIQRKWRSLRRLRRKTLGKSPTAVVLGKLPDLSEELPPRAPVALVKEHLAKTLQVNSAVGVSPLTSSCKAIDSYLRKVLARLRTRGRARIVSTGRKTWSDHQKRLKKDKRLRYKTMQTLYRSNRSSAARLVLDGREQTVCRIDPRLVTETYKGIWERDDSFVSLGQFASLPEANNSSLCPPISPAEALQALRKMDQASALGPDGVGRNVLLMWDKKGEKLADLFNATLYSGRLPRCLKQSRTTLIPKSSDQSRAGDINNWRPITIGSVVLRAFSRVLTMRLTEACAIHPRQRGFTEAPGCSENLAILDGLIRVSKSQRKTLAVVFMDLTKAFHTVSHKHIAEVLERRGVDELIRGLIQDSYRNCFSTIKTAQGDTRKIGIKVGVKQGDPMSPLLFNLALDPLLHMLEKLGVGFSVEGTAITSLALADDLVILSDSWEGMSRNLEILDRFSDLKGLRTNPTTCHGFLIGSDGPKRYTVNDCDAWSLSGMPIHMVGEQESAKYLGVQINPWKGILKPPLRETIKDMTDKISKAPLKPSQKVELLRTYAIPRTVYVADHGSASQTALDECDRDIRTQVKKWLHLEPFTTYRLLYSRCVDGGLGIVRLAAQIPAIQLRRLLSLYNSTDDCTRTISRASIPVSRIWQLWRQVLRDGGRPDKTSRPDLDQIDVSRASTSAWRSVAFDKWCELIKQGLGTVVFKSDKISNGWTRDPEKHRLTQSELIMALQLRTNTLPTLSLLSRGRGPKESQQCRLCQQEKETAQHIIGNCAELKRNRMTSHNKVCVFLQKEGEDLGWRVMREKRLQSGDGTQGVPDLIMIRDQVALILDVTICFEKSPCTLSDAEKRKVDKYMKFRGAVTRLYPGVKTVEVAGFPLGARGKWHQGNFRVLELMGMRKSRATKVAAILSKRALLQTIDTCKIFKILAR</t>
  </si>
  <si>
    <t>CCAGTCAAAAGGCTGCCGGCCATGAAGGGGTCCTTTGGCTGGAGTTGGTACTGCTTCTTTCACTTGATTTGCTGAAGGAAAAAACTTCAATCCATTTGGAAAACATGTCAACAATTACCAGACAATATTTCTTTCCTTCACTTGGTGTTAGTTCAATGAAATCCATCTGTAAGTGATCAAATGGTTTATCTGGTGAAGGGTGTGCACCTTGTGGTGTTTGAATACTTCTACCAATATTGTTTGTGGCACAGATAACACATGATTGACTAAATTTTGGGGCATAGTTAGTAAAAGTCTTTGTGAACCAGTGTTGTGAAATAGTATCCATCATCCCTCCTCTTGAGGCATGGTCCAACCCACGACTCAACTTTGCATAGTGAGGAATCAAATACAAATACATGGTTTGTCATTGGGGCCGTACAGTACCCGTCTTTGAAAACACAGCCAGTTTGTCCACTGAGTCTTCTCTGTCTGATCAGCTCTCTGCTGGAGTTCTCGCCCCCCTCTCGCCCGCTGGAAGCACGGTGTGCAGCGCGCGTCACCGGCGGGGGTTTTCGGGGGGCGGTGTCCACCACCGTGAGGAAGGCGGGTCGGCCGGGGGGGATCGGGTCCGGCGGTCGGCGGTGACTCTGGACGCACGTCGGGCCCTTCTCGTGGATCTCCCCAGCTACGGCGCCCATTGGGCCCCGTTCACGCGGGTCCTGGCGGGTCGCCTCGGCTGGCGCCTAGCAGCTGACTTAGAACTGGTGCGGACCAGGGGAATCCGACTGTTTAATTAAAACAAAGCATCACGAAGGCCCACATAGGGTGTTGACGCGATGTGATTTCTGACCAGTGCTCTGAATGTCAAAGTGAAGAAATTCAATGAAACGCGGGTAAACGGCGGGAGTAACTATGATTCTCTTAAAGG</t>
  </si>
  <si>
    <t>CCAAGTGGTAAATGATTACCGCTTTTGCTGGTCTCCTGGGATGTGTGACGGCCTGGGGGCCACCCGCAGCCCTGGAGACGAAGAGAACCATGACCCGGCAAGGAGTATCTCCTTGGGTAAGAGCTGCTCTGGCCATGGTAGCATCATAGTGAGCCCTCACCTCCTCGTGGTCCCGCCAGCAACGTACTCGTGGAGAGTACGGCGAAGACGGTAACCCAGGAAGCACGGATGGGCGCACCAACGGGCATCCACTGTGGGATCAGCCTAGTCTGTCCCCAATGATCTTATGGATGAACAACTTAAATTTGGGAACAAAAATAAAGATCGTAACATGCAGCGACGATGTCGGTAATAAGGAAAGAAGGAACAGTGGTCAGGATCGAATGGTGGGAACAACTAACGTCGGGAAGACACTAGGGTGTCTGCACCGATGTGGCCCCTGCCCATAAAATTGAGTGTCTAGGTGCTGACGCTCGAATTTTTGGCAATGGCAGGGGTACCAGGCGGGGTCGTTCTGACCCCGCCCAAGCATGAATGGATGAACGAGTTAAGTTAATCTTGCTCGTTCTGATAACTTTGGCTGCTGTCCGTTTGCTTTTGAAAGAGTTCTGAGTGGGCCAGGGTGCAAGACCCGCCACTCTTGACTGCGATCAAAGCTAAGACAAGCGACAAGCCAACTGACACATCTGACTGACTGTGATAGGACAGGTCGCCTGCTGTCATAGGAAGAAAGATGTGGTCAACCCCGAGGCGTGACCGTGAACGTGTCCGTCGGCCGACGGCACGTGAGGCTGGAGAAGGGGCGGCTCCTGGCAGCGCAGACAGGGCGAGCGGAGTAGTAGTCCGGAGTAGGCTACTACTCAGACGGAAGAAGGAGGAGGACCCGGCTGGGACTCCTACAAGGAAGGTACCATCGGTTGCGAGAAGGGCTCTTTTCCCGGCTGGGAAGAGAGCGGGAATGATCTTCCTGAGCACGGAGAAGGGATGGAAACCCAAGCTGGCTAGCAAGGGTCTTCCATCGACAGTCATGGTGGGCCTCCGGGTGCCATGGCTAGTCCAACCGTGCAGGCTGTGCGCCGCCAGTCTGGGCTCGGTGAGGGCCGCCCAGACCCACTTGAGGAAAGCGCACAAGCCAAGGGTGATTCTCTTCATCTGCGGTAAGTGTGCCGGTACTCATAAGACCCCACACCGAGCGACGTGCCACGCAGCGAAGTGTGGGGCAACCCGATCCGGAGCGGGTACCATTATGGGGTTTGCCTGCGATACATGCCCTAAATCTTTCTCCTCACAGAGGGGTCTCTCGGCCCATCAGAGGAGGAAACACCTGGGCTTGTATGTCAGCAAGGCGAGAGCGCGGGAGGCTAAGGCAACCGATAGTGGGTGGACCCAGGCGCAACTGGCAACCCTAGAGCGCGTACACGGCGACCTCTGCGAAAAATCTGGGTTCCTCGAGGCAGCGGTTTCGGCCCTCCCCCACTACACCAAGGCCCAGATACAGCGAAAATGGAGGAGCCTCAGGAGGCTGAGGAGAAAAACTTTGGGTAAGTCCCCCACAGCGGTTGTGTTAGGGAAGTTGCCGGACCTCAGTGAGGAGCTGCCTCCCAGAGCCCCGGTGGCCCTGGTCAAGGAGCACCTCGCAAAGACCTTGCAGGTGAACAGTGCTGTTGGCGTGTCACCACTGACCTCCTCCTGCAAGGCGATCGATAGCTATCTGAGGAAAGTACTCGCGAGACTGCGGACTCGGGGCCGCGCTCGGATCGTGAGTACGGGAAGGAAGACCTGGTCGGATCATCAAAAACGCCTCAAAAAGGACAAGAGGCTCCGATACAAGACCATGCAGACGCTGTATCGGAGCAACAGAAGCTCTGCTGCGAGGTTGGTGCTCGATGGCAGGGAACAAACGGTCTGCCGTATTGATCCCAGACTGGTCACTGAGACATACAAGGGGATATGGGAGAGGGACGACAGCTTCGTTAGTCTTGGTCAGTTCGCCTCCTTGCCGGAGGCAAACAACTCGTCCCTATGCCCTCCCATCTCACCGGCTGAGGCTCTACAGGCGCTTCGGAAGATGGACCAGGCGAGTGCGCTTGGTCCCGATGGCGTTGGACGTAACGTCCTACTCATGTGGGACAAGAAGGGTGAGAAGCTGGCGGACCTGTTCAACGCCACACTGTACAGCGGGCGGTTGCCGAGGTGCCTGAAACAGAGCCGAACCACCCTGATCCCCAAGTCTAGCGATCAGAGTAGAGCCGGCGACATTAACAACTGGCGCCCGATTACGATCGGCTCGGTAGTCTTGAGAGCGTTCTCAAGAGTCTTAACCATGAGACTGACCGAGGCCTGCGCCATCCACCCTCGTCAGCGGGGCTTCACAGAAGCGCCAGGCTGCTCCGAGAACCTGGCCATCCTCGACGGACTTATTCGGGTGAGTAAGTCCCAGAGGAAAACGTTGGCTGTCGTGTTCATGGATCTGACCAAGGCATTCCACACTGTCTCCCACAAGCATATTGCCGAGGTGCTTGAGAGACGTGGAGTGGATGAGTTGATTAGAGGTCTCATCCAAGACTCCTACAGGAATTGCTTCTCGACAATAAAAACTGCTCAAGGCGACACCAGGAAGATCGGGATCAAGGTGGGTGTGAAGCAAGGCGATCCGATGTCTCCTCTGCTCTTCAACCTGGCCCTTGACCCACTTCTCCACATGTTGGAGAAGCTGGGGGTGGGGTTTAGCGTTGAGGGCACCGCCATCACCTCACTGGCGTTAGCGGACGACCTGGTGATTCTGAGTGACTCGTGGGAGGGTATGTCCAGGAACTTGGAAATCCTGGACAGATTCTCAGACCTTAAGGGCCTGAGGACCAATCCCACCACGTGTCATGGATTCCTTATTGGGAGTGACGGCCCAAAACGATACACAGTCAACGACTGCGACGCTTGGTCACTCTCGGGAATGCCCATCCACATGGTGGGGGAGCAGGAATCGGCGAAGTATCTGGGCGTCCAGATAAATCCCTGGAAAGGGATCCTGAAACCCCCACTGAGAGAAACAATAAAAGACATGACGGACAAGATATCCAAGGCCCCCCTGAAACCATCTCAGAAGGTCGAGCTTTTGAGAACGTACGCTATCCCACGGACGGTGTACGTCGCGGACCACGGCTCGGCCTCCCAAACAGCATTGGACGAGTGTGACAGGGACATTCGGACACAGGTGAAGAAGTGGCTCCACCTGGAGCCATTCACCACCTACAGGTTGCTGTACAGCAGATGTGTGGACGGAGGACTTGGTATCGTAAGATTAGCTGCCCAGATCCCGGCAATCCAGCTGAGGAGGCTGTTGTCTCTGTATAACTCGACCGATGACTGCACCAGGACGATCTCCAGAGCCTCCATCCCAGTGTCCCGGATATGGCAGCTCTGGCGGCAGGTGCTGCGGGATGGGGGCAGGCCGGACAAGACCAGTAGGCCGGACCTGGACCAAATCGACGTCAGCAGGGCGAGCACGTCAGCGTGGAGATCGGTTGCGTTCGACAAGTGGTGTGAGTTGATCAAGCAGGGCTTGGGAACGGTCGTGTTCAAGAGCGACAAGATTTCCAACGGCTGGACCCGGGATCCCGAGAAGCACCGGCTTACCCAATCGGAATTGATCATGGCACTGCAACTCCGTACGAACACACTCCCTACCCTTTCGCTGCTGTCGAGAGGAAGGGGGCCCAAGGAGTCGCAACAGTGCCGACTTTGTCAACAAGAAAAGGAGACCGCGCAGCATATCATTGGGAACTGTGCGGAGCTCAAGAGGAACCGCATGACCAGCCACAACAAGGTGTGCGTGTTCCTCCAGAAGGAGGGTGAAGACTTAGGCTGGCGCGTGATGAGGGAAAAGAGACTTCAGTCTGGAGACGGTACACAGGGAGTGCCGGACCTCATCATGATCCGGGACCAGGTTGCCTTGATCCTTGATGTGACTATCTGTTTCGAAAAGTCACCTTGCACACTATCAGACGCGGAGAAACGGAAAGTGGACAAGTACATGAAGTTCAGGGGGGCGGTGACGCGTCTTTACCCAGGGGTAAAGACCGTCGAGGTGGCCGGGTTCCCTCTCGGGGCTAGAGGGAAGTGGCACCAGGGGAACTTCAGGGTACTTGAGCTGATGGGCATGCGGAAATCAAGGGCCACCAAAGTCGCTGCCATCCTCAGCAAAAGGGCGCTCCTGCAGACGATAGATACGTGCAAGATATTCAAGATCTTGGCCAGATAGTAGAACAGCCTCTGAATGCTTGAGGTAGTGCAAGGGACTTGGGCCGTTCCTCTTCGCGGGAGCCGTCGAAAACTATGGATGACGTGTGGATGGTTAGCGGGTCCACGTCGACGTAAGACGGTAAACGGTACGAAATAGAGATGGACTGGATAGCCATGTTCTATGGTGACGCCGGTCCCCTCACGGTCTAAGAGAATTCTCCGAAGGGCCAGCCGTGAGGCGTCCATAGTGTCGGAACACCGGATACCCCAAACTCCTAACGGAGCTTGGGGGTGCAGTCCCGCCCAGCTATCAATGTCAATGTGAAGAAATTCTATAAAGCGTGGGTTAAACGGCGGGGGCCAATTACATCTCTCTTTAGT</t>
  </si>
  <si>
    <t>TAGCCAAATGCCTCGTCATCTAATTAGTGACGCGCATGAATGGATGTACGAGATTCCCACTGTCCCTTCCTACTATCTAGCGAAACCACAGCCAAGGGAACGGGCTTGGCAGAATCAGCAGGGAAAGAAGACCCTGTTTAGCTTCACATTTACACACAGCAACCTGTTTTGGGAGTAGAACAGCATCCAGCAGTTGTGACACAAGAGTGTGGTGTGCAATAGG</t>
  </si>
  <si>
    <t>TAGTAGAACAGCCTCTGAATGCTTGAGGTAGTGCAAGGGACTTGGGCCGTTCCTCTTCGCGGGAGCCGTCGAAAACTATGGATGACGTGTGGATGGTTAGCGGGTCCACGTCGACGTAAGACGGTAAACGGTACGAAATAGAGATGGACTGGATAGCCATGTTCTATGGTGACGCCGGTCCCCTCACGGTCTAAGAGAATTCTCCGAAGGGCCAGCCGTGAGGCGTCCATAGTGTCGGAACACCGGATACCCCAAACTCCTAACGGAGCTTGGGGGTGCAGTCCCGCCCAGCTATCAATGTCAATGTGAAGAAATTCTATAAAGCGTGGGTTAAACGGCGGGGGCCAATTACATCTCTCTTTAGT</t>
  </si>
  <si>
    <t>Parotocinclus spilosoma</t>
  </si>
  <si>
    <t>Catfish</t>
  </si>
  <si>
    <t>Siluriformes</t>
  </si>
  <si>
    <t>Loricariidae</t>
  </si>
  <si>
    <t>GCA_033117975.1</t>
  </si>
  <si>
    <t>R2-1_PSp</t>
  </si>
  <si>
    <t>RRTLSRSWGGVRCPGGPRPAVREQTQVRGWVRRLAQQRREFRECQYWYSRDQARLAARILDGAAGQECALPAEQIYEAFRERWEVGEQFHGLGEFRTGVVSDNLEFCFPILAAEVMENLSKMSKGTAPGPDRISKKGLLDWDSRGEQLARLYTTWLVRGVIPRAFKECRTTLLPKSTDPVELQDVSGWRPVTIGSVVLRLFARILAGRLARACPLNPRQRGFLASSSGCAENLLILSRIIRRSRQDGSPLAVVFVDFAKAFDSISHEHILCALRERGVDEHVIELVQNSYVDCVTRVNCVDGHTQPIHMKVGVKQGDPMSPLLFNLAMDPLIHGLEQTSSGLSWGDHTISTLAFADDLVLVGGTVEAMDRSLRILERFCQLTGLRVQPKKCHGFYMDRGVVNGCEAWEIGGVPIHMIPPGESVRYLGVQVGPGRGIVAPDLIPTIQSWIGRISEAPLKPSQRLRLLNAFALPRVIYQADLGGVSTTKLARIDGLVRRAVKQWLHLSPSTCNGLLYSRTRDGGLGLLRLERLIPSIQLRRTERMSKSPDFWTSTLVREAVSQSDWVKLWVKAGGNSADAPVMGMGNISAAEVGSSPDYPDWRRGENLAWSALEVQGVGADQFRGDKISNSWIADPMAVGFRQRHWMAGLALRAGVYPTREFLARGADKSGAACRRCDARLESCSHILGQCGYVQGSRIRRHNKVCELLACEAEKAGWTTTREFRVVGPEGGLRIPDLVCQKDGDVLVIDVTIRYALDGDTLARAASEKVAHYQPVAALIARSLGGRCAKVMGFPVGARGKWPSSNNTVLAALGVPVCRRPVFARLVSRRTLLYSLDVLRDFLCESAE</t>
  </si>
  <si>
    <t>AAATTCAATGAAGCGCGGGTAAACGGCGGGAGTAACTATGACTCTCTTAAGG</t>
  </si>
  <si>
    <t>TAGTCCCCAGGCTGGAGGGTCCTCGCCATCGTCGCCAGCTCCGGCTCAGGTCCTGGTTGCTGCCAGGATCATGGAGGCGATGAGTCAGTGGGGCGACAGGGAGGGTGGCGAGGAGGTGAGGGCAATTGTTGCTTTGGTTAAGGACGTTGATCGGGACCCTTTCCTGATCGTAGCTTTAGCGTCGGACGTTATCTCGAAGTTGGGGGGGGGTGAGGTGTCCAGGTGGGCCCCGTCCTGCCGTCCGTGAACAGACCCAAGTGAGGGGTTGGGTGAGGCGTCTTGCCCAACAGAGGCGTGAGTTCCGGGAGTGCCAGTATTGGTACTCAAGGGACCAGGCCAGACTTGCGGCCCGGATCCTCGATGGTGCCGCAGGTCAGGAATGCGCTTTGCCGGCCGAACAAATCTACGAAGCGTTTCGTGAGAGATGGGAGGTCGGGGAGCAGTTCCATGGACTTGGGGAGTTCCGGACGGGTGTAGTCTCCGATAACCTGGAGTTTTGCTTCCCTATCTTGGCGGCTGAGGTAATGGAAAACTTATCCAAAATGAGTAAGGGCACGGCCCCGGGCCCAGACAGGATCAGCAAAAAGGGTTTGCTGGACTGGGATTCCCGGGGTGAGCAACTGGCACGGCTTTACACGACATGGTTGGTCCGTGGGGTCATTCCCCGGGCTTTCAAGGAGTGCAGAACTACATTGTTGCCGAAGTCCACTGATCCGGTTGAGTTGCAGGACGTCAGCGGGTGGCGGCCTGTGACCATCGGGTCGGTGGTGCTGAGGCTGTTCGCGCGGATTCTGGCAGGAAGGTTGGCGCGTGCCTGCCCGCTTAATCCCCGGCAACGCGGGTTCTTGGCCTCTTCGAGTGGATGCGCAGAGAACCTGTTGATCTTGTCCCGGATCATCAGGCGCTCGAGGCAGGACGGGAGCCCGCTGGCAGTGGTGTTTGTGGACTTTGCGAAGGCCTTTGACTCCATATCTCACGAGCACATCCTGTGTGCTCTGAGAGAACGCGGTGTCGACGAGCATGTTATAGAGTTGGTACAAAACTCTTATGTGGATTGCGTGACCAGGGTGAACTGTGTGGACGGTCACACACAGCCTATTCACATGAAGGTTGGGGTGAAGCAAGGGGACCCGATGTCCCCTTTGCTGTTCAACCTTGCCATGGATCCCCTCATCCATGGACTTGAACAGACCAGTTCCGGGTTAAGTTGGGGAGATCACACGATCTCCACGTTGGCCTTTGCCGATGACTTGGTTTTGGTGGGTGGTACGGTGGAAGCAATGGATAGGAGTCTCAGGATTTTGGAGCGATTTTGCCAGCTGACGGGGCTGAGGGTTCAGCCCAAGAAGTGCCACGGGTTTTACATGGACAGGGGCGTTGTGAACGGCTGTGAAGCCTGGGAGATCGGTGGTGTGCCTATCCACATGATTCCCCCGGGTGAATCGGTGCGTTATTTGGGAGTCCAGGTAGGCCCGGGGCGCGGGATTGTCGCTCCGGATCTCATCCCGACGATTCAGTCTTGGATCGGGAGGATCTCGGAGGCCCCACTGAAGCCCTCACAGCGTCTGAGGTTATTGAACGCATTTGCTCTACCTAGGGTCATCTATCAAGCTGATTTAGGTGGAGTGTCGACAACCAAACTGGCCCGGATCGATGGGTTAGTCCGTAGAGCAGTGAAGCAGTGGTTGCATTTGTCACCGTCCACGTGCAATGGACTGCTGTATTCACGAACCCGTGACGGCGGGTTGGGCCTCCTAAGGCTCGAAAGACTAATACCATCCATTCAGTTGCGTAGGACGGAGCGGATGTCCAAGTCACCCGACTTTTGGACAAGTACTCTGGTGAGGGAAGCTGTGTCTCAGTCAGACTGGGTGAAGTTGTGGGTCAAGGCCGGTGGGAATAGTGCTGATGCGCCTGTGATGGGCATGGGGAACATCAGCGCTGCCGAGGTAGGAAGTTCGCCAGATTACCCCGACTGGCGACGTGGCGAGAATCTGGCGTGGTCGGCCCTGGAGGTCCAAGGTGTGGGTGCAGACCAGTTTCGAGGTGACAAAATCAGCAATTCGTGGATTGCCGATCCCATGGCTGTGGGGTTTCGGCAGCGCCACTGGATGGCAGGTTTGGCACTAAGGGCGGGAGTGTACCCCACCAGGGAGTTCCTGGCTCGGGGAGCGGACAAGTCAGGAGCAGCCTGCAGGCGCTGCGACGCCAGGCTTGAGTCATGTTCGCACATTTTGGGCCAGTGTGGCTATGTGCAAGGAAGCAGGATTAGGAGGCACAACAAGGTGTGCGAGCTTCTGGCATGCGAAGCGGAGAAAGCTGGATGGACGACGACCAGGGAGTTCCGCGTTGTAGGACCTGAGGGCGGCCTCAGGATCCCTGACCTGGTCTGTCAGAAGGACGGTGATGTACTCGTTATCGACGTGACCATCCGTTATGCGCTGGATGGCGACACTCTGGCTCGGGCTGCCTCGGAGAAAGTGGCCCACTATCAACCAGTAGCAGCTCTGATTGCAAGAAGTCTCGGAGGGCGTTGTGCGAAGGTCATGGGGTTCCCAGTCGGGGCGAGGGGGAAGTGGCCATCAAGCAACAACACAGTTTTGGCGGCACTTGGAGTACCAGTTTGCAGACGGCCGGTTTTCGCTCGGTTGGTGAGCCGGAGGACTCTGCTTTACTCTCTGGATGTATTGCGGGATTTTCTGTGCGAGTCCGCCGAGTGAGGGTTGCCCGCACCCCCATGGTCGCGGTGGCCATGAAATTGTGGGGGTCAGTGGAGTCTCGTAATGATTACAATGATTCATGCGTTGGCACTCTGATGACACGTGACGGACACGTTCAATCCGGAAAGCTGGTTGAGTTACCTGCCTCAG</t>
  </si>
  <si>
    <t>TAGCCAAATGCCTCGTCATCTAATTAGTGACGCGCATGAATGGATGAACGAGATTCCCACTGTCCCTACCTCCTAT</t>
  </si>
  <si>
    <t>TGAGGGTTGCCCGCACCCCCATGGTCGCGGTGGCCATGAAATTGTGGGGGTCAGTGGAGTCTCGTAATGATTACAATGATTCATGCGTTGGCACTCTGATGACACGTGACGGACACGTTCAATCCGGAAAGCTGGTTGAGTTACCTGCCTCAG</t>
  </si>
  <si>
    <t>Dunckerocampus dactyliophorus</t>
  </si>
  <si>
    <t>Banded pipefish</t>
  </si>
  <si>
    <t>Syngnathiformes</t>
  </si>
  <si>
    <t>Syngnathidae</t>
  </si>
  <si>
    <t>RoL_Ddac_1.1</t>
  </si>
  <si>
    <t>R2-1_DDa</t>
  </si>
  <si>
    <t>LYYLSKGAVTDRYVKPISSDWFPLPTGKGKDYARETAHIRPKRSLPWVDNYGNGLMNEWMNKCAVLLLVHTMSQTNRLSHKLPGSECKTRRVANLLCSPNNSLNARLYHLRKWGITSPRPRNPRRIQLMRALIKGSNKDSETPGTPRRSVSRTLGRRVLFPRPGKHASMIVLSYLRKFETPTEPIGKVPREFLAGIRVPWSPERCRFCEMMLVTASEAVDHLKKKHQLRKISIFCKKCAGLLPSLSVATRHAPRCGSKRKKFGTMGQFACNYCSRSFQTAGGLSLHCRGMHPRVYFEALRRTDLSKCDSHLVWSESELSILSDTQRVGGPKLVARVMAALPNRTRNQIVNKLKSLKSKPIGQTDREISELKAWLKSVPQMGETVTGAKDNLFENLLSMSDKFKATPEAWSINGARLKCRRAIKEMGGQSRWSKTPKGKMPAKTRIRACRRSEYLRTQRAYRVNKAELARQILGSSPHTTCPISPKIIQEHYQGVWSTPPDYRTLGQFGVLPRTDNSPLSIPISAGEVVDLLKKIKPNSAAGHDRIRVKDIRAWDRNGMKLAEMFNMLLFLGKVPQALKVSRTTLIPKVEDPVALQKVGNWRPITIGSMILRLFSGCIRNRLHGVCSLNPRQRGFVQAPGCAENLLLLDGVIKWSLTERKSLAVVFIDLAKAFDTVAHELIIDALRRRGVDEFMLELLQDLYRGCSTKVGAGESATGRISIKSGVKQGDPLSPLLFNVAVDPLLDMLELRGSGIRMGKASMTSLAFADDLVLLSDSEDGMKRNLAILETFLELTGLKVNVSKCSGFIAKPDAKKRMLCGRADWRLGDVPIRCLESSDEVKYLGVTINPLKGIRPPDIRTALKTMAHKISKAKLKPTQRVSILRTYAIPKLLYGATHAKMSMTLLDDCDRGIRQYVKRWLHLPEDTTNGLIYGRCRDGGLGLQRLGRMVPALQCKNLVRLSLSNEECVAEVARRVVPVTTLISLWERATGLKHTGEGTAASLAMHTLKNRTWRALEMDKWCRLTTQGVGQLMFINDPVSNSWTNDPEKVGFYQSDFILGLKLRTNNLPTLATTSRGRVGDGNVTCRLCHTHFETLRHLVGRCSALKGMRMRNHNRICDLLEAEAKSRGWLTEREKHYLLESGQCLVPDLTFTKGSKALVVDVAICFETSFEYMEEVGQSKVDKYQRLKEAIKHLAPGTRTVEVMGFVMGARGKWFAGNGKVLTALGSTKSRAKVLAKTLSRRALLMTCDLFKVYRKLVRAEIHGPGG</t>
  </si>
  <si>
    <t>TAAAACAAAGCATCGCGAAGGCCCGCGGCGGGTGTTGACGCGATGTGATTTCTGCCCAGTGCTCTGAATGTCAAAGTGAAGAAATTCAATGAAGCGTGGGTAAACGGCGGGAGTAACTATGACTCTCTTAAGA</t>
  </si>
  <si>
    <t>GTGGATCGGTACCGGAGTCACAGGAGTCCCCACAGAGACGGTCCGAGAGACAAGTTGAAGTAGTGTGGCTCAACCTCTTGGTTGCTGCCTAATCTGCTACAACATACAAGAAGGAGGAACAGTCTGTCATATGTGGAATATGTCAGCTAAGGTAAACCAAACTGACCTAATTGTATTACCTTCTAAGGGGGCCGTTACCGGTCGGTATATAGGACCGATATCGGGTGATAGGTTCCCCTTGCCCACGGGCAACTAAGGTAAATCAAACTGACCTAATTGTATTACCTGTCTAAGGGGGCCGTTACTGATCGGTATGTTAAACCGATATCGAGTGACTGGTTCCCCTTGCCTACAGGAAAAGGGAAGGATTACGCTCGAGAGACCGCACACATTAGACCCAAAAGAAGTCTGCCGTGGGTAGACAACTATGGCAATGGTCTAATGAATGAATGGATGAACAAGTGTGCGGTCCTCCTGCTTGTTCATACCATGAGCCAAACAAATCGTTTGTCTCACAAGCTGCCAGGGTCAGAGTGCAAGACTCGCCGGGTAGCAAACTTGCTCTGTTCGCCCAACAATAGTCTCAACGCAAGACTATATCACCTCAGGAAATGGGGAATTACCAGTCCCAGACCGAGGAACCCCCGCAGAATCCAGCTAATGCGGGCCCTGATTAAAGGCTCTAACAAAGATAGCGAGACTCCGGGAACCCCACGTAGGTCTGTCTCAAGGACACTCGGTCGCAGGGTACTATTTCCTAGACCAGGAAAACATGCCTCCATGATCGTCCTGTCCTACCTCCGAAAGTTTGAGACACCTACCGAGCCTATAGGTAAAGTTCCGAGGGAATTTTTAGCCGGCATAAGGGTTCCTTGGTCCCCTGAGAGATGCAGATTCTGTGAGATGATGCTGGTCACTGCCTCGGAAGCAGTTGATCATCTCAAGAAAAAGCATCAGTTGCGGAAAATCTCCATCTTCTGTAAGAAATGCGCAGGCTTACTTCCTTCACTGAGCGTGGCCACACGTCATGCTCCCAGGTGTGGATCCAAGCGGAAAAAGTTTGGTACGATGGGTCAATTCGCTTGCAACTACTGCTCTCGGTCATTTCAGACGGCTGGAGGGCTCTCTCTTCACTGCAGAGGAATGCATCCTCGGGTGTATTTCGAAGCTTTGAGGAGGACCGATTTGAGCAAGTGTGATTCGCATTTGGTTTGGAGTGAGAGTGAGTTGAGCATCCTGAGCGATACCCAAAGAGTTGGAGGTCCAAAGTTGGTAGCAAGAGTGATGGCGGCACTACCCAATCGCACCAGGAATCAGATTGTCAACAAACTTAAATCACTCAAAAGCAAACCTATCGGTCAAACTGATCGCGAGATCAGTGAGTTGAAAGCTTGGCTGAAGAGTGTCCCTCAAATGGGTGAAACAGTGACGGGTGCCAAGGATAACCTGTTTGAGAACTTGCTCTCAATGAGTGACAAGTTCAAGGCGACCCCTGAGGCTTGGAGCATCAACGGTGCCCGGTTAAAATGCAGACGAGCGATTAAAGAAATGGGTGGTCAATCTAGGTGGAGCAAGACACCCAAGGGTAAGATGCCGGCCAAAACTCGGATAAGGGCTTGCCGCAGATCAGAGTACCTCCGAACCCAGCGTGCCTACAGGGTGAACAAGGCGGAACTGGCACGACAAATCCTCGGAAGCAGTCCACATACAACTTGTCCAATTTCACCTAAAATAATACAGGAGCACTACCAAGGAGTATGGAGTACTCCTCCGGATTATAGAACCTTGGGTCAGTTTGGTGTGCTACCTCGTACGGACAACTCCCCGTTATCTATTCCAATCTCGGCGGGTGAGGTTGTGGATCTGCTTAAGAAAATCAAACCCAATTCTGCAGCGGGGCACGACAGGATCAGGGTGAAAGACATAAGAGCGTGGGACAGGAATGGTATGAAACTAGCAGAGATGTTTAACATGCTGCTGTTTCTTGGCAAAGTGCCACAAGCACTTAAAGTCAGCCGCACCACCCTGATTCCCAAAGTAGAGGATCCTGTAGCCCTGCAGAAGGTTGGGAACTGGCGCCCAATTACCATCGGTTCAATGATACTCAGACTGTTCTCGGGTTGTATCAGGAACAGACTTCACGGAGTATGTTCATTGAATCCGCGCCAACGGGGATTTGTACAAGCTCCTGGTTGCGCTGAAAACTTACTCCTTCTGGATGGAGTAATTAAATGGAGCTTGACGGAGCGGAAATCTCTAGCGGTAGTATTCATTGACCTTGCTAAGGCCTTTGATACAGTAGCCCACGAACTCATTATTGATGCCCTCCGTCGCAGGGGGGTTGATGAGTTCATGCTAGAACTACTTCAGGACCTCTACAGAGGATGCTCAACGAAGGTCGGCGCCGGAGAATCAGCAACTGGGCGAATTAGCATAAAAAGCGGTGTCAAACAGGGTGATCCGCTATCGCCCCTCCTGTTCAATGTCGCGGTGGACCCTCTACTCGACATGTTGGAACTTAGAGGGAGCGGGATTAGGATGGGAAAAGCGTCGATGACATCTCTGGCGTTTGCCGATGACTTGGTGTTATTGAGCGACTCGGAAGATGGAATGAAACGCAATCTTGCCATCCTTGAAACCTTTCTGGAATTGACGGGTTTAAAGGTCAACGTAAGTAAGTGCAGCGGCTTCATCGCCAAACCCGATGCCAAGAAACGTATGCTCTGCGGTAGGGCAGACTGGCGTCTGGGTGATGTTCCCATCCGGTGCCTAGAAAGCAGCGATGAAGTCAAATACCTGGGAGTTACCATCAACCCCCTTAAAGGTATTAGGCCGCCTGATATCCGCACTGCACTGAAAACGATGGCTCATAAGATTTCGAAAGCGAAGCTGAAACCCACCCAAAGGGTATCCATTCTCCGCACATACGCAATTCCTAAACTGCTGTATGGTGCAACGCACGCCAAAATGTCCATGACGTTACTGGATGACTGTGACAGGGGAATACGCCAGTACGTCAAAAGGTGGCTGCATCTCCCGGAAGATACGACCAATGGTCTGATCTATGGGAGGTGCAGGGACGGGGGCCTTGGGTTACAAAGGCTAGGAAGAATGGTCCCTGCCCTCCAATGTAAAAACTTGGTACGCCTCTCCTTGTCCAATGAAGAGTGCGTGGCTGAAGTCGCTAGGAGGGTAGTCCCCGTCACCACCTTAATCAGCCTGTGGGAGAGAGCCACAGGATTGAAGCATACAGGCGAAGGTACAGCTGCGAGCCTGGCTATGCATACACTGAAAAACAGGACTTGGCGAGCATTGGAGATGGATAAGTGGTGTAGGCTGACGACCCAGGGTGTAGGCCAGCTTATGTTCATCAATGACCCGGTGAGCAATAGTTGGACCAATGACCCCGAGAAGGTCGGCTTCTACCAATCTGATTTCATCCTCGGGCTCAAACTCAGGACAAACAATCTGCCAACCCTGGCTACGACAAGCAGGGGGAGGGTGGGTGACGGAAACGTAACATGCAGACTCTGTCATACTCATTTTGAGACCCTCAGACATCTAGTGGGCAGATGTTCCGCATTGAAGGGAATGCGAATGCGGAACCATAACAGAATCTGCGACCTACTAGAGGCAGAGGCAAAAAGCAGAGGTTGGTTAACTGAGCGAGAAAAACACTATCTGCTTGAGTCAGGCCAATGCCTAGTTCCCGACCTGACCTTTACAAAAGGTTCCAAGGCATTGGTCGTTGACGTTGCCATCTGTTTCGAGACGAGCTTCGAGTATATGGAAGAAGTTGGTCAGTCAAAGGTAGACAAGTACCAAAGACTGAAAGAAGCAATAAAACACCTTGCTCCTGGAACCCGAACCGTGGAGGTTATGGGTTTCGTCATGGGAGCAAGAGGCAAATGGTTCGCAGGGAACGGCAAAGTGCTAACAGCCTTGGGCTCAACTAAGTCCAGAGCCAAGGTGTTAGCGAAAACCCTGTCCAGGAGGGCTCTGCTCATGACTTGTGACCTATTCAAAGTGTATAGGAAACTGGTCAGAGCTGAGATCCACGGTCCTGGAGGGTAATCTAGGAGGACCTTGAGCGACACGACGACCCGTACGGGCGTAAGTCCAAAAAGGGACTCGAAGGACCTAGACTGATTGTACAAGAACAGAGAGAGAGGAATTGACTGGCAGGTGCGATGGAGAACCGATCCATGCTGGCCGGGCTCCATCCGAGGGTTCTTCCGTGGGGGAGTTTTACCTCGCCACAGTCGTCACAAAGCGAGCATGGATAAGCCAGTCAATATATAAAATGGATTGAAGACATAGAGTGACACCGACCGGTCCAATAAAACAAAAAGAGAAGGGGCTAGTCCGAGGTGTCGGCAAGCCAGCCCAGCGGACAGGTGTCATGTGGAAAGGAGGCGGTCACTGTTGCACTCTGCTCCGGCGCGGTTGCAGGCATGGGGGGCCGCGCCCGAGGTGGCCACCACGGAAGCATCATAATAACATGTGTGGAAAGGGTGAGCATTACAGGGGTGCAATGGCCCGTCTCACGGAAGCGTGGCATGCTGTCGCCACTGGTATGTGGCTAGTTTTGATTTGGAAGAGGAGCTTGGGTGAGGTTCATCATTCAAAAGAGCGTACGTCATGAGACAGGTAGTGGGGCGCGGGCCCCGTCTACGTGAGACAATAAACGGCACGAAACGGGACGTCATGCACCCAAGTTATTTGGCTCTGCTGGCTACTGGGTGGAAAAAGGTGATGGAAAGCCTTCGGAACCCACCCAGGCTACCTGTGAAGCACCGGTGTGACCGTGTTGGGCTCACTCACCCCGCTTCGCGGGGCGAGTTCGACGCGCGTTGCTTCCCAGTCCGAAACGCTGGAATTCAAAGTGAAGATGACCAGTTCGTTGATAAATGGCGGGAGACGAGCAATGCCCACCTAACT</t>
  </si>
  <si>
    <t>TAGCCAAATGCCTCGTCATCTAATTAGTGACGCGCATGAATGGATGAACGAGATTCCCACTGTCCCTACCCACTATCTAGCGAAACCACAGCCAAGGGAACGGGCTTGGCAGAATCAGCGGGGAAAGAAGACCCTGTTGAGCTTGACTCTAGTCTGGCACTGTGAAGAGACATGAGGGGTGTAGAATAAGTGGGAGGCCCGCGCGCGGTCTCAACCGCCGCCGCGGCGCCGGCAGTGAAATACCACTACCCTTATCGTTTTTTCACTTACCCGGTGAGGCGGGGAGGCGAGCCCCGAGCGGGCTCTCGTTTCTGGCGTCAAGC</t>
  </si>
  <si>
    <t>TAATCTAGGAGGACCTTGAGCGACACGACGACCCGTACGGGCGTAAGTCCAAAAAGGGACTCGAAGGACCTAGACTGATTGTACAAGAACAGAGAGAGAGGAATTGACTGGCAGGTGCGATGGAGAACCGATCCATGCTGGCCGGGCTCCATCCGAGGGTTCTTCCGTGGGGGAGTTTTACCTCGCCACAGTCGTCACAAAGCGAGCATGGATAAGCCAGTCAATATATAAAATGGATTGAAGACATAGAGTGACACCGACCGGTCCAATAAAACAAAAAGAGAAGGGGCTAGTCCGAGGTGTCGGCAAGCCAGCCCAGCGGACAGGTGTCATGTGGAAAGGAGGCGGTCACTGTTGCACTCTGCTCCGGCGCGGTTGCAGGCATGGGGGGCCGCGCCCGAGGTGGCCACCACGGAAGCATCATAATAACATGTGTGGAAAGGGTGAGCATTACAGGGGTGCAATGGCCCGTCTCACGGAAGCGTGGCATGCTGTCGCCACTGGTATGTGGCTAGTTTTGATTTGGAAGAGGAGCTTGGGTGAGGTTCATCATTCAAAAGAGCGTACGTCATGAGACAGGTAGTGGGGCGCGGGCCCCGTCTACGTGAGACAATAAACGGCACGAAACGGGACGTCATGCACCCAAGTTATTTGGCTCTGCTGGCTACTGGGTGGAAAAAGGTGATGGAAAGCCTTCGGAACCCACCCAGGCTACCTGTGAAGCACCGGTGTGACCGTGTTGGGCTCACTCACCCCGCTTCGCGGGGCGAGTTCGACGCGCGTTGCTTCCCAGTCCGAAACGCTGGAATTCAAAGTGAAGATGACCAGTTCGTTGATAAATGGCGGGAGACGAGCAATGCCCACCTAACT</t>
  </si>
  <si>
    <t>Entelurus aequoreus</t>
  </si>
  <si>
    <t>Snake pipefish</t>
  </si>
  <si>
    <t>RoL_Eaeq_v1.1</t>
  </si>
  <si>
    <t>R2-1_EAe</t>
  </si>
  <si>
    <t>VSIDLHIFGLRGVMVSPQFAFECQEKAPHWLTYKNGWPGWPYKLSEFVDVAVLEILWSRRWTTCWPEPQGDSATRSRNSQRRTRTLDSLLPMEQAACCLEEQSESLLAEEMDPFSSDEEPGPSSNTLQPRGRSRLTDDPRVKPLRTRSLDTTLRSPGLANRNPLRYSSSRASLWRQRSLTSPRPRNPHGMVMKWARRSCPSPDPDRPGHNKERLSRPSCRRELFAAEPASMLTMSCEDKNAHTKKLPGKFPIHIVMGIRVPWLVSKCVHCQVLLENASQALGHLRNKHNAKRVEISCRKCSKNFQSVRSASFHVPKCGNTKKVKPTSGEISCVACSKSFTSERGLSLHMRRAHPTLYFEQARKRLLKVINKKSTRWTTRETSILGEMKAKLIENVFIVAMAKECLPRFSEFQISSKLKHLKNLNPPRPDPNNERAQRLDVGEGSREDTITAADLVHSPSAQPTKISVKRRLNRDVKQVLHLLRRYRNIGPHKGRRAVASMLANQKSLASLNNRLLFKIDKKALVSRVLDGKEQQTCPLSTNIVEQHYRGIWEAAPTYTRLTDFPIKSDVDSSDMDETITAKEVCRVIARAKVSSAPGPDYVKLNWVKEWDPKGEKLSDLFTTFLEEGKVPDRLKASRTTLLPKSEDVNSLKEIQNWRPITIGSVLLRLLSGILNERLQSICYLNPIQKGFTDSPGCSENLALLKGLITNCMKERKTLAVIFVDLAKAFDSVSHGLIIDVLKARRVNKKLVKIIANMYKKSVTRIRTSEGDTSPIRILSGVKQGDPLSPLLFNLAIDPLLVKLESEGRGSQMGTHCLTALAFADDLVLLSDSWTGMDFNIRILESFLEQSGMKVNANKCCGFMVEKLRSGKMVCSLQPWNINGVPLKMLKETERAKYLGVMISPIKGVCLADTRIELNQLIKSIDKSELKPTQKLEVLNTYAIPRVLYGAINTGVSNTKLAECDRDIRSAAKRWLHLPYETSNGLLYGRRRDGGLAIQKLSSTVAIAQLKTKCKALTSSDPRVAAISAASNKVQDLVKRWEQITGLKHEDPKLSAKDIKVEKLSSKMWRQKESKRWCQKKTQGVGQSVFLNDKISNEWLYMKGKKRFSEADFITGLKLRANVWKYCKVDNIPTTCKLCKKSKESIRHIVSGCSSLKEQRMANHNAICRLLATEGRRVGWKVATEVKYQDHMDKVWIPDLTLTKRDKVLLIDPTIRFEKSSGTLNQAMFEKRAKYRHLIGLIKERQPKVTEVDVQGFAVGLRGKWHKGNEQVLEQMGISKTRRAKIAKLVSKKSLLMATNSVKQYRKMVRELEKK</t>
  </si>
  <si>
    <t>TAATACATGCATACGAGCGCTGACCCTGGACGGGGATGCGTGCATTTATCAGACCGAAAACCCATACGGGCCACGGCCGCTTGGTGACTCTAGATAACCTCGAGCAGATCGCCGGCCCCTGGTGGCGACGACGTCTCTTTCGAATGTCTGCCCTATCAACAAGCTCCAATAGTGTATCTTAAAGTTGCTGCAGTTAAAAACTCGTAGTTGGACCCACACCCCTGCCTATCGGCGCCCCCGGGATGCTCTGGACTGAGTGTCCCTCCGGGGCCCGAAGCGTTTACTTTGAAAAAATCAGAAGCGGATGGAGTAAAAGTAATGGGACTTAAGGGATGATAGTGAAGGCAGGGGGGAAGGTCAGGCTCCCTGAGCTTAACAATACTTGTAGCAATACAAGGGAAGAGAGCAATCAAGCTATTGGTGTTGATGGCTTCACACGGGGGATGGGCCCCTTAAGCTGTGAGTATCTATTGACTTGCATATCTTTGGCCTGAGGGGAGTGATGGTTTCGCCTCAATTTGCATTTGAATGTCAGGAGAAGGCTCCTCATTGGCTGACATACAAAAACGGTTGGCCTGGATGGCCTTATAAACTCAGTGAGTTTGTAGATGTGGCAGTGTTGGAGATCCTTTGGAGTAGAAGGTGGACAACGTGCTGGCCAGAGCCTCAAGGGGATAGCGCGACCCGCTCAAGAAACTCGCAGAGGAGGACCCGGACCTTGGACAGCTTGCTGCCCATGGAACAAGCAGCCTGCTGCTTGGAGGAACAATCAGAAAGTTTGCTTGCTGAAGAGATGGACCCCTTCAGTAGTGATGAAGAGCCTGGACCGAGTAGCAATACTCTCCAGCCTCGAGGGAGAAGTAGACTGACTGATGATCCTCGTGTAAAGCCTCTGAGAACCAGATCGTTGGACACAACGCTCCGGTCCCCCGGTTTGGCAAATCGAAACCCACTGAGATACAGTAGCTCCCGGGCTAGCTTGTGGCGACAACGTAGCCTCACTAGCCCTAGGCCGAGGAACCCCCACGGAATGGTGATGAAGTGGGCCCGAAGAAGCTGTCCTTCTCCTGATCCAGACAGACCTGGACATAATAAGGAGCGGCTATCACGACCATCATGCAGAAGGGAACTTTTTGCTGCAGAACCTGCTTCGATGCTAACGATGTCTTGCGAGGACAAGAACGCCCACACAAAGAAGCTTCCCGGTAAGTTCCCTATTCATATTGTAATGGGCATAAGGGTTCCTTGGCTGGTGAGCAAGTGTGTACATTGCCAGGTGTTGCTGGAAAATGCTAGTCAAGCATTAGGACACCTTCGCAACAAACACAATGCGAAAAGAGTGGAGATTTCTTGTCGGAAATGCTCCAAGAATTTCCAATCGGTAAGGTCTGCATCCTTCCATGTCCCAAAATGCGGGAATACCAAAAAAGTCAAACCGACCAGCGGTGAAATATCATGTGTTGCTTGTTCCAAATCCTTCACATCGGAAAGAGGTCTCAGTTTACACATGCGTAGAGCCCATCCCACACTCTACTTTGAACAGGCAAGAAAACGGTTGTTGAAGGTGATAAACAAGAAATCCACGAGGTGGACTACCAGAGAAACTAGCATTTTGGGTGAAATGAAAGCCAAACTGATAGAAAATGTCTTTATTGTGGCTATGGCGAAGGAATGTCTCCCGAGGTTTTCGGAATTCCAAATCAGCAGTAAATTGAAACATCTCAAAAACCTGAACCCTCCAAGACCTGACCCAAATAATGAGAGAGCCCAGAGGCTAGATGTGGGGGAGGGGTCTCGGGAGGACACAATAACTGCAGCTGACTTGGTACACAGCCCGAGTGCGCAACCCACAAAAATAAGCGTAAAAAGACGCCTGAACCGAGATGTTAAACAAGTACTACACCTGCTGAGAAGATACCGAAATATTGGGCCTCACAAAGGGAGAAGAGCCGTCGCCTCGATGTTGGCAAATCAAAAAAGCCTGGCTAGCCTAAACAACCGACTCCTGTTTAAGATAGACAAGAAGGCACTTGTCTCACGAGTCCTGGATGGGAAAGAACAACAGACATGTCCACTGTCTACAAACATAGTAGAACAACACTACAGAGGTATTTGGGAGGCAGCCCCAACATATACCAGGTTGACAGATTTTCCAATCAAGTCGGACGTAGACAGCTCCGATATGGATGAAACGATTACAGCCAAAGAAGTGTGTAGAGTGATTGCAAGAGCTAAAGTCTCCAGCGCTCCGGGCCCAGATTATGTAAAACTCAATTGGGTCAAAGAATGGGACCCCAAAGGAGAAAAATTGTCAGACCTGTTTACTACCTTTCTGGAAGAAGGCAAGGTCCCCGACAGATTGAAAGCAAGCAGAACCACTCTTCTGCCCAAATCAGAAGATGTAAACAGCCTCAAAGAGATCCAAAACTGGAGACCAATCACGATCGGCTCTGTGCTACTACGCCTGTTGTCTGGGATATTGAACGAAAGATTGCAAAGCATTTGTTACCTAAACCCAATACAGAAAGGTTTCACAGACAGCCCAGGATGTTCCGAGAACCTGGCGTTGCTGAAAGGGCTGATCACAAACTGCATGAAAGAAAGGAAAACCTTGGCCGTAATATTTGTGGATCTTGCCAAAGCATTTGACTCGGTATCGCACGGATTGATCATAGACGTCTTGAAGGCAAGACGTGTGAACAAAAAACTGGTGAAGATCATAGCCAATATGTACAAGAAGAGTGTAACAAGAATCAGGACTTCCGAAGGGGACACCAGTCCCATACGGATTCTGAGCGGAGTCAAACAGGGTGACCCGCTCTCCCCCCTATTGTTCAACTTGGCAATAGACCCGTTGCTGGTGAAGCTCGAGAGTGAGGGCAGGGGTTCTCAAATGGGCACACATTGTCTCACAGCACTGGCCTTTGCCGATGATCTGGTCTTATTAAGTGACTCATGGACAGGTATGGACTTCAACATAAGAATCCTGGAGAGCTTCCTGGAACAATCGGGCATGAAGGTTAATGCCAACAAATGTTGTGGTTTTATGGTGGAAAAACTGCGTTCTGGGAAGATGGTGTGCAGCCTGCAACCATGGAACATCAATGGAGTTCCTCTCAAGATGTTGAAAGAAACTGAAAGGGCGAAATACCTGGGAGTCATGATTTCTCCTATCAAAGGCGTATGTCTGGCTGACACTCGCATTGAATTGAACCAACTAATCAAAAGCATTGATAAGAGCGAACTGAAACCTACTCAGAAGTTGGAAGTGCTCAACACATACGCAATACCGAGAGTGTTGTATGGTGCAATCAACACCGGTGTGTCCAACACCAAACTGGCTGAATGTGACAGGGACATTCGGTCAGCAGCCAAAAGATGGCTCCACCTGCCATATGAAACGTCGAATGGTCTCCTCTACGGAAGGAGGCGTGATGGGGGCCTCGCAATCCAAAAACTCTCAAGCACGGTGGCTATTGCTCAGCTCAAGACAAAATGCAAAGCCTTGACCTCCTCCGATCCCAGGGTGGCAGCCATATCAGCTGCCTCCAATAAAGTCCAAGATCTGGTGAAAAGATGGGAACAGATTACAGGACTCAAACACGAAGACCCAAAACTGAGCGCCAAAGACATCAAGGTGGAAAAGCTGTCTAGCAAAATGTGGAGACAGAAAGAGTCAAAGAGATGGTGCCAGAAAAAGACACAAGGTGTTGGACAGAGTGTGTTCTTAAACGATAAGATAAGCAACGAATGGCTTTATATGAAAGGGAAAAAGAGATTCAGTGAAGCTGACTTCATCACCGGGCTCAAGCTGAGAGCAAACGTATGGAAATACTGCAAGGTAGATAACATACCCACAACCTGCAAACTTTGCAAAAAGAGCAAAGAGTCCATTAGACACATTGTGTCAGGATGCTCCAGCCTGAAAGAGCAAAGAATGGCGAATCACAACGCTATTTGTCGACTGTTGGCCACGGAGGGCAGAAGAGTGGGGTGGAAAGTTGCTACTGAAGTGAAATATCAAGACCACATGGACAAAGTTTGGATCCCGGACCTAACCTTGACAAAAAGAGACAAGGTTCTACTGATTGACCCGACAATCAGATTTGAAAAAAGCAGCGGGACTTTGAACCAGGCAATGTTTGAAAAGAGAGCCAAATACCGACACCTCATAGGGCTGATTAAAGAAAGGCAACCAAAGGTGACAGAGGTGGATGTGCAAGGGTTCGCAGTGGGACTGCGTGGCAAATGGCACAAGGGCAACGAACAGGTATTGGAGCAAATGGGGATCTCAAAAACAAGAAGAGCAAAAATTGCCAAACTGGTTTCAAAGAAGTCCCTGCTTATGGCGACAAACTCGGTAAAACAATACCGTAAAATGGTCCGGGAGCTTGAGAAAAAGTAAACTGTCCAACCCCAGCGACAAACCACCCCACAGCTAAACTTGATTTAATTGGATATGGAAATGATGACACGGTGACAAGCGAAAGGATGGTGTTGGGGAAAGTGTGCTATAAAAGGCCACTGCATTGGGACTTGTCCTTAATATCCTGGCCCACTAGACCCGCGGTTAAAGCGGTGTGCGGCAGCAGCTGCTACGGTCGGTCTACCGCCGTGACGCACCTCCCAACCAGGAGGGTTGCGGCACGTGTGAGGGGGGTGACCGTGCAGTTGATGCTGATACATTACGCCGGCCGTGGTGAAAGTGGTTGATGTGGGGACAGTCACAGTGTGGGGTAACTTTGAGGCACACTGGAACCTTCACATAACATCCACCTCCGCCCTGTACCCAAGTTCTGATCTGAAAAATGAAAAATCTGGAACTCCCCTTCCGAAGGCAGTGGGCGTCCTACCCCTAGGAAGGCGGGGGCTAGTGAAGCTGTCAATGGAGTGGGGCTGGGAAGGTATATAGGTATGCCGGAACAGCTCATTACAAGGGAGGAAAGGGTTTTACACGGAAAGTGAAGGCTTGGGTGCGGGCTAACAGTTCATAGCTAGAGCGTGATAAAGGAAAGTGGCCTTGGTAGTTCTCCACTAGTTCAACTGCGTACGTTAGGTGACGAATAAATGCAAAACTTCAGGCGGTTGGGGCGCGCGCCCCGTCGATGCGAGACGTTAAACCGCAGAACCGTGCAACGGATAGCCTGGGTCGTTGGATCTATCCGGTATACTCGGGGGCCTGGCGAGAAGCCTTCATTCCCCTGGGGCCGTCCTGGAAGTCTCCAAGGAAAACTTCGGTCGAAATTACCAAAACTGTATGGCGCAGGTAATTCCGATGCGGTCTGCTTTGAAGTCGGGATCTCCCCAGCGATAAGGGGGCAGATTAGAGTTAAGGCTGCACGATTGAT</t>
  </si>
  <si>
    <t>TAGCCAAATGCCTCGTCATCTAATTAGTGACGCGCATGAATGGATGAATGAGATTCCCACTGTCCCTACCCACTATCTAGCGAAACCACAGCCAAGGGAACGGGCTTGGCAGAATCAGCGGGGAAAGAAGACCCTGTTGAGCTTGACTCTAGTCTGCAACTGTGAAGAGACATGAGGGGTGTAGAATAAGTGGGAGGCCCCGTGCGGGGCTCCGGCCCCAGGG</t>
  </si>
  <si>
    <t>TAAACTGTCCAACCCCAGCGACAAACCACCCCACAGCTAAACTTGATTTAATTGGATATGGAAATGATGACACGGTGACAAGCGAAAGGATGGTGTTGGGGAAAGTGTGCTATAAAAGGCCACTGCATTGGGACTTGTCCTTAATATCCTGGCCCACTAGACCCGCGGTTAAAGCGGTGTGCGGCAGCAGCTGCTACGGTCGGTCTACCGCCGTGACGCACCTCCCAACCAGGAGGGTTGCGGCACGTGTGAGGGGGGTGACCGTGCAGTTGATGCTGATACATTACGCCGGCCGTGGTGAAAGTGGTTGATGTGGGGACAGTCACAGTGTGGGGTAACTTTGAGGCACACTGGAACCTTCACATAACATCCACCTCCGCCCTGTACCCAAGTTCTGATCTGAAAAATGAAAAATCTGGAACTCCCCTTCCGAAGGCAGTGGGCGTCCTACCCCTAGGAAGGCGGGGGCTAGTGAAGCTGTCAATGGAGTGGGGCTGGGAAGGTATATAGGTATGCCGGAACAGCTCATTACAAGGGAGGAAAGGGTTTTACACGGAAAGTGAAGGCTTGGGTGCGGGCTAACAGTTCATAGCTAGAGCGTGATAAAGGAAAGTGGCCTTGGTAGTTCTCCACTAGTTCAACTGCGTACGTTAGGTGACGAATAAATGCAAAACTTCAGGCGGTTGGGGCGCGCGCCCCGTCGATGCGAGACGTTAAACCGCAGAACCGTGCAACGGATAGCCTGGGTCGTTGGATCTATCCGGTATACTCGGGGGCCTGGCGAGAAGCCTTCATTCCCCTGGGGCCGTCCTGGAAGTCTCCAAGGAAAACTTCGGTCGAAATTACCAAAACTGTATGGCGCAGGTAATTCCGATGCGGTCTGCTTTGAAGTCGGGATCTCCCCAGCGATAAGGGGGCAGATTAGAGTTAAGGCTGCACGATTGAT</t>
  </si>
  <si>
    <t>Alfaro cultratus</t>
  </si>
  <si>
    <t>Knife Livebearer</t>
  </si>
  <si>
    <t>GCA_903066825.1</t>
  </si>
  <si>
    <t>R2-1_ACu</t>
  </si>
  <si>
    <t>PANSGSPLVTNMMLVLPRSHGQDHPSGLSKRVPVRLGMGSTLRWRSCPSSVFEVGHVWNWRTNLPTGRWDQPLGVSSRVPTRTVATATSPTLLRTKTVSIATQVQESDWLMLPGEPSVEAELMADAASDVRVDAVEVVQAPQPEQVVGALYTLPEVVRVESPRARADALNEVGVLLPWIGSDCPLCGVQVKGIVALGKHFAIRHGGVTASYECSKCGRRSTSRHSISCHVPKCGGGVAGVEGEPASGFACKLCDARFPTAVGVSQHKRHAHPVAWNETRLAKRKVPVGEIRATKLWSVGEVQTLIRLIREHGDSVATYQLIAVELGNGKTAEQVRSKRRNLKIDTAGDCSDIAGEEGCRMVTVPNPQAERSSAPSPQIRSSDKIREALEGWGDREGGEEVRAIAALVRDVDQNPFLIESSASELISRLGGGVERTGRARPPVREQIQERGWVRRLAQRRREFRECQFWYSRDQARLAARILDGAESQECALPVDQIYEAFRERWEVGGQFHGLGEFRTDLVSDNWEFYNPILAAEVRENLTKIENGTAPGPDRISKKGLLNWDPRGEQLARLFTTWLVRGVIPRAFKECRTTLLPKSSDPGELQDVSGWRPVTIGSMVLRLFSRILTMRMARACPLNPRQKGFLVSSSGCAENLLMLGEIIRRSKVNGSPLAVVFVDFAKAFDSIAHEHILCALGERRVDPHVIELIRNSYVECVTRVNCVDGPTQHIHINRGVKQGDPMSPLLFNLAMDPLIHRLEQARFGLRWGDHSISTLVFADDLVLVAESVEAMKGSLGILEEFCQLTGLSVQPKKCHGFYMDKGVVNGCEAWRIGGVPIHMIPPGESVRYLGVQVGPGQGIVTPDLIPRASTWVTRISEAPLKPSQRLRLLNTFALPRLMYQADLGGVPSTKLARIDGLVRRAVKQWLHLPPSAGNGLLYSRVRDGGLGVLRLERLIPSIQVRRLYKMSRSPDFWTRTLTTHAVSQSEWERVWTKAGGDAGSVPVMGTGEANPADAGSPPVYPDWRRGESLAWAALEVQGVGVDQFRGDKISNSWIADPTAVGFRQRHWIAGLALRTGVYPTKEFLARGRDKSGAACRRCSARLESCSHILGQCAWVQGSRIRRHNKICELLATEAEKYGWTVTREFRVDGPEGGLRIPDLVCQKADTVFVIDVTIRYELDGDTLARAALEKVTHYQPVAAEIARRLGGRCVEVRGFPVGARGKWPSSNNTVLMELGVPVGRRRAFARLVSRRTLLYSLDVLRDFLREPEG</t>
  </si>
  <si>
    <t>CCCGGGCGGGTGTCCTCGGCTGGCGCCTAGCAGCTGACTTAGAACTGGTGCGGACCAGGGGAATCCGACTGTTTAATTAAAACAAAGCATCGCGAGGGCCCATGCTGGGTGTTGACGCGATGTGATTTCTGCCCAGTGCTCTGAATGTCAAAGTGAAGAAATTCAATGAAGCGCGGGTAAACGGCGGGAGTAACTATGACTCTCTTAGG</t>
  </si>
  <si>
    <t>TCACTTGGGGGATAGAGCACCGTTCAGTACCGCTCCCGAGGGACTGGGAAAATGCGGTGTCACTAACTTCAATGTGTATCTCTGGTGGAGTCCTCGGCCATGAAAACGGGGGCAACAGTGGGCTTGTTTCCCCCCAGGTCGAGGAGCAGTAGTTACGAAGGTTGTACCTCCACGTGGTTCCCGCTGGTAACGGCGTTGCCGGCTAAACAACCGCCCAAGGAAGGGTTGTGCCTAACCAGCCAACTCTGGTAGTCCCTTGGTTACAAACATGATGTTAGTTCTTCCACGTAGTCACGGCCAGGATCACCCTTCTGGCTTATCAAAACGGGTGCCAGTGCGGCTAGGGATGGGGTCGACACTGCGTTGGCGAAGCTGTCCCTCCAGCGTGTTTGAGGTTGGACATGTTTGGAACTGGCGAACCAACCTCCCCACTGGGCGCTGGGACCAGCCCCTGGGGGTATCGTCTCGGGTCCCCACCAGGACTGTGGCTACGGCCACCAGTCCAACTTTGTTGCGTACGAAGACCGTATCGATCGCTACTCAGGTCCAGGAGAGCGACTGGCTTATGCTTCCTGGCGAGCCCTCTGTGGAGGCTGAATTAATGGCGGATGCCGCATCAGACGTGAGGGTTGATGCCGTTGAAGTCGTGCAGGCACCGCAGCCTGAACAGGTCGTCGGAGCGCTGTATACACTGCCGGAGGTCGTGCGTGTTGAGTCTCCGAGAGCGCGAGCTGACGCTCTCAATGAAGTCGGGGTCCTCTTGCCATGGATTGGCTCGGACTGCCCACTGTGTGGTGTGCAGGTGAAGGGCATCGTCGCGTTGGGTAAGCATTTTGCTATCCGTCACGGCGGGGTTACTGCCTCGTACGAGTGCAGCAAGTGCGGGAGGCGTAGCACTAGTAGACACTCCATCTCATGTCATGTGCCCAAGTGCGGGGGGGGCGTGGCTGGGGTGGAGGGGGAGCCGGCTAGCGGGTTTGCTTGCAAGCTCTGTGATGCTCGGTTCCCCACGGCCGTTGGTGTCTCCCAGCACAAGCGGCATGCCCACCCAGTGGCGTGGAATGAGACAAGACTGGCAAAGAGGAAGGTGCCAGTGGGGGAGATCAGGGCGACGAAGCTCTGGAGTGTTGGAGAAGTACAGACGCTCATCCGGCTCATTCGGGAGCACGGAGATTCGGTTGCCACGTACCAACTCATAGCGGTTGAGCTGGGAAATGGCAAGACGGCCGAACAGGTGAGGAGCAAGAGGAGGAACCTGAAGATTGATACGGCAGGCGATTGCTCGGACATAGCTGGGGAGGAGGGCTGCAGGATGGTGACAGTTCCAAATCCTCAGGCTGAGCGGTCTTCGGCACCGTCACCTCAGATCAGGTCTTCGGACAAGATCAGGGAAGCGTTGGAGGGTTGGGGTGACAGGGAGGGTGGCGAAGAGGTAAGAGCAATCGCTGCGTTGGTTAGGGATGTAGATCAGAACCCTTTTCTGATCGAATCCTCAGCATCCGAGCTCATCTCAAGGTTAGGTGGGGGAGTGGAGCGGACCGGTAGGGCCCGTCCTCCCGTTCGTGAACAGATCCAAGAGAGGGGTTGGGTAAGGCGTCTTGCCCAACGTAGGCGTGAGTTCCGAGAGTGCCAGTTTTGGTATTCAAGGGACCAGGCCAGGCTTGCGGCCCGGATCCTCGATGGTGCCGAGAGCCAGGAATGCGCCTTGCCGGTGGACCAGATCTACGAAGCGTTTCGTGAGAGATGGGAAGTCGGTGGGCAGTTCCACGGGCTTGGTGAATTCCGAACGGATTTAGTCTCCGACAACTGGGAGTTCTACAACCCTATCCTGGCTGCAGAGGTGAGGGAAAACCTAACCAAAATTGAAAACGGCACGGCTCCGGGCCCAGACAGGATCAGCAAAAAGGGTTTGCTGAACTGGGACCCTCGGGGCGAGCAACTGGCACGGCTTTTCACGACGTGGTTGGTCCGTGGAGTCATACCCCGGGCCTTCAAGGAATGCAGAACGACATTGTTACCAAAGTCCTCTGATCCCGGTGAGTTGCAGGACGTCAGCGGGTGGCGCCCGGTGACCATTGGGTCGATGGTTCTGAGGCTGTTTTCGAGGATTCTGACCATGAGGATGGCGCGTGCGTGTCCTCTGAATCCTCGGCAGAAGGGCTTCTTAGTATCCTCGAGTGGATGCGCGGAGAACCTGTTGATGCTGGGTGAGATCATCAGGCGCTCGAAGGTGAACGGGAGCCCCCTAGCAGTCGTTTTTGTTGACTTTGCAAAGGCTTTTGATTCCATAGCCCATGAGCACATCCTGTGTGCTTTGGGTGAGCGCCGGGTCGACCCTCACGTTATTGAGTTAATCCGCAACTCATATGTGGAATGCGTGACCAGGGTGAATTGTGTGGACGGCCCCACACAGCATATTCACATTAACCGGGGGGTGAAGCAGGGTGATCCCATGTCACCATTGCTTTTCAACCTGGCTATGGACCCCCTCATCCATAGACTCGAACAGGCCAGATTCGGGCTAAGATGGGGAGATCACTCGATCTCCACGCTGGTATTCGCTGACGATTTGGTTCTGGTGGCAGAGTCGGTGGAGGCAATGAAAGGGAGCCTCGGGATCTTGGAGGAATTCTGCCAACTGACGGGGCTGAGCGTTCAGCCCAAGAAGTGTCACGGGTTCTACATGGACAAGGGCGTGGTTAACGGTTGTGAAGCCTGGAGGATCGGTGGAGTCCCTATCCACATGATTCCTCCAGGGGAATCAGTGCGTTATTTGGGGGTCCAGGTGGGCCCGGGGCAAGGCATTGTGACTCCAGATCTTATCCCGAGGGCAAGCACATGGGTAACACGGATCTCGGAGGCTCCACTGAAGCCCTCACAGCGTCTGAGGTTACTGAACACATTTGCTCTTCCTCGACTCATGTACCAGGCTGATCTAGGTGGGGTGCCATCAACCAAACTGGCCCGAATTGATGGGTTGGTCCGGAGAGCAGTGAAGCAGTGGTTGCATCTGCCCCCGTCGGCGGGCAATGGGCTGTTGTATTCACGGGTGCGGGATGGCGGCTTGGGCGTCCTGAGGCTTGAAAGACTAATACCGTCAATACAGGTACGGCGCCTGTATAAGATGTCCAGGTCACCTGACTTCTGGACGCGTACCCTAACGACACACGCTGTGTCACAATCTGAGTGGGAGAGAGTGTGGACCAAGGCGGGAGGCGATGCGGGTAGTGTGCCTGTAATGGGCACTGGGGAAGCTAACCCGGCCGATGCAGGGAGTCCGCCAGTCTACCCCGACTGGCGGCGTGGCGAAAGTTTGGCTTGGGCAGCCCTGGAGGTCCAAGGTGTGGGTGTAGACCAGTTCAGAGGGGATAAGATTAGTAACTCGTGGATTGCCGACCCAACTGCTGTGGGCTTCCGGCAACGCCACTGGATTGCTGGCTTGGCTCTGAGAACGGGGGTATATCCCACCAAGGAGTTCCTGGCGCGGGGAAGGGACAAGTCAGGGGCAGCATGCAGGCGCTGCTCAGCGAGGCTTGAGTCATGTTCGCATATCTTGGGGCAATGTGCATGGGTGCAGGGCAGTAGGATCAGGAGGCACAATAAGATATGCGAGCTCCTGGCGACTGAGGCGGAGAAATACGGCTGGACGGTGACCAGGGAGTTCCGCGTAGATGGACCTGAGGGCGGCCTTAGGATCCCCGACCTGGTTTGCCAGAAAGCCGATACAGTATTCGTCATCGATGTCACCATTCGGTATGAGCTAGATGGCGACACTCTGGCTCGAGCTGCATTGGAGAAGGTCACACATTATCAACCAGTCGCAGCAGAGATTGCGAGAAGGCTCGGAGGGCGTTGTGTGGAGGTCCGGGGGTTCCCCGTGGGGGCACGGGGAAAGTGGCCTTCAAGCAACAACACAGTGTTGATGGAGTTGGGGGTTCCGGTCGGTAGGAGAAGGGCGTTCGCTCGACTGGTGAGCCGGAGGACTCTGCTGTACTCTCTCGATGTGCTGCGGGATTTTCTGCGTGAACCGGAAGGGTGAGGGTTGTGCACATCCCCCATGGCTGCGGTTGCCATGAAATTGTGTGGGTCAGTGGGGCTCGTGATGATTACAATCGTCTTGTGTAGCACTACGATGACACGTGACGGCCACGTTCAAGCCGGAAAGCGGGTTGCGGACAAGCTCGCCTCAG</t>
  </si>
  <si>
    <t>TAGCCAAATGCCTCGTCATCTAATTAGTGACGCGCATGAATGGATGAATGAGATTCCCACTGTCCCTAACTCCCATCCAGCGAAACCACAGCCAAGGGAACGGGCTTGGCAGAATCAGCGGGGAAAGAAGACCCTGTTGAGCTTGACTCTAGTCTGGCATTGTGAAGAGACATGAGAGGTGTAGGATAAGTGGGAGGCTCCGGCCGCCGGTGAAATACCACTACTCTTATCGTTTTTTCACTTACCCGGTGAGGCGGG</t>
  </si>
  <si>
    <t>TGAGGGTTGTGCACATCCCCCATGGCTGCGGTTGCCATGAAATTGTGTGGGTCAGTGGGGCTCGTGATGATTACAATCGTCTTGTGTAGCACTACGATGACACGTGACGGCCACGTTCAAGCCGGAAAGCGGGTTGCGGACAAGCTCGCCTCAG</t>
  </si>
  <si>
    <t>Poeciliopsis retropinna</t>
  </si>
  <si>
    <t>Livebearer</t>
  </si>
  <si>
    <t>GCA_010277075.1</t>
  </si>
  <si>
    <t>R2-1_PRe</t>
  </si>
  <si>
    <t>PTNSGSLWSQTKMTMLSTVFPGQDHPSGLSKWVPVRLGMGSSLCQRSCPSSVFEVGHVWNWRTNLPTGRWDQPLGVSSRVPTRTVATTTSPIRSGRKTVSVSIQAQESDWVMLPVEPLVVTEIMAEATSTMRADVAEVVLEPQPEQAVTGAVYTLPEPRRADSPRAVALNEVRILLPRIGSDCPLCGVQVKGIVALGKHFAIRHGGVTAMYECGKCGRSSTNRHSISCHVPKCGGMAEVEEEPASGFACELCDARFPTPVGVSQHKRHAHPAEWNETRLAMRKVPAGEIRATKLWGVGEVQTLIRLIREHGDSVATYQLIAVELGNGKTAEQVRSKRRNLKIDTADDSSHIAEEEGMVMVGGPVPQAERSSAQSPQVLSSDRIREALVGWGDREGAEEVRAIAALVRDVDQNPFLIESSASEIISRLGGGVERPGRARPPVREQNQARGWVRRLTQRRREYRECQFWYSRDQARLAARILDGAENQECTLPMDQIYEAFRERWEIGGQFHGLGEFRTDLVSDNQEFYNPILAAEVMENLTNMKNGTAPGPDRISKKGLLKWDPRGEQLARLYTTWLIRGVIPRVFKECRTTLLPKSNVPGELQDVNGWRPVTIGSMVLRLFSRILTMRMARACPLNPRQKGFLVASSGCAENLLMLHEIIRRSKVDGSPLAVVFVDFAKAFDSIAHEHILSVLGERRVDPHVIELIRNSYVDCVTRVNCVDGPTQLIHINRGVKQGDPMSPLLFNLAMDPLIHRLEQARFGLRWGDHSISTLVFADDLVLVAESVRAMTGSLGILEEFCQLTGLSVQPKKCHGFYMDKGTVNGCEPWRIGGYPIHMIPPGESVRYLGVQVGPGQGIVTPDLIPNLSMWVARISEAPLKPSQRIRLMNTFALPRLMYQADLGGVPTTKLARIDGLVRKAVKQWLHLPPSAGNGLLYSRVRDGGLGVLRLERLIPSIQVRRLYRMSRSPDFWTRTLTTHAVSQSDWEKLWTKAGGDADSVPVMGIGETDPTDVGSPPVYPDWRRGESLAWSALEVQGVGVDQFRGDTISNSWIADPAAAGFRQRHWIAGLSLRTGVYPTKEFLARGRDKSGAACRRCRARLESCSHILGQCAWVQGSRIRRHNKICELLATEAERYGWTVAREFRVEGPEGGLRIPDLVCKKADTIFVIDVTIRYELDGDTLARAASEKVSHYQPVAAEIARRMEGRCAKVRGFPVGARGKWPSSNNTVLMELGIPVRRRRAFARLVSRRTLLYSLDVLRDFLREPEGRGLCTSPMAAAP</t>
  </si>
  <si>
    <t>GGACGCGCGCCGGGCCCTTCCTGCGGATCTCCCCAGCTGCGGTGCCCGTCCGGGACCTCCCCCCCTCTCTCTCCTCCTTCGCGGGGGGGGCCGGGCGGGGGGCGGGGCCCCCCGGGCGGGTGTCCTCGGCTGGCGCCTAGCAGCTGACTTAGAACTGGTGCGGACCAGGGGAATCCGACTGTTTAATTAAAACAAAGCATCGCGAGGGCCCATGCTGGGTGTTGACGCGATGTGATTTCTGCCCAGTGCTCTGAATGTCAAAGTGAAGAAATTCAATGAAGCGCGGGTAAACGGCGGGAGTAACTATGACTCTCTTAAGG</t>
  </si>
  <si>
    <t>GCTCCGAGGGATAGGACGTTGTTCAGTACCGCTCCCGAGGGACTGGGAAAATGCAGCGTTACTAACCTTGGAGTGTGCCTTTTGAGGGTCCTCGACCACAAAATGGGGGTAACAGTGGGCGTGTTGCCCCCCAGGTCGAGGAGCAGTAGTTACATGGTTGTACCTCCTCGTGGTCCCGCTGGTAACGGTTCGCCGGCCAAATCAACCAGCCCAAGGAAGAGTTGCGCCTGACCAACCAACTCTGGTAGTCTCTGGTCACAAACAAAAATGACAATGTTATCCACAGTTTTTCCCGGCCAGGATCACCCTTCTGGCTTATCAAAATGGGTGCCAGTGCGGCTAGGGATGGGGTCGTCACTATGTCAGCGAAGCTGTCCCTCCAGCGTGTTTGAGGTTGGACACGTTTGGAACTGGCGAACCAACCTCCCCACTGGGCGCTGGGACCAGCCCCTGGGGGTATCGTCTAGGGTCCCCACCAGGACTGTGGCTACGACTACTAGTCCAATCCGTAGCGGTAGGAAGACCGTATCGGTAAGTATTCAAGCGCAGGAGAGCGACTGGGTAATGCTTCCTGTGGAGCCCTTAGTGGTGACCGAAATAATGGCGGAGGCTACATCAACAATGAGGGCAGATGTAGCCGAAGTCGTGCTGGAACCACAGCCTGAACAGGCCGTCACTGGAGCGGTGTACACACTGCCAGAGCCTAGGCGCGCTGATTCTCCGAGAGCGGTTGCTCTCAATGAAGTTCGGATCCTCTTGCCAAGGATTGGCTCGGACTGCCCATTGTGTGGTGTACAGGTGAAGGGCATCGTCGCGCTGGGTAAGCATTTTGCTATTCGGCACGGCGGGGTTACTGCCATGTACGAGTGCGGCAAGTGCGGGAGGTCTAGCACCAATAGGCACTCCATCTCGTGTCATGTTCCTAAGTGCGGGGGCATGGCTGAGGTGGAGGAGGAGCCGGCTAGCGGGTTCGCTTGCGAGCTTTGCGATGCTCGGTTCCCCACGCCTGTTGGTGTCTCCCAGCACAAGCGGCATGCCCACCCGGCGGAGTGGAATGAGACAAGACTGGCAATGAGGAAGGTGCCAGCGGGGGAGATCAGGGCGACAAAGCTCTGGGGTGTTGGAGAAGTGCAGACGCTAATCCGGCTCATCCGGGAGCATGGAGATTCGGTTGCCACGTACCAGCTCATTGCGGTTGAGTTGGGAAATGGCAAGACGGCTGAACAGGTGAGGAGCAAGAGGAGAAACTTGAAAATCGATACGGCAGACGATAGCTCACACATAGCTGAGGAGGAGGGCATGGTGATGGTGGGTGGCCCTGTACCTCAGGCTGAGCGGTCTTCGGCACAGTCACCTCAGGTTCTGTCATCGGACAGGATCAGGGAAGCGTTGGTCGGATGGGGTGACAGAGAAGGTGCTGAAGAGGTGAGGGCTATCGCCGCGTTGGTTAGGGACGTAGATCAGAACCCTTTTCTGATCGAATCCTCAGCGTCCGAAATCATCTCGAGGTTGGGTGGGGGAGTGGAGCGGCCTGGTAGGGCCCGTCCTCCCGTTCGTGAACAAAACCAGGCGAGGGGTTGGGTAAGGCGTCTTACCCAACGAAGGCGTGAGTACCGAGAATGCCAGTTTTGGTATTCGAGGGACCAGGCCAGGCTCGCAGCACGGATCCTCGATGGTGCTGAGAACCAGGAATGCACCCTACCGATGGACCAGATCTACGAAGCGTTTCGTGAGAGATGGGAAATCGGAGGGCAGTTCCACGGGCTTGGGGAGTTCCGGACGGACTTAGTCTCCGATAACCAGGAGTTCTACAACCCCATTCTGGCTGCTGAGGTGATGGAGAACCTAACCAATATGAAAAACGGCACGGCCCCGGGCCCAGATAGGATCAGCAAAAAGGGTTTGCTGAAATGGGATCCCCGGGGTGAGCAACTGGCGCGGCTGTACACGACGTGGTTGATCCGTGGGGTCATTCCCCGGGTCTTCAAGGAATGCAGAACGACATTGCTACCAAAGTCCAACGTACCCGGTGAATTGCAGGACGTCAACGGGTGGCGCCCTGTAACCATTGGGTCGATGGTTCTGAGGCTGTTTTCGAGGATTCTGACCATGAGGATGGCGCGTGCGTGTCCTCTGAATCCTCGGCAGAAGGGCTTCTTAGTAGCCTCGAGTGGTTGCGCGGAGAACCTGTTGATGCTGCATGAGATCATCAGGCGCTCGAAGGTGGACGGGAGCCCCCTAGCCGTCGTTTTTGTTGACTTTGCTAAGGCCTTTGACTCCATAGCCCATGAACATATCCTAAGTGTTCTGGGTGAGCGCCGGGTTGACCCTCACGTTATTGAGTTGATTCGTAACTCATATGTGGACTGCGTGACCAGGGTGAACTGCGTGGACGGCCCCACGCAGCTAATTCACATTAACCGGGGTGTAAAGCAGGGTGATCCCATGTCACCATTGCTTTTCAACCTGGCTATGGACCCCCTCATCCATAGACTTGAACAGGCCAGATTCGGGCTACGATGGGGAGATCACTCGATCTCCACGTTGGTATTCGCTGATGATTTGGTTCTGGTGGCAGAGTCGGTGAGAGCAATGACTGGGAGCCTCGGAATCTTGGAGGAATTTTGCCAACTGACGGGGTTGAGCGTTCAGCCCAAGAAGTGTCACGGGTTCTACATGGACAAGGGAACGGTTAACGGCTGTGAACCCTGGAGGATCGGTGGATACCCCATCCACATGATCCCTCCGGGGGAATCAGTTCGTTATTTAGGTGTCCAGGTGGGCCCGGGACAAGGCATTGTGACTCCGGATCTTATCCCAAACTTGAGCATGTGGGTGGCTCGGATCTCGGAGGCTCCACTGAAACCCTCGCAGCGGATCAGGCTGATGAACACATTTGCTCTTCCTCGACTTATGTACCAAGCCGATCTAGGTGGGGTGCCAACGACCAAATTAGCCCGAATTGACGGGTTAGTCCGGAAGGCGGTGAAGCAGTGGTTGCATTTGCCCCCGTCGGCGGGCAACGGGCTATTGTATTCACGGGTGCGGGACGGTGGCCTGGGAGTCCTGCGGCTGGAAAGACTAATACCGTCAATACAGGTGCGGCGCCTGTATCGGATGTCCAGGTCACCCGACTTTTGGACGCGTACCCTAACAACACACGCTGTGTCGCAATCTGACTGGGAGAAGCTGTGGACAAAAGCGGGAGGAGATGCGGATAGTGTGCCTGTAATGGGCATTGGGGAAACTGATCCGACCGATGTAGGGAGTCCGCCGGTATACCCCGACTGGCGGCGTGGCGAAAGTTTGGCCTGGTCGGCCCTGGAGGTCCAAGGTGTGGGTGTAGACCAGTTCAGAGGGGACACGATTAGCAATTCGTGGATTGCAGATCCCGCTGCTGCGGGATTCCGGCAACGCCATTGGATTGCTGGTCTGTCTCTGAGGACGGGAGTATACCCCACTAAGGAGTTCCTGGCGCGGGGAAGGGACAAATCAGGGGCAGCCTGCAGGCGCTGCCGAGCGAGACTTGAGTCATGTTCGCATATCTTGGGACAGTGTGCATGGGTACAAGGAAGTAGGATTCGGAGGCACAACAAGATATGCGAGCTCCTAGCGACGGAGGCAGAGAGGTACGGCTGGACGGTGGCCAGGGAGTTCCGAGTAGAAGGACCTGAGGGCGGCCTCAGGATCCCCGACCTGGTTTGCAAGAAGGCCGATACGATATTTGTCATCGACGTTACCATTCGGTACGAGCTGGATGGCGACACTCTGGCTCGGGCTGCATCGGAGAAGGTGTCGCACTATCAACCAGTCGCAGCAGAGATTGCAAGAAGGATGGAAGGGCGTTGTGCGAAGGTCAGGGGGTTCCCCGTGGGGGCACGGGGAAAGTGGCCTTCAAGCAACAACACGGTGTTGATGGAGTTGGGGATTCCGGTTCGTAGGAGGAGGGCGTTCGCCCGACTGGTGAGCCGGAGGACTCTGTTGTACTCTCTTGATGTGCTGCGGGATTTTCTGCGTGAACCGGAAGGGCGAGGGTTGTGCACATCCCCCATGGCTGCGGCGCCATGAAATTGTGTGGGTTCAGTGGGGCTCGTGATGATTACATTAATCTTGTGCAGCACTACGATGACACGTGACGGCCACGATCAAGCCGGAAAGCGGGTTGCGGAAAAGCTCGCCTAAG</t>
  </si>
  <si>
    <t>TAGCCAAATGCCTCGTCATCTAATTAGTGACGCGCATGAATGGATGAACGAGATTCCCACTGTCCCTAACTCCCATCCAGCGAAACCACAGCCAAGGGAACGGGCTTGGCAGAATCAGCGGGG</t>
  </si>
  <si>
    <t>TGAAATTGTGTGGGTTCAGTGGGGCTCGTGATGATTACATTAATCTTGTGCAGCACTACGATGACACGTGACGGCCACGATCAAGCCGGAAAGCGGGTTGCGGAAAAGCTCGCCTAAG</t>
  </si>
  <si>
    <t>Poeciliopsis prolifica</t>
  </si>
  <si>
    <t>Blackstripe livebearer</t>
  </si>
  <si>
    <t>Auburn_PproV2</t>
  </si>
  <si>
    <t>R2-1_PPr</t>
  </si>
  <si>
    <t>PANSGISLVTSKMQFPTDSLGQDHPSGLSKWVRVRLGMGSSLRQRSCPSGVFEVGHVWNWRTNLPTGRWDQPLGVLSRVPTGTRATATSPTLLRRKSVSVATQVQESDWQMLPGDSSVVAELMVEDASTMRAEAAETVLEPQLGQAVTGAVHTLSEVVRSEAPTEVRVLLPWIGSDCPLCGVQVKGIVALGKHLAVRHGGVTALYMCGKCGRSNTNGHSISCHVPKCGGVAGVEGEPASGFACELCDARFPTPVGVSQHKRHAHAAAWNEARLAMRKVPAGEIRATKLWSVGEVQTLIRLIREHGDSVATYQLIAVELGNGKTAEQVRSKRRNLKIDMAGDSLHEAEEEGRVSVADPEPLAAQSLSPSPQVLSSDRIREALVGWGDREGGEEVKAIADLVRDVDQNPFLIESSASEIISRLGGGVERPGRARPPVREQNQAKGWVRRLAQRRRVYRECQFWYSRDQARLAARILDGAESQECALPADQIYEAFRERWEVGEQFHGLGEFRTGLVSDNQEFYNPILAAEVMENLNKMANGSAPGPDRISKKGLLSWDPRGEQLARLYTTWLVRGVIPRAFKECRTTLLPKSTDPGELLEVSGWRPVTIGSVVLRLFSRILTMRMARACPLSPRQRGFLASSSGCAENLLIVGEIIRRSRRDGSPLAVVFVDFAKAFDSIAHEHILCALGERRVDPHVIELIRNSYVDCVTRVNCVDGHTQKIHMKVGVKQGDPMSPLLFNLAMDPLIHRLEQTRFGVRWGDLSISALAFADDLVLVAGSVEAMNGSLGILEEFCQLTGLRVQPKKCHGFYMDKGVVNDCEAWRIGGSPIHMIPPGESVRYLGVQVGPGQGIVTPDLIPNLSLWVARISEAPLKPSQKVRILNTFALPRLMYQADLGGVPTTKLARIDGLVRKAVKQWLHLPPSAGNGLLYSRVRDGGLGILRLERLIPSIQVRRLYKMSKSVDDWTRTLTKHTVSQSDWVKLWTKAGGDADSVPVMGTGEAGLPDAGSPPVYPDWRRGESLAWAALEVQGVGVDQFRGDKISNSWIADPAAVGFRQRHWIAGLALRTGVYPTREFLARGRDKSGAACRRCLARLESCSHILGQCAWVQGSRIRRHNKVCELLAAEAEKHGWTVAREFRVEGPEGGLRIPDLVCKKADAIFVIDVTIRYELDGDTLARAAAEKVSHYQPVAAEIARRFGGRCAKVRGFPVGARGKWPSSNNTVLEELGMSVGRRRAFARLVSRRTLLYSLDVLRDFLREPEGRGLCTAP</t>
  </si>
  <si>
    <t>GGGGGGCCCCCCCGGGCGGGTGTCCTCGGCTGGCGCCTAGCAGCTGACTTAGAACTGGTGCGGACCAGGGGAATCCGACTGTTTAATTAAAACAAAGCATCGCGAGGGCCCACGCTGGGTGTTGACGCGATGTGATTTCTGCCCAGTGCTCTGAATGTCAAAGTGAAGAAATTCAATGAAGCGCGGGTAAACGGCGGGAGTAACTATGACTCTCTTAAGG</t>
  </si>
  <si>
    <t>GCCCCAGGGATAGAGCGCCGTTCAGTACCGCTCCCGAGGGACTGGGAAAATGCGGCGTCACTAAGCTGGGGTGTGCCTTCTGGGGGTCCTTCGTCCGCAAACTGGGGGTGACAAATGGGCTCGTTGCCCCCACAGGGCGGAGGAGCAGTAGTTACGTGGTTGCAGCCTCCTCGTGGTCCCGCTGGTAACGGTTCGCCGGCCAAATGCAACCTGCCCAAGGAAGGGTTGTGCCTAACCAGCCAACTCTGGTATTTCTTTGGTTACAAGCAAGATGCAGTTTCCTACAGATAGTCTCGGCCAGGATCACCCTTCTGGCTTATCAAAATGGGTGCGAGTGCGGCTAGGGATGGGGTCGTCACTTCGTCAGCGAAGCTGTCCCTCCGGCGTGTTTGAGGTTGGACACGTGTGGAACTGGCGAACCAACCTCCCCACTGGGCGCTGGGACCAGCCCCTGGGGGTATTGTCTAGGGTCCCCACCGGGACTAGGGCCACGGCCACTAGTCCAACTTTGTTGCGTCGAAAGTCCGTATCGGTCGCGACGCAGGTCCAGGAGAGCGACTGGCAAATGCTTCCTGGGGATTCCTCGGTGGTTGCCGAATTAATGGTGGAGGATGCTTCGACAATGAGGGCAGAAGCAGCCGAAACCGTGCTGGAACCACAACTTGGGCAGGCCGTCACAGGAGCGGTGCATACACTGTCGGAGGTCGTGCGTTCTGAAGCTCCCACAGAAGTCAGGGTCCTGTTGCCATGGATTGGCTCGGACTGCCCGCTGTGTGGTGTGCAGGTGAAGGGCATTGTCGCGCTCGGGAAGCATCTCGCTGTCCGGCACGGCGGTGTTACTGCCTTGTACATGTGCGGCAAGTGCGGGAGGTCCAACACTAACGGGCACTCCATCTCGTGTCATGTCCCTAAGTGCGGGGGTGTGGCTGGGGTGGAGGGGGAGCCGGCTAGCGGGTTCGCTTGCGAGCTTTGCGACGCCCGGTTCCCCACGCCTGTTGGTGTCTCCCAGCACAAGCGGCACGCCCACGCGGCGGCGTGGAATGAGGCAAGACTGGCGATGAGGAAGGTGCCAGCCGGGGAGATCAGGGCAACGAAGCTCTGGAGTGTTGGAGAAGTGCAGACGCTCATCCGGCTCATTCGGGAGCACGGAGATTCGGTTGCCACGTACCAGCTCATAGCGGTTGAGTTGGGAAATGGCAAGACGGCTGAACAGGTGAGGAGTAAGAGGAGAAACCTGAAGATCGATATGGCAGGCGATAGCCTACACGAAGCGGAGGAGGAGGGCAGAGTGTCTGTGGCTGACCCTGAACCTCTGGCTGCGCAGTCTTTGTCACCGTCACCCCAGGTCCTGTCATCGGACAGGATTAGGGAAGCGTTGGTTGGTTGGGGTGACAGAGAGGGTGGCGAAGAGGTGAAGGCTATCGCTGACCTTGTTAGGGACGTAGATCAGAACCCTTTTCTGATCGAATCCTCAGCGTCAGAAATCATCTCGAGGCTGGGTGGGGGAGTGGAGCGGCCTGGTAGGGCCCGTCCTCCCGTTCGAGAGCAGAACCAAGCGAAGGGTTGGGTAAGGCGTCTTGCCCAACGTAGGCGTGTGTACCGAGAGTGCCAGTTTTGGTACTCGAGGGACCAGGCCAGGCTCGCGGCACGGATCCTGGATGGGGCCGAGAGCCAGGAATGCGCCCTACCGGCGGACCAGATCTACGAAGCGTTTCGTGAGAGATGGGAAGTCGGAGAGCAGTTCCACGGGCTTGGGGAGTTCCGAACGGGTTTAGTCTCCGACAACCAGGAGTTCTACAATCCCATCCTGGCGGCAGAGGTGATGGAAAACCTAAACAAGATGGCAAACGGCTCGGCCCCAGGCCCAGACAGGATCAGCAAAAAGGGTTTGCTGAGCTGGGACCCCAGGGGCGAGCAACTGGCACGGCTATACACGACGTGGTTGGTCCGTGGAGTCATACCCCGGGCCTTCAAGGAATGCAGGACGACATTGCTACCGAAGTCCACTGATCCTGGTGAGCTGCTGGAGGTCAGCGGTTGGCGTCCAGTGACCATCGGTTCGGTGGTGCTTCGGCTGTTTTCGAGGATTCTTACCATGAGGATGGCGCGTGCGTGTCCTCTGAGTCCTCGGCAGAGGGGTTTCCTGGCCTCCTCGAGTGGTTGCGCGGAGAACCTGTTGATTGTGGGTGAGATCATCAGGCGCTCGAGGCGGGACGGGAGCCCTCTAGCAGTCGTGTTTGTTGACTTTGCTAAGGCTTTTGACTCCATAGCCCATGAGCATATCCTGTGTGCCTTGGGTGAGCGCCGGGTCGACCCTCACGTTATTGAGTTGATTCGTAACTCATATGTGGATTGCGTGACCAGGGTGAACTGTGTGGACGGTCACACACAGAAGATTCACATGAAAGTGGGTGTTAAGCAGGGTGATCCTATGTCACCACTGCTTTTCAACCTGGCTATGGACCCCCTCATCCATAGGCTCGAACAGACCAGATTCGGGGTACGTTGGGGAGATCTGTCGATCTCCGCGTTGGCATTCGCTGACGATTTGGTTTTGGTGGCAGGGTCGGTGGAGGCAATGAATGGGAGCCTCGGGATTTTGGAGGAGTTCTGCCAACTGACGGGGTTGAGGGTTCAGCCCAAGAAGTGTCACGGATTCTACATGGACAAGGGCGTGGTTAACGACTGTGAAGCCTGGAGGATCGGTGGATCCCCCATTCACATGATTCCTCCAGGGGAATCAGTGCGTTATTTAGGGGTCCAGGTGGGTCCGGGGCAAGGCATTGTGACTCCAGATCTTATCCCAAACTTGAGCTTGTGGGTTGCTCGGATCTCGGAGGCTCCTCTGAAGCCCTCACAGAAGGTACGGATACTGAACACATTTGCTCTCCCTCGGCTTATGTACCAGGCTGATCTAGGTGGAGTACCAACGACCAAACTAGCCCGAATTGACGGGTTAGTCAGGAAAGCGGTGAAGCAGTGGTTGCATTTGCCCCCATCGGCGGGCAATGGACTGCTGTATTCACGGGTGCGGGATGGTGGCTTGGGTATCCTGCGACTGGAAAGACTAATACCGTCGATACAGGTGCGACGCCTGTATAAGATGTCCAAGTCGGTGGACGATTGGACGCGTACCCTAACGAAACACACTGTGTCGCAATCTGACTGGGTGAAACTGTGGACCAAGGCAGGCGGTGACGCAGACAGTGTGCCTGTAATGGGCACTGGGGAAGCTGGTCTGCCCGATGCAGGGAGTCCGCCAGTCTACCCCGACTGGCGGCGTGGCGAGAGTCTCGCCTGGGCGGCCCTGGAGGTCCAGGGTGTGGGTGTGGACCAGTTCAGAGGGGACAAGATCAGTAACTCGTGGATTGCCGATCCCGCTGCTGTGGGATTTCGGCAACGCCATTGGATTGCAGGCTTGGCCCTGAGGACAGGAGTATATCCCACCAGGGAGTTCCTGGCGCGGGGAAGGGACAAGTCAGGGGCAGCCTGCAGGCGCTGCCTGGCGAGATTGGAGTCATGTTCGCATATCTTGGGTCAGTGTGCCTGGGTGCAGGGCAGTAGGATTCGGAGGCACAACAAGGTATGCGAGCTCCTGGCGGCGGAGGCGGAGAAGCACGGCTGGACAGTGGCCAGGGAGTTCCGAGTGGAAGGGCCTGAGGGCGGCCTCAGGATCCCCGACCTGGTTTGCAAGAAGGCCGACGCTATATTCGTCATCGACGTCACCATCAGGTACGAGCTGGATGGCGACACTCTGGCTCGGGCTGCAGCGGAGAAGGTTTCACATTATCAACCAGTTGCAGCAGAGATTGCTAGAAGGTTCGGAGGGCGTTGTGCGAAGGTCAGGGGGTTCCCCGTGGGGGCACGGGGAAAGTGGCCATCAAGCAACAACACAGTGCTGGAGGAGTTGGGGATGTCGGTCGGTAGGCGGAGGGCGTTCGCCCGTCTGGTGAGCCGGAGGACTCTGCTGTACTCTCTTGATGTGCTGCGGGATTTTCTGCGTGAGCCAGAAGGGCGAGGGTTGTGCACAGCCCCCTAGGCTGCGGTGCCTGGAAATTGTGTGGGTCAGTGGGGCTCGTGATGATTACAACAAAATCGCAGCACTACGATGACACGTGACGGCCACGTTTCAAGCCGGAAAGCGAGTTGTTGCGGACAAGTCGCCTAAG</t>
  </si>
  <si>
    <t>TAGCCAAATGCCTCGTCATCTAATTAGTGACGCGCATGAATGGATGAACGAGATTCCCACTGTCCCTAACTCCCATCCAGCGAAACCACAGCCAAGGGAACGGGCTTGGCAGAATCAGCGGGGAAAGAAGACCCTGTTGAGCTTGACTCTAGTCTGGCATTGTGAAGAGACATGAGAGGTGTAGGATAAGTGGGAGGCCCCGCACTACCCGCGGGCGCCGCCG</t>
  </si>
  <si>
    <t>TAGGCTGCGGTGCCTGGAAATTGTGTGGGTCAGTGGGGCTCGTGATGATTACAACAAAATCGCAGCACTACGATGACACGTGACGGCCACGTTTCAAGCCGGAAAGCGAGTTGTTGCGGACAAGTCGCCTAAG</t>
  </si>
  <si>
    <t>Kryptolebias hermaphroditus</t>
  </si>
  <si>
    <t>Killifish</t>
  </si>
  <si>
    <t>Rivulidae</t>
  </si>
  <si>
    <t>GCA_007896545.1</t>
  </si>
  <si>
    <t>R2-1_KHe</t>
  </si>
  <si>
    <t>SMMVVGIASYGQDHPSGLSKRVPVRLGMGSLLRWRSCPSSVFEVGHVWNWRTNLPSGRWDQPLGVSSRVPTWTVATTTSPTVAKVKTISVAVQVQESDWLVLPGEPSVATELMTEGALAIRVEAAEVVLAPQLEQVVRAPDTLPEVVCAESPRANKDALNEVRVLLPWIGLDCPLCGVQVKGIVALGKHFAVRHGGVTAMYECGRCGRRSTNRHSISCHAPKCRGGVAGVEGEPASGFACELCDARFPTPVGVSQHKRHAHAAAWNETRLARRKVPAGEIRAMKLWSVGEVRMLIQLIREHGDSGATYQLIADELGNGKTAEQVRSKRRNLKIDMAGDCSHIAEEEGGRMVADPEPQADQSLPPSPQILSSDRIREALDGWGDREGGEEVRAIAQMVRDVDQNPFLIDSSASEIISRLGGRAERTGRARPPVREQNQARGWVRRLAQRRHAYRGCQFWYSRDQARLAARILDGAESQECALPDEQIYGAFRERWEVGRQFHGLGEFQTGLVSDNREFYQPILAKEVMENLTKMSNGTAPGPDRISKKGLLNWDPRGEQLARLFTAWLVRGVIPQAFKECRTTLLPKSDDPGELQDVSGWRPVTIRLTILRLFSRILAMRMARACPLNPRQRGFLVSSSGCAENLLILGEIIRRSKADGSPLAVVFVDFAKAFDSIAHEHILCALGEHRVDTHVIELIRNSYVDCVTRVNCVDGPTQSIHMKVGVKQGDPMSPLLFNLAMDPLIHRLEQARFGLRWGDHSISTLAFADDLVLVAGSVEAMNGSLGILEEFCRLMGLSVQPKKCHGFFLDKGVVNGCEAWRIGGVPIHMIPPGESVRYLGVQVGPGQGIVTPDLIRTVSTWVTRITEAPLKPSQRLRLLNTFALPRLVYQADLGGVSTTKLARIDGLVRKAVKQWLHLPPSAGNGLLYSRVRDGGLGVLRLERLIPSIQVRRLYRMSRSPDFWTRTLTTHAVSQSDWERLWDKAGGDPGSVPVMGAGKAYPADAGSSPVYPDWRRGESLAWAALEVQGVGVAQFRGDMISNSWIADPTAVGFWQRHWIAGLALRTGVYPTKEFLARGRDKSGAACRRCLARLESCSHILGQCAWVQGSRIQRHNKICELLVTEAEKYGWTVAREFRVDGPEGGLRIPDLVCKKADTALVIDVTIRYELDGDTLARAASEKVAHYQPVAAEIARRLGGRCAKVRGFPVGARGKWPSSNNTVLMELGIPVGRRRAFARLVSRRTLLYSLDVLRDFLREPEG</t>
  </si>
  <si>
    <t>TAAAACAAAGCATCGCGAAGGCCCACGGGGGGTGTTGACGCGATGTGATTTCTGCCCAGTGCTCTGAATGTCAAAGTGAAGAAATTCAATAAAGCGCGGGTAAACGGCGGGAGTAACTATGACTCTCTTAAGG</t>
  </si>
  <si>
    <t>GCTCCGGGGGATAGAGCGCCGTTCAGTACCGCTCCCGAGGGAGTGGGAAAATGCGGCGTCACTAAACCTGGGGTGTACCTTCTGAGGGTCCTCGACCACAAAATGGGGGTAGCATCGGACAGTGCTGCCCCCCAGGTCGAGGAGCAGTAGTTACTGGTTGTACCTCCTCGTGGTCCTGCTGGTAACGGCATGCCGGCTAAATCAACCCGTCCAAGGAAGAGTTGTGTCTAACCAACCAACTCTGGTATGTCTCGGTTAAAGCATGATGGTAGTTGGTATCGCAAGTTACGGCCAGGACCACCCTTCTGGCTTATCAAAACGGGTGCCAGTGCGGCTAGGGATGGGGTCGTTACTGCGTTGGCGAAGCTGTCCCTCCAGCGTGTTTGAGGTTGGACACGTGTGGAACTGGCGAACCAACCTCCCCAGTGGGCGCTGGGACCAGCCTCTGGGGGTATCGTCTCGGGTCCCTACCTGGACTGTGGCTACGACCACTAGTCCAACTGTTGCGAAGGTGAAGACCATATCGGTGGCTGTTCAGGTCCAGGAGAGCGACTGGCTTGTGCTTCCTGGAGAGCCCTCGGTGGCGACCGAATTAATGACGGAGGGTGCCTTGGCAATAAGGGTAGAGGCAGCTGAAGTCGTGCTGGCGCCACAACTTGAACAGGTCGTCCGAGCACCGGATACACTGCCGGAGGTGGTGTGCGCTGAATCTCCGAGAGCGAACAAGGACGCTCTCAACGAAGTCAGGGTCCTCCTGCCATGGATTGGCTTGGACTGCCCATTGTGTGGTGTGCAGGTGAAGGGCATCGTCGCGTTGGGTAAGCATTTCGCTGTCCGGCACGGCGGTGTTACTGCCATGTACGAGTGCGGCAGGTGCGGGAGGCGTAGCACCAACAGGCACTCCATCTCGTGTCACGCGCCCAAGTGCAGGGGCGGCGTGGCTGGGGTGGAGGGGGAGCCGGCTAGCGGGTTCGCTTGCGAGCTTTGCGACGCCCGGTTCCCCACGCCTGTTGGTGTCTCCCAGCACAAGCGGCACGCCCACGCAGCGGCGTGGAATGAGACAAGACTGGCAAGGAGGAAGGTGCCAGCGGGGGAGATCAGGGCAATGAAGCTCTGGAGTGTTGGAGAAGTCCGGATGCTCATCCAGCTCATCCGGGAGCATGGAGACTCAGGTGCCACGTACCAGCTCATCGCTGATGAGTTGGGAAATGGCAAGACGGCCGAACAGGTGAGGAGCAAGAGGAGAAACCTGAAAATCGATATGGCAGGCGATTGCTCACACATAGCTGAGGAGGAGGGAGGTAGGATGGTAGCAGACCCTGAACCTCAGGCTGACCAGTCTTTGCCACCGTCACCTCAAATCCTGTCATCGGACAGGATTAGGGAAGCGTTGGACGGTTGGGGTGACAGGGAGGGTGGCGAGGAGGTGAGGGCAATTGCTCAAATGGTTAGGGACGTAGATCAGAACCCTTTTCTGATCGATTCCTCAGCGTCCGAAATCATCTCTCGGTTAGGTGGGAGGGCGGAGAGGACCGGTAGGGCCCGTCCGCCCGTTCGTGAGCAGAACCAAGCGAGGGGTTGGGTAAGGCGTCTTGCCCAACGGAGGCATGCGTACCGAGGATGCCAGTTTTGGTATTCGAGGGACCAGGCCAGGCTCGCGGCACGGATCCTCGATGGTGCCGAGAGCCAGGAATGCGCGTTGCCGGATGAACAGATCTACGGAGCGTTCCGTGAGAGATGGGAGGTCGGCAGGCAGTTCCACGGGCTTGGGGAGTTCCAAACGGGCTTAGTCTCCGACAACCGGGAGTTCTACCAACCCATTCTGGCTAAAGAGGTGATGGAAAACCTAACCAAAATGTCTAACGGCACGGCCCCTGGGCCAGACAGGATCAGCAAGAAGGGTTTGCTGAACTGGGACCCCCGGGGTGAGCAACTGGCACGGCTGTTCACGGCGTGGTTGGTCCGTGGGGTCATTCCCCAGGCCTTCAAGGAATGCAGAACGACATTGCTACCAAAGTCCGACGATCCCGGTGAGTTGCAGGACGTCAGTGGTTGGCGCCCAGTGACCATCAGGTTGACGATTCTGCGGCTGTTTTCGAGGATTCTTGCCATGAGGATGGCGCGTGCGTGTCCTCTGAATCCTCGGCAGAGGGGTTTCTTGGTCTCCTCGAGTGGTTGCGCTGAGAACCTGTTGATCCTGGGTGAGATCATCAGGCGTTCGAAGGCGGACGGGAGCCCTCTAGCAGTCGTTTTTGTTGACTTTGCCAAGGCCTTTGACTCCATAGCCCATGAGCATATCCTGTGTGCCTTGGGTGAGCACCGGGTCGACACACACGTTATTGAGTTGATCAGGAACTCATATGTGGACTGCGTGACCAGGGTGAACTGTGTGGACGGCCCCACACAGTCTATTCACATGAAAGTGGGTGTTAAGCAGGGGGATCCCATGTCCCCATTGCTTTTCAACCTGGCTATGGATCCCCTTATCCATAGACTCGAACAGGCCAGATTCGGGCTAAGATGGGGAGATCACTCGATCTCCACGTTGGCATTCGCCGATGATTTGGTTCTGGTGGCTGGGTCGGTGGAGGCAATGAATGGGAGCCTCGGGATTTTGGAGGAATTTTGCCGACTGATGGGGCTGAGCGTTCAGCCCAAGAAGTGCCACGGGTTTTTCCTGGACAAGGGCGTGGTTAACGGCTGTGAAGCCTGGAGGATCGGTGGAGTCCCTATCCACATGATTCCTCCGGGGGAATCAGTTCGTTATTTGGGTGTTCAGGTGGGCCCGGGGCAGGGCATTGTGACTCCAGATCTTATCCGAACGGTGAGCACTTGGGTAACACGGATCACGGAGGCTCCTCTGAAGCCCTCACAGCGTCTGAGGTTACTGAACACATTTGCTCTTCCTCGACTTGTGTACCAGGCCGATCTAGGTGGGGTGTCAACGACCAAATTGGCCCGAATTGACGGGTTGGTCCGGAAAGCAGTGAAGCAGTGGTTGCATCTGCCCCCGTCGGCGGGCAATGGGCTATTGTATTCACGGGTGCGGGACGGTGGCCTAGGGGTCCTGCGGCTGGAAAGACTAATACCGTCGATACAGGTTAGGCGACTGTATCGGATGTCCAGGTCACCCGACTTTTGGACGCGTACCTTAACGACACACGCTGTGTCGCAATCTGACTGGGAGAGACTGTGGGACAAGGCCGGTGGAGATCCGGGTAGTGTGCCTGTAATGGGTGCTGGGAAAGCTTACCCGGCTGATGCAGGGAGTTCGCCGGTTTACCCCGACTGGCGGCGTGGTGAGAGTTTGGCTTGGGCGGCCCTGGAGGTCCAAGGTGTGGGTGTGGCCCAGTTCAGAGGGGACATGATCAGCAACTCGTGGATTGCCGATCCCACCGCTGTGGGTTTTTGGCAACGCCATTGGATTGCGGGTCTGGCCCTGAGAACGGGGGTATATCCCACCAAGGAGTTCCTGGCGCGGGGCAGGGACAAGTCAGGAGCAGCCTGCAGGCGCTGCCTGGCGAGGCTCGAATCATGTTCGCATATCTTGGGTCAGTGTGCCTGGGTGCAGGGCAGTAGGATTCAGAGGCACAACAAGATATGCGAGCTCCTGGTGACTGAGGCGGAGAAATACGGCTGGACGGTGGCCAGGGAGTTCCGAGTGGATGGACCTGAGGGCGGCCTCAGGATCCCCGACCTGGTGTGCAAGAAGGCCGATACGGCACTCGTCATCGATGTCACCATTCGTTATGAGCTAGATGGCGACACTCTGGCTCGAGCTGCATCGGAGAAGGTCGCACATTATCAACCAGTCGCAGCGGAGATTGCAAGACGGCTCGGAGGGCGTTGTGCGAAGGTCCGGGGGTTCCCCGTGGGGGCACGAGGAAAGTGGCCTTCAAGCAACAACACGGTGTTGATGGAGTTAGGGATCCCGGTTGGCAGGCGGAGGGCGTTCGCCCGACTGGTGAGCCGGAGGACCCTGCTGTACTCTCTCGATGTGCTGCGGGATTTTCTGCGTGAACCGGAAGGGTGAGGGTTGCGCACATCCCCCATGGCTGCGGTGCTATGGAATTGTGTGGGTCAGTGGGGCTCGTGATGATTATAAGCATCTTGTGCAGCACTAGGATGACCACGTGACGGCCA</t>
  </si>
  <si>
    <t>Brachyrhaphis terrabensis</t>
  </si>
  <si>
    <t>Toothcarp</t>
  </si>
  <si>
    <t>GCA_903067065.1</t>
  </si>
  <si>
    <t>R2-1_BTe</t>
  </si>
  <si>
    <t>PTNSGILLVTNNMKVNYKHTGQDHPSGLSKRVQVRLGMGSTLCLRSYPTSVFEVGHVWNWRTNLPSGRWDQPSGISTGVPTMTVATATSPTLLRPKTVSIATQVQESDWLMLPGEPSVVTELMVDAASDMRVDDAETVQASQPEQVVGAMYTLPEVVRSDSPRVRADALKEVRVLLPWIGSDCPLCGVQVKGVVALGKHFAIRHGGVTAMYECGKCGRSNTNRHSISCHVPKCGGGVVGKEGEPASGFACELCDARFPTPVGVSQHKRHVHPAVWNEVRLAKRKVPAGEIKATTLWSVGEVQTLIRLIREHGDSVATYQIIAHELGNGKTAEQVRSKRRNLKIETAGDCPDRAEEEGCRREMDSNPQAERSSAPSPQILSADKIREALEQWGDREGGEEVRAIAELVRDVDQNPFLIDSSALEIISELGGGVERTGKARPSVREQSQEKGWVWRRTQRRREFRECQYWYSRDQARLAAQILDGAANQKCAVPVDQIYEAFREKWENRGQFHGLGEFKTDIVSDNWEFYSPILASEVMENLTKMSNGTAPGPDRISKKGLLKWDPQGVQLARLFTAWLVRGVIPKAFKECRTTLLPKTSDPGELQDVNGWRPVTIGSMVLRLFSRILTMRMARACPLNSRQKGFLASTSGCADNLLMLDEIIRRSRVTGSPLAVVFVDFAKAFDSIAHEHILRVLGDRRVDPHVIELIRNSYVDCVTRVNCVDGPTQPIHINRGVKQGDPMSPLLFNLAMDPLIHRLEEARFGLRWGGQSISTLAFADDLVLVAESVEAMNGSLGILEEFCQLTGLSVQPKKCHGFYMDNGVVNGCEAWRISGVPIHMIPPGESVRYLGVQVGPGQGIVTPDLIPKLSTWIARISEAPLKPSQRLRLLNTFAIPRLVYQADLGRVPATKLARIDGLVRKAVKQWLHLPPSAGNGLLYSRVQDGGLGVLRLERLIPSIQVRRLYKMSRSPDFWTRTLTKHAVSQSDWEILWTKAGGDAGSVPVMGTGDTTPTDAGSSPVYPDWRRDESLAWAALEVQGVGVDQFRGDKISNSWIANPSAVGFQQRHWVAGLALRAGVYPTREFLARGRDKSGAACRLCSARLESCSHILGQCARVKGSRIRRHNKVCDLLATEAEKYGWTVTREFRVKTPEGGLRIPDLVFQKADTVFVIDVTIRYELDGDTLARAASEKVTRYQPVAAEIARRLGGRCAEVRGFPVGARGKWPSSNNTVLEELGIPVGRRRAFARLVSRRTLLYSLDILRDFLREPEG</t>
  </si>
  <si>
    <t>TGGTTGATACCTCCTCGTGGTGCCCGCTGGTAACGGCTTTGCCGGCCAAATCAACCGCTCAACGAAGAGCTGCGTTTAACCTACCAACTCGGGTATACTCTTGGTTACAAACAATATGAAAGTCAATTACAAACATACCGGCCAGGACCACCCTTCTGGCTTATCAAAACGGGTGCAAGTGCGGCTAGGGATGGGGTCGACACTGTGTCTGCGAAGCTATCCTACCAGCGTGTTTGAGGTTGGACACGTTTGGAACTGGCGAACCAACCTCCCTAGTGGGCGCTGGGACCAGCCCTCGGGGATATCGACTGGGGTCCCTACCATGACTGTAGCTACGGCTACTAGCCCAACGTTGTTGCGTCCAAAGACCGTATCAATCGCTACTCAGGTCCAGGAGAGTGACTGGCTTATGCTTCCTGGAGAGCCCTCTGTGGTGACCGAATTAATGGTAGATGCAGCATCAGACATGAGGGTTGATGATGCGGAAACCGTGCAGGCATCACAGCCTGAGCAGGTCGTCGGAGCTATGTATACACTGCCGGAGGTCGTGCGTAGTGATTCTCCGAGAGTGCGAGCTGATGCTCTCAAAGAAGTCAGGGTTCTCTTGCCATGGATTGGCTCAGACTGCCCGTTGTGTGGTGTGCAGGTGAAGGGCGTCGTCGCGTTGGGTAAGCATTTTGCTATCCGTCACGGCGGGGTTACTGCCATGTACGAGTGCGGTAAGTGTGGGAGGTCTAACACTAATAGACACTCCATCTCATGTCATGTGCCCAAGTGCGGGGGGGGCGTGGTGGGGAAGGAGGGGGAGCCTGCTAGCGGGTTCGCTTGTGAGCTTTGTGATGCTCGGTTCCCCACGCCTGTTGGTGTCTCTCAGCACAAGCGGCACGTCCATCCAGCGGTGTGGAATGAGGTAAGACTGGCAAAGAGGAAGGTGCCAGCGGGAGAAATCAAGGCGACGACGCTTTGGAGTGTTGGAGAAGTACAGACGCTCATCCGGCTCATTCGGGAGCACGGAGATTCAGTTGCCACGTACCAGATCATAGCGCATGAGCTGGGAAATGGCAAGACGGCCGAACAGGTGAGGAGCAAGAGGAGAAACTTGAAGATTGAGACGGCAGGCGATTGCCCAGACAGAGCTGAGGAGGAGGGTTGCAGGAGGGAGATGGACTCAAATCCTCAGGCTGAGCGGTCTTCGGCACCGTCACCTCAGATCTTGTCAGCGGACAAGATCAGGGAAGCGTTGGAACAGTGGGGTGACAGAGAGGGTGGCGAAGAGGTTAGGGCAATCGCTGAATTAGTTAGGGATGTAGATCAGAACCCTTTTCTGATTGATTCCTCAGCATTGGAAATCATCTCGGAGTTGGGTGGGGGTGTGGAGCGGACTGGTAAGGCCCGTCCTTCCGTTCGTGAACAGAGCCAAGAGAAGGGTTGGGTATGGCGTCGTACCCAACGTAGGCGTGAGTTCCGGGAGTGCCAGTATTGGTATTCACGGGACCAGGCCAGGCTCGCGGCCCAGATCCTCGACGGTGCCGCGAACCAGAAATGCGCCGTGCCGGTGGACCAAATCTACGAAGCGTTTCGTGAGAAATGGGAAAACCGGGGGCAGTTTCATGGACTTGGTGAGTTCAAAACGGATATAGTCTCCGATAACTGGGAGTTCTACAGCCCCATTCTTGCTTCTGAGGTGATGGAAAACCTAACTAAAATGTCAAATGGCACGGCTCCGGGCCCAGACAGGATCAGCAAAAAGGGTTTGCTGAAATGGGACCCTCAGGGTGTGCAACTGGCGCGGCTGTTCACAGCGTGGTTGGTCCGTGGGGTCATCCCCAAGGCTTTCAAGGAATGCAGAACGACATTGCTACCAAAGACCTCCGATCCCGGTGAGTTGCAGGATGTCAACGGGTGGCGTCCGGTGACCATTGGGTCGATGGTTCTGAGGCTGTTTTCGAGGATTCTCACTATGAGGATGGCGCGTGCGTGTCCTCTGAATTCTCGGCAGAAGGGCTTTTTGGCATCCACGAGTGGATGCGCGGATAACCTGTTGATGCTGGATGAGATCATCAGGCGCTCGAGGGTGACCGGAAGCCCCCTAGCCGTCGTTTTTGTTGACTTTGCAAAGGCTTTTGACTCCATAGCCCATGAACACATCCTGCGTGTCCTGGGTGACAGACGGGTCGATCCCCACGTTATTGAGTTAATCCGAAACTCATATGTGGACTGCGTGACCAGGGTGAACTGTGTGGACGGCCCCACACAGCCTATTCACATTAATCGGGGTGTGAAGCAGGGTGACCCCATGTCACCATTGCTTTTCAACCTTGCTATGGACCCCCTCATCCATAGACTCGAAGAGGCCAGATTCGGACTACGATGGGGAGGTCAATCGATCTCCACGTTGGCATTCGCTGATGATTTGGTTTTGGTGGCGGAGTCGGTGGAGGCAATGAATGGGAGCCTCGGGATTCTGGAAGAATTCTGCCAACTGACGGGGTTGAGCGTTCAGCCCAAGAAGTGTCACGGGTTCTACATGGATAATGGCGTGGTTAACGGCTGTGAAGCCTGGAGGATCAGTGGAGTCCCTATCCACATGATTCCTCCGGGGGAATCAGTTCGTTATTTAGGTGTCCAGGTAGGCCCGGGGCAAGGCATTGTGACTCCGGATCTTATCCCGAAGCTATCCACATGGATAGCTCGGATCTCGGAGGCTCCACTGAAGCCCTCACAGCGTCTGAGGTTACTGAACACATTTGCTATCCCTCGACTTGTGTACCAGGCCGATCTAGGTAGGGTGCCGGCAACCAAACTAGCCCGGATTGATGGGTTGGTCCGGAAAGCGGTGAAGCAGTGGTTGCATCTGCCCCCGTCGGCGGGCAATGGGCTATTGTATTCACGAGTACAGGATGGCGGCCTGGGCGTCCTGAGGCTTGAAAGACTAATACCGTCAATACAGGTACGACGCCTGTATAAGATGTCCAGGTCACCCGACTTTTGGACGCGTACCCTAACGAAACACGCCGTGTCACAATCTGACTGGGAGATATTGTGGACCAAGGCCGGAGGCGATGCGGGTAGCGTGCCTGTAATGGGCACTGGGGACACTACCCCAACTGATGCAGGGAGTTCGCCGGTCTACCCCGACTGGCGACGTGATGAGAGCTTGGCTTGGGCGGCCCTGGAGGTCCAGGGTGTGGGTGTAGACCAGTTCAGAGGAGACAAAATCAGTAATTCATGGATTGCTAACCCATCTGCTGTGGGTTTCCAGCAACGCCATTGGGTCGCTGGCTTGGCTCTGAGAGCAGGGGTATATCCCACCAGGGAGTTCCTGGCGCGGGGAAGGGACAAGTCAGGAGCAGCCTGTAGGCTCTGCTCAGCGAGGCTCGAGTCATGTTCGCATATCTTAGGACAGTGTGCCAGGGTGAAAGGCAGTAGGATCAGGAGGCACAATAAGGTATGCGATCTCCTGGCGACTGAGGCGGAGAAGTACGGCTGGACGGTGACCAGGGAGTTCCGAGTGAAGACACCTGAGGGCGGCCTTAGGATCCCTGACCTGGTTTTCCAGAAAGCCGATACGGTATTCGTCATCGATGTCACCATTCGATATGAGCTAGATGGCGACACTCTGGCTCGGGCTGCATCAGAAAAGGTCACACGGTATCAACCAGTTGCAGCAGAGATTGCGAGAAGACTCGGAGGGCGTTGTGCGGAGGTCCGGGGGTTCCCTGTGGGGGCACGGGGAAAGTGGCCTTCAAGCAACAACACGGTGTTGGAGGAGTTGGGGATCCCGGTAGGTAGGAGAAGGGCGTTCGCTCGACTGGTGAGCCGGAGGACTCTGCTATACTCGCTTGATATCCTGAGAGATTTTCTGCGTGAACCAGAAGGGTGAAGGTTGTGCACACCCCTCACGGCTGCGGTGCCGTGAAATTGTGTGGGCGGTGGGGATCTTGTAATGAATATATCATCTTGTGCAGCACGAACGGTGACTCGTGACGGCCACGTTTCAAGCCGGAAAGCGGATTGCGGAACAATGCTTGTCTAAGACACAGGACAGGATTGCCTAATGTAATTTTAGGCTCGCAAGCTCGCCTAAAAG</t>
  </si>
  <si>
    <t>TAGCCAAATGCCT</t>
  </si>
  <si>
    <t>Poecilia mexicana</t>
  </si>
  <si>
    <t>Shortfin molly</t>
  </si>
  <si>
    <t>P_mexicana-1.0</t>
  </si>
  <si>
    <t>R2-1_PMe</t>
  </si>
  <si>
    <t>EAVKYRSRGSAEKHGYCRSRSYLEGVLGQVKGGSSWACCPPRSRRSSYMVVPPRGPAGNGSPAKSTCPRKSWALPANSGSLLVQNKMIVPLCNSGQDHSSGVSKRVPVRLETGSSLRQRSCLTHVFEVGCVWYRRINLPSGRWDQPLGGLSRVPNGIGATASSPTLSGRKTISVATQVQESDWVMLPEIPLVETELMMEAASAIRVEAAEVVLAPQPEQVVGAPHTLLEVGRAESPGARADAPTEVRVPLPWLGSDCPVCGVQVKGIVALGKHFAIRHGGVTAMYVCSKCGRSNTNRHSISCHVPKCGGGMAEEPASGFACELCDARFPTMVGVSQHKRHAHAAAWNEVRLARRKVPAGDIRATKLWSVGEVRLLIQLIREHGDSVATYQLIADELGNGKTAEQVRSKRRNLKIDMAGDCSNIAEVEGGVMVTDPEPQAEQSSPPSPQILSSDRIREALEGWGDREGGEEVRAIAGLVRDVDQDPLLIESSASEIISRLGRGVERTGRARPPAREQNQVRGWERRLSQRRRAYRECQFWYFRNQARLAARILDGAEGQECALPADQIYEAFRERWEVGRQFHGLGEFRTDLVSDNWEFYTPILAAEVMENLTKMSNGTAPGPDGISKKGLLGWDPRGEQLARLFTTWLVRGVIPRAFKECRTTLLPKSTDPVELQDVSGWRPVTIGSVVLRLFSRILTMRMARACPLNPRQRGFLVSSSGCAENLLILGEIIRRSKVEGSPLAVVFVDFAKAFDSIAHEHILCALGERRVDKHVIELIKNSYVDCVTRVNCVAGPTQPIHIKVGVKQGDPMSPLLFNLAMDPLIHRLEKARFGLRWGDQSISTLAFADDLVLVAGSVEAMNGSLGILEEFCQLTGLSVQPKKCHGFYLDKGTVNGCEPWRICGVPIHMIPPGESVRYLGVQVGPGQGIMTPDLIRTVRTWVTRISEAPLKPSQRLRLLNTFALPRLMYQADLGGMSTTKLAELDGLVRKAVKQWLHLPPSAGNGLLYSRVRDGGLGILRLERLIPSIQVRRLYRMSRSTDVWTRNLTTHAVSQSDWVKLWLKAGGDAGSVPVMGTGEATPADAGSPPVYPDWRRGESLAWAALEVQGVGVEQFRGDRISNSWIADPTAVGFRQRHWIAGLALRTGVYPTREFLARGRDKSGAACRRCSARLESCSHILGQCAWVKGSRIRRHNKVCELLATEAERYGWTVTREFRVDGPEGGLRIPDLVCKKADTIFVIDVTIRYELDGDTLARAASEKVAKYQPVAAEIARSLGGRCVEVRGFPVGARGKWPSSNNTVLSELGLPEGRRRAFAGLVGRRVLLYSLDVLRDFLYEPDKARVVRTPHGCGAMELRGAVGLL</t>
  </si>
  <si>
    <t>TCCCATATCCGCAGCGACCTCCCTGGATTTATCTGGGTCGAATGGTTGCACAGCCTCCCCGGGGTAATCTGTGGCTCGCCGTAGGAGTCCTGGAGTAGGAAGCCGTTAAGTACCGCTCCCGAGGGAGCGCGGAAAAGCACGGATACTGTCGCTCCAGGTCTTACCTTGAGGGGGTCCTTGGCCAAGTAAAGGGGGGTAGTAGTTGGGCCTGCTGCCCCCCGAGGTCAAGGAGAAGTAGTTACATGGTTGTACCTCCTCGTGGTCCCGCTGGTAACGGTTCGCCGGCAAAATCAACCTGCCCAAGGAAGAGTTGGGCCTTACCAGCCAACTCTGGTAGTCTCTTGGTACAAAACAAAATGATAGTTCCGCTATGTAATTCCGGCCAGGATCACTCTTCTGGCGTATCAAAACGAGTGCCAGTGCGGCTAGAGACGGGGTCGTCACTGCGTCAGCGAAGCTGTCTCACCCACGTATTTGAGGTTGGATGCGTGTGGTACCGGCGAATCAACCTCCCTAGTGGGCGCTGGGACCAGCCGCTAGGGGGATTGTCTAGGGTCCCCAACGGGATTGGGGCTACGGCTTCCAGTCCAACTTTGTCCGGGAGAAAGACCATATCGGTTGCTACTCAGGTTCAGGAGAGCGACTGGGTAATGCTTCCTGAGATACCCTTGGTGGAGACCGAATTAATGATGGAAGCTGCCTCGGCAATAAGGGTAGAGGCAGCGGAAGTTGTGCTGGCTCCACAGCCTGAACAGGTCGTCGGAGCACCGCATACACTGCTAGAGGTCGGGCGCGCTGAGTCTCCGGGAGCGAGAGCTGACGCTCCCACAGAAGTCAGGGTCCCCTTGCCGTGGCTCGGTTCGGACTGCCCGGTGTGTGGTGTGCAGGTGAAGGGCATCGTCGCGCTGGGTAAGCATTTTGCTATTCGGCACGGCGGGGTTACTGCCATGTACGTGTGCAGCAAGTGCGGGAGGTCCAACACCAATCGGCACTCCATCTCGTGTCATGTGCCCAAGTGCGGGGGGGGCATGGCAGAGGAACCGGCTAGCGGGTTCGCTTGCGAACTCTGCGACGCGAGGTTCCCCACGATGGTTGGTGTCTCTCAGCACAAGCGGCACGCCCACGCAGCGGCGTGGAATGAGGTGAGACTGGCAAGGAGGAAGGTGCCAGCGGGGGACATCAGGGCGACGAAGCTCTGGAGTGTTGGAGAGGTGCGGCTGCTCATCCAGCTCATCCGCGAGCATGGAGATTCGGTTGCCACGTACCAACTCATCGCTGATGAGTTGGGAAATGGCAAGACGGCCGAACAGGTGAGGAGTAAGAGGAGAAACCTGAAAATTGATATGGCAGGCGATTGCTCAAACATAGCTGAGGTGGAGGGCGGTGTGATGGTGACCGATCCCGAACCCCAGGCTGAGCAGTCTTCGCCACCGTCACCTCAGATCCTGTCATCGGACAGGATCAGGGAAGCGTTGGAGGGTTGGGGTGACAGGGAGGGTGGCGAAGAGGTGAGGGCAATCGCTGGTTTGGTCAGGGATGTCGATCAGGACCCTCTACTGATCGAATCCTCAGCATCAGAAATCATCTCAAGGCTGGGTAGGGGTGTGGAGCGGACCGGTAGGGCCCGTCCTCCTGCTCGTGAACAGAACCAAGTGAGGGGTTGGGAAAGGCGTCTTTCCCAACGTAGGCGTGCGTACCGGGAGTGCCAGTTTTGGTACTTTCGGAACCAGGCCAGGCTCGCGGCACGCATCCTCGATGGTGCCGAGGGCCAGGAATGCGCCTTGCCGGCCGACCAGATCTACGAAGCGTTTCGTGAGAGATGGGAAGTCGGAAGGCAGTTCCACGGACTTGGGGAGTTCCGAACAGACTTAGTCTCCGATAACTGGGAGTTCTATACCCCGATCCTGGCTGCAGAGGTGATGGAAAACCTGACCAAAATGTCTAATGGCACGGCCCCGGGCCCAGACGGGATCAGCAAGAAGGGTTTGCTGGGATGGGACCCTCGGGGTGAGCAACTGGCACGGCTATTCACGACGTGGTTGGTCCGTGGAGTCATACCCCGGGCCTTCAAGGAATGCAGAACGACATTGCTACCGAAGTCCACCGATCCTGTTGAGTTGCAGGACGTCAGCGGTTGGCGCCCGGTGACCATCGGGTCGGTGGTTCTAAGGCTGTTTTCTAGGATTCTTACCATGAGGATGGCGCGGGCGTGTCCTCTGAATCCTAGGCAGAGGGGCTTCTTGGTCTCCTCGAGTGGATGCGCGGAGAACCTGTTGATTCTGGGAGAGATCATCAGGCGCTCGAAGGTAGAGGGAAGCCCTCTAGCCGTCGTTTTTGTTGACTTTGCTAAGGCTTTTGACTCCATAGCCCATGAGCATATCCTGTGTGCTCTGGGTGAGCGCCGGGTCGACAAGCACGTTATTGAGTTGATCAAGAACTCATATGTGGATTGCGTGACCAGGGTGAACTGTGTGGCCGGCCCCACACAGCCCATTCACATCAAGGTAGGTGTCAAGCAGGGAGACCCCATGTCGCCTCTGCTTTTCAACCTCGCTATGGATCCCCTTATCCATAGACTCGAAAAGGCCAGGTTCGGACTACGATGGGGAGATCAGTCGATCTCCACGTTGGCATTCGCTGATGATTTGGTTCTGGTGGCAGGGTCGGTGGAGGCAATGAATGGGAGCCTCGGGATCTTGGAGGAGTTCTGCCAACTGACGGGGCTGAGCGTTCAGCCCAAGAAGTGTCACGGGTTTTACCTGGACAAGGGCACGGTTAACGGCTGTGAACCCTGGAGGATCTGTGGAGTCCCTATCCACATGATTCCCCCAGGGGAATCAGTTCGTTATTTAGGTGTTCAGGTGGGCCCGGGGCAGGGCATAATGACTCCAGATCTTATCCGAACGGTGCGCACTTGGGTAACTCGGATCTCGGAGGCGCCACTGAAGCCCTCACAGCGTCTGAGGTTACTGAACACATTTGCTCTCCCTCGGCTTATGTATCAGGCCGATTTAGGTGGGATGTCGACAACCAAACTAGCCGAACTCGATGGGTTAGTCAGGAAGGCCGTGAAGCAGTGGTTGCATTTGCCCCCGTCGGCGGGTAACGGGCTACTGTATTCAAGGGTTCGCGATGGAGGATTGGGCATCCTCAGGCTGGAAAGACTAATACCATCGATACAGGTGCGGCGCCTGTATCGGATGTCCAGATCCACGGACGTCTGGACGCGTAACCTAACGACGCATGCTGTGTCGCAATCTGACTGGGTGAAATTGTGGCTTAAGGCCGGTGGAGATGCGGGGAGTGTGCCTGTGATGGGCACTGGGGAAGCTACCCCGGCCGATGCAGGAAGTCCGCCAGTTTACCCCGACTGGCGGCGTGGCGAGAGTCTCGCTTGGGCGGCCCTGGAGGTCCAGGGTGTGGGTGTAGAACAGTTCAGAGGGGACAGAATCAGCAACTCGTGGATTGCGGACCCAACTGCTGTGGGATTCCGGCAACGCCATTGGATTGCGGGTCTGGCTTTGAGAACCGGGGTATATCCCACCAGGGAGTTCCTGGCGCGGGGAAGGGACAAGTCAGGAGCAGCTTGCAGGCGCTGCTCGGCGAGGCTTGAGTCATGTTCGCATATCTTGGGTCAGTGTGCATGGGTGAAAGGAAGCAGGATTCGGAGGCACAATAAGGTATGCGAGCTTCTGGCGACTGAGGCGGAGAGGTACGGCTGGACGGTAACCAGGGAGTTCCGAGTGGATGGGCCTGAGGGCGGCCTCAGGATCCCCGACCTGGTTTGCAAGAAGGCCGATACGATATTCGTCATCGATGTCACCATTCGATATGAGCTGGATGGCGACACTCTGGCTCGAGCTGCATCGGAGAAAGTCGCAAAATATCAACCAGTGGCAGCAGAGATTGCAAGAAGTCTCGGAGGGCGTTGCGTGGAGGTTCGGGGGTTCCCCGTGGGGGCACGGGGAAAGTGGCCTTCAAGCAACAACACAGTACTGTCGGAGTTAGGACTCCCGGAAGGTAGGCGGAGGGCGTTCGCTGGACTGGTGGGGCGGAGGGTCTTGCTTTACTCTCTCGATGTATTGCGGGACTTTCTGTATGAACCGGACAAGGCGAGGGTTGTGCGCACCCCCCATGGCTGCGGTGCCATGGAATTGCGTGGGGCAGTGGGGCTCTTGTAATGATTACATTAGTCTTGTGCAGCACCAGGGATGACACGTGACGGCCACGATTCAAGCCGGAAAGCGGGTTGTTGCGGACAAGCCTGCCACAGTAGCCTACAATGACGGAATGAGGCTGCTGCTAAGGATGCCGAGATGGACCAGTGCTAGTCAGATATTTATCGGTGTCGGGGTCTCCACTTTTCATGCTGTGTTGCGATATCTTATGTACAGGTTCATGGGGAAGCTATGTCTCTCCACAAACAACATTATCTTGTCACTAATAGACATCTCACGAAGTTCAGTCAGGTGTAAGTCCAAAATGTGGACTCACTGGCGATGTAGCCTTATGGCAATTCAGTGACTTGGTTATGTGATTACTGTATTTATAATTTTCTTTTTTTATTACTGTATATTTGCTTTTTTGTTTTTTCTTTTACTCTATGGACCTATTTTGCGTCTTTAAATAAAGTTGATTGATTGATTGAATATGGCGGATGCGATTACGTATCGCTGCAACGGGCCGACCCGTTCCATGAGGCATCTACGTATTAATGTCTAGCTCTCACCGCTACCTGTAACATTCATGCGTCACTAATTCTCTTGTTTTAATGTAAAATGCTCTGTACCTACTGCCATCTAGTGGTAAGAAAATTACATGATTAAGCCGCTAGCCACTACCAACCATGGTTTTGTTCACACCGAGCTTAAGTGCAGCGGCTTTATTTCCCTCCTGTAGTGGCAGTTTGACAGCCCTCAACTT</t>
  </si>
  <si>
    <t>Poecilia latipinna</t>
  </si>
  <si>
    <t>Sailfin molly</t>
  </si>
  <si>
    <t>Guppy_female_1.0+MT</t>
  </si>
  <si>
    <t>R2-1_PLa</t>
  </si>
  <si>
    <t>GRGDVVTWLDLLVVPLETACRLTQPRPRMGWVLPANPGISSVKTNMIVPLCSIGQDHSSGLSKRVPVRLEMGSSPRQRICLTHVFEVGCVWYRRINLPSGRWDQPLGGLSRVPTGTVAAASSPNLSRVKSVSIGTQVQESDWQMLPGVSSVEAELMTETASAIRVEAAEVVLAPQLEQVVGAPHTLPEVGRTESPRARADALTEVRVLLPWLASDCPLCGVQVKGIVALGKHFAIRHGGVTAMYVCSKCGRSGTSRHSISCHVPKCGGGRAEEPASGFACELCDARFPTLVGVSQHKRHVHAAAWNEVRLARRKVPAGDIRATKLWSVGEVRRLIQLIREHGDSVATYQVIADDLGNGKTAGQARSKRRNLRIDMAGDCSNIAEVEGGEMVADPEPQAEQSSAPSPQVLSSDRIREALAGWGDREGGEEVRAIADLVRDVDQDPFLIESSASEIISRLGKGVERNGRARPPVREQNQVRGWERRLSQRRRAYRECQFWYSRNQARLAARILDGAEGQECALPADQIYEAFRERWEVGRQFHGLGEFRTGLVSDNREFCTPILAAEVMENLAKMSNGTAPGPDRISKKGLLRWDPRGEQLARLYTAWLVRGVIPRAFKECRTTLLPKSTDPGELQDVNGWRPVTIGSVVLRLFSRILTMRMARACPLNPRQKGFLVSSSGCAENLLMLDEIIRRSRVEGSPLAVVFVDFAKAFDSIAHEHILCALGDRRIDKHVIELIRNSYVDCVTRVNCVDGPTQPIHMKVGVKQGDPMSPLLFNLAMDPLIHRLEQTRLGLRWGDQSISTLAFADDLVLVAGSVEAMNGSLGILGEFCQRTGLSVQPKKCHGFYLDKGTVNGCEAWRIGGVPIHMIPPGETVRYLGVQVGPGQGIVPPDLIRTVSTWVTRISEAPLKPSQRLRLLNTFALPRLMYQADLGGVPTTKLARVDGLVRKAVKQWLHLPPSAGNGLLYSRVQDGGLGVIRLERLIPSIQVRRLYRMSRSTDVWTRNLTKQAVSQSDWERLWIKAGGDAGSVPVMGTGEATPDAGGPPVYPDWRRGESLAWAALEVQGVGVAQFRGDKVSNSWIADPTAVGFRQRHWIAALALRTGVYPTREFLARGRDKSGAACRRCSARLESCSHILGQCAWVKGSRIRRHNKICELLATEAESCGWTVTREFRVDGPEGGLRIPDLVCKKDDTVFVIDVTIRYELDGGTLARAASEKVARYLPVAAEIARRMGGRCVEVRGFPVGARGKWPTCNNTVLMELGVPIGRRRAFARLVGRRTLLYSLDVLRDFLYEPEGRGLCAPPMAAVP</t>
  </si>
  <si>
    <t>CGCGATGTGATTTCTGCCCAGTGCTCTGAATGTCAAAGTGAAGAAATTCAATGAAGCGCGGGTAAACGGCGGGAGTAACTATGACTCTCTTAAGG</t>
  </si>
  <si>
    <t>TCTCCTGGGTCCTGGTGACACGGAGCGTCCACTGGGCAGCTCGCATCCGGGGTTACGGGGGGGCCGTTAAGTACCGCTCCCGAGGGAGCGGGAAAATGCGGCGCTCCCGGACCAGGGGTATCCTTGGGGGTCCTCGGCCAAGTAAAAGGGGGTAGTGGGATGGGCTCGCTGCCCCCTGAGGTCGCGGAGATGTAGTTACATGGTTGGACCTCCTCGTGGTCCCGCTGGAAACGGCTTGCCGGCTAACTCAACCACGCCCAAGGATGGGTTGGGTCTTACCAGCCAACCCAGGTATTTCTTCGGTAAAAACAAATATGATAGTTCCCCTATGTAGTATCGGCCAGGATCACTCTTCTGGCTTATCAAAACGAGTGCCGGTGCGGCTAGAGATGGGGTCGTCACCGCGTCAGCGAATCTGTCTCACCCACGTGTTTGAGGTTGGATGCGTGTGGTACCGGCGAATCAACCTCCCTAGTGGGCGCTGGGACCAGCCGCTAGGGGGATTGTCGAGGGTCCCCACCGGGACGGTGGCTGCGGCTTCCAGTCCAAATTTGTCCAGGGTGAAGTCCGTATCGATTGGCACTCAGGTCCAGGAGAGCGACTGGCAAATGCTTCCTGGGGTATCCTCAGTGGAAGCCGAATTAATGACGGAAACTGCCTCGGCAATAAGGGTAGAGGCAGCGGAAGTCGTGCTGGCTCCACAGCTTGAACAGGTCGTCGGAGCTCCGCATACACTGCCGGAGGTCGGACGCACTGAGTCTCCGAGAGCGCGAGCTGACGCTCTCACAGAAGTCAGGGTCCTTCTGCCATGGCTTGCCTCGGACTGCCCGTTGTGTGGGGTGCAGGTGAAGGGCATCGTCGCGCTGGGTAAGCACTTCGCTATTCGGCACGGCGGTGTTACTGCCATGTACGTGTGCAGCAAGTGCGGGAGATCCGGCACCAGTCGACATTCCATCTCGTGCCATGTGCCCAAGTGCGGGGGGGGCAGGGCAGAGGAGCCAGCTAGCGGGTTCGCTTGCGAGCTTTGCGATGCTCGGTTCCCCACTCTTGTTGGTGTCTCTCAGCACAAGCGGCATGTCCACGCAGCGGCGTGGAATGAGGTAAGGCTGGCTAGGAGGAAGGTGCCAGCGGGGGACATCAGGGCGACGAAGCTCTGGAGTGTTGGAGAAGTGCGGCGGCTCATCCAGCTCATCCGGGAGCATGGAGACTCGGTTGCCACGTACCAGGTCATCGCTGATGATCTGGGAAATGGCAAGACGGCCGGACAGGCGAGGAGTAAGAGGAGGAACCTGAGAATTGATATGGCAGGCGATTGCTCAAACATAGCTGAGGTGGAGGGCGGCGAGATGGTGGCCGACCCCGAACCTCAGGCTGAGCAGTCTTCGGCACCGTCGCCCCAGGTCCTGTCATCGGACAGGATCAGGGAAGCGTTGGCTGGTTGGGGCGACCGGGAAGGTGGCGAAGAGGTGAGGGCAATCGCCGATTTGGTCAGGGACGTAGATCAGGACCCTTTCCTGATTGAATCCTCAGCGTCGGAAATCATCTCAAGGCTGGGTAAGGGTGTGGAGCGGAACGGTAGGGCCCGTCCACCCGTTCGTGAGCAGAACCAAGTGAGGGGTTGGGAAAGGCGTCTTTCCCAACGGCGGCGTGCGTACCGAGAATGCCAGTTTTGGTATTCAAGGAACCAGGCCAGGCTCGCGGCACGCATCCTGGATGGTGCCGAGGGTCAGGAATGCGCCTTGCCGGCTGACCAGATCTACGAAGCGTTTCGTGAGAGATGGGAAGTCGGTAGGCAATTCCACGGACTTGGGGAGTTCCGAACGGGTTTAGTCTCCGATAACCGGGAGTTCTGCACCCCGATCCTGGCTGCAGAGGTGATGGAAAACCTGGCAAAAATGTCGAACGGTACGGCCCCAGGCCCAGACAGGATCAGCAAGAAGGGTTTGCTGAGATGGGATCCTCGGGGTGAACAACTGGCGCGGCTATACACGGCGTGGTTGGTCCGTGGGGTCATACCCCGGGCCTTCAAGGAATGCAGAACAACATTGTTACCAAAGTCCACTGATCCCGGTGAGTTGCAGGACGTCAATGGGTGGCGCCCAGTGACCATCGGGTCGGTGGTTCTGCGGCTGTTTTCTAGGATTCTCACCATGAGGATGGCGCGGGCGTGTCCTCTGAACCCTAGGCAGAAGGGCTTTTTGGTATCCTCGAGTGGGTGCGCGGAGAACCTGTTGATGCTGGATGAGATCATCAGGCGCTCGAGGGTCGAGGGGAGCCCCCTAGCAGTTGTTTTTGTTGACTTTGCTAAGGCCTTTGACTCCATAGCCCATGAGCACATCCTGTGTGCTTTGGGTGACCGCCGGATCGACAAACACGTTATTGAGTTGATCAGGAACTCATATGTGGATTGCGTGACCAGGGTGAACTGTGTGGACGGTCCCACACAGCCTATTCACATGAAGGTTGGTGTTAAGCAGGGTGACCCCATGTCACCGTTGCTTTTCAACCTTGCTATGGATCCCCTTATCCATAGACTCGAACAGACCAGACTCGGGCTACGATGGGGAGATCAGTCGATCTCAACGTTGGCTTTCGCTGATGATTTGGTTCTGGTGGCAGGGTCGGTGGAGGCAATGAATGGGAGCCTCGGGATTTTGGGGGAATTCTGTCAACGGACGGGGCTGAGCGTTCAGCCCAAGAAGTGTCACGGGTTTTACCTGGACAAGGGCACGGTTAACGGCTGCGAAGCCTGGAGGATCGGTGGAGTCCCTATCCACATGATTCCCCCGGGGGAAACAGTTCGTTATTTAGGTGTCCAGGTGGGCCCGGGGCAGGGCATTGTTCCTCCGGATCTTATCCGAACGGTGAGCACCTGGGTAACACGGATCTCGGAGGCGCCTCTGAAGCCCTCACAGCGTCTGAGGTTACTGAACACATTTGCTCTCCCTCGGCTTATGTACCAGGCCGATCTTGGCGGAGTGCCGACAACCAAACTGGCCCGGGTTGACGGGTTAGTCCGGAAAGCGGTGAAGCAGTGGTTGCATTTGCCCCCGTCGGCGGGCAACGGGCTACTGTATTCAAGGGTCCAGGATGGAGGCCTGGGGGTCATCCGGCTGGAAAGACTAATACCGTCGATACAGGTGCGGCGCCTGTATCGGATGTCCAGATCCACGGACGTCTGGACGCGTAACCTAACGAAACAAGCTGTATCGCAATCTGACTGGGAGAGATTGTGGATCAAGGCCGGTGGTGACGCGGGGAGTGTGCCTGTAATGGGCACTGGGGAAGCTACCCCGGATGCAGGAGGTCCGCCAGTGTACCCCGACTGGCGGCGTGGCGAGAGTCTGGCATGGGCAGCCCTGGAGGTCCAGGGTGTGGGTGTGGCCCAGTTTCGAGGGGACAAAGTTAGTAATTCGTGGATTGCCGATCCCACCGCTGTGGGTTTCCGGCAGCGCCATTGGATTGCGGCTCTGGCTTTGAGGACGGGGGTGTACCCCACCAGGGAGTTCCTGGCGCGGGGCAGGGACAAGTCAGGAGCAGCCTGCAGGCGCTGCTCGGCGAGGCTTGAGTCATGTTCGCATATCTTGGGGCAATGTGCATGGGTTAAGGGCAGCAGGATTCGGCGGCACAACAAGATATGCGAGCTTCTGGCAACTGAGGCAGAGAGTTGCGGCTGGACTGTGACCAGGGAGTTCCGAGTGGATGGGCCTGAGGGCGGCCTCAGGATCCCCGACCTGGTTTGCAAGAAGGACGACACCGTCTTTGTCATCGATGTTACCATTCGATATGAGCTAGATGGCGGCACTCTGGCTCGAGCTGCATCGGAGAAGGTCGCACGGTATCTCCCAGTCGCAGCGGAGATTGCAAGAAGGATGGGAGGGCGTTGCGTGGAGGTCCGGGGTTTCCCCGTGGGGGCACGGGGGAAGTGGCCTACATGCAACAATACAGTCTTGATGGAGTTGGGAGTCCCGATCGGTAGGCGGAGGGCGTTCGCTCGACTGGTGGGGCGGAGGACCCTGCTTTACTCTCTCGATGTATTGCGGGATTTTCTGTATGAACCGGAAGGGCGAGGGTTGTGCGCACCCCCCATGGCTGCGGTGCCATGAAATTGCGTGGGTTCAGTGGGAAGCTCGTGATGATTTGAATAGTCTTGTGCTTCACCCACGATGACACGTGACGGCCACGGTTCAAGCCGGAAAGCGGGTTGCGGAAAAGCCTGCCACAG</t>
  </si>
  <si>
    <t>TAGCCAAATGCCTCGTCATCTAATTAGTGACGCGCATGAATGGATGAACGAGATTCCCACTGTCCCTAACYCCCATCCAGCGAAACCACAGCCAAGGGAACGGGCTTGGCAGAATCAGCGGGGAAAGAAGACCCTGTTGAGCTTGACTCTAGTCTGGCATTGTGAAGAGACATGAGAGGTGTAGGATAAGTGGGAGGCTTCGGCC</t>
  </si>
  <si>
    <t>TGAAATTGCGTGGGTTCAGTGGGAAGCTCGTGATGATTTGAATAGTCTTGTGCTTCACCCACGATGACACGTGACGGCCACGGTTCAAGCCGGAAAGCGGGTTGCGGAAAAGCCTGCCACAG</t>
  </si>
  <si>
    <t>Brachyrhaphis roseni</t>
  </si>
  <si>
    <t>Cardinal Brachyrhaphis</t>
  </si>
  <si>
    <t>GCA_903066815.1</t>
  </si>
  <si>
    <t>R2-1_BRo</t>
  </si>
  <si>
    <t>PTNSGTLLVTNIMKVHYKYTGQDHPSGLSKRVPVRLGMGSILCLRSYPTSVFEVGHVWNWRTNLPSGRWDQPPGISTGVPTMTVATATSPTLLRPKTVSIATQVQESDWLMLPGEPSVVTELMVDATSDMRVDDAETVQASQPEQVVGAMYTLPEVVRSDSPRVRADALKEVRVLLPWIGSDCPLCGVQVKGVVALGKHFAIRHGGVTAMYECGKCGRSNTNRHSISCHVPKCGGGVVGKEGEPASGFACELCDARFPTPVGVSQHKRHVHPAVWNEVRLAKRKVPAGEIKATTLWSVGEVQTLIRLIREHGDSVATYQIIAYELGNGKTAEQVRSKRRNLKIETAGDCPDIAEEEGCRREMDSNPQAERSSAPSPQILSADKIREALEQRGDREGGEEVRAIAELVRDVDQNPFLIDSSALEIISELGGGVERTGKARPSVREQSQEKGWVWRRTQRRREFRECQYWYSRDQARLAAQILDGAANQKCAVPVDQIYEAFREKWENRGQFHGLGEFKTDIVSDNWEFYNPILASEVMENLTKMSNGTAPGPDRISKKGLLKWDPQGVQLARLFTAWMVRGVIPKAFKECRTTLLPKTSDPGELQDVNGWRPVTIGSMVLRLFSRILTMRMARACPLNPRQKGFLASTSGCADNLLMLDEIIRRSRVTGSPLAVVFVDFAKAFDSIAHEHILRVLGDRRVDPHVIELIRNSYVDCVTRVNCVDGPTQPIHINRGVKQGDPMSPLLFNLAMDPLINRLEEARFGLRWGGQSISTLAFADDLVLVAESVEAMNGSLGILEEFCQLTGLSVQPKKCHGFYMDNGVVNGCEAWRISGVPIHMIPPGESVRYLGVQVGPGQGIVTPDLIPKLSTWIARISEAPLKPSQRLRLLNTFAIPRLVYQADLGRVPATKLARIDGLVRKAVKQWLHLPPSAGNGLLYSRVQDGGLGVLRLERLIPSIQVRRLYKMSRSPDFWTRTLTKHAVSQSNWEKLWTRAGGDEGSVPVMGTGETIPTDAGSSPVYPDWRRDESLAWAALEVQGVGVDQFRGDKISNSWIANPSAVGFQQRHWIAGLALRAGVYPTREFLARGRDKSGAACRLCSARLESCSHILGQCARVKGSRIRRHNKVCDLLVTEAEKYGWTVTREFRVKTPEGGLRIPDLVFQKADTVFVIDVTIRYELDGDTLARAASEKVTRYQPVAAEIARRLGGRCAEVRGFPVGARGKWPSSNNTVLEELGIPVGRRRAFARLVSRRTLLYSLDILRDFLREPEG</t>
  </si>
  <si>
    <t>TGTTGGATGAAGGGAGTTAAGGGAAGTCGGCAAGTCAGATCTGTAACTTCGGGATAAAGATTGGCTCTAAGGGCTGGGTCGGTCGGGCTGGGGTGCGAAGCGGGGCTGGGCGCGTGCCGCGGCTGGGGGAGCAGCCGCCCCGTCACCCTCCCCCCCCTCCGCCGCCGGAAGGGCAGCGCGCGGCCCGCCTCGCGGGGCCCCCGGGTCCGCGGCGCTCCGGCGTCGCGCGGCCCCCGGGTCGTCGCGGGGCGGTGCCCGCCGCTGCGCGGAAGGCGGGCCGGCGGGGGGGGGATGCGGTCGGCGGCGGCGGCGGCGACTCTGGACGCGCGCCGGGCCCTTCCTGCGGATCTCCCCAGCTGCGGTGCCCGTCCGGGACCTCCCTTTTTTTTCCCTCTCCTTTTCCCCGCGCGCCCCCCGTCCGCGGGGGGTGTCGGGGCGAGGCGGGGGGGCGGGGGGGGGGCGACCCGGGCGGGTGTCCTCGGCTGGCGCCTAGCAGCTGACTTAGAACTGGTGCGGACCAGGGGAATCCGACTGTTTAATTAAAACAAAGCATCGCGAGGGCCCATGCCGGGTGTTGACGCGATGTGATTTCTGCCCAGTGCTCTGAATGTCAAAGTGAAGAAATTCAATGAAGCGCGGGTAAACGGCGGGAGTAACTATGACTCTCTTAAGT</t>
  </si>
  <si>
    <t>CACCTGAGGGATAGAGCGCCGTTCAGTACCGCTCCCGAGGGACTGGGAAAATGCGGCGTCACTAATCTCAGGGTGTAGCTTCTGGGGGTCCTCGGCCATTGAACGGGGGTAACAGTTGAGCGCGTTGCCCCCTAAGGTTGAGGAGCAGTAGTTACGTTTGGTTGATACCTCCTCGTGGTGCCCGCCGGTAACGGCTTTGCCGGCTAAATCAATCGCTCAAGGAAGAGCTGCGTTTAACCTACCAACTCGGGTACACTCTTGGTTACAAACATTATGAAAGTCCATTACAAATATACCGGCCAGGACCACCCTTCTGGCTTATCAAAACGGGTGCCAGTGCGGCTAGGGATGGGGTCGATACTGTGTCTGCGAAGCTATCCTACCAGCGTGTTTGAGGTTGGACACGTTTGGAACTGGCGAACCAACCTCCCTAGTGGGCGCTGGGACCAGCCCCCGGGGATATCGACTGGGGTCCCCACCATGACTGTAGCTACGGCTACTAGCCCAACGTTGTTGCGTCCAAAGACCGTATCAATCGCTACTCAGGTCCAGGAGAGTGACTGGCTTATGCTTCCTGGAGAGCCCTCTGTGGTGACCGAATTAATGGTAGATGCAACATCAGACATGAGGGTTGATGATGCGGAAACCGTGCAGGCATCACAGCCTGAGCAGGTCGTCGGAGCTATGTATACACTGCCGGAGGTCGTGCGTAGTGATTCTCCGAGAGTGCGAGCTGATGCTCTCAAAGAAGTCAGGGTTCTCTTGCCATGGATTGGCTCAGACTGCCCGTTGTGTGGTGTGCAGGTGAAGGGCGTCGTCGCGTTGGGTAAGCATTTTGCTATCCGTCACGGCGGGGTTACTGCCATGTACGAGTGCGGCAAGTGTGGGAGGTCTAACACTAATAGACACTCCATCTCATGTCATGTGCCCAAGTGCGGGGGGGGCGTGGTGGGGAAGGAGGGGGAGCCTGCTAGCGGGTTCGCTTGCGAACTTTGTGATGCTCGGTTCCCCACGCCTGTTGGTGTCTCTCAGCACAAGCGGCACGTTCATCCAGCGGTGTGGAATGAGGTAAGACTGGCAAAGAGGAAGGTGCCAGCGGGAGAAATCAAGGCGACGACGCTTTGGAGTGTTGGAGAAGTACAGACGCTCATCCGGCTCATTCGGGAGCACGGAGATTCAGTTGCCACGTACCAGATCATAGCGTATGAGCTGGGAAATGGCAAGACGGCCGAACAGGTGAGGAGCAAGAGGAGAAACCTGAAGATTGAGACGGCAGGCGATTGCCCAGACATAGCTGAGGAGGAGGGTTGCAGGAGGGAGATGGACTCAAATCCTCAGGCTGAGCGGTCTTCGGCACCGTCACCTCAGATCTTGTCAGCGGACAAGATCAGGGAAGCGTTGGAACAGAGGGGTGACAGAGAGGGTGGCGAAGAGGTTAGGGCAATCGCTGAATTAGTTAGGGATGTAGATCAGAACCCTTTTCTGATTGATTCCTCAGCATTGGAAATCATCTCGGAGTTGGGTGGGGGTGTGGAGCGGACTGGTAAGGCCCGTCCTTCCGTTCGTGAACAGAGCCAAGAGAAGGGTTGGGTATGGCGTCGTACCCAACGTAGGCGTGAGTTCCGGGAGTGCCAGTATTGGTATTCACGGGACCAGGCCAGGCTCGCGGCCCAGATCCTCGACGGTGCCGCGAACCAGAAATGCGCCGTGCCGGTGGACCAAATCTACGAAGCGTTTCGTGAGAAATGGGAAAACCGGGGGCAGTTTCATGGGCTTGGTGAGTTCAAGACGGATATAGTCTCCGATAACTGGGAGTTCTACAACCCCATTCTTGCTTCTGAGGTGATGGAAAACCTAACCAAAATGTCAAATGGCACAGCTCCGGGCCCAGACAGGATCAGCAAAAAGGGTTTGCTGAAATGGGACCCTCAGGGTGTGCAACTGGCGCGGCTGTTCACAGCGTGGATGGTCCGTGGGGTCATCCCCAAGGCTTTCAAGGAATGCAGAACGACATTGCTACCAAAGACCTCCGATCCCGGTGAGTTGCAGGATGTCAACGGGTGGCGTCCGGTGACCATTGGGTCGATGGTTCTGAGGCTGTTTTCGAGGATTCTCACTATGAGGATGGCGCGTGCGTGTCCTCTGAATCCTCGGCAGAAGGGCTTTTTGGCATCCACGAGTGGATGCGCGGATAACCTGTTGATGCTGGATGAGATCATCAGGCGCTCGAGGGTGACCGGAAGCCCCCTAGCCGTCGTTTTTGTTGACTTTGCAAAGGCTTTTGACTCCATAGCCCATGAACACATCCTGCGTGTTCTGGGTGACAGACGGGTCGATCCCCACGTTATTGAGTTAATCCGAAACTCATATGTGGACTGCGTGACCAGGGTGAACTGTGTGGACGGCCCCACACAGCCTATTCACATTAATCGGGGTGTGAAGCAGGGTGACCCCATGTCACCATTGCTTTTCAACCTTGCTATGGACCCCCTCATCAATAGACTCGAAGAGGCCAGATTCGGACTACGATGGGGAGGTCAATCGATCTCCACGTTGGCATTCGCTGATGATTTGGTTTTGGTGGCGGAGTCGGTGGAGGCAATGAATGGGAGCCTCGGGATTTTGGAAGAATTCTGCCAACTGACGGGGTTGAGCGTTCAGCCCAAGAAGTGTCACGGGTTCTACATGGATAATGGCGTGGTTAACGGCTGTGAAGCCTGGAGGATCAGTGGAGTCCCTATCCACATGATTCCTCCGGGGGAATCAGTTCGTTATTTAGGTGTCCAGGTAGGCCCGGGGCAAGGCATTGTGACTCCGGATCTTATCCCGAAGCTATCCACATGGATAGCTCGGATCTCGGAGGCTCCACTGAAGCCCTCACAGCGTCTGAGGTTACTGAACACATTTGCTATCCCTCGACTTGTGTACCAGGCCGATCTAGGTAGGGTGCCGGCAACCAAACTAGCCCGGATTGATGGGTTGGTCCGGAAAGCGGTGAAGCAGTGGTTGCATCTGCCCCCGTCGGCGGGCAATGGGCTATTGTATTCACGAGTACAGGATGGCGGCCTGGGCGTCCTGAGGCTTGAAAGACTAATACCGTCAATACAGGTACGACGCCTGTATAAGATGTCCAGGTCACCCGACTTTTGGACGCGTACCCTGACGAAACACGCCGTGTCACAATCTAACTGGGAGAAATTGTGGACCAGAGCCGGAGGTGATGAGGGCAGTGTGCCTGTAATGGGCACTGGGGAAACTATCCCAACTGATGCAGGGAGTTCGCCGGTCTACCCCGACTGGCGACGTGATGAGAGTCTGGCTTGGGCGGCCCTGGAGGTCCAGGGTGTGGGTGTAGACCAGTTCAGAGGAGACAAGATAAGTAATTCATGGATTGCTAACCCATCTGCTGTGGGTTTCCAGCAACGCCATTGGATCGCTGGCTTGGCTCTGAGAGCGGGGGTATATCCCACCAGGGAGTTCTTGGCGCGGGGAAGGGACAAGTCAGGAGCAGCCTGTAGGCTCTGCTCAGCGAGGCTCGAGTCATGTTCGCATATCTTAGGACAGTGTGCCAGGGTGAAAGGAAGCAGGATCAGGAGGCACAATAAGGTATGCGATCTCCTGGTGACTGAGGCGGAGAAGTACGGCTGGACGGTGACCAGGGAGTTCCGAGTGAAGACACCTGAGGGCGGCCTTAGGATCCCTGACCTGGTTTTCCAGAAAGCCGATACGGTATTCGTCATCGATGTCACCATTCGATATGAGCTAGATGGCGACACTCTGGCTCGGGCTGCATCAGAAAAGGTCACACGGTATCAACCAGTTGCAGCAGAGATTGCGAGAAGACTCGGAGGGCGTTGTGCGGAGGTCCGGGGGTTCCCTGTGGGGGCACGGGGAAAGTGGCCTTCAAGCAACAACACGGTGTTGGAGGAGTTGGGGATCCCGGTGGGTAGGAGAAGGGCGTTCGCTCGACTGGTGAGCCGGAGGACTCTGCTGTACTCGCTTGATATCCTGAGAGATTTTCTGCGTGAACCAGAAGGGTGAAGGTTGTGCACACCCCTCACGGCTGCGGTGCCGTGAAATTGTGTGGGCGGTGGGGATCTTGTAATGAATATATCATCTTGTGCAGCACCAACGGTGACTCGTGACGGCCACGTTTCAAGCCGGAAAGCGGATTGCGGAACAATGCTTGTCTAAGACACAGGACAGGATTGCCTAATGTAATTTTAGGCTCGCAAGCTCGCCTAAAAG</t>
  </si>
  <si>
    <t>TAGCCAAATGCCTCGTCATCTAATTAGTGACGCGCATGAATGGATGAACGAGATTCCCACTGTCCCTAACTCCCATCCAGCGAAACCACAGCCAAGGGAACGGGCTTGGCAGAATCAGCGGGGAAAGAAGACCCTGTTGAGCTTGACTCTAGTCTGGCATTGTGAAGAGACATGAGAGGTGTAGGATAAGTGGGAGGCTCCGGCCGCCGGTGAAATACCACTACTCTTATCGTTTTTTCACTTACCCGGTGAGGCGGGGAGGCGAGCCTGTAGTGGGCTCTCGGTTCTGGCGTCAAGCGCC</t>
  </si>
  <si>
    <t>TGAAGGTTGTGCACACCCCTCACGGCTGCGGTGCCGTGAAATTGTGTGGGCGGTGGGGATCTTGTAATGAATATATCATCTTGTGCAGCACCAACGGTGACTCGTGACGGCCACGTTTCAAGCCGGAAAGCGGATTGCGGAACAATGCTTGTCTAAGACACAGGACAGGATTGCCTAATGTAATTTTAGGCTCGCAAGCTCGCCTAAAAG</t>
  </si>
  <si>
    <t>Poecilia reticulata</t>
  </si>
  <si>
    <t>GCA_000633615.2</t>
  </si>
  <si>
    <t>R2-1_PRet</t>
  </si>
  <si>
    <t>Poecilia wingei</t>
  </si>
  <si>
    <t>Endler's livebearer</t>
  </si>
  <si>
    <t>GCA_903068105.1</t>
  </si>
  <si>
    <t>R2-1_PWi</t>
  </si>
  <si>
    <t>GRGAVVTWLDLLVVPLETACRLTQPRPRMGWVLPANPGISSVKTNMLVPLCSIGQDHSSGLSKRVPVRLEMGSSPRQRICLTHVFEVGCVWYRRINLPSGRWDQPLGGLSRVPTGTVAAASSPNLSRVKSISIGTQVQESDWQMLPGVSSVEAELMTETASAIRVEAAEVVLAPQLEQVVGAPHTLPEVGRTESPRARADALTEVRVLLPWLASDCPLCGVQVKGIVALGKHLAIRHGGVTAMYVCSKCGRSSSSRHSISCHVPKCGGGRAEEPASGFACELCDARFPTLVGVSQHKRHVHAAAWNEVRLARRKVPAGDIRATKLWSVGEVRRLIQLIREHGDSVATYQVIADDLGNGKTAEQVRSKRRNLRIDMAGDCSNIAEVEGGEMVADPEPQAEQSSAPSPQVLSSDRIREALVGWGDREGGEEVRAIADLVRDVDQDPFLIESSASEIISRLGRGVERNGRARPPVREQNQVRGWERRLSQRRRAYRECQFWYSRNQARLAARILDGAEGQECALPADQIYEAFRERWEVGRQFHGLGEFRTGLVSDNREFCTPILAAEVMENLAKMSNGTAPGPDRISKKGLLRWDPRGEQLARLYTAWLVRGVIPRAFKECRTTLLPKSTDPGELQDVNGWRPVTIGSVVLRLFSRILTMRMARACPLNPRQKGFLVSSSGCAENLLMLDEIIRRSRVEGSPLAVVFVDFAKAFDSIAHEHILCALGDRRIDKHVIELIRNSYVDCVTRVNCVDGPTQPIHMKVGVKQGDPMSPLLFNLAMDPLIHRLEQTRLGLRWGDQSISTLAFADDLVLVAGSVEAMNGSLGILEEFCQRTGLSVQPKKCHGFYLDKGTVNGCEAWRIGGVPIHMIPPGETVRYLGVQVGPGQGIVPPDLIRTVSTWVTRISEAPLKPSQRLRLLNTFALPRLMYQADLGGVSTTKLARVDGLVRKAVKQWLHLPPSAGNGLLYSRVQDGGLGVIRLERLIPSIQVRRLYRMSRSTDVWTRNLTKQAVSQSDWERLWIKAGGDAGSVPVMGTGEATPDAGGPPVYPDWRRGESLAWAALEVQGVGVAQFRGDRVSNSWIADPTAVGFRQRHWIAALALRTGVYPTREFLARGRDKSGAACRRCSARLESCSHILGQCAWVKGSRIRRHNKICELLATEAEGCGWTVTREFRVDGPEGGLRIPDLVCKKADTVFVIDVTIRYELDGGTLARAASEKVARYLPVAAEIARRMGGRCVEVRGFPVGARGKWPTCNNTVLMELGVPIGRRRAFARLVGRRTLLYSLDVLRDFLYEPEGRGLCAPPMAAVP</t>
  </si>
  <si>
    <t>GCTGGGTGATGACGCGATGTGATTTCTGCCCAGTGCTCTGAATGTCAAAGTGAAGAAATTCAATGAAGCGCGGGTAAACGGCGGGAGTAACTATGACTCTCTTAAGG</t>
  </si>
  <si>
    <t>TCTCCTGGGTCCTGGTGACACGGAGCGTCCACTGGGCAGCTCGCATCCGGGGTTACGGGGGGGCCGTTCAGTACCGCTCCCGAGGGAGCGGGAAAATGCGGCGCTCCCGGACCAGGGGTTTCCTTGGGGGTCCTCGGCCAAGTAAAAGGGGGTAGTGGGATGGGCTCGCTGCCCCCTGAGGTCGCGGAGCTGTAGTTACATGGTTGGACCTCCTCGTGGTCCCGCTGGAAACGGCTTGCCGGCTAACTCAACCACGCCCAAGGATGGGTTGGGTCTTACCAGCCAACCCAGGTATTTCTTCGGTAAAAACAAATATGTTAGTTCCTCTATGTAGTATCGGCCAGGATCACTCTTCTGGCTTATCAAAACGAGTGCCGGTGCGGCTAGAGATGGGGTCGTCACCGCGTCAGCGAATCTGTCTCACCCACGTGTTTGAGGTTGGATGCGTGTGGTACCGGCGAATCAACCTCCCTAGTGGGCGCTGGGACCAGCCGCTAGGGGGATTGTCGAGGGTCCCCACCGGGACGGTGGCTGCGGCCTCCAGTCCAAATTTGTCCAGGGTGAAGTCCATATCGATTGGTACTCAGGTCCAGGAGAGCGACTGGCAAATGCTTCCTGGGGTATCCTCAGTGGAAGCCGAATTAATGACGGAAACTGCCTCGGCAATAAGGGTAGAGGCAGCGGAAGTCGTGCTGGCTCCACAGCTTGAACAGGTCGTCGGAGCTCCGCATACACTGCCGGAGGTCGGACGCACTGAGTCTCCGAGAGCGCGAGCTGACGCTCTCACAGAAGTCAGGGTCCTTCTGCCATGGCTTGCCTCGGACTGCCCGTTGTGTGGGGTGCAGGTGAAGGGCATCGTCGCGCTGGGTAAGCATCTCGCTATTCGGCACGGCGGAGTTACTGCCATGTACGTGTGCAGCAAGTGCGGGAGATCCAGCAGCAGTCGTCATTCCATCTCGTGCCATGTGCCCAAGTGCGGGGGGGGCAGGGCAGAGGAGCCGGCTAGCGGGTTCGCTTGCGAGCTTTGCGATGCGCGGTTCCCCACTCTTGTTGGTGTCTCTCAGCACAAGCGGCATGTCCACGCAGCGGCGTGGAATGAGGTAAGGCTGGCTAGGAGGAAGGTGCCAGCGGGGGACATCAGGGCGACGAAGCTCTGGAGTGTTGGAGAAGTGCGGCGGCTCATCCAGCTCATCCGGGAGCATGGAGATTCGGTTGCCACGTACCAGGTCATCGCTGATGATCTGGGAAATGGCAAGACGGCCGAACAGGTGAGGAGTAAGAGGAGGAACCTGAGAATTGATATGGCAGGCGATTGCTCAAACATAGCTGAGGTGGAGGGCGGCGAGATGGTGGCCGACCCCGAACCTCAGGCTGAGCAGTCTTCGGCACCGTCGCCTCAGGTCCTGTCATCGGACAGGATCAGGGAAGCGTTGGTTGGTTGGGGCGACCGGGAAGGTGGCGAAGAGGTGAGGGCAATCGCCGATTTGGTCAGGGACGTAGATCAGGACCCTTTCCTGATTGAATCCTCAGCGTCGGAAATCATCTCAAGGCTGGGTAGGGGTGTGGAGCGGAACGGTAGGGCCCGTCCACCCGTTCGTGAGCAGAACCAAGTGAGGGGTTGGGAAAGGCGTCTTTCCCAACGGCGGCGTGCGTACCGAGAATGCCAGTTTTGGTATTCGAGGAACCAGGCCAGGCTCGCGGCACGCATCCTGGATGGTGCCGAGGGTCAGGAATGCGCCTTGCCGGCTGACCAGATCTACGAAGCGTTTCGTGAGAGATGGGAAGTCGGCAGGCAATTCCACGGACTTGGGGAGTTCCGAACGGGTTTAGTCTCCGATAACCGGGAGTTCTGCACCCCGATCCTGGCTGCAGAGGTGATGGAAAACCTGGCAAAAATGTCGAACGGTACGGCCCCAGGCCCAGACAGGATCAGCAAAAAGGGTTTGCTGAGATGGGATCCTCGGGGTGAACAACTGGCGCGGCTATACACGGCGTGGTTGGTCCGTGGGGTCATACCCCGGGCCTTCAAGGAATGCAGAACAACATTGTTACCAAAGTCCACCGATCCCGGTGAGTTGCAGGACGTCAATGGGTGGCGCCCAGTGACCATCGGGTCGGTGGTACTGCGGCTGTTTTCTAGGATTCTCACCATGAGGATGGCGCGGGCGTGTCCTCTGAACCCTAGGCAGAAGGGCTTTTTGGTATCCTCGAGTGGATGCGCGGAGAACCTGTTGATGCTGGATGAGATCATCAGGCGCTCGAGGGTCGAGGGGAGCCCCCTAGCAGTTGTTTTTGTTGACTTTGCTAAGGCCTTTGACTCCATAGCCCATGAGCACATCCTGTGTGCTTTGGGTGACCGCCGGATCGACAAGCACGTTATTGAGTTGATCAGGAACTCATATGTGGATTGCGTGACCAGGGTGAACTGTGTGGACGGTCCCACACAGCCTATTCACATGAAGGTTGGTGTTAAGCAGGGTGACCCCATGTCACCGTTGCTTTTCAACCTTGCTATGGATCCCCTTATCCATAGACTCGAACAGACCAGACTCGGGCTACGATGGGGAGATCAGTCGATCTCAACGTTGGCCTTCGCTGATGATTTGGTTCTGGTGGCAGGGTCGGTGGAGGCAATGAATGGGAGCCTCGGGATTTTGGAGGAATTCTGTCAACGGACGGGGCTGAGCGTTCAGCCCAAGAAGTGTCACGGGTTTTACCTGGACAAGGGCACGGTTAACGGCTGCGAAGCCTGGAGGATCGGTGGAGTCCCTATCCACATGATTCCCCCGGGGGAAACAGTTCGTTATTTGGGTGTCCAGGTGGGCCCGGGGCAGGGCATTGTTCCTCCGGATCTTATCCGAACGGTGAGCACCTGGGTAACACGGATCTCGGAGGCGCCTCTGAAGCCCTCACAGCGTCTGAGGTTACTGAACACATTTGCTCTCCCTCGACTTATGTACCAGGCCGATCTTGGCGGAGTGTCGACAACCAAACTGGCCCGGGTTGACGGGTTAGTCCGGAAAGCGGTGAAGCAGTGGTTGCATTTGCCCCCGTCGGCGGGCAACGGGCTACTGTATTCAAGGGTCCAGGATGGAGGCCTGGGGGTCATCCGGCTGGAAAGACTAATACCGTCGATACAGGTGCGGCGCCTGTATCGGATGTCCAGATCCACGGACGTCTGGACGCGTAACCTAACGAAACAAGCTGTATCGCAATCTGACTGGGAGAGATTGTGGATCAAGGCCGGTGGTGACGCGGGGAGTGTGCCTGTAATGGGCACTGGGGAAGCTACCCCGGATGCAGGAGGTCCGCCAGTGTACCCCGACTGGCGGCGTGGCGAGAGTCTGGCATGGGCGGCCCTGGAGGTCCAGGGTGTGGGTGTGGCCCAGTTTCGAGGGGACAGAGTTAGTAATTCGTGGATTGCCGATCCCACCGCTGTGGGTTTCCGGCAGCGCCATTGGATTGCGGCTCTGGCTTTGAGGACGGGGGTGTACCCCACCAGGGAGTTCCTGGCGCGGGGCAGGGACAAGTCAGGAGCAGCCTGCAGGCGCTGCTCGGCGAGGCTTGAGTCATGTTCGCATATCTTGGGGCAATGTGCATGGGTTAAGGGCAGCAGGATTCGGCGGCACAACAAGATATGCGAGCTTCTGGCAACTGAGGCAGAGGGTTGCGGCTGGACTGTGACCAGGGAGTTCCGAGTGGATGGGCCTGAGGGCGGCCTCAGGATCCCCGACCTGGTTTGCAAGAAGGCCGACACCGTCTTTGTCATCGATGTTACCATTCGATATGAGCTAGATGGCGGCACTCTGGCTCGAGCTGCATCGGAGAAGGTCGCACGGTATCTCCCAGTCGCAGCGGAGATTGCAAGAAGGATGGGAGGGCGTTGCGTGGAGGTCCGGGGTTTCCCCGTGGGGGCACGGGGGAAGTGGCCTACATGCAACAATACAGTCTTGATGGAGTTGGGAGTCCCGATCGGTAGGCGGAGGGCGTTCGCTCGACTGGTGGGGCGGAGGACCCTGCTTTACTCTCTCGATGTATTGCGGGATTTTCTGTATGAACCGGAAGGGCGAGGGTTGTGCGCACCCCCCATGGCTGCGGTGCCATGAAATTGCGTGGGTTCAGTGGGAAGCTCGTGATGATTTGAATAGTCTTGTGCTTCACCCACGATGACACGTGACGGCCACGGTTCAAGCCGGAAAGCGGGTTGCGGAAAAGCCTGCCACAG</t>
  </si>
  <si>
    <t>TAGCCAAATGCCTCGTCATCTAATTAGTGACGCGCATGAATGGAT</t>
  </si>
  <si>
    <t>Gambusia affinis</t>
  </si>
  <si>
    <t>Mosquitofish</t>
  </si>
  <si>
    <t>SWU_Gaff_1.0</t>
  </si>
  <si>
    <t>R2-1_GAf</t>
  </si>
  <si>
    <t>TPAQGRGGLISHLWYILITDTMKVPIVVYGQDHPSGLSKWVPVRLGTGSTLRWRSCSACVLEVGHVWNWRINLPSGRWDQPLGELPRVPNGTGATASSPPLPMRKTISVAIQVQESDWPICPEVPSVVSESTAYAGSARSVESVEGAREPQPGEVDVVSESTAYAGSARSVEPVEGARDPQPREVEVQERDWPILPEEPSVVSESTAYAGSARSEEPVEGAREPQPGEVVGAVYTLPEVVRADSPRVGADTLNEVRVLLPWLASDCPLCGVQVKGIVALGKHFAIRHAGVTAMYVCGKCGRSNISRHSISCHVPKCGGGVAAAGVEGEPASGFACDLCDARFPTPVGVSQHKRHAHAAAWNEVRLARRKVPGGEIRATKLWSVGEVQTLIQLIREHGDSIATYQLIAVELGNGKTAEQVRSKRRLLKIDMAGDCSNIAEEEDCSLSDPIPQAERSSPPSPQVLSSDRIREALVGWGDREGGEEVRAIAALVRDVDQNPFLIESSASELISKLGGGVERTGRARPPVREQNQARGWVRRLAQRRRAYRECQFWYSRDQARLAAQILDGAESQECALPADQIYEAFRERWEGGGQFHGLGEFRTGIVSDNWEFYKPILAAEVMENLTKMSNGTAPGPDRISKKGLLDWDPRGEQLGRLFTAWLIRGVIPRAFKECRTTLLPKSTDPGELQSVNGWRPVTIGSMVLRLFSRILSMRMARACPLNPRQKGFLASSSGCAENLLMLDEIIRRSREDGSPLAVVFVDFAKAFDSIAHEHILCALGERRVDTHVIELIRNSYVDCVTRVNCVVGSTQPIHINRGVKQGDPLSPLLFNLAMDPLIHRLEQARFGLQWGDQGRISTLVFADDLVLVAGSVEAMNGSLGILEEFCQRTGLSVQPKKCHGFYMDKGVVNDCEAWRIGGAPIHMIPPGESVRYLGVQVGPGQGIVTPDLIPTVRSWVMRISEAPLKPSQRLRLTNAFVLPRLMYQADLGKVPSTKLAQIDGLVRKAVKQWLHLPPSAGNGLLYSRVRDGGLGILRLERLIPSIQVRRLYRMSRSPDLWTRTLTKRAVTQLDWEKLWIKAGGDAGSVPVMGTGEANPPDAGSPPVYPDWRRGENLAWAALEVQGVGVDQFRGDTISNSWIADPSAVGFRQRHWIAGLAVRTGVYPTKEFLARGRDKSGAACRRCSARLESCSHILGQCAWVQGSRIRRHNKVCELLATEAERYGWTVTREFRVDGPEGGLRIPDLVCKKADTIFVIDVTIRYELDGDTLARAASEKVSRYLPVAAEIARRIGGRCAEVRGFPVGARGKWPSSNNTVLMELGIPVGRRRAFARLVSRRTLLYSLDVLRDFLREPEG</t>
  </si>
  <si>
    <t>GGCGGCGACTCTGGACGCGCGCCGGGCCCTTCCTGCGGATCTCCCCAGCTGCGGTGCCCGTCCGGGACCCCCCGTCCCCCCTCCTCGCGGGGGGGGTCGGCGGGGGGCCCCCCGGGCGGGTGTCCTCGGCTGGCGCCTAGCAGCTGACTTAGAACTGGTGCGGACCAGGGGAATCCGACTGTTTAATTAAAACAAAGCATCGCGAGGGCCCATGCTGGGTGTTGACGCGATGTGATTTCTGCCCAGTGCTCTGAATGTCAAAGTGAAGAAATTCAATGAAGCGCGGGTAAACGGCGGGAGTAACTATGACTCTCTTAAGG</t>
  </si>
  <si>
    <t>GCCATGGGGAATAGAGCTCCGTTCAGTACCGCTCCTGAGGGACTGGGAAAATGCGGAGTCACTACCCCATGGTGTGCCTTCTGGGGGTCCTCGGCCAAGGAAATGGGGGTAGCTGTGGGCTTGCTGCCCCCTAAGGTCGAGGAGCTGTAGTTACATGGGTGTACCTCCTCGTGGTCCCGCTGGTAACGGTTCGCCGGCTAAACACCCGCCCAAGGAAGGGGTGGTCTAATCAGCCACCTCTGGTATATCTTGATTACAGACACGATGAAAGTTCCAATAGTAGTATACGGCCAGGATCACCCTTCTGGCTTATCAAAATGGGTGCCAGTGCGACTAGGAACGGGGTCGACACTGCGTTGGCGAAGCTGCTCCGCCTGCGTGCTTGAGGTTGGGCACGTATGGAACTGGCGAATCAACCTCCCCAGTGGGCGCTGGGACCAGCCTCTGGGGGAGTTGCCTAGGGTCCCCAACGGGACTGGGGCTACGGCTTCCAGTCCACCTTTGCCCATGAGAAAGACCATATCGGTCGCTATTCAGGTCCAGGAGAGTGACTGGCCGATATGTCCTGAAGTGCCCTCGGTGGTTTCCGAATCAACGGCCTATGCTGGCTCGGCAAGAAGCGTAGAGTCAGTAGAAGGCGCGCGTGAGCCACAGCCTGGAGAGGTCGATGTGGTGTCCGAATCAACGGCCTATGCTGGCTCGGCAAGAAGCGTAGAGCCAGTAGAAGGCGCGCGTGACCCACAGCCTCGAGAGGTTGAGGTGCAGGAGAGGGACTGGCCGATACTTCCTGAAGAGCCCTCGGTGGTCTCCGAATCAACGGCCTATGCTGGCTCGGCAAGAAGCGAAGAGCCAGTAGAAGGCGCGCGTGAGCCACAGCCTGGAGAGGTCGTCGGAGCGGTGTATACACTGCCGGAGGTTGTGCGCGCTGATTCCCCGAGAGTGGGAGCTGACACTCTCAATGAAGTCAGGGTCCTTTTGCCGTGGCTCGCTTCGGACTGCCCGTTGTGTGGTGTGCAGGTGAAGGGCATCGTCGCGCTTGGAAAGCATTTTGCTATCCGGCACGCCGGTGTTACTGCCATGTACGTGTGCGGCAAGTGCGGGAGGTCTAACATCAGCAGACACTCCATCTCGTGTCACGTGCCCAAGTGCGGGGGGGGCGTGGCTGCAGCGGGGGTGGAGGGGGAGCCGGCTAGCGGGTTCGCTTGCGATCTTTGCGATGCTCGGTTCCCCACGCCTGTTGGTGTCTCTCAGCACAAGCGGCATGCCCACGCAGCGGCGTGGAATGAGGTGAGACTGGCAAGGAGGAAGGTGCCAGGGGGGGAAATCAGGGCAACCAAGCTCTGGAGTGTTGGAGAAGTACAGACGCTCATCCAGCTCATCCGGGAGCATGGAGATTCGATTGCCACGTACCAGCTCATAGCGGTTGAGTTGGGAAATGGCAAGACGGCCGAACAGGTGAGGAGCAAAAGAAGACTCCTGAAGATCGATATGGCCGGCGATTGCTCGAACATAGCTGAGGAGGAGGACTGTAGTCTGTCAGATCCAATACCTCAGGCTGAGCGGTCTTCGCCACCGTCACCTCAGGTCCTGTCATCGGACAGGATCAGGGAAGCGTTGGTCGGTTGGGGTGACAGGGAGGGTGGCGAAGAGGTGAGGGCAATCGCTGCTTTGGTCAGGGATGTAGATCAGAACCCTTTTCTGATCGAGTCTTCAGCATCCGAACTCATTTCGAAGCTAGGTGGGGGAGTGGAGCGGACTGGTAGGGCCCGCCCTCCCGTTCGTGAACAGAACCAAGCGAGGGGTTGGGTAAGGCGTCTTGCCCAACGCAGGCGTGCGTACCGAGAGTGCCAGTTTTGGTACTCGAGGGACCAGGCCAGGCTCGCGGCCCAGATCCTCGACGGTGCCGAGAGCCAGGAATGCGCCCTACCGGCGGACCAGATCTACGAAGCGTTTCGTGAGAGATGGGAAGGCGGCGGGCAGTTCCACGGGCTTGGGGAGTTCCGAACGGGCATAGTCTCCGACAACTGGGAGTTCTACAAACCCATCCTGGCTGCCGAGGTGATGGAAAACTTGACCAAAATGTCAAATGGTACGGCCCCGGGACCAGACAGGATCAGCAAAAAGGGTTTGCTGGACTGGGATCCCCGGGGTGAACAACTCGGACGGCTATTCACGGCGTGGTTGATCCGTGGAGTCATACCCCGGGCCTTCAAGGAATGCAGGACAACGTTGCTACCGAAGTCCACCGATCCCGGTGAGTTGCAGAGCGTCAACGGGTGGCGCCCGGTGACCATCGGGTCGATGGTTCTTCGGCTGTTTTCGAGGATTCTGTCCATGAGGATGGCGCGTGCGTGTCCTCTGAATCCTCGGCAGAAGGGTTTCCTGGCCTCCTCGAGCGGATGCGCGGAGAACCTGTTGATGCTGGATGAGATCATCAGGCGCTCGCGGGAGGACGGGAGCCCCCTAGCTGTTGTTTTTGTGGACTTTGCAAAGGCCTTTGACTCCATAGCCCATGAGCACATCCTGTGTGCCTTGGGTGAGCGCCGGGTCGACACTCACGTTATTGAGTTGATCCGCAACTCATATGTGGATTGCGTAACGAGGGTGAACTGTGTGGTCGGCTCCACACAGCCAATTCACATTAACCGGGGTGTTAAGCAGGGTGACCCCCTATCACCTTTGCTTTTCAACCTCGCTATGGACCCCCTAATCCATAGACTCGAACAAGCCAGATTTGGGCTACAATGGGGAGATCAGGGTCGGATCTCCACGCTGGTCTTTGCTGATGATTTGGTACTGGTGGCAGGGTCGGTGGAGGCAATGAATGGGAGCCTCGGGATCTTGGAGGAATTTTGCCAACGGACGGGGTTGAGCGTTCAGCCCAAGAAGTGCCACGGGTTCTACATGGACAAGGGCGTGGTTAACGACTGTGAAGCCTGGAGGATCGGTGGAGCCCCTATCCACATGATTCCTCCAGGGGAATCAGTTCGTTATTTGGGTGTCCAGGTGGGCCCGGGGCAAGGCATTGTGACTCCAGATCTTATCCCGACGGTGCGCTCTTGGGTAATGCGGATCTCGGAGGCTCCCCTGAAGCCCTCACAGCGGCTGAGGCTAACGAACGCATTTGTTCTCCCTCGACTCATGTACCAGGCCGATCTCGGTAAGGTTCCATCGACCAAACTAGCCCAAATTGACGGATTAGTCCGGAAGGCCGTGAAGCAGTGGTTGCATTTGCCCCCGTCGGCGGGCAACGGGCTACTGTATTCAAGGGTTCGCGATGGAGGGTTGGGCATCCTCCGGCTAGAAAGACTAATACCGTCGATACAGGTGCGGCGCCTGTATCGGATGTCCAGGTCACCCGACCTTTGGACGCGTACCCTAACGAAGCGGGCCGTGACGCAATTGGACTGGGAGAAACTGTGGATCAAAGCCGGTGGTGATGCGGGTAGCGTGCCTGTAATGGGCACTGGGGAAGCTAACCCGCCCGATGCAGGGAGTCCGCCAGTCTACCCCGACTGGCGGCGCGGCGAGAACTTGGCTTGGGCAGCCCTGGAGGTCCAAGGTGTGGGTGTGGACCAGTTCAGAGGGGACACGATCAGCAATTCGTGGATTGCGGACCCTTCTGCTGTGGGGTTCCGTCAACGCCATTGGATTGCAGGTCTGGCCGTGAGGACTGGAGTATACCCCACTAAGGAGTTCCTGGCGCGGGGTAGGGACAAGTCAGGAGCAGCTTGCAGGCGCTGCTCAGCAAGGCTCGAGTCGTGTTCACATATCTTGGGACAGTGTGCCTGGGTGCAGGGGAGTCGGATTCGGAGGCACAACAAGGTATGTGAGCTCCTGGCGACCGAGGCGGAGAGGTACGGTTGGACTGTAACCAGGGAGTTCCGCGTGGATGGACCTGAGGGCGGCCTCAGGATCCCCGACCTGGTTTGCAAGAAGGCCGATACGATATTCGTCATCGATGTAACCATTCGTTATGAGCTGGATGGCGACACTCTGGCTCGAGCTGCATCGGAGAAGGTCTCACGGTATCTACCAGTTGCAGCAGAAATTGCAAGAAGGATCGGAGGGCGTTGTGCGGAGGTCCGGGGGTTCCCCGTGGGGGCACGGGGAAAGTGGCCTTCAAGCAACAACACGGTACTGATGGAGTTAGGGATTCCGGTTGGTAGGAGGAGGGCGTTCGCCCGACTGGTGAGCCGGAGGACTCTGCTATACTCTCTGGATGTGTTGCGGGATTTTCTGCGTGAGCCGGAAGGGTGAGGGGGCCCACACCCCCCAGGCTGCGGTGACCTGGAAGTGTGGGGGACAGTGGGGCTCGTGATGATTACAATCGTCTTGTGCAACACTGGGTGACGCGTGACGGCCACGTTTCAAGCCGGAAAGCGGGGTTGCGTGACAAGCCCGTCGAAG</t>
  </si>
  <si>
    <t>TAGCCAAATGCCTCGTCATCTAATTAGTGACGCGCATGAATGGATGAACGAGATTCCCACTGTCCCTAACTCCCATCCAGCGAAACCACAGCCAAGGGAACGGGCTTGGCAGAATCAGCGGGGAAAGAAGACCCTGTTGAGCTTGACTCTAGTCTGGCATTGTGAATGAGAGCTTTGAGACCCAGGTGTAGAGACCCAGCTTTGAGGCCCCAGCTGAGACCCAGCTTGAGACCACACTTTGAGAAGAGACCTGTAGTGGGCTCCAGCTTGAGACTTTGAGACCCAGCCCAGCTTTGAGACCCAGCTTGAGACCCAGTGGCAGG</t>
  </si>
  <si>
    <t>TGAGGGGGCCCACACCCCCCAGGCTGCGGTGACCTGGAAGTGTGGGGGACAGTGGGGCTCGTGATGATTACAATCGTCTTGTGCAACACTGGGTGACGCGTGACGGCCACGTTTCAAGCCGGAAAGCGGGGTTGCGTGACAAGCCCGTCGAAG</t>
  </si>
  <si>
    <t>Hypsolebias antenori</t>
  </si>
  <si>
    <t>GCA_031762315.1</t>
  </si>
  <si>
    <t>R2-1_HAn</t>
  </si>
  <si>
    <t>YLLVVPAGSGMPVDGSPLTVCRLNSTAKGGVVFNQPTLVVSVTNTMKVRSRLSGQDHPSGLSKWVPVRLGMGSTLRERSCPSSVFEVGHVWNWRTNLPSGRWDRPLGVYGQVPTVTVATATSPMLHGKSISIGIQVQESDWARLPGESSVVAELMMEEAPALRGGPSEVVLAPQPEEVVRAPNTLPEVVCTVSPRVSGGTLNEVRVLLPWDGSDCPLCGVQVKGIVALGKHFAIRHGGVTALYVCRECGRCNISRHSISCHVPKCGRGMEGVERDPASGFACDLCDARFSTSVGVSQHKRHAHAAAWNEVRLARRKLPGGEIRATKLWSVNEVRTLIRLVREHGDKTATYQLIADELGNGKTAEQVRSKRRNLKIDVASDCLHIAEEEGCEVVEDPEPLADPSSAQSPQILSADRIREALDGWGDRESAEEVRAIAALVRDVDQNPLMIESSASEIISLLGGRVECPGRARPSVRGQNQVTGWVRRLAQRRREYRECQFWYSRDQARLAARILDGAASQECALPMEQIYEAFRERWEVGRQFHGLGEFRTDIVSDNQEFYEPILAAEVVENLTKMSNGTASGPDRISKKGLLNWDPRGEQLARIFTTWLVRGVIPRAFKECRTTLIPKSSDPSELLDVNSWRPVTIGSVVLRLFSRILSMRISRACPLNPRQRGFLVSSSGCAENLLILTEIIRRSREDGSPLSVVFVDFAKAFDSIAHEHILCALGERRVDPHVIELIRNSYVDCVTRVNCVDGPTQPIHIKVGVKQGDPLSPLLFNLAMDPLIHRLERTARFGLRWGDHTISTLAFADDLVLVAGSVEAMNGSLRILEEFCQLTGLSVQPKKCHGFYMDKGVVNGCGAWRIGGTPIHMIPPGESVRYLGVQVGPGQGIVTPDLIQELETFVGRISEAPLKPAQRLRLLNSFALPRLMYRADLGGVPSTKLARIDGLVRKAVKQWLHLPPSAANGLLYSRVRDGGLGVLRLERLIPSIQLRRMYRMSKSPDFWTRTLTMNAMSQSDWTRLWTKAGGDAGSVPVMGTGEANPADAGRPPVFPDWRRGESLTWSALEVQGVGVGQFRGDTISNSWIADPAAAGFRQRHWIAGLALRTGVYPTKEFLMRGRDKSGAACRRCQARLESCSHILGQCGWVQGSRIRRHHKICDLLATEAVRYGWTVNREFRVEGPEGGLRIPDLVCQKAATVIVIDVTIRYELDEFTLARAASEKVAHYRPVAAEIARRLGGRCAKVRGFPVGARGKWPSSNNIVLQELGLPVSRRRAFARLVSRRTLLYSLDVLRDFLREPEGRGLCTSPMAAVP</t>
  </si>
  <si>
    <t>TCCGTGCCCCGGCATGAAGGCGGGTCGGCGGGCGGATGTGGTGCGGCGGTGACTCTGGACATGCACCGGGCACTTTTCGCGGATCACCCTAGCTGTGGTGCCCGCCGGGGTTCCGCCCGAGTGGGGCGCCCCTGTGGGTGGCCTCAGCTGGCACCTAGCAGCTGACTTAGAACTGGTTCGGACCAGGGGAATCCGACTGTTTAATTAAAACAAAGCATTGCGAAGGCCCGCGGCGGGTGTTGATGCGATGTGATTTCTGCCCAGTGCTCTGAATGTCAAAGTGAAGAAATTCGAGGAAGCGCAGGTAAACGGCGGGAGTAACTATGACTCTCTTAAGG</t>
  </si>
  <si>
    <t>CCCCCTGGAATAGGGACATTGGTTCAGTACCATGCCTGAGGGTTTGGGAAAATTCTGTGTTCCATGTTCTAGGGGGGGTTCTTCTGAGGGTCCTCGGCCAACAAAAGGGGGGTAGTAATGTTGTGCTCCCCACCAAGGTCGAGGAGCTGTAGTTATGTTGATACCTCCTCGTGGTCCCCGCTGGTAGCGGCATGCCTGTTGACGGTTCTCCGTTGACGGTGTGCCGGCTAAATTCAACTGCCAAAGGAGGGGTTGTGTTTAACCAGCCAACCCTGGTAGTCTCGGTTACAAACACTATGAAGGTTCGCTCACGATTGTCCGGCCAGGATCACCCTTCTGGCTTATCAAAATGGGTGCCAGTGCGGCTAGGGATGGGGTCGACACTGCGAGAGCGAAGCTGTCCCTCCAGCGTGTTTGAGGTTGGACACGTTTGGAACTGGCGAACCAACCTCCCCAGTGGGCGATGGGACCGGCCGCTGGGGGTATATGGGCAGGTCCCCACTGTGACTGTGGCTACGGCTACGAGTCCGATGTTGCATGGAAAGTCCATTTCGATTGGAATTCAGGTCCAGGAGAGCGACTGGGCTAGGCTTCCTGGTGAATCCTCAGTGGTGGCCGAACTAATGATGGAGGAGGCCCCGGCATTAAGGGGGGGGCCTTCCGAAGTCGTGCTGGCACCACAGCCTGAAGAGGTCGTCAGAGCTCCGAACACACTTCCGGAAGTCGTGTGCACTGTCTCTCCGAGAGTGTCAGGTGGCACTCTCAATGAAGTCAGGGTCCTATTGCCTTGGGATGGCTCGGACTGCCCATTGTGTGGTGTGCAGGTGAAGGGCATCGTCGCGCTCGGTAAGCATTTTGCTATCCGGCACGGGGGTGTTACTGCCTTGTACGTGTGTCGTGAGTGCGGGAGGTGCAACATCAGCAGACACTCAATCTCTTGCCATGTGCCCAAGTGCGGTCGGGGCATGGAGGGGGTGGAGAGGGATCCGGCTAGCGGGTTTGCGTGCGATCTTTGTGATGCTCGGTTTTCTACGTCTGTTGGTGTCTCTCAGCACAAGCGGCACGCCCATGCAGCGGCGTGGAATGAGGTGCGGCTGGCAAGGAGGAAGTTGCCGGGTGGGGAGATTAGGGCGACGAAGCTCTGGAGTGTGAACGAGGTAAGGACGCTCATCCGGCTCGTCCGTGAGCACGGGGATAAGACTGCCACGTACCAACTCATAGCTGATGAGTTGGGAAACGGCAAGACGGCCGAACAGGTGAGGAGTAAGAGGAGAAACCTGAAGATCGATGTGGCCAGCGATTGCTTACACATAGCGGAGGAGGAGGGTTGCGAGGTGGTGGAGGACCCTGAACCTCTGGCTGATCCGTCTTCGGCACAGTCACCCCAGATCCTGTCAGCTGACAGGATCAGAGAAGCGTTAGATGGTTGGGGTGATAGGGAAAGTGCCGAAGAGGTGAGGGCTATCGCTGCTTTGGTTAGGGATGTAGATCAGAACCCTTTGATGATCGAATCCTCAGCATCGGAAATCATTTCGCTGTTAGGTGGGAGAGTGGAATGTCCTGGTAGGGCGCGTCCTTCCGTTCGAGGACAGAACCAGGTGACGGGTTGGGTGAGGCGTCTTGCTCAACGAAGGCGTGAGTACCGAGAGTGCCAGTTTTGGTATTCGAGGGATCAGGCCAGGCTCGCGGCACGGATCCTCGATGGTGCCGCAAGCCAGGAATGCGCCTTGCCGATGGAACAAATCTACGAAGCGTTTCGTGAGAGATGGGAAGTCGGCAGGCAGTTCCACGGACTTGGGGAGTTCCGGACGGATATAGTCTCCGATAACCAGGAGTTCTACGAACCCATTCTGGCGGCAGAGGTGGTCGAAAACTTAACCAAAATGTCTAATGGCACGGCCTCGGGCCCAGACAGGATCAGCAAAAAGGGTTTGCTGAACTGGGATCCTCGAGGTGAGCAACTGGCACGGATATTCACGACGTGGTTGGTCCGTGGAGTCATTCCCCGGGCCTTCAAGGAATGCAGGACGACATTGATTCCAAAGTCCTCTGATCCGAGTGAGTTGCTGGATGTCAATAGCTGGCGTCCAGTGACCATCGGGTCGGTGGTTCTGCGGCTGTTTTCTAGGATTCTGTCGATGAGGATCTCACGGGCTTGTCCTCTCAATCCTAGGCAGAGGGGTTTTTTGGTCTCCTCGAGTGGTTGCGCGGAGAACCTGTTGATTTTGACAGAGATCATCAGGCGCTCGAGAGAGGACGGAAGCCCTTTATCTGTTGTCTTTGTGGACTTTGCTAAGGCCTTTGATTCCATAGCCCATGAGCATATCCTGTGTGCCTTGGGTGAGCGCCGGGTCGACCCTCACGTTATTGAGTTGATTCGCAACTCATATGTGGATTGCGTGACCAGGGTGAACTGTGTGGACGGCCCCACACAGCCTATTCACATCAAGGTAGGTGTTAAGCAGGGCGACCCCCTGTCCCCTCTGCTTTTCAACCTCGCTATGGATCCCCTTATCCATAGACTTGAACGCACGGCCAGATTCGGGTTACGATGGGGAGATCACACGATCTCCACGTTGGCATTCGCTGACGATTTGGTTCTGGTGGCAGGATCGGTGGAGGCAATGAATGGGAGTCTCAGGATCTTGGAGGAATTTTGCCAACTGACGGGGCTGAGCGTTCAGCCCAAGAAGTGTCACGGGTTTTACATGGACAAGGGCGTGGTTAACGGCTGTGGAGCTTGGAGGATCGGTGGAACCCCCATCCACATGATTCCTCCGGGGGAATCAGTTCGTTATTTAGGTGTCCAGGTGGGCCCGGGGCAAGGCATTGTGACTCCAGATCTCATCCAAGAGTTGGAAACGTTTGTAGGGAGGATCTCGGAGGCTCCACTGAAGCCCGCACAGCGTCTGCGGTTACTAAACTCATTTGCTCTCCCTCGGCTCATGTACCGGGCTGATCTAGGTGGTGTGCCATCAACCAAACTGGCCCGAATTGATGGGTTAGTCCGGAAGGCCGTGAAGCAATGGTTGCATTTGCCCCCCTCGGCGGCGAATGGGCTGTTGTATTCCCGTGTGCGGGATGGCGGACTGGGAGTCCTACGGCTGGAAAGACTAATCCCTTCGATACAGTTGCGACGAATGTATCGAATGTCCAAGTCACCCGACTTTTGGACGAGGACCTTGACTATGAACGCTATGTCGCAATCGGACTGGACGAGACTGTGGACTAAGGCCGGTGGTGATGCGGGTAGTGTGCCTGTGATGGGCACCGGGGAAGCTAACCCGGCCGATGCGGGGAGACCGCCAGTTTTCCCAGACTGGCGGCGTGGTGAGAGTCTGACATGGTCAGCGCTTGAGGTCCAAGGTGTTGGTGTAGGCCAGTTCAGGGGGGACACGATCAGTAATTCGTGGATTGCCGATCCTGCCGCTGCAGGTTTTCGGCAACGCCACTGGATTGCAGGTCTGGCCCTGAGGACCGGAGTCTATCCCACCAAGGAGTTCCTGATGCGGGGAAGGGACAAGTCAGGAGCAGCCTGCAGGCGCTGCCAGGCAAGGCTTGAGTCATGTTCGCATATCTTGGGTCAATGTGGATGGGTTCAAGGAAGCAGGATTAGGAGGCACCACAAGATATGCGATCTCCTGGCGACCGAGGCGGTGAGGTACGGCTGGACGGTAAACAGGGAGTTCCGAGTTGAAGGACCTGAGGGCGGCCTCAGGATCCCCGACCTGGTTTGCCAGAAGGCTGCTACGGTAATCGTCATCGATGTTACCATTCGTTATGAGCTGGATGAGTTCACTCTGGCTCGAGCCGCATCGGAGAAAGTCGCACACTATCGCCCAGTTGCAGCGGAGATTGCAAGACGGTTAGGAGGGCGTTGTGCGAAGGTACGGGGGTTCCCCGTGGGAGCTCGGGGAAAGTGGCCTTCAAGCAACAACATAGTGTTGCAGGAGTTGGGTCTGCCGGTGAGTAGGCGGAGGGCGTTCGCTCGACTGGTGAGCCGGAGAACTCTGCTTTACTCACTTGATGTATTGCGAGATTTTCTGCGTGAACCGGAAGGGCGAGGGTTGTGCACATCCCCCATGGCTGCGGTGCCATGAAATTGTGTGGGCATCTGGGGATCTCGTGA</t>
  </si>
  <si>
    <t>Hypsolebias coamazonicus</t>
  </si>
  <si>
    <t>Gill's molly</t>
  </si>
  <si>
    <t>GCA_032273985.1</t>
  </si>
  <si>
    <t>R2-1_HCo</t>
  </si>
  <si>
    <t>YLLVVPAGSGMPVDGSPLTVCRLNSTAKGGVVFNQPTLVVSVTNTMKVRSRLSGQDHPSGLSKWVPVRLGMGSTLRERSCPSSVFEVGHVWNWRTNLPSGRWDRPLGVYGQVPTVTVATATSPMLHGKSISIGIQVQESDWARLPGESSVVAELMMEEAPALRGGPSEVVLAPQPEEVVRAPNTLPEVVCTVSPRVSGGTLNEVRVLLPWDGSDCPLCGVQVKGIVALGKHFAIRHGGVTALYVCRECGRCNISRHSISCHVPKCGRGMEGVERDPASGFACDLCDARFSTSVGVSQHKRHAHAAAWNEVRLARRKLPGGEIRATKLWSVDEVRTLIRLIREHGDKTATYQLIADELGNGKTAEQVRSKRRNLKIDVASDCLHIAEEEGCEAVEDPEPLADPSSAQSPLILSADRIREALDGWGDRESAEEVRAIAALVRDVDQNPLMIESSASEIISLLGGRVECPGRACPSVRGQNQVTGWVRRLAQRRREYRECQFWYSRDQARLAARILDGAESQECALPMEQIYEAFRERWEVGRQFHGLGEFRTDLVSDNQEFYEPILAAEVVENLTKMSNGTASGPDRISKKGLLNWDPRGEQLARIFTTWLVRGVIPRAFKECRTTLIPKSSDPSELLDVNSWRPVTIGSVVLRLFSRILSMRISRACPLNPRQRGFLVSSSGCAENLLILTEIIRRSREDGSPLSVVFVDFAKAFDSIAHEHILCALGERRVDPHVIELIRNSYVDCVTRVNCVDGPTQPIHIKVGVKQGDPLSPLLFNLAMDPLIHRLERTARFGLRWGDHTISTLAFADDLVLVAGSVEAMNGSLRILEEFCQLTGLSVQPKKCHGFYMDKGVVNGCGAWRIGGTPIHMIPPGESVRYLGVQVGPGQGIVTPDLIQELETFVGRISEAPLKPAQRLRLLNSFALPRLMYRADLGGVPSTKLARIDGLVRKAVKQWLHLPPSAANGLLYSRVRDGGLGVLRLERLIPSIQLRRMYRMSKSPDFWTRTLTMNAMSQSDWTRLWTKAGGDAGSVPVMGTGDANPTDAGRPPVFPDWRRGESLTWSALEVQGVGVGQFRGDTISNSWIADPAAAGFRQRHWIAGLALRTGVYPTKEFLMRGRDKSGAACRRCQARLESCSHILGQCGWVQGSRIRRHHKICDLLATEAVRYGWMVNREFRVEGPEGGLRIPDLVCQKAATIIVIDVTIRYELDEFTLARAASEKVAHYRPVAAEIARRLGGRCAKVRGFPVGSRGKWPSSNNIVLQELGLPVSRRRAFARLVSRRTLLYSLDVLRDFLREPEGRGLCTSPMAAVP</t>
  </si>
  <si>
    <t>GAGTGGGGCGCCCCTGTGGGTGGCCTCAGCTGGCACCTAGCAGCTGACTTAGAACTGGTTCGGACCAGTGGAATCCGACTGTTTAATTAAAACAAAGCATTGCGAAGGCCCGCGGCGGGTGTTGATGCGATGTGATTTCTGCCCAGTGCTCTGAATGTCAAAGTGAAGAAATTCGAGGAAGCGCGGGTAAACGGCGGGAGTAACTATGACTCTCTTAAGG</t>
  </si>
  <si>
    <t>CCCCCTGGAATAGGGACATTGGTTCAGTACCATGCCTGAGGGTTTGGGAAAATTCTGTGTTCCATGTTCTAGGGGGGGTTCTTCTGAGGGTCCTCGGCCAACAAAAGGGGGGTAGTAATGTTGTGCTCCCCACCGAGGTCGAGGAGCTGTAGTTATGTTGATACCTCCTCGTGGTCCCCGCTGGTAGCGGCATGCCTGTTGACGGTTCTCCGTTGACGGTGTGCCGGCTAAATTCAACTGCCAAAGGAGGGGTTGTGTTTAACCAGCCAACCCTGGTAGTCTCGGTTACAAACACTATGAAGGTTCGCTCACGATTGTCCGGCCAGGATCACCCTTCTGGCTTATCAAAATGGGTGCCAGTGCGGCTAGGGATGGGGTCGACACTGCGAGAGCGAAGCTGTCCCTCCAGCGTGTTTGAGGTTGGACACGTTTGGAACTGGCGAACCAACCTCCCCAGTGGGCGATGGGACCGGCCACTGGGGGTATATGGGCAGGTCCCCACTGTGACTGTGGCTACGGCTACGAGTCCGATGTTGCATGGAAAGTCCATTTCGATTGGAATTCAGGTCCAGGAGAGTGACTGGGCTAGGCTTCCTGGTGAATCCTCAGTGGTGGCCGAACTAATGATGGAGGAGGCCCCGGCATTAAGGGGGGGGCCTTCCGAAGTCGTGCTGGCACCACAGCCTGAAGAGGTCGTCAGAGCTCCGAACACACTTCCGGAAGTCGTGTGCACTGTCTCTCCGAGAGTGTCAGGTGGCACTCTCAATGAAGTCAGGGTCCTATTGCCTTGGGATGGCTCGGACTGCCCATTGTGTGGTGTGCAGGTGAAGGGCATCGTCGCGCTCGGTAAGCATTTTGCTATCCGGCACGGGGGTGTTACTGCCTTGTACGTGTGTCGTGAGTGCGGGAGGTGCAACATCAGCAGACACTCAATCTCTTGCCATGTGCCCAAGTGCGGTCGGGGCATGGAGGGGGTGGAGAGGGATCCGGCTAGCGGGTTTGCGTGCGATCTTTGTGATGCTCGGTTCTCTACGTCTGTTGGTGTCTCTCAGCACAAGCGGCACGCCCATGCAGCGGCGTGGAATGAGGTGCGGCTGGCAAGGAGGAAGTTGCCGGGTGGGGAGATTAGGGCGACGAAGCTCTGGAGTGTGGACGAGGTACGTACGCTCATCCGGCTCATCCGTGAGCACGGGGATAAGACTGCCACGTACCAACTCATAGCTGATGAGTTGGGGAATGGCAAGACGGCCGAACAGGTGAGGAGTAAGAGGAGAAACCTGAAGATCGATGTGGCCAGCGATTGCTTACACATAGCGGAGGAGGAGGGTTGCGAGGCGGTGGAGGACCCTGAACCTCTGGCTGATCCGTCTTCGGCACAGTCACCCCTGATCCTATCAGCTGACAGGATCAGAGAAGCGTTAGATGGTTGGGGTGATAGGGAAAGTGCCGAAGAGGTGAGGGCAATCGCTGCTTTGGTTAGGGATGTAGATCAGAACCCTTTGATGATCGAATCCTCAGCATCAGAAATCATTTCGCTGTTAGGTGGGAGAGTGGAGTGTCCTGGTAGGGCGTGTCCTTCTGTTCGAGGACAGAACCAGGTGACGGGTTGGGTGAGGCGTCTCGCTCAACGAAGGCGTGAGTACCGAGAGTGCCAGTTTTGGTATTCGAGGGATCAGGCCAGGCTCGCGGCACGGATCCTCGATGGTGCCGAAAGCCAGGAATGCGCCTTGCCGATGGAACAAATCTACGAAGCGTTTCGTGAGAGATGGGAAGTTGGCAGGCAGTTCCACGGACTTGGGGAGTTCCGGACGGATTTAGTCTCCGATAACCAGGAGTTCTACGAACCCATTCTGGCGGCAGAGGTGGTCGAAAACCTAACCAAAATGTCTAATGGCACGGCCTCGGGCCCAGACAGGATCAGCAAAAAGGGTTTGCTGAACTGGGATCCTCGGGGTGAGCAACTGGCACGGATATTCACGACGTGGTTGGTCCGTGGAGTCATTCCCCGGGCCTTCAAGGAATGCAGGACGACATTGATTCCAAAGTCCTCTGATCCGAGTGAGTTGCTGGATGTCAATAGCTGGCGTCCAGTGACCATCGGGTCGGTGGTTCTGAGGCTGTTTTCTAGGATTCTGTCGATGAGGATCTCACGGGCTTGTCCTCTCAATCCTAGGCAGAGGGGTTTCTTGGTCTCCTCGAGTGGTTGCGCGGAGAACCTGTTGATTTTGACAGAGATCATCAGGCGCTCGAGAGAGGACGGAAGCCCTTTATCTGTTGTCTTTGTGGACTTTGCTAAGGCCTTTGATTCCATAGCCCATGAGCATATCCTGTGTGCCTTGGGTGAGCGCCGGGTCGACCCTCACGTTATTGAGTTGATTCGCAACTCATATGTGGATTGCGTGACCAGGGTGAACTGTGTGGACGGCCCCACACAGCCTATTCACATTAAGGTAGGTGTTAAGCAGGGCGACCCCCTGTCCCCTCTGCTTTTCAACCTCGCTATGGATCCCCTTATCCATAGACTTGAACGCACGGCCAGATTCGGGTTACGATGGGGAGATCACACGATCTCCACGTTGGCATTCGCTGACGATTTGGTTCTGGTGGCAGGATCGGTGGAGGCAATGAATGGGAGTCTCAGGATCTTGGAGGAATTTTGCCAACTGACGGGGCTGAGCGTTCAGCCCAAGAAGTGTCACGGGTTTTACATGGACAAGGGCGTGGTTAACGGCTGTGGAGCTTGGAGGATCGGTGGAACCCCCATCCACATGATTCCTCCGGGGGAATCAGTTCGTTATTTAGGTGTCCAGGTGGGCCCGGGGCAAGGCATTGTGACTCCAGATCTCATCCAAGAGTTGGAAACGTTTGTAGGGAGGATCTCGGAGGCTCCACTGAAGCCCGCACAGCGTCTGCGGTTACTAAACTCATTTGCTCTCCCTCGGCTCATGTACCGGGCTGATCTAGGTGGTGTGCCATCAACCAAACTGGCCCGAATTGATGGGTTAGTCCGGAAGGCCGTGAAGCAATGGTTGCATTTGCCCCCGTCGGCGGCGAATGGGCTGTTGTATTCCCGTGTGCGGGATGGCGGACTGGGAGTCCTACGGCTGGAAAGACTAATCCCTTCGATACAGTTGCGACGAATGTATCGAATGTCCAAGTCACCCGACTTTTGGACGAGGACCTTGACTATGAACGCTATGTCGCAATCGGACTGGACGAGACTGTGGACTAAGGCCGGTGGTGATGCGGGTAGTGTGCCTGTGATGGGCACTGGGGACGCTAACCCGACCGATGCGGGGAGACCGCCAGTTTTCCCAGACTGGCGGCGTGGTGAGAGTCTGACATGGTCAGCGCTTGAGGTCCAAGGTGTTGGTGTAGGCCAGTTCAGGGGGGACACGATCAGTAATTCGTGGATTGCCGATCCTGCCGCTGCAGGTTTTCGGCAACGCCATTGGATTGCAGGTCTGGCCCTGAGGACCGGAGTCTATCCCACCAAGGAGTTCCTGATGCGGGGAAGGGACAAGTCAGGAGCAGCCTGCAGGCGCTGCCAGGCAAGGCTTGAGTCATGTTCGCATATCTTGGGTCAATGTGGATGGGTTCAAGGAAGCAGGATTAGGAGGCACCACAAGATATGCGATCTCCTGGCGACCGAGGCGGTGAGGTACGGCTGGATGGTAAACAGGGAGTTCCGAGTTGAAGGACCTGAGGGCGGCCTCAGGATCCCCGACCTGGTTTGCCAGAAGGCTGCTACGATAATCGTCATCGATGTTACCATTCGTTATGAGCTGGATGAGTTCACTCTGGCTCGAGCCGCATCGGAGAAAGTCGCACACTATCGCCCAGTTGCAGCGGAGATTGCAAGACGGTTAGGAGGGCGTTGTGCGAAGGTACGGGGGTTCCCCGTGGGATCTCGGGGAAAGTGGCCTTCAAGCAACAACATAGTGTTGCAGGAGTTGGGTCTGCCGGTGAGTAGGCGGAGGGCGTTCGCTCGACTGGTGAGCCGGAGAACTCTGCTTTACTCACTTGATGTATTGCGAGATTTTCTGCGTGAACCGGAAGGGCGAGGGTTGTGCACATCCCCCATGGCTGCGGTGCCATGAAATTGTGTGGGCATCTGGGGATCTCGTGATGATTATACTCATCTTGTGCTCACTAGGGTGACCCTCGTGACGGCCACGATTCAAGCCGGAAAGCGGGATGTACCCGCCTAAG</t>
  </si>
  <si>
    <t>TGAAATTGTGTGGGCATCTGGGGATCTCGTGATGATTATACTCATCTTGTGCTCACTAGGGTGACCCTCGTGACGGCCACGATTCAAGCCGGAAAGCGGGATGTACCCGCCTAAG</t>
  </si>
  <si>
    <t>Simpsonichthys santanae</t>
  </si>
  <si>
    <t>GCA_031762415.1</t>
  </si>
  <si>
    <t>R2-1_SSan</t>
  </si>
  <si>
    <t>RWRAAPPRSRSCSYMLIPPCGPAGNGIPVDGSPLTVYRPNSTAKGRVAFDQPARVVAVTNTMIVGSRFSGQDHPSGLSKWVPVRLGMGSTLRERSCPTSVFEVGHVWNWRTNLPSGRWDQPLGESVRVPTVSVATATSPVLRGKTASVSIQVQESDWLMLPGEPSVGAELMIEEAPAERGGPSDVVLAPQPVEVVEAPNTLPGVVCTVSPRASGGALTEVRVLLPWDGSDCPLCGVQVKGIVALGKHFAVRHGGVTALYVCRECGRCSTSRHSISCHVPKCGRGVDGVERGPANGFACDLCDARFPTPVGVSQHKRHAHAAAWNEVRLARRKLPGGEIRATKLWSVDEVRKLIRLILEHGDKTATYQLIADELGNGKTAEQVRSKRRNLKIEVASDCPHIAEEEGLELVDDPEPQADPSSAQSPQVLSADRIRDALDGWGDREGAEEVRAIAVLVRGVDQNPLLIESSASEIISLLGGGVKCSGGARPPVREQNQVRGWVRRLAQRRREYRECQYWYLRDQARLAAQILDGAASQECALPMEQIYEVFRERWEVGRPFHGLGEFRTDLVTDNGEFYEPILAAEVVENLTKMSNGTASGPDRVSKKGLLNWDPRGEQLARLFTTWLVRGVIPRAFKECRTTLIPKSSDPGELQDVTGWRPVTIGSVVLRLFSRILAMRISRACPLNPRQRGFLVSSSGCAENLLILGEIIRHSREDGSPLSVVFVDFAKAFDSIAHEHILCALGERRVDPHVIELIHNSYVDCMTRVNCVGGPTQPIHIKVGVKQGDPLSPLLFNLAMDPLIHRLERTARFGLRWGDHTISTLAFADDLVLVAGSVEAMNGSLRILEEFCQLTGLSVQPKKCHGFYMDKGMVNGCEAWRIGGAPIHMIPPGESVRYLGVQVGPGQGIRTPDLIQELETFVGRISEAPLKPAQRLRLLNSFALPRLMYRADLGGVPSTKLARIDGLVRKAVKQWLHLPPSAANGLLYSRMRDGGLGVLRLERLIPSIQLRRLYRMSKSSDFWTRTLTMSTMSQSDWTRLWTKAGGDAGSVPVMGTGEANPADAGRPPVFPDWRRGESLTWSALEVQGVGVDQFRGDTVSSSWIADPSAVGFRQRHWIAGLALRTGVYPTKEFLARGMDKSGAACRRCQARLESCSHILGQCAWVQGSRIRRHHKVCDLLATEAERYGWTVTREFRVEGPEGGLRIPDLVFQKADTIFVIDVTIRYELDEFTLARAASEKVSHYRPVAAEIARRLGGRCAKVRGFPVGARGKWPSSNNIVLQELGMPVSRRRAFARLVSRRTLLYSLDVLRDFLREPEGRGLGTSPMAAVP</t>
  </si>
  <si>
    <t>CGCCCCGGCGGGCGGCCTCGGCCGGCGCCTAGCAGCTGACTTAGAACTGGTGCGGACCAGGGGAATCCGACTGTTTAATTAAAACAAAGCATCGCGAAGGCCCGCGGCGGGTGTTGACGCGATGTGATTTCTGCCCAGTGCTCTGAATGTCAAAGTGAAGAAATTCAATGAAGCGCGGGTAAACGGCGGGAGTAACTATGACTCTCTTAAGG</t>
  </si>
  <si>
    <t>CCCCCTTGACTGAGGATATCAGTTTAGTACCGTCCCTGAGGGGTTGGGAAAATGCTGTGTCCAATGTTTTGGGGTGTCCTTCTGAGGGTCCTCGGCCATCAAAAGGGGGGTAGCGGTGGCGTGCTGCCCCCCCGAGGTCGAGGAGCTGTAGTTACATGTTGATACCTCCATGTGGTCCCGCTGGTAACGGTATACCTGTTGACGGTTCTCCGTTGACGGTGTACCGGCCAAATTCAACAGCCAAAGGAAGGGTTGCGTTTGACCAGCCGGCCCGGGTAGTTGCGGTTACAAACACGATGATAGTAGGCTCACGATTTTCCGGCCAGGATCACCCTTCTGGCTTATCAAAATGGGTGCCAGTGCGGCTAGGGATGGGGTCGACACTGCGAGAGCGAAGCTGTCCCACCAGCGTGTTTGAGGTTGGACACGTTTGGAACTGGCGAACCAACCTCCCCAGTGGTCGGTGGGACCAACCACTGGGGGAGTCCGTCCGGGTCCCCACTGTGTCTGTGGCTACGGCTACGAGTCCAGTGTTGCGTGGAAAGACCGCTTCGGTCAGTATTCAGGTCCAGGAGAGCGACTGGCTTATGCTTCCTGGAGAGCCCTCGGTGGGAGCCGAATTAATGATAGAGGAGGCCCCGGCAGAAAGGGGGGGGCCTTCTGACGTCGTGTTGGCACCACAGCCTGTAGAGGTCGTCGAAGCTCCGAACACACTTCCGGGGGTTGTGTGCACCGTTTCCCCGAGAGCGTCAGGTGGCGCTCTCACTGAAGTCAGGGTCCTCTTGCCTTGGGATGGCTCGGACTGCCCATTGTGTGGGGTGCAGGTGAAGGGCATCGTCGCGCTCGGTAAGCATTTTGCTGTCCGGCACGGGGGTGTTACTGCCTTGTACGTGTGTCGTGAGTGCGGGAGGTGCAGCACCAGCAGGCACTCCATCTCATGCCATGTGCCCAAGTGTGGTCGGGGCGTGGATGGGGTGGAGAGGGGGCCGGCTAACGGGTTCGCGTGCGATCTTTGTGATGCCCGGTTCCCTACGCCTGTTGGTGTCTCTCAGCACAAGCGGCACGCCCACGCAGCGGCGTGGAACGAGGTAAGGTTGGCAAGGAGGAAGTTGCCAGGTGGGGAGATTAGGGCGACGAAGCTCTGGAGTGTGGACGAGGTTCGGAAGCTCATCCGGCTCATCCTTGAGCACGGGGATAAGACTGCTACGTACCAACTCATAGCTGATGAGTTGGGAAATGGCAAGACGGCCGAACAGGTGAGGAGTAAGAGGAGGAACCTGAAGATCGAAGTGGCCAGCGATTGCCCACACATAGCTGAGGAGGAGGGTCTCGAGTTGGTGGACGACCCTGAACCTCAGGCTGATCCGTCTTCGGCACAGTCACCTCAGGTCCTGTCAGCTGACAGGATCAGAGATGCGTTGGATGGTTGGGGTGACAGAGAAGGGGCCGAAGAGGTGAGGGCAATCGCTGTATTGGTTAGGGGTGTAGATCAGAACCCTTTGCTGATCGAATCCTCAGCATCAGAGATCATTTCATTGTTGGGAGGGGGAGTGAAGTGTTCCGGTGGGGCGCGTCCGCCCGTTCGAGAACAGAACCAAGTGAGGGGTTGGGTGAGGCGTCTCGCTCAACGAAGGCGTGAGTACCGAGAGTGCCAGTATTGGTATTTGAGGGATCAGGCCAGGCTTGCGGCACAGATCCTCGATGGTGCCGCGAGCCAGGAATGCGCCTTGCCGATGGAACAAATCTACGAAGTGTTTCGTGAGAGATGGGAAGTCGGAAGGCCGTTCCATGGGCTTGGGGAGTTCCGAACAGATTTAGTCACCGATAACGGGGAGTTTTACGAACCCATTCTAGCGGCTGAGGTGGTCGAAAACCTAACCAAAATGTCAAACGGCACGGCCTCGGGACCAGACAGGGTCAGCAAAAAGGGTTTGCTGAACTGGGATCCTCGGGGTGAGCAACTGGCACGGCTATTCACGACGTGGTTGGTCCGTGGAGTCATTCCCCGGGCCTTCAAGGAATGCAGGACGACATTGATTCCGAAGTCCTCCGATCCAGGTGAGTTGCAGGATGTCACTGGGTGGCGTCCAGTGACCATCGGGTCGGTGGTTCTTCGGCTGTTTTCTAGGATCTTGGCGATGAGGATCTCTCGGGCTTGTCCTCTCAATCCTAGGCAGAGGGGTTTCTTGGTCTCCTCGAGTGGTTGCGCGGAGAACCTGTTGATCTTAGGAGAGATCATCAGGCACTCGAGAGAGGACGGAAGCCCTTTGTCTGTCGTCTTTGTTGACTTTGCTAAGGCCTTTGACTCCATAGCCCATGAGCATATCCTGTGTGCCTTGGGTGAGCGCCGGGTCGACCCTCACGTTATTGAGTTGATTCACAACTCATATGTGGATTGCATGACCAGGGTGAACTGTGTGGGCGGCCCCACACAGCCTATTCACATCAAGGTTGGTGTTAAGCAGGGGGACCCCTTGTCCCCTTTGCTTTTCAACCTGGCTATGGATCCCCTTATCCATAGGCTCGAACGAACGGCCAGATTCGGGTTACGATGGGGAGATCATACGATCTCCACGTTGGCATTCGCTGATGATTTGGTTCTGGTGGCAGGGTCGGTGGAGGCAATGAATGGAAGTCTCAGGATCTTGGAGGAATTTTGCCAACTGACGGGGCTGAGCGTTCAGCCCAAGAAGTGTCACGGATTTTACATGGACAAGGGCATGGTTAACGGCTGTGAAGCCTGGAGGATCGGTGGAGCCCCCATCCACATGATTCCTCCGGGGGAATCAGTTCGTTATTTGGGTGTCCAGGTAGGCCCGGGGCAAGGCATTAGGACTCCAGATCTCATCCAAGAGTTGGAAACGTTTGTTGGGAGGATCTCGGAGGCTCCACTGAAGCCCGCACAGCGTCTGCGGTTATTGAACTCATTTGCTCTCCCTCGACTTATGTATCGGGCCGATCTAGGTGGGGTGCCATCGACCAAACTAGCCCGAATTGATGGATTGGTCCGGAAGGCCGTGAAACAATGGTTGCATTTGCCCCCGTCGGCGGCGAATGGGCTGTTGTATTCACGTATGCGGGATGGTGGCCTAGGAGTCCTGCGGCTGGAAAGACTAATCCCTTCGATACAGCTGCGGAGACTGTATCGAATGTCCAAGTCATCCGACTTTTGGACGCGAACCCTGACGATGAGCACTATGTCGCAATCTGACTGGACGAGACTGTGGACTAAGGCCGGAGGTGATGCGGGTAGTGTGCCTGTAATGGGCACTGGGGAAGCTAACCCGGCCGATGCGGGGAGACCGCCGGTTTTCCCAGACTGGCGGCGTGGCGAGAGTCTGACATGGTCAGCGCTCGAGGTCCAAGGTGTTGGTGTAGACCAGTTCAGGGGGGACACGGTCAGTAGTTCGTGGATTGCCGATCCTTCTGCTGTGGGGTTTCGGCAACGCCATTGGATTGCTGGCCTGGCCCTTAGGACCGGGGTCTATCCCACCAAGGAGTTCCTGGCTCGGGGTATGGACAAGTCAGGGGCAGCCTGCAGGCGCTGCCAGGCAAGGCTTGAGTCATGTTCTCATATCTTGGGGCAGTGTGCCTGGGTGCAGGGAAGTCGGATTCGGAGGCACCACAAGGTATGTGATCTCCTGGCGACCGAAGCGGAGAGGTACGGATGGACGGTGACCAGGGAGTTCAGAGTTGAAGGACCTGAGGGCGGCCTTAGGATCCCCGACCTGGTTTTCCAGAAGGCCGATACGATATTCGTGATCGATGTTACCATTCGTTATGAGCTGGATGAGTTCACTCTGGCTCGAGCCGCATCGGAGAAGGTCTCGCACTATCGCCCAGTTGCAGCAGAGATTGCTAGACGGTTAGGTGGGCGTTGTGCGAAGGTACGGGGGTTCCCTGTGGGAGCTCGGGGAAAGTGGCCTTCAAGCAACAACATAGTGTTACAAGAGTTGGGTATGCCGGTGAGTAGGAGGAGGGCGTTCGCCCGACTGGTGAGCCGGAGGACTCTGCTTTACTCACTTGATGTATTGCGAGATTTTCTGCGTGAGCCGGAAGGGCGAGGGTTGGGCACATCCCCCATGGCTGCGGTGCCATGAAATTGTGTGGGCAGTGGTGACCGGGACTAACCACTGGGTGTAGCTGGGCGTGTCCCTCTGGACTGTAGCGTGGCTGCAGGTCCAGCGTAGCGTATGACGGCTGAGTAGGTGGTAGGGCGTTTCGCTCGACTGGCAAGCTTAAGGACTCTAGCGGTACTCATTTGGGTATGGCCGGATGTTCTGGGTCAGCTGAGAGAGTGAGGGTTGTGCACACCCCCCCATGGCTGCGGTGCCATGAAATTGTGTGGGCATCTGGGAATCTCGTGATGATTATACTCATCTTGTGCTCACTCGGATGACACGTGACGGCCACGTTTCAAGCCGGAAAGCTGGGTTGGTCCAGCCAAAG</t>
  </si>
  <si>
    <t>TAGCCAAATGCCTCGTCATCTAATTAGTGACGCGCATGAATGGATGAACGAGATTCCCACTGTCCCTACCTCCTATCTAGCGAAACCACAGCCAAGGGAACGGGCTTGGCAGAATCAGCGGGGAAAGAAGACCCTGTTGAGCTTGACTCTAGTCTGGCACTGTGAAGAGACATGAGAGGCGTAGAATAAGTGGGAGGCCCCGCGAGGGGTCCGCCGGTGAAATACCACTACTCTTATCGTGTTTTCACTTACCCGGTGAGGCGGCGAGGCGAGCCCCGCGCGGGCTCTCGGTTCTGGCGTCAAGCGCCCGGCGCGTGCCGGGCGCGAGCCGCTCCGGGGACAGTGGCAGGTGGGGAGTTTGACTGGGGCGGTACACCTGTCAAACGGTAACGCAGGTGTCCTAAGGCGAGCTCAGGGAGGACAGAAACCTCCCGTGGAGCAGAAGGGCAAAAGCTTGCTTGATCTTGATTTTCAGTATGAGTACAGACCGTGAAAGCGGGGCCTCACGATCCTTCTGACCTTTGGGGTTTTAAGCAGGAGGTGTCAGAAAAGTTACCACAGGGATAACTGGCTTGTGGCGGCCAAGCGTTCATAGCGACGTCGCTTTTTGATCCTTCGATGTCGGCTCTTCCTATCATTGTGAAGCAGAATTCACCAAGCGTTGGATTGTTCACCCACTAATAGGG</t>
  </si>
  <si>
    <t>TGAAATTGTGTGGGCAGTGGTGACCGGGACTAACCACTGGGTGTAGCTGGGCGTGTCCCTCTGGACTGTAGCGTGGCTGCAGGTCCAGCGTAGCGTATGACGGCTGAGTAGGTGGTAGGGCGTTTCGCTCGACTGGCAAGCTTAAGGACTCTAGCGGTACTCATTTGGGTATGGCCGGATGTTCTGGGTCAGCTGAGAGAGTGAGGGTTGTGCACACCCCCCCATGGCTGCGGTGCCATGAAATTGTGTGGGCATCTGGGAATCTCGTGATGATTATACTCATCTTGTGCTCACTCGGATGACACGTGACGGCCACGTTTCAAGCCGGAAAGCTGGGTTGGTCCAGCCAAAG</t>
  </si>
  <si>
    <t>Poeciliopsis gracilis</t>
  </si>
  <si>
    <t>Porthole Livebearer</t>
  </si>
  <si>
    <t>GCA_903067085.1</t>
  </si>
  <si>
    <t>R2-1_PGr</t>
  </si>
  <si>
    <t>GAVGTRLYLHVVPLVTVRRPNQPAQGGVALNQPTLVILSVTNMMRFPTVAFGQDHPSGLSKRVPVRLGMGSTLRQRSCPSGVFEVGHVWNWRTNLPTGRWDQPLGVWSRVPTGTGATASSPILLRRKTVSVATQVQESDWLVLPGESSAATELMVEATSVIRVEAAEIVLEPQLEQVVRGAVHTLPEPGVTEAPNEVRVPLPWIGSDCPLCGVQVKGIVALGKHLAIRHGGVTALYECGRCGRSSINRHSISCHVPKCGGVAGEGGEPASGFACELCDARFPTPVGVSQHKRHAHAAAWNETRLARRKVPAGEIRATKLWSVGEVQTLIRLIREHGDSVATYQLIAVELGNGKTAEQVRSKRRNLTIDTAGDSSHVAEEGSATAADPEPLAVQSSAPSPQVLSSDRIREALATWGGREGGEEVRAIAEFVRDADQNPFLVESSASEIISRLGGRVERPGRARPPVREQNQARGWARRLAQRRRAYRECQFWYSRDQARLAARILDGAGSQECAIPADQIYEAFRERWEVGGQFHGLGEFRTDLVSDNQEFYNPILAAEVMENLNKMENGTAPGPDRISKKGLLNWDPRGVQLARLFTTWLIRGAIPRAFKECRTTLLPKSTDPGELLDANGWRPVTIGSMVLRLFSRILTMRMARACPLNPRQRGFLASSSGCAENLLILGEIIRRSRMDGSPLAVVFVDFAKAFDSIAHEHILCALGERRVDPHVIELIRNSYVDCVTRVNCVNGPTQKIHMNLGVKQGDPMSPLLFNLAMDPLIHRLEQARFGLRWGDHSISTLAFADDLVLVAGSVEAMNGSLRILEEFCQLTGLRVQPKKCHGFYMDKGVVNGCEAWRISGTPIHMIPPGESVRYLGVQVGPGQGITTPDLFPSVSLWAARISEAPLKPSQKVRLLNSFALPRLMYQADLGGVPPTKLARIDGLVRKVVKQWLHLPPSAGNGLLYSRVRDGGLGILRLERLIPSIQVKRLYRMSKSTDFWTRTLTTHAVSQSHWEKLWIKAGGDADSVPVMGNGEANLPDAGSPPVYPDWRRGENLAWASLEVQGVGVDQFRGDKISNSWIAEPAAVGFRQRHWIAGLALRTGVYPTREFLARGKDKSGAACRRCSARLESCSHILGQCAWVQGSRIRRHNKVCELLAAEAEKHGWTVAREFRVEGPEGGLRIPDLVCKKAEAIFVIDVTVR</t>
  </si>
  <si>
    <t>CCCCCCCCCCCGGGGGCAGGCGGGCTGGGGGGGGGGCCCCCCCGGGCGGGTGTCCTCGGCTGGCGCCTAGCAGCTGACTTAGAACTGGTGCGGACCAGGGGAATCCGACTGTTTAATTAAAACAAAGCATCGCGAGGGCCCATGCTGGGTGTTGACGCGATGTGATTTCTGCCCAGTGCTCTGAATGTCAAAGTGAAGAAATTCAATGAAGCGCGGGTAAACGGCGGGAGTAACTATGACTCTCTTAAGG</t>
  </si>
  <si>
    <t>GTCCTGGGAGATAGAGCGCCGTTCAGTACCGCTCCCGAGGGACTGGGAAAATGCGGCGTCACTAAGCCCAGGGTGTGCCTTCTGGGGGTCCTCAGCCACAAAATGGGGGAAGCGGATGGGCGTGCTTCCCCCCAGGCTGAGGAGCAGTAGGAACTAGGTTGTACCTCCACGTGGTCCCGCTGGTAACGGTTCGCCGGCCAAACCAACCAGCCCAAGGAGGAGTTGCGCTTAACCAGCCGACTCTGGTAATTCTCTCGGTTACAAACATGATGCGGTTTCCCACAGTTGCTTTCGGCCAGGATCACCCTTCTGGCTTATCAAAACGGGTGCCAGTGCGGCTAGGGATGGGGTCGACACTGCGTCAGCGAAGCTGTCCCTCCGGCGTGTTTGAGGTTGGACACGTGTGGAACTGGCGAACCAACCTCCCCACTGGGCGCTGGGACCAGCCCCTGGGGGTATGGTCTAGGGTCCCCACCGGGACTGGGGCTACGGCTTCCAGTCCAATCCTGTTGCGTAGAAAGACCGTATCGGTCGCGACTCAGGTCCAGGAGAGCGACTGGCTAGTACTTCCTGGAGAATCCTCGGCGGCTACCGAATTAATGGTGGAGGCTACTTCGGTAATAAGGGTAGAAGCGGCCGAAATCGTGCTGGAGCCGCAGCTTGAACAGGTCGTCAGGGGAGCGGTGCATACACTGCCAGAGCCCGGGGTCACTGAAGCTCCCAATGAAGTCAGGGTCCCCTTGCCGTGGATTGGCTCGGACTGCCCGCTGTGTGGTGTGCAGGTGAAGGGCATCGTCGCGCTCGGGAAGCATCTCGCTATCCGACACGGCGGGGTTACTGCCTTGTACGAGTGCGGCAGGTGCGGGAGGTCTAGCATCAACAGGCACTCCATCTCTTGTCATGTTCCCAAGTGCGGGGGTGTGGCGGGGGAGGGGGGGGAACCGGCTAGCGGGTTCGCTTGCGAGCTCTGCGATGCCAGGTTCCCCACGCCTGTTGGTGTCTCCCAGCACAAGCGGCACGCCCACGCGGCGGCGTGGAACGAGACAAGACTGGCAAGGAGGAAGGTGCCAGCGGGGGAGATCAGGGCAACGAAGCTCTGGAGTGTTGGAGAAGTGCAGACGCTCATCCGGCTCATCCGGGAGCACGGAGATTCGGTTGCCACGTACCAGCTCATAGCGGTTGAGTTGGGAAATGGCAAGACGGCCGAACAAGTGAGGAGTAAGAGGAGGAACCTGACAATCGATACGGCAGGCGATAGCTCACATGTAGCGGAGGAGGGCAGTGCTACGGCGGCTGACCCTGAGCCTCTGGCTGTGCAGTCTTCGGCACCGTCGCCCCAGGTCCTGTCATCGGACAGGATCAGGGAAGCGTTGGCTACTTGGGGCGGCAGAGAAGGTGGCGAAGAGGTGAGGGCTATCGCTGAATTTGTTAGGGACGCAGATCAGAACCCTTTTCTGGTCGAATCCTCAGCGTCAGAAATCATCTCGAGGCTGGGTGGGAGAGTGGAACGGCCTGGTAGGGCCCGTCCTCCCGTTCGTGAACAGAACCAAGCGAGGGGTTGGGCAAGGCGTCTTGCCCAACGCAGGCGTGCGTACCGAGAGTGCCAGTTCTGGTACTCGAGGGACCAGGCCAGGCTCGCGGCACGGATCCTCGATGGTGCCGGGAGCCAGGAATGCGCCATACCGGCAGACCAGATCTACGAAGCGTTTCGTGAGAGATGGGAAGTCGGTGGGCAGTTCCACGGGCTTGGGGAGTTCCGAACGGACCTAGTCTCCGATAACCAGGAGTTCTACAACCCCATTCTGGCTGCAGAGGTGATGGAAAACCTAAACAAAATGGAGAACGGCACGGCCCCTGGCCCAGATAGGATCAGCAAAAAGGGTTTGCTGAACTGGGACCCCAGGGGTGTGCAACTGGCGCGGCTGTTCACGACGTGGTTGATCCGTGGAGCCATTCCCCGGGCCTTCAAGGAATGCAGGACGACATTGCTACCGAAGTCCACCGATCCCGGTGAGCTGCTGGACGCCAACGGGTGGCGCCCAGTGACCATCGGGTCGATGGTGCTTCGGCTGTTTTCGAGGATTCTTACCATGAGGATGGCGCGTGCGTGTCCTCTGAATCCTCGGCAGAGGGGTTTCTTGGCCTCCTCGAGTGGTTGCGCGGAGAACCTGCTGATTTTAGGCGAAATCATCAGGCGCTCGAGGATGGACGGGAGCCCTCTAGCAGTCGTGTTTGTTGACTTTGCTAAGGCCTTTGACTCCATAGCCCATGAGCACATCCTATGTGCTCTGGGTGAGCGCCGGGTTGACCCGCACGTTATTGAGTTAATCCGTAACTCATATGTGGACTGCGTGACCAGGGTGAACTGCGTGAACGGCCCCACGCAGAAGATTCACATGAACCTGGGGGTTAAGCAGGGTGACCCCATGTCACCACTGCTTTTCAACCTGGCTATGGATCCCCTTATCCATAGACTCGAACAGGCCAGATTCGGGCTACGATGGGGAGATCATTCGATCTCCACGTTGGCATTCGCCGACGATTTGGTTTTGGTGGCAGGGTCGGTGGAGGCAATGAATGGGAGCCTCAGGATCTTGGAGGAGTTCTGCCAACTGACGGGGCTGAGGGTTCAGCCCAAGAAGTGTCACGGGTTCTACATGGACAAGGGCGTGGTTAACGGCTGTGAAGCCTGGAGGATCAGTGGAACCCCTATCCACATGATTCCGCCAGGGGAATCAGTTCGTTATTTAGGTGTCCAGGTAGGCCCGGGGCAAGGCATTACGACGCCGGATCTTTTCCCATCGGTGAGCTTGTGGGCGGCTCGGATCTCGGAGGCTCCCCTCAAGCCCTCGCAGAAGGTACGGTTGCTGAACTCATTTGCTCTCCCTCGACTTATGTACCAGGCTGATCTAGGCGGAGTGCCACCAACCAAACTAGCCCGAATTGATGGGTTAGTCCGGAAAGTCGTGAAGCAGTGGTTGCATCTGCCCCCGTCGGCGGGCAATGGGCTATTGTATTCACGTGTTCGGGATGGTGGCCTGGGTATCCTGAGACTTGAAAGACTAATACCGTCAATACAGGTTAAGCGCCTGTATCGGATGTCCAAGTCAACCGACTTTTGGACGCGTACCCTAACGACGCATGCCGTGTCGCAATCTCACTGGGAGAAGTTGTGGATCAAGGCGGGCGGAGATGCAGATAGCGTGCCTGTAATGGGCAATGGGGAAGCTAATCTGCCCGATGCAGGGAGTCCGCCAGTCTACCCCGACTGGCGGCGTGGTGAGAATCTCGCATGGGCGAGCCTGGAGGTCCAGGGTGTGGGTGTAGACCAGTTCAGAGGGGACAAGATCAGTAACTCGTGGATTGCCGAGCCTGCTGCCGTGGGATTTCGGCAACGCCATTGGATTGCTGGCTTGGCCCTAAGAACGGGGGTATACCCCACCAGGGAGTTCCTGGCGCGGGGAAAGGACAAGTCAGGGGCAGCCTGCAGGCGCTGCTCGGCGAGGCTCGAATCATGTTCGCATATCTTGGGTCAGTGTGCCTGGGTGCAGGGAAGTAGGATTCGGAGGCACAACAAGGTATGCGAGCTCCTGGCGGCGGAGGCGGAGAAGCACGGCTGGACGGTGGCCAGGGAGTTCCGAGTGGAAGGACCTGAGGGCGGCCTCAGGATCCCCGACCTGGTCTGCAAGAAAGCTGAGGCTATATTCGTCATCGACGTCACCGTTCGG</t>
  </si>
  <si>
    <t>Poecilia gillii</t>
  </si>
  <si>
    <t>GCA_903068115.1</t>
  </si>
  <si>
    <t>R2-1_PGi</t>
  </si>
  <si>
    <t>RGVVDGLTAPRGRGGIVTRSYLLVVRRETASAGKIDLPKEGLCLTSQLWYFLVTYNMGDAYGILGQDHPSGLSKWVPARLGTGSMLRERSCLARVFEVGHARNWRINLSSGHWDQPLGGWPRVPIGTRATGARCGRPPRGFRVGSVGVSRNNSSGGRWDQPAGVSSGVPTRTVATATSPTVAKVKSVSVSTQVQESDWQTLPGESSVEVESMTEVASTMRVETTEVVQTPQPEQVVEAPNALPDAVSSESPGTSSDAPNEVRVLLPWAASGCPLCGVQVSGIVALGRHFAIRHAGVLALYVCGKCGRSNTNGHSISCHVPKCGGGVAGVEGEPARGFACELCDARFLTPVGVSQHKRHTHAAEWNETRLARRKVPVEGIRATRLWSVDEVRTLIRLIGEHGDSIATYQLIAEELGGGKTAEQVRSKRRNLNIDTASDSSHTDEDEGDTPVPDLEPQSERSSVPSPQILSSDRIKEALESWGDREGGEEVRAIAAWIRDVDQDPSLIDSSASDIISRLGRRVEWNGRARPPVRERNQGKGWEGRLSQRKREFRECQYWYSRDQARLAAQILDGAESQECALPADQIYEAFRERWEVGEQFHGLGEFRTGLVSDNCEFYTPILAKEVLENLTKMSNGSAPGPDRISKKGLLSWDPRGEQLARLYTAWLIRGVIPRAFKDCRTTLLPKSTDPGELRDVSGWRPVTIGSMVLRLFSRILTMRLARACPVSPRQKGFLASTSGCAENLLILDEIIRRSRLEGSPLAVVFVDFAKAFDSVTHEHILSALRERRVDPHVIELIRDSYVDCVTRVNCVDGPTQPIHMKVGVKQGDPMSPLLFNLAMDPLIHRLEKARFGLQWGDQAISALAFADDLVLVAGSVEAMNGSLGILEEFCQLTGLRVQPRKCHGFYLDKGVVNGCDAWRIGGDPIHMIPPGETVRYLGVQVGPGQGIMTPDLIPTLTRWVDRISEAPLKPSQRLRILNSFALPRLLYRADLGKIPVAKLAQMDGLVRKAVKRWLHLPTCSANGLLYSRVRDGGLGVLRLERLIPSIQVRRLYRMSRSPDFWTRLSTTRAVKQSDWQKLWTKAGGDAGSVPVMGTEETTPNDAGEAPVYPDWRRGESMAWAALKVQGVGTDQFRGDKISNSWIADPVAAGFRQRHWIAGLSLRTGVYLTKEFLARGRDKLGAACRRCSAKLESCSHILGRCAYVKDSRVSRHNKVCELLASEMEKYGWMVTREFRVHGPEGGLRIPDLVCQKADKVHIIDVTIRYELDGDTLARAASEKVERYQPVAAKIARRLGGRCAKVWGFPVGARGKWPSSNNTVLMELGVPAARRKAFARLVSRRTLLYSLDVLRDFLRDPGG</t>
  </si>
  <si>
    <t>GGCGGCGGCGACTCTGGACGCGCGCCGGGCCCTTCCTGCGGATCTCCCCAGCTGCGGTGCCCGTCCGGGTCCCCCGTCCCCCCCGCTCTGCGGGGCGGGGCGGGGGCCCCCCGGGCGGGTGTCCTCGGCTGGCGCCTAGCAGCTGACTTAGAACTGGTGCGGACCAGGGGAATCCGACTGTTTAATTAAAACAAAGCATCGCGACGGCCCGTGCTGGGTGTTGACGCGATGTGATTTCTGCCCAGTGCTCTGAATGTCAAAGTGAAGAAATTCAATGAAGCGCGGGTAAACGGCGGGAGTAACTATGACTCTCTTAGCG</t>
  </si>
  <si>
    <t>GGGGGCCTGGGGTGCTAGCCTGTTAAGTACCGCTCCCGAGGGAGCGCGGAAAATGCGGGTTGGTGGCTCCAGGTCCTGCCATCTGAGGGTCCTCGGCCAAGTAAAGGGGGGTAGTAGATGGGCTTACTGCCCCCCGAGGCCGAGGAGGAATAGTTACTAGGTCGTACCTCCTCGTGGTCCGTCGGGAAACGGCTTCGGCCGGCAAAATCGACCTGCCCAAGGAAGGGCTGTGCCTTACCAGCCAGCTCTGGTATTTTTTGGTAACATACAACATGGGTGATGCTTATGGAATTCTCGGCCAGGACCACCCTTCTGGCTTATCAAAATGGGTGCCAGCTCGGTTAGGGACGGGATCGATGCTGCGTGAGCGAAGCTGTCTCGCCCGTGTGTTTGAGGTTGGACACGCGCGGAACTGGCGAATCAACCTCTCCAGTGGGCACTGGGACCAGCCCCTGGGTGGATGGCCGAGGGTCCCCATCGGGACAAGGGCCACAGGTGCGAGGTGTGGTCGTCCTCCCCGTGGGTTTAGGGTTGGATCCGTGGGGGTGTCGAGGAACAACTCCTCCGGTGGGCGCTGGGACCAGCCTGCCGGCGTTTCGTCTGGGGTCCCCACCAGGACTGTGGCTACGGCCACAAGTCCAACTGTAGCGAAGGTAAAGTCCGTTTCGGTAAGTACTCAGGTCCAGGAGAGTGACTGGCAAACACTTCCTGGGGAATCCTCAGTGGAGGTCGAATCAATGACGGAAGTTGCCTCGACAATGAGAGTAGAGACAACTGAAGTTGTGCAGACGCCACAGCCTGAACAGGTCGTCGAAGCGCCGAATGCACTGCCAGATGCTGTGTCGTCTGAATCTCCGGGGACGTCTAGCGACGCCCCCAACGAAGTCAGGGTCCTCTTGCCGTGGGCTGCCTCGGGCTGCCCGTTGTGTGGGGTGCAGGTGTCGGGCATCGTCGCGCTTGGGAGGCATTTTGCCATCCGGCACGCCGGTGTGTTGGCCCTGTACGTGTGTGGCAAGTGCGGGAGGTCCAACACTAACGGACACTCCATATCGTGTCACGTGCCCAAGTGCGGGGGGGGCGTGGCTGGTGTGGAGGGGGAGCCGGCACGCGGGTTCGCTTGCGAGCTCTGTGATGCCCGGTTCCTCACGCCTGTTGGTGTCTCTCAGCATAAGCGGCACACCCATGCGGCGGAGTGGAACGAGACCAGACTGGCAAGACGGAAGGTGCCAGTGGAGGGGATCAGAGCGACAAGGCTATGGAGTGTGGACGAGGTTCGGACGCTTATCCGGCTCATAGGTGAGCACGGGGATTCTATTGCTACCTACCAGCTTATAGCGGAGGAGCTGGGTGGTGGCAAGACGGCCGAACAGGTGAGGAGCAAGAGGAGGAACCTGAATATCGATACGGCCAGTGATAGCTCACACACAGATGAGGACGAGGGAGACACACCTGTGCCAGACCTCGAACCTCAGTCGGAGCGGTCCTCGGTACCGTCACCTCAGATCCTGTCCTCGGACAGGATCAAAGAAGCGTTGGAGAGTTGGGGTGACAGGGAAGGTGGCGAGGAGGTGAGAGCTATCGCTGCTTGGATCAGGGATGTAGATCAGGACCCTTCACTGATCGACTCCTCAGCATCCGACATCATCTCGAGGCTAGGTAGGAGGGTGGAGTGGAACGGTAGGGCCCGGCCGCCTGTTCGTGAACGGAACCAAGGGAAGGGCTGGGAAGGGCGTCTTTCTCAGCGTAAGCGTGAGTTCCGAGAGTGCCAGTATTGGTATTCGAGGGACCAGGCTAGGCTCGCAGCACAGATCCTCGATGGTGCTGAGAGCCAGGAGTGTGCATTGCCGGCTGACCAGATCTACGAAGCGTTTCGTGAGAGATGGGAAGTTGGTGAGCAATTCCACGGGCTTGGTGAGTTCCGAACGGGATTAGTCTCAGACAACTGTGAGTTCTACACTCCGATCCTGGCTAAAGAGGTGTTGGAAAACCTGACCAAGATGTCTAATGGTTCGGCCCCTGGCCCAGACAGGATCAGCAAAAAGGGATTGCTGAGCTGGGATCCTAGGGGTGAACAACTGGCACGGCTGTACACAGCGTGGTTGATCCGGGGAGTCATTCCTCGGGCCTTCAAGGACTGCAGGACGACTTTGCTTCCGAAGTCCACCGATCCGGGTGAGCTGCGGGACGTCAGCGGTTGGCGCCCCGTGACCATCGGGTCGATGGTGCTAAGGCTGTTCTCGAGGATCTTGACTATGAGGCTTGCGCGTGCTTGCCCGGTGAGTCCTCGGCAGAAGGGTTTCCTGGCCTCCACGAGTGGTTGCGCGGAGAACCTGTTGATCTTGGATGAGATCATCAGGCGCTCGAGGTTGGAGGGGAGCCCTTTGGCGGTCGTTTTTGTAGATTTCGCGAAGGCCTTTGACTCCGTAACTCATGAGCACATCCTGTCGGCTCTGAGGGAACGCCGGGTTGATCCACACGTTATTGAGTTGATTCGAGACTCATATGTGGACTGCGTGACCAGGGTGAACTGTGTGGACGGCCCCACACAGCCTATTCATATGAAAGTGGGTGTTAAGCAGGGCGATCCCATGTCGCCTTTGCTTTTCAACCTCGCTATGGATCCTCTCATCCATAGACTCGAAAAGGCCAGATTTGGGCTACAATGGGGAGATCAGGCTATCTCCGCACTGGCGTTTGCTGATGATTTGGTGTTGGTGGCAGGGTCGGTGGAGGCAATGAATGGGAGCCTCGGGATTTTGGAGGAGTTTTGTCAACTGACTGGACTGAGGGTTCAGCCCAGGAAGTGCCACGGGTTTTATCTGGACAAGGGCGTCGTTAACGGCTGTGACGCCTGGAGGATCGGTGGAGACCCCATCCACATGATTCCTCCGGGGGAAACGGTTCGTTATTTGGGTGTCCAGGTGGGCCCGGGGCAAGGCATCATGACTCCAGATCTTATCCCTACACTCACTCGTTGGGTGGACAGGATCTCGGAGGCTCCACTGAAGCCCTCACAGCGTCTGAGGATACTGAACTCATTTGCTCTCCCTCGGCTGCTGTACCGGGCCGATCTAGGCAAGATTCCGGTGGCCAAACTAGCTCAAATGGATGGATTAGTCCGGAAGGCAGTGAAGCGGTGGCTGCATTTGCCGACGTGTTCGGCGAATGGGTTGCTGTATTCACGAGTGCGGGACGGCGGCCTGGGCGTTCTGCGGCTGGAAAGACTGATTCCATCGATACAGGTGCGGCGCCTGTATCGCATGTCCAGGTCACCCGACTTCTGGACACGTCTCTCAACTACGCGTGCTGTGAAGCAATCGGACTGGCAGAAACTGTGGACCAAGGCCGGAGGTGATGCGGGGAGTGTGCCTGTAATGGGCACGGAGGAGACTACCCCGAATGATGCAGGGGAGGCGCCGGTCTACCCGGACTGGCGGCGTGGCGAGAGCATGGCATGGGCGGCCCTGAAGGTCCAAGGTGTGGGTACGGATCAGTTCAGGGGGGACAAGATCAGTAACTCGTGGATTGCTGACCCCGTCGCTGCGGGATTCCGGCAACGTCACTGGATTGCAGGTCTGTCTCTCCGGACGGGTGTGTATCTCACCAAGGAGTTCCTGGCGCGGGGAAGGGACAAGCTAGGAGCAGCCTGCAGGCGTTGCTCGGCTAAGCTCGAGTCATGCTCACACATCTTGGGGCGGTGTGCCTATGTCAAGGATAGCAGGGTGAGTAGGCACAACAAGGTGTGTGAACTCCTGGCGTCGGAGATGGAGAAATACGGCTGGATGGTGACCAGGGAGTTCCGTGTGCATGGACCTGAGGGCGGCCTCAGGATCCCCGACCTGGTGTGCCAAAAGGCCGATAAAGTACACATAATCGACGTCACCATTCGGTATGAGCTAGATGGCGACACTCTAGCCAGGGCTGCATCAGAGAAGGTCGAACGGTATCAGCCGGTCGCAGCGAAGATTGCAAGAAGGCTCGGAGGGCGTTGTGCGAAGGTCTGGGGTTTCCCCGTGGGGGCGCGGGGAAAATGGCCTTCAAGCAACAACACAGTACTGATGGAGTTGGGGGTTCCTGCAGCGAGACGGAAGGCGTTTGCCCGCCTGGTGAGCCGGAGGACCCTGCTCTATTCCTTGGATGTGTTGCGGGATTTTCTGCGTGACCCAGGCGGGTGAAGGGAGGTGCGCACCCCCATGGCTGCGGTAGCCATGGAAAAGCGCATAGGTAGGAAGGGCGATAACCTGGCTGGTGGGCTGGGCGGTGTTGGCACATTATGGGCTGATGCCGCCTGGTGCGCTGGAAAGGCGGGTTGACCACACCCCCACGGCAACGGGGCCGTGAAATTGTGGGACAAGGGGATGTGGCGTAATTTGGTGGGACTGGGACGTAATGGGCCCAGGGAGTATGTGCCCGGTTTCGGGCTGCGTCTGATCAACGAGCTCCTACTCCTGCACAAATCAATCGGAAGGGGACAGGAGTCTCCCCTTTCGCGGATGAGGTGTCGTAGGGCTGGCTGATAAGGCGGGAACGGGAATTTCACGGTTCTGTTACGTCCTGACACGGTGCTGAGTGCGGGGGGTCGGAGCGATCTGACCCTTTGCCCGGCTGGCCGAAGTTATGGGCCAGGAGCCTGGGAGTTTACTGGTTCTGCGCGATCAGCTAAGACCTCCGTCCCTTGAAATTCAGACTGTAAGCACGACGTGAGCCTCTCTTATTTAGAGAGCCACGCAATGAGTTGCGGTTGGTAAGTGGAGAGGGGGCAGGCTGGGCTTGCCAGCCAGGACTCAATTGAGGCCTAGGCCCCCCTTATCCTTTCTGACCCGCTAACTCCGATCTTTTTCGGTTGGGGCCTCGACCTGATTCTGCGATGCGCTACCCATGGCACTTCGCTCGGGCGTTAGGGACGGTGAGATCTCGTGATGATTAGATCAGCATGGGTGAGATCTGGATGACGTCGTGACGGACACGATTCAATCCGGAAAGCGGTCATGCGCCGCCAAACTCA</t>
  </si>
  <si>
    <t>TAGCCAAATGCCTCGTCATCTAATTAGTGACGCGCATGAATGGATGAACGAGATTCCCACTGTCCCTAACTCCCATC</t>
  </si>
  <si>
    <t>TGAAGGGAGGTGCGCACCCCCATGGCTGCGGTAGCCATGGAAAAGCGCATAGGTAGGAAGGGCGATAACCTGGCTGGTGGGCTGGGCGGTGTTGGCACATTATGGGCTGATGCCGCCTGGTGCGCTGGAAAGGCGGGTTGACCACACCCCCACGGCAACGGGGCCGTGAAATTGTGGGACAAGGGGATGTGGCGTAATTTGGTGGGACTGGGACGTAATGGGCCCAGGGAGTATGTGCCCGGTTTCGGGCTGCGTCTGATCAACGAGCTCCTACTCCTGCACAAATCAATCGGAAGGGGACAGGAGTCTCCCCTTTCGCGGATGAGGTGTCGTAGGGCTGGCTGATAAGGCGGGAACGGGAATTTCACGGTTCTGTTACGTCCTGACACGGTGCTGAGTGCGGGGGGTCGGAGCGATCTGACCCTTTGCCCGGCTGGCCGAAGTTATGGGCCAGGAGCCTGGGAGTTTACTGGTTCTGCGCGATCAGCTAAGACCTCCGTCCCTTGAAATTCAGACTGTAAGCACGACGTGAGCCTCTCTTATTTAGAGAGCCACGCAATGAGTTGCGGTTGGTAAGTGGAGAGGGGGCAGGCTGGGCTTGCCAGCCAGGACTCAATTGAGGCCTAGGCCCCCCTTATCCTTTCTGACCCGCTAACTCCGATCTTTTTCGGTTGGGGCCTCGACCTGATTCTGCGATGCGCTACCCATGGCACTTCGCTCGGGCGTTAGGGACGGTGAGATCTCGTGATGATTAGATCAGCATGGGTGAGATCTGGATGACGTCGTGACGGACACGATTCAATCCGGAAAGCGGTCATGCGCCGCCAAACTCA</t>
  </si>
  <si>
    <t>Hypsolebias longignatus</t>
  </si>
  <si>
    <t>GCA_031762435.1</t>
  </si>
  <si>
    <t>R2-1_HLo</t>
  </si>
  <si>
    <t>RASSRWVSILLSGTGGVTALYVCRECGRCNISRHSISCHVPKCGQGMGGVERGPASGFACDLCDARFPTPVGVSQHKRHAHAAAWNEVRLARRKLPGGEIRATKLWSVDEVRKLIRLILEHGDTTATYQLIADELGNGKTAEQVRSKRRNLKIEVAGDCPHIAEEEGLETVVDPEPQAVPSSAQSPQVLSADRIRDALDGWGDKEGAEEVRAIAALVRDVDQNPLLVESSASEIISLLGGGVKCSGRARSPVREQNRVRGWVRRLTQRRREYRECQYWYSRDQARLAAQILDGAASQECALPMEQIYEAFRERWEVGRQFHGLGEFRTDLVTDNREFYEPILAAEVVENLTKMSNGTASGPDRVSKKGLLNWDPRGEQLARLFTTWLVRGVIPRAFKECRTTLIPKSSDPVELQDVTGWRPVTIGSVVLRLFSRILAMRISRACPLNPRQRGFLVSSSGCAENLLILGEIIRRSREDGSPLSVVFVDFAKAFDSIAHEHILCALGERRVDPHVIELIRNSYVDCVTRVNCVDGPTQPIHIKVGVKQGDPLSPLLFNLAMDPLIHRLERTARFGLRWGDHTISTLAFADDLVLVAGSVEAMNGSLRILEEFCQLTGLSVQPKKCHGFYMDKGVVNGCEAWRIGGSPIHMIPPGEAVRYLGVQVGPGQGIRTPDLIQELERFVGRISEAPLKPAQRLRLLNSFALPRLMYRADLGGVPSTKLARIDGLVRKAVKQWLHLPPSAANGLLYSRVRDGGLGVLRLERLIPSIQLRRLYRMSKSPDFWTRTLTMNTMSQSDWTRLWTKAGGDAGSVPVMGTGDANPADAGRTPVFPDWRRSESLTWSALEVQGVGVDQFRGDTISNSWIADPSAVGFRQRHWIAGLALRTGVYPTKEFLARGMDKSGAACRRCQARLESCSHILGQCAWVQGSRIRRHNKVCDLLMTEAERYGWTVTREFRVEGPEGGLRIPDLVCQKASTIFVIDVTIRYELDEFTLARAASEKVSHYRPVAAEIARRLGGRCAKVRGFHVGCRGKWPSSNNIVLQELGLPVSRRRAFARLVSRRTLLYSLDVLRDFLREPEGRGLCTSPMAAVS</t>
  </si>
  <si>
    <t>CGGGAGGCGGCGACTCTGGACGTGCGCCGGGCGTTTTCCGTGGATCGCTCCAGCTGTGTGGTGCCCGCCGGGGTCCCGCGTGAGCGGGGTGCCCTGGCGGGTGTCCTCGGCCGGCGCCTAGCAGCTGACTTAGAACTGGTGCGGACCAGGGGAATCCGACTGTTTAATTAAAACAGAGCATCGCGACGGCCGGCGGCGGGTGTTGACGCGATGTGATTTCTGCCCAGTGCTCTGAATGTCAAAGTGAAGAAATTCAATGAAGCGCGGGTAAACGGCGGGAGTAACTATGACTCTCTTAAGG</t>
  </si>
  <si>
    <t>CCCCCTGGATTTAGGATAATGGTGTAGTACCATCCCTGAGGGGTTGGGAAAATGCTGTGTCCGAGATTTTGGGGTGTCCTTTTGAGGGTCCTCGGCCACAAAAGGGGGGTAGTGGTGGCGTGCTACCCCCTGAGGTCGAGGAGCTGTAGTTACATGTTGATACCTCCACGTGGTCCCGCTGGTAACGGTATGCCTGTTGACGGTTCTCCGTTGACGGTGTACTGGCCGAATTCAACAGCCAAAGGAAGGGTTGCTTTTGACCAGCCGGCCCGGGTAGTTGCGGTTACAAACACTATGATAGTAGGCGTACGATTTTCCGGCCAGGACCACCCTTCTGGCTTATCAAAATGGGTGCCAGTGCGGCTAGGGATGGGGTCGACACTGCGAGAGCGAAGCTGTCCCACCAGCGTGTTTGAGGTTGGACACGTTTGGAACTGGCGAACCAACCTCCCCAGTGGTCGGTGGGACCAACCGCTGGGGGAGTCCGTACGGGTCCCCACTGTGTCGGTGGCTACGGCTACGAGTCCGGTGTTGCATGGAAAGACCGCTTCAGTCAGTATTAAGGTCCAGGAGAGCGACTGGCTGATGCTTCCTGGAGAGCCCTCAGTGGTAGCCGAATTAATGATGGAGGAGGCCCCGGCAGTAAGGGGGGGGCTACCGAAGTCGTGCTGGCACCACAGCCTGGAGAGGTCGTCAGAGCTTCAACCACACTTCCGGAGGTCGTGTGCAATGTTTCCCCGAGAGCGTCAGGTGGCACTCTCACTGAAGTCAGGGTCCTGTTGCCTTGGGATGGCCCGGACTGCCCATTGTGTGGTGTGCAGGTGAAGGGCATCGTCGCGTTGGGTAAGCATTTTGCTGTCCGGCACGGGGGGTGTTACTGCCTTGTACGTGTGTCGTGAGTGTGGGAGGTGCAACATCAGCAGGCACTCCATCTCATGCCATGTGCCCAAGTGCGGTCAGGGCATGGGTGGGGTGGAGAGGGGGCCGGCTAGCGGGTTCGCGTGCGATCTCTGTGATGCCCGGTTCCCTACGCCTGTTGGTGTCTCTCAGCACAAGCGGCATGCCCACGCGGCGGCGTGGAACGAGGTGAGGTTGGCAAGGAGGAAGTTGCCGGGTGGGGAGATTAGGGCTACGAAGCTCTGGAGTGTGGACGAGGTTAGGAAGCTTATCCGGCTCATCCTTGAGCACGGGGATACGACTGCCACGTACCAACTCATAGCTGATGAGTTGGGAAATGGCAAGACGGCCGAACAGGTGAGGAGTAAGAGGAGGAACCTGAAGATTGAAGTGGCCGGCGATTGCCCACACATAGCTGAGGAGGAGGGTCTCGAGACGGTGGTCGACCCTGAACCTCAGGCTGTTCCGTCTTCGGCACAGTCACCTCAGGTCCTGTCAGCTGACAGGATCAGAGATGCGTTGGATGGTTGGGGTGACAAAGAAGGTGCCGAAGAGGTGAGGGCAATCGCTGCTTTGGTTAGGGATGTAGATCAGAACCCTTTGCTGGTCGAATCCTCAGCATCAGAGATCATCTCATTGTTGGGAGGGGGAGTGAAGTGTTCCGGTAGGGCACGTTCGCCCGTTCGTGAACAGAACCGAGTGAGGGGTTGGGTGAGGCGTCTTACTCAACGAAGGCGTGAGTACCGAGAGTGCCAGTATTGGTATTCGAGGGATCAGGCTAGGCTTGCGGCTCAGATCCTCGATGGTGCCGCGAGCCAGGAATGCGCCTTGCCGATGGAACAAATCTACGAAGCGTTTCGTGAGAGATGGGAAGTCGGAAGGCAGTTCCATGGACTTGGGGAGTTCCGGACGGATTTAGTCACCGATAACCGGGAGTTTTACGAACCCATTCTGGCAGCTGAGGTGGTCGAAAACCTGACCAAAATGTCGAATGGCACGGCCTCGGGACCAGACAGGGTCAGCAAAAAGGGTTTGCTGAACTGGGATCCTCGGGGTGAGCAACTGGCGCGGCTATTCACGACGTGGTTGGTCCGTGGAGTCATTCCCCGGGCCTTCAAGGAATGCAGGACGACATTGATTCCGAAGTCCTCCGATCCAGTTGAGTTGCAGGATGTCACTGGGTGGCGTCCAGTGACCATCGGGTCGGTGGTTCTGAGGCTGTTTTCTAGGATTTTGGCGATGAGGATCTCACGGGCGTGTCCTCTCAATCCTAGGCAGAGGGGTTTCTTGGTCTCCTCGAGTGGTTGCGCAGAGAACCTGTTGATCTTAGGAGAGATCATCAGGCGCTCGAGAGAAGACGGAAGCCCTTTGTCTGTTGTTTTTGTGGACTTTGCTAAGGCCTTTGACTCCATAGCCCATGAGCATATCCTGTGTGCCTTGGGTGAGCGCCGGGTCGACCCTCACGTTATTGAGTTGATTCGCAACTCATATGTGGATTGCGTGACCAGGGTGAACTGTGTGGACGGCCCCACACAGCCTATTCACATCAAGGTAGGTGTTAAGCAGGGGGACCCCTTGTCCCCTTTGCTTTTCAACCTGGCTATGGATCCCCTTATCCATAGGCTCGAACGAACGGCCAGATTCGGGTTACGATGGGGAGATCACACGATCTCCACGTTGGCATTCGCTGATGATTTGGTTCTGGTGGCGGGGTCGGTGGAGGCAATGAATGGAAGTCTCAGGATCTTGGAAGAATTTTGCCAACTGACGGGGCTGAGCGTTCAGCCCAAGAAGTGTCACGGGTTTTACATGGACAAGGGAGTGGTTAACGGCTGTGAAGCCTGGAGGATCGGTGGATCCCCCATCCACATGATTCCTCCGGGGGAAGCAGTTCGTTATTTAGGTGTCCAGGTAGGCCCGGGGCAAGGCATTAGGACTCCAGATCTCATCCAAGAGTTGGAAAGGTTTGTTGGGAGGATCTCGGAGGCTCCACTGAAGCCCGCACAGCGTCTGCGGTTATTGAACTCATTTGCTCTCCCTCGACTTATGTACCGGGCCGATCTAGGTGGGGTGCCCTCGACCAAACTAGCCCGAATTGATGGATTGGTCCGGAAGGCCGTGAAGCAATGGTTGCATTTGCCCCCGTCGGCGGCGAATGGGCTGTTGTATTCACGTGTGCGGGACGGTGGCCTGGGTGTCCTGCGGCTGGAAAGATTAATCCCGTCGATACAGCTGCGTAGACTGTATCGAATGTCCAAGTCACCCGACTTTTGGACGCGGACCCTGACGATGAACACTATGTCGCAATCTGATTGGACGAGACTGTGGACTAAGGCAGGTGGTGATGCGGGTAGTGTGCCTGTAATGGGCACTGGGGACGCTAACCCGGCTGATGCGGGGAGAACGCCGGTTTTCCCAGACTGGCGGCGTAGCGAGAGTCTGACATGGTCAGCGCTTGAGGTCCAAGGTGTTGGTGTAGACCAGTTCAGGGGGGACACGATTAGTAATTCGTGGATTGCCGATCCTTCTGCTGTGGGGTTTCGGCAACGTCATTGGATTGCTGGTCTGGCCCTTAGGACCGGGGTCTATCCCACTAAGGAGTTCCTGGCTCGGGGAATGGACAAGTCAGGAGCAGCCTGCAGGCGCTGCCAGGCAAGGCTTGAGTCATGTTCACATATCTTGGGTCAGTGTGCCTGGGTACAAGGAAGTCGGATTCGGCGGCACAACAAGGTGTGTGATCTCCTGATGACCGAAGCGGAGAGGTATGGATGGACGGTGACCAGGGAGTTCAGAGTTGAAGGACCGGAGGGCGGCCTCAGGATCCCCGACCTGGTTTGCCAGAAGGCCAGTACGATATTCGTGATCGATGTTACCATTCGTTATGAGCTGGATGAGTTCACTCTGGCTCGAGCCGCATCGGAGAAGGTCTCGCACTATCGTCCAGTTGCAGCGGAGATTGCTAGACGGTTAGGTGGGCGTTGTGCGAAGGTACGGGGGTTCCACGTGGGATGTCGGGGAAAGTGGCCTTCAAGCAACAACATAGTGTTGCAGGAGTTGGGGTTGCCGGTGAGTAGGAGGAGGGCGTTCGCCCGACTGGTGAGCCGGAGGACTCTGCTTTACTCACTTGATGTATTGCGGGATTTTCTGCGTGAACCAGAAGGGCGAGGGTTGTGCACATCCCCCATGGCTGCGGTGTCATGAAATTGTGTGGCTGAGTAGGTGGTAGGGCGTTCGCTCGACTGGCAGGCCTAAGGTCTCTGTGCTTTACGCATTTGTGTACGGCTGGATGTTCTGGGTCAGCTGGAAGGGCGAGGGTTGTGCACATCCCCCATGGCTGCGGTGCCATGAAATTGTGTGGGCAGTGGGTTGTCTCGTGATGATTACAATAGTCTTGTGCTCACTCGGATGACCCCCGTGACGGCCACGTTTCAAGCCGGAAAGCAGGATTGGTCCTGCCACAG</t>
  </si>
  <si>
    <t>TGAAATTGTGTGGCTGAGTAGGTGGTAGGGCGTTCGCTCGACTGGCAGGCCTAAGGTCTCTGTGCTTTACGCATTTGTGTACGGCTGGATGTTCTGGGTCAGCTGGAAGGGCGAGGGTTGTGCACATCCCCCATGGCTGCGGTGCCATGAAATTGTGTGGGCAGTGGGTTGTCTCGTGATGATTACAATAGTCTTGTGCTCACTCGGATGACCCCCGTGACGGCCACGTTTCAAGCCGGAAAGCAGGATTGGTCCTGCCACAG</t>
  </si>
  <si>
    <t>Fundulus heteroclitus</t>
  </si>
  <si>
    <t>Mummichog</t>
  </si>
  <si>
    <t>Fundulidae</t>
  </si>
  <si>
    <t>MU-UCD_Fhet_4.1</t>
  </si>
  <si>
    <t>R2-1_FHe</t>
  </si>
  <si>
    <t>PGHIFFFSTTPEGAGKWRNHWPWGVRRESLVTNRGKRWACLPPRSRSSSYIGSPPRGPAGNEFARRSSQAQTGGMLDQLAPCILVTDTMKASIDITGQDHPSALSKRVPVQLEAGLPLRLRSCLSGVFGVGHVWNWLSNLPSGRWDQPAGSVHRVQTCSVATATSPMTKISHHGKTVSVGTQVQEDDWCSRGSGWITPEQSTGEPSVVTELMTMDGSAIRVEPERVVLAPQPEQVVIAPNTLAESAPLVSPEVGELNASTSTEVRILLPDPGPNCPLCGVLVGGVVALGKHLAIRHADVTAQYVCRKCGRQNTNRHSISCHVPKCREVAGEKSDTREFACDLCEARYTSAVGVSQHKRHAHPVEWNGARLAKRKVPGGEIKATRLWSVDEVRVLIQLIQEHGDTGATYQLIAEKLGGGKTAEQVRSKKRLLRIDTASNGPHVAAEEGVVGTDPQPELLAVPSSSRSPPSILASDRIRDALRRGSEVEGGEEVRTIADLVRDVDQDPCLIETSASEIVSALGGKVERRRVAGPSVRERSQAKGWVRRLAQRKREYRECQFWYSRDQARLAAHVLDGADSQECTLPVDHVYEAFRERWETVGQFHGLGEFRTEGVSDNCEFYDPILAAEVMENLTKMKNGTAPGPDRISKKALLNWDPGGRQLARLFTTWLVRGVIPRAFKECRTKLLPKSTDPAELQDTSGWRPVTIGSMVLRLFARILTMRMARACPLNPRQRGFLASSSGCAENLMILSEIIKRSRVEGSPLAVVFVDFAKAFDSISHEHILCALRERGVDMHVIELIRNSYVDCVTRVSCVGGPTQPIHMRIGVKQGDPMSPLLFNLAMDPLIHTLEKAGSGLRWGDQTIATLAFADDLVLVSGSAGDMSRSLGILEKFCQLTGLRVQPRKCHGFYMDRGVVNGCEAWRVGGSSIHMIPPGESVRYLGVQVGPGHGVMTPDLIPMIQRWIRRISEAPLKPSQRVRVLNSFALPRIVYQANLGRVPSTKLAQIDGMVRKAVKQWLHLSPSTCNGLLYSRNRDGGLGVIRLERFIPSIQLRQIHRMSKSPDYWTRILTTHAVKQSDWKGLWVRAGGDPESVPVMGQGETTLGNAGSSPEFPDWRRGENLAWSALQVQGVGADQFRGDKISSSWIAEPSVVGFKQRYWIAGLALRAGVYPTREFLARGKEKSGAACRRCQARLESCSHILGQCAYVQRSRIRRHNKVCDLLATEAEKYGWTATRELRVIDAEGGLRIPDLVCKKDDTVLVLDVTIRYELDAGTLVRAALEKVAHYLPVTAQIVQKVGGRCVKVMGFPVGARGKWPTCNNTVLAELGIPVGRRRAFARLVSRRTLLYSLDVLRDFLRESEGHGLLTSPRTAES</t>
  </si>
  <si>
    <t>GTGGAGGGGATGCGGTCGGCGGTCGGCGGTCGGCGACTCTGGACGTGCGTTGGGCCCTTCTCGTGGATCTCCCTAGCTTCGGCGCCTGTCCAGGACCCGTTCACGCGGGCCCTGGGCAGGTGGCCTCGGCTGGCGCCTAGCAGCTGACTTAGAACTGGTGCGGACCAGGGGAATCCGACTGTTTAATTAAAACAAAGCATCGCGAGGGCCCATGGCGGGTGTTGACGCGATGTGATTTCTGCCCAGTGCTCTGAATGTCAAAGTGAAGAAATTCAATGAAGCGCGGGTAAACGGCGGGAGTAACTATGACTCTCTTAAGG</t>
  </si>
  <si>
    <t>CCCCAGGGCATATATTCTTCTTCAGTACCACTCCCGAGGGAGCGGGAAAATGGAGGAATCACTGGCCCTGGGGGGTCCGGCGAGAGTCCTTGGTCACAAACAGGGGTAAACGTTGGGCATGTTTGCCCCCTAGATCAAGGAGCAGTAGTTACATTGGCTCCCCTCCTCGTGGGCCCGCTGGTAACGAGTTCGCTCGGCGAAGTAGCCAAGCCCAAACGGGGGGCATGCTTGACCAGCTAGCCCCTTGTATTTTGGTCACAGACACGATGAAAGCTTCTATTGATATTACCGGGCAGGACCATCCTTCTGCCTTATCAAAACGGGTGCCAGTGCAGTTAGAGGCGGGACTGCCACTGCGACTACGAAGCTGCCTCTCCGGCGTGTTTGGGGTTGGACACGTCTGGAACTGGCTAAGCAACCTCCCCAGCGGGCGCTGGGACCAGCCTGCTGGGTCAGTACACCGGGTCCAAACATGCTCGGTAGCGACGGCTACCAGCCCTATGACGAAGATCTCCCATCACGGAAAGACCGTGTCGGTAGGTACGCAGGTCCAGGAAGATGACTGGTGTAGCCGGGGGAGCGGGTGGATCACACCAGAACAATCAACTGGAGAGCCCTCAGTGGTGACTGAATTAATGACCATGGATGGCTCGGCAATAAGGGTAGAGCCAGAAAGGGTCGTGCTAGCACCACAGCCTGAACAGGTCGTCATAGCCCCGAACACACTAGCAGAGTCCGCCCCTCTTGTTTCTCCGGAAGTGGGTGAACTGAATGCCTCCACTTCCACAGAAGTCAGGATTCTCTTGCCAGACCCTGGCCCGAACTGCCCGCTGTGTGGGGTGCTGGTTGGGGGCGTTGTCGCGCTCGGAAAGCATCTCGCGATCCGGCATGCCGACGTCACTGCCCAGTACGTATGTCGCAAGTGTGGGAGACAGAATACCAACCGTCACTCCATTTCTTGTCACGTCCCTAAGTGCAGGGAGGTGGCAGGGGAGAAGAGTGACACTCGGGAGTTCGCTTGCGATCTCTGCGAAGCCCGGTACACATCGGCTGTTGGTGTCTCTCAACACAAGCGGCATGCCCACCCAGTTGAGTGGAACGGTGCTAGACTGGCAAAGAGGAAGGTGCCAGGTGGGGAAATCAAGGCGACGAGGCTCTGGAGTGTTGACGAGGTGCGGGTGCTTATCCAGCTCATCCAGGAGCATGGAGATACGGGTGCCACATACCAGCTTATAGCGGAGAAGCTGGGTGGAGGCAAGACGGCCGAACAGGTGAGGAGCAAAAAGAGGCTTCTGCGGATCGATACGGCCAGCAATGGTCCACACGTAGCAGCAGAAGAGGGAGTTGTGGGCACTGATCCACAACCTGAACTGCTGGCTGTTCCGTCCTCGTCACGGTCACCCCCTAGTATCTTGGCTTCGGACAGGATACGCGATGCGCTTAGGAGAGGGAGTGAAGTGGAAGGTGGCGAGGAGGTGAGGACCATTGCTGATTTGGTTAGGGACGTTGATCAGGACCCTTGTCTGATCGAGACCTCTGCGTCGGAAATTGTCTCGGCGCTGGGTGGGAAAGTGGAACGTCGCAGGGTGGCGGGCCCCTCTGTGCGCGAGCGAAGCCAGGCGAAGGGCTGGGTAAGGCGTCTTGCCCAGCGTAAGCGTGAATACCGTGAGTGCCAGTTTTGGTACTCAAGGGATCAGGCTAGGCTAGCAGCCCATGTCCTCGATGGTGCTGATAGCCAGGAATGCACCCTGCCGGTCGACCATGTCTACGAAGCGTTTCGTGAGAGGTGGGAGACGGTGGGGCAGTTCCACGGGCTTGGTGAGTTCCGTACGGAGGGTGTGTCTGACAACTGTGAGTTCTATGATCCTATTCTGGCAGCTGAGGTAATGGAAAACCTAACTAAAATGAAAAATGGCACGGCCCCAGGCCCGGACAGGATCAGCAAAAAGGCACTGCTGAACTGGGACCCTGGGGGGAGGCAACTGGCGCGGCTGTTCACAACGTGGTTGGTCCGCGGAGTCATTCCCCGGGCCTTCAAGGAGTGCCGTACTAAGCTGTTGCCAAAGTCCACCGACCCGGCTGAGTTGCAGGATACGTCTGGTTGGCGCCCTGTGACCATTGGGTCGATGGTTCTGAGGCTGTTCGCGAGGATTCTAACGATGAGGATGGCGCGGGCCTGTCCCCTGAATCCCCGGCAACGCGGTTTCCTGGCCTCCTCGAGTGGATGCGCGGAGAACTTGATGATCTTGTCCGAGATCATCAAGCGCTCGAGGGTGGAGGGATCGCCGCTGGCAGTGGTGTTCGTGGACTTTGCGAAGGCTTTTGATTCCATCTCTCATGAGCATATCCTGTGTGCTCTGAGGGAACGCGGTGTCGATATGCACGTTATTGAGTTGATCAGAAACTCATATGTGGACTGCGTGACCAGGGTGAGCTGTGTAGGCGGCCCTACACAGCCTATTCACATGAGGATTGGAGTGAAGCAAGGCGACCCAATGTCCCCACTGCTCTTCAATCTTGCTATGGATCCCCTTATCCATACACTCGAGAAGGCCGGTTCTGGGTTAAGATGGGGCGATCAGACGATAGCCACGTTGGCCTTTGCCGATGATTTGGTTCTGGTGAGCGGTTCGGCGGGAGACATGAGTAGGAGTCTCGGGATCTTGGAGAAGTTCTGCCAGCTGACTGGGCTGAGAGTTCAGCCCAGGAAGTGTCACGGGTTCTACATGGACAGGGGCGTGGTGAACGGCTGTGAAGCCTGGAGAGTCGGTGGATCTAGCATCCACATGATTCCTCCGGGGGAATCGGTGCGTTATTTGGGTGTCCAGGTGGGCCCGGGACATGGTGTAATGACTCCAGATCTTATTCCGATGATCCAGCGGTGGATCAGGAGAATCTCGGAGGCCCCTTTGAAGCCCTCACAGCGGGTGAGGGTTTTGAACTCATTTGCCTTACCGAGGATCGTTTATCAGGCCAATCTAGGCAGAGTACCATCGACCAAATTGGCCCAGATAGATGGAATGGTCCGGAAGGCGGTGAAGCAGTGGTTACATTTGTCACCATCCACGTGCAATGGACTGCTGTATTCACGAAACCGCGACGGCGGGTTGGGTGTGATTAGGCTGGAACGATTCATTCCATCGATACAGTTGCGGCAAATACACCGGATGTCCAAGTCACCCGACTATTGGACGCGAATCCTGACTACCCACGCTGTGAAGCAATCTGACTGGAAAGGATTGTGGGTCCGGGCCGGAGGTGATCCAGAGAGTGTGCCTGTAATGGGCCAAGGGGAAACTACTTTGGGCAATGCAGGAAGTTCGCCAGAGTTTCCCGACTGGCGGCGCGGTGAGAACTTGGCATGGTCAGCCCTGCAGGTCCAGGGTGTTGGTGCAGATCAGTTCAGAGGTGATAAGATAAGCAGTTCATGGATTGCTGAACCCTCGGTCGTGGGGTTTAAGCAAAGATATTGGATTGCGGGTCTTGCACTAAGGGCTGGGGTGTACCCCACCAGGGAGTTCCTGGCTAGGGGAAAGGAGAAGTCAGGGGCAGCCTGCAGACGCTGCCAGGCCAGGTTGGAGTCGTGTTCACACATCTTGGGACAGTGTGCCTATGTCCAACGAAGTAGGATACGGAGGCACAACAAGGTGTGTGATCTTCTGGCCACTGAGGCAGAAAAGTACGGCTGGACGGCAACTAGGGAGCTCCGAGTGATAGATGCTGAGGGCGGCCTCAGAATCCCCGACCTGGTTTGCAAGAAGGACGATACGGTTCTGGTTCTAGATGTGACCATTCGTTATGAACTAGATGCCGGAACTCTAGTTCGAGCTGCATTGGAGAAAGTGGCTCACTACCTACCAGTAACGGCTCAGATTGTGCAGAAGGTCGGAGGGCGTTGTGTGAAGGTCATGGGTTTCCCTGTGGGGGCACGGGGAAAATGGCCGACATGCAACAACACAGTGTTGGCGGAGTTGGGAATACCTGTAGGCCGGAGAAGGGCGTTTGCCCGACTGGTGAGCCGGAGAACTCTGCTGTACTCTTTGGATGTGCTGCGGGATTTTCTGCGTGAATCAGAAGGGCATGGGTTGCTCACATCCCCTAGGACGGCGGAGTCCTAAAATTGCTGGGGGGCCGTGGGGATCTCGTAATGATTACAATTATTCATGCGTAGCATCTTGATGGCACCGTGACGGACACGTATCAATCCGGAAAACGGGTCCTGACCCGTCGAAG</t>
  </si>
  <si>
    <t>TAGCCAAATGCCTCGTCATCTAATTAGTGACGCGCATGAATGGATGAACGAGATTCCCACTGTCCCTAACTCCCATCCAGCGAAACCACAGCCAAGGGAACGGGCTTGGCAGAATCAGCGGGGAAAGAAGACCCTGTTGAGCTTGACTCTAGTCTGCCACCGTGAAGAGACATGAGAGGTGTAGAATAAGTGGGAGGCTCCGGCCGCCGGTGAAATACCACTACTCTTATCGTTTTTTCACTTACCCGGTGAGGCGGGAAGGCGAGCCCCCCGAGCGGGCTCTCGGTTCTGGTGTCAAGCGCCCCGCGCGTGCGGGGCGTGAC</t>
  </si>
  <si>
    <t>TAAAATTGCTGGGGGGCCGTGGGGATCTCGTAATGATTACAATTATTCATGCGTAGCATCTTGATGGCACCGTGACGGACACGTATCAATCCGGAAAACGGGTCCTGACCCGTCGAAG</t>
  </si>
  <si>
    <t>Cyprinodon tularosa</t>
  </si>
  <si>
    <t>White Sands pupfish</t>
  </si>
  <si>
    <t>Cyprinodontidae</t>
  </si>
  <si>
    <t>GCA_016077235.1</t>
  </si>
  <si>
    <t>R2-1_CTu</t>
  </si>
  <si>
    <t>PAMPRDPGQKFNDMSLCECNGQDNPSGVSKWVPVQLETGLLLRERSCLSSVFGVGHVVKWRTNLPSGRWDQPTGVKAGIPKRSVATATSPNTRFSQHRKSISVGTQVQEDDWCSRESGWISPSQSTGVPSVAAELLTVSDSSGRAEPEAVVLAPQPEEVVIAPNTSPEPVDIGSPGASEQNASTPTEVRILLPGPGTDCPLCGVLVGGVVALGKHFASRHGGVTAMYVCRKCGRSSTSRHSISCHVPKCRGMAGVEGDRAREFTCDVCEARFPTPVGVSQHKRHAHAAVWNEVRRARERAKVGEIRATKLWSVDEVRELIRLIQEHGDSVTTYQLIAEKLGNGKTAEQVRSKKRLLRIQTTDMASDGPHIATDDDSRVTEPEPLAAPSLAYSPPALAAARIREALARGGEGENGKEVRAITALVRDVDQDPSLIETSALDIISKLGRKVELPSRPRETRRDQPQAMGWVRRLAQRKRDYREHQYWYSRDQARLAARILDGAESQECTLPLDQVYEAFRGRWETVGEFHGLGEFRTGVASDNSEFYNPILAAEVMENLTKMDNGKAPGPDRISKKALLDWDPRGEQLGRLFTTWLIRGVIPRAFKECRTTLLPKTTDASQDVNDWRPVTIGSLVLRLFARIMAMRLTRACPLHPRQRGFLAGSSGCAENLLILSEIIRHSRGAGTPLAVVFIDFAKAFDSIAHEHILCALGERGVDQHVIELIKDSYVDCVTRVRCVSGHTLPIHMNVGVKQGDPMSPLLFNLAMDPLIQALETARSGLRWGDETIATLAFADDLVLVSESTEGMRGNLGILERFCQMTGLRVQPKKCHGFYMEKGVVNGCEAWEIGGTQIHMIPPGESVRYLGVQVGPGRGIITPDLIPTVQTWIERISKAPLKPSQRLRILNSFAIPRVIYQADLGGVQATRLAQLDGVIRKAVKQWLHLPQSTCNGLLYSRSRDGGLGVFRLEKLIPSIQLRRMYRMSKSPDYWTRNLTLRAVQQSDWKGMWVKTGGDPDRVPVMGTGEPVRDDAGSPPVFPDWRRGESLAWSALRVQGVGADQFRGDMISNSWLADPGAVGFRQRHWIAGLSLRAGVYPTREFLARGQDKSGAACRRCQARLESCSHILGQCAYVQRSRIRRHNKVCDLLATEAERFGWTAAREFRVEDAEGGLRIPDLVCKKGDMVLVLDVTIRYELDGDSLTRAASEKVAHYQPVAAQIAQKVGGRCVKVMGFPIGARGKWPTCNNAVLTELGIPVGRRRAFARLVSRRALLYSLDVLRDFLRKPDE</t>
  </si>
  <si>
    <t>TGATAGTCATTAGTTAGGTGAGGGGCGATTTGTTGGTTAATTCCGATAACGAACGAGACTCCGGCATAGCTAACTAGATACTACGACGCAATGGGCCCCGTGCGGATCGGTGCGTCCAACTTCTAGAGGTGGACAAGTGGCGGTTCAGCAACACGAGATAGAGCAATAACAGGTCTGTGATGCCTTAGTGTCCGGGGCTGCACGCGCGCCAACACTGAGTGGATAGCGTGTGTCTACCCTTCGGGCCGAGAGGCTGTGGGTAGAAGAAACTCCCGCTGAACCCACTGTGATAGGGATTGGGGATTTTGCGCAATTAGTTTCGCCATGAACGAGGTAATTCCCCAGTATGCGCGGTGTCATAAGCTCGCGTTGATTAAGTCCTGCACTTTGTACACACCGCCCGTCGCCTACTACCGATTGGATGGTTTAGTGAGGTTCTCGGATCCGGCCCCGCCCCGGGGGTCGGATGACGGCCCGCCGCGGAGCGCCGAGAGACGATCTAAAATTGACTATCTAGCAGGGAGTAGTTATAAGAACGTGACGGTACAAGGTTTCCGTAGGTTGAACCGTGGCGGTAAGGATCATTACTGATTGCGCGCCGGACCTCGCTCGGGGGGCCCGCGTCGTCGCTGCGTCAACGCCCTCTCCAGCCGTGGCGGGGACGCGCTCTGAGCCCGCCCTCGCGCCGAGGCCCGCCTCGGCCGCGGCGGAGCTGCGGGCGCGGGGTGGACGGGACCGGGGTCGCCGGCTCCCCTCTCCGGAGGGGCCTCCGACGTCAACCGCCCGCCCTCCCCCGCGTCCCTGCCTCCCGTCGCGACCGGGGCTGCGGTTCTTTCCCCCGAGCCCGGGGCCGGAAGCTTCGGCATCCGGTCCGCCAGCGGGCGGAGGGGATCGGCCGCGCCGACCGACCTCTAGTCTGGGACCCAGCTCGCCCACCGAAGGCGTCTCCAGGCGACGAGCGCCCGCCCCTGCTCCAAAGCGCGCCGACCGGGCCGCCCGCCCCCAGAAGGGTCTCTGGGGAGGTGGCCTTGGCGAGTACCGCTCCCGAGGGAGCGGGAAAATGGCAAGGTTACCGAACGTTGGGGTCCGGCGAGGGTCCCCGGTCAGGAAACAGGGGTAGACTGTGGGTAGGTCTGCCCCCTAAGACCGGGGAGCAGTAGTTGCATGCAGCACCTCCAAGTGGTCCCGCTGGTAACGGAAGTACCCGGCAAAGCCTGCTTACCCAAAGTGGGGCCACGTTTGACCGGCTATGCCCCGAGATCCAGGTCAAAAATTCAATGATATGTCTTTATGCGAATGTAACGGCCAGGACAACCCTTCTGGCGTATCAAAATGGGTTCCGGTGCAACTAGAGACGGGGTTGTTACTGCGAGAGCGAAGCTGTCTCTCCAGCGTGTTTGGGGTTGGACACGTTGTGAAATGGCGAACCAACCTCCCTAGTGGGCGGTGGGATCAGCCCACTGGGGTGAAGGCTGGGATCCCGAAACGCTCGGTGGCGACGGCCACGAGCCCTAATACGAGATTCTCTCAACATCGAAAGTCCATATCAGTTGGAACGCAAGTCCAGGAGGATGACTGGTGTAGCCGAGAGAGCGGGTGGATCTCACCTAGTCAGTCTACTGGAGTGCCCTCAGTGGCAGCTGAATTATTGACTGTCTCTGACTCATCAGGAAGGGCCGAGCCAGAGGCAGTTGTGCTAGCGCCACAGCCTGAAGAGGTCGTCATAGCCCCGAACACATCTCCAGAGCCCGTTGATATTGGCTCTCCGGGAGCGAGTGAACAGAATGCCTCCACTCCCACAGAAGTAAGGATCCTCTTGCCAGGGCCTGGCACAGACTGCCCGTTGTGTGGTGTGCTGGTGGGTGGCGTGGTCGCGCTTGGTAAGCATTTTGCGAGCCGGCATGGCGGCGTCACTGCTATGTACGTGTGCCGTAAGTGTGGGAGAAGCAGCACCAGCAGACACTCCATCTCTTGTCATGTCCCTAAATGCAGGGGCATGGCGGGGGTGGAGGGGGATAGGGCTCGTGAGTTCACGTGTGATGTTTGCGAAGCCCGATTCCCCACGCCTGTTGGTGTCTCCCAACACAAGCGACATGCCCACGCAGCGGTGTGGAATGAGGTCAGGCGGGCAAGAGAAAGGGCCAAGGTAGGAGAGATCAGGGCGACGAAGCTCTGGAGTGTTGACGAGGTACGGGAGCTCATCCGTCTCATCCAAGAGCACGGAGATTCGGTTACCACATACCAACTAATAGCGGAGAAGTTGGGGAATGGTAAGACGGCCGAACAGGTGAGGAGCAAAAAGAGGCTCTTGCGAATACAGACAACCGATATGGCAAGTGATGGCCCACACATAGCAACGGATGATGACTCAAGGGTAACTGAGCCGGAACCGTTGGCTGCCCCGTCCTTGGCATATTCACCCCCAGCCCTGGCAGCTGCCAGGATCCGGGAAGCGTTGGCACGGGGGGGTGAAGGAGAAAATGGCAAGGAGGTGAGGGCCATCACTGCTTTGGTTAGGGACGTTGATCAGGATCCTTCACTGATCGAGACCTCTGCGTTGGACATCATCTCCAAGTTGGGAAGGAAAGTTGAACTGCCGAGTAGACCGCGTGAGACCAGGCGGGATCAACCCCAGGCAATGGGATGGGTAAGGCGGCTTGCCCAGCGGAAGCGAGATTACCGAGAGCACCAATACTGGTACTCGAGGGATCAAGCTAGACTCGCGGCACGGATCCTCGATGGTGCCGAAAGTCAGGAATGTACACTGCCGTTAGACCAGGTCTACGAAGCGTTTCGTGGAAGATGGGAGACGGTAGGGGAGTTCCACGGGCTTGGGGAGTTCCGTACTGGTGTAGCCTCCGATAACTCGGAGTTCTATAATCCTATACTGGCAGCGGAGGTGATGGAAAACCTAACCAAAATGGATAATGGCAAGGCCCCGGGACCAGACAGGATCAGCAAGAAGGCACTGCTGGACTGGGACCCTAGGGGTGAGCAACTAGGACGGCTGTTCACGACGTGGTTGATCCGTGGAGTCATTCCCCGGGCCTTCAAGGAGTGTCGAACGACACTGTTGCCAAAGACTACCGATGCGTCGCAGGACGTCAACGACTGGCGCCCTGTCACTATCGGATCCCTGGTTCTGCGGCTGTTCGCGAGGATCATGGCGATGAGGCTAACGCGAGCCTGTCCCTTGCATCCCCGGCAACGCGGGTTTTTGGCCGGTTCGAGTGGTTGCGCGGAGAACCTCTTGATCTTATCCGAGATCATCAGGCACTCGAGGGGGGCCGGCACCCCGCTGGCAGTGGTGTTTATTGACTTTGCGAAGGCCTTTGACTCCATAGCCCATGAGCACATCCTGTGTGCTCTGGGTGAACGCGGAGTAGACCAGCACGTTATTGAGCTTATCAAAGACTCATATGTGGATTGCGTCACTAGGGTGAGGTGCGTAAGCGGCCATACGCTACCAATTCACATGAATGTTGGAGTGAAGCAAGGTGACCCAATGTCCCCACTGCTCTTCAATTTGGCTATGGATCCCCTTATCCAAGCCCTCGAAACGGCCAGGTCTGGGCTACGCTGGGGCGATGAGACGATCGCCACGCTGGCCTTTGCTGATGATTTGGTTTTGGTGAGTGAGTCGACGGAGGGAATGAGGGGGAATCTCGGGATCCTGGAGAGATTCTGCCAGATGACTGGGCTTAGGGTTCAGCCCAAGAAGTGTCACGGGTTCTACATGGAGAAGGGCGTGGTGAACGGCTGTGAAGCATGGGAGATCGGTGGAACACAGATCCACATGATCCCCCCAGGCGAATCAGTTCGTTATTTGGGAGTCCAGGTAGGCCCTGGCCGTGGCATTATAACTCCGGATCTAATTCCGACAGTCCAGACATGGATTGAAAGAATTTCGAAGGCCCCATTGAAACCCTCACAGCGGTTGAGGATTCTAAACTCATTTGCCATTCCGAGGGTCATTTACCAGGCCGATCTAGGTGGAGTGCAAGCAACCAGACTAGCCCAGCTTGATGGAGTGATTCGGAAAGCGGTGAAGCAATGGCTGCATTTGCCACAATCCACGTGCAATGGGCTATTGTATTCACGGAGCCGCGACGGCGGACTGGGAGTGTTCAGGCTTGAAAAACTCATTCCATCGATCCAGTTGCGGCGAATGTACCGGATGTCCAAGTCGCCTGACTATTGGACGCGTAACCTAACTCTGCGCGCTGTGCAGCAGTCTGACTGGAAGGGAATGTGGGTCAAGACCGGTGGAGATCCGGACAGGGTGCCCGTAATGGGCACTGGGGAACCTGTCCGGGACGATGCAGGAAGTCCGCCAGTTTTCCCCGACTGGCGGCGCGGTGAGAGCTTGGCGTGGTCGGCGCTGCGGGTCCAGGGTGTGGGTGCAGACCAGTTCAGAGGTGACATGATCAGTAACTCATGGCTTGCTGACCCCGGAGCTGTCGGGTTTAGGCAGAGACACTGGATTGCGGGACTGTCACTGAGGGCGGGGGTGTACCCCACCAGGGAGTTCCTGGCTCGGGGACAGGACAAGTCAGGGGCAGCCTGCAGACGCTGCCAGGCCAGGTTGGAATCGTGTTCGCATATCTTGGGACAGTGCGCCTACGTACAGCGGAGCAGGATTAGGCGGCATAACAAGGTGTGTGATCTTCTAGCCACAGAGGCAGAGCGTTTCGGCTGGACGGCAGCTAGGGAGTTCCGAGTGGAAGACGCTGAGGGCGGCCTCAGAATCCCCGACCTAGTCTGCAAGAAGGGCGATATGGTTCTGGTTCTAGATGTGACTATTCGTTATGAGTTGGATGGCGACAGTCTAACCCGAGCTGCATCGGAAAAAGTGGCTCACTACCAACCAGTGGCAGCACAGATTGCACAGAAGGTCGGAGGGCGTTGTGTGAAGGTCATGGGTTTCCCGATTGGGGCTAGGGGAAAGTGGCCGACATGCAACAACGCAGTGTTGACAGAGTTGGGAATACCTGTTGGCCGGAGAAGGGCGTTTGCTCGTCTGGTGAGCCGGAGAGCCCTGTTGTACTCACTCGATGTGCTGCGGGACTTTCTGCGTAAGCCAGACGAGTAGGGTTGCGTGCATCCCCCGGGCTGCGGTGGACCTGGAATTGCACGGGTCAGTGGTGTCTCGTGATGATTACAACAAATCATGCGTAGCATTCCGATGGCCACGTGACGTACACTATAATACGGAAAGCGGGTCTTGACCTGCCTCAG</t>
  </si>
  <si>
    <t>TAGCCAAATGCCTCGTCATCTAATTAGTGACGCGCATGAATGGATGAACGAGATTCCCACTGTCCCTAACCCCCATCCAGCGAAACCACAGCCAAGGGAACGGGCTTGGCAGAATCAGCGGGGAAAGAAGACCCTGTTGAGCTTGACTCTAGTCTGGCACCGTGAAGAGACATGAGAGGTGTAGAATAAGTGGGAGGCCTCGGCCGCCGGTGAAATACCACTACTCTTATCGTTTTTTCACTTACCCGGTGAGGCGGGAAGGCGAGCCCCGAGCGGGCTCTCGGTTCTGGCGTCAAGCGCCCCTCGCCCGAGGGGCGCGACCC</t>
  </si>
  <si>
    <t>TAGGGTTGCGTGCATCCCCCGGGCTGCGGTGGACCTGGAATTGCACGGGTCAGTGGTGTCTCGTGATGATTACAACAAATCATGCGTAGCATTCCGATGGCCACGTGACGTACACTATAATACGGAAAGCGGGTCTTGACCTGCCTCAG</t>
  </si>
  <si>
    <t>Cyprinodon nevadensis mionectes</t>
  </si>
  <si>
    <t>Pupfish</t>
  </si>
  <si>
    <t>UCB_CyNevMio_1.0</t>
  </si>
  <si>
    <t>R2-1_CNM</t>
  </si>
  <si>
    <t>PAMPRDPGQKFNEMSLCECNGQDNPSGVSKWVPVQLETGLLLRERSCLSSVFGVGHVVKWRTNLPSGRWDQPTGVKAGIPKRSVATATSPNTRFSQHRKSISVGTQVQEDDWCSRESGWISPSQSTGVPSVAAELLTVSDSSRRAEPEAVVLAPQPEEVVIAPNTSPEPVDIGSPGASEHNASTPTEVRILLPGPGADCPLCGVLVGGVVALGKHFASRHGGVTAMYVCRRCGRSSTSRHSISCHVPKCGGMAGVEGDRAREFTCDVCEARFPTPVGVSQHKRHAHAAVWNEVRRARERAKVGEIKATKLWSVDEVRELIRLIQEHGDSVTTYQLIAEKLGNGKTAEQVRSKKRLLRIQTTDMASDGPHIATDEDSRVTEPEPLAAPSLAYSPPSLAAARIREALARGGEGENGKEVRAITALVRDVDQDPSLIETSALDIISKLGRKVKLPSRPRETRRDQPQAMGWVRRLAQRKRDYREHQYWYSRDQARLAARILDGAESQECTLPLDQVYEAFRGRWETVGEFHGLGGFHTGVASDNSEFYNPILAAEVMENLTKMDNGKAPGPDRISKKALLDWDPRGEQLGRLYTTWLIRGVIPRAFKECRTTLLPKTTDASQDVNDWRPVTIGSLVLRLFARIMAMRLTRACPLHPRQRGFLAGSSGCAENLLILSEIIRHSRGAGTPLAVVFIDFAKAFDSIAHEHILCALGERGVDQHVIELIKDSYVDCVTRVRCVSGHTLPIHMNVGVKQGDPMSPLLFNLAMDPLIQALETARSGLHWGDETIATLAFADDLVLVSESTEGMRGNLGILERFCQTTGLRVQPKKCHGFYMEKGVVNGCEAWEIGGTQIHMIPPGESVRYLGVQVGPGRGIITPDLIPTVQTWIERISKAPLKPSQRLRILNSFAIPRVIYQADLGGVQATRLAQLDGVIRKAVKQWLHLPQSTCNGLLYSRSRDGGLGVFRLEKLIPSIQLRRMYRMSKSPDFWTRNLTLRAVQQSDWKGMWVKTGGDPDRVPVMGTGEPVRDDAGSPPVFPDWRRGESLAWSALRVQGVGADQFRGDMISNSWLADPGAVGFRQRHWIAGLSLRAGVYPTREFLARGQDKSGAACRRCQARLESCSHILGQCAYVQRSRIRRHNKVCDLLATEAERFGWTAAREFRVEDAEGGLRIPDLVCKKGDMVLVLDVTIRYELDGETLTRAASEKVAHYQPVAAQIAQKVGGRCVKVMGFPIGARGKWPTCNNTVLTELGIPVGRRRAFARLVSRRALLYSLDVLRDFLRKPDE</t>
  </si>
  <si>
    <t>GTGGGGGGGATGCGGTCGGCGGTGGCGGCGGCGACTCTGGACGCGCGCCGGGCCCTTCTCGCGGATCTCCCCAGCTACGGTGCTCGTCCGGGACCTCGTTCGCGCGGGGCCCCGGGCGGGTGGCCTCGGCTGGCGCCTAGCAGCTGACTTAGAACTGGTGCGGACCAGGGGAATCCGACTGTTTAATTAAAACAAAGCATCGCGAGGGCCCGCGGTGGGTGTTGACGCGATGTGATTTCTGCCCAGTGCTCTGAATGTCAAAGTGAAGAAATTCAATGAAGCGCGGGTAAACGGCGGGAGTAACTATGACTCTCTTAAGG</t>
  </si>
  <si>
    <t>CACGACGGGAGGTGGCCTTGGCGAGTACCGCTCCCGAGGGAGCGGGAAAATGGCAAGGTTACCGAACGTTGGGGTCCGGCGAGGGTCCCCGGTCATGAAACAGGGGTAGACTGTGGGTAGGTCTGCCCCCTAAGACCGGGGAGCAGTAGTTGCATGCAGCACCTCCAAGTGGTCCCGCTGGTAACGGAATTACCCGGCAAAGCCTGCTTACCCAAAGTGGGGCCACGTTTGACCGGCTATGCCCCGAGATCCAGGTCAAAAATTCAATGAGATGTCTTTATGCGAATGTAACGGCCAGGACAACCCTTCTGGCGTATCAAAATGGGTTCCGGTGCAACTAGAGACGGGGTTGTTACTGCGAGAGCGAAGCTGTCTCTCCAGCGTGTTTGGGGTTGGACACGTTGTGAAATGGCGAACCAACCTCCCTAGTGGGCGGTGGGATCAGCCCACTGGGGTGAAGGCTGGGATCCCGAAACGCTCGGTGGCGACGGCCACGAGCCCTAATACGAGATTCTCTCAACATCGAAAGTCCATATCAGTTGGAACGCAAGTCCAGGAGGATGACTGGTGTAGCCGAGAGAGCGGGTGGATCTCACCTAGTCAGTCTACTGGAGTGCCCTCAGTGGCAGCTGAATTATTGACTGTCTCTGACTCATCAAGAAGGGCAGAGCCAGAGGCAGTTGTGCTAGCGCCACAGCCTGAAGAGGTCGTCATAGCCCCGAACACATCTCCAGAGCCCGTTGATATTGGCTCTCCGGGAGCGAGTGAACATAATGCCTCCACTCCCACAGAAGTAAGGATCCTCTTGCCAGGGCCTGGCGCAGACTGCCCGTTGTGTGGTGTGCTGGTGGGTGGCGTGGTCGCGCTTGGTAAGCATTTTGCGAGCCGGCATGGCGGCGTCACTGCTATGTACGTGTGCCGCAGGTGTGGGAGAAGCAGCACCAGCAGGCACTCCATCTCTTGTCATGTCCCTAAATGCGGGGGCATGGCGGGGGTGGAGGGGGATAGGGCTCGTGAGTTCACGTGTGATGTTTGCGAAGCCCGATTCCCCACGCCTGTTGGTGTCTCCCAACACAAGCGACATGCCCACGCAGCGGTGTGGAATGAGGTCAGGCGGGCAAGAGAAAGGGCCAAGGTAGGAGAGATCAAGGCGACGAAGCTCTGGAGTGTTGACGAGGTGCGGGAGCTCATCCGTCTCATCCAAGAGCACGGAGATTCGGTTACCACATACCAACTAATAGCGGAGAAGTTGGGGAATGGTAAGACGGCCGAACAGGTGAGGAGCAAAAAGAGGCTCTTGCGAATACAGACAACCGATATGGCAAGTGATGGCCCACACATAGCAACGGATGAGGACTCAAGGGTAACTGAGCCGGAACCGTTGGCTGCCCCGTCTTTGGCATATTCACCCCCATCCCTGGCAGCTGCCAGGATCCGGGAAGCGTTGGCACGGGGGGGTGAAGGAGAAAATGGCAAAGAGGTGAGGGCCATCACTGCTTTGGTTAGGGACGTTGATCAGGATCCTTCACTGATCGAGACCTCTGCGCTGGACATCATCTCCAAGCTGGGAAGGAAAGTTAAACTGCCGAGTAGACCGCGTGAGACCAGGCGGGATCAACCCCAGGCAATGGGATGGGTAAGGCGGCTTGCCCAGCGGAAGCGAGATTACCGAGAGCACCAATACTGGTACTCGAGGGATCAAGCTAGACTCGCGGCACGGATCCTCGATGGTGCCGAAAGTCAGGAATGTACCCTGCCGTTAGACCAGGTCTACGAAGCGTTTCGTGGAAGATGGGAGACGGTAGGGGAGTTCCACGGGCTTGGGGGGTTCCATACTGGTGTAGCCTCCGATAACTCGGAGTTCTATAATCCTATACTGGCAGCGGAGGTGATGGAAAACCTAACCAAAATGGATAATGGCAAGGCCCCGGGACCAGACAGGATCAGCAAGAAGGCACTGCTGGACTGGGACCCTAGGGGTGAGCAACTAGGACGGCTGTACACGACGTGGTTGATCCGTGGAGTCATTCCCCGGGCCTTCAAGGAGTGTCGAACAACACTGTTGCCAAAGACTACCGATGCGTCGCAGGACGTCAACGACTGGCGCCCTGTCACTATCGGATCCCTGGTTCTGCGGCTGTTCGCGAGGATCATGGCGATGAGGCTAACGCGAGCCTGTCCCTTGCATCCCCGGCAACGCGGGTTTTTGGCCGGTTCGAGTGGTTGCGCGGAGAACCTCTTGATCTTATCCGAGATCATCAGGCACTCGAGGGGGGCCGGCACCCCGCTGGCAGTGGTGTTTATTGACTTTGCGAAGGCCTTTGACTCCATAGCCCATGAGCACATCCTGTGTGCTCTGGGTGAACGCGGAGTAGACCAGCACGTTATTGAGCTTATCAAAGACTCATATGTGGACTGCGTCACTAGGGTGAGGTGCGTAAGCGGCCATACGCTACCAATTCACATGAATGTTGGAGTGAAGCAAGGTGACCCAATGTCCCCACTGCTCTTCAATTTGGCTATGGATCCCCTTATCCAAGCCCTCGAAACGGCCAGGTCTGGGCTGCACTGGGGCGATGAGACCATCGCCACGCTGGCCTTTGCTGATGATTTGGTTTTGGTGAGTGAGTCGACGGAGGGAATGAGGGGGAATCTCGGGATCCTGGAGAGATTCTGCCAGACGACTGGGCTTAGGGTTCAGCCCAAGAAGTGTCACGGGTTCTACATGGAGAAGGGCGTGGTGAACGGCTGTGAAGCATGGGAGATCGGTGGAACACAGATCCACATGATCCCCCCAGGTGAATCAGTTCGTTATTTGGGAGTCCAGGTAGGCCCTGGCCGCGGCATTATAACTCCGGATCTAATTCCGACAGTCCAGACATGGATTGAAAGAATTTCGAAGGCCCCATTGAAGCCCTCACAGCGGTTGAGGATTCTAAACTCATTTGCCATTCCGAGGGTCATTTACCAGGCCGATCTAGGTGGAGTGCAAGCAACCAGACTAGCCCAGCTTGATGGAGTGATTCGGAAAGCGGTGAAGCAATGGCTGCATTTGCCACAATCCACGTGCAATGGGCTATTGTATTCACGGAGCCGCGACGGCGGACTGGGAGTGTTCAGGCTTGAAAAACTCATTCCATCGATCCAGTTGCGGCGAATGTACCGGATGTCCAAGTCGCCTGACTTTTGGACGCGTAACCTGACTCTGCGCGCTGTGCAGCAGTCTGACTGGAAGGGAATGTGGGTCAAGACCGGTGGAGATCCGGACAGGGTGCCCGTAATGGGCACTGGGGAACCTGTCCGGGACGATGCAGGAAGTCCGCCAGTTTTCCCCGACTGGCGGCGCGGTGAGAGCTTGGCGTGGTCGGCGCTGCGGGTCCAGGGTGTGGGTGCAGACCAATTCAGAGGTGACATGATCAGTAACTCATGGCTTGCTGACCCCGGAGCTGTCGGGTTTAGGCAGAGACACTGGATTGCGGGACTGTCACTGAGGGCGGGGGTGTATCCCACCAGGGAGTTCCTGGCTCGGGGTCAGGACAAGTCAGGGGCAGCCTGCAGACGCTGCCAGGCCAGGTTGGAATCGTGTTCGCATATCTTGGGACAGTGCGCCTACGTACAGCGGAGCAGGATTAGGCGGCATAACAAGGTGTGTGATCTTCTAGCCACAGAGGCAGAGCGTTTCGGCTGGACGGCAGCTAGGGAGTTCCGAGTGGAAGACGCTGAGGGCGGCCTCAGAATCCCCGACCTAGTCTGCAAGAAGGGCGATATGGTTCTGGTTCTAGATGTGACTATTCGTTATGAGTTGGATGGGGAAACTCTAACTCGGGCTGCATCGGAAAAAGTGGCTCACTACCAACCAGTGGCAGCACAGATTGCACAGAAGGTCGGAGGGCGTTGTGTGAAGGTCATGGGTTTCCCGATTGGGGCTAGGGGAAAGTGGCCGACATGCAACAACACAGTGTTGACAGAGTTGGGAATACCTGTTGGCCGGAGAAGGGCGTTTGCTCGTCTGGTGAGCCGGAGAGCCCTGTTGTACTCACTCGATGTGCTGCGGGACTTTCTGCGTAAGCCAGACGAGTAGGGTTGCGTGCATCCCCCAGGCTGCGGTGGACCTGGAATTGCACGGGTCAGTGGTGTCTCGTGATGATTACAACAAATCATGCGTAGCATTCCGATGGCCACGTGACGTACACTATAATACGGAAAGCGGGTCTTGACCTGCCTCAG</t>
  </si>
  <si>
    <t>TAGCCAAATGCCTCGTCATCTAATTAGTGACGCGCATGAATGGATGAACGAGATTCCCACTGTCCCTAACCCCCATCCAGCGAAACCACAGCCAAGGGAACGGGCTTGGCAGAATCAGCGGGGAAAGAAGACCCTGTTGAGCTTGACTCTAGTCTGGCACCGTGAAGAGACATGAGAGGTGTAGAATAAGTGGGAGGCCTCGGCCGCCGGTGAAATACCACTA</t>
  </si>
  <si>
    <t>TAGGGTTGCGTGCATCCCCCAGGCTGCGGTGGACCTGGAATTGCACGGGTCAGTGGTGTCTCGTGATGATTACAACAAATCATGCGTAGCATTCCGATGGCCACGTGACGTACACTATAATACGGAAAGCGGGTCTTGACCTGCCTCAG</t>
  </si>
  <si>
    <t>Rhinichthys klamathensis goyatoka</t>
  </si>
  <si>
    <t>Western Speckled Dace</t>
  </si>
  <si>
    <t>Cyprinidae</t>
  </si>
  <si>
    <t>OSU_Roscu_1.1</t>
  </si>
  <si>
    <t>R2-1_RKG</t>
  </si>
  <si>
    <t>NGYTARAPPRGDRWRRWGTITVSTSTGDRGPRRYPSCPPPELRSGPPREGLTTQPGGKLLVMKKKSKEKPGPSGSQAKSKCEAMVKAGETEANQDDISCCDCYRIFPTLRSLGMHRHHQHPEEVNKERLDLIQKRRKFWSPTEDHHLLTTADSLWKDDNLKKDHLRTLHTTLPHRSIDAIKKRLQLLKWTPPQSINTPPTPPIAEETPTTSSRRSRRGATLQPTGREVDLPKQPTNEDTSTTSRGSKANSRATAWTQDEDAHLLHLANTQWLPGMLKKDHCKALEEITNGRSMEAIRKRLKKLSWSPPEHMITITTSPAPPDTVIDQGRETTESNKPSPHSTKETDEDSWRNGILEKALESLSEPRIGSEGLKSIAKGMLEGRISKEQGVEMLQTHISQHIPLNWRTRNIKKGPSRKPMSNKQIRRARYAHIQKLYRTKRKDAANTILQGQWRDAFKGLEHGVDGVERYWADVYATPSNGNGQEVSIQRSENTNWNILAPITAEDVKDALRSMGNTSPGMDKLTAKEISSWHLPSIAAMFNLFLATETLPSTLACARVVLLPKVERPANPSDFRPIAISSTLARALHKVLSRRMREEYVFSPLQYAFLQRDGCLEASSLLHAVLRQTQDEKRPLAAAFLDLAKAFDTVSHNAILTAAGKAGTPPPLIRYLSQLYTHADLHIGSLVTKGVKGVRQGDPISPILFILAMGEVMEKACPEIGVKVGDQLIATMAYADDLILLADNSELMQRKLDGLCVGLEESGMALNTKKSTAITIVKDGRQKTVALLPHRYNTPSGTLPPMGIKDTQKYLGIEFSWKGRVTPKQTAELEQMLREITEAPLKPYQRLEMVRTFVIPRLTHKLVLGCAHRNTLTKMDRMVRKATRAWLRLPKDTPLGFLHATVKHGGLAIPNLGTAIPLLQKARFEKLLSSKNQVEKALTNMPSFNTILRKVNLPCRVGKETVCSTEEAKAEWRNQLESSADGRENSTVDIDDGSFHWLENPDKVFPRLHLRGIQLRGGVLNTKARAARGREIPPKEQLCRGACKMKETLNHILQKCEITHNARCARHNRIMKGAEKLLRKKAMETWIEPIIPTENSFIKPDLIIHTNNGYTVLDVSVVNNPRMELTYKLKTDKYGSEVNTMEITKWLDTTEQIKHVPIIVSSRGLMYGPSGRGLRALGLTKRDISDLCLLTVLGSIKCYDLYTRGT</t>
  </si>
  <si>
    <t>GCGACTCTGGACGTGCGCCGGGCCCTTCTCGCGGATCTCCGCAGCTACGGCTCGCGTCGGGACCTCCGTCCGGGCGTCTCTCTTCGCGGGGGGGCGTCTGGGCGGGGGCCACCCGGCGCGCTGCCTCGGCCGGCGCCTAGCAGCCGGCTTAGAACTGGTGCGGACCAGGGGAATCCGACTGTTTAATTAAAACAAAGCATCGCGAAGGCCCGCGGCGGGTGTTGACGCGATGTGATTTCTGCCCAGTGCTCTGAATGTCAAAGTGAAGAAATTCAATGAAGCGCGGGTAAACGGCGGGAGTAACTATGACTCTGGTGAGA</t>
  </si>
  <si>
    <t>AATGGTTACACGGCCCGGGCGCCTCCTCGTGGCGACCGCTGGAGAAGGTGGGGGACTATAACGGTAAGTACGTCTACCGGCGATAGGGGACCACGTCGGTACCCATCGTGTCCCCCACCCGAGCTAAGATCCGGGCCACCCCGGGAAGGGCTAACCACCCAACCCGGGGGTAAATTGCTGGTTATGAAAAAGAAAAGTAAAGAGAAACCTGGACCCTCTGGATCCCAGGCAAAAAGCAAGTGTGAGGCAATGGTAAAGGCTGGCGAGACCGAAGCAAATCAAGATGACATTTCATGCTGCGATTGCTATAGAATATTCCCAACACTAAGGAGCCTGGGTATGCATCGCCACCATCAACACCCAGAAGAGGTGAATAAAGAAAGGCTAGACCTTATACAGAAGAGGAGGAAATTCTGGAGCCCAACGGAAGACCACCACTTACTAACAACAGCGGACTCGTTGTGGAAGGATGATAACCTTAAAAAGGACCATCTCAGAACCCTACACACGACTCTGCCCCACCGGTCTATCGACGCTATAAAGAAGAGACTCCAACTACTAAAATGGACACCACCACAATCCATAAATACACCTCCGACACCGCCCATAGCAGAAGAAACACCTACGACATCATCCCGACGATCAAGAAGAGGAGCAACCCTACAACCAACTGGAAGAGAGGTGGACCTACCGAAACAACCTACCAACGAGGACACCAGCACCACATCACGAGGAAGCAAGGCGAATAGTCGGGCTACAGCGTGGACCCAAGATGAGGATGCACACCTATTACATCTGGCGAATACCCAATGGTTACCGGGGATGCTGAAAAAAGATCATTGCAAAGCCCTCGAGGAAATAACCAATGGTAGGAGTATGGAGGCAATCAGGAAAAGACTGAAGAAGCTCTCCTGGTCGCCACCCGAACATATGATTACAATTACAACAAGCCCTGCTCCACCGGATACTGTGATCGATCAGGGAAGAGAGACAACAGAGAGTAACAAACCTTCTCCCCATTCCACAAAAGAAACAGATGAAGACAGCTGGAGGAACGGAATCCTGGAGAAAGCTCTGGAGAGTCTCTCTGAACCGAGAATTGGGAGTGAAGGACTTAAAAGTATAGCAAAGGGAATGCTGGAGGGAAGGATCTCGAAGGAACAAGGAGTGGAGATGCTGCAAACTCACATCAGCCAGCACATCCCCCTGAACTGGAGAACGAGAAACATCAAGAAAGGCCCTAGCAGGAAACCCATGTCAAATAAACAGATTCGAAGGGCCAGATACGCACATATTCAGAAGTTATACCGGACGAAAAGGAAGGACGCCGCAAATACCATCTTGCAAGGCCAATGGAGGGACGCATTCAAAGGTTTAGAACACGGGGTGGACGGAGTGGAGAGGTACTGGGCGGACGTCTATGCGACACCAAGTAATGGCAACGGTCAAGAGGTCTCAATACAACGGTCTGAGAACACCAACTGGAATATCCTAGCTCCTATTACGGCTGAGGATGTGAAGGACGCACTGCGCTCTATGGGCAATACGTCCCCGGGAATGGACAAGTTGACGGCAAAGGAGATATCGAGTTGGCACCTACCCTCGATAGCGGCAATGTTCAACCTCTTCCTGGCTACTGAGACCTTACCGTCTACCCTGGCGTGTGCCAGAGTGGTACTACTGCCAAAAGTGGAACGTCCAGCAAACCCAAGTGACTTTAGACCGATTGCCATTTCTTCGACCTTAGCCCGGGCCCTCCATAAAGTCCTCTCAAGAAGGATGAGAGAAGAGTATGTATTCTCACCCCTTCAGTATGCCTTCCTTCAAAGAGATGGCTGCCTGGAAGCGTCATCCCTGTTACATGCAGTACTAAGGCAGACGCAAGATGAGAAAAGACCATTGGCGGCTGCTTTCCTGGACCTGGCGAAAGCCTTTGACACGGTTTCACATAACGCAATCCTTACCGCGGCAGGTAAAGCAGGCACCCCACCACCTCTGATCAGATATCTTAGCCAACTGTACACCCATGCAGACTTACATATCGGATCTTTGGTGACGAAAGGGGTCAAGGGAGTGAGGCAAGGAGACCCTATCTCCCCGATTCTGTTCATCCTGGCAATGGGTGAGGTCATGGAAAAAGCCTGTCCTGAAATAGGTGTGAAGGTAGGAGACCAACTAATAGCCACCATGGCCTATGCTGATGACCTGATTCTTCTAGCAGATAATTCAGAGCTCATGCAAAGAAAACTGGATGGACTGTGTGTAGGACTAGAAGAGTCAGGCATGGCCCTTAACACCAAGAAATCTACAGCTATCACCATTGTGAAGGACGGCAGACAGAAAACAGTAGCTCTACTACCGCATCGCTACAATACCCCAAGTGGAACATTGCCACCTATGGGCATAAAGGACACACAGAAATACCTGGGGATTGAATTCTCATGGAAGGGAAGAGTTACCCCTAAACAAACAGCTGAGCTAGAACAGATGCTCCGAGAAATCACAGAGGCTCCACTCAAACCATACCAACGCTTAGAGATGGTACGAACATTTGTTATACCAAGGCTGACACACAAATTAGTATTGGGATGTGCCCATCGGAACACCCTTACTAAGATGGACCGGATGGTGAGGAAGGCAACGAGGGCGTGGCTTAGGCTACCAAAAGACACTCCTCTGGGTTTCCTCCATGCCACCGTGAAACATGGAGGACTAGCAATTCCAAACCTGGGGACGGCGATTCCGTTATTACAAAAGGCACGATTTGAAAAATTGTTGTCGAGTAAGAACCAGGTCGAGAAGGCTCTCACGAACATGCCCTCTTTTAATACAATTCTGAGGAAAGTAAATCTGCCATGTAGAGTCGGAAAGGAGACCGTATGCTCTACAGAGGAGGCAAAGGCCGAATGGAGAAATCAGCTAGAGTCATCAGCTGATGGAAGAGAAAACTCTACAGTTGATATTGATGATGGAAGCTTCCATTGGCTCGAAAACCCGGATAAAGTCTTTCCCCGGTTACATCTAAGGGGTATCCAACTACGTGGAGGAGTACTCAATACCAAGGCCCGAGCAGCGCGCGGACGGGAGATTCCGCCGAAAGAACAACTATGCAGAGGTGCTTGCAAAATGAAGGAAACACTTAATCACATTCTTCAAAAGTGTGAAATTACACACAATGCACGCTGTGCACGTCATAATAGGATAATGAAAGGTGCAGAAAAACTACTGAGGAAGAAAGCAATGGAAACATGGATTGAACCTATCATTCCAACTGAGAACAGCTTCATAAAACCGGACTTGATCATTCACACCAACAACGGGTATACAGTTTTGGATGTCTCAGTGGTAAATAACCCCAGGATGGAACTGACCTACAAACTAAAAACTGACAAATATGGATCTGAGGTTAATACAATGGAGATTACAAAGTGGTTGGACACAACGGAACAAATTAAACATGTACCAATTATTGTCTCCAGTCGTGGACTGATGTATGGGCCGTCTGGTAGAGGCCTACGAGCACTAGGACTTACGAAAAGGGATATATCGGACCTCTGCCTACTCACTGTACTAGGATCTATCAAATGCTATGATTTGTACACAAGAGGAACTTGAATATATCTTCGGGATGGTCAAGCACTATGACCTGCATTGCAGCGATAACTATACCATTGCCAAACAATAGCACCTCCCTAGGTGCCTCAAGAATCTTCTGATGGGTTCCCACACAGAAGATAATCTTGATAACTAATGTAAA</t>
  </si>
  <si>
    <t>TAGCCAAATGCCTCGTCATCTAATTAGTGACGCGCATGAATGGATGAACGAGATTCCCACTGTCCCTACCTGCTATCTAGCGAAACCACAGCCAAGGGAACGGGCTTGGCAGAATCAGCGGGGAAAGAAGACCCTGTTGAGCTTGACTCTAGTCTGGCACTGTGAAGAGACATGAGGGGTGTAGAATAAGTGGGAGGCCCCGGGGCCTTCGGGTTCCACGGGC</t>
  </si>
  <si>
    <t>TGAATATATCTTCGGGATGGTCAAGCACTATGACCTGCATTGCAGCGATAACTATACCATTGCCAAACAATAGCACCTCCCTAGGTGCCTCAAGAATCTTCTGATGGGTTCCCACACAGAAGATAATCTTGATAACTAATGTAAA</t>
  </si>
  <si>
    <t>Oncorhynchus tshawytscha</t>
  </si>
  <si>
    <t>Chinook salmon</t>
  </si>
  <si>
    <t>CHI06</t>
  </si>
  <si>
    <t>R2-1_OTs</t>
  </si>
  <si>
    <t>RPGCPRDCTTAVKAAGHVPPPSPSNGWKMESIPLPSQSDQTGLPKLAPVVGAFGHLQVERSGSTTAFPLGSPGSKNYERPTPNKSPSGGRNEGLLTAGAGAPAAWSETGGGTQERVRAKPLKRKRPSEPPKGTAAAGVRESAITSKSVCIEIPRVGTQCDICTITAATISNLVDHLAVKHSEVQATFRCAKCGKQSGNRHSIACHVPKCKGVQGTPVDESKKFRCMACPGRFSTASGLSQHMRHRHVAAWNQERILREKTAEDKMEGRKSWSPDELRAMRELSRTLSDAKSPERRIAEGLGTNTSAEQVRWKRRRLALENTPEGPEGPSWGAKITGLTEPAKQQPEITGVAAALEEHRQEKGQVEEDGTAMGRIEKEAAELIQLLGKTEKRKGGSKSAEAKAQPTPQRGWVKRRKDKRDEYKQHQTLYEQDKKKLTELILDGTVKRECRIPIEELTKAYAAQWGDTGPFEGLGQFQSTGKADNTHFNTPITASEVLNNLTAGKKSSAAGPDGIGRKELLEWDAKGEKLAAMFATWQLMGKIPKAFKIGRTTLLPKSMVEEELSETSGWRPITVGSMVLRLFSRILTGRLERACPINPRQRGFITTPGCAENLMILNGIIYQSKAERLELAVVFIDFAKAFDTVSHGHLIHVLRERGLDSHMIGLLKDSYEGVYTTVKTRGGETQPIEMKKGVKQGDPMSPLLFNLALDPLINKLEDVGEGYKFEGQKVTALAFADDLVLMSDSWAGMQHNINVVEAFCKLAGLRVQPKKCFGFMVRRGDAAFTINNCREWAIGGESMHLIDPEKTEKYLGLKVNPWLGIDKTDRGAQMAEWIKRISRAALKPSQKVHILNTYAVSRVMYTIDHGDIGRTQLNALDGLIKTAVKRWLRLPPSTCDGLLYARNRDGGLGITKLASVIPAMQARRLYRLSTSPDPLTRAVTAYMTPQAEYEERWAQAGGDREKTPILGKRQVATPEGADDPGKAGQEEAGRREERTYKAPCDWRNIEFEGWAALPVQGDGIDEFQQDTTSNSWLADPKAVGFRERHYMAALQLRANVYPTREALARGRNKESAACRRCDHKLETASHILGKCPGVKMARLRRHDLICGLLAEEAEKLGWTVTKELRVRTAEGRLRIPDLIFVKGRLGVVADVTVRYERTEGTLERGRKEKVDKYLPIAPIIAKQFKLSRVLVYGFPMGGRGKWPTSNYDLLQTLGITRTRSVRLATLISRRTLLYSLDILKAFGLVCKAGGPTEGGGEAEGDDEE</t>
  </si>
  <si>
    <t>GATCGGTGGGGGTTTGGTTGGTGGTTGGCAGCGGCGACTCTGGACGCGTGCCGGGCCCTTCTCGCGGATCTCCCCAGCTACGGTGCTCGTTGGCCCCGTTTACGCGGGGTCTCCGGCGGGTTGCCTCGGCCGGCGCCTAGCAGCTGACTTAGAACTGGTGCGGACCAGGGGAATCCGACTGTTTAATTAAAACAAAGCATCGCGAAGGCCCAAGGTGGGTGATGACGCGATGTGATTTCTGCCCAGTGCTCTGAATGTCAAAGTGAAGAAATTCAATGAAGCGCGGGTAAACGGCGGGAGTAACTATGACTCTCTTAAGG</t>
  </si>
  <si>
    <t>TAGTCCTAAGGCGAGCTCAGGGAGGACAGAAACCTCCCGTGGAGCAGAAGGGCAAAAGCTCGCTTGATCTTGATTTTCAGTATGAATACAGACCGTGAAAGCGGGGCCTCACGATCCTTCTGACTTTTTGGGTTTTAAGCAGGAGGTGTCAGAAAAGTTACCACAGGGATAACATATTTCACAAAGGTGCTGAAATACCTCAACAGCCATGGAGCGGGTAAAAGACACCCTCCAACACCCATATAGCGGGCAAGTGTAAACCTAAAATAACGTCGAGGTGAATCAGACACCCGACCAAACATATAGCGGGCAAGTAAAACAGAAAAGGGAGAAGAAGAAACAGCGCAGTAGCCGTACCAAGCCGGCAAGTGCGCCCCAAATCACCGACACGGGAAACCTCACCCGAGCCGGACGCGGAAGGGAGTGACAACTCGAAGCTCTTTCTCAGAGGGGTAAGAGCACCCAGGGGGCCTGACGGTCCTGATGGCTCAGGCAGCGTAGCGCCCTGGATGTCCCAGGGACTGCACAACGGCTGTAAAGGCCGCTGGACACGTCCCCCCCCCCTCCCCCTCTAACGGCTGGAAGATGGAGTCGATACCTCTTCCCTCCCAGAGCGACCAGACTGGGCTACCAAAACTGGCACCTGTGGTGGGCGCATTCGGACACCTACAGGTAGAGCGATCAGGATCTACCACCGCTTTCCCTCTCGGGAGCCCGGGTAGTAAAAACTACGAGAGACCAACCCCAAACAAGTCCCCCAGCGGGGGAAGGAATGAAGGATTGCTCACGGCGGGAGCCGGTGCCCCGGCGGCATGGAGCGAGACAGGTGGCGGGACGCAAGAGAGAGTGAGGGCCAAGCCCCTGAAAAGAAAGCGACCTAGCGAGCCGCCGAAGGGTACGGCTGCGGCAGGCGTGAGAGAGAGTGCGATAACCTCGAAAAGCGTGTGCATCGAGATCCCAAGGGTAGGAACCCAATGCGACATATGCACGATAACGGCAGCAACCATCAGCAATCTGGTGGACCACCTGGCGGTGAAACACAGCGAGGTGCAGGCGACCTTCAGATGCGCGAAATGCGGAAAACAGAGCGGAAACAGGCACTCCATCGCCTGTCACGTACCGAAATGCAAAGGGGTGCAGGGCACACCTGTGGACGAATCCAAGAAGTTCCGCTGCATGGCCTGCCCGGGGAGGTTCAGCACAGCAAGCGGACTATCCCAACACATGAGGCACAGGCATGTAGCAGCATGGAACCAAGAAAGAATCCTACGAGAGAAGACAGCTGAAGACAAGATGGAAGGCCGGAAAAGCTGGTCCCCAGACGAGTTGCGAGCGATGAGGGAACTAAGCAGAACCCTCAGCGACGCAAAGAGCCCGGAGAGAAGGATAGCGGAAGGGCTGGGAACCAATACGTCAGCGGAGCAAGTTAGGTGGAAGAGGCGCAGGCTAGCCCTCGAAAACACGCCCGAGGGCCCAGAGGGGCCCAGCTGGGGTGCAAAAATAACTGGCCTAACAGAACCGGCCAAGCAGCAGCCAGAAATAACGGGAGTAGCGGCGGCGCTAGAGGAACACAGGCAGGAAAAGGGCCAGGTAGAAGAGGACGGAACAGCGATGGGCCGCATCGAGAAGGAGGCCGCAGAACTAATCCAACTGCTCGGCAAAACGGAGAAAAGGAAGGGCGGCTCAAAATCAGCAGAAGCCAAGGCCCAACCCACACCACAACGGGGTTGGGTGAAAAGGAGAAAGGACAAGAGAGACGAATATAAGCAGCATCAAACGCTGTACGAACAAGATAAAAAGAAGCTCACAGAACTGATCCTCGACGGAACGGTAAAACGGGAATGCCGCATCCCGATCGAAGAGCTAACCAAAGCGTACGCAGCCCAGTGGGGGGACACGGGGCCCTTCGAGGGGCTAGGACAATTCCAGTCAACGGGGAAGGCGGACAACACGCACTTCAACACCCCAATCACGGCCAGCGAAGTGCTGAACAACCTAACGGCAGGGAAGAAAAGCTCGGCGGCAGGACCAGACGGGATAGGCAGGAAAGAGCTGCTGGAATGGGACGCGAAGGGCGAGAAACTAGCAGCGATGTTCGCCACATGGCAGCTGATGGGAAAGATACCCAAAGCCTTCAAAATAGGCCGAACAACGCTACTACCCAAGTCAATGGTAGAAGAAGAACTCAGTGAAACCAGCGGATGGAGGCCGATCACAGTTGGGTCCATGGTCCTACGACTGTTCTCCAGAATCCTAACAGGTCGACTAGAGAGGGCCTGCCCGATCAACCCCAGACAGAGGGGCTTCATCACCACCCCAGGGTGTGCGGAAAACCTAATGATCCTAAACGGGATCATATATCAGAGTAAAGCGGAGCGGCTAGAGCTAGCAGTTGTGTTCATAGACTTTGCAAAAGCGTTCGACACGGTGTCACACGGACACCTCATCCACGTCCTCAGAGAGAGAGGGCTCGACAGCCACATGATTGGCCTACTGAAAGACTCATACGAAGGGGTCTACACGACAGTGAAAACGAGAGGGGGGGAGACCCAACCCATCGAAATGAAAAAAGGAGTGAAGCAGGGGGACCCGATGTCCCCGCTCCTCTTCAACCTGGCTCTAGATCCACTGATCAACAAGCTAGAGGACGTGGGAGAGGGATACAAGTTCGAAGGTCAGAAGGTCACCGCCTTGGCCTTCGCCGATGACCTGGTGCTCATGAGCGACTCATGGGCGGGCATGCAACACAACATCAATGTTGTAGAAGCATTCTGCAAACTAGCGGGGCTGCGGGTGCAGCCGAAAAAGTGCTTCGGGTTCATGGTGAGGCGCGGGGACGCGGCCTTCACGATTAACAACTGCAGGGAGTGGGCGATAGGGGGAGAAAGCATGCACCTAATCGACCCGGAAAAGACCGAGAAATACCTGGGACTGAAAGTGAACCCATGGCTAGGAATCGACAAGACAGACCGAGGGGCCCAAATGGCCGAGTGGATCAAGAGGATCAGCCGAGCGGCCCTAAAGCCCAGCCAGAAAGTCCACATACTCAACACGTACGCCGTCTCGAGGGTGATGTACACAATAGACCACGGGGACATCGGCAGGACCCAACTGAACGCACTAGACGGACTGATAAAAACCGCAGTAAAAAGATGGCTGCGCCTACCCCCATCCACGTGCGACGGACTACTCTACGCACGCAATAGAGACGGGGGACTGGGAATAACGAAGCTAGCCAGCGTGATACCAGCAATGCAGGCACGGAGGCTGTACCGTCTGTCAACCTCACCAGACCCACTGACCAGGGCAGTGACCGCATACATGACGCCTCAAGCCGAGTACGAAGAACGGTGGGCACAGGCAGGGGGCGATAGAGAAAAGACCCCAATACTAGGAAAGCGCCAGGTGGCCACACCAGAAGGAGCGGACGATCCGGGGAAGGCCGGACAGGAGGAGGCAGGGAGAAGAGAGGAACGAACATATAAAGCCCCATGTGACTGGAGGAACATCGAGTTCGAGGGATGGGCGGCCCTACCGGTTCAAGGGGACGGAATAGACGAATTCCAACAGGACACCACCAGCAACAGTTGGCTCGCGGACCCGAAAGCAGTAGGCTTCAGGGAGCGACACTACATGGCGGCCCTCCAGCTAAGGGCCAACGTATACCCCACGAGAGAGGCACTGGCCCGCGGGCGCAACAAGGAGAGCGCAGCATGCAGGAGATGCGACCACAAGTTGGAAACGGCATCCCACATCCTGGGAAAATGCCCCGGAGTGAAGATGGCCAGACTAAGGAGGCACGACCTCATCTGCGGGCTCCTCGCCGAGGAAGCAGAAAAACTAGGGTGGACCGTGACCAAGGAACTAAGAGTGAGAACAGCAGAGGGGAGGCTGAGGATCCCCGACCTAATATTCGTAAAAGGAAGACTGGGCGTGGTGGCGGACGTCACAGTGAGATACGAAAGGACCGAGGGAACCCTGGAGAGAGGGAGGAAAGAAAAGGTAGACAAATACCTACCCATCGCCCCGATCATTGCAAAACAGTTCAAACTGAGCAGAGTGCTGGTCTACGGCTTCCCAATGGGAGGGAGAGGCAAGTGGCCCACCTCCAACTATGATCTATTACAGACACTAGGAATCACAAGAACGCGAAGTGTGAGACTCGCAACGCTGATCAGCAGACGGACCCTGCTGTATTCCCTAGACATCCTGAAGGCCTTCGGCCTAGTGTGCAAAGCCGGAGGCCCCACAGAGGGCGGAGGGGAAGCCGAAGGCGACGACGAAGAGTGAAGGGGGCAGGAAGCAGGCAGGAAAGGGGGCGAGAGAGCTAGATCCAGAACCTACGGGACAAGGACTGGCACGAAAAGTAGGCCGGACGAAGCGAGACCTCGAGCGGGAGCCACTGAGGGAAGAGGCCGCAAAGTGAGCTAAGTAAGGCAGGTAGCGCCCCCTGCGGAAAGAAAAAAGGCGTTGCCAGTGGGTTGGTAGCCACTGGTGGAAACCCCCGATCTACCCGCTCCCCGGCACCGGATCGGGGCGTCCCGAGGGCCAGTTAGTAGGGAAATCAGCTGATTACGCCGAAGAACTGCTCGTTCAACTAAGGCTGGGTTAAAGCGCTAGACCTGAGGAGTATGTGGGAATTATCGCCACGAGTGCGTTGCATCGTGGTTATGTCGCATGTAAGGCCTCCGGTCGGAAGGAAGGCGGCTGACGTGCAGCCCAAAAACGCGGAAGTACCTTGCTCGTCGGGCTTAGCGCAAAATAAGTGTCATAGTGAAGATACCCAAAGCGGCGGAGCTCGTGTAATACCCTCGTGCTCCTCATGTAAAGCATGTAAATATCGGGGTGAACACGTTACGGCGAGAGCAACGAGGGGTAAACAAAAA</t>
  </si>
  <si>
    <t>TAGCCAAATGCCTCGTCATCTAATTAGTGACGCGCATGAATGGATGAACGAGATTCCCACTGTCCCTACCTACTATCTAGCGAAACCACAGCCAAGGGAACGGGCTTGGCGGAATCAGCGGGGAAAGAAGACCCTGTTGAGCTTGACTCTAGTCTGGCACTGTGAAGAGACATGAGAGGTGTAGAATAAGTGGGAGGCCCCGGCCGCCGGTGAAATACCACTACTCTTATCGTTTTTTCACTTACCCGGTGAGGCGGGGAGGCGAGCCCCGAGTGGGCTCTCGCTTCTGGTTTCAAGCACCCGGCTCGCGTCGGGTGCGACCC</t>
  </si>
  <si>
    <t>TGAAGGGGGCAGGAAGCAGGCAGGAAAGGGGGCGAGAGAGCTAGATCCAGAACCTACGGGACAAGGACTGGCACGAAAAGTAGGCCGGACGAAGCGAGACCTCGAGCGGGAGCCACTGAGGGAAGAGGCCGCAAAGTGAGCTAAGTAAGGCAGGTAGCGCCCCCTGCGGAAAGAAAAAAGGCGTTGCCAGTGGGTTGGTAGCCACTGGTGGAAACCCCCGATCTACCCGCTCCCCGGCACCGGATCGGGGCGTCCCGAGGGCCAGTTAGTAGGGAAATCAGCTGATTACGCCGAAGAACTGCTCGTTCAACTAAGGCTGGGTTAAAGCGCTAGACCTGAGGAGTATGTGGGAATTATCGCCACGAGTGCGTTGCATCGTGGTTATGTCGCATGTAAGGCCTCCGGTCGGAAGGAAGGCGGCTGACGTGCAGCCCAAAAACGCGGAAGTACCTTGCTCGTCGGGCTTAGCGCAAAATAAGTGTCATAGTGAAGATACCCAAAGCGGCGGAGCTCGTGTAATACCCTCGTGCTCCTCATGTAAAGCATGTAAATATCGGGGTGAACACGTTACGGCGAGAGCAACGAGGGGTAAACAAAAA</t>
  </si>
  <si>
    <t>Oncorhynchus gorbuscha</t>
  </si>
  <si>
    <t>Pink salmon</t>
  </si>
  <si>
    <t>OgorEven_v1.0</t>
  </si>
  <si>
    <t>R2-1_OGo</t>
  </si>
  <si>
    <t>WLRQRSAQDVPREAERLLPFPHSNGWKMDSKPLPSQSDRTGLPKPAPVVGGSGHLQVERPGPTPAFPLGSPGSKHYEIKNQNRSLNGGGTGGPPVAKADAPTAGSKAGDWRQERVRVKPLKRKMPREPPGGMVESENSGEAAPEKMCVESPRTGTQCEICNTTAVTIKQLVDHMEAKHSEVQLSFRCAKCGKLSVNRHSIACHTPKCKGVLGTPDAKKKFRCMACTGRFGTASGLSQHMRHRHIAIWNQERIRQEKTAEGKMDGRKSWSPDEIRAMRELSRMHGDARSPERKIAEGLGTNTSTEQVRWKRRRLALEITPEGTEGPSWGAQIAGLKEPAEPTPNVTGVEGVLRKHMQETRGVGRDEVAGGCIEKEAAELIQLLGKMERREGDPKPARAQPTPRPGWVRRRRRKRERYKQHQLLYEQDRKKLAELILDGTAKRECRIPIEVLTKAYSGQWGDTGAFEGLGQFRSTGRADNAHFNTPITASEVSENLTAGKKNSAAGPDGIRKSKLLEWDPKGEKLAAMFTTWLVVGKIPKALKQGRTTLIPKSMEEKELTQTGGWRPITIGSIVLRLFSRILTGRLEKACQINPRQRGFIAAPGCAENLMILNGIIYQSKAERRELAVAFIDFAKAFDTVTHGHLIHVLKERGLDSHVVGLVKDSYEGVHTTVKTGEGETRPIEMKKGVKQGDPMSPLLFNLAIDPLINKLEALGEGYEFQGNKVTTLAFADDLVLMSSSWAGMQHNINIVEAFCELAGLRVQPKKCHGFMVRRGGAAFTINNCQEWAIGGENMHLIDPEKSEKYLGLKVNPWLGIAKRDRGAQMAEWINRISDSALKPNQKVNILNQHATARVMYTIDHGDVGKTQLTALDGQIKTAVKRWLRLPPSTCDGILYARNGDGGLGLTKLARIIPAMQARRIFRLSNSTDQLARAVTMYMTPQADYEERWAQAGGERDQTPTLGKGPPTERANPERAGEEEAGGREEARYRAPCDWRSMEFEGWAALPVQGDGIGEFQKDKASNSWLADPKAVGFGQRHYMAALQLRANVYPTREALVRGRNKEGARCRRCDHQLETTSHILGKCPGVKAARLRRHDLICGLLAEEATGLGWSVTKELRVRTAEGRLRIPDLIFVKGRLGVVADVTVRFERNSGSLERGRREKVDKYLPIAPIIAKQFKLSRVLVYGFPMGGRGKWPTSNFELLQTLGIGRARSVRLAKLISRRTLLYSLDILKAFGLENRTRDPAKGLGGREEEMEKRGRQLTGIEGPK</t>
  </si>
  <si>
    <t>GCGGGTGTCATCGGTCCTAGCCCGCTTCCCCGCATCCCCCTTTTGCCTGGGATGAGCCCGACTGGCTCCATCCCCTTTCCCCACTAGCCACGGCTGCATGACTCACCTATGGGCGGGTGGAGAGGCCGCTACCGAAGGGGACTGGGGGTGTCCAGTGAACCGGGACTTCCAAAAATGGTCTAATACTGACGTAAGCGGCTTGAGTATCGCCCAGTATCCTCGCGCGGCACTGGGAACCCAGTCAACTTCTCTGCGCCCCGGCGCAGGTGGGGGTTCAATGTCTGCGCGGCTCCACCGGCGCCCCGGCGACGATGGCGCTAGCGCAGCTCCCGGAAGCCTCCCTATTCTTAAACCCTTGTCTTCGAAACATGGCCTTGCGCGGGGGCAGGTGCGGGTGGGGGTAAGGAGGGCAACCTCCCGGCCCCTGCTCTGATGCCCGTCTCCGCGTGTCCCCCGGCTTGGGAAACCTCACCCAAGCAGGACGCGGAAGGGAGTAACGACTCAGAGCTCTTTCTCAGAGGGGAAAGAGCACCCTGGGGGCCTGGCGGTCCTGATGGCTCAGGCAGCGCAGCGCCCAGGATGTCCCAAGGGAGGCCGAGCGCCTCCTCCCCTTTCCCCACTCTAACGGCTGGAAGATGGACTCGAAGCCTCTTCCCTCCCAGAGCGACCGGACTGGGCTACCAAAACCGGCACCTGTGGTGGGCGGATCCGGACACCTACAGGTAGAACGACCAGGTCCTACCCCGGCTTTCCCTCTCGGGAGCCCGGGTAGTAAACACTACGAGATCAAGAACCAAAACCGGTCCCTCAACGGGGGAGGGACGGGAGGGCCACCCGTGGCCAAGGCCGATGCCCCGACAGCCGGGAGCAAGGCAGGAGACTGGAGGCAAGAGAGAGTGAGGGTCAAGCCCCTCAAAAGGAAGATGCCTAGGGAGCCACCAGGCGGCATGGTGGAAAGCGAAAACAGCGGGGAAGCTGCCCCCGAAAAGATGTGCGTAGAGAGCCCGAGGACCGGAACACAGTGCGAGATATGTAATACCACGGCCGTAACCATCAAACAGCTAGTGGACCACATGGAGGCCAAACACAGCGAGGTCCAGCTGAGCTTCAGATGCGCGAAGTGCGGAAAATTGAGCGTAAACAGGCACTCCATCGCCTGCCACACGCCGAAATGCAAAGGGGTGCTGGGCACGCCCGACGCCAAGAAAAAGTTCCGCTGCATGGCCTGTACGGGGAGGTTCGGGACGGCAAGCGGACTGTCCCAACACATGAGACACAGGCACATAGCGATATGGAACCAAGAAAGAATCCGACAAGAGAAGACAGCAGAGGGAAAAATGGATGGAAGGAAGAGCTGGTCCCCAGATGAGATCCGTGCGATGAGGGAACTAAGCAGGATGCACGGAGATGCAAGGAGCCCGGAAAGAAAAATAGCGGAAGGGCTCGGAACGAACACTTCCACCGAGCAGGTCAGGTGGAAGAGGCGCAGACTAGCCCTCGAAATCACGCCCGAGGGCACAGAAGGGCCCAGCTGGGGGGCACAGATAGCGGGCCTGAAGGAACCGGCCGAACCAACGCCGAACGTAACAGGAGTGGAGGGGGTGCTGAGGAAGCACATGCAGGAAACGAGAGGCGTGGGCCGGGACGAGGTAGCGGGGGGCTGCATCGAGAAGGAGGCCGCAGAACTGATCCAGCTGCTCGGCAAAATGGAAAGAAGGGAGGGGGACCCGAAGCCAGCGAGGGCCCAACCCACACCACGACCAGGGTGGGTAAGGAGAAGAAGGAGAAAGCGAGAGAGGTACAAGCAGCACCAACTGCTGTACGAACAGGATAGAAAGAAGCTCGCGGAACTAATCCTCGACGGCACGGCAAAACGAGAGTGCCGTATCCCAATAGAGGTCCTGACCAAAGCCTACTCAGGGCAATGGGGGGACACGGGGGCCTTCGAGGGGCTGGGACAGTTCCGATCGACGGGCAGGGCGGATAACGCTCACTTCAACACACCGATCACAGCCAGCGAGGTGTCAGAAAACCTAACAGCAGGGAAAAAGAACTCTGCAGCCGGGCCGGACGGGATCAGGAAATCCAAGCTGCTAGAATGGGACCCGAAGGGCGAAAAACTGGCTGCGATGTTCACCACCTGGCTGGTGGTGGGAAAAATACCCAAAGCCCTCAAACAGGGCCGAACTACGCTGATACCCAAGTCAATGGAAGAAAAGGAACTCACGCAAACAGGCGGCTGGAGACCGATTACGATCGGGTCCATAGTCCTGCGGCTGTTCTCCAGAATCCTGACAGGCCGGCTAGAGAAGGCCTGCCAGATCAACCCCAGACAGAGGGGCTTCATAGCAGCCCCAGGGTGTGCGGAAAACCTGATGATCCTAAACGGGATCATCTACCAAAGCAAAGCCGAGCGGCGAGAACTAGCAGTAGCGTTCATTGACTTTGCTAAAGCCTTTGACACAGTCACTCACGGCCACCTCATCCACGTCCTGAAAGAGAGGGGACTGGACAGCCACGTGGTAGGGCTAGTGAAAGACTCGTACGAGGGAGTCCACACGACCGTGAAGACGGGAGAAGGGGAGACCCGGCCCATCGAGATGAAAAAAGGGGTGAAACAGGGAGACCCTATGTCCCCGCTCCTCTTCAACCTTGCTATAGATCCGCTAATCAACAAACTGGAGGCCTTGGGAGAAGGGTACGAGTTCCAAGGGAACAAGGTTACCACCCTAGCCTTCGCCGACGACCTAGTGCTCATGAGCAGCTCATGGGCAGGAATGCAGCACAATATCAACATAGTAGAAGCCTTCTGCGAACTAGCGGGACTGCGGGTGCAGCCGAAAAAGTGCCATGGGTTCATGGTGAGACGTGGGGGCGCAGCCTTCACGATCAATAACTGCCAAGAGTGGGCGATAGGTGGCGAGAACATGCACCTGATCGACCCCGAAAAGTCAGAGAAATACCTAGGTTTGAAGGTGAACCCATGGCTAGGAATTGCCAAAAGAGACCGAGGGGCGCAAATGGCCGAGTGGATCAATAGGATCAGCGACTCGGCCCTGAAGCCCAACCAAAAAGTCAACATTCTAAACCAACACGCCACCGCACGGGTGATGTACACGATAGACCACGGGGACGTTGGGAAGACCCAACTGACCGCGCTCGACGGACAAATAAAAACTGCAGTAAAAAGATGGCTGCGCCTACCCCCATCCACGTGCGATGGAATACTTTACGCACGAAACGGGGACGGGGGACTAGGACTAACAAAGCTGGCCAGAATAATACCAGCGATGCAGGCCCGCAGGATATTCCGCCTATCCAACTCGACGGACCAACTAGCCCGAGCGGTAACCATGTACATGACGCCCCAGGCCGACTACGAAGAGAGGTGGGCGCAGGCCGGGGGCGAGAGAGACCAGACCCCAACACTTGGGAAAGGGCCGCCAACCGAAAGGGCCAACCCGGAGAGAGCGGGCGAGGAAGAGGCCGGCGGGAGAGAGGAGGCAAGGTACAGAGCCCCATGCGACTGGAGAAGCATGGAGTTCGAGGGATGGGCGGCCCTACCAGTCCAAGGGGACGGAATAGGCGAATTCCAAAAGGACAAGGCCAGCAACAGCTGGCTCGCGGACCCAAAAGCAGTAGGCTTTGGGCAGCGACACTACATGGCGGCCCTCCAACTGAGGGCCAACGTATACCCCACGAGAGAAGCGCTAGTGAGAGGGCGCAATAAGGAAGGTGCAAGGTGCAGGAGATGCGACCACCAGCTGGAAACGACATCTCACATCCTGGGAAAATGCCCCGGGGTGAAGGCGGCCAGGCTGAGGAGACACGACCTCATCTGTGGGCTTCTCGCGGAAGAGGCCACAGGGCTCGGATGGTCGGTCACCAAGGAACTGAGAGTGAGAACAGCAGAGGGGAGGCTAAGGATCCCCGACCTGATATTTGTAAAAGGGAGGCTGGGCGTAGTGGCGGACGTCACAGTGAGGTTTGAGCGGAACTCGGGCTCCCTGGAGAGAGGGAGGAGGGAAAAGGTGGACAAATACCTACCCATCGCCCCGATCATTGCGAAACAGTTCAAGCTGAGCAGAGTACTAGTGTATGGTTTCCCAATGGGGGGAAGAGGCAAGTGGCCCACCTCCAACTTCGAACTGCTCCAGACGCTAGGAATCGGAAGGGCACGGAGCGTGAGACTCGCCAAGCTGATCAGCAGACGGACCCTGCTATACTCCCTGGACATCCTAAAGGCCTTCGGCCTAGAAAACAGAACCAGGGACCCCGCGAAAGGCCTAGGGGGAAGGGAAGAAGAAATGGAGAAGAGAGGGCGCCAGCTGACAGGTATCGAAGGGCCCAAGTGAGTCATATCCGTAACCTCAGGGGAGAAGGATTGGCAAAGCAGGCCGAACCAGAACGAGACCTCGGGCGGACGCCAGAGAGAGAAGAGGTCATAAAGTGAGCTAAGTAAGGCAGGTGGCACCCCCTGCGACCCGAAAACAGGTGCCGCCAGTGGGCTGATAACCACTGGTGGAAAAGATCTTCCCCGTCCTCCGGCACCGGATCGGAGCGTTCCGTAGGGCCAGTCAGTAGGGAGAACCGTTGATTACGCCGAATATCTGCTCGTTCAACCAAGGCTGGGTTAAAGCGCTGGGTGTGAGGAGTTTTTGGGAATTGTCGCCACGAGTGTGTTGCATCGTGGTTATGTCGTCTGTAAGGCCTCCGGTCGGAAGGTAGGCGGCTGACGCGCAGCCCAAAAACGTGGAAGTGTCACAGCTCGTCAGGCTTGGCGCAACCCGGTGTCAAAGTGAAGATACCAAAACAGCGGAGCCCGAGTAATACCCTCGTGCTCCTCACGTAAAGCGTGTAAAAATCGGGGTGAACTCGGCCGACGAGCGCAACTATGACTAAACCGGAG</t>
  </si>
  <si>
    <t>TAGCCAAATGCCTCGTCATCTAATTAGTGACGCGCATGAATGGATGAACGAGATTCCCACTGTCCCTACCTACTATCTAGCGAAACCACAGCCAAGGGAACGGGCTTGGCGGAATCAGCGGGGAAAGAAGACCCTGTTGAGCTTGACTCTAGTCTGGCACTGTGAAGAGACATGAGAGGTGTAGAATAAGTGGGAGGCCCCGGCCGTCGGTGAAATACCACTACTCTTATCGTTTTTTCACTTACCCGGTGAGGCGGGGAGGCGAGCCCCGAGCGGGCTCTCGCTTCTGGTTTCAAGCACCCGGCTCGCGTCGGGTGCGACCCGCTCCTGCCCAGATAGAGGCATATAAACTGGTAAGTGGTGTTTGTACTTTATGCCTGTATGTCCCTTCACCCCATGAGAGAGAGTTTATCATTTATTGCCTCTTTGTTTCATCTCATCCCCTGAAAATGTCATATTTACTGGTTAGGTCAAATGAGGCCTTGCATCATTTTGTGACCTCTGCTGCCCAGATAGAGGC</t>
  </si>
  <si>
    <t>TGAGTCATATCCGTAACCTCAGGGGAGAAGGATTGGCAAAGCAGGCCGAACCAGAACGAGACCTCGGGCGGACGCCAGAGAGAGAAGAGGTCATAAAGTGAGCTAAGTAAGGCAGGTGGCACCCCCTGCGACCCGAAAACAGGTGCCGCCAGTGGGCTGATAACCACTGGTGGAAAAGATCTTCCCCGTCCTCCGGCACCGGATCGGAGCGTTCCGTAGGGCCAGTCAGTAGGGAGAACCGTTGATTACGCCGAATATCTGCTCGTTCAACCAAGGCTGGGTTAAAGCGCTGGGTGTGAGGAGTTTTTGGGAATTGTCGCCACGAGTGTGTTGCATCGTGGTTATGTCGTCTGTAAGGCCTCCGGTCGGAAGGTAGGCGGCTGACGCGCAGCCCAAAAACGTGGAAGTGTCACAGCTCGTCAGGCTTGGCGCAACCCGGTGTCAAAGTGAAGATACCAAAACAGCGGAGCCCGAGTAATACCCTCGTGCTCCTCACGTAAAGCGTGTAAAAATCGGGGTGAACTCGGCCGACGAGCGCAACTATGACTAAACCGGAG</t>
  </si>
  <si>
    <t>Oncorhynchus mykiss</t>
  </si>
  <si>
    <t>Rainbow trout</t>
  </si>
  <si>
    <t>USDA_OmykWR_1.0</t>
  </si>
  <si>
    <t>R2-1_OMk</t>
  </si>
  <si>
    <t>HSGLSNHCKRPLFNGRKMESIPLPSQCGQTGTPKLAPVVGVSGHLQVVRSGSTTAFPLGSPGSNPYESNNQIKSPSGGRSEGPLTAAVGAPAAQSKASGGVPERRRVKPLKRKRPSKPPSSSMEVGAKTGTSNRICIEMPCEGQQCQICGKAATSTKDLVDHLTMKHQGVQLTFRCGKCGRANANRHSIACHIPKCKGVQGTPDGEVKKFRCMACPGKFGTASGLSQHMRHRHVAIWNQERIGQERAAEGRAEGGKRWSPDEERAMKELTKVYKDAKSPDRRIAEALGTNTSTGQVMWKRRRITFESPPEGPGKPSWGSLVTDLSKPAERPPPVTGVEAALKDHRRETSGEGPTPENEREPAESHIESEAVELIQLLGKITIVKSNKNSGEPKPQTEPQRGWVKRRKIKRDSYRQHQTLFTQDRKKLGGLILDGTEKRECRIPIDELTKAYSAQWGDTGSFQGLGQFQSTGKADNTHFETPITANEVLVNLKEGKKDSAAGPDGISRKGLLEWDANGEKLGAMFASWQRAGKIPKALKQGRTTLIPKSMIEQELKETSGWRPITIGSTVLRLFSRILTGRLEKACPINPRQRGFIPTPGCAENLMILNGIIYQSKAERLELAVVFIDFAKAFDTVSHGHLIHVLRERGLDNHVIRLLEDSYEGVYTTVKTKGGETPPIEMKKGVKQGDPMSPLLFNLALDPLINKLEEIGEGYKFKGRQVTTLAFADDLVLMSDSWAGMQHNINVVEAFCRLAGLRVQPKKCHGFMVRRGDAAFTINNCQEWAIGGEKMHLIDPEKTEKYLGMKVNPWLGVAKPEREGQMAEWIKRISSSPLKPSQKVHILNSYAIPRVIYTVNHGEVGKTQLNALDGLIKAAVKGWLRLPPSTCDGLLYARNKDGGLGIVRLASAVPAMQARRIFCLSISPDPLTQAVTGHMTSQAEYEERWVQAGGERDQTPQLGRKQIATPATVGDQGEPEQGEAAKGAEIAYKNPCCWRNSEFEGWAALPVQGDGIGEFHQDPISNSWLSDPAAVGFRQRHFVAALQLRANVYPTREALVRGRNKGEATCRRCDHRLETASHILGKCPGVKAARLRRHNLICGLLAEEAEKLGWVVTKELRVRSVEGMLRIPDLIFVKGKLGVVADVTVRYERNGGTLEKGRREKVDKYLPIAPTIARQFKLNRVLVYGFPMGGRGKWPTSNYDLLKTLGLTKARSVRFASLISRRTLLYSLDILKAFGLESRAGRPAASGERMESEDGE</t>
  </si>
  <si>
    <t>GAACATAAGTCTCTGGGCCTCGGGGGGAGGACACTGGGAAGAATGAAACCTAAAGGAATTGACGGAAGGGCACCACCAAGAGTGACCCAACTCGTACAGCCTCACCCGACCCGGAAACGGAGAAGGAGCCACAAACTGAGGGCTCTGGAGGGGGCTGCACGGCCTGTCCTGATTGGCGGGGCGAAGAAGGCCAAAAACTATAATCAGAGGGGAAAAAAGACCCCGGTGAGCCTGACGGCCTTGATCGACCAAGTGCAGCGTAGCCCACCGGATGTAGGGATAGCACAGTGGCCTCAGTAACCACTGCAAGCGTCCCCTGTTTAACGGTAGGAAGATGGAGTCGATACCACTTCCCTCCCAGTGCGGCCAGACTGGGACACCAAAACTGGCACCTGTGGTGGGCGTATCCGGACACCTACAGGTCGTGCGATCAGGATCTACCACCGCTTTCCCTCTCGGGAGCCCGGGTAGTAACCCCTACGAGAGCAATAACCAAATCAAGTCCCCCAGTGGGGGAAGAAGTGAAGGGCCGCTCACGGCAGCAGTCGGTGCCCCGGCGGCACAGAGCAAGGCAAGCGGCGGAGTGCCAGAAAGAAGGAGGGTCAAGCCCCTCAAAAGGAAAAGGCCAAGCAAGCCACCGAGCAGCTCGATGGAAGTTGGCGCAAAGACGGGAACCTCGAACAGGATATGTATCGAGATGCCGTGCGAGGGGCAACAGTGCCAGATATGTGGAAAAGCAGCGACGTCTACCAAGGACCTGGTGGACCACCTGACGATGAAACACCAAGGAGTCCAGCTGACCTTTAGGTGCGGAAAATGCGGAAGGGCAAACGCGAACAGGCACTCAATCGCCTGCCACATACCGAAATGCAAAGGGGTGCAGGGCACCCCAGACGGCGAGGTAAAGAAGTTCCGGTGCATGGCCTGCCCAGGGAAGTTCGGCACGGCAAGCGGACTGTCCCAACACATGAGGCACAGGCACGTAGCAATTTGGAACCAAGAAAGGATCGGACAGGAAAGGGCAGCAGAAGGCAGAGCGGAGGGGGGGAAAAGATGGTCCCCAGATGAGGAGAGAGCAATGAAAGAACTCACCAAGGTCTACAAAGATGCCAAAAGCCCGGACAGGAGAATAGCGGAAGCATTGGGAACGAACACATCCACAGGACAGGTCATGTGGAAGAGGCGGAGAATAACCTTTGAAAGCCCGCCCGAGGGCCCGGGGAAGCCCAGCTGGGGCTCACTAGTAACAGACCTATCAAAACCAGCCGAGCGACCACCACCAGTAACGGGAGTGGAGGCGGCGCTGAAAGACCACAGACGGGAAACGAGCGGAGAAGGGCCGACCCCAGAAAACGAGAGAGAGCCAGCGGAAAGCCACATAGAATCGGAAGCCGTAGAACTAATCCAGCTACTCGGCAAAATAACCATAGTTAAGTCGAACAAAAACTCAGGGGAGCCCAAGCCCCAAACCGAGCCGCAACGGGGATGGGTGAAAAGAAGAAAAATCAAAAGGGATAGCTATAGGCAGCATCAAACGCTGTTCACACAGGACAGAAAGAAGCTAGGAGGCCTGATCCTAGACGGAACGGAGAAGCGGGAATGCCGCATCCCAATAGACGAACTGACCAAGGCCTACTCAGCCCAATGGGGGGACACAGGGTCCTTCCAAGGGCTGGGGCAATTCCAGTCGACAGGCAAAGCGGATAACACGCACTTCGAGACCCCGATCACAGCCAACGAAGTGCTGGTCAACCTAAAAGAAGGCAAAAAGGATTCGGCCGCAGGACCAGACGGGATAAGCAGGAAAGGGCTGCTGGAGTGGGACGCAAACGGAGAAAAACTAGGCGCGATGTTCGCCTCATGGCAACGGGCGGGAAAGATACCAAAAGCCCTTAAGCAAGGCCGAACAACGCTGATCCCGAAATCAATGATAGAACAGGAGCTCAAGGAAACCAGCGGATGGAGGCCGATCACAATCGGATCCACGGTCCTGCGACTGTTCTCCCGAATCCTAACAGGCAGACTAGAAAAGGCCTGCCCGATCAACCCCAGACAGAGGGGCTTCATCCCCACCCCAGGGTGCGCGGAGAACCTAATGATCCTAAACGGGATCATATACCAGAGCAAGGCCGAACGGTTAGAGCTAGCAGTAGTATTCATTGACTTTGCGAAAGCCTTTGACACAGTGTCACATGGGCACCTCATCCACGTCCTCAGAGAGAGGGGACTAGACAACCACGTAATTCGGCTACTAGAAGACTCGTACGAAGGGGTCTACACGACGGTAAAAACGAAGGGGGGAGAGACCCCACCTATCGAAATGAAAAAGGGAGTCAAACAGGGAGACCCGATGTCCCCGCTCCTCTTCAACCTAGCATTAGACCCACTGATCAACAAACTAGAAGAGATCGGAGAGGGCTACAAGTTTAAAGGACGACAGGTCACTACCCTGGCGTTCGCCGACGACCTGGTGCTCATGAGCGACTCATGGGCAGGCATGCAGCATAACATCAACGTGGTGGAGGCATTCTGTAGGCTAGCAGGTCTGCGGGTGCAGCCGAAAAAGTGCCACGGGTTCATGGTGAGACGCGGAGACGCGGCATTCACAATAAATAACTGCCAAGAGTGGGCGATAGGAGGCGAAAAGATGCACCTGATCGACCCCGAAAAGACCGAAAAGTACCTGGGCATGAAAGTGAACCCATGGCTGGGAGTTGCAAAGCCCGAGCGTGAGGGGCAAATGGCCGAGTGGATCAAGAGGATCAGCAGCTCGCCCCTAAAACCCAGCCAAAAGGTCCACATACTCAACTCCTATGCCATTCCCCGAGTGATATACACGGTAAACCACGGGGAAGTCGGCAAGACCCAATTGAACGCACTAGACGGGCTGATAAAGGCGGCAGTAAAAGGGTGGCTGCGTCTACCACCGTCAACATGCGACGGCCTACTCTACGCCCGGAACAAAGACGGGGGACTGGGCATCGTGAGGCTGGCAAGCGCGGTACCAGCAATGCAGGCACGCAGAATCTTCTGCCTGTCAATCTCACCTGATCCACTGACACAGGCAGTGACAGGACACATGACGTCCCAAGCCGAATACGAAGAACGATGGGTGCAGGCGGGAGGAGAGAGAGACCAGACCCCGCAACTAGGCAGGAAACAAATAGCCACGCCAGCCACCGTGGGCGACCAGGGCGAACCAGAGCAAGGGGAGGCAGCGAAAGGGGCCGAAATAGCCTACAAAAACCCATGCTGCTGGAGGAACAGTGAATTCGAGGGATGGGCGGCCCTACCAGTCCAAGGGGACGGAATAGGGGAATTCCACCAGGACCCCATTAGCAACAGCTGGCTCTCGGACCCAGCAGCAGTGGGATTCAGGCAGCGCCATTTCGTAGCGGCCCTCCAATTGAGAGCCAACGTGTACCCCACAAGAGAAGCATTGGTCCGAGGGCGTAACAAGGGGGAAGCAACCTGCAGAAGATGCGACCACAGGCTGGAAACCGCATCACACATCCTGGGAAAATGCCCGGGAGTAAAAGCCGCCAGACTGAGGAGACACAACCTCATCTGTGGGCTCCTCGCTGAGGAGGCCGAGAAACTTGGGTGGGTGGTCACCAAGGAACTGAGAGTGAGATCGGTAGAGGGGATGCTGAGGATCCCAGACCTAATATTCGTGAAAGGAAAACTGGGCGTGGTGGCGGACGTCACAGTGAGATACGAGAGGAACGGTGGAACACTGGAAAAAGGGAGAAGGGAAAAGGTGGACAAATACCTACCCATCGCCCCAACCATCGCAAGGCAGTTCAAACTCAACCGAGTGTTGGTCTACGGCTTCCCGATGGGGGGCCGGGGCAAGTGGCCCACCTCGAACTACGACCTACTGAAGACGCTAGGGCTCACGAAAGCCCGGAGCGTGAGATTCGCGAGCCTGATCAGCAGACGGACCCTGCTGTACTCCCTAGACATCCTAAAGGCCTTCGGCCTGGAGAGCAGAGCCGGGCGCCCGGCAGCAAGTGGAGAGAGAATGGAAAGCGAGGACGGAGAGTGAGAAGGGCGAGAGACAGGCAGCAAGGGCAGGAACCAGCCAGATCCGTAACCTTTGGGGATAAGGATTGGCACTAAGTAAAGGCCGGACCAAGGGGGACCCCGAGCGGAAGCCACAGAGAGGAGGGGCCCATAAGGTGAGCTAAGCGAAACAGGTAGCACCTCCTGTGAACCGAAAAAATGGTGACGCCAGTGGGTTGGGAGCCACTAGTGGAAACCCCCGTCCCACCTCCCCGGCACCGGATCGGGGCGTCAAAAGGGCCAGTCCGTAGGGCCGACCGCTGATTACGCCGAACATCCGCTCGTTCAACTAAGGCTGGGTTAAAGCGCTAGACATGTGGGAGTTTTGAGGGAATTATCGCCACGACTGTGTTGCATCGTGGTTATGTCGCGTGTAAGGCCTCCGGTCGGAAGGTAGGCGGCTGACGCGCAGCCTAAAAACGCGGAAATGTCAGATCCCCGGGTTTGGCGCAAGCGGGTGTCGACTTGAAGATATCCAACCGGCGGAACTCGCGTAATACCCTCGTGCTCCTCATGCAAAAGCTTGTAAATATCGGGGTGAACGCGCTTCGGGGGTCGCAACTATGACTCTCTTAAGG</t>
  </si>
  <si>
    <t>TAGCCAAATGCCTCGTCATCTAATTAGTGACGCGCATGAATGGATGAACGAGATTCCCACTGTCCCTACCTACTATCTAGCGAAACCACAGCCAAGGGAACGGGCTTGGCGGAATCAGCGGGG</t>
  </si>
  <si>
    <t>TGAGAAGGGCGAGAGACAGGCAGCAAGGGCAGGAACCAGCCAGATCCGTAACCTTTGGGGATAAGGATTGGCACTAAGTAAAGGCCGGACCAAGGGGGACCCCGAGCGGAAGCCACAGAGAGGAGGGGCCCATAAGGTGAGCTAAGCGAAACAGGTAGCACCTCCTGTGAACCGAAAAAATGGTGACGCCAGTGGGTTGGGAGCCACTAGTGGAAACCCCCGTCCCACCTCCCCGGCACCGGATCGGGGCGTCAAAAGGGCCAGTCCGTAGGGCCGACCGCTGATTACGCCGAACATCCGCTCGTTCAACTAAGGCTGGGTTAAAGCGCTAGACATGTGGGAGTTTTGAGGGAATTATCGCCACGACTGTGTTGCATCGTGGTTATGTCGCGTGTAAGGCCTCCGGTCGGAAGGTAGGCGGCTGACGCGCAGCCTAAAAACGCGGAAATGTCAGATCCCCGGGTTTGGCGCAAGCGGGTGTCGACTTGAAGATATCCAACCGGCGGAACTCGCGTAATACCCTCGTGCTCCTCATGCAAAAGCTTGTAAATATCGGGGTGAACGCGCTTCGGGGGTCGCAACTATGACTCTCTTAAGG</t>
  </si>
  <si>
    <t>Hippocampus comes</t>
  </si>
  <si>
    <t>Tiger tail seahorse</t>
  </si>
  <si>
    <t>H_comes_QL1_v1.1</t>
  </si>
  <si>
    <t>R2-1_HCom</t>
  </si>
  <si>
    <t>PLTRCTRLSALNCHSTKLTLHCVCVLQTETHRNVDQTMNPSTQNSTGTPMNNTHHEGPRSAPPLRKRRNNVPKDDVQRVHPELWRNGTCISDTPEISFKKRKLFESKTSPSPIRLMIKIPRFEAACPLCGVNIWGTGTLGKHLTSRHGNVKVCYICRKCNKLSSNCHSIACHVPKCTTPLAAQLMGTLCALCGKRFTTNRGLSQHMRHTHPLENEQKISRLQTKRPTHQRVDAWANTELDIIMRMVRENKHDSEIFTRIAATIGKGMTAGQAMAKWEAMAIKKSELHMHVDKLDNPLSHSSPMLPTTPCDRIKSKFLANMLKPLANKKRCISRSIIKMVMKSEGTNSTSDNNAELLIKALGKNRKPKNLDPTRQPMVTEPMSSKTRRLYKTASFKSYQMMYDKDQSTLANLILDGRDITKCKIPMATLHATFLMRWQRKTEYKGLGPFRSIGGVLNDTLYKPITPSEVINNLNKMKNGTAPGPDGITKKNLTNWDVYGVALALEYTRWLIQGTIPAAVKECKKGLLPKSTNPDDLEITSNWRPITIGSMLLRLFSRILTMRLAQACPLNPRQRGFMTDANGCAENLMILDNLIMNSRSNRTTLAVVFIDFAKAFDSITHDHILHALKRRGLDHHIWGLIKDSYESCTTRINCGKITSDTIQILVGVKQGDPMSPLLFNLSMDPLIQCLEDSTDGLELNGRRISTLAFADDLVLVSGSERGMSNLLASLEKFCRLTGLSVQPKKCCGFLYDRGLLNARDPWRLEGLPIQLINPGDKAKYIGVHIRPDKGIVPPELKEDMIRWLTNIKKAYLKPSQKITILNTFAIPRIIYKASMGKTPLTYLIEIDRIIRKAVKNWLHLNSMTSNGLLYFRICDGGLGIVRLEKLIPTIRMKCIWGMCYSTDNWTRAVAHEMVKQPEWDRLWKATGGTPGTAPKPNRVPDIDDDPGNMQAIGLPDWRDQENLMWEKLGQHNKGVAMFRNDKISNTWLRDPRKVSFKPKHYLMGLALRSGLPPTSIDRYSVSTQTNPACRRCGTEPESLSHILGRCTYVKRNIIRRHNKLCDDLQTEMERYKWEVLREVQIPNKNGVTQIPDIVALKNGTVLIIDVTVRYEISNFPLTLAAEEKVSKYAGIGPIVMHMLCAKTFKVFGFPIGVRGKWPTCNNPVLKAIGLPANRRISFAKFLSRRVLLYSIDIVNGFCKI</t>
  </si>
  <si>
    <t>AGGCCAACTTCCCTTCGTGTGTCAGGAGGTTGCGGCGCTCGGCGGGTCCCCCCGTCGTCGGCGTCTTCGCGCTTTTCCCCCCCGCCAGGGGGGGAGGGCCGGGGGCGGTGGCGCGGGGTGCGCATCTCCGTCGGGTTCGCCTCGGCCGGCGCCTAGCAGCTGGCTTAGAACTGGTGCGGACCAGGGGGATCCGACTGTTTAATTAAAACAAAGCATTGCGAAGGCCCGCGGCGGGTGTTGACGCGATGTGATTTCTGCCCAATGCTCTGAATGTCAAAGTGAAGAAATTCAACGAAGCCCGGGTAAACGGCGGGAGTAACTATGACTCTCTTAAGGTAGCCAAATGCCTCGTCATCTAATTAGTGACG</t>
  </si>
  <si>
    <t>AGCATGAATGGATGAACGAGATTCCCACTGTCCCTACCCACTCTCTAGCGAAACCACAGTCAAGGGAACGGGCTTGGCGGAATCAGCGGGGAACGAAGACCCTGTTGAGCTTGACTCTAGTCTGGCACTGTGAAGAGACATGAATAGGAAATGATGGCGCCCTCTTACCCCGCCTATGGCGCCTATCCTAACACATAATTGCTACCTCGCTAACAACCTTTGCCTGTAGCACAACTCTCATGTCGCATCCTGTTCAACCCTGCTAGCAATGTGCCTTATTTCAGCAACATCTGTTCCAATATGTCATGACTGCCTCATCACTTACGATCTTGACATATGCCCAGCATGTCTCCCCGCTGTTCTCTAACCACTAACCAGATGTACTCGGTTGTCGGCATTGAATTGTCACTCAACAAAACTAACGCTCCACTGTGTGTGTGTCTTACAGACCGAGACCCATCGAAACGTTGACCAAACGATGAATCCCTCCACGCAAAACTCGACTGGAACGCCCATGAACAATACACACCATGAGGGACCACGCTCAGCTCCCCCCTTGAGGAAAAGACGGAACAATGTGCCAAAAGATGACGTCCAACGTGTGCACCCCGAATTATGGCGAAACGGAACCTGTATCTCTGATACACCAGAGATCAGTTTCAAGAAGCGCAAGCTCTTTGAGAGCAAAACGAGCCCTTCACCCATACGGCTGATGATCAAGATACCCCGGTTCGAAGCTGCATGTCCACTCTGTGGAGTGAACATCTGGGGGACTGGAACTCTTGGCAAACACCTCACTTCGAGACATGGAAATGTAAAAGTGTGCTACATCTGCAGGAAATGCAACAAACTATCGTCCAACTGCCACTCCATAGCCTGCCATGTCCCCAAATGCACCACCCCTCTTGCTGCCCAATTGATGGGGACCTTGTGTGCACTATGTGGCAAAAGATTCACTACCAACCGTGGCCTGTCCCAACACATGCGGCACACCCACCCCCTTGAGAATGAACAAAAAATATCAAGACTCCAAACCAAAAGACCAACTCACCAACGGGTCGACGCATGGGCCAACACAGAACTTGACATCATCATGCGGATGGTGCGTGAGAACAAACATGACAGTGAGATATTCACCCGTATTGCGGCTACAATTGGCAAGGGCATGACGGCGGGGCAAGCAATGGCAAAATGGGAAGCAATGGCCATCAAAAAGTCGGAATTACACATGCATGTGGATAAACTTGACAACCCTTTATCACACTCAAGTCCCATGTTACCTACTACTCCATGTGACCGAATCAAGAGCAAGTTCCTTGCCAATATGCTCAAACCTCTAGCAAACAAAAAGAGATGCATATCTAGATCCATAATCAAGATGGTGATGAAAAGCGAGGGGACCAACTCCACAAGTGACAACAATGCTGAGCTGTTGATTAAAGCTCTAGGCAAGAATAGAAAACCAAAGAATCTCGATCCCACAAGACAACCCATGGTGACTGAACCTATGTCCTCCAAGACTAGGAGGCTATACAAAACTGCCAGTTTCAAATCGTACCAAATGATGTACGACAAAGACCAGAGCACCTTAGCCAATTTGATTCTCGATGGCAGAGACATCACGAAATGCAAAATTCCTATGGCCACTCTCCACGCAACCTTCCTCATGAGATGGCAGCGGAAGACTGAATACAAGGGCCTCGGACCCTTCAGATCCATTGGGGGCGTATTAAACGACACTCTGTACAAACCCATAACGCCCAGTGAGGTGATAAATAACCTCAACAAAATGAAAAACGGTACAGCACCCGGACCCGACGGTATCACAAAGAAAAACCTAACTAACTGGGATGTGTATGGGGTAGCACTGGCCCTTGAATACACCAGATGGCTGATCCAAGGCACCATCCCGGCAGCAGTCAAGGAATGCAAAAAAGGCCTGCTGCCTAAAAGTACAAACCCCGACGACCTCGAAATCACATCCAATTGGAGACCGATCACGATCGGCTCAATGCTGCTGCGACTCTTCAGCCGCATCTTAACCATGAGACTCGCGCAGGCCTGTCCGCTAAACCCGAGGCAACGGGGGTTTATGACTGATGCCAACGGCTGCGCAGAAAACCTAATGATCCTCGATAACTTAATCATGAACTCCAGGTCCAACAGGACAACACTGGCTGTTGTCTTCATAGACTTCGCAAAGGCATTTGACTCGATTACCCACGACCATATACTGCACGCCCTAAAGAGAAGAGGGCTGGACCACCACATATGGGGACTGATCAAAGACTCCTACGAATCCTGCACGACCCGGATAAACTGCGGAAAAATCACCTCCGACACGATACAGATCCTGGTGGGAGTAAAGCAAGGCGACCCGATGTCCCCACTTCTATTCAACCTGTCCATGGACCCACTCATACAGTGCCTCGAAGACTCCACAGATGGCCTCGAACTGAATGGAAGGAGGATCTCGACGCTGGCATTCGCCGATGACCTCGTCCTCGTCAGCGGATCCGAAAGAGGCATGAGCAACCTTCTGGCTTCGCTTGAGAAGTTCTGCCGACTAACGGGGCTAAGTGTCCAACCCAAAAAGTGTTGCGGCTTCTTGTACGACCGTGGTCTCCTCAATGCAAGGGACCCTTGGAGACTGGAGGGACTCCCAATTCAATTGATCAATCCCGGTGACAAGGCGAAATACATTGGAGTGCATATAAGACCCGACAAAGGCATAGTTCCCCCGGAACTAAAGGAAGATATGATACGATGGTTGACGAACATCAAGAAGGCCTATCTCAAACCTTCGCAAAAGATAACCATCCTCAACACATTTGCCATACCACGAATCATATACAAAGCATCAATGGGCAAAACCCCCTTAACATACCTGATTGAAATTGATAGAATAATCCGCAAAGCGGTGAAAAACTGGCTGCATCTAAACTCAATGACAAGTAACGGGCTGCTGTACTTCAGGATCTGTGACGGTGGACTTGGAATCGTACGGCTGGAAAAACTGATACCAACCATACGAATGAAATGCATATGGGGAATGTGCTATAGCACCGACAACTGGACAAGAGCGGTGGCACATGAAATGGTGAAACAACCTGAATGGGACAGGTTATGGAAAGCAACGGGTGGAACCCCTGGTACGGCGCCTAAACCTAATCGCGTGCCTGACATTGATGACGATCCCGGTAACATGCAGGCAATTGGCCTACCAGACTGGAGAGACCAAGAGAATCTCATGTGGGAAAAACTTGGACAACATAATAAAGGAGTCGCAATGTTTCGCAATGACAAAATCAGCAACACGTGGCTGAGAGATCCCCGAAAAGTCTCCTTCAAGCCTAAACACTATCTGATGGGGCTAGCGCTCAGATCGGGGCTACCGCCAACCTCAATTGACCGATACTCCGTGTCCACGCAAACAAACCCCGCATGCAGGAGATGCGGTACTGAACCCGAATCCCTGTCCCATATTTTGGGACGATGCACCTATGTCAAGCGGAACATTATCCGCCGTCACAACAAGCTCTGTGACGACCTCCAAACTGAAATGGAGAGGTACAAATGGGAGGTACTTAGGGAAGTCCAAATCCCAAACAAAAATGGGGTGACCCAAATACCTGACATCGTGGCACTGAAAAACGGCACAGTACTAATAATCGACGTCACAGTTCGATATGAGATATCTAACTTCCCACTAACACTGGCCGCTGAGGAAAAAGTTTCAAAGTACGCTGGAATTGGTCCAATAGTGATGCACATGCTATGCGCCAAAACCTTCAAAGTGTTCGGCTTCCCCATTGGGGTGAGAGGAAAATGGCCTACCTGCAACAACCCAGTCCTAAAAGCAATTGGCCTGCCGGCAAATCGTAGAATCTCCTTTGCAAAATTCCTAAGCAGGAGAGTATTGCTATACTCCATTGACATTGTAAATGGCTTCTGCAAAATATAAAAAAAAAAAAATTAGATTAGCCCCACCCTCATCAACGGGGGCTACCAGGGGTTGATGACCCCGATTAAATCATGAGCCAACGAACAAGCATAAGCGCCCATGACACAAACAGAATATGGGATACAAACGGGGACTGGCAGCCCCAAATAACCATAAAGCATTATGGTGCGACAAACTCAAGCAGAATATGGGACGACACCGGGGACTGGCAACCCCGTAACACAATGAGCCTACATGGGGAAATGGCTCATATGACCTTATGGCCTCAAAGCAGTGCCAACAGGGACTGCCCGAAGGGTTAACTCAACCCTGCTGTTAGTCGAGCAGAAGGTGAACTGGCACACCTTCATTGAAGTGGTAAGCTAGGGAGTGAGTGGAGAGCTGCTGTACTTCAGGATCTGTGACGGTGGACTTGGAATCGTACGGCTGGAAAAACTGATACCAACCATACGAATGAAATGCATATGGGGAATGTGCTATAGCACCGACAACTGGACAAGAGCGGTGGCACATGAAATGGTGAAACAACCTGAATGGGACAGGTTATGGAAAGCAACGGGTGGAACCCCTGGTACGGCGCCTAAACCTAATCGCGTGCCTGACATTGATGACGATCCCGGTAACATGCAGGCAATTGGCCTACCAGACTGGAGAGACCAAGAGAATCTCATGTGGGAAAAACTTGGACAACATAATAAAGGAGTCGCAATGTTTCGCAATGACAAAATCAGCAACACGTGGCTGAGAGATCCCCGAAAAGTCTCCTTCAAGCCTAAACACTATCTGATGGGGCTAGCGCTCAGATCGGGGCTACCGCCAACCTCAATTGACCGATACTCCGTGTCCACGCAAACAAACCCCGCATGCAGGAGATGCGGTACTGAACCCGAATCCCTGTCCCATATTTTGGGACGATGCACCTATGTCAAGCGGAACATTATCCGCCGTCACAACAAGCTCTGTGACGACCTCCAAACTGAAATGGAGAGGTACAAATGGGAAGTACTCAGGGAAGTCCAAATCACGAACGAAAATGGTGTGACCCAGATACCTGACGTCGTGGCATTGAAAAACGGCACGGTATTAATAATCGACGTCACAGTTCGATACGAGACAGCCGACTACCCACTAACATTGGCTGCTGAAGAAAAAGTCTCAAAGTACTCCGGAATCGGCCCAATAGTGATGCACATGCTATGCGCCAAGAACTACAAGGTGTTTGGATTCCCCATGGGAGCGAGGGGAAAATGGCCTACCTGCAACAACCCGGTCCTGAAGGCAATTGGCCTACCTATGAATCGAAGAATCTCCTTTGCCAAATTCTTAAGCAGAAGAGTATTGCTGTACTCCATTGACGTTGTAAATGGCTTCTGCAAAATATAAAAAAAAAAAAATTAGATTAGCCCCACCCTCATCAACGGGGGCTACCAGGGGTTGATGACCCCGATTAAATCATGAGCCAACGAACAAGCATAAGCGCCCATGACACAAACAGAATATGGGATACAAACGGGGACTGGCAGCCCCAAATAACCATAAAGCATTATGGTGCGACAAACTCAAGCAGAATATGGGACGACACCGGGGACTGGCAACCCCGTAACACAATGAGCCTACATGGGGAAATGGCTCATATGACCTTATGGCCTCAAAGCAGTGCCAACAGGGACTGCCCGAAGGGTTAACTCAACCCTGCTGTTAGTCGAGCAGAAGGTGAACTGGCACACCTTCATTGAAGTGGTAAGCTAGGGAGTGAGTGGAGAAGGGTACGAGAAGGCCGGTAAGGGAGGCATCTGGGAAGAACGACCACTCTTGCCCACCCTGCACAGAGTTGGGTGGGCGTGGAAGTGAAACCTAGAAGCCACGGGTAGCTACCGACCCGAGGTCCAGTCCTCAAACTGGCGCGACAGTGGGAGTCTTTGTCGAGAAGGCCGGGTGAATATCCCATCATCCTCTTCGTCGGGATGGTGGGCGTTTGTCCGTCTCATGCACAACACTTAGGTGACCACTCACTCGACGGCCGAGGATAAAAACGCCGAAAAGCCGTGTCGGAGGTTGTCGTCATGTGATCCCTTCTCAAGATAGTCACGGAACCCAAACAAACAAGAGTCCCAACACATGGCGACGCCTGCGGCGCCGCCCTGCAG</t>
  </si>
  <si>
    <t>TAGCCAAATGCCTCGTCATCTAATTAGTGACGCGCATGAATGGATGAACGAGATTCCCACTGTCCCTACCCACTCTCGCGAAACCACAGCCAAGGGATCGGGCTTGGCGGAATCAGCGGGGAAAGAAGACCCTGTTGAGCTTGACTCTAGTCTGGCACTGTGAAGAGACATGACGAAAGTGGGAGGCGCTCCCTCGCCCCTACGAGGGCACCTACCTACCCTGACGCATAAATGCTACTCTGCTAACAACTATTGCTTGCAGCACAACTCTCATGCCGCACCCTACTGTACCTTGCTGGCAAATGTTATGTCTTAACGATATCTACCTCAATGTGTCATGTCCGCCCCACCACTCACAA</t>
  </si>
  <si>
    <t>Unusually long</t>
  </si>
  <si>
    <t>Acipenser ruthenus</t>
  </si>
  <si>
    <t>Sterlet</t>
  </si>
  <si>
    <t>Acipenseriformes</t>
  </si>
  <si>
    <t>Acipenseridae</t>
  </si>
  <si>
    <t>fAciRut3</t>
  </si>
  <si>
    <t>R2Ar_NH</t>
  </si>
  <si>
    <t>SPESLFDQTMNVSIKTHTGWYGAQDKNVLCGGAGVGPPALLLDTMGSLRTERVPLRSGPPLALRFVSVGTQTTHPYLHSAEMGRRARGVEGVDDDEYDAQFPLLESLTFTNSHLGGVIGDAEGREEPAEELETAVTVEPESEPEALETEDIDEEPPLNLSVEELANADEGEGSMGEIRITLPNPDISCDLCKIHLGRVSQAVKHYAVRHNPVQLVFCCRKCGRTSNNSHSISCHAPKCRGRQENRIESLPWACEECPMRFVRKVGLSQHKRHAHVTRRNMERIASARSARSYVVDSRKVWSTEETVALERLETKFAGQRNINVLIAGELGSKTGKQVGNKRRHIRLLADRARRAEINAVDLEVAAEPPRPRSGVLERLRDLARKRIEDAGGEQEANIPVIAAWLRDADQVTALVESSASSLIQMLNSGGAVTRRAARPRAEQGERIPERQPERSWMRTRAMKRGRYAKYQQMFARNTSKLSSLILDGTEQLRCRVPLEEVHRVFKDKWENRATFGGLGQFKSSGQADNGPFESWITAEEVRLNISRVKNSAAAGPDRINKQKIIEMDPSGERLAKVFNTWLCTGIIPKVFKKGRTILIPKSMDQSELLDIGNWRPITIGSMILRLFSRIMTMRLARACPLNPRQRGFIPSPGCSENLKVLQDLIRHCKKERNPLAVVFVDFAKAFDSVSHEHILCALKQRNVDSHVVGIIQNSYEDCVTSVNVDGQETPLIDMKVGVKQGDPMSPLLFNLALDPLIHALESRGCGYKVGTSNLSTLAFADDLVMVSCSWDGMVDNIRILESFCRLTGLAVQARKCYGFMIKPTKDSFTVNDCQNWSIGGVELQTVGPGEVVKYLGTKVDPWKGIREPALGEQLRDWIGKIGGAPLKPSQKVSILDGYAVPRLIYLADHCDCKEGALKALDGLIRKAVKKWLHLPAYTCNGLLYSGPKDGGLGLTKLASLVPSIQVRRLHRIVNSTDEVTRNVVWEMGAEREFQRLWVKAGGGSRGMPRLAPPHLEQEEAPLELPVPPVNRCPRPCDWRQEEYLAWTKLPVQGVGAQLFKKDRISNAWIRDYSGFRQRHYIAALQLRANVYPTRECLSRGRRAGNPVACRQCRAEVESCSHILGQCPSVQGARIARHNKICDLLALEAERAGWSVHKEPHLRDENGDLRKPDLVFSKGRRALVVDVTVRFEYADDTLQRAEAEKSSYYSSLKPQIVELTGADQVHFFGFPMGARGKWPAFNNRILQELEVGVARSVAFAKLVSRRTLLYSLDILAKFGNADIVYLVTG</t>
  </si>
  <si>
    <t>CTCCGTCAAGAGCCGGCGTGTCGCCTCGGCCGGCGCCTAGCAGCTGACTTAGAACTGGTGCGGACCAGGGGAATCCGACTGTTTAATTAAAACAAAGCATCGCGAAGGCCCGTGGTGGGTGTTGACGCGATGTGATTTCTGCCCAGTGCTCTGAATGTCAAAGTGAAGAAATTCAATGAAGCGCGGGTAAACGGCGGGAGTAACTATGACTCTCTTAAGG</t>
  </si>
  <si>
    <t>TGGCACTGCGGTGTTGGCTCCCTTGGGTAAGGAGCGGAGGGCATAGTGGCCTTTACCTCCTCGTGGTCCCGCTGGTAACATCTCCCTTCTGGGGAGGTGGCTAAACAAGGTCATCGCCTAACCCAAATGGGGAAACTGTGACTGAGAGTGTTGGCAACTGGGGAAGCTCAGTCACTTCGGACAAGGAACACTTGGCTATAATAAAATGTACCGAACAGAAGGGTATGAAAGAGAGTGAAACTTGAACGGAATTGAAAGGTAATATCGCTTGGGAGCGGTTAAAAATACCTATGGCTTGGCACTGATCCCCCGAGTCATTATTTGATCAAACCATGAACGTCAGCATAAAAACTCATACTGGATGGTACGGAGCCCAGGATAAAAATGTGCTATGTGGGGGGGCGGGGGTCGGTCCCCCTGCATTATTGTTAGATACCATGGGCTCGCTCCGGACCGAGCGGGTGCCATTAAGATCGGGTCCACCTCTGGCCTTACGTTTTGTGTCTGTTGGTACGCAGACCACCCATCCCTATCTCCACTCCGCTGAGATGGGCCGACGGGCGCGCGGGGTGGAGGGGGTGGATGATGATGAGTACGATGCCCAATTTCCTCTGCTGGAATCCCTGACCTTCACCAACTCGCACTTGGGGGGTGTGATTGGTGATGCGGAAGGAAGAGAGGAACCTGCTGAAGAGCTGGAGACCGCGGTAACAGTAGAGCCTGAGAGCGAGCCGGAAGCCCTGGAGACCGAGGACATTGATGAGGAGCCCCCCTTGAACTTATCGGTGGAGGAGCTGGCCAATGCCGATGAGGGAGAGGGTAGCATGGGTGAAATCCGAATCACGCTGCCGAATCCTGACATTTCCTGTGACTTGTGTAAAATTCACCTGGGGAGAGTGTCACAAGCCGTAAAGCACTATGCGGTTAGGCACAATCCCGTCCAGCTGGTGTTTTGCTGCCGCAAGTGTGGGAGGACGAGCAACAATAGTCACTCAATCTCCTGTCATGCCCCAAAGTGCAGGGGACGGCAGGAGAACCGTATTGAGTCACTTCCGTGGGCTTGCGAAGAGTGTCCGATGCGCTTCGTAAGAAAGGTTGGCTTGTCTCAACATAAGCGGCATGCGCATGTCACTCGTAGGAACATGGAAAGGATCGCGTCGGCGAGGTCGGCTAGATCCTATGTAGTGGACTCTCGGAAGGTCTGGTCTACTGAAGAGACGGTAGCGCTAGAAAGGCTTGAAACCAAGTTCGCCGGGCAAAGGAACATTAACGTGTTGATTGCTGGCGAGCTGGGCTCCAAGACTGGGAAGCAGGTGGGTAACAAAAGGAGGCACATTCGGCTTCTAGCCGATCGCGCTCGCCGGGCTGAGATCAACGCGGTTGATCTCGAGGTTGCCGCTGAACCCCCCCGTCCAAGATCTGGAGTACTGGAAAGGTTGAGGGACCTGGCCCGGAAAAGGATTGAAGACGCCGGGGGGGAACAGGAGGCAAACATTCCGGTGATCGCGGCCTGGCTGAGGGACGCAGACCAGGTCACTGCCCTGGTCGAATCCTCCGCGTCTAGTCTGATCCAGATGCTGAATTCGGGAGGAGCGGTAACTCGAAGAGCGGCCCGTCCGAGAGCAGAGCAGGGGGAGAGGATTCCGGAACGGCAGCCCGAGAGATCGTGGATGCGGACAAGGGCGATGAAAAGGGGTAGATACGCGAAATATCAGCAGATGTTTGCGAGGAACACCTCAAAACTTTCATCACTAATCCTCGATGGAACCGAACAGCTCCGCTGTAGAGTACCACTTGAAGAGGTTCACAGGGTGTTCAAGGACAAGTGGGAAAATAGAGCGACTTTCGGTGGGCTTGGCCAGTTTAAATCCTCAGGGCAAGCGGACAACGGTCCCTTCGAGTCCTGGATAACAGCTGAGGAAGTAAGACTAAACATCAGCCGGGTCAAAAACTCAGCCGCGGCGGGCCCAGACAGGATCAATAAGCAGAAGATTATTGAGATGGACCCCAGCGGCGAGAGGTTGGCGAAGGTCTTTAACACTTGGCTGTGCACGGGAATCATTCCAAAGGTCTTTAAAAAAGGTCGAACTATACTAATCCCGAAATCCATGGACCAATCCGAACTGTTGGATATCGGTAACTGGAGACCGATTACAATAGGGTCCATGATTTTAAGGCTCTTCTCTAGGATTATGACGATGAGGCTGGCGCGGGCCTGCCCACTAAATCCTAGACAGAGGGGGTTCATCCCGTCCCCCGGGTGCTCGGAAAACCTGAAGGTTCTGCAAGACCTCATCCGGCACTGCAAAAAAGAGCGCAACCCCCTTGCAGTGGTATTTGTCGACTTTGCGAAGGCCTTTGATTCCGTCTCTCATGAGCATATCCTGTGTGCTCTAAAACAGAGAAATGTGGACAGTCACGTGGTGGGAATTATCCAGAATTCCTATGAGGACTGCGTGACCTCGGTCAATGTTGATGGTCAGGAGACACCTCTCATTGACATGAAGGTAGGGGTGAAGCAGGGCGATCCCATGTCGCCCCTGCTTTTCAATCTAGCGCTGGATCCCCTAATCCATGCGCTGGAGTCTCGTGGATGCGGATATAAGGTGGGGACATCCAATCTGTCCACCCTCGCTTTTGCGGATGATCTCGTGATGGTGAGCTGTTCGTGGGATGGTATGGTCGACAATATCAGGATCCTGGAGTCATTCTGCAGGCTTACCGGGCTTGCAGTGCAAGCCAGGAAGTGTTACGGCTTCATGATTAAACCGACCAAGGACTCATTTACTGTGAATGACTGCCAAAATTGGAGCATTGGTGGCGTGGAGCTCCAGACGGTTGGGCCGGGCGAGGTGGTCAAGTACTTGGGTACGAAGGTCGATCCCTGGAAAGGGATCAGGGAGCCAGCACTGGGCGAGCAGCTCCGGGACTGGATTGGAAAGATTGGAGGGGCCCCCCTCAAACCTTCGCAGAAGGTGTCAATTTTGGACGGTTATGCTGTGCCGCGGCTCATCTATCTGGCGGATCACTGCGATTGCAAGGAGGGTGCCTTAAAAGCGCTTGATGGCCTTATCAGGAAAGCCGTGAAGAAATGGTTGCACCTTCCGGCTTATACCTGTAATGGCTTGCTATACTCTGGTCCAAAAGACGGTGGTTTGGGCCTAACTAAGTTGGCAAGTCTAGTGCCATCTATCCAAGTAAGGCGGCTGCACCGCATAGTCAACTCTACGGACGAGGTGACTAGGAATGTGGTGTGGGAGATGGGCGCCGAACGCGAGTTTCAAAGGCTATGGGTTAAAGCGGGCGGCGGTTCCAGAGGAATGCCGAGACTTGCTCCACCGCACTTGGAGCAGGAGGAAGCCCCGCTGGAGCTGCCGGTTCCCCCCGTCAATAGATGTCCAAGACCGTGTGATTGGCGACAGGAGGAGTACTTGGCATGGACTAAGCTGCCTGTCCAGGGTGTCGGTGCACAATTGTTTAAGAAGGATAGGATCAGCAATGCTTGGATCAGGGATTATAGTGGGTTCCGGCAACGCCACTATATTGCTGCATTGCAATTAAGGGCCAACGTGTATCCGACGAGAGAGTGCCTCAGCAGAGGTAGAAGGGCGGGTAACCCTGTGGCTTGCAGACAGTGCCGTGCCGAAGTGGAATCCTGTTCACATATCTTGGGGCAGTGTCCTAGCGTTCAGGGGGCTAGAATTGCCCGCCACAACAAGATTTGTGATCTATTGGCCCTCGAAGCCGAAAGGGCAGGGTGGAGTGTGCACAAGGAACCTCACCTTAGGGATGAGAATGGGGATCTTCGGAAACCCGACCTTGTGTTCTCGAAAGGAAGGAGAGCCCTGGTGGTCGATGTAACTGTCAGATTTGAGTACGCTGACGACACCCTGCAGAGGGCTGAGGCGGAAAAGTCCAGTTACTATAGCTCATTGAAACCGCAGATCGTGGAGTTAACGGGGGCCGACCAGGTGCATTTCTTTGGTTTCCCGATGGGTGCCAGAGGAAAGTGGCCGGCCTTCAACAACAGGATCCTGCAGGAGCTCGAGGTAGGGGTGGCCAGGAGTGTCGCCTTTGCCAAACTGGTTAGCCGCCGAACCCTATTATATTCCCTGGATATTCTAGCAAAGTTCGGCAATGCTGACATAGTTTATCTCGTTACCGGCTGAGCGGAAAAGGAATCCCCTTCCTTCTGAGCGTTAGGGACAAGGAGCGGCAGCGTGATCCTAATGGGGAGGGGTGTAGGGATGGCCAAGGTCTGATGTGCGACCCTAATGCAGGGGCCGCCGTCGGGACGAGGCGGACCTGGACCCACCCCCATATACAATGCGGAAAAGGTTCCGGGAAAAACCCTAGTGAGGGGGGGTGTAGAAGTATCGTCGGTCTGGTGTGCGACCTTGGGGGAGGTCCGCTGCCGGGACGAGGTGAGCCTGGACCCACCTTTACGGGGTGATGCGGAAAAGGAGCCGTGAAATCAGTCTGCCGGGCTTGGAGGTCTCGTGCTGGGGGGGAGCCAGGTGGGGCGGATTACCCTATGTTGGGCCTTTCGCTTCTCCCTCCCCGCCCGTGTCCGTTCCTCTGTGGAGGTTTCGTGCTGGATCAGAGTTATGTGGGGGTTGCTCCCCGGTGGTTAAGTCACTCGCTTCTCCCTCCTGTTTATGTCCGTTCCCCACTGGGATCATCGGGCGGGAGGGGAACTTAGTTTGAAGTGATTTCCCCGGTGGTTGGTGCTCCCTCTGGCTCGTCTACGTCCGTCCCTCCGTAACGTGTGTCCTCCGGGTCTATCACCCGTGTCGGACCCAACGTTTACACCGGTAGACACCCCTTGTAGCTGTATGCATTTGGGGGGCTGTCGAGAGATGGTGAGCATACAGAGAAACCGGGCCTGGAGGTCTCGTGCCGGGCGGGAGCCAGGTTGAGGCGGATTACCCTAGGTTGGGCCTTTCGCTTCTCCCTCCCCGCCTGTGTCCGTTCCTCTGTGGAGATTTCGTGCTGGATCGGAGTTATGTCGGGGTAGCTCCCCGGTGGTTAAGTCACTCGCTTCTCCCTCCTACTTATGTCCGTTCCCCACTGGGGGCATCGGGCGGGAGGGGAACTTAGTTTGAAGTGATTTCCTCGGTGGTTGGTGCTCCCTCTGGCTCGTCCACGTCCGTCCCTCCGTAACGTGTGTCCTCTGGGTCTATCACCCGTGTCGGACCTAACGTTTACACCGGGAGACACCCCTTGTAGCTGTATGCATCTGGGGGGCTGTCGAAAGATGGTGAGCGTACAGAAGAACCGGGCATGGAGGTCTCGTGCTGGGCGGGTGCCAGGTTGGGGCGGATTACCCTATGTTGGGCCTTTCGCTTCTCCCTCCCCGCCCGTGTCCGTTCCTCTGTGGAGGCATCATGCTGGATTGGCTATGTCGGGGTAGCTCCCCGGTGGTTAAGTCACTCACTTCTCCCTCCTACTTATGTCCGTTCCCCGCTTGGGGCATCGGGCGGGAGGGGAACTTAGTTTGAAGTGACTTCCCCGGTGGTTGGTGCTCCCTCTGGCTCGTCTACGTCCGTCCCTCTGTAACGTGTGTCCTCTGGGTTTATCACCCGGGCTGGACCTAACGTCTATACCGGTTAGACACCCCTTGTAGTTGTATGCATCCGTGGGGCTGTCGAAGGAAGGTGATCATACAACAGACCCGGACATGGAGGTCTCGTGCTGGGCGGGAGTGGGTGGGGCGGATTACCCTGTGATGGGCCTTTCGCCTCTCCCTCCCCGCCAGAGTCCGTTCCTCCCTGGAGGTCTCGTGCTGGAAGGGGGCTATGGCGGGGACCCCCCCGGTGGTTAAGTCTCTGGCTTTTCCCTCCTGGTTCTTGTCCGTTCCCCGCTTGGGGCATCGGGCGGGAGGGGAACTTAGTCTGAAGGGACTTCCCCGGTGGTTGGGCCTCCTGCTTCTGCCTCGTCTGCGCCCGTTCCTCTGTAGTGTTTGCTTTCCGGGTCCGTGCCGGACCTACCATCTATACCGGCTAGACGCCCCTTAGTCACCGTGCTGCGTCCTGGGGGTTGTCGAAACTGACGAGCGTACCATGTTCGGCGTAACACCCGCCGCGAGACTAAGTCGCCGGACTTAACCTTCCGGCTAGATGGCCCCTTGTGGTTGCGTGCGTTCTGGGGGGTTATCGAAGGAAGTGGAGCGTGCAACCGAGAGGAAAAGGTTCCGGGAGTAAGTTGCCGGACTTCATTCGCATTCCGGCTAGATGGCCCTCAGCTGTGTGATTCGGGGGGTTGTCGAAAGTTGATGGATCATGCTTCCGCGTCCCCGGACCCTTGTGGTTGCCGGTTCGGGGGGGACAGTGGGGTCTTGTAATGATTACCAAATCGTTGCGAGCCTTGCCTTTATGCATGTGGGTTCCGCGCGAGCATTCATGTCACTGGGTGACGCCGATGTGGACGGGCCACCTAACCCGGAATTGAACCCGCAAGGGATATCTCCT</t>
  </si>
  <si>
    <t>TAGCCAAATGCCTCGTCATCTAATTAGTGACGCGCATGAATGGATGAACGAGATTCCCACTGTCCCTACCTACTATCTAGCGAAACCACAGCCAAGGGAACGGGCTTGGCAGAATCAGCGGGGAAAGAAGACCCTGTTGAGCTTGACTCTAGTCTGGCACTGTGAAGAGACATGAGAGGTGTAGAATAAGTGGGAGGCCTCGGCCGCGTGTGAAATACCACTA</t>
  </si>
  <si>
    <t>Lepisosteus oculatus</t>
  </si>
  <si>
    <t>Spotted gar</t>
  </si>
  <si>
    <t>Lepisosteiformes</t>
  </si>
  <si>
    <t>Lepisosteidae</t>
  </si>
  <si>
    <t>LepOcu1</t>
  </si>
  <si>
    <t>R2-1_LOc</t>
  </si>
  <si>
    <t>GGGGAGGGGAAGGCCGGCGGGCGGCCTTGGCCAGTGCTTAGCAGCCGGCTTAGAACTGGTGAGGACCAGGGGAATTCGACTGTTTAATTAAAACAAAGCATCGTGAAGGCCCACAGTGGGTGTCAACGCGATGTGCTCGTGTCTAGTGCTCTGAATGTCAAAGTGAAGAAATTCAATGAAGCGCAGCTAAACAGCAGGAGTAACTATGACTCTCTTAGA</t>
  </si>
  <si>
    <t>CCCCTTGGGTAAGGGGCGGAGGCGTAGTGACCTCTACCTCCTCGCGGTCCTGCCGGTAACTACACTGCTCTGCAAGAGTACGTGGAGGCTAAATAAGGTCCAAATTGCTCTACCCCTCCAGTGGGCCCGCCAACCCACCAGGCAGTATTCATGGCGAAAATTCATAATGGAAATAAATGGAAATAATGAACCATACCGGATGGCATGTCACCCGGGTCAACAAGGCACCCTGAAAGGACCGAGGGCTGGGTCCTGTCCCAGTATCACAAAGCCTCCCACAAGAACAAGAAATGGAGAATTAAGACTGGTCTCTGTGAGTACACAGACGACATATGATGACTTAGCCCAGGTCATGTTTGATAAGAGTCTAATCATCCGCCACCCCGGAGAAATATCGCCTAAAATAGCTCAAGCTATTGTGATATATGGCTCTCAATACAAGACTGTAAAGCGAATTGATGAAGCCTTAGAGATTGAAAGCTTCATACAGGAGTGTGATCTCTCCCTGATGAGCATCCTGGAGGACTATGAGTGCGACTCAATAGGATATTATGATGATGAGTCCACAACCCCTCCACAGGAAGAAAACGTAAGCAACCCAGATATCGATGAGTCACTTGAAAAACCAGCCTTCCTAAGTGACTTAACAATAAAGATGCAGATACTAAATGATGACCAGACCTGTGCCATCTGCAAAGAGAAAATTGGAAGTCCAAGGATGGCACAACACAATGAGATATCTCTGGAATTCCAATGCTCCAATTGCAATAACCTCCACTCCATCCAATGTCATCTCCCCAAGTGCAAGGTGAAGACAGACAAATCCATCAAAGAAAATGAGGGCGAATGGAAGTGTAACATCTGCAACATAAACTTCCAAACCAAATCCGGCTTGTCACAACATAAGCGACATGCCCACCCAGATACCAGAAACAGTGAACGAATCCAGGAACTAAACAAAAACAAGAACAAAGATGCCAGCTAAATATGGACAGAGGAAGAATTAACTAAACTAAAGACACTGGAATTAAACTATAAAGGGGCCAAAAACATTAACCGGCTCATTGCCCAAGAGCTTGGTACAAAGAACAATAAACAAGTGGGTGAAAAAAGACCATCAAGACACAGAAAACCCCTTGAAATTCTATCATCAAACAATAAATCAAACCCACCATCATCCAGAATGATGACAGTTAAAACCCCAACATTTGCAAAAAGAACGGGCTCCAAACTCAAAAGACTCTCTAAAGACATTGTCAACAGAGAGGAAACCGATGCGACAGTGAAAGAAGCTATCTACACTGAAAGCAAAGACCCAGAAACCATCAAACAATTACATGAAACCGCCTCTGAAAAACTACTGCAGACCCTAAAACCTGAAACAACAGATATAAGCAACAAGAAACAAAAACCCAACAAACATAAAAGGGGAAAGAATGGTCATGGACAAAAAAGAGGGCGAGAAAAAGAAGACTATATAAATATCACCAGTCTCTATATAACAAGAACAAATCAAAGCTGGCTTCCCTAATCCTTGATGGAACTGAAAATCCATCTTGCAAAATTGATATCAAGGAAATTTTAAAAGAAATGGGAAGAACACACAGCATTTTCAAACTTAAATAACTTCATATCAAAAGGGAGAGCTGACAATGAAGTCTTTGAATCGCTGATCAGCGAAGATGAAATTTAAGAGCAATAAAAAAGACCTCTGCGCCAGGTCCCGACAACATAGATTGGCACGTCATCCAAGATCTGGAAGGTGATGGAGTGACGCTATTCCAGCTGTTTAACCTATGGCTAATCACAGGGCACATCCCTAAAAAATTGAAACAGTGCAAAACAATCTTAATACCGAAGACCTCGGACGAGAAGAGTCTGGAAGACATTGGAAACTGGAGACCCATCACCATCAGGTCAATGCTCCTCAGACTCTTCTCTAGAATAATCACAAAACGCCTCAAAAGAGCTTGCCCAATAAACCAAAGACAACGAGGCTTCATCAAAGCTTCTGGCTGCTCAGAAAACCTAACAACCCTACAGTATATACTGGAAAATGCCAAGAAATCATGCAAACAAATTACAGTGGTGTTTATTGATATCGCTAAAGCATTTGAATCTGTGTCTCATGATCACATCTTCCAAGTATTGAGACAAAAAGAACTGGATAACCACATAATAGATCTAATAGAAGATTCATATCAAGGCTGTAAAACCACAATAAAAACCAAAAACCAGTCCTCACAAGAAATCTCCATTAAAGTAGGAGTTAAGGAAGGCAATCCCATGTCACCCATACTATTCAACCTTGCAATGGATCCCTTGATCAATGCCTTGGAGGAACTCGGATGCGGCTTCAAAACCGCAGCTGGAAACATCTCAATGCTGGCATTTGCGGACAACCTGGTCCTGCTGAGCAACAGCTGGGAGGGGATGAAAAGAAACATCAGCATCCTTGAAGAATTCTGCGCACAGACAGGTCTGATGGTTCAAGCCAAAAAATGCCACGGGTTCCCGATTTCACCCACCAAGGACTCATATGTCATTAACAACTGCGAGAACTGGTCAATAAATGGCAACAAACTCCATATGATAACTCCTACTGAGTCCGAAAAATACCTGGGACTCAAAATTAACCCGTGGTCAACAACAAAACTACCAGAAGCTTCTAATTTAATCCAAACATGGATTCATAAAATTGATAAAGCACCTCTGAAACCTTCACAGAAGGTAACTATCCTCAATATCCACACAATCACCAGACTGATTTATCAAATGGACCATGCGTATACCAATCAAACAACCCTCACACCCTCTATGGTATCATAAGAAAAGCAGTCAAAAGCTGGCTGCGTCTCCCTGAGTCCACATGCAATGGACTAATCTACTCCAGGACAAGAGATGGGGGACTGGGCATAATCAAGCTAGCCAACCTGATACCATCAATTCAAATCGGAAGACTGCAACGCATGGCAATGTCATCAGACTCCACTGTCAGATCGCTAATGCAAACCAATGAAATACAAGAAAAATTCCAGAAAATATGGATCCATGCTGGAGGTGAAGAAGATCAGACCCCACAGTTATCTGACCCTTCAACCTTAACAATTCCAACAGATGAAATAACATACCCAGATGGTTGGGAATCCAAAAACAAACAAAAACCAAAATACAAAACACCCTGCAACTGGCGTAAAGACGAATTTGAAAACTGGACAAAACTACCAGTCCAAGGAGCGGGGATCAACAACTTCCAAGATGACCCCGACAGCAATTCCTGGCTATCTCACAATATGGATTTCAGAGAGAGGCACTTCATTGCAGCCCTTCAACTACGAGCCAACGTATACCCCACCAGAGAATGCCTAAATACAGGCCAGAGAGGGCTCCCAACACTCTGCCGTAAATGCCAAGAGGTAACTGAAACCTGTTCCCACATACTCTGACAATGTCCAAGCGTACAAAACGCAAGGATTAAAAGGCACAACAAAATGTATGACATCCTAGCCGAAGAAGCTAAGTAGCATGATTGGGAGATCAGAAAAGAGCCACACTTCCGGCTCAAAGATACTAATGAGTTGAAGAAGACACTAATGTGGCTCTGTGGCTAAGGATCTGCGCCTGTGACTGGAAGGTTGCCGGTTCAAATCCCGCGGCCGGCAGAGGAATCCTACTCCGTTGGGCCCCTGAGCAAGGCCCTTAACCCCAACTGCTCCAGGGGCGCTGTACAATGGCTGACCCTGCGCTCTGACCCCAAGCTTCTCTCCCTGTCTGTGTGTCTGTGTCTCCATGGAGAAAAAGCTGGGGTATGCGAAAAGACAAATTCCTAATGCAAGAAATTGTATAGGGCTAATAAAGAAACATTACATTAATGAGTTGAGTTAGGTAAGGAGTGGAGACTTAGTGACCTCTACCTCCATGTGGTCCATGTGGTAACTCCACTGCTCTGCTTGAGTACGTGGAGGTCAAATGAGGTCTAAATGATCTTGCCCCTCCTGTGGGGCTGCCAACCCACTAGGTAGTACCCATGGCGAAACCTCAAAATGGAGAGTAATGTTAATGATGAACCATACCAGATGGCATCTCGCCCAGGCAAATAAGGTGCCCTGGAAGGACTTCGGGTTGGGTCCTGTTCCAGCAAAACCCTACAGGACCCCAGAGTTATCAGCAGGCTCTCCGGAAGAGAGTGACCCGGGCTGGACTATACAGAAAACATGCTCTGGATGCTCCTGTCCTGGCTAGGTTTAAACAGTACCTTATCCAGGACCTGCGTGTGGTAAACTGCTCTCAGGAGGAAGATATTTAAAACTGGGCAGAGACTCACAAAGTACATATTTTAAGTCATTAGCACAGAATTCACCCATGTGAGATTGTGTCAGCCCTAAAAATAAACCCTTGAAACTTTTTTTTAGATATGTAAGGTTTCCAGATTCCTATTTTTATGAATCAGTCTGAAGCACTCTTGATGTTTCTGAAGGACGTTTCAAAAGCGAGCAATTTTTTTTACCAACTGAAGATCATCTTCCAGAGCATCCTAAAGGACATTCAGCAAAAAAACAGCAAGGATGTCTCACAGGAAGTCATCAGAAAGAGGTATTTTCCATTTAGAACTCTGATTCCAGTTGGTTTCCGGTTCCAGTACATGACAGGAATTGATGTTGATGGTACTACTCCTTCTGCCACAGATACAGACAGCTGCAGAGTCCTGGGCCAAGCGCTAGTGACTGCTGGAAGGTGCTGAGGGCTGCAAAGAGAGATGTGGAGCGGAACTGGAGAAGACGCACACCTCTGAAGACATCACCATGCCTGAGCAGCTTCTTGTGCTGTACTACCTGCAGGCCATTCTCCATTCTCCAGCTGAAGCACCTGCATCACCTAAGAATATGACAGTAAGAATGACAGTCTTGCATATTTCAGTTGTTTGGTCCAATTCTAACAATAACACAATGATCTGACATTTATAAAGAGACAGAATAACAGTTCTGGTCAGGGCTCATCACTGTCATTTAGGTGGCGCTCCCGTTACTTAGGGCCTTTACAGGGAGACTGGACTGGAGGGAGGGGTGAGGGAGAAGATGCTCTCAGCTCTGTGTTCAGTCAAGCAGATTGAACACACTGGAGAGCGGAAGTGTGAGAGTGGAATTTGATCTCCACCCCAACTTCTCTTCAGTAACTCCATATGGAACAAGAGTTAATGAATGGCAAGCATCAGGTTCAAACAGCCTCAGTAGCACTAAATTGTAATGATTCATGATGACACCTCCTCATGATATATGTAAGCCCCTTCTCTCCTTCACATTCATCTTTTGCACCTCTCTTCCACACCATCCTCTACTTGTGAGTCCTCATTGGGATCCCAGCAGCCTCGTCCTACAGAAGCTTAGCACCCAGCCAAGTGGGTCAGACTGACTGACTTAAACACTCAACACTCTCCATATACTTAATTACTGGGTGCTGCTGTTGCTACTGTAAAATGATCATTGGCAGTTTTGAATCGGATATTATTTATTGAATTGCTTGTGATTTCAAGTCCAGTAATGGATGCAGAGAAAGAATTTTGTGTCACAAAGAGGGAAAAAACTGGCGAAAATAGCAGTGACAAAGCACACAACCTCCTCACAGCAGCTGCCATGCTTTGCCTGAATGAAGAAGAGGAACATGTAAGTCTAGTTACGCTGATATACTCTCTCCAGTTCATTGCCAACATCTGTCTTCGGCATTCAACAATAGTTGAAAAGTACAATAACTGCATTTTGTCTGTTTTTTCAGATGTTTCACCTTTACTTCACTAAAATACACTGTACTGCCACTGATAGCATCGGTGGAACAGAGACTGAAATTGTTTTCATTTCTTCTGTGGGGGAGCCAATTTATAATCCTTCCAACGACTTGCAAAGACTGCATGAGAAGTAAACTAAATCACAAAGTTGTTTTAATGTATTAATTGAACTGTCTGTGGCTTGGAAACAATAATATACTGTGTGTATGTGTTTGTTTTGTAGATACCATCTTCCACTCACCACCAGCCAGGCTGCCAGGAGGGCATTTGAGACGGCCACAGAGAGGCTCACAGATGCACAAGAGAGCATCGTGGCGGTTTATCTGGCCCACTCAGATGGTACTGCAGAGAAACACTAGAGCAGTAGTTCTCAAACTTTTTGGACCAAGTACCACCCCTAATCCAACCAAAGCATCCAAGTACCACCTACAAGTCATCATCTCATAGGAACCCTAGAAATTCTCAATGACCAACATGAACGCATGTGCACACACACTCACACATACATATAATAAATATTATAATAATAAACTTTGTTTGATATATTAAAATGTGGCTTCTCAAAGTGTTTTTCAGAAAAAAACCCAACAGCAAATAAAAATAAAAAAGCACAATTTCAGTGAGAGGGGTGAGCCTGTTTAGTCGAGCAAAGCAGACGTGAATTAATTTTTCGAGCCTTGATACAATTCACAACGGTCTTAACAGATTTTAAATCGTCAGGCATTTTCTTGACGACAAAGGTCTTGAGGTGGATGTTGCAATGAAACCATTAATTTTTGGAGCAACCTCTCTAATTCTGCAAGTACAC</t>
  </si>
  <si>
    <t>Erpetoichthys calabaricus</t>
  </si>
  <si>
    <t>Reedfish</t>
  </si>
  <si>
    <t>Polypteriformes</t>
  </si>
  <si>
    <t>Polypteridae</t>
  </si>
  <si>
    <t>GCA_900700845.3</t>
  </si>
  <si>
    <t>R2-1_ECa</t>
  </si>
  <si>
    <t>LSNINNWRPITIGSLITRILSKILYTSLKSGILLNPRQRGFMETAGCSENIQTLQAIIMAHKAHQKSFGMVFIDFEKVFDTISHAYLFRILRIMRLDTHISQLFRDMYSGASTCVENSEGNTNDITLMRGVKQGDALFPLFFNISIDPLIHKLEMDGSGTILGEATITAMAFADDLVLVSNTWGGMKKNLNILKEFCRGSGLKLQPAKCKGFFFTWKNRKMVVKKTNL</t>
  </si>
  <si>
    <t>AAAATGAGTGAGAATCAGCCAGTGAAAAGGTGAAGTTCTTGAACAGACTACTAATCTTACACCACTGATGTGGACGCTTCAATGGCAGATGACCGTAATTATTTCTTTCTCTGCTGTTTCCACCTCAAAATGAGTAAAGTCACATCCAGGCCCCAGCAGATAGGCCCTGACAGTCTCACATCACCCACTCCAAGTCCCACACCTTCACAGTACAACAGCATTGTGTGAGGCGTGTGCTCAGAGTGGTCAACCCAAGAATAGCTGTCAGCCCTGAAGGAGTGACAGGAAGAGTGTTGAAAGAATATGTGAATCAGCCCTTCTGTGATTAATCTGTGACTCTCCCTAAGG</t>
  </si>
  <si>
    <t>AGCAATGGCCAAGGGCCTAACCAACCGTAGCTCCTGGGCACTTAATATGGTGGCGGCCTGATCACTTAAGATCACTCCTTTCCTATACTCTTTCATTATAATCTCTATCCTATAAATAGAGCGTATCACACTTAATGCTGCTGATACCTCAAGGTTCTGTGGATCATGCCTGGTGATTCCAGAGTCAAGGTCCAGGCGATGTTAATATTGCATCACACACATAATGCTGGTGTGACCTTTATAACACCTCTCTGTTTCCTGCCCAGGACTCACAGTTGTAAGGGCTGGGCGACAAATGGAGATACTTAGTGCACTATAAGAATATGATCTGGGAATCAACAGTGATCTACACGTATTGCTGGTGGATCTTGTTTGATTAACCTAACGCCTCTGTTAATATGCTCAGGATTTGCAGTTTTAAGGACTGAGTGGTTAAGGGCGTTACCTCATACATCTTGGTGGTACGCACATGGATGTGAACCTCCAGGGTATGCAAATAATACTGAGTGATTCACACTTAATGCTGGTGAATCCTCTTTAATCCTCAGTGGTTCCAACCCAGGATCACGGTTGTAAAGGCTGGGTTGAAATATAGTTCCTGAACTGAAGACCTGATTCATTTAATTAACCACACATTGCTGTGGTAGCATCAAGACGAAAAGAACTTAATGGGAATCCACACATGGTTGTGGTTACCATCATCCAGAATATAATAAACTCTAATAAAAGACATGACAACACTTCATAATCTGTGGCGTCTTCTTAAAGGAGCGTATCACACGTATTGCTGATGAACCTCCTATATCTCTATGCCTTATACCCATAAAGCATAGTTGTAAGGGCAGGTTGAGTAGAGCTTCCTGAGAGATGATCACACATGGATGTGATATACCGGAATACTCCCTGAACATAATGGGAACCCACATATGGATGTGGCTACCATCTTCTGCAACAAATTAATAAAAATTATATTTAAAACATCTATGGCTTATGTGCTTGTTTACCAGGAGCGTCTCACACTTAATGCTGGTGGACCTCCATCAACCTCTATGTTCCTACCCAAAGAGCATAGTTGTATGGTCCGGGTTGAAAGATCTCTTCCTTCTAGTTCCTGAGAGACAATTACACATGGATGTAATGTCTCAAACACCCTCCTTTACCTCAGGGTTTTGGTTGGACTTGTCCCTAGAACACTTACGAGATTAACGAGCTAGCCTAGATCTATTATGAGCATCAGCCGTATAAGATCGACATCTAACACTTCGTACATGCCCAATCCTGTTAATACTGTTACAGTATAACTATTTAATAATATGATGATTGATAATATTGGTTACGTATACAATATGTATTCTAATCTATTTGTACTCTTTTCAATTTAGAATGGAATCTAATACTTCGAACATGGACACCATGAACATCCTGACGATCAACATCCCAGAAGACACTTACTATTGTCTTGTTTGTGGAGACATGTTGGCCTCATTACAAAGGCTCATTAAACATTATAAAATCAAGCACCATGAAGCTAAGGTCATCTTCAAATGTTTAAATTGCTCAAAAACGAGCTACAATCACCACTCTATTGCTTATCATCAAGCCAAATGCAAAAAGAGCAAGACACATATGAAAATGAATTGCCTCACTTGTCCAACATGTGGTGACCAATTCAGTAATAATAGAGGCCTGGGTCAACACATTAGACACCGTCACTTCGAAAGTGATACAGCTATCACAGAAGACATTGAACAAGGTGTCATGGAAACAAGCTTAGAAGAAAATGAACTTGCTTTATTCATCTCTTCACTGGAGTCAGAAGAAATTAATTTTATCTTCACTATGCTCCGACATACACTAATAATCGAAAATGGCATGGAACTCAACCTAGCCGAATTATGGAGGGAAAATTTTGTGAATCTCACAGACAAAGAAATCTGGTTGGAGGATACCACCAATCTCCTTCTTAAAGACAAAAAATCAGTAACTCCTAAACATGTTATGCCCTCTAAAAAACAGGTGCCAAAAAGAATTCTTAAAAAATATCATTACAAAAGGGCACAGACTTTATATAAGAAGGATAAGGCGCACTTAGCGTCAGAGATCCTGGATGGCATTACCAGGAAGAAATGCGAAATCTCTCTTGACAAAATTTACAAACATTTTAATGGAGTTTGGGGATCACGCAGTGAAACCACCTCAAATTCTATTTATATTCCAGCTCACTATGTTGACAACACAGTGTTCATGGCACCCATATCAGTATCAGAAGTACAAGCCGCCGTTAAACATATCAAAACAGATTCTGCGGCGGGTCCTGACAGGATCACCAAATCTGATATAATTTCCTTAACCAACGGGAACATTACTCTAACCAGGACATACAACTTATGGCTTCTAGCAGGAGCTATTCCCGGGGCCTTTAAGAAAGCCAGAACTGCACTTCTACCGAAGTCCATTGATGTTCAATAACTGTCGAACATTAACAATTGGAGACCCATCACTATTGGGTCCCTCATTACAAGAATATTGTCTAAAATTCTCTACACAAGTCTGAAAAGTGGTATTTTACTTAACCCCAGACAGAGGGGGTTCATGGAAACGGCAGGATGCTCTGAAAACATCCAAACACTTCAGGCTATAATAATGGCCCACAAAGCACATCAGAAATCATTTGGAATGGTATTTATCGATTTTGAGAAAGTCTTCGATACCATTTCCCATGCATATTTATTTAGAATATTGAGAATTATGCGACTCGACACCCATATATCACAACTCTTCAGGGACATGTATTCTGGTGCCTCCACATGCGTAGAAAACTCTGAAGGCAATACCAATGACATAACCTTAATGAGGGGAGTCAAACAAGGCGACGCCCTTTTCCCTCTATTTTTTAATATTTCCATTGATCCACTGATCCATAAACTTGAGATGGATGGCAGTGGTACCATATTGGGCGAAGCCACCATTACGGCAATGGCCTTTGCTGATGATCTGGTCTTAGTAAGTAACACCTGGGGCGGTATGAAGAAAAATCTCAACATTCTCAAAGAATTTTGCAGAGGATCTGGTCTTAAACTACAACCTGCAAAATGTAAAGGTTTCTTCTTTACATGGAAGAACCGTAAAATGGTGGTAAAGAAGACCAATCTGTAGAAACTGGATGGGGTGGAGATGAAGAGGATCTCTTCCAAACTCCAAATCAAGTATCTTGGCATAAATGTAGAACCAAGGAAGGGTGTTTTTATGGAGGATCCCCTGACTGAACTTGAAAAGTGGAGCAGCCTCATCGGCAAATCTCCGCTGAAACCTATTCAAAAGATTAACATTTTTAACCAATATGCCATTCCTCGCCTCTTATACTCCCTACTTAATACCAACTTTTGTCTCATGACAATCAGAAAGTTAGACGGGCATATACGTAAAGTAATCAAAATGTGGTTGCACCTACCACAATGTACCAGCAATGGAGTTATTTACTCTAAAAGAGCGAATGGAGGGTTGAGTGTCCTCAAGCTTGAGGCCATCGTGCTCAAGTCTTCCTTCAAGACCTTAGGAAGAATTACTCTAGCGGAAGACCTTATTTTGCAAGAAACCTGCAATCAAAATAAAATCTGTGGCCAAATGAATAACTTATGGAAATTGAAGGGTGGTATTCCCAATAACTTCCCAAATCAAGACATATTATCTAACATATGTAACAATCAGCTACCTAATGATGTCCCAATCAAATTCCGTGACTGGCGACAAGCAGAATTCGAAAGCTGGAAGAAACTTTCCATTCAAGGTCTAGGCATAGACCTCTTTGAAGATGATAAGGTGAGCAACTGCTGGTTGTACTCACATAACTGGATGAGCCAAGGACAATTTATTGCCACCATCCATGTTAGAGCCAATGTGTTTCCAACAAGGGAAACCACTTCTAGAGGCAGACAGGAGCCCTCTCATTGTAGGAAGTGTATAATTGCAACGGAGTCCTTGTCTCATATTCTGGGCCAATGTCCAGCATTGCAGAAAGAAAGGATTACCAGACATCACAAACTCTGTAATCTTCTAGCGAAGGAATGTGAGGCACACCAATGGATTGTGCACACAGAACAATCCATTAAACTGAACAGTGGCAGATCCCTCCGACCCGACTTGATTCTGATAAAGGACAAAGACGGCATTGTCATCGACCTCACTGTCAGATTTGAGTTTAACCTAGAAGAAGCTCAAAGTGCTAAACTCTCTAAAGAGAATAAATATGACTGTATCTCCCCTCTAATAAGAGAAAAATTTGGAGCTCTTAAAGTGCAGACCTTTGGATTAGTTATTGGAGCGAGAGGAAAGTGTTACGGCTTTAATAACAAACCACTTAAGCTAATTGGCTTCTGTACATCCAGAACTCTATCCTTCTCCAAGCTTATGAGCAGGAGAAGCCTACTTTATTCATTGGACATGCTTACAGCCTTCTCCAGATAAGCATGGAGAATCAATGGATCTGGTTAATTCAGTTTAATTGGCAATCTATTTTTGTAAATAGTTAATATTTGTTCATTCTAAATTTTTCTTTGGTTAATTTAATTGGCATGCTCATACCATACATGACCAGTTATTACAATTAACCACAATTCAATGGACAATTAACCACTCACTAACATAAGCCAAGTGATGACTATCACTCCTCTACATTTAAATTTGCCTACATCCGACCTCTAATAAGGTTATAATGCTACAAGCTTATTCCACCCTTCCACCTTATATGATCAAAACCATATCATACAGAGGATTGGGATAGGAATAGTACCATAACAAGGTTCCTGAATTTAGGTCTTCTTGACCACTGAAATGAATATGTATCCTGATCATCATATCAATGAAAGCCTCCCTGGCTGCATAATAAATCTACGGGAATCTTGTAATGATTACAACCCCCTGGCCATACCTCGACAGCTATGCTGCCTTGGACACGATGGGGTGCATGCAACTTCCCTTAGATAAGATGAGGCTTAGGTTAGTTTGTAAGCCGACCTGAGGGGCACGGATGATGAGCAACAACTTAACTCAGAATATGCTTCACTACGAAGCTCTTAAC</t>
  </si>
  <si>
    <t>TAGCCAAATCCCTCGTCATCTAATTAGTGACGCGCATGAATGGATGAACGAGATTCCCACTGTCCCTACCTACTATCTAGCGAAACCACAGCCAAGGGAACAGGCTTGGCAGAATCAGCGGGG</t>
  </si>
  <si>
    <t>Polypterus senegalus</t>
  </si>
  <si>
    <t>Gray bichir</t>
  </si>
  <si>
    <t>GCA_016835505.1</t>
  </si>
  <si>
    <t>R2-1_PSe</t>
  </si>
  <si>
    <t>GHLASEILDGISRTKCVIHQDKIYNHFNGIWGVKDESIYNPFFIPANSIGNLAFISPISKMEVAGAFKHIKTDSSVGPDRINKGNLLALNNGNTTLTKVYHLWLLAGAIPSIFKKARTVLLPKSLDSQKLKNINNWRPITVGSLVTRIFSKILYLRMKEGISLNPRQKGFMDTAGCSENIQILQGLIDEHKRKHHPLGMVFIDFEKAFDTISHKYLFRLLRIMKLDGHISSLFRDMYNGASTSVENHEGNTKEINIMRGVKQGDAMSPLFFNIAIDPLIHKLETEGKGTMLGGASITTLAFADDLVIVSNTWSGMRWNLNILSEFCKGSGLRLQPAKCKGFFLTWKNRKMIVIKTNLWRLDGTEVKRISS</t>
  </si>
  <si>
    <t>AAACCTCTACACCTTGTCCTTGTATGGGAACATGCTGGTATTGCCTCCCAACAGTTTCCAGAAATTTCTCTTTTCTTGTTGAAGGGCAGGGCTCCCCTGGAATAGGTTCGTCCCTGCGTCCGGAGAGCTCTCGCCGGCCCTTGAAAATCCAAGGGAGATGGTGTAAATCTCGCGCCGGGCCGTACCCATATCCGCAGCAGGTTTCCAAGGTGAACAGCCTCTGGCATGTTAGAGCCAATCCTTATCCCGAAGTTACAGATCCGGCTTGCAGACTTCCCTTACGTACATTGTTCTAAGCGCTGGGTCGGTCGGGCTGGGGTGCGAAGCGGGGCTGGGCGCGTGCCGCGACTAGATGAGGCGCCGGCGCCCCCGTCCCGCCCCCGGGGCGGGGGGGGTTCCCCGGCGGCAACTCTGGACTCTCGACGCCCTACCTCCTCTCCCTGTAGCGGGTGGGGCGGATGCCTGGGGGCTGGCGCGTGGCCTCGGCCAGCGGCTAGCAGCTGGCTTAGAACTGGTGCGGACCAGGGGAATCCGAATGTTTAATTAAAACAAAGCATCGCGAGGGCCCGGAGAGTGGTGTTGACGCGATGTGATTTCTGCCCAGGGCTCTGAATGTCAAAGTGAAGAAATTCATTGAAGCGCGGGTAAACGGCGGGAGCAACTAGGAGCTGTTAGGCAAGGCAGGACAGGATTGAACCGGGGCCCAATATCTAGCGAAACCATAGCCAAGTCTCGAACTTGGTTGGGCAAGCGCAATTGGCGTTTGAATAACAATATGAAATTATGGATTTGACGGAAGTTGAAATAAAGGCTGTGGTTATGCCAGGATCTACAGTTACATAAACTGGGTTATGAAGAGGGCACCAATCCATACTATGATTAAGAAGAAGATCTAAATGGATGATGACTTCGTGACCTGATTCATACCAATGCCACCCATGGATGTGGTCAGAACATACCAGACAGAATTGGGAACCCACATATGTATGTGGTTACCAACAACGAAATAATCAATAAAAGACTTATAAACCAAATGTGCGTTGTTATTTAGAGCGTTTCACACTTAATGCTGGTGAACCTCTTATTCCCTCCATGTCCAAGACCCAAGACATGGTTGTAAGGCCGGGGTCAATAAAATCTAATAACTAATAGAGATCGATACACATGGATGTACTATCTCGAACACCCTCCTTACCTCAGCCCAGGAGGTAAAGGTTGTAAAGATTGGGTACAAAGATGTGCTGGTTGGACATGTCCCCAGATCATCTAAGTAGAAGGAGCTAATTAAGATGCCACAATAGTCTCCACTACGACATGACATATGGCTTAATCCCAATCCTATAATTATGTATAATAATAATAATAATAATAAAATAATAATAATAATAATAAGTATACATGTTATAATATATTATGATGAAATATATACTCCAATCTAATTATATTCCTCTCATCTCCTCTTGTTTACAGATTGGACGTGGTTTCTGGAAATTGATACGATGGAATCGCTGGTGATCTCTATTCCAGAAGAAGTGTACTATTGCATGATTTGTGGTCAACACATAAGATCACTACTAAGGCTTGTTAAACATTACAATGTAAAGCATCATGAAGTTTCCATCTTCTTTAGATGCAAAAAAATGCAATAAGACAAGCCAAATATACCATTTTATAATATGCCACCATGCAAGATGTGGCACAAAGAAGAAAAGTAATACAAAAAATCGCCTCAAATGTACTAGATGTGACAATCATTTTAAAACTCAAAGGGGCCTCAGCCAGCATATCAGACACAGACACTTTGAAAGTGATACGGCTGTGACCGACGATATTGACCATGGTATGTCTGAAAGTAACACAGAGATGGAAGAATTTTCGCTCACTATCTCTGAATTGGAAGCGGAGGAAATTAATATGGCCTTACCCATTCTTCGTCAGAATATACTTATTGATGATTGCATGAATCTAAACCTGGCGGAAATTTGGAAGGATACCTTTGAAAACCCCGCTGACAAAGAGAAGTGGTTAGAGGAAGCCACTTATCTCTTACTTAAAGGATTATTTGACAATCCTAAGAACATGGAAATGGACAAGCCCAGATCCACTCCTAATCCTACTCGGAACAAGAAAATACCCAAGAGAATTCTTAAAAAGTATCGCTACAAGAGGACACAAACCTTATATTTGAAGGATTGAGGTCACTTGGCCTCGGAGATACTAGATGGTATATCACGTACAAAATGTGTCATCCACCAGGATAAAATATACAACCACTTCAATGGCATCTGGGGCGTTAAAGACGAATCGATTTACAACCCCTTTTTTATTCCAGCTAACTCTATTGGAAACCTGGCCTTCATCTCGCCTATTTCCAAAATGGAAGTCGCAGGTGCCTTTAAACACATTAAAACTGATTCGTCAGTCGGCCCTGACAGGATAAATAAAGGCAATTTATTGGCCCTAAATAATGGGAACACAACTTTAACAAAGGTGTATCACCTATGGCTGTTGGCAGGAGCTATTCCTTCTATCTTCAAAAAGGCTAGGACAGTTCTCTTGCCCAAATCTCTAGACAGCCAGAAGCTCAAAAATATTAATAACTGGCGACCAATAACCGTTGGGTCATTAGTAACAAGAATCTTTTCAAAAATTCTATATCTGAGAATGAAAGAAGGGATCTCTTTAAATCCCAGACAAAAAGGTTTTATGGACACGGCAGGATGTTCTGAAAACATCCAAATACTGCAAGGGCTTATCGATGAACATAAGAGGAAACACCACCCCCTTGGTATGGTGTTCATAGACTTTGAGAAAGCCTTTGATACCATATCGCATAAATACCTTTTTAGACTTTTAAGGATTATGAAACTTGATGGGCACATCTCCTCATTATTCAGAGATATGTACAATGGGGCATCCACGTCAGTGGAAAACCATGAAGGGAACACAAAAGAAATTAACATCATGAGAGGTGTCAAACAAGGAGACGCCATGTCCCCGCTATTCTTTAATATAGCGATAGACCCTCTAATTCACAAATTGGAAACGGAAGGCAAAGGAACTATGCTTGGTGGAGCAAGTATCACTACATTGGCCTTCGCAGATGACCTGGTCATCGTGAGTAATACCTGGAGCGGTATGAGATGGAATCTCAACATCCTGAGTGAATTTTGCAAAGGTTCTGGATTGAGACTCCAACCAGCAAAATGTAAAGGTTTCTTCCTAACGTGGAAAAACCGTAAAATGATTGTCATAAAGACTAATCTATGGAGACTAGATGGCACGGAAGTGAAGAGAATCTCTTCCTAAAACCCAATAACATACCTTGGCATTAAGGTTGAACCAAGGAAAGGTATTTTTATGGAAGACCCCTTACCCGACATGGTCAAGTGGAGTCATAGTATTGGCAAGGCAGCACTCAAGCCTGTACAAAAGGTTAATATTCTTAACCAGTACGCAATCCCGCGTATAATATATTCCTTGACCAACACTAAACGGAATCTTATGGTCATAAGAAAATTGGACACCTTTATTAGAAAGACTGTTAAAACGTGGTTGCACCTTCCCATATGCACCACCAATGGAATTTTATATTCCAGAAATATTAATGGAGTTTTGAGCATTATTAAACTGGAGGCCATTATCCTAAAATCCTCCTTCAAAATTCTGGGGAAAATGGCGATAACTGATGACCCCATTCTTAAGGAAATATATTTCATTAACAAGATACCAGATCAACTACAGAACATTTGGAAGCTTATGGGTGGTCAGGGCACCTTTTGTGTAGACAATGATGCCATTAAAAGAATTTTTGATAATCCTCTATCGTTTGTTGTCCCAGCCAAACTCCGTGACTGGAGACAATCAGAATTTATGACCTGGAAAAGGCTACCACTACAGGGTCAAGGAACCAATCTTTTTGAGAAAGACAAAGTGAGCAATCACTGGATCACTAACAATAAATGGATGAAACAAGGCCAATATATTGCTGCATTACAGACCAGAGCCAATGTTTTTCCGACACATGAGGCTATCTTCAGAGGCAGACAGGAGCCCTCTTATTGCAGGAAATGCAAGATAGCATCTGAAACTCTTTCACATGTACTTGGTCAATGCCCAGCAGTACAAAAACAGAGGATATCGAGACACCATAAATTATGCGATGTGCTCAAAACAGAGTGTAAGACACTCGAATGGACAGTATACAAAGAGCAAATAATTACACTCAAAAAAAGGCAAAACTTTAAGACCAGACATCATTTTAAATAAAAATGAGAAAGCCATTGTTATTGATATAACAGTGAGGTATGAAATTAATTTTGAGGAGGCTGTAAAAGCTAAAACCTCTAAGGAATCAAAGTACAAGATCATATCTCAATCTGTTAAGGACCTTTTTGGGGTCCACGAAGTTCAGACATTTGGCTTAGTAATAGGTGCCAGAGGTAAATGGTTCGAATTCAACAATGAACTATTACAGTCGATTGGACTCTCTGCATCTAGGATTCTGTCCTTTGCTAGACTCATGAGCAGAAGAGGTTTACTCCACTCTTTAGATATTCTCACGGCATTTTCAAAATGAGTCTAGTTAAGACACAGAACCATATAATTTGGCATAATTGGATTTTGTATATAGTTGAGTATTTGGTTTAATTAGTAATTGGCATGTCTACTCATACATGTCCAATACTACACATTTAACCATAACTCGTAATACAACAATCCATGTACAACATTTTCTAGTGAGGACTATCACTCTTCTACACCCAAAAAGAATTATAAGCGTCTAAATAAGATATTCAAATGTGAGGCCTATTCCAGTTGCCATATGATTTAACCATATCATATAAAGTTTTGGGATAGGAATAGTTCCACAACAAGCTACTGTAATAGGTCTTTTTGACCGCTGACTGTTTGGCCCTCCGTGGCTGTGGGTTCTGAATGCCTCCCTGGCCGCGTATCCAATGAGTGCCTCCCTGGCCGCATACCAAACATCTGTGGGAATCTTGTAATGATTACTTCCCCCTAGCCATACCTAGGCGGCTATGCTGCTCTGGACGCGATGGGGTGCATGCAACTTCCCTTAGATGACTGAGGACTAGGTTAGTGTGAAGGTCGACCCGAGGGGCACGATTGACGGGCAATATTCTATATAACCCGGAAAAGGCTCCACCACGAAGCTCTTAAC</t>
  </si>
  <si>
    <t>TAGCCAAATGCCTCGTCATCTAATTAGTGACGCGCATGAATGGATGAACGAGATTCCCACTGTCCCTACCTACTATCTAGCGAAACCACAGCCAAGGGAACGGGCTTGGCAGAATCAGCGGGA</t>
  </si>
  <si>
    <t>Oxygymnocypris stewartii</t>
  </si>
  <si>
    <t>Naked Schizothoracin</t>
  </si>
  <si>
    <t>Novo_Ost_1.0</t>
  </si>
  <si>
    <t>R2-1_OSt</t>
  </si>
  <si>
    <t>TKIRATLGRANLPTQGIMLVTDNKIKKKPGPSGIQVLSNSEVKARAENPTLNRGTITCENCERAFPSLRSLGMHRHHQHQEVVNEERVQLLQKKRRLWSEAEDKKLLDMANEEWMEGMLKKDHLALLQAYFSHRTTDGLKKRLQHLAWRPSQIHRQEQVLPAAVSPQLPPPSRSTRTIPPASATPVQPPRPRAMKWTSEEDAKLQAQASVIWRPDLPKGDLAKALAATTRGRTAGAVRKRLQLLKWSNPEQVLPRSPQYNTEAGEVETDDAANNSGTSPSTGAVASGDSGELTTGQSPEEEWRAKLLETALATLEDPRVGALKLKGIAEGLLGGWVSKEQAAQSLESAIRECIPLKWNPVKRRRVFSKKPRSNREIRRARYAHMQRLYRLKRKDAAHSILEGRWKEAYRGMDCKVEGVEEYWAKVFETGTTESEPSETSPLSSGQSKWELISPITAEEIRLALNTMRKTSVGMDRLSAQELLTWHLPSLAGLMNMILAVERLPSHLATARVTFLPKVDSPVEPGDYRPIAISSVLARALHKILARRMRDHFKFSPLQYAFLQRDGCLEASALLHAVLRRSHEEVKPMAAAFLDISKAFDSVSHTAILAAGRKAGTPPPLLRYLSQLYENATLHLGTSSTKCKKGVKQGDPISPILFILAMGEVLEEALPEIGIGWGAEQLGSIAYADDLILLADTPGDLQMKLDGLSKGLSKAGMALNIRKSASLTILKDGRRKHLLLAPSTYDSKDGTIPAMGVADTQRYLGVYFTWKGRTTPKQTKEVERMLMEITSAPLKPYQRMELVRDFMVPKLQHELVLGCAHRNTIGRIDMMIRRSIRAWLRLPKDTSLGYLYAPVKSGGLGMPSLGTTLPLLQKRRFEKLLSCQTSTERTLVKLPSFQSTLRRVNLPCRVGKETICSPQDGNDEWTRVLVSSADGRSLVTEDIDPASYHWIRKPHSVFPRLHLRGIQLRGGTLYTKARASRGRERSSEEVACRGGCQARETLEHILQNCEITHNARCARHNRIVKLVEKGLRRKVERTWIEPIIPTTKSFIKPDILVETEHHITVLDVSVVANPRMEMSQQLKVKKYGSQENTEAIRTWIDTDKPIKHQPVILSSRGLMYGPTGRGLRSWGLTTRDLSDLCLLAVAGSLRCYDTYTRGT</t>
  </si>
  <si>
    <t>CGGGCGGCCTCCCCGGCGCGGCGCCTCGGCCGGCGCCTAGCAGCCGGCTTAGAACTGGTGCGGACCAGGGGAATCCGACTGTTTAATTAAAACAAAGCATCGCGAAGGCCCGCGGCGGGTGTTGACGCGATGTGATTTCTGCCCAGTGCTCTGAATGTCAAAGTGAAGAAATTCAATGAAGCGCGGGTAAACGGCGGGAGTAACTATGACTCTCTTAACT</t>
  </si>
  <si>
    <t>AGGTCATGGTTGCATGGCCCGGGCGCCTCCTCGTGGCGACCGCCGGATAGGGTGGGAAGTGCTAGCTACTACATCTCCAGGCACAACCCACCTGAACTAAGATCCGGGCCACCCTGGGAAGGGCCAACCTTCCGACCCAGGGTATTATGCTGGTTACAGACAACAAAATTAAGAAAAAACCTGGACCCTCTGGAATCCAGGTACTCAGCAACAGCGAAGTCAAGGCAAGAGCTGAAAATCCAACACTGAACCGAGGAACTATCACCTGTGAGAACTGCGAAAGAGCCTTCCCATCACTTAGGAGCCTAGGGATGCACCGCCACCACCAGCACCAGGAAGTAGTAAATGAGGAAAGAGTCCAACTCCTGCAGAAAAAGAGGAGACTGTGGAGCGAAGCAGAGGACAAAAAGCTTCTGGATATGGCCAACGAAGAATGGATGGAGGGGATGCTGAAGAAAGACCACTTGGCACTCCTCCAGGCCTACTTCTCCCACCGGACCACCGACGGCCTTAAAAAGCGGCTGCAACATCTGGCCTGGAGGCCCTCTCAAATCCACCGTCAGGAGCAAGTTCTCCCAGCGGCTGTTTCCCCACAGCTACCCCCCCCAAGTCGATCTACGAGGACGATCCCCCCTGCCTCTGCAACCCCGGTGCAACCGCCTCGGCCGAGGGCAATGAAGTGGACGTCGGAAGAGGATGCAAAGCTGCAAGCTCAGGCCAGTGTGATCTGGAGGCCGGATCTGCCGAAAGGGGATCTGGCCAAAGCCCTCGCTGCCACCACGAGAGGAAGAACCGCTGGAGCCGTCAGGAAGAGGCTACAGCTGTTGAAATGGAGCAATCCTGAGCAGGTACTTCCAAGAAGCCCGCAGTACAACACCGAAGCGGGTGAGGTAGAGACCGATGATGCAGCCAACAACAGTGGGACAAGTCCCTCAACTGGAGCGGTGGCAAGTGGGGACAGTGGCGAACTAACAACAGGGCAGAGTCCCGAAGAGGAATGGAGAGCCAAACTCCTGGAAACAGCGTTAGCGACATTGGAGGACCCAAGGGTGGGAGCCCTGAAGCTAAAAGGGATTGCTGAGGGACTGCTCGGTGGCTGGGTGTCGAAAGAACAGGCGGCGCAAAGCCTGGAGAGTGCTATCAGAGAGTGCATTCCCTTAAAGTGGAACCCAGTGAAGAGGAGAAGGGTCTTTAGTAAAAAGCCAAGATCCAATAGAGAGATCCGTCGCGCAAGGTATGCGCATATGCAACGCCTTTACAGGCTGAAGAGGAAGGATGCAGCCCACTCGATCCTAGAGGGTCGCTGGAAGGAGGCATATAGGGGAATGGATTGTAAGGTCGAGGGAGTGGAGGAATACTGGGCGAAGGTCTTCGAGACAGGAACGACAGAGTCTGAACCCTCTGAGACATCACCACTGTCAAGCGGACAGAGCAAGTGGGAACTGATCTCACCCATAACAGCAGAGGAAATCCGCTTGGCACTCAACACTATGAGGAAAACATCTGTGGGGATGGACAGACTATCGGCGCAGGAGCTACTGACATGGCACCTACCATCTCTAGCCGGTCTCATGAACATGATTCTGGCAGTAGAAAGATTGCCCTCTCACCTGGCAACGGCCAGAGTCACTTTCCTGCCGAAGGTGGATAGCCCAGTGGAGCCAGGAGATTACAGGCCTATTGCAATCTCGTCAGTGCTGGCACGTGCCCTCCATAAAATCCTCGCCAGAAGAATGCGAGACCATTTTAAATTCTCCCCCCTTCAGTATGCCTTTCTGCAAAGGGACGGCTGCCTGGAGGCTTCTGCACTGCTGCACGCAGTTCTACGGCGTTCACACGAGGAAGTGAAACCTATGGCAGCCGCTTTCTTGGATATCTCTAAAGCATTCGACTCGGTGTCCCATACGGCCATTCTGGCGGCAGGAAGGAAAGCGGGTACCCCACCACCCCTGCTACGCTACCTAAGCCAGCTTTACGAAAATGCCACGCTGCATCTTGGAACCTCATCTACAAAATGCAAGAAGGGCGTCAAGCAAGGCGACCCAATATCGCCCATCCTCTTTATCCTCGCAATGGGAGAAGTGCTGGAAGAGGCTCTTCCAGAAATAGGGATCGGCTGGGGCGCAGAACAACTAGGCTCTATTGCCTACGCTGACGACCTAATATTGCTGGCCGACACCCCGGGCGATCTGCAGATGAAGTTAGATGGCCTGAGCAAGGGTCTGAGTAAAGCGGGGATGGCCCTCAACATCAGAAAATCAGCCTCCCTGACCATTTTAAAAGATGGTCGAAGAAAGCACCTGCTGCTGGCACCGAGCACGTATGACTCTAAAGATGGCACTATTCCTGCGATGGGCGTTGCGGATACACAGCGATATCTGGGGGTGTACTTCACCTGGAAAGGAAGGACGACCCCCAAACAGACCAAAGAGGTGGAGAGGATGCTAATGGAGATTACATCAGCTCCATTAAAGCCATATCAGAGAATGGAGTTGGTACGAGATTTCATGGTCCCGAAACTCCAGCATGAACTGGTATTGGGGTGTGCCCACCGAAATACAATCGGCCGCATCGACATGATGATAAGGAGATCGATCAGAGCCTGGCTAAGGCTGCCTAAAGACACATCCCTAGGCTACCTCTATGCTCCAGTGAAATCGGGAGGTTTGGGAATGCCTAGTCTGGGAACTACGCTACCACTTCTACAGAAGAGGAGATTCGAGAAGCTTCTTTCATGTCAAACCTCCACGGAAAGAACGCTGGTAAAGCTCCCCTCCTTCCAGTCTACACTGCGACGAGTGAATCTGCCATGCAGAGTTGGAAAGGAGACGATCTGCTCACCTCAGGATGGGAATGATGAATGGACGAGGGTGCTGGTGTCCTCAGCGGACGGAAGGTCATTGGTCACGGAGGATATCGATCCCGCCAGTTACCACTGGATCCGAAAACCGCACTCAGTCTTTCCCAGACTACACCTGAGAGGGATCCAGCTGCGTGGAGGGACACTGTATACCAAAGCAAGAGCCTCCAGGGGGAGAGAGAGGTCGTCTGAAGAGGTGGCGTGTAGAGGAGGGTGCCAGGCTCGAGAGACGTTGGAGCACATACTACAGAATTGTGAAATCACCCACAATGCTAGATGCGCGCGGCACAATCGGATCGTTAAGCTGGTGGAGAAAGGCCTTAGAAGGAAGGTGGAAAGGACCTGGATTGAGCCAATTATCCCGACAACAAAGAGCTTTATTAAACCTGACATCCTAGTGGAAACAGAGCACCACATTACAGTCCTGGATGTTTCGGTGGTGGCAAACCCTCGGATGGAAATGAGCCAGCAGCTGAAAGTGAAAAAATATGGAAGTCAGGAGAACACAGAGGCCATAAGGACATGGATAGACACGGATAAACCGATCAAGCACCAACCCGTCATATTATCCAGCAGAGGCTTGATGTACGGGCCGACGGGAAGGGGACTGCGGTCGTGGGGTCTAACCACCAGAGACCTATCCGATCTTTGCCTACTGGCAGTAGCGGGATCGTTAAGATGCTATGATACGTACACCCGCGGAACGTAAAGACCTCAGTTTGGATGATCATGCATAATGACCCGCACAAAATGCGGCGATAGGAACTTGCCTTGACAAGCTAATTACGCCTCTTTAGGCGTCTCGAGCGTTGGTGGGACAACATCTCCACTTGGGGCAGGACGTCTCGATAACAAGATGTAAA</t>
  </si>
  <si>
    <t>TAGCCAAATGCCTCGTCATCTAATTAGTGACGCGCATGAATGGATGAACGAGATTCCCACTGTCCCTACCTGCTATCTAGCGAAACCACAGCCAAGGGAACGGGCTTGGCAGAATCAGCGGGGAAAGAAGACCCTGTTGAGCTTGACTCTAGTCTGGCACTGTGAAGAGACATGAGGGGTGTAGAATAAGTGGGAGGTCCCGTCCCGAACGGGCACCGTCGGT</t>
  </si>
  <si>
    <t>TAAAGACCTCAGTTTGGATGATCATGCATAATGACCCGCACAAAATGCGGCGATAGGAACTTGCCTTGACAAGCTAATTACGCCTCTTTAGGCGTCTCGAGCGTTGGTGGGACAACATCTCCACTTGGGGCAGGACGTCTCGATAACAAGATGTAAA</t>
  </si>
  <si>
    <t>Labeobarbus marequensis (LaMa)</t>
  </si>
  <si>
    <t>Largescale yellowfish</t>
  </si>
  <si>
    <t>GCA_034780575.1</t>
  </si>
  <si>
    <t>R2-1_LMa</t>
  </si>
  <si>
    <t>TKIRATLGRANLPTQGIKLVTENKNKKKPGPSGIQVDSISGVMDGAAELTLEHDNITCRDCGRAFPSLRSLGMHRHHQHPEEVNEERLELIKKKRKQWSKEEDEQLMSTADMEWKVGMMKKDHLAAIRIKFSHRTLDSIKKRLQHLGWAPPPAGQQPQNTPLPARSRPPRRIARASSPPLTSALAGPLPPSPIGSPPPQAKRRGALWTNREDSELEEHARRLWKPNMLKKSLAEALSCIIKGRSAEAIRKRLQKLGISSATMTSREDIDSEAMRDKDIHQTTPCVQPEEDGGYETPTSKKEEWWRTLLTKALETLNEARIESDKLKLMAKGMLEGTMTREEAAEQLECITQEFAPLKWKPREKRTGHRKEPRSNKQIRRARYAHIQRLYKLKRKDAAHSILDGKWREAYREKEREVEGVEEHWAQVFETQAKDGWPQSMLPPDLSNIKWGLLEPVTAMEVEVALRSMNNTSAGMDKLSAQEVLTWDLPSLAGLLNVILATERLPSTLATARVTLIPKVEEPSGPNDYRPIAISSVIARALHKVLSKRMREQFEFSPLQYAFLQRDGCLEASALLHAVLRTAHERTKPLAAAFLDVSKAFDTVSHNAILGAAEKAGTPPPILRYLNQLYKNAKLQLGSTTTQCSRGVRQGDPISPILFILVMGEVLEEALPDVGVRWGERQIDSIAYADDLILLAESPRELQRKLDGVCRGLQKAGMALNNKKSVTMTILKDGRRKTLALAPHQYTTDNGQVPCMGLSDSQRYLGIQFTWKGRVTPKQTSELGRMLLEITSAPLKPYQRIELVRDFLVPRLLHELVLGCAHRNTIARMDRMIRRETRTWLRLPKDTSLGFLHSPVKSGGLGIPCLGTTVPLLQKRRFEKLLSSDCPIKQTLTELPSFMTTLRRVNLPCRVRNEIVCSSKEAQVEWEKIWRTSADGRSGVNEDVDPASYTWVGKPRRVFPRIHLRGIQLRGGTLNTKARASRGRETAPSDIACRGACHARETLNHILQICEVTHDARCARHNRIAKLLEKMLRRRVDRTWIEPIIPTQKSFIKPDLLVDTGKRIIILDVTVVAEPRMEQSHQLKSSKYGSPDNTAAIVAWTGTKVPIKHVPVVLSSRGLLYGPSGRGLRTMGLTSRDLCDLCLLAVAGSLKCYDAYTRGT</t>
  </si>
  <si>
    <t>TTTCTGCCCAGTGCTCTGAATGTCAAAGTGAAGAAATTCAATGAAGCGCGGGTAAACGGCGGGAGTAACTATGACTCGTCATGGT</t>
  </si>
  <si>
    <t>GATAGTTGCATGGCCCGGGCGCCTCCTCGTGGCGACCGCTGGATAGGGTGGGAAGCTTGGTAATTCCAACTACCGGCAGAGGGTGTCACGTCGGCACCCCTGCCTGCGACCCACCTGAACTAAGATCCGGGCCACCCTGGGAAGGGCTAACCTTCCGACCCAGGGGATCAAGCTGGTTACTGAAAACAAAAATAAAAAGAAACCTGGACCCTCTGGAATCCAGGTCGACAGCATTAGTGGAGTCATGGATGGTGCTGCTGAGTTAACTCTGGAACACGACAACATCACATGTAGAGACTGCGGTAGAGCCTTCCCTTCACTAAGGAGTCTGGGGATGCATCGACACCATCAACACCCGGAGGAGGTGAATGAGGAAAGGCTCGAGCTTATAAAGAAGAAGAGGAAGCAATGGAGTAAAGAGGAGGACGAACAGTTAATGTCAACAGCGGATATGGAATGGAAGGTGGGGATGATGAAGAAAGACCATCTGGCCGCTATCCGAATTAAGTTCTCCCATCGGACTCTTGACTCCATCAAAAAGAGATTACAACATCTAGGATGGGCACCCCCACCTGCTGGACAACAACCTCAAAATACACCCCTACCTGCCCGGAGTAGACCACCTAGGAGAATAGCAAGAGCCAGTTCACCCCCGCTAACATCTGCCCTGGCAGGACCACTTCCCCCCAGTCCGATCGGATCCCCTCCTCCACAAGCTAAGCGCAGAGGCGCGCTATGGACCAATAGGGAGGACAGCGAATTGGAAGAGCACGCCAGGAGGCTCTGGAAACCCAACATGCTGAAAAAGAGCCTGGCTGAAGCACTAAGCTGTATCATAAAGGGGAGATCAGCTGAGGCGATAAGGAAGAGGCTTCAAAAGTTGGGAATAAGCTCTGCCACAATGACATCTAGAGAGGACATTGACAGTGAGGCTATGAGGGACAAAGATATTCATCAGACCACGCCCTGTGTGCAACCTGAGGAGGATGGCGGATATGAGACCCCAACTAGCAAGAAAGAGGAGTGGTGGCGAACACTTCTAACTAAAGCACTGGAAACTCTCAATGAGGCAAGGATAGAAAGCGACAAACTGAAGCTAATGGCTAAGGGGATGTTGGAAGGGACTATGACGAGGGAGGAAGCAGCGGAACAGCTAGAGTGTATTACACAGGAGTTTGCTCCGCTCAAGTGGAAACCTCGAGAGAAGAGGACAGGACATAGGAAGGAACCCCGTTCCAATAAACAGATCCGACGGGCTAGGTATGCCCATATACAAAGGCTTTATAAGCTGAAGAGAAAGGATGCAGCCCACTCAATCCTGGATGGAAAGTGGAGGGAGGCATATAGAGAGAAGGAGCGTGAGGTGGAAGGAGTGGAGGAGCACTGGGCACAGGTCTTTGAGACGCAGGCGAAGGACGGCTGGCCCCAGAGTATGTTGCCCCCAGATTTAAGCAACATCAAGTGGGGGCTGCTAGAACCGGTCACTGCTATGGAGGTAGAAGTGGCTCTTAGATCAATGAACAACACGTCAGCGGGGATGGACAAACTTTCTGCACAGGAGGTGCTGACATGGGATCTACCATCACTGGCCGGCCTTCTCAATGTCATCTTGGCCACAGAAAGGCTTCCATCTACCCTGGCAACAGCAAGAGTCACGCTAATCCCAAAGGTTGAAGAACCATCAGGCCCGAATGATTACAGGCCGATAGCCATTTCCTCGGTGATAGCCCGTGCCCTCCACAAAGTCCTCTCGAAACGAATGAGAGAGCAGTTTGAGTTCTCACCACTCCAATACGCCTTTCTACAACGCGACGGATGTCTGGAAGCCTCAGCACTGTTGCACGCGGTGCTAAGAACGGCCCACGAAAGAACGAAACCGCTTGCTGCGGCATTCCTAGACGTATCGAAAGCCTTCGACACGGTGTCCCATAATGCCATCTTGGGTGCTGCAGAGAAGGCTGGGACTCCCCCACCGATCTTACGGTACCTCAACCAGCTGTATAAGAACGCCAAACTGCAGCTAGGTAGCACAACAACGCAGTGCTCAAGAGGGGTTCGACAAGGGGACCCTATATCCCCTATCCTCTTTATCCTAGTGATGGGGGAGGTGCTGGAAGAAGCACTTCCTGATGTTGGAGTCAGATGGGGCGAACGGCAGATAGACTCAATTGCCTATGCTGACGATTTGATTTTATTAGCCGAAAGCCCAAGAGAGTTACAGAGGAAATTGGATGGGGTATGCAGGGGTCTGCAGAAGGCTGGAATGGCACTCAACAATAAAAAATCAGTAACGATGACAATCTTGAAAGATGGTCGGAGAAAAACCCTAGCTCTAGCACCGCACCAATATACGACGGACAATGGGCAAGTGCCCTGTATGGGCCTTTCGGACTCACAGAGGTATCTGGGAATCCAGTTTACATGGAAGGGAAGGGTGACCCCGAAGCAAACATCGGAGTTGGGAAGGATGCTTCTGGAGATAACATCAGCTCCACTGAAGCCGTACCAGAGGATCGAACTGGTACGTGACTTCCTAGTCCCCAGACTTCTCCATGAGCTGGTACTGGGGTGTGCCCACAGGAACACCATCGCCCGCATGGACAGAATGATTCGAAGAGAAACTCGGACATGGCTGAGGCTCCCGAAAGATACGTCACTGGGGTTCCTTCACTCTCCAGTAAAATCAGGAGGACTCGGAATCCCGTGCTTGGGAACAACTGTCCCATTACTCCAGAAGAGGAGATTCGAGAAACTACTAAGTAGTGACTGTCCCATTAAACAGACACTAACTGAGCTCCCCTCCTTCATGACAACGCTACGCAGGGTCAACCTACCCTGCAGAGTGAGAAATGAGATTGTGTGCTCCTCAAAAGAGGCTCAAGTGGAATGGGAGAAGATCTGGAGGACCTCAGCGGATGGCAGATCAGGTGTCAATGAAGATGTTGACCCGGCCAGTTACACCTGGGTAGGCAAGCCCAGGAGGGTCTTCCCCAGAATCCACCTGCGGGGAATCCAGCTACGGGGAGGCACACTGAATACAAAGGCACGGGCATCCAGGGGGAGGGAAACAGCACCCAGCGACATTGCCTGTAGAGGAGCCTGCCATGCAAGGGAAACATTAAATCATATTCTCCAGATATGTGAAGTAACACACGATGCAAGATGCGCCCGTCATAACCGCATCGCGAAGCTACTGGAGAAGATGCTAAGGAGGAGAGTGGACAGGACATGGATCGAGCCAATTATCCCAACCCAAAAGAGCTTCATCAAACCTGACCTGCTGGTGGACACAGGGAAACGCATCATAATCCTCGATGTGACAGTGGTAGCGGAGCCTAGAATGGAGCAAAGCCATCAGCTCAAGTCAAGCAAATATGGCTCACCTGATAACACCGCCGCCATAGTGGCATGGACAGGTACCAAGGTACCCATCAAACATGTACCTGTCGTACTGTCAAGTCGCGGACTACTATATGGCCCAAGCGGAAGAGGGCTCAGAACCATGGGACTAACGTCTAGAGACCTTTGCGACCTATGTCTACTGGCAGTAGCCGGGTCTCTCAAATGTTACGATGCCTACACAAGAGGCACGTGAAGTAAAGAAGTTAACTCACCAAGCATTATGACCCGCAACTGCGGCGATGAACCACCCATGACACACACAACCTAGCGCCTCTTTAGGCGCCTCAGGCTTCAACGGGACAGTACCATCACAGGGGAAGCTTGATAACAAGTTGTAAA</t>
  </si>
  <si>
    <t>TAGCCAAATGCCTCGTCATCTAATTAGTGACGCGCATGAATGGATGAACGAGATTCCCACTGTCCCTACCTGCT</t>
  </si>
  <si>
    <t>TGAAGTAAAGAAGTTAACTCACCAAGCATTATGACCCGCAACTGCGGCGATGAACCACCCATGACACACACAACCTAGCGCCTCTTTAGGCGCCTCAGGCTTCAACGGGACAGTACCATCACAGGGGAAGCTTGATAACAAGTTGTAAA</t>
  </si>
  <si>
    <t>Gymnocypris eckloni</t>
  </si>
  <si>
    <t>Yellow River scaleless carp</t>
  </si>
  <si>
    <t>GCA_024082105.1</t>
  </si>
  <si>
    <t>R2-1_GEc</t>
  </si>
  <si>
    <t>TKIRATLGRANLPTQGTKLVTDNKNKKKPGPSGIQVHSNSEIEARADNPTLDQGTITCEDCGRAFPSLRSLGMHRHHQHQEEVNEERVKLLQKKRRLWSKAEDEKLLDLANEEWTEGMLKKDHLALLQAFFSHRTTDGLKKRLQHLGWRPSQVPLQEQVLPTAVSPQLPAPSRPTRTISFATATPMLPSLRRAMKWTSEEDAKLQAQANEIWRPDLLKGDLAKSLAAITKGRTAGAIRKRLQLLKWISPELALPRSPQNNTEAGEVETEDAANDGGTSPTTGALENRDSGELTTGLSPEEGWRAKLLETALATLEDPRVGTQKLKGIAEGLLGGWVSIEQAAQSLESAIQECIPLKWNPVKRRRVFGKKPRSNREIRRARYAHTQRLYKLKRKDAAHSILEGRWREAYRGMDCAVEGVEDYWAKVFETSTTETEPSEASPQSSGQIKWELVSPITTEEIRLALNTMRKTSVGMDKLSSQELLTWHLPSLAGLMNTILAVERLPSHLATARVTFLPKVDSPVEPGDYRPIAISSVLARTLHKILARRMRDHFKFSPLQYAFLQRDGCLEASALLHAVLRRSHEEVKPMAAAFLDISKAFDSVSHNAILAAGRKAGTPPPLLSYLSHLYENATLHLGTSYTNCKKGVRQGDPISPILFILAMGEVLEEALPEVGIGWGAEQLGSIAYADDLILLADTPGDLQMKLDGLCKGLSKAGMALNIKKSATLTILKDGRRKHLLLAPSTYESKDGTIPAMGVADTQRYLGVYFTWKGRTTPKQTKEVERMLMEITSAPLKPYQRLEVVRDFLVPKLQHELVLGCAHRNTIGRIDKMIRGSIRAWLRLPKDTSLGFLHAPVKSGGLGMPSLGTTLPLLQKRRFEKLLSCQTSTERTLVKRPSFQSTLRRVNLPCRVGKETVFSPQDGNEEWTRVLVSSADGRSLVTDDIDPASYHWIRKPHSVFPRLHLRGIQLRGGTLFTKARASRGRERSSEEVACRGGCQARETLEHILQSCEVTHNARCARHNRIVKLVEKGLRRKVERTWIEPIIPTIRSFIKPDILVETEHHITVLDVSVVANPRMEMSQQLKVGKYGSQENTEAIRAWIDSDKPIKHQPVILSSRGLMYGPTGRGLRSWGLTTRDLSDLCLLAVAGSLKCYDTYTRGT</t>
  </si>
  <si>
    <t>AAAAATGCATTATAAGCATATATGCATTATATGCGCCTAGCAGCCGACTTAGAACTGGTGCGGACCAGGGGAATCCGACTGTTTAATTAAAACAAAGCATCGCGAAGGCCCGCGGCGGGTGTTGACGCGATGTGATTTCTGCCCAGTGCTCTGAATGTCAAAGTGAAGAAATTCAATGAAGCGCGGGTAAACGGCGGGAGTAACTATGACTCTCTTAGTT</t>
  </si>
  <si>
    <t>GCGTGGCCCGGGCGCCTCCTCGTGGCGACCGCTGGATAGGGTGGGAAGTGCTAGCTACTACATCTTCTGGCACAACCCACCTGAACTAAGATCCGGGCCACCCTGGGAAGGGCCAACCTTCCGACCCAGGGTACAAAGCTGGTTACTGATAACAAAAATAAGAAAAAACCTGGACCCTCTGGAATCCAGGTACACAGCAACAGCGAAATCGAGGCAAGAGCTGACAATCCGACACTGGACCAAGGAACTATCACATGTGAGGACTGTGGAAGAGCCTTCCCGTCACTTAGGAGCCTAGGGATGCACCGTCACCACCAGCACCAGGAGGAAGTGAATGAGGAAAGAGTCAAACTTCTACAGAAAAAGAGGAGACTGTGGAGTAAAGCGGAGGACGAAAAGCTACTGGATTTGGCTAATGAAGAATGGACGGAGGGGATGCTGAAGAAAGATCATCTGGCACTCCTCCAGGCCTTCTTCTCCCACCGAACCACCGACGGCCTTAAGAAACGGCTGCAACATCTGGGCTGGAGGCCCTCTCAAGTCCCCCTACAGGAGCAAGTACTCCCAACGGCTGTTTCTCCGCAGCTACCCGCCCCAAGTCGACCAACAAGGACGATCTCTTTTGCCACTGCAACTCCCATGCTACCATCTCTGCGGAGGGCAATGAAGTGGACGTCGGAAGAGGATGCAAAGCTGCAAGCTCAGGCCAACGAGATCTGGAGGCCGGATTTGCTGAAAGGGGATCTGGCCAAATCCCTCGCTGCCATCACGAAAGGAAGAACCGCTGGAGCGATAAGGAAGAGACTCCAGCTGTTGAAATGGATCAGTCCGGAGCTGGCTCTTCCGAGAAGCCCGCAGAATAACACCGAAGCGGGTGAGGTGGAGACCGAAGATGCAGCTAACGACGGCGGAACAAGTCCCACTACTGGAGCGTTGGAAAACAGGGACAGTGGTGAATTAACAACAGGGCTGAGTCCCGAAGAGGGGTGGAGAGCCAAACTATTGGAAACGGCATTAGCGACACTGGAGGACCCAAGGGTGGGAACCCAGAAGCTAAAGGGAATTGCTGAGGGATTGCTCGGTGGCTGGGTGTCGATAGAACAGGCGGCGCAGAGTCTGGAGAGTGCTATCCAAGAATGCATTCCCTTAAAGTGGAACCCAGTTAAGAGGAGAAGGGTCTTTGGTAAAAAGCCGAGATCCAATAGGGAGATCCGACGCGCAAGGTATGCGCATACGCAACGCCTCTATAAGCTGAAGAGGAAAGATGCAGCCCACTCGATCCTAGAAGGTCGTTGGAGAGAGGCATACAGGGGAATGGACTGTGCGGTCGAGGGAGTGGAGGACTACTGGGCGAAGGTCTTCGAGACAAGTACGACAGAGACTGAACCCTCTGAGGCATCACCACAGTCAAGCGGACAGATCAAATGGGAACTGGTCTCACCTATAACAACAGAGGAAATCCGCTTGGCTCTCAATACGATGAGGAAAACATCTGTGGGGATGGACAAACTTTCGTCGCAGGAATTACTGACCTGGCATTTACCATCTCTAGCCGGTCTCATGAATACGATTCTGGCAGTAGAAAGATTGCCCTCTCACTTGGCAACGGCCAGAGTCACATTCCTGCCGAAGGTGGATAGCCCAGTGGAGCCAGGAGATTACAGACCAATTGCAATCTCGTCGGTGCTTGCACGTACCCTCCACAAAATCCTCGCGAGAAGAATGCGAGACCATTTTAAGTTCTCCCCCCTCCAGTATGCCTTTCTGCAAAGGGACGGTTGCCTGGAGGCTTCAGCACTGCTGCATGCAGTGCTACGGCGGTCACATGAGGAAGTGAAACCCATGGCAGCCGCCTTTCTGGATATCTCAAAAGCGTTTGACTCGGTGTCCCACAATGCCATTCTTGCAGCAGGAAGGAAAGCGGGTACCCCACCACCCCTGTTAAGTTACCTAAGCCATCTTTATGAAAATGCCACGCTACATCTTGGGACTTCATATACAAACTGCAAGAAGGGCGTCAGACAAGGCGACCCAATCTCGCCTATCCTCTTTATCCTGGCTATGGGAGAAGTGCTCGAAGAGGCACTTCCAGAAGTAGGGATCGGCTGGGGCGCTGAACAACTAGGCTCTATTGCATATGCTGACGACCTCATATTGCTGGCCGACACCCCGGGCGATCTGCAGATGAAGTTGGATGGCCTGTGCAAGGGTCTGAGTAAGGCAGGGATGGCTCTCAACATCAAAAAATCAGCCACCCTGACCATTCTAAAAGATGGTAGAAGGAAGCACCTGCTGCTGGCACCGAGCACGTATGAGTCTAAAGATGGCACAATTCCAGCAATGGGCGTTGCCGATACACAGCGATATCTGGGGGTGTACTTCACCTGGAAAGGAAGAACGACCCCCAAACAGACCAAAGAGGTGGAGAGGATGCTAATGGAGATCACGTCGGCCCCACTAAAGCCGTATCAGAGACTGGAGGTGGTACGGGACTTCCTGGTTCCGAAACTCCAGCATGAACTGGTACTGGGATGTGCCCACCGGAACACAATTGGTCGCATCGACAAGATGATTCGAGGATCGATCAGGGCCTGGCTAAGGCTGCCTAAAGATACATCACTAGGCTTCCTCCATGCTCCAGTGAAGTCGGGAGGACTGGGAATGCCTAGTTTGGGAACTACGCTACCGCTTCTGCAAAAAAGGAGATTTGAGAAGCTACTATCATGTCAAACCTCCACGGAAAGAACGTTGGTAAAGCGCCCCTCCTTCCAATCTACACTGCGTCGAGTGAATCTGCCATGCAGAGTAGGGAAGGAAACGGTCTTCTCCCCCCAGGATGGGAATGAGGAATGGACGAGGGTACTGGTGTCTTCAGCGGACGGAAGGTCATTGGTAACGGATGATATCGATCCTGCAAGCTACCACTGGATCAGAAAACCACACTCAGTCTTTCCCAGACTGCACCTCAGAGGGATCCAGCTACGTGGAGGAACACTCTTTACCAAAGCAAGAGCCTCCAGGGGGAGAGAGAGGTCGTCCGAAGAGGTGGCGTGTAGAGGGGGGTGCCAGGCTCGAGAGACATTGGAACATATATTGCAGAGCTGTGAAGTCACCCATAATGCCAGATGCGCACGGCACAATCGAATCGTTAAACTGGTGGAGAAGGGCCTTAGGAGGAAGGTGGAAAGGACCTGGATTGAGCCAATTATCCCTACAATAAGGAGCTTTATAAAACCTGACATCCTAGTGGAAACAGAACATCATATTACAGTCCTGGATGTTTCGGTGGTAGCAAACCCTAGAATGGAAATGAGCCAGCAGCTGAAAGTGGGAAAATATGGAAGCCAGGAGAACACAGAAGCCATAAGGGCATGGATAGACTCGGATAAACCGATTAAGCATCAACCCGTCATATTGTCCAGTAGAGGCCTGATGTACGGGCCGACGGGAAGGGGACTGCGGTCGTGGGGTCTAACCACCAGAGACCTATCCGATCTATGTCTATTGGCAGTAGCGGGATCGCTTAAATGCTATGATACGTATACCCGTGGAACGTAAAGAACTCAGGTTGGAATGTCACGCATAATGACCCGCACAAAATGCGGCGATAGGAACTTGCCTCGACGAGCTAATTACGCCTTTTTAGGCGTCTCGAGCGTCGGTGGGACAACATCTCCACTTGGGACAGGACGTCTTGACAACATGATGTAAA</t>
  </si>
  <si>
    <t>TAGCCAAATGCCTCGTCATCTAATTAGTGACGCGCATGAATGGATGAACGAGATTCCCACTGTCCCTACCTGCTATCTAGCGAAACCACAGCCAAGGGAACGGGGAAAGAAGACCCTGTTGAGCTTGACTCTAGTCTGGCACTGTGAAGAGACATGAGGGGTGTAGAATAAGTGGGAGGTCCCGTCCCGAACGGGCACCGTCGGTGAAATACCACTACTCTTA</t>
  </si>
  <si>
    <t>TAAAGAACTCAGGTTGGAATGTCACGCATAATGACCCGCACAAAATGCGGCGATAGGAACTTGCCTCGACGAGCTAATTACGCCTTTTTAGGCGTCTCGAGCGTCGGTGGGACAACATCTCCACTTGGGACAGGACGTCTTGACAACATGATGTAAA</t>
  </si>
  <si>
    <t>Schizopygopsis pylzovi</t>
  </si>
  <si>
    <t>Schizothoracine fish</t>
  </si>
  <si>
    <t>GCA_027422435.1</t>
  </si>
  <si>
    <t>R2-1_SPy</t>
  </si>
  <si>
    <t>TKIRATLGRANLPTQGTKLVTDNKNKKKPGPSGIQVHSNSEIEARADNPTLDQGTITCEDCGRAFPSLRSLGMHRHHQHQEEVNEERVKLLQKKRRLWSKAEDEKLLDLANEEWTEGMLKKDHLALLQAFFSHRTTDGLKKRLQHLGWRPSQVPLQEQVLPTAVSPQLPAPSRPTRTISFATATPMLPSLRRAMKWTSEEDAKLQAQANEIWRPDLLKGDLAKSLAAITKGRTAGAIRKRLQLLKWISPELALPRSPQNNTEAGEVETEDAANDDGTSPTTGALENRDSGELTTGLSPEEGWRAKLLETALATLEDPRVGTQKLKGIAEGLLGGWVSIEQAAQSLESAIQECIPLKWNPVKRRRVFGKKPRSNREIRRARYAHTQRLYKLKRKDAAHSILEGRWREAYRGMDCAVEGVEDYWAKVFETSTTETEPSEASPQSSGQIKWELVSPITTEEIRLALNTMRKTSVGMDKLSSQELLTWHLPSLAGLMNTILAVERLPSHLATARVTFLPKVDSPVEPGDYRPIAISSVLARTLHKILARRMRDHFKFSPLQYAFLQRDGCLEASALLHAVLRRSHEEVKPMAAAFLDISKAFDSVSHNAILAAGRKAGTPPPLLSYLSHLYENATLHLGTSYTNCKKGVRQGDLISPILFILAMGEVLEEALPEVGIGWGAEQLGSIAYADDLILLADTPGDLQMKLDGLCKGLSKAGMALNIKKSATLTILKDGRRKHLLLAPSTYESKDGTIPAMGVADTQRYLGVYFTWKGRTTPKQTKEVERMLMEITSAPLKPYQRLEVVRDFLVPKLQHELVLGCAHRNTIGRIDKMIRGSIRAWLRLPKDTSLGFLHAPVKSGGLGMPSLGTTLPLLQKRRFEKLLSCQTSTERTLVKRPSFQSTLRRVNLPCRVGKETVFSPQDGNEEWTRVLVSSADGRSLVTDDIDPASYHWIRKPHSVFPRLHLRGIQLRGGTLFTKARASRGRERSSEEVACRGGCQARETLEHILQSCEVTHNARCARHNRIVKLVEKGLRRKVERTWIEPIIPTIRSFIKPDILVETEHHITVLDVSVVANPRMEMSQQLKVGKYGSQENTEAIRAWIDSDKRLSINPSYCPVEA</t>
  </si>
  <si>
    <t>ATGCCAAGAAATCTGGATTAGAAATGTGCATTTAAAAATAGTTACATCTGCAATAACTTTAGCTCCAGTTCCAGCTACTGCTTTCTCTGTTTACTCATGAAAAAATGCATTATAAGCATATATGCATTATATGCGCCTAGCAGCCGACTTAGAACTGGTGCGGACCAGGGGAATCCGACTGTTTAATTAAAACAAAGCATCGCGAAGGCCCGCGGCGGGTGTTGACGCGATGTGATTTCTGCCCAGTGCTCTGAATGTCAAAGTGAAGAAATTCAATGAAGCGCGGGTAAACGGCGGGAGTAACTATGACTCTCTTAGTT</t>
  </si>
  <si>
    <t>GCGTGGCCCGGGCGCCTCCTCGTGGCGACCGCTGGATAGGGTGGGAAGTGCTAGCTACTACATCTTCTGGCACAACCCACCTGAACTAAGATCCGGGCCACCCTGGGAAGGGCCAACCTTCCGACCCAGGGTACAAAGCTGGTTACTGATAACAAAAATAAGAAAAAACCTGGACCCTCTGGAATCCAGGTACACAGCAACAGCGAAATCGAGGCAAGAGCTGACAATCCGACACTGGACCAAGGAACTATCACATGTGAGGACTGTGGAAGAGCCTTCCCGTCACTTAGGAGCCTAGGGATGCACCGTCACCACCAGCACCAGGAGGAAGTGAATGAGGAAAGAGTCAAACTTCTACAGAAAAAGAGGAGACTGTGGAGTAAAGCGGAGGACGAAAAGCTACTGGATTTGGCTAATGAAGAATGGACGGAGGGGATGCTGAAGAAAGATCATCTGGCACTCCTCCAGGCCTTCTTCTCCCACCGAACCACCGACGGCCTTAAGAAACGGCTGCAACATCTGGGCTGGAGGCCCTCTCAAGTCCCCCTACAGGAGCAAGTACTCCCAACGGCTGTTTCTCCGCAGCTACCCGCCCCAAGTCGACCAACAAGGACGATCTCCTTTGCCACTGCAACTCCCATGCTACCATCTCTGCGGAGGGCAATGAAGTGGACGTCGGAAGAGGATGCAAAGCTGCAAGCTCAGGCCAACGAGATCTGGAGGCCGGATTTGCTGAAAGGGGATCTGGCCAAATCCCTCGCTGCCATCACGAAAGGAAGAACCGCTGGAGCGATAAGGAAGAGACTCCAGCTGTTGAAATGGATCAGTCCGGAGCTGGCTCTTCCGAGAAGCCCGCAGAATAACACCGAAGCGGGTGAGGTGGAGACCGAAGATGCAGCTAACGACGACGGAACAAGTCCCACTACTGGAGCGTTGGAAAACAGGGACAGTGGTGAATTAACAACAGGGCTGAGTCCCGAAGAGGGGTGGAGAGCCAAACTATTGGAAACGGCATTAGCGACACTGGAGGACCCAAGGGTGGGAACCCAGAAGCTAAAGGGAATTGCTGAGGGATTGCTCGGTGGCTGGGTGTCGATAGAACAGGCGGCGCAGAGTCTGGAGAGTGCTATCCAAGAATGCATTCCCTTAAAGTGGAACCCAGTTAAGAGGAGAAGGGTCTTTGGTAAAAAGCCGAGATCCAATAGGGAGATCCGACGCGCAAGGTATGCGCATACGCAACGCCTCTATAAGCTGAAGAGGAAAGATGCAGCCCACTCGATCCTAGAAGGTCGTTGGAGAGAGGCATACAGGGGAATGGACTGTGCGGTCGAGGGAGTGGAGGACTACTGGGCGAAGGTCTTCGAGACAAGTACGACAGAGACTGAACCCTCTGAGGCATCACCACAGTCAAGCGGACAGATCAAATGGGAACTGGTCTCACCTATAACAACAGAGGAAATCCGCTTGGCTCTCAATACGATGAGGAAAACATCTGTGGGGATGGACAAACTTTCGTCGCAGGAATTACTGACCTGGCATTTACCATCTCTAGCCGGTCTCATGAATACGATTCTGGCAGTAGAAAGATTGCCCTCTCACTTGGCAACGGCCAGAGTCACATTCCTGCCGAAGGTGGATAGCCCAGTGGAGCCAGGAGATTACAGACCAATTGCAATCTCGTCGGTGCTTGCACGTACCCTCCACAAAATCCTCGCGAGAAGAATGCGAGACCATTTTAAGTTCTCCCCCCTCCAGTATGCCTTTCTGCAAAGGGACGGTTGCCTGGAGGCTTCAGCACTGCTGCATGCAGTGCTACGGCGGTCACATGAGGAAGTGAAACCCATGGCAGCCGCCTTTCTGGATATCTCAAAAGCGTTTGACTCGGTGTCCCACAATGCCATTCTTGCAGCAGGAAGGAAAGCGGGTACCCCACCACCCCTGTTAAGTTACCTAAGCCATCTTTATGAAAATGCCACGCTACATCTTGGGACTTCATATACAAACTGCAAGAAGGGCGTCAGACAAGGCGACCTAATCTCGCCTATCCTCTTTATCCTGGCTATGGGAGAAGTGCTCGAAGAGGCACTTCCAGAAGTAGGGATCGGCTGGGGCGCTGAACAACTAGGCTCTATTGCATATGCTGACGACCTCATATTGCTGGCCGACACCCCGGGCGATCTGCAGATGAAGTTGGATGGCCTGTGCAAGGGTCTGAGTAAGGCAGGGATGGCTCTCAACATCAAAAAATCAGCCACCCTGACCATTCTAAAAGATGGTAGAAGGAAGCACCTGCTGCTGGCACCGAGCACGTATGAGTCTAAAGATGGCACAATTCCAGCAATGGGCGTTGCCGATACACAGCGATATCTGGGGGTGTACTTCACCTGGAAAGGAAGAACGACCCCCAAACAGACCAAAGAGGTGGAGAGGATGCTAATGGAGATCACGTCGGCCCCACTAAAGCCGTATCAGAGACTGGAGGTGGTACGGGACTTCCTGGTTCCGAAACTCCAGCATGAACTGGTACTGGGATGTGCCCACCGGAACACAATTGGTCGCATCGACAAGATGATTCGAGGATCGATCAGGGCCTGGCTAAGGCTGCCTAAAGATACATCACTAGGCTTCCTCCATGCTCCAGTGAAGTCGGGAGGACTGGGAATGCCTAGTTTGGGAACTACGCTACCGCTTCTGCAAAAAAGGAGATTTGAGAAGCTACTATCATGTCAAACCTCCACGGAAAGAACGTTGGTAAAGCGCCCCTCCTTCCAATCTACACTGCGTCGAGTGAATCTGCCATGCAGAGTAGGGAAGGAAACGGTCTTCTCCCCCCAGGATGGGAATGAGGAATGGACGAGGGTACTGGTGTCTTCAGCGGACGGAAGGTCATTGGTAACGGATGATATCGATCCTGCAAGCTACCACTGGATCAGAAAACCACACTCAGTCTTTCCCAGACTGCACCTCAGAGGGATCCAGCTACGTGGAGGAACACTCTTTACCAAAGCAAGAGCCTCCAGGGGGAGAGAGAGGTCGTCCGAAGAGGTGGCGTGTAGAGGGGGGTGCCAGGCTCGAGAGACATTGGAACATATATTGCAGAGCTGTGAAGTCACCCATAATGCCAGATGCGCACGGCACAATCGAATCGTTAAACTGGTGGAGAAGGGCCTTAGGAGGAAGGTGGAAAGGACCTGGATTGAGCCAATTATCCCTACAATAAGGAGCTTTATAAAACCTGACATCCTAGTGGAAACAGAACATCATATTACAGTCCTGGATGTTTCGGTGGTAGCAAACCCTAGAATGGAAATGAGCCAGCAGCTGAAAGTGGGAAAATATGGAAGCCAGGAGAACACAGAAGCCATAAGGGCATGGATAGACTCGGATAAACGATTAAGCATCAACCCGTCATATTGTCCAGTAGAGGCCTGATGTACGGGCCGACGGGAAGGGGACTGCGGTCGTGGGGTCTAACCACCAGAGACCTATCCGATCTATGTCTATTGGCAGTAGCGGGATCGCTTAAATGCTATGATACGTATACCCGTGGAACGTAAAGAACTCAGGTTGGAATGTCACGCATAATGACCCGCACAAAATGCGGCGATAGGAACTTGCCTCGACGAGCTAATTACGCCTTTTTAGGCGTCTCGAGCGTCGGTGGGACAACATCTCCACTTGGGACAGGACGTCTTGACAACATGATGTAAA</t>
  </si>
  <si>
    <t>TAGCCAAATGCCTCGTCATCTAATTAGTGACGCGCATGAATGGATGAACGAGATTCCCACTGTCCCTACCTGCTATCTAGCGAAACCACAGCCAAGGGAACGGGGAAAGAAGACCCTGTTGAGCTTGACTCTAGTCTGGCACTGTGAAGAGACATGAGGGGTGTAGAATAAGTGGGAGGTCCCGTCCCGAACGGGCACCGTCGGTGAAATACCACTACTCTTATCGTTTCCTCACTTACCCGGTGAGGCAGGGAGGCGAGCCCCCGGCGGGTTCACGCTTCTGGAGTCCAAGCCCTGGGGCCCTCGCGGTCCTGGG</t>
  </si>
  <si>
    <t>TGATGTACGGGCCGACGGGAAGGGGACTGCGGTCGTGGGGTCTAACCACCAGAGACCTATCCGATCTATGTCTATTGGCAGTAGCGGGATCGCTTAAATGCTATGATACGTATACCCGTGGAACGTAAAGAACTCAGGTTGGAATGTCACGCATAATGACCCGCACAAAATGCGGCGATAGGAACTTGCCTCGACGAGCTAATTACGCCTTTTTAGGCGTCTCGAGCGTCGGTGGGACAACATCTCCACTTGGGACAGGACGTCTTGACAACATGATGTAAA</t>
  </si>
  <si>
    <t>Barbus barbus</t>
  </si>
  <si>
    <t>Common barbel</t>
  </si>
  <si>
    <t>GCA_023566175.1</t>
  </si>
  <si>
    <t>R2-1_BBar</t>
  </si>
  <si>
    <t>YMARAPPRGDRWIGREAEVIPTTGGGCQVGTSTCDPPELRSGPSQLGQPPNWDLLLVTERKRRNKNPGPSGNQDLSSGEMVSEVGMILGDGSSPIANINICKDCSMVFPSLRSLGMHRHHRHPVEVNQERIIAFQLKRKGWTTKEDEELRIKADLTWREGMRKKDHLTHLHVTFPHRSMEALKKRLQILKWIPHSCQRTSTSVEPTPRMEVEHLPTLVNIQQECHPGSRTANKRGKISKTWSEEEDKLLMEEAWKIWVEGMTKRELAEKLHRCFHVRTAEAIRKRLQKLDWRPSKETFQGELSSEVVIPRPERSPELQQEELGLTCRVDQPLPLQTDLVTPRLAQVVQVESWRKDMLEKAYQSLEDFRFQPDKFKNLIRDLLEERKTTMEGARIFKEYVAEVFPRRWLPTAPKRTAAIKPRSNKQLRRARYASIQRLYKLRKKDAAKTILEGRWKEAYKGQQEVEGMEDYWANIYSGTGPSEDEVLTTEGVEPKWEILSPITSEEITGALKGMGGTAMGMDRMSVKELLTWHQASLAGFCNMILALETMPPALANARVTFIPKVELPESPGDFRPISVSSVLTRVLHKILAGRMRENFTFSPLQHAFLKRDGCLESSALLQALFRRTHDEVKPIAMLFLDIAKAFDTVAHNTILEAARVAGAPDPLISYLANLYENTEVNLGVRMTKCGRGVRQGDPLSPLLFILVMERAVKAAYPELGVEIGGQHIDVIAYADDLVLIAQNSNDLQLKLEGLGRALVGMGMVLNERKSKAITILKDRRRKCVFLAPQVYFTSEGEIPAMGVLDKQKYLGLDFTWKGKVTPKHTGYLEKMLYELTAAPLKPYQRLEILKIFLVPRLVHELVLGGAHRNTLLKMDRMIRAAVRKWIRLPKDTPLAFLYSSFQAGGLEIPSLSTSIPFWQRSRVMKLLSSSSPIDRAVTELSSFQKALVRANRPCRIGGEVVTGIKEAREEWAKQLARSVDGKDLVMEDVDAASHLWLEKPARVFPRLHLRGIQLRGGVLSTKARGARGRERCPEDLRCRGACQVRETLNHIQQRCEITHDARCARHNRVMRRLETMLRKGTSTTWVEPIIPTSASFIKPDLLIEKNSISTVMDVSIVAGVRMEETWRLKVRKYSTPENTRAITTWSRSHNPLQHLPVIISYRGLMYGPTGRALRELGLTKRDLSDLCLLTVAGSLKSYDLYMRGT</t>
  </si>
  <si>
    <t>CGCGAAGGCCCGCGGCGGGTGTTGACGCGATGTGATTTCTGCCCAGTGCTCTGAATGTCAAAGTGAAGAAATTCAATGAAGCGCGGGTAAACGGCGGGAGTAACTATGACTCTCTCTTAG</t>
  </si>
  <si>
    <t>TTACATGGCCCGGGCGCCTCCTCGTGGCGACCGCTGGATAGGGAGGGAAGCAGAGGTAATTCCAACTACCGGTGGGGGTTGTCAAGTTGGCACCTCCACATGTGACCCTCCTGAACTAAGATCCGGGCCATCCCAGTTGGGCCAACCACCCAACTGGGATTTACTGCTGGTTACGGAAAGAAAAAGAAGAAATAAAAATCCTGGTCCCTCTGGTAACCAGGATCTCAGCAGCGGTGAGATGGTTAGTGAAGTTGGGATGATTTTGGGAGATGGTTCAAGCCCCATAGCAAATATTAATATCTGTAAGGATTGTAGCATGGTGTTTCCATCCCTGAGAAGTTTGGGTATGCATAGACATCATCGGCACCCAGTGGAAGTTAACCAAGAAAGAATTATAGCATTTCAATTAAAGCGGAAAGGATGGACAACTAAAGAGGATGAAGAACTGAGGATTAAGGCCGACTTAACTTGGAGGGAAGGTATGAGAAAGAAAGATCATTTAACTCATTTACATGTTACCTTCCCTCATCGTTCTATGGAAGCCTTAAAGAAAAGACTTCAGATCCTGAAATGGATACCCCATAGCTGTCAGAGGACATCAACGTCAGTGGAGCCAACTCCGAGAATGGAGGTAGAACATCTACCAACTCTAGTTAACATTCAGCAGGAGTGTCATCCAGGATCCAGGACCGCTAATAAGCGGGGAAAGATATCGAAGACCTGGTCGGAAGAGGAAGATAAACTGCTGATGGAGGAAGCATGGAAAATATGGGTGGAGGGTATGACAAAACGAGAGTTGGCGGAAAAATTACATCGGTGCTTCCATGTTCGGACGGCAGAGGCAATACGAAAAAGGTTGCAGAAATTGGATTGGAGGCCATCGAAGGAAACTTTTCAAGGAGAACTATCATCGGAAGTGGTAATCCCTAGGCCAGAACGATCTCCTGAACTCCAACAGGAAGAGTTGGGTTTGACGTGTAGGGTGGATCAGCCACTACCTCTTCAGACAGATCTAGTAACCCCAAGATTAGCTCAAGTAGTACAGGTGGAATCATGGAGGAAAGATATGCTGGAGAAAGCATATCAATCCTTGGAAGATTTTAGATTCCAGCCGGACAAATTTAAGAACTTGATTCGGGATTTACTGGAAGAGCGGAAAACAACAATGGAGGGGGCCAGAATATTTAAAGAGTATGTGGCCGAGGTCTTTCCGAGAAGATGGTTGCCAACAGCCCCTAAAAGAACCGCGGCGATTAAGCCTAGGTCAAATAAGCAGCTGAGACGCGCAAGGTATGCCAGCATCCAAAGGCTGTATAAACTGCGTAAGAAGGATGCTGCTAAAACAATCTTAGAGGGGCGGTGGAAGGAAGCCTATAAGGGTCAACAGGAAGTGGAAGGGATGGAGGACTACTGGGCAAATATCTATTCGGGGACGGGTCCCTCGGAAGATGAAGTACTAACAACTGAAGGGGTGGAACCAAAATGGGAAATATTATCTCCTATAACGTCCGAGGAGATAACGGGGGCGTTGAAAGGTATGGGTGGGACGGCGATGGGGATGGATAGGATGTCAGTAAAAGAACTTCTGACGTGGCATCAGGCGTCCTTGGCTGGTTTCTGCAATATGATTCTGGCCCTAGAGACCATGCCTCCAGCCCTGGCTAATGCCAGGGTAACATTCATTCCTAAAGTCGAACTCCCCGAATCCCCGGGGGATTTTAGACCTATCTCTGTCTCCTCGGTTTTGACACGAGTACTCCACAAAATACTAGCAGGGAGGATGCGTGAAAATTTTACGTTTTCTCCTTTGCAGCATGCATTTTTGAAAAGGGATGGATGTCTGGAATCAAGCGCCCTACTGCAAGCACTGTTTCGAAGAACCCATGATGAGGTAAAGCCTATAGCGATGCTATTTTTAGACATTGCGAAGGCCTTCGATACAGTTGCACATAATACTATCTTGGAGGCAGCAAGAGTTGCTGGTGCACCAGACCCTTTGATCAGTTATCTGGCAAATCTTTATGAAAACACTGAAGTAAATCTGGGTGTGAGGATGACTAAATGTGGTAGGGGCGTCAGGCAGGGCGACCCCTTGTCACCTCTCCTATTCATTTTGGTTATGGAGAGAGCGGTGAAAGCAGCCTACCCCGAGTTGGGGGTAGAGATAGGTGGACAACACATTGATGTCATTGCCTATGCCGACGATCTGGTTTTAATAGCACAAAATAGTAATGACCTCCAATTGAAGTTGGAAGGACTCGGTAGAGCACTGGTAGGGATGGGTATGGTGTTGAATGAAAGGAAATCGAAAGCCATTACGATCCTCAAGGATAGAAGGCGGAAATGCGTATTCTTGGCACCCCAGGTCTATTTTACCAGCGAGGGAGAAATCCCGGCGATGGGGGTCTTGGATAAACAAAAATATCTGGGTTTGGACTTCACCTGGAAAGGGAAAGTGACACCCAAACACACTGGGTACCTAGAAAAGATGCTATACGAACTGACTGCGGCCCCCCTGAAACCATATCAAAGGCTGGAAATCCTGAAAATCTTCCTGGTCCCGAGGCTAGTCCATGAACTGGTTCTTGGAGGGGCCCATAGGAACACCTTGTTGAAGATGGACAGGATGATAAGAGCAGCTGTGAGGAAGTGGATTAGACTGCCAAAGGATACTCCATTGGCATTCTTGTACTCATCCTTTCAGGCGGGGGGTCTGGAGATTCCCTCTCTAAGTACTTCAATACCTTTCTGGCAAAGGTCGAGAGTTATGAAGCTCTTGTCTAGCTCTAGCCCGATTGATAGGGCAGTGACGGAACTGTCATCTTTCCAAAAAGCTCTGGTAAGAGCGAATAGACCTTGCAGGATTGGGGGAGAAGTAGTTACTGGCATAAAGGAAGCCAGAGAGGAGTGGGCGAAACAACTAGCCCGATCGGTGGATGGTAAGGATCTGGTAATGGAGGATGTGGATGCAGCAAGTCATTTATGGCTTGAAAAACCAGCAAGAGTCTTTCCTCGACTCCATCTCCGGGGAATTCAACTCAGGGGTGGGGTCCTGTCTACAAAGGCAAGAGGGGCAAGAGGAAGAGAGAGGTGCCCAGAAGATCTACGATGTAGAGGGGCTTGTCAAGTCAGGGAGACTTTGAACCACATCCAACAAAGGTGTGAGATTACCCATGACGCTAGGTGTGCAAGGCACAACCGAGTGATGAGGAGACTGGAAACCATGTTGAGGAAGGGAACCTCTACAACATGGGTCGAGCCCATTATTCCTACCTCAGCATCCTTTATAAAGCCGGACTTGCTCATTGAGAAGAATAGCATCTCAACGGTGATGGACGTTTCTATTGTCGCAGGAGTGAGGATGGAAGAAACGTGGAGGCTGAAGGTTCGGAAATATAGTACACCAGAAAACACGAGGGCGATTACTACCTGGTCGCGGTCCCATAATCCTTTACAGCACTTACCAGTGATCATATCTTATAGGGGATTGATGTATGGTCCTACTGGGAGAGCACTTAGGGAGTTGGGCCTGACGAAGAGGGATTTATCGGACCTTTGTTTGTTAACAGTGGCTGGATCCTTGAAAAGCTATGATTTATACATGCGTGGGACTTGAACCCAAAAATTCATGCCACAAGAATGACCCGCTCGAAAGAGCGGTGAGGAATTCACCAACTAACTCACCATTAGCGTCTCTTTAGACGCCAAAAAAAAAGGTAATAGTGGAATAACATCTCCACAGCTATTGCAAGGCAATATAACAAGTTGTCAA</t>
  </si>
  <si>
    <t>TAGCCAAATGCCTCGTCATCTAATTAGTGACGCGCATGAATGGATGAACGAGATTCCCACTGTCCCTACCTGCTATCTAGCGAAACCACAGCCAAGGGAACGGGCTTGGCAGAATCAGCGGGGAAAGAAGACCCTGTTGAGCTTGACTCTAGTCTGGCACTGTGAAGAGACATGAGGGGTGTAGAATAAGTGGGAGGCCCCGTCCTCGAACGGGCGCCGTCGG</t>
  </si>
  <si>
    <t>TGAACCCAAAAATTCATGCCACAAGAATGACCCGCTCGAAAGAGCGGTGAGGAATTCACCAACTAACTCACCATTAGCGTCTCTTTAGACGCCAAAAAAAAAGGTAATAGTGGAATAACATCTCCACAGCTATTGCAAGGCAATATAACAAGTTGTCAA</t>
  </si>
  <si>
    <t>Schizothorax lantsangensis</t>
  </si>
  <si>
    <t>SKLP_Slan_1.0</t>
  </si>
  <si>
    <t>R2-1_SLa</t>
  </si>
  <si>
    <t>TKIRAIPVGPTTLLGLTLLVTESKIRNKDPGPSGNQDFSSGEAVGEIGMTLEFGPCSSASINTCKDCGVVFPSSRSLGMHWYHRHPVEVNHERIVELQGRRKGWTSGEDAILRTKADSSWRQGMRRKDHLTHLHVTFPHRTIEALKKRLQILKWKPPETSMELQQQSPIREDVTDQRCRMTTRTRGSTWTMEVEHLPTQTNSQQVELPVTRTANKRGKISKNWLEEEDKLLINKAMNIWVEGMTKRELADKLCPYFHCRTSEAIRKRLQKINWTPRHETSQGEPSLGAASQRPEGSPILPHESPILVMSAQTSMLDQSIPLQNDIATSISAQPVEVESWRKDMLETAYQTMEDSRIQPEKLRNLIRNVLEGWETRAEGARLFKEHAAKVFPTRWRPAVPKRTLGKKPRSNKQIRRAMYASIQKLYKLRKKDAAKTILEGRWKEAYKGQQQVEGMEDYWENIYAGVAPAEDPPPITERAEPKWEIISPITAEELTGVLRGMGNTAMGMDRKSAKELLTWDQSSPAGFCNMILALETMPPSLANARVTFIPKVEVPETPVDYRPIAVSSVLTRALHKILARRMRDYFEFSPLQYAFLKRDGCLEASTLLQALFRRTHDEGKPIAMLFLDIAKAFDTVAHDTILEAARGAGAPDPLINYLANLYEETEVNIGTRTTKCGRGVRQGDPLSPLLFILVMDKAVKAVCPGIGAEIGGQHIDAIAYTDDLVLVAQNSEDLQLKLEGFCRALKGMGMSLNEKKSKAITILKDRRRKCLLLTPHSYFTNEGEISAMGVLDKQKYLGLHFTWKGKVTPKHTGHLEKMLQGITSAPLKPYQRLDLLKIFLVPRLVYELVLGGAHRNTLTRMDRMIRAAVRKWMRLPKDTPLAYLHSSYQAGGLDIPSLSTSIPIWQRSRSMKLLSSTSSIDRAVTELPSFQKALIRINRPCRIGEVITSMKEAREEWAQQLAQSVDGKDLTINDVDEASHLWLEKPARVFPRLHLRGIQLRGGVLPTKARGARGRETCPQELRCRGACQVKETLNHILQRCDITHDTRCARHNRVMRRLEVMLKKGASTTWVEPIILTSTSFIKPDLLIGKNNTSMVMDVSIVAGSRMEETWRLKTRKYSTPENTRAISTWLQSPTPLQHTPVIISYKGLMYGPSGRALRDLCLTKRDISDLCLLTVAGSLKTYDLYMRGT</t>
  </si>
  <si>
    <t>CGCGAAGGCCCACGGCGGGTGTTGACGCGATGTGATTTCTGCCCAGTGCTCTGAATGTCAAAGTGAAGAAATTCAATGAAGCGCGGGTAAACGGCGGGAGTAACTATGACTCTCTTATAG</t>
  </si>
  <si>
    <t>TTACACGGCCCGGGCGCCTCCTCGTGGCGACCGCTGGATAGGGTGGGAAGCATAGGTAATTCCAACTACCGGCGGAGGGTGTCATGTTGGCACCCCCGTCTGCAACCCACCTGAACTAAGATCCGGGCCATCCCAGTCGGGCCAACCACCCTGCTGGGATTAACACTGCTGGTTACAGAAAGTAAAATAAGAAATAAAGATCCTGGACCCTCTGGAAACCAGGACTTCAGCAGCGGTGAGGCTGTTGGGGAAATTGGAATGACTTTGGAATTTGGCCCATGCTCCAGTGCAAGTATTAACACCTGCAAGGACTGCGGTGTGGTATTTCCATCTTCGAGAAGTCTGGGTATGCATTGGTATCATCGGCACCCAGTGGAAGTGAACCATGAAAGGATCGTGGAACTCCAAGGAAGGAGGAAAGGATGGACAAGTGGAGAGGATGCGATACTGAGAACTAAAGCCGACTCATCCTGGAGACAGGGTATGAGGAGGAAAGACCATCTAACTCACCTGCATGTCACCTTCCCGCACCGCACTATTGAAGCCTTGAAGAAAAGACTCCAGATCCTGAAATGGAAACCCCCTGAAACATCTATGGAACTACAACAACAAAGTCCAATAAGAGAGGATGTCACTGATCAAAGATGTCGAATGACAACAAGGACAAGAGGATCAACCTGGACAATGGAAGTTGAACATCTACCAACCCAAACTAACAGCCAGCAAGTTGAACTCCCAGTAACCAGGACCGCGAATAAGCGAGGGAAAATATCAAAGAACTGGCTGGAGGAGGAAGATAAATTGCTGATCAATAAAGCTATGAACATATGGGTGGAGGGCATGACGAAACGAGAGTTGGCAGATAAGTTGTGCCCGTACTTCCATTGTCGAACGTCGGAAGCAATACGGAAGAGATTGCAGAAAATAAATTGGACTCCACGACATGAGACATCTCAAGGAGAACCATCATTGGGAGCTGCATCCCAAAGGCCAGAAGGATCTCCTATCCTTCCACACGAATCCCCAATCCTAGTCATGTCAGCTCAGACCTCAATGCTGGACCAGTCAATACCCCTTCAAAACGATATAGCAACATCAATATCAGCACAGCCAGTAGAGGTGGAATCATGGAGGAAAGATATGCTAGAGACGGCATATCAAACCATGGAAGACTCTAGAATCCAGCCCGAGAAGTTGAGGAACTTGATTCGGAATGTACTGGAAGGGTGGGAAACAAGAGCTGAAGGTGCCAGGCTGTTTAAAGAGCATGCGGCTAAGGTCTTTCCAACAAGATGGCGACCTGCAGTCCCTAAAAGGACATTAGGGAAAAAGCCGAGGTCAAATAAACAAATAAGACGGGCTATGTATGCAAGCATTCAGAAGCTTTACAAACTGCGTAAGAAGGATGCTGCAAAGACAATCTTAGAGGGGCGGTGGAAAGAAGCCTATAAAGGACAACAGCAAGTGGAAGGAATGGAGGACTACTGGGAAAACATCTATGCTGGAGTTGCCCCTGCCGAAGACCCTCCACCAATTACAGAAAGGGCGGAACCAAAATGGGAAATAATATCTCCAATAACTGCTGAGGAACTAACAGGAGTGCTGAGAGGAATGGGAAACACAGCGATGGGGATGGATAGGAAGTCAGCAAAGGAACTTCTGACGTGGGACCAGTCCTCCCCGGCCGGCTTCTGTAACATGATCCTGGCCCTGGAAACGATGCCTCCATCCCTGGCTAATGCCAGAGTTACATTCATTCCCAAAGTGGAAGTCCCAGAAACTCCTGTAGACTATAGACCTATCGCCGTCTCCTCAGTTTTAACCAGAGCACTACATAAAATACTAGCAAGGAGGATGCGGGATTACTTTGAGTTTTCTCCACTACAGTATGCCTTTCTGAAGAGGGATGGATGTCTGGAAGCAAGTACCCTGTTACAGGCCCTGTTTCGAAGGACTCATGATGAAGGAAAACCCATTGCAATGTTGTTTCTGGACATTGCGAAAGCCTTCGACACAGTAGCACATGACACCATCTTGGAGGCAGCAAGAGGAGCTGGTGCACCAGACCCATTAATTAATTACCTCGCAAACCTCTATGAAGAGACGGAGGTTAACATTGGAACTCGGACGACCAAGTGTGGAAGGGGCGTAAGGCAAGGTGATCCTCTGTCTCCCCTCCTATTCATCCTGGTAATGGATAAAGCAGTAAAAGCAGTTTGCCCCGGGATTGGGGCTGAGATAGGGGGACAACATATCGACGCCATTGCCTATACCGATGACTTGGTGTTGGTCGCTCAGAACAGTGAAGACCTTCAACTTAAGCTGGAAGGATTCTGTAGAGCATTGAAAGGAATGGGGATGTCTTTGAATGAAAAGAAGTCTAAAGCCATTACTATCCTCAAGGACAGAAGGAGGAAATGCTTACTCCTGACGCCTCATTCATATTTTACCAACGAAGGTGAAATCAGTGCAATGGGGGTTCTGGATAAACAGAAATATCTGGGACTGCACTTTACCTGGAAAGGGAAAGTAACACCGAAACACACTGGGCACTTGGAAAAGATGTTGCAAGGAATCACTTCGGCTCCGCTGAAACCTTATCAAAGGCTGGATCTCCTGAAAATCTTCTTGGTCCCAAGGCTAGTCTATGAACTGGTTCTTGGGGGAGCACATAGAAACACCTTAACGAGAATGGACAGGATGATAAGAGCGGCCGTAAGGAAGTGGATGAGACTACCAAAAGACACTCCACTGGCATACCTGCACTCATCGTACCAGGCGGGAGGTCTGGATATCCCCTCCTTAAGCACGTCAATTCCGATCTGGCAACGATCGAGGTCTATGAAGCTCCTATCCAGTACCAGTTCCATCGATAGGGCTGTAACGGAATTGCCATCTTTCCAAAAAGCCCTGATAAGAATTAATAGGCCCTGCAGAATTGGAGAAGTAATCACTTCAATGAAAGAAGCCAGAGAGGAGTGGGCTCAACAACTGGCCCAATCTGTGGATGGTAAAGACCTTACGATTAATGATGTGGACGAAGCAAGTCACTTGTGGCTGGAAAAACCAGCGAGAGTTTTTCCTCGACTCCATCTTCGGGGAATTCAACTCAGGGGAGGGGTCTTGCCTACAAAAGCAAGAGGAGCAAGAGGAAGAGAGACCTGCCCACAAGAGTTACGATGCAGAGGGGCCTGCCAAGTAAAGGAAACTTTAAATCACATCTTACAAAGGTGCGATATAACTCACGATACCAGATGTGCAAGGCACAACCGAGTAATGAGGAGACTGGAAGTCATGTTAAAGAAAGGAGCCTCTACAACATGGGTGGAGCCCATTATTCTGACTTCGACATCCTTTATAAAACCGGACCTGCTCATAGGCAAAAATAATACATCAATGGTAATGGACGTGTCTATTGTGGCAGGGTCCAGGATGGAGGAAACATGGAGGCTGAAAACACGGAAATACAGCACGCCAGAAAACACGAGGGCGATAAGTACATGGCTGCAGTCTCCTACCCCTCTACAACATACACCAGTGATTATATCTTACAAGGGGTTAATGTATGGCCCATCTGGAAGAGCACTCAGGGATCTGTGCCTAACAAAAAGAGATATATCAGACCTTTGTCTCTTAACGGTGGCTGGATCCCTAAAAACTTATGACCTATACATGCGTGGAACATGAGCTACCAAAAGTCAAACCAATAAGAATGACCTGCCGGAAACGACCGGCGAGAAACCCCAACAAACTCACCATTAGCGTCTCTTTAGACAACCAAAGAGAAGTGGTATAACATCTCCACAGCTATTGCAAAGACAATATAACATGATGTCAA</t>
  </si>
  <si>
    <t>TAGCCAAATGCCTCGTCATCTAATTAGTGACGCGCATGAATGGATGAACGAGATTCCCACTGTCCCTACCTGCTATCTAGCGAAACCACAGCCAAGGGAACGGGCTTGGCAGAATCAGCGGGG</t>
  </si>
  <si>
    <t>TGAGCTACCAAAAGTCAAACCAATAAGAATGACCTGCCGGAAACGACCGGCGAGAAACCCCAACAAACTCACCATTAGCGTCTCTTTAGACAACCAAAGAGAAGTGGTATAACATCTCCACAGCTATTGCAAAGACAATATAACATGATGTCAA</t>
  </si>
  <si>
    <t>Nematolebias papilliferus (NePa)</t>
  </si>
  <si>
    <t>GCA_031762515.1</t>
  </si>
  <si>
    <t>R2-1_NPa</t>
  </si>
  <si>
    <t>GYALSELRSGPPPPWTNHPLGGVLLVTSMNKVKKSRPSGAREISSDNMTAESGSAPPGTSTTERVPCFCGLTFATKRGLSMHQHHRHPTELNAARLTALPSRRGVWTSGEDEALIRLANDIWPSVTLKKHLYNALMPHFPGRSAEALKKRLQLLQWLPPLTPSHETLNASALSPKALDEDLIRWKGRMLDAISPNLSEPRLGTEELLSLVCNLRDGSLSSEELNARLEAHAARHFPHLWRPSTKRTQSINKPSARQIRRANYAAIQRLYQTQRKDAASSVLNGSWRSAYKNRTSITDDLDSYWSNIFLQPSHEDPTPADPPSTPHWSILDPITATEVTSALSSMKSSATGLDRLSASQLLSWDANSIGAYFNILLVSGLVPTHLTMARITYVPKTDSPSGPSEYRPISVTSVLLRAMHKILARRMLATLDFSDLQLAFLQRDGTLDASTILHTILRKVHTELKPLSMMFLDVSKAFDSISHHTLIRVATTSGLPAPLLSYLRHLYQTSKIRLGTHDSSCGRGVRQGDPLSPILFILAIEDILHRVLPEAGFDLAATRIGSIAYADDLILLAERPERLQEKLNILLSAFHDAGLIINSSKSHGLTIAKDGKKKLLVLLPHEYRTGSSTIKPIGPTNVITYLGLRFNWKGQLLPRHTATLSTMLAEVSQAPLKPYQRLEVLRNYLIPKLTHELVLGRAHRNTLKKIDVLIRAAIRQWLRFPKDTPTAYFHARIQDGGLGIPALTTQMPFLQHHRFTKLLSSASPSIQSICQEPAFVQAYARVLTPTLPIFESKSAIKQHWADQLLQSIDGRDLAQTDIDVASHWWIQHPENVFPRLHLRGLQLRGGLLSTKTRNNRGPTRQANVSCVGACRMPESINHILQVCEKTHDARCARHNRVMKKVNQLLRAKGLKSWMEPIIPTSTTFMKPDILVESAGKLIVMDVSIVAGHRLPETWNLKTSKYGSNQATQDLQRWHNSLISIKHVPVIISARGLLFNKSGQGLRDLGLTRRDISDICLLSIIGSLKSYDLYKRGTLDDFRRTKPRSGIG</t>
  </si>
  <si>
    <t>TTCTGCCCAGTGCTCTGAATGTCAAAGTGAAGAAATTCAATGAAGCGCGGGTAAACGGCGGGAGTAACTATGACTCTTAGTTAC</t>
  </si>
  <si>
    <t>TGGCCCGGGCGTCTCCTCGTGGCGACCGCTGGATAGGATAGGGCTACGCTCTATCCGAACTAAGATCCGGGCCACCCCCCCCTTGGACCAACCATCCATTGGGGGGCGTACTGCTGGTTACGTCAATGAATAAAGTAAAGAAATCCCGTCCCTCTGGAGCCCGGGAAATCAGCAGCGACAACATGACTGCGGAATCTGGTTCCGCTCCTCCTGGTACGTCTACAACCGAGAGAGTACCATGCTTCTGTGGCCTCACCTTTGCCACCAAACGTGGCCTTTCCATGCACCAACACCACCGCCATCCGACTGAGCTCAATGCAGCACGCCTCACCGCCCTCCCTTCGAGACGAGGTGTTTGGACCTCCGGAGAAGACGAGGCCCTGATCCGACTTGCCAATGACATATGGCCCTCCGTAACATTGAAGAAGCACCTCTACAATGCTCTAATGCCGCACTTCCCTGGTCGTTCAGCAGAGGCCCTTAAAAAGCGTCTTCAACTCCTTCAATGGCTTCCACCCTTGACTCCATCCCATGAAACGCTCAATGCCTCTGCGCTTTCGCCCAAAGCGCTTGACGAAGATCTCATACGCTGGAAGGGAAGGATGCTGGATGCTATATCCCCTAACCTCAGTGAACCCAGGCTGGGGACAGAAGAGTTACTCTCCTTGGTCTGCAATCTTCGAGATGGCTCCCTGTCCTCAGAAGAACTTAACGCTCGCCTCGAAGCGCATGCTGCTCGTCACTTCCCACATCTTTGGCGTCCTTCGACCAAACGGACTCAATCCATCAATAAGCCTTCTGCAAGGCAGATTCGACGAGCAAACTACGCCGCGATCCAACGGCTGTACCAAACTCAGCGCAAAGACGCAGCGTCCAGCGTTCTTAATGGGTCCTGGCGCTCAGCCTACAAAAACCGGACATCCATCACAGATGATCTGGATTCCTACTGGTCAAACATCTTCCTACAGCCCTCCCATGAGGACCCAACACCGGCTGACCCTCCATCTACACCCCACTGGTCCATTCTTGATCCAATCACAGCTACCGAGGTAACATCCGCACTATCATCGATGAAATCATCTGCTACAGGTCTCGACCGTCTGTCTGCGTCCCAGCTATTATCATGGGATGCCAACTCAATTGGGGCATACTTTAACATTCTTCTGGTCTCTGGTCTGGTTCCAACACACCTGACCATGGCCCGCATTACGTATGTCCCGAAGACAGACTCTCCCTCCGGTCCATCGGAATACCGCCCTATTTCGGTGACCTCCGTCCTCCTTCGCGCGATGCATAAGATACTTGCCCGCCGAATGCTCGCCACTCTGGACTTTTCGGACCTACAGCTTGCTTTCCTCCAGCGGGATGGCACCCTGGATGCCTCTACCATTCTACACACTATTCTCCGCAAGGTTCATACAGAACTCAAACCACTATCAATGATGTTCCTGGATGTGTCAAAGGCATTTGATTCAATATCTCACCATACGCTGATCCGGGTGGCAACGACATCTGGCCTGCCAGCGCCCCTGCTCTCCTACCTCCGACACCTATATCAAACATCGAAAATTCGACTCGGGACCCATGATTCATCGTGCGGCCGAGGAGTGAGACAGGGTGATCCCCTGTCCCCTATCCTTTTCATCCTTGCCATTGAGGATATACTACACCGGGTGCTTCCTGAGGCAGGATTTGATCTGGCGGCAACGCGTATCGGCTCCATCGCCTACGCGGATGACCTCATACTTCTAGCCGAACGTCCTGAAAGATTGCAAGAAAAATTAAACATCCTTCTCTCAGCCTTTCATGATGCCGGACTAATAATTAATTCATCAAAATCACACGGGCTCACAATCGCCAAAGACGGGAAGAAGAAACTGCTGGTTCTTCTTCCGCATGAATATCGAACTGGAAGTTCCACCATCAAGCCCATCGGCCCAACCAACGTCATAACATACCTTGGACTTAGATTCAATTGGAAGGGACAACTGCTCCCAAGGCACACTGCAACACTGTCAACCATGCTCGCAGAGGTATCACAGGCGCCCCTGAAGCCCTATCAACGGCTCGAAGTGCTGAGAAATTACCTCATCCCCAAACTAACTCACGAGCTGGTCCTTGGTCGAGCCCATAGAAACACACTTAAAAAGATCGACGTGCTGATCCGTGCCGCCATCCGCCAATGGCTCCGGTTCCCAAAAGACACGCCGACAGCGTACTTCCACGCACGAATCCAAGACGGAGGACTGGGTATTCCGGCTCTTACAACCCAGATGCCCTTCCTCCAACATCACCGATTCACAAAACTACTATCGTCTGCCTCCCCATCAATTCAGTCCATCTGCCAAGAACCAGCCTTTGTTCAAGCATATGCCAGAGTGCTCACCCCGACATTACCCATCTTCGAGTCAAAATCGGCCATCAAACAACACTGGGCCGATCAACTCCTCCAATCCATCGACGGTCGAGACCTGGCCCAAACGGACATTGATGTTGCCAGCCACTGGTGGATCCAGCACCCGGAGAATGTCTTCCCCCGCTTACACCTTCGAGGACTACAACTGCGAGGCGGCCTCCTCTCAACTAAAACACGCAATAACAGAGGACCTACCCGTCAAGCCAACGTCTCCTGTGTTGGTGCATGCCGGATGCCTGAATCAATTAACCACATCCTTCAAGTCTGTGAGAAGACCCACGACGCCAGATGCGCCCGGCACAATCGTGTCATGAAGAAGGTGAATCAACTCCTTCGGGCGAAAGGCCTAAAATCCTGGATGGAACCCATTATCCCCACATCAACCACCTTCATGAAGCCCGATATACTGGTTGAGAGTGCCGGGAAGCTGATCGTAATGGACGTGTCCATTGTAGCCGGCCATCGTCTACCTGAAACATGGAACCTGAAAACCTCTAAGTACGGATCAAACCAAGCAACCCAAGATCTCCAAAGATGGCATAATTCACTCATCTCAATCAAGCATGTCCCAGTAATCATCTCTGCTCGTGGACTCCTCTTCAACAAGTCGGGCCAGGGCCTCCGGGACCTGGGACTCACACGGCGAGACATCTCCGACATCTGTCTACTGTCCATCATTGGCTCACTCAAATCTTACGACCTATATAAGCGAGGTACTCTGGACGATTTTAGACGGACCAAACCCAGGTCCGGGATTGGATAATTATGACCCGTCTTTGACGGCGATATCCTAAGTTAATGTAGTCAATAGCCTATATGGCCTCAAGAATTGTATTTCTGTATGTACATGTTCATGTGTGATTGTGTATGTACAATGATTTTTGAAAATAAATGATAAA</t>
  </si>
  <si>
    <t>TAGCCAAATGCCTCGTCATCTAATTAGTGACGCGCATGAATGGATGAACGAGATTCCCACTGTCCCTACCTCCTATC</t>
  </si>
  <si>
    <t>TAATTATGACCCGTCTTTGACGGCGATATCCTAAGTTAATGTAGTCAATAGCCTATATGGCCTCAAGAATTGTATTTCTGTATGTACATGTTCATGTGTGATTGTGTATGTACAATGATTTTTGAAAATAAATGATAAA</t>
  </si>
  <si>
    <t>Austrolebias nigripinnis</t>
  </si>
  <si>
    <t>Blackfin Pearl Killifish</t>
  </si>
  <si>
    <t>GCA_031763805.1</t>
  </si>
  <si>
    <t>R2-1_ANi</t>
  </si>
  <si>
    <t>PGTSTNERVPCFCGLTFATKRGLSMHQHHRHPTELNAARLTALPSRRGVWTSGEDEALIRLANDIWPSVTLKKQLYNALMPHFPGRSAEALKKRLQFLQWLPPLTPSSETPSAPETPPEASHEDLIRWRGMMLDAIPPILSEPRMGTEQLLSLVSNLREGSLSPEELDARLEAHAARHFPHTWRPSTKRTQTISKPTTRQVRRANYAAIQRLYKTQRKDAASSVLNGSWRSAYKNRSSVTDDLDSYWSNIFIQSSHEDPTPADPPSTLHWSILDPITATEVTSALSSMKSSATGLDRLSASQLLSWDADSIGAYFNILLVAGLVPTHLTMARITYVPKTDSPSDPSEYRPISVTSILFRAMQKVLARRILYTLEFSDLQLAFLQRDGTLDASTILHTILRKVHTELKPLSMMFLDVSKAFDSISHHTLIRVATTSGLPPPLLSYLRHLYQTSKIRLGSHDSSCGRGVRQGDPLSPILFILAIEDILHRVLPEAGFDLAGTRIGSIAYADDLILLAERPERLQEKLNILHSAFHDAGLKINPSKSHGLTIAKDGKKKLLVLLPHEYQTGSSTVKPIGPTDVVTYLGLRFNWKGQLLPRHTATLSTMLAEVSKAPLKPYQRLELLRNYLIPKLTHELVLGRAHRNTLKKIDVLTRAAVRQWLRFPKDTPTAYFHARIQDGGLGIPCLTTQMPFLQHQRFSKLLSSASPSIQSICKEAAFVQAYRRVLTPTRPIFESKSAIKQYWAEQLLQFIDGRDLAQTNIDAASHWWIQHPENVFPRLHIRGLQLRGGLLSTKTRNNRGSTRQADVSCVGPCRMPESLNHILQVCEKTHDARCARHNRVMKKVNQLLRAKGLKSWVEPIIPTSTTFMKPDILVENAGKLTVMDVSIVAGHRLLDTWNLKTSKYGSHQATQDLQQWHNSSIPIKHVPVIISARGLLFNKSGQGLRDLGLTRRDISDICLLSIIGSLKAYDLYKRGTLDDFRRTKPRSGIG</t>
  </si>
  <si>
    <t>TGCCCAGTGCTCTGAATGTCAAAGTGAAGAAATTCAATGAAGCGCGGGTAAACGGCGGGAGTAACTATGACTCTCTTGGGT</t>
  </si>
  <si>
    <t>AACTTAAGGTAACTGTATGGAGAGCTAGTTACGGGCCCGGGCGCCTCCTCGTGGCGACCGCTGGATAGGATAGAGCTACGCTCTATCTGAACTAAGATCCGGGCCACCCCCCCCTGGACCAACCATCCATTGGGGGCGTACTGCTGGTTACATCAACGAATAAAGTAAAGAAATCCCGTCCCTCTGGAGCCCGGGAAATCAGCAGCGACGATATGACTGCGGAATCCGATTCCGCTCCTCCTGGTACGTCTACAAACGAGAGAGTGCCATGCTTCTGCGGCCTAACCTTTGCCACTAAACGTGGCCTTTCCATGCACCAACATCACCGCCACCCGACTGAGCTCAACGCAGCACGTCTCACTGCCCTCCCTTCAAGACGAGGTGTTTGGACCTCCGGAGAGGACGAGGCCCTGATTAGACTTGCCAATGATATATGGCCCTCCGTGACGTTGAAGAAGCAACTCTACAATGCCCTAATGCCGCACTTCCCTGGACGTTCAGCAGAGGCCCTTAAAAAGCGTCTTCAATTCCTTCAATGGCTCCCACCGTTGACTCCATCAAGTGAAACGCCAAGTGCCCCTGAGACCCCGCCCGAAGCGTCTCATGAAGATCTCATACGCTGGAGGGGAATGATGCTGGATGCCATCCCCCCCATCCTCAGTGAACCCAGGATGGGGACAGAACAGTTACTCTCCTTGGTCTCCAATCTTCGAGAGGGTTCCCTGTCCCCGGAAGAACTTGACGCTCGCCTAGAAGCGCATGCTGCTCGCCACTTCCCGCACACTTGGCGTCCTTCGACCAAACGGACCCAAACCATCAGTAAACCAACTACAAGGCAAGTCCGGCGAGCGAACTACGCCGCAATCCAACGGCTTTATAAAACTCAACGCAAAGACGCAGCGTCAAGTGTTCTGAATGGATCCTGGCGTTCTGCCTACAAGAACCGGTCATCCGTCACAGATGATCTGGACTCCTACTGGTCAAACATCTTCATACAGTCCTCTCACGAGGACCCGACACCGGCTGACCCTCCATCTACACTTCACTGGTCCATTCTGGATCCAATCACGGCTACCGAGGTGACATCTGCTCTATCATCAATGAAATCATCTGCTACAGGTCTGGACCGTCTGTCTGCGTCCCAGCTACTATCATGGGACGCAGACTCAATTGGGGCTTACTTCAACATTCTTCTGGTTGCTGGTCTGGTCCCAACACACCTGACCATGGCCCGCATTACGTATGTCCCGAAGACAGACTCTCCCTCTGATCCATCAGAATACCGTCCCATCTCGGTGACCTCCATCCTCTTTCGTGCGATGCAGAAGGTACTTGCCCGCCGAATCCTTTACACCCTGGAGTTCTCCGACCTACAGCTGGCTTTCCTCCAGCGTGACGGCACCCTGGATGCCTCTACCATTCTACACACCATTCTCCGTAAGGTTCACACCGAACTCAAACCTTTGTCAATGATGTTCCTGGATGTGTCAAAGGCATTTGACTCAATATCGCACCATACACTGATCCGAGTGGCAACGACATCTGGCCTGCCACCGCCCCTGCTCTCCTACCTCCGACACCTGTATCAAACATCGAAAATTCGACTCGGGAGCCATGACTCATCGTGCGGCAGAGGTGTGAGACAAGGCGACCCCCTGTCCCCCATCCTGTTCATCCTCGCAATTGAGGATATATTACACCGGGTGCTTCCTGAGGCAGGATTTGATCTGGCAGGAACGCGTATCGGCTCTATTGCCTACGCAGATGACCTCATACTTCTGGCCGAACGCCCTGAAAGATTGCAAGAAAAGCTAAATATCCTCCACTCCGCTTTCCATGATGCCGGACTCAAGATTAACCCATCAAAATCACACGGGCTTACAATAGCAAAAGACGGAAAGAAGAAACTGCTGGTTCTCCTACCGCATGAATATCAAACTGGTTCTTCAACTGTCAAGCCCATTGGCCCAACGGACGTCGTAACATACCTCGGACTCAGATTCAATTGGAAAGGCCAACTGCTCCCAAGACACACAGCAACTCTGTCAACCATGCTCGCTGAGGTATCAAAGGCGCCCCTGAAGCCCTATCAACGGCTTGAACTGCTGAGAAACTACCTCATTCCCAAGCTAACACACGAGCTGGTCCTTGGTCGAGCGCACAGAAACACTCTCAAAAAGATTGACGTGCTGACCCGTGCCGCCGTCCGTCAGTGGCTCCGGTTCCCTAAAGACACGCCGACAGCGTACTTCCACGCAAGAATTCAAGACGGAGGACTGGGTATCCCGTGTCTTACAACCCAGATGCCCTTCCTCCAACATCAACGGTTTTCGAAGTTACTATCTTCTGCCTCCCCATCGATTCAGTCCATTTGCAAAGAAGCAGCATTTGTTCAAGCTTATAGAAGAGTGCTAACCCCGACAAGACCCATCTTCGAATCTAAATCTGCCATTAAACAATACTGGGCTGAACAACTCCTCCAATTCATCGACGGTCGAGACCTGGCACAAACAAACATCGATGCTGCCAGCCACTGGTGGATCCAGCATCCGGAGAACGTCTTCCCCCGTCTACACATTCGGGGGCTACAACTGCGAGGCGGCCTCCTCTCAACTAAAACACGCAATAATAGAGGATCTACCCGTCAAGCCGACGTCTCCTGTGTTGGTCCCTGCCGAATGCCAGAATCACTTAATCACATCCTTCAAGTCTGTGAGAAGACTCACGATGCCCGATGTGCTCGACACAATCGTGTCATGAAGAAAGTGAATCAACTCCTTCGGGCGAAAGGCCTAAAATCCTGGGTGGAACCCATTATTCCCACATCAACCACATTCATGAAGCCCGATATACTGGTCGAGAACGCCGGAAAGCTGACTGTCATGGACGTATCCATCGTAGCCGGCCACCGCCTACTCGACACATGGAACCTGAAGACATCTAAGTACGGATCACATCAAGCAACTCAAGATCTTCAACAATGGCACAACTCATCCATCCCAATCAAGCATGTCCCAGTGATCATCTCCGCACGTGGACTCCTCTTCAACAAGTCTGGCCAGGGTCTCCGGGACCTGGGACTCACACGGCGAGACATCTCCGACATCTGTCTACTGTCCATCATCGGCTCACTCAAGGCATATGACCTCTATAAGCGAGGTACTCTGGACGATTTTAGACGGACTAAACCCAGGAGCGGGATTGGGTAATTATGACCCGTCTTCGACGGCGATACCCAAAGTTAATATTGTCAATAGCCTATATGGCCTCAAGATTGTATGTATGTACATTTTCATGTGTGGTTTTGTATGTACAATAATTTTTGAAAATAAATGATAAA</t>
  </si>
  <si>
    <t>TAGCCAAATGCCTCGTCATCTAATTAGTGACGCGCATGAATGGATGAACGAGATTCCCACTGTCCCTATCTCCTATC</t>
  </si>
  <si>
    <t>TAATTATGACCCGTCTTCGACGGCGATACCCAAAGTTAATATTGTCAATAGCCTATATGGCCTCAAGATTGTATGTATGTACATTTTCATGTGTGGTTTTGTATGTACAATAATTTTTGAAAATAAATGATAAA</t>
  </si>
  <si>
    <t>Cynodonichthys tenuis (potential contaminant)</t>
  </si>
  <si>
    <t>GCA_031001815.1</t>
  </si>
  <si>
    <t>R2-1_CTe</t>
  </si>
  <si>
    <t>PPAPGFTRVMSEKLKKDSGASAPERDPRPKSQTGFPCPDCGRVYRSRSGMSNHRRTHLAQEGGDDGFRCDICSAVFRTKAGLGQHTRRQHPVQHNIRRMEELPVRRGRWSEQEDLVLTRGAGERWAPEFGLVGLYKNLVPLLPGRTAEAIKKRLKILGWSPPVVSARTALQDVPEVVEEVAGAPSLEPIVEGLPPSVDAEEEGWRRSLVDVAVSQFHSCRSELYGVTEVQAIAESLQTGVIPVEQAILRLDEHARLHFPVRWRPSVPRQRCEGLSRTLKRKEIRRAQYAHLQALYHSRRKDAAQTVMSGAWQTAHLQDRALPPGTHEFWSDILSVEGSVDQRPPRRVCATDWDLLRPVQPDDISAALRGMAGVAAGPDRISFQQLRSMDPFFLAGYYNIIMFLGAVPSTFMHSRITLVPKHSRGVTSPSDLRPINISSIILRAYHRILAFRWANVLSFPMLQFGFLPCDGTFEAVNLLDCVLKRARDRYQDVAMASIDVSKAFDSVSTDTIVRSAQAFGAPPPLVSYIKSIYTGAKVQLGGQELVAKRGVRQGDPLSPLLFIMAIDEVVSLADPSIGIPFEPRTLDAIAYADDLIIFSESAEMLAQKLARVDDALQLAGMRINMGKSSALIIRGNRKKKFTALDNCGVCLSGGHLKSLGPTEEFRYLGVQFDWRGRRPVKHREVLAGYLENISRAPLKPHQRLTILREHVVGKLVHSLVLGRAHYNTLKALDKQVRAAVRSWLRLPHDTSVAFIHAGLKDGGLGIPSFAANIPIQKAARMERMLQSKNPVLHAMVRLPEFAKVIAEFSRPGKIMGNPVKSKLEAKAAWKSALAANRDCAYLSHLEVTRESRSWIGSPDRVFPRLFIRGVQLRANTLGTKVRRHRGRSGGVDLRCRGLCGAPESLNHVLQSCTVTHHARCARHNRVAHFLAKTLKRGGYEVLEEPRIPTEGTFCKPDLIVHQGRAAVVMDIAIPSEHRLLETWDSKRLKYGTPSLERTIMDYCRNIGWDIGEVKQQPVVIGCHGVIMKKTCTALASLGLSYLTRSDAAFLALRGSLMCYDLYMRGAGGGGGHSRDAG</t>
  </si>
  <si>
    <t>CCCAGTGCTCTGAATGTCAAAGTGAAGAAATTCAATGAAGCGCGGGTAAACGGCGGGAGTAACTATGACTCTCTTAATT</t>
  </si>
  <si>
    <t>TTGGGGGGGATGGGTGCGGTGTTTCGGCTTCGCACTCACACGGCCAGGGCGCCTCCACGTTGGCGACCCCCGGAGATTGGGTGCGCATTCATTTGCGCCCCATGAGCTGAGATCCTGGCCAAACCCGATGCGGGTTAACCTCCCGCACCGGGGTTTACTCGGGTTATGTCAGAAAAATTGAAGAAAGACTCCGGGGCCTCTGCCCCGGAGCGTGACCCGAGACCCAAGAGTCAGACAGGTTTTCCGTGTCCCGATTGTGGTCGCGTCTACCGGTCGCGCTCTGGTATGTCGAATCATCGACGTACACATTTAGCCCAGGAGGGTGGCGATGACGGCTTCAGATGCGACATTTGTTCCGCGGTGTTCCGGACCAAGGCGGGTCTCGGGCAGCACACGAGGCGACAGCACCCTGTTCAGCATAACATCAGGCGGATGGAGGAACTGCCAGTGCGTCGGGGTCGCTGGTCAGAACAGGAAGATCTAGTTCTCACTCGTGGGGCTGGAGAGCGATGGGCCCCTGAGTTTGGCCTGGTCGGGCTTTACAAGAACTTGGTCCCATTGCTCCCTGGGAGGACTGCTGAGGCCATCAAGAAGAGGCTGAAGATCCTCGGTTGGTCCCCTCCCGTGGTCTCTGCTAGAACGGCATTACAGGACGTCCCCGAGGTGGTCGAGGAGGTAGCGGGGGCGCCCTCTCTGGAACCGATTGTTGAAGGATTACCTCCCAGTGTTGATGCGGAGGAAGAGGGATGGAGGAGAAGTCTTGTTGATGTTGCGGTATCTCAGTTCCACTCCTGTCGGTCCGAACTGTATGGTGTGACTGAGGTCCAGGCTATTGCTGAGAGTCTCCAGACAGGGGTGATTCCAGTTGAACAAGCCATTCTGCGTCTGGATGAACATGCCCGGCTCCATTTTCCAGTCAGATGGAGACCTTCGGTTCCTCGTCAGCGGTGTGAGGGCTTGTCGAGGACACTGAAGCGGAAAGAAATCAGACGGGCTCAGTACGCTCATCTACAGGCTTTGTACCATTCTCGGAGGAAGGATGCTGCCCAAACTGTGATGTCCGGGGCGTGGCAGACTGCTCATCTTCAAGATCGAGCCCTTCCGCCGGGCACCCATGAATTCTGGTCCGATATCTTGTCTGTTGAGGGAAGTGTGGATCAGCGCCCCCCGAGACGTGTCTGTGCGACTGATTGGGACCTGCTGCGTCCGGTCCAGCCGGATGACATCTCTGCCGCGTTACGTGGTATGGCTGGGGTGGCAGCGGGTCCTGACAGGATATCATTCCAGCAACTTCGCAGCATGGACCCGTTCTTCTTGGCGGGCTATTATAACATCATTATGTTTCTGGGTGCTGTTCCTTCCACCTTCATGCACTCTCGCATCACCCTGGTCCCCAAGCATTCCCGTGGGGTTACCTCCCCATCCGATTTACGCCCTATTAACATCTCGTCCATAATTCTCAGGGCGTACCATCGGATCCTGGCCTTTCGATGGGCTAATGTGCTTTCTTTCCCTATGTTGCAGTTCGGATTTTTGCCATGTGACGGCACCTTTGAAGCGGTGAACCTCTTGGACTGCGTGCTAAAGCGAGCACGGGACAGATACCAGGATGTGGCGATGGCCAGCATTGACGTATCCAAGGCCTTCGATTCTGTATCGACCGACACCATAGTTCGTTCGGCGCAGGCGTTTGGTGCGCCTCCTCCCTTGGTAAGTTATATAAAATCTATTTACACGGGAGCAAAGGTGCAGCTCGGGGGGCAAGAGCTTGTGGCCAAGCGGGGGGTGCGGCAGGGTGATCCTCTCTCTCCGCTACTTTTCATCATGGCGATTGATGAGGTTGTATCCCTGGCCGACCCATCCATTGGTATCCCCTTCGAGCCCCGAACGTTAGATGCGATTGCCTATGCGGATGACCTAATTATATTCTCGGAATCCGCGGAGATGTTGGCGCAGAAGTTGGCGCGTGTTGATGACGCCCTGCAATTGGCCGGCATGCGCATCAACATGGGTAAGTCCTCTGCCCTCATCATCCGAGGCAATCGCAAAAAGAAATTTACAGCCTTAGACAACTGTGGTGTATGCCTCTCTGGGGGGCATTTGAAATCTCTCGGTCCTACAGAGGAATTCAGGTACCTTGGTGTCCAGTTCGACTGGCGGGGACGTCGGCCCGTCAAACATCGGGAGGTCTTAGCGGGGTATCTTGAAAACATCTCTAGAGCTCCGCTGAAACCACACCAGAGGCTGACGATCCTCCGCGAGCACGTGGTTGGGAAACTCGTGCACAGTCTGGTCCTGGGCAGGGCCCATTATAACACCCTTAAGGCCCTTGACAAGCAGGTACGTGCGGCCGTTCGCTCGTGGTTACGTCTTCCACATGATACATCTGTGGCTTTCATTCATGCAGGTCTAAAGGATGGCGGGCTGGGAATCCCGTCCTTTGCGGCGAATATCCCGATCCAGAAGGCGGCACGAATGGAAAGGATGCTCCAGTCTAAGAACCCGGTTCTCCACGCAATGGTTCGACTCCCGGAGTTCGCGAAGGTGATCGCTGAGTTCTCTCGCCCGGGTAAGATCATGGGCAATCCGGTGAAGTCGAAGTTGGAGGCCAAAGCCGCTTGGAAGTCTGCACTAGCGGCCAACCGGGACTGTGCTTACCTCTCCCACCTCGAGGTGACCCGGGAATCGAGATCCTGGATCGGGTCACCTGACCGGGTGTTCCCCCGGTTGTTTATTCGAGGAGTTCAACTGAGGGCGAATACCCTGGGTACGAAGGTGCGGCGTCACCGAGGGCGTTCCGGTGGTGTGGACCTGAGGTGTCGTGGACTATGTGGGGCGCCTGAGTCATTAAATCATGTGCTACAATCATGCACTGTGACCCATCATGCACGGTGTGCGAGGCACAACCGGGTTGCCCACTTTCTGGCAAAGACACTGAAACGTGGTGGTTACGAGGTGTTGGAGGAGCCTAGGATCCCGACCGAGGGGACCTTCTGCAAGCCCGACCTAATTGTTCATCAAGGTCGGGCGGCAGTTGTTATGGACATTGCTATCCCTTCGGAACATCGATTGTTGGAGACCTGGGACTCCAAGAGACTGAAGTACGGTACCCCCTCGTTGGAAAGGACAATAATGGACTATTGCCGTAACATTGGCTGGGACATTGGGGAGGTGAAGCAACAACCGGTGGTGATTGGGTGCCACGGTGTCATTATGAAAAAGACTTGTACGGCACTTGCCTCATTGGGACTTTCGTATCTGACGAGGTCGGATGCTGCCTTCCTGGCTTTGCGTGGGTCTTTGATGTGTTACGATCTGTACATGCGGGGCGCGGGTGGTGGGGGCGGGCACTCTCGGGACGCGGGGTAGAACTGGATGATGTGGGCTCTTGTTAGGGTTCCTGACGGGTCTGGCTCTTGGGTCGATTGCTTGTATATAAGCTCTTGGATGTATTAGTGCATATTTGTCATATTTGTAATCTCTATTGCATATGAACTTGTATGTATTATATTATGTGCAATCCAAAAATAAATGTTAA</t>
  </si>
  <si>
    <t>TAGCCAAATGCCTCGTCATCTAATTAGTGACGCGCATGAATGGATGAACGAGATTCCCACTGTCCCTACCTACTATCTAGCGAAACCACAGCCAAGGGAACGGGCTTGGCAGAATCAGCGGGGAAAGAAGACCCTGTTGAGCTTGACTCTAGTCTGGCACTGTGAAGAGACATGAGAGGTGTAGAATAAGTGGGAGGCCCTCCGGGGCTGCCGGTGAAATACCACTACTCTGATCGTTTTTTCACTTACCCGGTGAGGCGGGGAGGCGAGCCCCGAGGGGCTCTCGCTTCT</t>
  </si>
  <si>
    <t>TAGAACTGGATGATGTGGGCTCTTGTTAGGGTTCCTGACGGGTCTGGCTCTTGGGTCGATTGCTTGTATATAAGCTCTTGGATGTATTAGTGCATATTTGTCATATTTGTAATCTCTATTGCATATGAACTTGTATGTATTATATTATGTGCAATCCAAAAATAAATGTTAA</t>
  </si>
  <si>
    <t>Acipenser gueldenstaedtii</t>
  </si>
  <si>
    <t>Russian sturgeon</t>
  </si>
  <si>
    <t>AG_genome</t>
  </si>
  <si>
    <t>R2-1_AGu</t>
  </si>
  <si>
    <t>SPESLFDQTMDVAYRTHTGWYGAQDKNVLCGGAGVGPPALLLDTMGSLRTERVPLRSGPPLALRFVSVGTQTTHPNLHSAETGRWGRGVEGVDDDEYDAQFPLLESLTFINSHLGGVIDDAEGREEPADELETAVTVEPESEPEALETEDIDDEPPLNLSVEELANADEGEGSMGEIQITLPNPDISCDLCKIHLGRVSQAVKHYAVRHNPIQLVFCCRKCGRTSNNSHSISCHAPKCRGRQENRIESLPWACEECPMRFARKVGLSQHKRHAHVTRRNMERIASARLARSNAVDSRKVWSTEETEALERLETKYAGQRNINLLIAGELGSKTGKQVGDKRRYNRLLADHDRRAEIDAVDLEVASEPPRPRSGVQERLRDLARKRIEDAGGEQEANIPVIAAWLRGADQVTALVESSASSLIQMLNSGGAVTRSAARPRAEQVERVPERQPERSWMRTRAMKRGRYARYQQMFARNTSKLSSLILDGTEQIRCRVPLEEVHTVFKDRWENRATFGGLGQFKSSGQADNGPFESWITAEEVRLNISRVKNSAAAGPDRINKQKIVEMDPSGERLAEIFNTWLCTGIIPKVFKKGRTILIPKSMDQSELLDVGNWRPITIGSMILRLFSRIMTMRLARACPLNPRQRGFIPSPGCSENLKVLQDLIRHCKKERNPLAVVFVDFAKAFDSVSHEHILCALKQRNVDSHVVGIIQNSYEDCVTSVNVDGQETPLIDMKVGVKQGDPMSPLLFNLALDPLIHALETLGRGYKVGTSNLSTLAFADDLVMVSSSWDGMVDNIRILESFCRLTGLAVQARKCYGFMIKPTKDSFTVNDCQNWSIGGVQLQTVGPGEVVKYLGTKVDPWKGITEPTLGEQLQDWIGKIGRAPLKPTQKVSILNGYAVPRLIYLADHCDCKEGALKALDGLIRKAVKTWLHLPAYTCNGLLYSGPKDGGLGLTKLASLVPSIQVRRLHRIVNSTDEVTRNVVWEMGAEREFQRLWVKAGGSARGMPRLAPPHMEQEEAPLELPVPPVNRCPRPCDWRQEEYLAWTKLPVQGVGAQLFKKDRISNAWIRDYSGFRQRHYIAALQLRANVYPTRECLSRGRAGNLVTCRQCRAEVESCSHILGQCPSVQGARIARHNKICDLLALEAERAGWNVHKEPHLRDENGDLRKPDLVFSKGRRALVVDVTVRFEYADDTLQRAEAEKSSYYSPLKPQIVELTGADQVQFFGFPMGARGKWPASNNRILQELEVGVARSVAFAKLVSRRTLLYSLDILAKFGNADIVYLVTV</t>
  </si>
  <si>
    <t>ATGTTAGAACAATGTAGGTAAGGGAAGTCGGCAAGCTGGATCCGTAACTTCGGGATAAGGATTGGCTCTAAGGGCTGGGTCGGTCGGGCTGGGGCGCGAAGCGGAGCTGGGCGCGCGCGCCGCGGCTGGACGAGGCGCCGTCTGTTTTTGCCGGGCCCTTCCTCTCTCTCCTCTTCCCGAGGGGGGGCGGTTGGGGTTTCGGCGGGCGGGCGGCGGCGACTCTGGACGCGTGCCGGGCCCTTCCCGTGGATCGCCCCAGCTGCGGTGCGCGCGCGCCGGCTCCGTCGAAAGGGCTGGCGCGCGCCGCCTCGGCCGGCGACTAGCAGCTAACTTAGAACTGGCGCGGACCAGGGGAATCCGACTGTTTAATTAAAACAAAGCATCGCGAAGGCCCGTGGTGGGTGTTGACGCGATGTGATTTCTGCCCAGTGCTCTGAATGTCAAAGTGAAGAAATTCAACGAAGCGCGGGTAAACGGCGGGAGTAACTATGACTCTCTTAAGG</t>
  </si>
  <si>
    <t>TGGCACTGCGGTGCTAGCTCCCTTGGGTAAGGAGCAGAGGGCTTAGTGGCCTTTACCTCCTCGTGGTCCCGCCGGTAACGTCTCCCTTCTGGGGAGGTGGCTAAACAAGGTCAACACCTAACCCTAGGGGGGAAGGGTGTAGAAGTAGCCTCGGTCTGGTGTGCGGCCCTGGGGACTGCTATCAGGACGAGGTGAACCTGGACCCGCCCCTCTATATGATGCGGAAAAGGTTCCGGGAGAAAATTGTGACTGAGAGTGTTGGCAACTGGGGAAGGTCAACAGCAGCATATGTCACTTCGGACAAGGAACACTTGGCTAAAATATAATGTACCGAACAGAAGGGGAAGAAAGAGAGTGAAACGTGATCGGAATTGAATGGTAATATCGCTTGGGAGCGGTTAAAAATACCTATGGCTTGGCACTGATCCCCCGAGTCATTATTTGATCAAACCATGGACGTTGCTTACAGAACTCATACTGGATGGTACGGAGCCCAGGATAAAAATGTGCTATGTGGGGGGGCGGGGGTCGGTCCCCCTGCATTATTGTTAGATACCATGGGCTCGCTCCGGACCGAGCGGGTGCCATTAAGATCGGGTCCTCCTTTGGCCTTACGTTTTGTGTCTGTGGGTACGCAGACCACCCATCCCAATCTCCACTCCGCAGAGACGGGCCGATGGGGGCGCGGGGTGGAGGGGGTGGATGATGATGAGTACGATGCCCAATTTCCTCTGCTGGAATCCCTGACCTTCATCAACTCGCACTTGGGGGGTGTGATTGATGATGCGGAAGGAAGAGAGGAACCTGCAGACGAGCTGGAGACCGCGGTAACAGTAGAGCCTGAGAGCGAGCCGGAAGCCCTGGAGACTGAGGACATTGATGATGAGCCCCCCTTGAACCTATCGGTAGAGGAGCTGGCCAATGCCGATGAGGGAGAGGGTAGCATGGGTGAAATCCAAATCACGCTGCCGAATCCTGACATTTCCTGTGACTTGTGTAAAATTCACCTAGGGAGAGTGTCACAAGCCGTAAAGCACTATGCGGTTAGGCACAATCCCATCCAGCTGGTGTTTTGCTGCCGCAAGTGTGGGAGGACGAGCAACAATAGTCACTCAATCTCCTGTCATGCCCCAAAGTGCAGGGGACGGCAGGAGAACCGAATTGAGTCACTTCCGTGGGCTTGCGAAGAGTGTCCGATGCGCTTCGCAAGAAAGGTTGGCTTGTCTCAACATAAGCGGCATGCGCATGTCACACGGAGGAATATGGAAAGGATCGCGTCGGCGAGGTTGGCCAGATCCAATGCAGTGGACTCTCGGAAGGTCTGGTCTACTGAAGAGACGGAAGCGCTAGAAAGGCTTGAAACCAAGTACGCCGGGCAAAGGAACATTAACTTGTTGATTGCTGGCGAACTGGGCTCCAAGACTGGGAAGCAGGTGGGTGATAAAAGGAGGTACAATCGGCTTTTAGCTGATCACGATCGCCGGGCAGAGATCGACGCGGTTGATCTTGAGGTTGCGTCCGAACCCCCCCGTCCAAGATCCGGAGTACAGGAAAGGTTGAGGGACTTGGCCCGGAAAAGGATTGAAGACGCCGGGGGGGAACAGGAGGCAAACATTCCGGTGATCGCGGCCTGGCTGAGGGGCGCAGACCAGGTCACTGCCCTGGTCGAATCCTCCGCGTCTAGTCTGATCCAGATGCTGAATTCGGGAGGAGCGGTAACTCGAAGTGCGGCCCGTCCGAGGGCAGAGCAGGTGGAGAGGGTTCCGGAACGGCAGCCCGAGAGATCGTGGATGCGGACAAGGGCGATGAAAAGGGGTAGATACGCGAGATATCAGCAGATGTTTGCGAGGAACACCTCAAAACTTTCGTCGCTAATCCTCGATGGAACCGAACAGATCCGCTGTAGAGTACCACTTGAAGAGGTTCACACTGTGTTCAAGGACAGGTGGGAAAATAGAGCGACTTTCGGTGGGCTAGGCCAGTTTAAATCCTCAGGGCAAGCGGACAATGGTCCCTTCGAGTCCTGGATAACAGCTGAGGAAGTTAGACTAAACATCAGCCGGGTCAAAAACTCAGCCGCTGCGGGTCCAGACAGGATCAATAAGCAGAAGATTGTTGAGATGGACCCCAGCGGTGAGAGGTTGGCGGAGATCTTCAACACTTGGCTGTGTACGGGAATCATTCCAAAGGTCTTTAAAAAAGGTCGGACTATACTAATCCCGAAATCTATGGACCAATCCGAACTGTTGGATGTCGGTAACTGGAGACCGATTACAATAGGGTCCATGATTTTAAGGCTCTTCTCTAGGATTATGACGATGAGGCTGGCGCGGGCCTGCCCATTAAATCCTAGACAGAGGGGGTTCATCCCGTCCCCCGGGTGCTCGGAAAACCTGAAGGTTCTGCAAGACCTCATCCGGCACTGCAAAAAAGAGCGCAACCCTCTTGCAGTGGTATTTGTCGACTTTGCGAAGGCCTTTGATTCCGTCTCTCATGAGCATATCCTGTGTGCTCTAAAACAGAGAAATGTGGACAGTCATGTGGTGGGAATTATCCAGAATTCCTATGAGGACTGCGTGACCTCGGTCAATGTTGATGGTCAGGAGACACCTCTCATTGATATGAAGGTAGGGGTTAAGCAGGGCGATCCCATGTCGCCCCTGCTTTTCAATCTAGCGCTGGATCCCCTAATCCATGCGTTGGAGACTCTTGGACGCGGATATAAGGTGGGGACATCCAATCTGTCCACCCTCGCTTTTGCGGATGATCTCGTGATGGTGAGCAGTTCGTGGGACGGTATGGTCGACAATATCAGGATCCTGGAGTCATTCTGCAGGCTGACCGGGCTCGCAGTGCAAGCCAGGAAGTGTTACGGCTTCATGATTAAACCGACCAAGGACTCATTTACTGTGAATGACTGCCAAAATTGGAGCATTGGTGGCGTGCAGCTCCAGACGGTTGGGCCAGGCGAGGTGGTCAAGTACTTGGGTACGAAGGTCGATCCCTGGAAAGGGATCACGGAGCCAACACTGGGCGAGCAGCTCCAGGACTGGATTGGAAAGATTGGAAGGGCTCCCCTTAAACCTACCCAGAAGGTGTCAATCTTGAACGGGTATGCTGTACCGCGGCTCATCTATCTGGCGGATCACTGCGATTGCAAGGAGGGTGCCTTAAAAGCGCTTGATGGCCTTATCAGGAAAGCCGTGAAGACTTGGTTGCACCTTCCGGCTTATACCTGTAATGGCTTGCTATACTCGGGTCCAAAAGACGGTGGTTTGGGCCTAACCAAGTTAGCAAGTCTAGTGCCATCTATCCAAGTAAGACGGCTGCACCGCATAGTCAACTCTACGGATGAGGTGACTAGGAACGTGGTGTGGGAGATGGGTGCCGAACGCGAGTTTCAAAGGCTATGGGTTAAAGCGGGCGGCAGTGCCAGAGGAATGCCGAGACTTGCTCCACCGCACATGGAGCAGGAGGAAGCCCCGCTGGAGCTGCCGGTTCCCCCCGTCAATAGATGTCCAAGACCGTGCGATTGGCGACAGGAGGAGTACTTGGCATGGACTAAGCTGCCTGTCCAGGGTGTCGGTGCACAACTGTTTAAGAAGGATAGGATCAGCAATGCTTGGATCAGGGATTATAGTGGGTTCCGGCAACGCCACTATATTGCTGCATTGCAACTGAGGGCCAACGTGTATCCGACGAGAGAGTGCCTCAGCAGAGGTAGGGCGGGTAACCTTGTGACTTGCAGACAGTGCCGTGCCGAAGTGGAATCCTGTTCACATATCTTGGGGCAGTGTCCTAGCGTTCAGGGGGCTAGAATTGCCCGTCACAACAAGATTTGTGATCTATTGGCCCTCGAAGCCGAAAGGGCAGGGTGGAATGTGCACAAGGAACCTCACCTTAGGGATGAGAATGGGGATCTTCGGAAACCCGACCTTGTGTTCTCGAAAGGAAGGAGAGCCCTGGTTGTCGATGTGACTGTCAGATTTGAGTACGCTGACGACACCCTGCAGAGGGCTGAGGCGGAAAAGTCCAGTTACTATAGCCCATTGAAACCGCAGATCGTGGAGTTAACGGGAGCCGACCAGGTGCAATTCTTTGGTTTCCCGATGGGAGCCAGAGGAAAGTGGCCGGCTTCCAACAACAGGATCCTGCAGGAGCTCGAGGTAGGGGTGGCCAGGAGTGTCGCCTTTGCCAAACTTGTTAGCCGCCGGACCCTATTATATTCCCTGGATATTCTAGCAAAGTTCGGCAATGCTGACATAGTTTATCTCGTTACCGTCTGAGCGGAAAAGGAATCCCCTTCCTTCTGAGCGTTAGGGACAAGGAGCGGCAGCGTGATCCCAAGGGGGTGAGGTGTAGGGTGGCTAAGGTTCGGTGTGCGACCCTGAGGGGCCGCCGTCGGGACGAGGCGATCCTGGACCCATTCCTATAAATGATGCGGAAAAGGTTCCGGGAGGGTGTAGAAGTAGCGTTGGTCCGATGTGCAGCCTTGAGGGGTCTGCTATCGGGACGAGGCGAACCTGGACCCTCCCTCGTGATGCGGAAAAGGTGCCGAGAGAACAGGCTGCCGGACTGTATTTCCACCCCGGCTAGATAGCCCTTTGTTGTCTGGGGGGCTATCGAAAGAAGGTGAGCGTACAGATGAACCGGGTTTGGAGGCATCGTGCTGGGCGGGAGCAAGGTTGGGGCGAATTACCCTGTGTTGGGCCTTTCGCTTCTCCCCCCGCCCGTGTCCGTTCCTCTGTGGAGGTTTCGTGCTGGATTGGAGTTATGTCGGGGTACCTCCCCGGTGGTTAAGTCTCTCGCTTCTCCCTCCTGTTTATGTCCGTTCCCCATTGGGGGCATCGGGCGGGAGGGGAACTTAGTTTGAAGGGATTTCCCCGGTGGTTGGTGCTCCCTCTGGCTCGTCCATGTCCGTCCCTCCGTAACGTGTGTCCTCTGGGTCTATCACCCGTGTCGGACCTAACGTTTATACCGGTAGACACCCCTTGTAGCTGTATGCATCTGGGGGGCTGTCGAAAGATGGTGAGCGTACAGAAGAACCGGGCATGGAGGTCTCGTGCCGGGCGGGAGCCAGGTTGGGGCGGATTACCCTATGTTGGGCCTTTCGCTTCTCCCTCCCCGCCCGTGTCCGTTCCTCTGTGGAGGTTTCGTGCTGGAT</t>
  </si>
  <si>
    <t>Oryzias latipes</t>
  </si>
  <si>
    <t>Japanese rice fish</t>
  </si>
  <si>
    <t>Beloniformes</t>
  </si>
  <si>
    <t>Adrianichthyidae</t>
  </si>
  <si>
    <t>ASM434744v1</t>
  </si>
  <si>
    <t>R2-1_OL_NH</t>
  </si>
  <si>
    <t>LVTHGLYLHVVPLVTTCRLNQPAHNWGMFDRLTPVLRSQTIMRANTLYVGQDYPSGLSKRVPARLVAGPMLRERSCHAHVFRAGHMWNWRSSLPSGRWDQPALEKPRVLTRSVATATDPEITSYPGKSVSTSTQVQEEDWCSRESGWISPGLAPEEPSVVSEIIASTEATMRVATEEVVLEPQPEQVVTILPEHGRNVLPGLAEQATASPTEVSVLLPDLAENCPLCGVPIGGLRLLGVHFASRHAGVSVVYECRKCAWRHPNSHSIACHVPKCRGRARVPSDNPGIACDLCEARFATEVGVAQHKRHVHPVEWNEVRLGRRVARGGGIKATKLWSVAEVETLIRLIREHGDSGATYQLIADELGRGKTAEQVRSKKRLLRIDMASNSPDNAEVEEERLEPLAVRSSSQSPPSLVATRIREAVARGESEGGEEIRAIAALIRDVDQNPCLIETSASEIISKLGRSVDGPKRPRPVVREQTQEKGWVRRLARRKREYREAQYLYSRDQARLAAQILDGAANQECALPVDQVYGAFREKWETVGQFHGLGEFRTGARADNWEFYSPILAAEVKENLMRMANGTAPGPDRISKKALLDWDPRGEQLARLYTTWLIGGVIPRVFKECRTKLLPKSSDPVELQDIGGWRPVTIGSMVTRLFSRILTMRLTRACPINPRQRGFLASSSGCAENLLIFDEIVGRSRLDGGPLAVVFVDFARAFDSISHEHILCVLEESGVDRHVIELIRNSYVDCVTRVGCVEGMTQPIQMKVGVKQGDPMSPLLFNLAMDPLIHKLETAGTGLKWGDLSIATLAFADDLVLVSDSEEGMGRSLGILEKFCQLTGLRVQPKKCHGFFMDKGAVNGCGTWEICGSPIHMIPPGESVRYLGVQVGPGRGVMEPDLIPTVRLWIERISEAPLKPSQRMRVLNSFALPRIIYQADLGKVTVTKLAQIDGIVRKAVKKWLHLSPSTCNGLLYSRNRDGGLGLLKLERLIPSVRTKRIYRMSRSPDIWTRRMTSHSVSKSDWEMLWVQAGGERGRAPVMGAVETAQTDVERSPDYPDWRREENLAWSALRVQGVGADQFRGDRTSSSWISEPASVGFAQRHWLAALALRAGVYPTREFLARGKEKSGAACRRCPARLESCSHILGQCPFVQASRIARHHKVCVLLATEAEKFGWTVIREFRLGDAAGGLKIPDLVCKKADTVLIVDVTVRYEMEGETLKRAASEKVEHYLPVGKQITDKVGGRCFKVMGFPVGARGKWPASNNTVLAELGVPAGRMRTFARLVSRRTLLYSLDILRDFMREPAGRGTRVALIPAATGAAN</t>
  </si>
  <si>
    <t>GAGACGAGAAAGAGAGGAAGTGTCAAATAAATGGATGCAACAGTGACACTTACAAGTAGGAGTATAGAAAGCAAAGCTAAAGAAATCAGTGGGAGCATCACTGCAGTGGATTCTAACTGTCGGACAACTTGAAGCAGAATAACAAGAAACAGCACTTTAGGAAATTCTTAAAAAACTGAGGAGTAAATGACTTTTAGTAATGCATGGCATCTAAGGGCTGGGTCGGTCGGGCTGGGGTGCGAAGCGAGGCTGGGCTCGCGCCGCGGCTGGAGGAGCAGTCGCCCCGTCGCCCTCCTCTCTCCGCCGCCGGAGGCGCGGCGACGGCCCGCCCTGTGGGGGGTTTTCCCCGCTCTCCTCCGTCTGGCTCGTCCAGGCGGCGGGGGGTCGGGGGGGCTTCTCGCGGGGCGGTGTCCGGCGCCGTGCGGAAGGCGGGTCGTGGGAGGGGGCCGGGTACGGCGGGTGCGGCTGCGACTCTGGACGCGCGCCGGGCCCTTCTCGCGGATCTCCCCAGCTGCGGCTCCCGCCGGGGGTCCCCCCGTCTCGGCGGTGGGGCTCCCCCCGGCGGGCTGCCTCGGCCGGCACCTAGCAGCTGACTTAGAACTGGTGCGGACCAGGGGAATCCGACTGTTTAATTAAAACAAAGCATCGCGAGGGCCCGCGGCGGGTGTTGACGCGATGTGATTTCTGCCCAGTGCTCTGAATGTCAAAGTGAAGAAATTCAATGAAGCGCGGGTAAACGGCGGGAGTAACTATGACTCTCTTAAGG</t>
  </si>
  <si>
    <t>TAGCCACAGGGGACAAAGAGCCCGCCCAAGTACCGCTCCCGAGGGAGCGGGAAACGGGAGGGTGACTATCCCCTGGGGGTCCGGCGAGAGCGCTGGTCTACGGACCGGGGGTGGCTGTGGGCAGGCTGCTCCCCAGGCCAGTTGATTAGTTACGCATGGGCTGTACCTCCACGTGGTCCCGCTGGTAACGACTTGTCGGCTAAATCAGCCCGCCCACAACTGGGGTATGTTTGACCGTCTAACCCCAGTACTTAGGTCACAAACCATAATGAGGGCTAATACGTTGTATGTCGGCCAGGACTACCCTTCTGGCTTATCAAAACGGGTACCAGCGCGGCTAGTGGCGGGGCCGATGCTGCGAGAGCGAAGCTGTCACGCCCATGTGTTTAGGGCTGGACACATGTGGAACTGGCGAAGCAGCCTTCCGAGTGGGCGCTGGGACCAGCCTGCTTTGGAGAAGCCTCGGGTCCTAACCCGGTCGGTGGCGACGGCCACCGACCCCGAAATTACCTCTTACCCAGGGAAGTCCGTATCGACAAGTACGCAGGTCCAGGAGGAGGACTGGTGTAGCCGGGAGAGCGGGTGGATCTCACCAGGACTGGCTCCTGAGGAACCCTCAGTGGTGTCCGAAATTATAGCCTCCACGGAAGCGACAATGAGGGTGGCAACCGAGGAGGTCGTGCTGGAACCACAGCCTGAACAGGTCGTCACAATACTTCCGGAGCATGGTCGAAATGTTCTTCCGGGGCTGGCGGAACAGGCCACCGCCAGCCCCACAGAAGTCTCGGTGCTCCTCCCAGACCTTGCCGAGAACTGCCCGCTGTGTGGCGTGCCGATCGGGGGCCTGCGCTTGCTCGGGGTGCATTTCGCCTCCCGACATGCGGGGGTGTCCGTGGTGTACGAGTGCCGTAAGTGTGCGTGGCGGCATCCCAACAGCCACTCAATCGCGTGTCACGTCCCCAAATGCCGGGGGCGTGCGCGGGTGCCCAGTGACAATCCGGGGATCGCTTGCGATCTCTGTGAAGCCCGGTTTGCAACGGAGGTTGGGGTCGCCCAACACAAGCGGCACGTCCATCCGGTGGAGTGGAACGAAGTGAGACTGGGGAGGAGAGTTGCGCGCGGTGGAGGAATTAAGGCGACGAAGCTCTGGAGTGTAGCGGAGGTAGAGACGCTAATCCGGCTCATCCGTGAGCACGGAGATTCAGGTGCCACCTACCAGCTCATTGCTGATGAGCTGGGCAGGGGCAAGACGGCCGAACAGGTGAGGAGTAAAAAGAGGCTCCTGCGCATAGATATGGCAAGCAATAGCCCAGATAATGCAGAGGTTGAGGAGGAGAGGTTGGAACCTCTGGCGGTTCGGTCCTCGTCACAGTCACCCCCGAGCCTGGTGGCGACCAGGATCAGGGAGGCAGTTGCCAGGGGTGAATCAGAAGGTGGCGAGGAGATCAGGGCTATTGCTGCTCTCATTAGGGACGTAGATCAGAACCCTTGTCTGATTGAAACCTCGGCGTCGGAGATCATCTCGAAGCTAGGAAGGAGTGTGGATGGGCCCAAGAGACCCAGGCCCGTTGTCAGGGAACAGACCCAAGAGAAGGGATGGGTAAGGCGGCTTGCCCGGCGGAAAAGGGAGTACAGAGAAGCTCAGTACCTGTACTCAAGGGATCAAGCAAGGTTGGCGGCCCAGATCCTCGACGGTGCCGCCAACCAGGAATGCGCCCTACCGGTGGACCAGGTCTACGGAGCGTTCCGTGAGAAATGGGAAACCGTAGGGCAGTTCCACGGACTTGGTGAGTTCCGGACGGGTGCACGCGCAGACAACTGGGAGTTCTACTCTCCAATCCTGGCGGCTGAGGTGAAGGAAAACCTAATGAGAATGGCTAACGGCACGGCCCCGGGACCAGACAGGATAAGCAAAAAGGCTCTGCTTGACTGGGACCCCCGGGGTGAGCAACTGGCACGGCTGTACACGACGTGGCTGATTGGTGGGGTCATACCAAGGGTCTTCAAGGAGTGCAGGACTAAGCTGCTACCGAAATCCAGCGACCCGGTCGAGTTGCAGGACATCGGCGGGTGGAGACCGGTGACGATTGGGTCGATGGTGACTAGGCTGTTCAGTCGGATTCTTACGATGAGGCTAACCCGAGCCTGTCCGATCAATCCGAGGCAGCGCGGTTTCCTGGCCTCCTCGAGTGGATGCGCGGAAAACCTGTTGATCTTTGACGAGATCGTCGGGCGCTCGAGGCTGGACGGGGGGCCGCTGGCAGTGGTGTTTGTGGACTTTGCGAGGGCCTTTGACTCCATCTCACACGAACATATCCTGTGTGTTCTCGAAGAAAGCGGGGTTGACAGGCACGTCATCGAGTTGATCCGAAACTCGTATGTGGATTGCGTGACCAGGGTGGGTTGTGTCGAGGGTATGACACAACCCATACAAATGAAGGTTGGAGTGAAGCAGGGAGACCCCATGTCCCCCTTGCTCTTCAACCTGGCTATGGATCCCCTCATCCATAAACTCGAGACGGCCGGAACTGGACTGAAATGGGGCGATCTTTCGATCGCCACGCTGGCCTTTGCCGACGATCTGGTGCTGGTGAGTGACTCCGAGGAAGGCATGGGGAGGAGTCTCGGGATCTTGGAGAAGTTTTGCCAACTGACTGGGCTGAGGGTTCAGCCCAAGAAATGTCACGGGTTCTTTATGGACAAGGGCGCAGTGAACGGCTGTGGAACCTGGGAGATCTGTGGGTCACCGATCCACATGATTCCCCCGGGGGAATCAGTTCGTTATTTGGGAGTCCAGGTAGGCCCGGGGCGCGGCGTGATGGAACCGGATCTTATCCCGACGGTCCGCCTGTGGATCGAAAGGATCTCGGAGGCTCCTTTAAAGCCCTCACAACGCATGAGGGTTTTGAACTCATTTGCTCTTCCCCGGATAATTTACCAGGCCGATCTAGGGAAGGTTACGGTAACCAAATTGGCCCAGATTGATGGGATTGTCCGGAAGGCTGTGAAGAAGTGGCTCCACTTGTCACCATCCACGTGCAATGGACTGCTTTATTCACGGAATCGCGACGGCGGTTTGGGCCTCCTAAAGCTGGAAAGACTAATCCCATCCGTGCGCACGAAGCGTATCTATCGGATGTCCAGGTCTCCGGATATCTGGACACGGCGAATGACTAGCCATTCTGTGTCTAAATCTGACTGGGAGATGTTGTGGGTCCAAGCGGGAGGTGAGAGGGGCAGAGCACCTGTAATGGGTGCCGTGGAGACTGCCCAGACCGATGTGGAGAGATCGCCAGACTACCCAGACTGGCGGCGTGAGGAAAACCTGGCATGGTCGGCCCTGCGGGTGCAGGGTGTGGGTGCAGACCAGTTTCGAGGCGACAGGACCAGCAGCTCTTGGATCTCCGAGCCCGCTTCGGTTGGGTTCGCGCAGCGCCACTGGTTGGCTGCCCTGGCGCTGAGGGCTGGGGTGTATCCCACTCGGGAGTTTCTGGCTCGGGGTAAGGAAAAGTCAGGAGCAGCTTGCAGACGCTGCCCGGCCAGGTTGGAATCATGTTCACACATACTTGGGCAATGTCCGTTCGTTCAGGCGAGCAGAATTGCGCGGCATCACAAGGTGTGTGTGCTCTTGGCCACGGAGGCGGAGAAGTTCGGCTGGACGGTAATAAGGGAGTTCCGTCTTGGGGACGCCGCTGGCGGTCTCAAGATACCCGACCTGGTTTGCAAGAAGGCTGATACAGTTCTCATTGTCGACGTGACCGTCCGGTACGAGATGGAGGGAGAGACGCTAAAAAGGGCCGCATCGGAGAAGGTGGAACACTATCTCCCAGTGGGGAAGCAGATTACGGACAAGGTCGGAGGGCGTTGCTTCAAAGTCATGGGGTTCCCTGTAGGTGCTAGGGGAAAGTGGCCAGCGAGCAACAACACAGTTTTGGCTGAGTTAGGCGTCCCTGCAGGTCGGATGAGGACCTTTGCCAGGCTGGTGAGCCGGAGGACCCTCCTTTATTCTTTGGATATATTGAGGGACTTCATGCGTGAGCCGGCCGGCAGGGGAACTCGGGTTGCTCTCATCCCCGCGGCAACGGGTGCCGCGAATTGAGGGGGACAGCTGGGAGTCTCGGCATGATTACAAATCCTGCGCAGCACTCGGATGTCGTCCGCGTGACGGACACATAAATCCGGAAAGCGAGTGGTGACTCGCCTCAAG</t>
  </si>
  <si>
    <t>TAGCCAAATGCCTCGTCATCTAATTAGTGACGCGCATGAATGGATGAACGAGATTCCCACTGTCCCTACCTCCTATCTAGCGAAACCACAGCCAAGGGAACGGGCTTGGCAGAATCAGCGGGGAAAGAAGACCCTGTTGAGCTTGACTCTAGTCTGGCACTGTGAAGAGACATGAGAGGTGTAGAATAAGTGGGAGGCCCTCGCGGCCGCCGGTGAAATACCACTACTCTTATCGTTTTTTCACTTACCCGGTGGGGCGGGGAGGCGAGCCCCGAGCGGGCTCTCGCTTCTGGTGTC</t>
  </si>
  <si>
    <t>Fundulus diaphanus</t>
  </si>
  <si>
    <t>Banded killifish 2</t>
  </si>
  <si>
    <t>fFunDia1.hap1</t>
  </si>
  <si>
    <t>R2-1_FDi</t>
  </si>
  <si>
    <t>IRAPWLEQPCPLCELNLKTAGSAANHMVKVHRARKIEYFCKRCASGKASLRSVSVHGGICGKRLKSKLIAGTYTCNFCSRTFLSARGRSLHIRRMNSGTMTSLQDDGGSPTSVDSPAPTPAQSPALEPNKPKYKRKLGLKQAFQLVLKDSPESLKGLHPLHSTFKDLTKSMKRTIKAIRKLAGKDHESSPGSKMLRRHASQQSRRSKYRSLQNMYKKDRSAAAAFVLDGAKKVPCAVPRNVVENTYAQIWGGIDPFVGLNNFTDLPQTDNDHLIWPLTAGEILSSIKGMKRRSAPGPEGIQLADLLSWDPTGHKLAALYNTMLYIGRLPNCLKESRTTLIPKATGDELQKIENWRPITIGSSILRVLSNTLARRLSEVCPLNRSQRGFIGGGKGCAENLMVLDGIISNAKKMPRSLAIVFIDLARAFDSVSHKLIEEVLKGRGTKTSVVEFILDSYQGVKTRVLTAEGPTNYIEVEKGVKQGDPLSPLLFNMAIDPLLHSLEKNGKGYRLAGHSITALAYADDLAMVSESWRGMNRNIKLLKDFLASTGLKVKVAKCGGFCFERRGQSRTLNSCKPWKLGEDTIPVMEANDRIKYLGVQISPIVSIVPPEPEVMISKMIDSISGAPLKPSQMLMILHTFAVPRVTYMADVGMTRSGSLRKTDGLLRTAVKKWLHLEHSTVDGLLYAHQKDGGLGLVKLENQIPLLQLRRLVELLQSSDKVCAEITKITVEQSLLDKLYRKVLGESERKSETVCDLENVDTSLLTAEIWRSREFIKWTNTKKQGRGVLPFKGDKISNQWLKIPTTLHESEFILALKLRSNTITETSSPTMDAGDRHICRLCKTEREALGHIISCCSVLKPNRMSNHNKICRLLAEVAASKGWTVERERRLLSSEAGTGIPDLIFNKKRKSIVADVALCYDGSTANLTRIGRQKEDKYRPFERLIKSTFRTNSVKFFGFPLGAKGKWPRSNFDLLKHLGFNQEERRRLGRRFARRAILLTIDIVKV</t>
  </si>
  <si>
    <t>GCTGGGGTGCGAAGCGGGGCTGGGCTCGAGCCGCGGCTGGTGGAGCAGCCGCCCCGTCGCCCTCTCCTCTCCGCCTGTCGGAAGCGCGGCGCTCGGCCCGTCCCGTGGGTTCGCCCGCGTCCCCGGCGCACTCGTTGAGTTGGCAGGCGCGGGTCGCTCGCGGGGCGGTGCCCGACGCCGCGTGGAAGGCGGGCCGGCGGAGGGGATGCGGTCGGCGGTCGGTGGCGGCGACTCTGGACGCGTGCCGGGCCCTTCTTGCGGATCTCCCCAGCTGCGGCGCCCGTCCGAGACCCGTTCGCGCGGGCCCCGGGCGGGTGGCCTCGGCTGGCGCCTAGCAGCTGACTTAGAACTGGTGCGGACCAGGGGAATCCGACTGTTTAATTAAAACAAAGCATCGCGAGGGCCCACGGCGGGTGTTGACGCGATGTGATTTCTGCCCAGTGCTCTGAATGTCAAAGTGAAGAAATTCAATGAAGCGCAGGTAAACGGCGGGAGTAACTATGACTCTCTTAGC</t>
  </si>
  <si>
    <t>CGGAGGCAGGAATCATGTCGGTCAGGGTAACTTTCTCCTTTAGGGGATCGTAGTCGCTTGATTGTGATTGCGATCCTCTTGAGTTTTGACCCATTTGCACCTGTCTACAGGTTTCGGCCTGAGAGACAGGGGCTTTTGGCTAAAGGCTCGGGAGGGTTCCTCTGTCATCAAACAGGGGCGGTTGGATGGGATCTCCGCCCCCTAAGACGGAGGAACTTTAAGTTATCAAGCTGCTACCTCCGCGTGGTACACCCGGGCAATGGGTCGAGTGAGGCTCAAGTCTTACTCGATCTAGCTAAAGCAGCTTCCCAACTGTCTCTTGTATAGCAGGTGACCATGACTCCGTGTGCTGATCCTGCTTGGTGGCCGTCGTTCCTTCCGTGCACGGACCTTCCCTCTCCAACCTCCTTCTGGGTCTCCTATAATAGCAGACCTGGAAGTGCGGTTTCCTTTTGCCGGATGTGGTTTGCCAGTGCGCGGTGGCCCGAGGACCGGGGGGTCTTTTGTTGTCCGTGTAGGGTTAACCTATCTGACAGAGGGGGCCGTTCAGTGGGGTTGGAGATCAAAGGGATTGCTCACGTGTACGGGTGGGAGCGGCGGTTCCAGTATGGCACTACGCGGAGCACGGGAGCCTGCTCCAAACTCATACAGGCTACCAACCATAACCACAAAAGGTTATATGACTGTTAGCGATAGGGGTACCAGCTCATATAGAACCTATATTTGCAAGTCTGCATTTACAAGAGGGACCAAAACTTGGCTTGCAAATAAATATTTGGTTCCTCATTTTCGCAATGTGCTGCCATACCATGACCACAAAAACCGGATCCGGTATACAAGTTGTTATTACTAACCATGCCTTCTCTGTCGTTACAGAAAGGTGATACCATGGAGACTGATGCGAGAATTGGACCGAACGTAGGACCAGGGTCCACCCCGTTGACAGTACAGACCGGCTGCGATACCATGACCAAGAGTGAGACACGACCCAGATTGATGACACTAAAGATAAGAGCAGATGACCTTCCATGGTCATCTCCTATTAAGAAACCGAAACAGGAGTGCCGACGGCCGCGGTCTGCCGATGATAAATCCCATGTTCCCCTATTAAAAGGAAGACTGCAATTTCGATCCTCCAACAGGGGAGACGATCCTGTATCTACTCCTCTATCTAAGGGACATGGGGGTTTTCCCCGAAAAAAGCTCTTTTCTCCCAACCCAAAGTACACGGGAATCATCTTTTTGAGTGTCGATCCAATGTGGAGGAGAAGGCTGGTTGCACAGAAGAAGAGGCTACCGAACGAAGTGTCAGTTTGAATCAGAGCCCCATGGTTGGAACAACCTTGCCCTTTGTGCGAACTGAACCTTAAAACTGCTGGATCAGCTGCCAACCACATGGTTAAGGTTCACAGAGCAAGGAAAATTGAATATTTCTGCAAGAGATGTGCTAGTGGAAAAGCTAGCCTCAGGAGCGTATCAGTGCATGGGGGTATATGTGGCAAGAGGCTCAAATCGAAGCTGATTGCGGGAACTTACACTTGTAACTTCTGCTCCAGAACCTTTTTAAGTGCAAGAGGAAGATCATTACACATAAGAAGGATGAACTCTGGAACAATGACGTCCTTGCAGGATGATGGAGGATCACCCACCTCTGTAGACTCACCTGCCCCCACTCCGGCTCAGTCACCGGCCCTTGAGCCAAATAAACCGAAATACAAGAGAAAGCTTGGATTAAAGCAAGCATTTCAACTTGTGTTGAAAGATAGTCCAGAAAGTCTAAAGGGCCTTCACCCCTTACATTCCACTTTCAAGGACTTAACGAAAAGTATGAAGAGGACTATTAAAGCAATCAGGAAGTTGGCCGGTAAAGATCATGAATCGAGCCCCGGATCCAAAATGTTACGTCGGCATGCTTCACAGCAATCGAGACGAAGTAAATACAGGAGTCTTCAAAACATGTACAAGAAAGACCGGTCTGCAGCCGCAGCTTTCGTCCTTGATGGAGCGAAGAAAGTCCCTTGTGCTGTTCCTCGAAATGTTGTCGAAAATACATACGCACAAATATGGGGTGGAATTGATCCTTTTGTAGGTCTAAACAATTTCACTGATCTACCACAGACTGATAACGACCACTTGATTTGGCCCTTGACAGCGGGCGAAATCTTATCATCCATCAAAGGGATGAAACGCAGGAGCGCACCGGGACCGGAAGGGATACAACTGGCTGACTTGCTGTCCTGGGACCCCACCGGACACAAACTTGCAGCATTGTATAACACCATGTTATACATCGGCAGACTGCCTAACTGTTTGAAGGAAAGTAGGACGACCTTGATACCGAAAGCTACGGGAGACGAGTTGCAAAAGATTGAAAACTGGAGACCGATAACCATTGGTTCCAGTATTTTGAGAGTCTTGTCAAACACACTGGCCAGGAGATTGAGTGAAGTATGCCCCCTGAACCGCTCACAGAGAGGGTTTATAGGGGGTGGAAAGGGATGTGCGGAAAACCTGATGGTGCTGGACGGAATCATATCCAATGCCAAGAAAATGCCAAGATCTTTGGCTATAGTGTTCATAGACTTAGCAAGAGCGTTTGACTCGGTCTCCCACAAGTTGATTGAAGAGGTCTTGAAAGGGAGAGGTACCAAAACTTCTGTGGTCGAATTCATATTAGACTCTTATCAGGGAGTCAAGACGAGAGTGTTGACTGCGGAAGGACCGACCAACTACATTGAGGTCGAGAAAGGAGTCAAGCAGGGAGACCCCCTCTCCCCGCTACTTTTCAATATGGCAATAGACCCCCTATTGCACTCTCTGGAGAAAAATGGAAAGGGATACAGACTGGCCGGACACTCCATCACCGCCTTGGCATATGCGGACGACTTGGCGATGGTTAGTGAATCCTGGCGGGGAATGAATAGAAACATCAAACTCCTAAAGGACTTCCTGGCGTCCACCGGACTCAAAGTTAAAGTTGCAAAGTGCGGTGGATTCTGCTTCGAACGAAGAGGTCAATCCAGAACCTTGAACAGCTGCAAACCTTGGAAATTGGGAGAGGACACCATACCAGTTATGGAAGCCAATGACCGGATCAAATACTTGGGGGTACAGATATCGCCCATTGTTAGTATTGTCCCTCCTGAACCCGAGGTTATGATCTCGAAGATGATCGACAGTATCTCCGGAGCCCCGTTGAAACCCTCACAGATGCTTATGATACTGCACACATTTGCAGTCCCGAGGGTTACCTACATGGCAGATGTAGGTATGACTAGGAGCGGGTCGTTGAGAAAGACCGATGGTTTACTTCGAACGGCTGTGAAGAAGTGGCTCCATTTGGAGCACTCGACTGTTGATGGACTATTATATGCCCATCAAAAGGACGGCGGTTTGGGTTTGGTGAAGTTAGAAAATCAAATCCCATTGCTACAGTTGCGTAGGCTGGTTGAACTTCTCCAATCCAGTGATAAAGTTTGTGCGGAAATCACAAAGATAACTGTTGAGCAGAGTCTCCTGGACAAGCTCTACAGAAAAGTTCTCGGTGAAAGCGAAAGGAAGTCTGAGACTGTCTGCGATCTTGAAAATGTTGATACTAGCCTTCTCACGGCTGAGATTTGGAGGTCTCGTGAGTTCATCAAATGGACGAACACTAAGAAGCAAGGGAGAGGCGTCCTCCCCTTCAAGGGCGATAAGATAAGCAATCAATGGCTGAAGATTCCGACTACCCTCCATGAGTCGGAATTCATCTTGGCCTTGAAGCTTCGATCAAACACCATCACAGAGACGTCCTCTCCTACAATGGACGCTGGTGACCGCCATATATGCCGGCTATGTAAGACTGAGCGAGAGGCTCTTGGACACATTATAAGTTGCTGCAGTGTCCTCAAGCCTAACCGAATGAGTAACCATAACAAAATCTGTCGTCTGTTGGCTGAAGTTGCGGCTTCCAAAGGATGGACCGTCGAGAGGGAAAGGAGGTTACTTTCCTCTGAAGCAGGAACCGGGATACCCGATTTGATATTTAACAAGAAGAGAAAATCCATTGTGGCAGATGTAGCCCTTTGCTATGATGGCAGTACGGCGAATCTTACGAGGATTGGAAGACAGAAGGAAGACAAATACAGGCCGTTTGAACGGTTAATCAAGAGCACGTTCAGAACTAATTCGGTGAAATTCTTCGGTTTCCCACTTGGAGCTAAAGGAAAATGGCCACGTTCTAACTTTGACTTACTGAAGCACCTCGGCTTCAACCAGGAGGAGAGAAGACGCCTGGGCAGAAGGTTTGCAAGAAGAGCCATATTGCTAACAATTGACATTGTTAAGGTTTAAAAGAAGCTTGTTATACAAACTGTCTAGACCTAGCGTATTTACGTACATATGTTGTGTTATTGTCATGTAACTTTTGCTTGTTAAATAAACAAATTTAGACCCCCTTGTTAAAAATGGGGTCATGTAACAAGCCAAATATACCAGGGGCGCGAAACGGCTGAATACATGACAAACTATGTCCCTAACGATCAAGAGGTCATCTCTTCGATTGGTTGTGCCGAGCACCGACTCAGGGCTTCGTTTCGTTTGGGAGTTGGCAAGCTTAGGACCTCGGTCCTTTGTAAGTGATTGCTGGGTGTCCGTTCAACCGCGCAGCTAAGGTGGCGAATGGTGGGAGAACTGGCCCCAAGTCGACGAGCGACGTTAAACACCTCGAAATGAGAGCCCTGGGCACCCGCTTTGGCGGCTCTGCCTGGGACCCTGCGAGCCGTTGGTAGAGATGGGGCTCAAAGGGCGTCACCTGGGGGGATCCCTGCTTGGTATCGGACCGGTTCGACAGGGGGATCCTGCCCACCTCCGAGTTCCTTCTCATCTAACATATGAGTGGACAGTCCCCCAAGGGCCTGGAAGGAACACGTGAGTTTCTTCCGTTCGGCGCGAGTAAACGTGCGGGAGTAACGGTGCTCTCTCTTTAGT</t>
  </si>
  <si>
    <t>TAGCCAAATGCCTCGTCATCTAATTAGTGACGCGCATGAATGGATGAACGAGATTCCCACTGTCCCTAACTCCCATCCAGCGAAACCACAGCCAAGGGAACGGGCTTGGCAGAATCAGCGGGGAAAGAAGACCCTGTTGAGCTTGACTCTAGTCTGACATTGTGAAGAGACATGAGAGGTGTAGAATAAGTGGGAGGCTCCAGCCGCCGGTGAAATACCACTACTCTTATCGTTTTTTCACTTACCCGGTGAGGCGTGAAGGCGAGCCCTCGAGCGGGCTCTCGGTTCTGGCGTCAAGCACCCCACGCGTGCGGGGCGTGACCCGCTCCGAGGACAGTGTCAGGTGGGGAGTTTGACTGGGGCGGTACACCTGTCAAACGGTAACGCAGGTGTCCTAAGGCGAGCTCAGGGAGGACAGAAACCTCCCGTGGAGCTGAAGGGCAAAAGCTCGCTTGATCTTGACTTTCAGTATGAATACAGACCGTGAAATCGGGGCCTCACGATCCTTCTGACTTTTTGGGTTTTAAGCAGGAGGTGTCA</t>
  </si>
  <si>
    <t>TAAAAGAAGCTTGTTATACAAACTGTCTAGACCTAGCGTATTTACGTACATATGTTGTGTTATTGTCATGTAACTTTTGCTTGTTAAATAAACAAATTTAGACCCCCTTGTTAAAAATGGGGTCATGTAACAAGCCAAATATACCAGGGGCGCGAAACGGCTGAATACATGACAAACTATGTCCCTAACGATCAAGAGGTCATCTCTTCGATTGGTTGTGCCGAGCACCGACTCAGGGCTTCGTTTCGTTTGGGAGTTGGCAAGCTTAGGACCTCGGTCCTTTGTAAGTGATTGCTGGGTGTCCGTTCAACCGCGCAGCTAAGGTGGCGAATGGTGGGAGAACTGGCCCCAAGTCGACGAGCGACGTTAAACACCTCGAAATGAGAGCCCTGGGCACCCGCTTTGGCGGCTCTGCCTGGGACCCTGCGAGCCGTTGGTAGAGATGGGGCTCAAAGGGCGTCACCTGGGGGGATCCCTGCTTGGTATCGGACCGGTTCGACAGGGGGATCCTGCCCACCTCCGAGTTCCTTCTCATCTAACATATGAGTGGACAGTCCCCCAAGGGCCTGGAAGGAACACGTGAGTTTCTTCCGTTCGGCGCGAGTAAACGTGCGGGAGTAACGGTGCTCTCTCTTTAGT</t>
  </si>
  <si>
    <t>Rhodeus uyekii</t>
  </si>
  <si>
    <t>Bitterling</t>
  </si>
  <si>
    <t>Rhuy_ver1</t>
  </si>
  <si>
    <t>R2-1_RUy</t>
  </si>
  <si>
    <t>NYDSLSCSYTARAPPRGDRWVGWSPGVHSLGLRPSKDPGHSRHGVTAHAGSILLVSEQLSKEKPGPTGSQVTSSGCEIGTAALSSVVKCPDCERSFPSLRSLGMHRHHAHPLEVNEERVVSYVSRRKEWSEEEDRKLYCMANNTWAKGMMKKDLYSLIHVNFGHRSVEAIKKRLQFLKWKPGMEVPLEEHVAMRQGSVLSTPGPSREQRKDQQQQYEPTLLTFQTSSGDPQSSGNVSIPIPVRKRRLRLWTQEDDDKLIATANNIWKEGLSKKELSNILSDSFGERTSESIRRRLNKLDWKPSCEILAFPMEPAGMRPVLVEQDEVERISSASHIEGVEDWRSSLLKAAQNEISDVRLKAHDLQALILDFLEGIKNREECAGALNDIIETIFPIRWTSSAPKKKQQRSIKNNRHKRRAQYGCIQTMYKTRRKDAAHTILNGQWRDAYLSNRSSVVGLEDYWKEVFAVPGTSKDWEMTEPEEVKWEILNSIQSIEVTETLREMSNSAWGPDKISAADLLAYDRSSIAGLLNMFLALEELPPVLSMARVTFIPKTSDPKSPTDYRPISIMSILGRCLHKILAKRMRNCLRFSEQQYAFLERDGCLEASTLLHSLIRKAHTEMTDMSLVFLDITKAFDTIAHDVIIRAGAEAGLPSPLLNYLQTLYRKAKVCVGGDTTYSARGVRQGDPLSPVLFILAMDKVLRNSKPEKGISMSNDIVIDCLAYADDVVLLAQSKSDLQLKLDGFGDALDKMGMKVNAKKCKSITLVKDKRRKCMLLLPESYVVQDESVDAMTVDDKYQYLGLPFTWKGRETPRHTGQLAVMLHEVTRAPLKPYQRLDITRSFLIPRLLHSLVLGVVHRNTLKKMDRLVRAEVRAWLRLPKDTPIAYLHAPIPSGGLGIPCLLTQIPLLQRKRMEKLLTSDHRLDMAICSLPSTKILLRRINTICKVGDMEILTKEEGRTAWTRALQQSFDGRDLVLNNIDKDSHQWLRMPERVFPRLHIRGIQLRGGVLYTKSRAHRGREALPTETACRGLCTNSKETLNHILQVCELTHDARCARHNRIMHKIAKILRSRIPMCTTEPIIPSGRTFIKPDIVIQREMKTTVLDVSVVAGARMEESWNIKIKKYGSDGNKRAILEWASHNETLEHLPVIISNKGLMYGPSGKGLRKLGLSRRDVGDLCLLAIIGSLKTYDTYMRGTGH</t>
  </si>
  <si>
    <t>CGCGGACCCGCGGCTCCCGACGTCTCCCCGTCCCCCCTTCGCCTCCGGCGTCCGGCGTCTCTCCCCGCGAGGGGAGGCGGCGCCGGGCGTCGGGCGGCGGCGGGGGTGTGCGGGGACCGACGGAGGGTTCCGCGGCCGCCGCCGAGGGGCGGGGCGGGCGGGGGGGGCGCGCCCGGGCGCGCGGCGGCGACTCTGGACGTGCGCCGGGCCCTTCTCGCGGATCTCCCCAGCTACGGCCCGCGTCGGGACCCCCGTCCCGCGTCTCTCGCTCCCCTCGCGGGGAGAGGGGGGCCGGGCGGGCGGCCTCCCCGGCGCGGCGCCTCGGCCGGCGCCTAGCAGCCGGCTTAGAACTGGTGCGGACCAGGGGAATCCGACTGTTTAATTAAAACAAAGCATTGCGAAGGCCCGCGGCGGGTGTTGACGCAATGTGATTTCTGCCCAGTGCTCTGAATGTCAAAGTGAAGAAATTCAATGAAGCGCGGGTAAACGGCGGGAGTAACTATGACTCTCTTAGTT</t>
  </si>
  <si>
    <t>GTAGTTACACGGCCCGGGCGCCTCCTCGTGGCGACCGCTGGGTAGGGTGGAGCCCTGGGGTTCATTCCCTTGGTCTCCGCCCGAGCAAAGATCCGGGCCACTCCCGGCATGGGGTAACCGCCCATGCCGGGTCAATACTACTGGTTTCTGAACAACTATCAAAAGAAAAACCTGGACCCACTGGTTCCCAGGTGACAAGTAGTGGCTGCGAAATAGGGACTGCTGCCTTATCAAGTGTCGTTAAGTGTCCAGACTGTGAAAGAAGTTTCCCCTCATTGCGGAGTTTGGGGATGCACCGTCATCATGCTCATCCCCTTGAGGTCAATGAAGAGAGGGTAGTTTCTTATGTCTCGAGAAGGAAGGAATGGAGTGAGGAGGAAGATCGTAAGCTTTATTGCATGGCCAACAATACTTGGGCCAAAGGCATGATGAAGAAAGATCTTTATAGTCTGATTCATGTAAACTTTGGGCATCGATCAGTCGAAGCAATCAAAAAGCGATTGCAATTTCTTAAATGGAAGCCTGGGATGGAAGTCCCTTTGGAAGAACATGTAGCGATGAGACAGGGTAGTGTATTATCTACTCCTGGTCCATCGAGAGAACAACGGAAAGATCAACAACAACAATATGAACCTACTTTACTTACCTTTCAGACTTCTAGTGGAGATCCGCAGTCATCTGGAAATGTGTCGATCCCGATACCTGTAAGAAAGAGGAGGTTGAGATTATGGACTCAGGAGGATGATGACAAACTTATTGCAACCGCCAATAACATCTGGAAAGAAGGGTTGTCAAAAAAGGAACTTTCTAACATCTTGTCAGACTCCTTCGGTGAGCGGACCAGTGAGTCCATACGAAGAAGACTTAACAAATTGGATTGGAAGCCCTCATGTGAGATCCTGGCGTTTCCTATGGAACCTGCCGGGATGCGGCCTGTACTTGTAGAACAGGATGAGGTCGAGAGAATATCATCAGCATCACACATTGAAGGGGTTGAGGATTGGAGATCATCCTTGTTGAAAGCAGCACAGAACGAAATTAGTGATGTGAGGTTAAAGGCACATGATCTTCAAGCTTTGATCCTGGATTTCCTTGAGGGAATTAAGAATCGTGAGGAATGTGCAGGAGCTCTTAATGATATCATAGAGACTATATTCCCGATTCGATGGACATCGAGCGCCCCTAAAAAGAAACAACAAAGATCTATTAAGAATAATAGACATAAGAGGAGAGCGCAATATGGCTGCATACAAACTATGTATAAGACACGCAGGAAAGATGCTGCTCACACCATCTTGAATGGACAATGGCGTGATGCTTACCTTTCCAATAGATCATCTGTTGTAGGTCTCGAGGACTATTGGAAAGAAGTCTTCGCGGTGCCAGGTACATCAAAGGACTGGGAAATGACTGAACCTGAGGAAGTCAAATGGGAGATATTGAACAGTATACAATCAATAGAAGTGACAGAGACATTGAGGGAGATGAGCAACTCGGCATGGGGACCGGATAAAATATCAGCGGCAGATTTACTGGCATATGATCGGTCCTCCATTGCCGGGTTGCTTAATATGTTCCTGGCACTGGAGGAACTCCCTCCAGTCCTTTCGATGGCCCGCGTGACTTTTATCCCGAAAACATCTGATCCAAAATCTCCGACAGACTACAGGCCAATTTCGATTATGTCTATTTTGGGGCGTTGCCTACATAAAATTCTGGCCAAGAGGATGCGGAACTGTCTGAGGTTTTCAGAGCAGCAATACGCTTTCTTAGAAAGGGACGGGTGTTTGGAAGCCTCGACCCTGCTACATTCCCTAATTCGAAAAGCTCACACAGAAATGACGGATATGTCATTGGTATTTTTAGATATCACCAAGGCATTCGATACAATTGCGCATGATGTAATTATCCGAGCGGGAGCAGAAGCTGGATTGCCATCACCGCTTCTGAATTACCTGCAGACATTGTATCGGAAGGCTAAGGTCTGTGTCGGGGGAGATACTACATATTCGGCGAGAGGAGTGAGACAGGGGGACCCCTTATCGCCCGTCCTGTTCATCTTAGCAATGGACAAGGTTTTAAGGAATTCTAAACCGGAGAAGGGGATAAGTATGTCTAATGACATTGTGATTGACTGCCTTGCCTACGCAGACGATGTGGTTCTCCTGGCCCAAAGTAAATCTGACCTTCAGTTGAAACTGGATGGTTTTGGAGATGCTTTAGATAAAATGGGAATGAAGGTGAATGCCAAGAAATGTAAGAGCATCACCCTTGTTAAAGACAAACGACGGAAATGCATGTTGTTACTTCCTGAGAGTTATGTGGTCCAAGACGAGTCAGTGGACGCAATGACTGTGGATGATAAGTACCAGTATTTGGGGTTACCATTCACATGGAAGGGCCGAGAAACACCGAGGCATACCGGCCAATTAGCGGTAATGCTACACGAGGTAACACGTGCACCGTTAAAACCGTATCAAAGACTGGATATTACACGAAGTTTCCTTATACCACGACTACTCCATTCATTAGTATTAGGGGTTGTACATCGAAACACGTTGAAGAAAATGGACCGACTGGTGCGTGCTGAGGTTAGAGCATGGCTAAGATTGCCGAAGGATACACCGATAGCTTACCTACACGCACCGATTCCATCAGGAGGCCTTGGAATTCCGTGTTTATTGACACAAATCCCGTTATTACAGCGAAAGAGGATGGAGAAATTGCTTACCAGCGATCATCGCTTGGATATGGCAATTTGTAGTTTGCCGTCGACAAAGATTCTTTTGCGACGGATTAACACTATCTGTAAAGTAGGGGATATGGAGATATTGACCAAAGAAGAAGGAAGAACTGCGTGGACGAGAGCATTACAACAATCTTTTGATGGCAGAGATCTGGTCTTGAACAATATCGATAAAGACAGCCACCAATGGTTGCGAATGCCGGAACGGGTTTTTCCCAGGCTACACATACGAGGAATACAGTTGAGGGGAGGAGTCCTATACACCAAAAGTAGGGCTCACCGTGGTCGTGAAGCACTGCCAACAGAAACAGCCTGTAGAGGGCTCTGTACCAACTCTAAAGAGACTTTGAATCATATCCTACAAGTTTGTGAGTTAACGCATGACGCGCGTTGTGCGAGACATAACAGGATCATGCATAAGATCGCGAAAATATTACGATCACGAATCCCGATGTGCACAACAGAACCAATTATTCCATCTGGGCGAACCTTCATTAAACCAGATATAGTAATCCAAAGAGAGATGAAAACAACAGTGTTGGATGTATCTGTAGTCGCGGGAGCGAGGATGGAAGAATCGTGGAACATTAAGATAAAGAAATATGGTTCTGATGGAAACAAACGTGCAATCCTTGAGTGGGCAAGTCATAATGAGACTCTGGAACATTTGCCAGTGATAATATCAAATAAAGGTCTCATGTATGGACCATCAGGGAAGGGACTCCGTAAATTAGGACTTTCAAGGAGAGATGTAGGGGACTTATGCCTCCTCGCGATTATTGGCAGTTTAAAGACGTATGACACGTATATGAGAGGAACTGGACACTGAAACTGATGATGCAGCAGACTATGAATCGGTAAAACGACGAAAACCCTATTTCAAAGCCCAACTTAACCCGTAACATCAGCGTCTCTATTTAGATGACGCGGGTATTTTGGCAGGTTCGTTTTAAAATCTTTCGAACCTCCGTCTCAGGGAGAGGCGGCATTTAATATCTGAATCTCCCTGAAAATTGTGAGTAATC</t>
  </si>
  <si>
    <t>TAGCCAAATGCCTCGTCATCTAATTAGTGACGCGCATGAATGGATGAACGAGATTCCCACTGTCCCTACCTGCTATCTAGCGAAACCACAGCCAAGGGAACGGGCTTGGCAGAATCAGCGGGGAAAGAAGACCCTGTTGAGCCTTACTCTGGTACCCTATGGTACCTTAGGTCACCAATGTGTACTCCCTTGTAGTCCGATGGGTACACCTTGACCCCTGACCCCCATTGACCCATGTTTTTTACACATTGACCTCATCCCTGCTA</t>
  </si>
  <si>
    <t>TGAAACTGATGATGCAGCAGACTATGAATCGGTAAAACGACGAAAACCCTATTTCAAAGCCCAACTTAACCCGTAACATCAGCGTCTCTATTTAGATGACGCGGGTATTTTGGCAGGTTCGTTTTAAAATCTTTCGAACCTCCGTCTCAGGGAGAGGCGGCATTTAATATCTGAATCTCCCTGAAAATTGTGAGTAATC</t>
  </si>
  <si>
    <t>Alburnus alburnus</t>
  </si>
  <si>
    <t>Common bleak</t>
  </si>
  <si>
    <t>GCA_029874995.1</t>
  </si>
  <si>
    <t>R2-1_AAl</t>
  </si>
  <si>
    <t>IVSNMASMLVMDEQPVGGLGSHPTGMARSPPNPQAWVDGVCEGPSSDKYDAAGVRLRECSVVLTRLGPRQSVVEDGTNTDNVAMVRGSGECLVFATGSGPGQPPVENGTDTSDKTYDLTESSVMLALPQGGRVGDSMVSSTAMGGANPGRTSDVQDPLSAEQSAASQGGDPAQVNPHTDLARVGGTGVVVLLPLRDFTCVLCGVSAGALAWVRRHFSTQHGKALVRYSCRSCGRTSDSAHPIACHVPKCRGPKVAAPAGAVRCEGCEATFNTKMGLSIHELHVHPDIRNRKRLQARKRGSSSQRTDGETGAQTASEAIRDSSAEDCPAKRLRSHARTDSDILQMSVPPIQPNLPEDGLLILLREVAREMVSEGEGDDADDYYNTLKAWLDGCDQLPELVEAATQRILQGCVPGGERGPTRRTQTRRSRSRPKYRRCCKKRLLARKSAYHTCQYRFHTDPARLAAEILDERVEGRCPISDNIIFDTFQAKWGVPPPFRGLGRFRAEGSADNTHLMGPLSQGEIQLSLQRASNDSAPGPDGIGKRDILNWDPECKTLTRLFNMWWFTGIVPTRLKKSRTVLIPKSSDPGAVMEIGNWRPITIGSMILRLFTRVITKRMAEACPIHPRQRGFRPTPGCAENIEVLRGLIRHCKEERSPLAVAFIDFAQAFDSVSHEHILSALGQINVDPHVVGLIQQIYTNSSTSVEVGSKHTPDIKVRVGVKQGDPLSPLLFNLAMDPLIHGLERFGRGYILGDGLSVVCLAFADDLVVIGGSWSDMAYNLGLLDSFCQSTGLAVQPAKCRSFLVKPCSGSYSVNDCAPWVLGGRALQQTTIAETVKYLGVKINPWSGVMRPNMVDSLDRWVRNIGRSLLKPSQRVVLLNQYALPRLYYQADLGEVTDGVLRAADGKIRGAVKKWLHLPPSTCDGLIYARNRDGGLGICKLARHVPSIQARRLVRLACSSEQVIGAVMASSFMRSKLKGAWERAGGTEANMPSVGNISNERGDTAGPLTHTCVPPFDWRQDEFLKWIGLPVQGVGISGFRGSTVSNAWLRKPAWLSEKQYIAALQLRAGVYPTREFRCRGRSKVGATCRRCPHRLESCTHILGQCPAMQGARIARHNKLCRLLGAEAETLGWEVRQEWEFRTRSGVVRRLDLVLTRGALALVIDVTVRFELAPDTLAVAERQKVDYYSPYKNQIAAKLDGRKVSVFGFPLGSRGLWYEGNYKLLEAMGMGKRRMKSFAKLMSRRCLLYSLDILRNFASARRKRKGGQGTLLTRTHPDVRRPASGGAATRSRVVMEAV</t>
  </si>
  <si>
    <t>GAAGACGATCAGATACCGTCGTAGTTCCGACCGTAAACGATGCCGACCCGCGATCCGGCGGCGTTATTCCCATGACCCGCCGACCGGATAGGTAAGGGATAGTAAGGCTGAAACACAGGAGTTGACGGTTGACATTAAGTATGAGACTTACAGGAGTTGGGGGTTGGTGAAATGAACTACAGGAGTTGATGGTAAAAGCTTTATGCAACCCCTGCTGGGGATCCCTGTTTGATTGGAAACATTTGCACCAGGGGTGGCCCCCACCTGGTTGAAAACCGCTAGAGGTGGCTTGCTCCTCCCCATCTTGTGCAAACCCTTAGACGGACTTACCCTTGGGTAATTGACCGTTGGCCCCACCAGATTCACTGTCTCCCAGTAAGAGGAATATAACAGCACCTCTGCGGGCAATGCCCTGCTCGGATCGCATGGTTATGCTGGGAAGACACCTCTGGTCGTATGGGAACCTAGGAGAGCACCCCTCCCTAGGTAATATAGCTGTCAGGGTGGCCTGGTGGATAGGATGATGAGGCGCCTGGGGAGGCCTCTGCCCGATCGTCAGATCATGAGGGGCAGATTGCTCCTCCCTGTCATGCGTATCAAGCGGACAAGGTCAAGTGCTTTAACAATGTAGATTGTTTCAAACATGGCATCAATGTTGGTCATGGATGAACAGCCGGTTGGTGGTTTGGGGTCGCACCCCACCGGTATGGCAAGATCCCCGCCCAACCCCCAGGCCTGGGTTGATGGTGTATGCGAAGGGCCTTCAAGCGATAAGTATGACGCCGCTGGCGTAAGATTACGTGAGTGCTCCGTGGTTCTGACTCGCCTAGGACCGAGGCAGTCAGTCGTTGAGGATGGGACGAACACGGACAATGTTGCTATGGTGCGCGGTTCAGGGGAATGCTTGGTGTTTGCGACTGGCTCGGGACCGGGTCAGCCGCCCGTTGAGAATGGGACGGACACAAGCGACAAGACTTATGATTTGACGGAAAGCTCAGTTATGTTGGCTCTCCCCCAGGGGGGGAGGGTTGGAGACAGCATGGTGAGCAGTACTGCTATGGGTGGAGCCAACCCTGGAAGAACGAGCGATGTCCAAGACCCTCTGAGTGCAGAGCAATCTGCCGCTTCCCAAGGGGGTGATCCCGCCCAGGTCAACCCCCATACGGATTTGGCGCGGGTGGGAGGTACTGGAGTGGTGGTTTTACTGCCGCTTCGGGATTTCACCTGCGTCCTGTGTGGCGTGTCGGCAGGCGCTCTTGCGTGGGTGAGAAGGCACTTCTCTACCCAGCATGGGAAGGCGCTTGTTAGATACAGCTGTAGGTCATGTGGCAGAACATCAGACTCTGCACACCCCATAGCCTGCCATGTTCCCAAGTGCCGGGGACCGAAGGTTGCCGCACCGGCTGGTGCGGTGAGATGCGAAGGATGCGAGGCTACATTTAACACCAAGATGGGGTTGAGCATACATGAACTGCACGTCCACCCGGATATCCGAAACAGGAAAAGGCTACAGGCAAGGAAAAGGGGAAGTTCCTCTCAGAGGACAGATGGGGAGACAGGAGCTCAGACGGCCTCGGAGGCCATCAGGGATTCCTCGGCTGAGGACTGCCCTGCCAAGAGACTCAGGTCCCATGCACGTACAGACAGCGATATCTTGCAGATGTCGGTCCCTCCTATTCAACCCAACTTGCCAGAGGACGGCCTCCTGATACTCCTCAGAGAGGTGGCCCGTGAAATGGTGAGCGAGGGGGAGGGCGACGATGCAGATGACTATTATAACACACTCAAAGCCTGGCTGGATGGCTGCGATCAGTTACCCGAACTGGTTGAGGCGGCAACGCAGAGGATACTCCAGGGATGCGTCCCTGGAGGGGAGAGAGGCCCCACAAGAAGGACGCAAACCCGGCGTAGCAGGTCCAGGCCCAAGTACAGGAGGTGTTGCAAAAAGAGACTGCTTGCCCGTAAAAGTGCGTACCACACCTGCCAGTACCGTTTCCACACTGATCCGGCCCGCCTCGCTGCGGAAATCCTAGACGAAAGGGTCGAAGGGCGCTGCCCAATCTCGGATAACATCATTTTCGACACCTTCCAGGCCAAATGGGGGGTCCCTCCCCCCTTTAGAGGACTGGGCCGGTTCAGGGCCGAGGGGAGTGCTGACAACACTCACCTCATGGGGCCACTCTCCCAGGGCGAGATCCAGTTAAGCCTCCAGCGGGCATCGAACGATTCTGCACCAGGGCCAGATGGGATTGGGAAACGGGACATTCTCAATTGGGACCCTGAGTGCAAGACTCTCACTAGACTGTTCAACATGTGGTGGTTTACAGGGATCGTACCCACACGCCTGAAGAAAAGTCGAACGGTGCTAATTCCGAAGTCATCTGACCCAGGAGCGGTGATGGAGATTGGCAACTGGAGGCCGATCACCATCGGGTCTATGATTCTCAGACTCTTCACAAGGGTGATAACAAAGCGAATGGCGGAGGCATGCCCCATTCACCCAAGACAGAGGGGATTTCGTCCTACCCCCGGGTGTGCGGAGAACATTGAGGTACTGCGGGGCCTCATCCGACACTGCAAAGAAGAGCGCAGCCCACTCGCAGTAGCATTTATCGACTTTGCACAGGCGTTCGATTCCGTCTCCCATGAGCATATCCTGTCGGCTCTTGGGCAGATTAACGTGGACCCCCATGTTGTAGGTTTGATCCAGCAGATCTACACGAACAGTTCTACAAGTGTCGAGGTCGGGAGTAAGCATACCCCCGATATAAAAGTGAGAGTGGGTGTCAAGCAAGGGGACCCGCTGTCCCCCCTGCTTTTCAACCTGGCCATGGACCCCCTAATCCATGGTCTTGAACGCTTCGGCAGAGGGTACATCCTGGGCGATGGTCTCTCAGTAGTGTGTCTTGCATTTGCTGATGACCTGGTGGTTATTGGAGGTTCTTGGAGTGACATGGCGTACAACTTGGGGCTCCTCGACTCATTCTGTCAGAGCACTGGTCTTGCAGTACAACCTGCCAAGTGCAGAAGCTTCCTCGTGAAGCCTTGCAGCGGCTCCTACTCGGTCAACGACTGCGCCCCATGGGTTCTGGGGGGCAGGGCCCTGCAGCAGACCACCATCGCGGAGACGGTCAAGTACCTTGGTGTTAAGATCAACCCTTGGTCAGGGGTCATGCGCCCCAATATGGTGGATTCTCTGGACAGATGGGTGAGGAATATAGGGCGATCACTCCTTAAACCCTCACAGAGGGTAGTCCTCCTCAATCAATATGCGTTACCCCGGTTATACTACCAGGCGGACCTAGGTGAGGTTACGGATGGTGTGCTCAGAGCTGCAGATGGGAAGATCAGGGGGGCGGTCAAGAAGTGGTTGCATCTGCCGCCGTCCACCTGTGACGGGCTTATTTATGCTAGAAACCGAGATGGCGGACTCGGGATCTGTAAGCTCGCTCGGCACGTCCCATCGATACAGGCAAGAAGGTTGGTGCGCCTTGCTTGCTCGTCGGAACAGGTCATAGGGGCAGTGATGGCCTCCTCCTTCATGCGATCCAAGCTCAAAGGGGCGTGGGAGAGGGCCGGTGGAACAGAGGCCAACATGCCATCGGTTGGTAACATCTCGAACGAAAGGGGAGACACCGCCGGCCCGTTGACCCACACGTGCGTTCCTCCGTTTGATTGGAGACAGGATGAATTCCTTAAGTGGATTGGACTGCCAGTACAGGGCGTGGGGATCTCCGGCTTTAGGGGCTCAACGGTGAGCAACGCGTGGTTGAGGAAGCCCGCATGGCTGTCTGAGAAGCAGTACATCGCGGCTCTTCAGCTGCGTGCTGGAGTATACCCTACTCGTGAGTTTCGGTGTCGGGGAAGGAGCAAGGTTGGGGCAACTTGCAGGCGGTGTCCGCATAGGTTGGAATCCTGTACGCACATACTTGGGCAATGCCCGGCCATGCAGGGGGCCAGGATTGCCAGGCACAACAAACTGTGCCGTCTCCTCGGGGCTGAGGCTGAGACTCTCGGTTGGGAGGTACGCCAGGAATGGGAGTTCAGGACCCGATCTGGGGTTGTGAGACGACTTGACTTGGTGCTGACTCGAGGTGCGCTCGCCTTAGTCATTGATGTAACGGTCCGCTTTGAGCTTGCTCCTGATACCCTCGCGGTTGCGGAGCGGCAAAAGGTGGACTATTACAGCCCCTATAAGAATCAGATCGCTGCGAAACTGGACGGGAGGAAGGTGTCGGTTTTCGGGTTTCCCCTGGGCTCCCGAGGCCTGTGGTATGAAGGCAATTACAAGCTGCTGGAAGCCATGGGCATGGGGAAAAGGAGGATGAAATCTTTCGCGAAGCTGATGAGTCGGAGGTGCCTCCTCTACTCGTTGGACATTCTGCGGAATTTCGCCTCTGCTCGGAGGAAGAGGAAGGGAGGACAAGGTACCCTGCTGACCCGGACCCACCCTGATGTACGTAGGCCAGCTTCGGGTGGCGCGGCGACCAGATCCCGTGTGGTGATGGAAGCGGTGTAGCCTGGACAGGTTCTGCTGCATGGTGGGTTTGGATCAGTGGGGCAGGGCGGACAATTGTCACCAAGTCTGTGTTGTTGGCCGGGGGCGGACAAGCCTGGAATGCCAAGGAGGGTGCCACCAGAAGTAGAGTTGGCTAGTAAAGTGTCTCTGGTAACCCGGGAGCGGATCACGCGGTACCATCACCTGCGAATGGGGTGAAGATAACATCTCACGCCGTGTGAAGGAGAACTCCGTAACATCAGCCATGGGCTACACAAAACCCGAAAGATGGGCAATCCTTCTCGATTAGTCATTGACTTTTCAAATACATGAAGTGGATGGGCCAATGACTTCCGGCATGACCGGACTCCTAGCGAATGGACATGTCTCTGACAGGAAGGCTATCCCCACTGGGGAAAGTGCATCTCGCATAGGGAGCGAGGAATGTTGGGAGGAAGAGGTTCCAATCAGCAACATACCCGAAAGATGGATATAAGCCCCAATCTAATGGCACCCTCCTCGGCAGAGAAGGGAGGGGTGGGTGGGGGGGGGGCAGAGCCAAAAATAAATAATAATCTTCTCTCTTTTCTGTCTCCTTACAGGTGCAGAAATGGATGGCGGTTGCAGAGGTTGCGGACAAGGCCGGTTGCCGGATGGCAGGAGATGGGAGATAAGGGCAGTCTCGATATGATTAAACCAAGTGCTGCCCACTGTGAACGGGCCGCATGGCACTAGTGACACTAATTCGCAGCGCAACTACATTCATGCCTATACGGTGGCGTAAGTATACTACCAAGGTCTAGAGTTTGCCATTACGTCAAGCACGCTGGTCGGTCGGCCTTTACAAGCGTGCTGGTAGTATGGGTGACGGGCATCCTTAACAACTCGGAAAGTCGCGCCCCCTTGTTTCGTCCAGGAACGATACATGCTCAACTGGCGGCGCGGCGTGTCGC</t>
  </si>
  <si>
    <t>Luciobarbus comizo</t>
  </si>
  <si>
    <t>Iberian barbel</t>
  </si>
  <si>
    <t>PRJNA902967</t>
  </si>
  <si>
    <t>R2-1_LCon</t>
  </si>
  <si>
    <t>NPWRRNSWAPMRVSFSAKGDLPALGNKTPRRGSSLKKAKMDKDKNKKIILAGGSPRIKSRLRDARGRAPSNMVRSPCGSVAEDCRSDGGQPSGSGQLPVPGLRECSVVLTRLREGSVGAERPQGIMCSNTEPFDARGSAEEAPSLGQPDASPGGGPSVTNPTPDELRADPGVVVPLPLGDYACALCGVSAGTLMWVVNHFAARHGGVLVRYSCRLCGKSSTAWRTIVCHTPHCNGGIVRRQRSGAFVCEGCGRGFVSNRARSTHERHVHPDLRNRKRSRPVSAASEGSSALSQTEVEVEVSRVLGEGVDGTPKRPRLSEETDSPMLDTAYSSVPRQTLILPDGGLSAGLREVARQMVGGAEDGEEGYVRVLSAWLEGDDRVPALVDGLASQMLQELREATGQQLTAPRTNREQGEAAGPRWRATGKARRLAYHACQLKYQRDQVRLAAELLDGTCPSDCPLTIEEVHGEYCGIWERVTAFGGLGPFVPFGLASNGHMAGPISAEEAKRCLDQAANASAPGPDRIRKQDILAWDPECEELSRMFNVWWITGVIPECFKQCRTVLIPKTSDQGALREIGNWRPITIGSMVLRLFSRVLTKRLVDTCPLHPRQRGFRTSPGCSENLEVLRSLFEHRKEERSPFAVVFVDFARAFDSVSHEHFLCVLREMKVDPHVVELIRGSYQGCVTRVEVGGRPTPEINMRVGVKQGDPMSPLLFNLAMDPLIHGLERLGKGLSVSGTRVTTLAFADDLVLVSDSWQGMAHNLGILEAFCKRTGLRVKPSKSNGFLLSPTRDSFMVNNCPPWVLGGSPLNMVQAAETVPYLGVRVSPWKGIVKPTLFEDLVRWCDNINRALLKPSQKVVILNKFAIPRLLYRADHCCVNSGTLQLLDRTIRERVRAWLHLPPSTCDGLLYARNRDGGLAICKLARLVPSIQARRIFRLSNSTDGVTRSLLDSDLVNSKFRGLWLRAGGKIENLPQLRNDETRAERGENAGSSAPPCPTPFDWRHDEFLRWAGLPTQGVGILSFHKSKASNSWLVKPKGFKERHYIAGLQLRANVYPTREFRLRGRGKVGASCRRCPHRLESCSHILGQCPATHRSRLVRHNKLCSLLATEAEGLGWEVRQEWAFRTPTGALRRLDLVLIRDSLALVIDVTVRFEYAPDSLIRAAAEKTGYYGPHKSTIARELHVREVRVFGFPLGARGLWFPGNGEVLTAMGVGQARQKSFAALLSRRALLYSLDVLRDFGRPATPGRGSGRRRAGRRRR</t>
  </si>
  <si>
    <t>AGAGCGCGTGCGATGGTACCCGAAAGATGGTGAACTATGCCTGGGCAGGGCGAAGCCAGAGGAAACTCTGGTGGAGGCCCGCAGCGGTCCTGACGTGCAAATCGGTCGTCCGACCTGGGTATAGGGGCGAAAGACTAATCGAACCATCTAGTAGCTGGTTCCCTCCGGATAGGGTGGAGTCAGCGCAAGTCACCACGGGTCGCAGCACTGACGCTCGAGGTGCTGGGTGACTGATGGTCAAGGGCGAGAAAGGTGCGTAGATTGTCTCTGACATACGGTCGTGTGAGTTGAGTGTTGGCTAGTCGATTCAGGACATCAGGATACGGGCTGTTCTCCGGTCTCGCCAACCTACCATCTTAAGCCCAAAACTGGTATCGGCGATCAGGGAGAGGTGGGTGGGACTTACGGGACTGCGAGATCGATTAGGTGGATTACTGGGAGGTTTCGGTTCGCAGAGTCCGTCTGGATTCGCTTACTGGCCTGGAGCTAACAGCGGACTAGATCTGGGTGGTGCGGCTGCACTGCCCGGATCGGTTCGCAACTCTCTCACCCTCCGTCAGGCCTTGAAATCCTTGGAGAAGGAACAGCTGGGCCCCGATGAGGGTCTCCTTTTCCGCGAAAGGTGACCTGCCAGCACTGGGCAACAAAACACCCCGGAGGGGGTCAAGCCTCAAAAAAGCAAAAATGGATAAAGACAAAAACAAGAAAATCATACTGGCTGGCGGGTCGCCCAGGATAAAAAGTCGTCTTAGGGACGCTAGGGGTCGAGCGCCTTCTAATATGGTAAGATCCCCCTGCGGTTCTGTGGCCGAGGACTGCAGGTCGGACGGTGGCCAACCCTCCGGTTCTGGACAACTGCCTGTCCCTGGATTACGAGAATGCTCAGTGGTTTTGACGCGCCTGCGGGAGGGGTCCGTGGGCGCGGAAAGGCCTCAGGGTATTATGTGTAGCAATACCGAGCCCTTCGACGCAAGAGGCTCTGCCGAAGAAGCCCCGAGTTTGGGTCAACCCGACGCTTCCCCTGGGGGGGGTCCCTCCGTGACCAACCCCACTCCGGATGAGCTGCGCGCGGACCCCGGTGTGGTAGTGCCGCTGCCACTTGGGGACTATGCGTGTGCTCTGTGTGGCGTGTCGGCGGGCACCTTGATGTGGGTTGTGAACCACTTTGCGGCTCGCCATGGAGGGGTGCTCGTTAGATACAGCTGTCGCTTATGTGGAAAGAGCTCGACCGCGTGGCGGACCATTGTTTGTCACACTCCGCACTGTAATGGCGGTATCGTACGTAGGCAACGCTCAGGCGCTTTTGTCTGCGAGGGGTGCGGCCGTGGTTTCGTCTCCAACCGGGCTCGGAGTACGCATGAGCGGCACGTCCACCCCGACCTCCGGAACAGGAAGAGGTCGCGTCCAGTCTCCGCGGCCTCGGAGGGAAGTTCTGCGCTATCACAGACGGAGGTGGAGGTAGAAGTCTCACGAGTCTTAGGGGAGGGCGTGGATGGAACCCCCAAACGCCCCAGACTCTCTGAGGAAACTGACAGCCCGATGCTCGACACAGCGTATTCGTCAGTTCCTCGACAAACGCTTATCCTGCCAGATGGTGGCCTTTCGGCTGGACTACGGGAGGTGGCCAGACAAATGGTGGGTGGGGCAGAGGACGGTGAGGAGGGCTACGTCAGAGTACTCTCTGCCTGGTTGGAAGGCGATGACCGGGTTCCTGCCTTGGTCGACGGCCTGGCATCACAGATGCTCCAGGAGCTGCGTGAAGCCACAGGTCAGCAGCTAACAGCCCCGAGGACCAACCGCGAGCAGGGGGAAGCGGCTGGGCCTCGCTGGCGGGCCACTGGGAAAGCAAGGCGGCTTGCCTACCACGCCTGTCAGCTGAAATACCAAAGGGACCAGGTCCGACTCGCCGCCGAGCTCCTCGATGGTACGTGCCCTTCCGACTGTCCGCTAACAATCGAAGAGGTTCATGGCGAATATTGCGGCATTTGGGAGCGAGTAACGGCCTTCGGGGGCCTGGGTCCCTTTGTGCCCTTTGGCCTGGCAAGCAATGGGCACATGGCTGGACCGATCTCAGCCGAAGAGGCAAAAAGGTGTCTCGATCAGGCAGCGAACGCATCCGCGCCCGGGCCCGACAGGATCAGGAAGCAGGATATTCTTGCATGGGACCCTGAGTGCGAGGAACTCTCACGCATGTTCAACGTGTGGTGGATCACTGGAGTCATCCCAGAATGTTTCAAACAATGTCGCACAGTGCTAATCCCCAAGACCTCGGACCAGGGTGCGTTGAGGGAGATCGGCAATTGGAGGCCGATCACCATCGGTTCGATGGTCTTAAGGCTCTTCTCCAGGGTTTTGACGAAGAGGCTGGTGGATACTTGTCCTCTTCACCCTAGACAAAGGGGGTTTCGGACCAGCCCCGGGTGCTCAGAAAACCTCGAGGTTCTGCGAAGCCTATTTGAGCACCGCAAAGAAGAGCGCAGCCCATTCGCAGTGGTATTTGTGGACTTTGCGAGGGCATTCGATTCAGTTTCCCATGAACACTTCCTGTGTGTTCTGCGGGAGATGAAAGTGGACCCACACGTGGTGGAGCTAATCCGGGGCTCCTACCAGGGCTGCGTGACTCGTGTAGAGGTCGGGGGTCGGCCGACTCCCGAGATCAACATGAGAGTAGGTGTCAAGCAAGGCGATCCCATGTCTCCGTTGCTTTTCAACCTAGCCATGGACCCCCTCATCCATGGCCTCGAACGACTTGGAAAGGGCTTGAGTGTGTCGGGCACGAGGGTCACAACGCTGGCCTTCGCCGACGATCTGGTTTTGGTGAGCGACTCGTGGCAAGGGATGGCCCACAATCTGGGTATCCTGGAGGCGTTTTGCAAGAGGACGGGCCTGAGGGTTAAGCCGAGCAAGAGTAACGGCTTCCTACTTTCCCCCACAAGGGATTCGTTCATGGTGAACAACTGCCCCCCGTGGGTTCTGGGGGGCAGTCCCTTAAACATGGTTCAAGCGGCCGAGACGGTGCCGTACCTAGGGGTCAGGGTGAGCCCCTGGAAGGGAATAGTGAAGCCTACCCTGTTCGAAGACCTGGTGCGTTGGTGCGATAACATAAACAGGGCCTTGCTTAAACCGTCTCAGAAGGTGGTGATTCTGAACAAGTTCGCCATTCCCAGACTTTTGTACCGGGCGGATCACTGCTGCGTCAACAGCGGTACACTCCAGCTCCTCGACAGGACAATCAGGGAAAGGGTGAGGGCATGGCTGCACCTTCCACCCTCGACCTGTGACGGGCTGCTGTATGCAAGGAACCGAGACGGTGGCTTGGCGATCTGCAAACTGGCGCGTTTGGTCCCGTCGATCCAAGCCAGACGGATTTTCCGCTTGTCCAACTCAACCGATGGCGTCACTCGTTCGCTCCTTGACAGCGACCTGGTTAATTCCAAGTTCAGGGGATTGTGGCTTAGAGCCGGCGGCAAAATCGAAAACCTGCCTCAACTAAGGAATGACGAGACGAGGGCAGAGAGAGGAGAAAACGCCGGCTCCTCAGCGCCACCGTGCCCAACTCCATTCGATTGGAGGCACGACGAATTTCTGAGGTGGGCAGGCCTTCCAACCCAAGGTGTAGGAATACTCTCCTTCCATAAATCGAAAGCAAGTAACAGCTGGTTGGTAAAACCCAAGGGGTTTAAAGAACGGCATTACATCGCAGGCCTCCAGCTTCGGGCGAATGTGTACCCTACCCGTGAGTTCCGGCTCAGGGGCAGAGGCAAGGTGGGTGCCTCTTGCAGGCGCTGCCCGCACAGATTGGAGTCGTGTTCGCACATTCTCGGGCAATGCCCGGCCACCCACAGGTCGCGGCTCGTCCGGCATAACAAGTTATGCTCTCTCCTCGCCACCGAGGCTGAGGGTCTTGGGTGGGAGGTCCGCCAGGAATGGGCATTCAGGACTCCCACGGGAGCACTGCGGCGCCTTGACCTGGTGCTCATCCGGGACTCTTTGGCTTTGGTGATCGACGTAACGGTCCGGTTTGAGTACGCCCCGGATTCCTTGATAAGAGCTGCGGCAGAAAAGACTGGCTATTACGGTCCCCATAAGAGTACGATAGCCAGGGAGCTTCATGTTCGTGAGGTCCGGGTCTTTGGGTTCCCATTGGGGGCTCGGGGCCTGTGGTTTCCGGGCAACGGGGAGGTACTGACTGCCATGGGTGTTGGCCAGGCTCGGCAGAAGAGCTTCGCGGCCCTCCTGAGTAGGAGAGCCCTCTTGTACTCGCTGGATGTGCTGCGGGACTTCGGTCGACCTGCCACTCCAGGGCGGGGCAGTGGCCGAAGACGAGCGGGGCGGCGTCGACGTTGAGTGGACCGCTTCGGCGGCTGTGAAAATCATGTGTAGTAGCACCCAAATGGCGTGCCACCGGCTGGAAGGCAACGGCCCCCCGGTCCCGACAGGGGGAAGAAGTCCTCCCAAAAGGCGGCTCGCTGCGCCTGGTTGCCTGAAGTGCAAGGACTGCTCGGAAGGCAGGTCCCGAGGGCATAGTCTCTGTCATACAAAGGTGAGTGATGGGCAGGTTGGCTGGTCAGGACCCGGTTCTAGGGTGTGATTTGGACTGCGGGTCTGGGTACAAGGCGGCCCTCCAGTCCTCCTAATCACGCCCGGGCCTGCTACAGCTCCCTCTGTCAAACCAATGGTCGGAGGGGCAACCGACCGTTGGCAACATTGTCTCTGTCATGTGGAGGTTAGTGATGGGTTGGTTCACCGGTCCGGATCCGGTGCACGAGGGTGGCCTTGGGGCTGCGGGTCTGGGTTCAAAGGCGGCCCTCCAGCCCCTATGGCCGCCCTCCTACTCGCTACAGCTTCCTCCGCGAAACCGCTGGCCAACGGCCTATGGAAACCCTCGTCTCTGTCATGTGGAGGGTAGTGATGGGCGGGGTGCTGGTGGAGATTGACCTCGGGTCTGCGGGTCTGGGTATAAAGGCGGCCCTCCAGGCCTCATGGTCATAGCCGGTCCCGTTACAGCTCCCTCCGCGAAACCATTAGCTGAATTGGTCCAGCTTTTGGAAATCCGAAAGAGGATTCGCGCTGAGTGAGCCAGTGGGCGATCCCATAATGAGGGTATGTGGGTAAAGCTGCTGGCCCACGAAGCCTCCCTTATTTAGGGAGCCACCTGGGTGCGGTTCTGGCGGGGGGTGGTGTCTCGGTTGGGCTTCTCGTTTTGCCTCCTGGTCGGGTTGCGCCCGGGACCGCGGTGGGGGGATGGGGTGGGGCTTGGGGGCCTGGACCCAGAACCCTCTTCTCCGGTGCGGTGAGTACGTCTGAGTGTCCCCTCAAGAGATAAGATCAGGCCGTCCGATCGGTGCGGGGCTTGGGCGGGCTCTGCGGGGCCTTCCTTTCCCCTGGTTCTGCCTTGTTCGTTCTCTCGTTTCAGATGCGGTTTCGCTGGGTGGCTGGCCTCGGCGCGGTGGGTTTGGAGTAATGATTAAGCTGGATCGTGGAATCATACGGCGTTTCCCTGCAGCATCCTGCAGATGTGTGCGCCCGATGCTTAAAAAGATCCCACTTTTGTGCGCGACGGTCCTATGGATGGCGATCAACAATCCAATCTGGTACGTATTTTTCCAAAAGTCGGAGGGATGGCGTTCGATCCAATCTGGTACGTATATCTGTCCAAATTTAGCTTATAGTCAGCATTTAGGGGGTTGACACGTCAATCTCCTATATGCTTGTAGTATGGGTGATGGGCACCTCAAAACCTAGAAAGCGTCGCCCCCGTGGCTTTGACCAAGTTCGGGTCGCGGTAAGGTGGCGCCAAGCCGG</t>
  </si>
  <si>
    <t>TAGCCAAATGCCTCGTCATCTAATTAGTGACGCGCATGAATGGATGAACGAGATTCCCACTGTCCCTACCTGCTATCTAGCGAAACCACAGCCAAGGGAACGGGCTTGGCAGAATCAGCGGGGAAAGAAGACCCTGTTGAGCTTGACTCTAGTCTGGCACTGTGAAGAGACATGAGGGGTGTAGAATAAGTGGGAGGCCCCGTCCCGA</t>
  </si>
  <si>
    <t>Sinocyclocheilus rhinocerous</t>
  </si>
  <si>
    <t>Blind troglobite cavefish</t>
  </si>
  <si>
    <t>PRJNA274017</t>
  </si>
  <si>
    <t>R2-1_SRh</t>
  </si>
  <si>
    <t>LPSDRGWYEHLRGPPFHATGDLPAMGSETPRRGLSLNLATMNRDKNGKIILAGGSPRIISRPRRAWGRASSSIVRPPCGPVAEDCRSDGGQPSGFGPLPVPRLRECSVVLTRLREGSAGAERPPGVMCSNTEPFGARGSAEEAPSSGQPDVSLGGGPTVVNPTPDELHEDPGVVVPLPLGDYACALCGVSAGTLMWVANHFATRHGGVLVRYSCRLCGKVSAAWRTIACHAPHCNGGIGRRQRSGAFVCEGCGRGFISNRARSTHERHVHPDLRNRKRSRSVPAVSEGSSVSTQAEVEVEVARTLREGVDGAPKRPRLSEETDSPMLDEANSPVALRTLILPEGGLLAGLREVARKMVGGAEDGEEGYVRVLSAWLEGDGEVPALVESLASQTLQKLREVAGQQLPAPRANRNQGETVGSRWQTTGKARRLAYHACQLKYQRDQVRLAAELLDGTCASDCPLTIKEIYDEFRGVWERVTAFEGLGPFVPFGLASNGHMAGPISADEVERCLKQAANASAPGPDRIRKQDILAWDPECEEIAHMFNVWWITGVIPKCFKQGRTVLIPKTSDQGALMEIGNWRPITIGSTVLRLFSRVLTKRLVDTCPLHPRQRGFRTSPGCSENLEVLRSLFEHCKEERSPFAVVFVDFARAFDSVSHEHFLCVLREMEVDPHVVELIRGSYQNCVTRVEIGDRLTPEINMRVGVKQGDPMSPLLFNLAMDPLIHGLERLGKGLSVSDTRVTTLAFADDLVLVSDSWQGMAHNLGILEAFCKKTGLRVKPSKTKGFLLSPTRDSFTVNNCPPWVLGGSPLNMVQAAETVGYLGVRVSPWKGIVKPTLFEDLLRWCKNINGALLKPSQKVVILNKFAIPRLLYRADHCCVNSGTLQLLDRTIRERVRAWLHLPPSTCDGLLYARNRDGGLGICKLARLVPSIQARRIFRLSNSTDGVTRSLLDSELANSKFRELWLRAGGKIEHLPQLGNEGRSAERGEANDPIMPICPTPFDWRHDEFLKWAGLLTQGVGILSFHNSKASNSWLAKPKGFKERHYIAGLQLRANVYPTREFWLRGRGMVGASCRRCPQRLESCSHILGQCPATHRSRIVRHNKLCALLATEAEGLGWEVRQEWAFRTPSGELRRLDLVLIRGSLALVIDVTVRFEYAPDSLARAAAEKTGYYGPHKSTIARELHVPEVRVFGFPLGARGLWFPGNGEVLTVMGVGETRRKNFAALLSRRALLYSLDVLRDFNRPAGPGQGGHRRRARRRRR</t>
  </si>
  <si>
    <t>GGTTCCCTCCGGAGATAGTGGGGCCAGCGCAAGTCACCACGGGTCGCAGCACGAGCTGGAGGGGTGCTGGGTGACTGATGGTTGGAAGGTACGGATTGCCTCTGATAGGTGGTCGTGTGAGCAGGGTGTTTGCGAGTCGGTTCAGGACATCAGGATATGGGCTGTTCTTAGGTCTTGCCAACCTACCATCTTAAGCTCAAAAACGGATACCGGCAACCAGGGAAAGGTGGACTTGACTTACGGAGCTGCGGGTACTGGTCGGATTGCTCCCGGCTGGGGTGGCAGGCTAGATCTTGAGGTAAGTAGCGGTGGGACTCGGCTGGTCTGGTCCTGCTTCTCTCTCCCGAAGGGTAGGATGTCCGGTCCTGTGGCTCTGTCTGGACTCGTTTACTGGCCTGAAGCAAACTGCGGACCAGCTCCGCAGCCCTCTCACCCTCCGCTGAACTGATCGAGCGGAACAAATATGAAAATAGTGACTACCATCTGACAGGGGTTGGTATGAGCACTTGCGTGGGCCTCCTTTTCATGCGACAGGTGACCTGCCAGCAATGGGATCCGAAACACCCCGGAGGGGGTTAAGCCTCAACCTTGCAACGATGAACAGAGACAAAAACGGGAAAATCATACTGGCTGGCGGGTCGCCCAGGATAATAAGTCGCCCTAGGAGAGCTTGGGGTCGAGCGTCTTCTAGTATAGTAAGGCCCCCCTGTGGTCCTGTGGCCGAGGACTGCAGGTCGGACGGTGGCCAACCCTCCGGTTTTGGACCTTTGCCTGTCCCTAGACTCCGAGAATGCTCGGTGGTTTTGACGCGCCTGCGAGAGGGGTCCGCGGGTGCGGAAAGGCCTCCGGGTGTTATGTGTAGCAATACCGAGCCCTTCGGTGCAAGAGGCTCTGCCGAAGAAGCCCCGAGTTCGGGTCAACCCGACGTTTCCCTCGGGGGAGGTCCCACCGTGGTCAACCCCACTCCGGATGAGCTGCACGAGGACCCTGGCGTGGTAGTGCCGCTGCCACTCGGGGACTATGCGTGTGCTCTATGTGGCGTATCGGCGGGCACCTTGATGTGGGTTGCGAATCACTTTGCGACTCGCCATGGAGGGGTGCTCGTTAGATACAGTTGTCGCTTGTGTGGAAAGGTCTCTGCTGCGTGGCGGACCATCGCTTGTCACGCCCCACACTGTAACGGCGGTATCGGACGCAGGCAACGCTCAGGCGCTTTTGTCTGCGAGGGGTGTGGCCGTGGTTTCATCTCCAACAGAGCACGAAGTACGCACGAACGGCACGTCCACCCTGACCTCCGGAACAGGAAGAGATCGCGATCAGTCCCCGCGGTCTCTGAGGGAAGTTCTGTGTCAACACAGGCGGAGGTGGAGGTAGAAGTCGCGCGGACCTTAAGGGAGGGCGTTGATGGTGCCCCCAAACGCCCCAGACTCTCTGAGGAAACAGACAGCCCGATGCTCGATGAAGCGAATTCGCCAGTTGCTCTACGAACGCTTATCCTGCCAGAAGGTGGCCTCCTGGCTGGACTAAGGGAGGTGGCCAGAAAAATGGTGGGGGGGGCAGAGGATGGTGAGGAGGGCTATGTCCGAGTACTCTCTGCCTGGTTGGAAGGCGATGGCGAAGTTCCTGCCTTGGTCGAAAGTCTGGCATCACAGACGCTTCAAAAGCTGCGAGAGGTCGCAGGTCAACAACTACCAGCCCCGAGGGCCAACCGCAATCAGGGGGAAACGGTTGGGTCTCGCTGGCAGACCACTGGGAAAGCAAGGCGGCTTGCCTACCACGCCTGCCAGCTGAAATATCAAAGGGACCAGGTCCGACTCGCCGCCGAGCTCCTCGATGGTACGTGCGCTTCCGACTGCCCGCTAACAATCAAGGAAATATATGACGAATTCCGCGGAGTTTGGGAGAGAGTAACGGCCTTCGAGGGCCTGGGACCCTTTGTGCCCTTTGGCCTGGCAAGCAATGGGCACATGGCTGGACCGATCTCGGCCGACGAGGTGGAAAGATGTCTCAAGCAGGCAGCGAACGCATCCGCGCCCGGGCCCGACAGGATCAGGAAGCAGGATATTCTTGCATGGGATCCCGAGTGCGAGGAAATCGCACACATGTTCAACGTGTGGTGGATCACTGGAGTCATCCCAAAATGCTTCAAGCAAGGTCGCACAGTGCTAATCCCCAAGACCTCAGACCAGGGTGCGTTAATGGAGATTGGTAATTGGAGACCGATCACCATCGGTTCGACGGTCTTAAGACTCTTCTCCAGGGTGCTAACAAAGAGGTTGGTGGATACTTGTCCTCTTCACCCTAGACAGAGGGGGTTTCGGACCAGCCCCGGGTGCTCAGAAAACCTCGAGGTTCTGCGAAGCCTGTTTGAGCACTGCAAAGAAGAGCGCAGCCCATTCGCAGTGGTATTTGTGGACTTTGCAAGGGCATTTGACTCAGTTTCCCATGAGCACTTCCTGTGTGTTCTGCGGGAGATGGAAGTGGACCCGCACGTGGTGGAGCTAATCCGGGGCTCATACCAGAACTGTGTGACTCGTGTGGAGATCGGGGATCGGCTGACTCCCGAGATCAACATGAGAGTAGGTGTCAAGCAAGGTGATCCTATGTCTCCACTGCTTTTCAACCTAGCCATGGATCCCCTCATCCATGGCCTCGAACGACTTGGAAAGGGTTTGAGTGTGTCGGACACAAGGGTCACAACGTTGGCCTTTGCCGACGATCTCGTTCTGGTGAGCGACTCGTGGCAAGGGATGGCCCATAATTTGGGTATCCTAGAGGCGTTTTGCAAAAAGACGGGTCTGAGGGTTAAGCCGAGCAAGACTAAGGGGTTCCTACTCTCCCCCACAAGGGATTCGTTCACGGTGAACAACTGTCCCCCATGGGTTCTGGGGGGCAGTCCCTTAAACATGGTCCAAGCCGCAGAGACCGTGGGCTATTTGGGGGTTAGGGTGAGCCCCTGGAAAGGAATAGTGAAGCCGACCCTGTTCGAAGATCTGCTGCGCTGGTGCAAAAATATAAACGGGGCTTTGCTCAAACCGTCTCAGAAGGTGGTGATTCTGAACAAGTTCGCCATTCCCAGACTTTTGTACCGGGCGGACCACTGCTGTGTAAACAGCGGTACACTCCAACTCCTCGATAGGACGATCAGGGAAAGGGTGAGGGCGTGGCTGCACCTTCCACCCTCGACCTGTGACGGGCTGCTGTATGCAAGGAACCGAGACGGTGGATTGGGGATCTGCAAACTGGCTCGTTTGGTCCCGTCGATCCAAGCTAGACGGATTTTCCGCTTATCCAACTCTACCGATGGCGTCACTCGTTCGCTCCTCGACAGCGAACTGGCTAATTCCAAGTTCAGGGAATTGTGGCTAAGGGCCGGCGGCAAAATCGAACACCTGCCTCAACTAGGGAACGAAGGGCGGAGTGCAGAGAGAGGAGAAGCCAATGACCCCATTATGCCAATATGCCCAACTCCATTCGATTGGAGGCACGATGAATTTCTGAAGTGGGCAGGGCTCTTAACCCAAGGTGTAGGAATACTCTCATTCCACAACTCGAAAGCAAGTAACAGTTGGTTGGCAAAACCCAAGGGTTTCAAAGAAAGGCACTACATCGCAGGCCTCCAGCTGAGGGCGAATGTGTACCCTACACGTGAGTTTTGGCTCAGGGGCAGAGGCATGGTGGGTGCCTCTTGTAGGCGTTGTCCACAAAGATTGGAATCGTGCTCGCACATTTTGGGGCAATGCCCGGCCACCCACAGGTCGAGGATTGTCCGTCATAACAAGCTGTGCGCTCTCCTCGCCACTGAGGCTGAGGGTCTTGGGTGGGAGGTCCGCCAGGAATGGGCGTTCAGGACCCCCTCGGGGGAACTGCGGCGACTTGACCTGGTGCTCATCCGGGGCTCTTTGGCTTTGGTGATTGATGTAACTGTCCGGTTTGAGTATGCCCCAGACTCTTTGGCGAGAGCTGCGGCGGAAAAGACTGGCTATTACGGGCCCCATAAGAGTACGATAGCCAGGGAGCTTCATGTCCCTGAGGTCCGGGTCTTTGGGTTCCCATTGGGGGCTCGGGGCCTCTGGTTTCCGGGTAACGGGGAGGTACTGACTGTCATGGGTGTCGGCGAGACCCGGCGGAAGAACTTCGCGGCGCTCCTGAGTAGAAGAGCCCTCTTATACTCGCTGGATGTGCTGCGGGACTTCAACCGACCCGCCGGCCCCGGGCAGGGTGGTCACCGAAGACGGGCGAGGCGGCGCCGACGTTGAGAGGACCGCTTCGGCGGCAGTGAAAATCATGAGTAGTAGCACCCAAATGGCGGGTCACAGGCTGGAAGGCAACGGCTCCTTGGTCCTGGCAGGGGGAAGAAGTCCTTCCAAAGGGTGGCTTGCCGCGCCTGGTTGCCGAGAGAGCAGGAAACTGCTAAGGAAGGCAGGTCCCGAGGGCAACGTCTCTGTCATACGGAAGTGAGTGATGGGCGGGTAGCTGGTCAGAACACAGCGCACAGGTGTGGCTTGGGTCTGCGGGTCTGGGTACAAGCGGCCCTCCAGCCCCTACGGACATACCCTAACCTGCTACAGCTCCTCCGTGAAACCAACAGCTGGTGACGCAACTGGCGTCTGGGAAACTTGTCTCTGTCATGTGGAGGTCAGTGATGGGCGGGCCAACCGGTCCGGATCCGGTATAAGATAGTGGCTTTGGGGCTGCGGGCCTGAGTACAAGAGCGACCCTCCAGCCCCTATGGCTACACAGAAAAACCCGCTACAGCTCCCTCCGCGAAACCAATGGCCGGCATGTCTGGCCGGGAAAACCTTGTCTCTGATACGTATGGGAGGTGGTGGGCAGGTTTGTCGGTTGGGACCCGGCATACGAGAGTGGCCTTGGGACTGCGGGTCTGGGTACAAAGGCGGCCCTCCAGTCCCTCGGTTGCCTCGAGCCTGTTACAGCCTCCTTTACGAAGCCAATTACCGGGTGAACCGGTTTTTGGAGGTCCGTTAGGACACGAGCTGAGCGGGTCAGTTAGCGATCCCATATAACTCGGGGGGCCCCCCGCGGGAGGATGGTCTCGCAGCCTGAAATCGCCCCACACACCTGCCATCTGGGGCGGCCTCCGGGCTGGTCCGGGTGGTGTGGATACCAAAAAGGGGAGCCTCTCGCGGGATGGGAGGTCTCTGACCTGAAAACCTCCGAGATGGATGGGTAAAGCTGGCTGGTCCGCAAAGCCTCCCTTCTTTAGGGAGTGCCGGATGTAGTCTCGCCCGGGGGACAGTCCTGGCTGTCCTCCTGGTGGGTTGTGCCCGGGTCGCGGTGGGGGAAAGGGGTTGGGTAGGGGCTTGGACTCCGAAGCGGGGTCGGTCGGGACTTGGCCCCTCCTCTCTGGTGCGGTGAGGCGTGAGAGT</t>
  </si>
  <si>
    <t>Acrossocheilus fasciatus</t>
  </si>
  <si>
    <t>PRJNA1049304</t>
  </si>
  <si>
    <t>R2-1_AFasc</t>
  </si>
  <si>
    <t>DQKPRRGSSLKIGIMERNRKGKIILAGGSPRIKSRLRDARGRASSNMVRSPRSSVAEDCGSDGGQHFGSEPLPVPRLRECSVVLTRLRVGPSDEERPLGVVCSDTEPFGVRGSAEEAPSSGQPDASRGEGLTVANPTPEEPRVDPGVVVPLPLEDYACALCGVSAGTLMWVVNHFAIRHGGVLVRYSCRSCEKVSTAWRTIACHVPHCNGGTVRRQRSGAFVCEECGRGFVSNRARSTHERHVHPDLRNRKRARSVPAPSEGSPALTQAEVEVEVLRALGEGVVGTPKRPRLSEETNSPTLDKANPSVSQETLILPEGGLSVGLREVARQMVGGAENGEEGYVRVLSAWLEGDDQVPALVESLASQMLQELREVEGQHVTAPRTNRELGEAVGPRWQTTGKARRLAYHACQLKFQRDQVRLAAELLDGTCPSDCPLTTEEIYGEFRGVWERVTAFEGLGPFVPFGLASNGHMAGPISANEVERCLNQVANASAPGPDRIRKQDILARDPKCEELSRMFNVWWITGVIPKCFKQCRTVLIPKTSDQGALVEIGNWRPITIGSMVLRLFSRVLTKRLVDTCPLHPRQRGFRTSPGCSENLEVLRSLFEHCKEERSQFAVVFVDFARAFDSVSHEHFLCVLREMEVDPHVVELIRGSYQDCVTRVEIGDRLTPEINVRVGVKQGDPMSPLLFNLAMDPLIHGLERLGRGLSVSGTKVTTLAFADDLVLVSDSWQGMAHNLGILEAFCKKTGLRVKPSKCNGFLLSPTRDSFTVNNCPPWVLGGSPLNMVQAAETVGYLGVRVSPWKGIVKPTLFENLLRWCENINRALLKPSQKVVMLNKFAIPRLLYQADHCDVNSGTLHLLDRTIRERVRAWLHLPPSTCDGLLYARNRDGGLGICKLARLVPSIQARRIFRLSNSTDVVTRSLLDSDLVNSKFRGLWLRAGGTVENLPQLGKGEMSAERGDNAGSSAPSGLTPFNWRHDEFLKWANLPTQGVGILSFHNSKASNSWLAKPKGFKERHYIAGLQLRANVYPTREFRLRGRGMVGASCRRCPHRLESCSHVLGQCPATHRSRLVRHNKLCLLLATEAEGLGWEVRQEWAFRTSSGDLRRLDLVLIRDSLALVIDVTVRFEYAPDSLTRAAAEKTGYYGPHKSTIARKLHVRDVRIFGFPLGTRGLWHPGNEEVLTAMGVGQARRKTFAALLSRRALLYSLDVLRDFSRPATPRRDSHQRRTGRRRR</t>
  </si>
  <si>
    <t>CCCTCTCACCGTCTCTCTCCGTCTCTCCCTCCCCCTCCGGGGGGGCAAGGGAGGGAGGGGAGGCGGCGCCTCGTCTGCGGCTCGAGGACCGGAGGTCCTCCCCTCCGCGGCTGCCGGTGGGTCTGAACCCCCTCCGCTGCCCGCGCGAAGGGGACCTCCAACGCTCGACCGTGGGTGGGGACGCCGTTTTGGTGGGAGGGCTCCCTCCGTCTCTCTCGTCGCCCCCTTTCGGGGGGGTTTGGCGGGGGAGGACGGCGGCGGCGACACGTCCGCTCGGTTACCGCGAGGACCGGGGGTCTCGGCCCCCAACTCTCGCGGGCCGACGGGCGGACGCCGTCGGCGTGGGGGGAGCGCGCGCCCCGCTCCCGCGCCTCTCCCTCCCGGGGGAGAGGTCAGCGGGGGTTTGGGACGCGCGCCCTTGGTGCGCTCCGGCGGCGTGCGTCGCGGCTCCCCGGGACGACTTCGACTCAGGCCAGCCTCGGCCCCCCGACGCCCCTTCCCGGAGGGGCGGCCGGACGGGCGGAGCGGCCGCCACGACCCCCTCCGAGTACGACCTCAGGTCAGGCGAGACAACCCGCTGAATTTAAGCATATTACTAAGCGGAGGAAAAGAAACTAACAAGGATTCCCTCAGTAGCGGCGAGCGAAGAGGGAAGAGCCCAGCGCCGAATCCCCGCCCCGGCCACGGGGCGAGGGAAATGTGGCGTACAGAAGACCGCTTTCTCGGCGCGGGCCGGGGGCCCAAGTCCTTCTGATGGAGGCTTAGCCCGTGGACGGTGTGAGGCCGGTAGCGGCCCCCGCCCCGCCGGGGTGCGGTTCTTCTTGGAGTCGGGTTGCTTGTGAATGCAGCCCAAAGTGGGTGGTAAACTCCATCTAAGGC</t>
  </si>
  <si>
    <t>TAAATACTGGCACGAGACCGATAGTCGACAAGTACCGTGAGGGAAAGTTGAAAAGAACTTTGAAGAGAGAGTTCAAGAGGGCGTGAAACCGTTAAGAGGTAAACGGGTGGGGTCCGCACGGTCTGCCCGGAGGATTCAACCCGGCGGGTCCGGTCGGCCCGGTCGGCGTGCGCGGATCCCCATTCGGTGGGGACCGCCGCCCGGCCGTCGGCTCGGCCGCCGTCGGGCGCACTTCTTCCGAGGCGGTGCGCCGCGACCGGCTCCGGTTTGGCCAGGAAGGGTCGGGGGGCGAAGGTGGCTAGCGGCCTAGTCGGCCGCGAGCTTTACAGAGCCCCCACGCCCCGACTTTGCCGCTTACCCCCGGGGTCGTGGGCAGTGTCCTCGCGCCTTCTCTCCTCCCGACGGGGGAGGGACGGGGCCCCCCGCTCCCGGTGCGTGCGTCGACCGGGGCGGACTGTCCTCAGTCCGTCTCCGACCGCGCCGCGCCGTCAGGGCGGGGATCCGGCCCTCGTAAAGGGTGCTCGAGGTCCGCGGCGAGGTCGGCCACCCACCCGACCCGTCTTGAAACACGGACCAAGGAGTCTAACGCACGCGCGAGTCAAAGGGTGTCCCCGAGCCCCCACGGCGCAATGAAGGTGAAGGCCGGCGCCCGCCGGTCCAGGTGGGATCCCCCCGCCCCGGCGGGGGGCGCACCACCGGCCCGTCTCGCCCGCACCGCCGGGCAGGTGGAGCTAGAGCGCGTGCGATGGTACCCGAAAGATGGTGAACTATGCCTGGGCAGGGCGAAGCCAGAGGAAACTCTGGTGGAGGCCCGCAGCGGTCCTGACGTGCAAATCGGTCGTCCGACCTGGGTATAGGGGCGAAAGACTAATCGAACCATCTAGTAGCTGGTTCCCTCCGAAGTGTCCATATACGCCGGAGATGGTGGGGACAGCGCGAGTCACCGCGGGTCACAGCACCTTAGCGCGGGGTGCTGGGTGACTGATGGTTCAAGGGCGGAAAAGGTTGTGTAGTTTGTCTCTGAAGAATGGTTGCGCGTGTCGAGTGTTGGCAAGTCGGTTCAGGACGTCAGGATACGGGCTGTTCTCGGTCTCGCCAACCCACCATCTTAAGCCCAGAACTGACACCGGCGATCAGGGAAAGGTGGGTAAAACTCACGGTTTAGGAAACGAATGGCGGTGACTTGAGAAAGAAACGAATGGTGGTGTCTTGGGAATACCGTGTGGATGAGCCCACTGGCCTGTAGCTAACAGTGGGCTGAAGCTGGGTAAGGCGTGCTCCTAGGTCCTGTGATGGGATTCTGGTTGCTACCTCGCCTGGATCAGTTTCGCAACTCCTCACCCTCCATTGGAAACGCGACAGGTGACCTGCCAGCGCTAAGACCAAAAACCCCGGAGGGGGTCAAGCCTCAAAATCGGAATTATGGAAAGAAACAGAAAAGGAAAAATCATACTGGCTGGCGGGTCGCCCAGGATAAAAAGTCGCCTTAGGGACGCTAGGGGTCGGGCGTCTTCTAATATGGTAAGATCCCCCCGCAGTTCTGTGGCCGAGGACTGTGGGTCGGACGGTGGCCAACACTTCGGTTCCGAACCTTTGCCTGTCCCTAGACTCCGAGAATGCTCAGTGGTTTTGACGCGCCTGCGGGTGGGGCCGTCAGACGAGGAAAGACCACTGGGTGTTGTGTGTAGCGATACCGAGCCCTTCGGCGTAAGAGGCTCTGCTGAAGAAGCCCCGAGTTCGGGTCAACCCGACGCTTCCCGTGGGGAAGGTCTCACCGTGGCCAACCCCACTCCGGAAGAGCCGCGCGTGGACCCCGGTGTGGTAGTGCCACTACCGCTGGAGGACTATGCGTGCGCTCTGTGTGGCGTGTCGGCGGGCACTTTAATGTGGGTTGTGAATCACTTTGCAATTCGCCATGGGGGAGTGCTCGTTAGATACAGTTGTCGCTCGTGCGAAAAGGTGTCGACCGCGTGGCGGACCATCGCTTGTCACGTTCCACACTGTAATGGCGGTACCGTACGCAGGCAACGCTCAGGCGCTTTTGTCTGCGAGGAATGTGGCCGTGGTTTCGTCTCCAACAGGGCACGGAGTACGCATGAGCGGCACGTTCACCCCGACCTCCGGAACAGGAAGAGGGCGCGTTCAGTCCCCGCGCCCTCCGAGGGAAGTCCTGCGTTAACACAGGCGGAGGTGGAGGTAGAAGTCTTGCGGGCCCTAGGGGAGGGCGTAGTTGGTACCCCCAAACGCCCCAGACTCTCTGAGGAAACGAACAGCCCGACGCTCGACAAAGCAAATCCGTCAGTTTCTCAGGAAACGCTTATCCTGCCAGAAGGTGGCCTTTCGGTAGGACTACGGGAGGTGGCCAGACAAATGGTGGGTGGGGCAGAGAATGGCGAGGAGGGCTACGTCCGAGTACTCTCTGCCTGGTTGGAAGGCGATGACCAAGTTCCTGCCTTGGTTGAAAGCCTGGCATCACAGATGCTTCAGGAGCTGCGTGAAGTCGAAGGTCAGCACGTAACAGCCCCGAGGACCAACCGCGAGCTGGGGGAAGCGGTTGGACCTCGCTGGCAGACCACTGGGAAAGCAAGGCGGCTTGCCTACCATGCCTGTCAGCTGAAATTTCAAAGGGACCAGGTCCGACTCGCCGCCGAGCTCCTCGATGGTACGTGCCCTTCCGATTGCCCGCTAACAACGGAGGAAATTTATGGCGAGTTCCGCGGCGTTTGGGAGAGAGTAACGGCCTTCGAGGGCCTGGGACCCTTTGTGCCCTTTGGCCTGGCAAGCAATGGGCACATGGCTGGACCGATCTCAGCAAATGAGGTGGAAAGGTGTCTCAATCAGGTCGCGAACGCATCCGCACCTGGGCCCGACAGGATCAGGAAGCAGGATATTCTTGCACGGGACCCCAAGTGCGAGGAACTCTCACGCATGTTCAACGTGTGGTGGATCACTGGAGTCATCCCAAAATGCTTCAAACAATGTCGCACGGTACTAATCCCCAAGACCTCGGACCAGGGTGCGTTGGTGGAGATCGGTAATTGGAGACCGATCACCATCGGTTCGATGGTCTTAAGGCTCTTCTCCAGGGTTCTAACGAAGAGGTTGGTGGATACTTGTCCTCTTCACCCAAGACAAAGGGGGTTTCGGACCAGCCCCGGGTGCTCAGAAAACCTCGAGGTTCTGCGAAGCCTATTTGAGCACTGCAAAGAAGAGCGCAGCCAATTCGCAGTGGTATTTGTGGACTTTGCGAGGGCATTTGACTCAGTCTCCCATGAGCACTTCCTGTGTGTCCTGCGGGAGATGGAAGTGGACCCACACGTGGTAGAGCTAATCCGGGGCTCCTACCAGGACTGTGTGACTCGCGTAGAAATCGGGGATCGGCTGACTCCCGAGATCAACGTGAGAGTAGGTGTCAAGCAGGGGGATCCCATGTCCCCATTGCTTTTCAACCTAGCCATGGATCCCCTCATCCATGGCCTCGAACGACTTGGAAGGGGTTTGAGCGTGTCGGGCACAAAGGTCACAACCTTGGCCTTTGCCGACGATCTGGTTCTGGTAAGCGACTCATGGCAAGGGATGGCCCATAACTTGGGTATCCTGGAGGCGTTTTGCAAAAAGACGGGTCTGAGGGTTAAGCCGAGCAAGTGTAACGGTTTCCTACTCTCCCCCACAAGGGATTCGTTCACGGTGAACAACTGTCCCCCATGGGTTCTGGGCGGCAGTCCCCTTAACATGGTCCAGGCGGCAGAGACCGTGGGGTATCTGGGGGTTAGGGTGAGCCCCTGGAAGGGAATAGTGAAGCCTACCCTGTTTGAAAACCTGCTGCGTTGGTGCGAAAACATCAACAGGGCCTTGCTAAAACCGTCTCAGAAGGTGGTGATGCTGAACAAGTTTGCCATTCCCAGACTTTTGTACCAGGCGGATCACTGCGATGTCAACAGCGGTACGCTCCACCTCCTCGACAGGACAATCAGGGAAAGGGTGAGGGCGTGGCTGCACCTTCCGCCCTCAACCTGTGACGGGCTGCTGTATGCAAGGAACCGGGACGGTGGCCTGGGGATATGCAAACTGGCTCGTTTGGTCCCGTCGATCCAAGCTAGGCGGATTTTCCGGTTATCCAATTCTACCGATGTCGTCACTCGTTCGCTCCTCGACAGCGACCTGGTTAATTCCAAGTTCAGGGGACTATGGCTTAGAGCCGGCGGCACAGTCGAAAACCTGCCTCAACTGGGGAAGGGCGAAATGAGTGCAGAGAGAGGAGATAACGCCGGCTCCTCAGCGCCATCGGGCCTTACTCCATTCAATTGGAGGCACGACGAATTTCTGAAGTGGGCAAACCTTCCAACCCAAGGTGTAGGAATACTCTCCTTCCACAACTCGAAAGCAAGTAACAGCTGGTTGGCGAAACCCAAGGGTTTCAAAGAAAGGCACTACATCGCGGGCCTCCAGCTGAGGGCGAATGTGTACCCTACACGTGAGTTTCGGCTCAGGGGCAGGGGCATGGTGGGTGCCTCTTGCAGGCGTTGTCCGCACAGATTGGAGTCGTGTTCGCACGTACTTGGGCAATGCCCGGCCACCCACAGGTCGAGGCTTGTCCGGCATAACAAGTTATGCCTTCTCCTCGCCACCGAGGCTGAGGGTCTTGGGTGGGAGGTCCGCCAGGAATGGGCATTCAGGACTTCCTCGGGGGACCTGAGGCGCCTTGACCTGGTGCTCATCCGGGACTCTTTGGCTTTGGTCATTGACGTAACAGTTCGGTTCGAGTACGCTCCAGACTCTTTGACGAGAGCTGCGGCAGAAAAGACTGGCTATTACGGTCCCCACAAGAGTACGATAGCCAGGAAGCTTCATGTTCGTGATGTTCGGATCTTCGGGTTCCCGTTGGGGACTCGTGGTCTGTGGCATCCGGGCAACGAGGAGGTGCTGACCGCCATGGGTGTCGGTCAGGCTCGGCGGAAGACCTTCGCGGCACTCCTGAGTAGAAGAGCCCTCCTGTACTCGTTGGATGTGTTGCGAGACTTCAGCCGACCTGCCACCCCGAGGCGGGACAGTCACCAAAGACGGACGGGGCGGCGCAGACGTTGATTGGACCGCTTCGGCGGCTGTGGAAATCAAGTGTAGAATGCACCCAATGGTGGGCCGCCGGCTGGGAAGCAACGGCCCCCTGGTCCTGACAGGGGGAAGAAGTCCTCCCAAAAAGCGGTTCACCGCGCCTGGCTGCCTTAAGAACAGGAACTGTTCTGAACGGCAGGTCCCGAAGGCATTGTCTCTGTCATACAGGGGAAGTGATGGGCAAGTTGGCCGGTCAGGACCTGGTTCGAGGGAGTGGTCTGGATTGCGGGTCTGAGTTCAAGGCGGCCCTCCAATCCTCACGGTCACTCCCGGGCTTGCTACAGCTCCCTCTGTGAAACCACGGTTGGAGAGGTGATCAACCTCTGGAAACCCTGCCTGTCATGTGGAGGTTAGTGTTGGGCGGGTTCGTCGGTCCGGATCCGGTGTACGAGAGTGGCCTTGGGACTGCAGGTCTGGGTACAAAGGCGGCCTTCCAGTCCCTATGGTCGCACTAACCCGCTACAGCTGCCCCTGCGTGACGGGCTGGGTACAACCTGACCTTAAGCCGAGTGAACCGGTGGCGATCCCATGTGCGTGAGGGACCCCTTCTGTGGGACTGGCCTTGTAGCATGAAATAACCTCCAAGACTTCGGTGTAAAAGCCTGCCTCTGGGCTGGCCCTCGGGTTGACTATGGCGGTACGGTGACTGTGTGGAGGAGCCCTGGAGGGGGGTCTCCGACCTGAAACCCTTTCGCGCAGGTGGGTAAAGCTGCTGGTTTGCGGAGCCTCCCTTATTTAGGGAGTTGCCCGAGTGGTTCTGGCTGGGGGTGCCGTCTCGGTTGGGCTTTCCATCATGCCTCCTTTCAGCTCGCGCCCGGGGCCGCGGGGGGGGGATGGGGTTGGGGCATTGGGGCTTGGACTCCGGGCGGGCCTGCCGGGGGTGCCCCTCCCTCCTTGCTGGTGCGGTGGGGACGTAAGAGTGTAACCCCTCGAGAGATAAGTTCAGGCCGTTCAGATCAGTGCGGGGCTTGGGGGGGCTCTGCGGGGCCTTCTTTCTTTCCTGGTTTTGCCTTGTCCGTTCTCTCGTTTCAGGTGCGGTGTCGTTGGGTGGCTGGTGTTGGTCCGGTGGGCTTCGAGTAATGATTAAACGGATCGCGGAATCATACGGTGTGCGCCTGTAGCATCCTACAGGTAAGTGCGCCCTATGCTTAAAAAGATCCTCATTCATGTGCATTGTCCTATGGATGGCTTCCAGAAATCCAATCGTTCCGGCCGGGTGAGTATGTACACAAATTTAGCTTATAGTCAGCATTTAGGGGGTTGACATGTCAATCCCCTAATATGCTTGTAGTATGGGTGATGGGCACCTCAAAACCCAGAAAGCGTCGCCCCCGTGGCTTTGACCAGGTTCGGGTCGCGGTAAGGAGACGCCAAGCCG</t>
  </si>
  <si>
    <t>TAGCCAAATGCCTCGTCATCTAATTAGTGACGCGCATGAATGGATGAACGAGATTCCCACTGTCCCTACCTGCTATCTAGCGAAACCACAGCCAAGGGAACGGGCTTGGCAGAATCAGCGGGGAAAGAAGACCCTGTTGAGCTTGACTCTAGTCTGGCACTGTGAAGAGACATGAGGGGTGTAGAATAAGTGGGAGGCCCCGTCCCGAACGGGCGCCGCCGGTGAAATACCACTACTCTTATCGTTTCCTCACTTACCCGGTGAGGCAGGGAGGCGAGCCCCCGGCGGGTTCACGCTTCTGGAGTCCAAGCCCCGGGGCCCCTCGTGGTCCCGGGCGCGACCTGCCCCGGGGACAGTGGCAGGTGGGGAGTTTGACTGGGGCGGTACACCTGTCAAACGGTAACGCAGGTGTCCTAAGGCGAGCTCAGGGAGGACAGAAACCTCCCGTGGAGCAGAAGGGCAAAAGCTCGCTTGATCTTGATTTTCAGTATGAGTACGGACCGTGAAAGCGGGGCCTCACGATCCTTCTGGCTTTTTGGGTTTTAAGCAG</t>
  </si>
  <si>
    <t>Hippocampus guttulatus</t>
  </si>
  <si>
    <t>Long-snouted seahorse</t>
  </si>
  <si>
    <t>GCA_025802095.1</t>
  </si>
  <si>
    <t>R2-1_HGutt</t>
  </si>
  <si>
    <t>KSAGKDLVRPVGNSCVVTLLVLTPGDNENSDLMMAEGMAKRSRRDAEAGTKSPGRIGTGTPKRKREGTELPEPVGGTGENSMSILAYNTPTKSTDGSVVCVTPKRFKLSRCSPKSSPARIMISIPRYGAACPLCGVNIWGVGTLSKHLMSRHGNIVVWFKCRKCDKTSTSCHSMVCHVPKCNSGLSMSQTGPECDCCGKRFATTRGVSQHKRHMHPEAWNEHRISMAMSKKMSGSGRKTWTSTLDDIVEKTIREKGSTQGTFSLLAAVLGDGTTAGQVRTRWAHMCISGLVDATPIRDKWHINDETHDKSPGTPLSPRDNAKDRFMAMMAKTTDKMEDKCARMILSMATLTAADGSVNDSIIRPLLDGGTRQSLDSARCKRTTPEWPLNRTSKIRRMIRVTRYQSQQKLFKNNPGMLAKLILDGKDNTKCGIHMEVLAATFKNRWQMVDKYNGLGHFKSVGSTNNDVFYRPILPSEVLGNINRMRNDTAPGPDGITKKRLLEWDGNGVRLAIEYTKWLLEGTIPAEVKECNTTLIPKSSDPDDLKSVANWRPVTIGSVLLRLFSRIMTVRMTMACPINPRQRGFLVEANGCAENLLVLDRLITKSRSEGRPLAVVFIDFAKAFDSIAHTHFLGALRRRQMDRHIRHLIKDSYIGCTTRIKCRKELSEPIQLMVGVKQGDPMSPLLFNIAMDPLIQSMEESEWGLKRDGMKMTALAFADDLVLVSDSRQGMSNMLGMLEDFCGSTGLSVQPKKCHGFMFENGMVNACKPWKIDDQVIHMIGPGDTVRYLGVQLGPERGIFPPNLKEEIARWLVNIKKAGLKPYQKVKILNTYTIPRIIYRAAMGKLSTTYLAGLDSIIRAALKNWLHLARMTNNGLLYSRSRDGGLGVIKLAKLVPCIRLRCIWKMCWSDDDWTRSIAREMVGRPEWVMLWKAAGGGKDEVPFLKDPDGKDIDGRIPRAMSTPNWRDDENRSWEQQGAYGKGVSMFRNDKTSNSWLRDPEKVSFTQKQYLMGLSMRSGIVPVRIGQCDIRTGMSTKCRKCASKRETLAHALGQCEFVKKNIIKRHNKICADLENEMARWKWTVFRELRCLDGNGALKIPDIVAVKDGKLLIIDVTIRYETEDFPLEWAAEEKVAKYKPIGNKLLHLLCAKSFKVYGFPIGARGKWPSCNDKILRDIGMTDLRRASFSKFLSRRCLLYSIDVLNSFISK</t>
  </si>
  <si>
    <t>CAGTGCTCTGAATGTCAAAGTGAAGAAATTCAACGAAGCGCGGGTAAACGGCGGGAGTAACTATGACTCTCTTAAGG</t>
  </si>
  <si>
    <t>GCAGTGAGCCTGTAAAGGAATATGAGCATTGGAAAGGGGACTGGGTTGCGTGTCCAACATCCCGTTCAATATCTAATATCTATGTCTTGAAAGTCCGCAGGGAAGGACCTAGTCAGACCAGTTGGTAACTCATGCGTTGTCACTCTGCTTGTGCTCACTCCAGGGGACAACGAGAACTCTGACTTAATGATGGCCGAGGGAATGGCGAAACGATCAAGACGGGATGCTGAGGCGGGCACCAAGTCCCCCGGAAGGATCGGAACCGGGACCCCGAAGAGAAAAAGAGAAGGGACGGAACTGCCTGAACCAGTCGGAGGGACTGGAGAGAACTCGATGAGCATATTGGCGTACAACACACCAACCAAGTCCACTGACGGATCCGTTGTCTGCGTAACCCCTAAAAGGTTCAAACTCTCAAGGTGCAGCCCCAAATCATCTCCTGCCAGGATCATGATATCGATCCCCAGATATGGTGCGGCCTGCCCGCTATGCGGGGTAAATATCTGGGGAGTTGGTACCCTCAGCAAGCACCTGATGTCTAGACATGGGAATATCGTTGTCTGGTTCAAATGTAGAAAGTGTGACAAAACCTCCACTAGTTGCCATTCCATGGTGTGCCACGTACCCAAATGCAACTCGGGACTCTCCATGAGTCAAACAGGCCCCGAATGTGATTGTTGTGGTAAGCGATTCGCCACAACTAGAGGCGTATCACAACACAAGAGACACATGCATCCTGAAGCATGGAATGAACACAGGATCTCAATGGCGATGTCCAAGAAAATGTCGGGGTCCGGGCGTAAGACATGGACAAGTACTCTGGATGATATAGTGGAAAAAACAATTCGAGAGAAAGGGAGCACACAGGGCACCTTCTCCCTTCTTGCAGCTGTTCTTGGGGACGGCACCACGGCCGGACAAGTAAGAACCAGATGGGCTCACATGTGCATATCTGGATTGGTAGATGCCACACCAATCAGAGACAAATGGCACATCAATGACGAAACACATGACAAGAGTCCGGGCACTCCACTGTCACCCAGGGATAATGCTAAGGACCGTTTCATGGCCATGATGGCCAAAACAACTGACAAAATGGAAGACAAATGTGCAAGAATGATACTGTCGATGGCGACACTGACGGCAGCGGATGGCTCGGTGAACGACTCTATTATCCGTCCACTTTTGGACGGGGGAACCCGGCAAAGTCTAGACTCAGCTAGATGCAAAAGGACTACCCCTGAGTGGCCCCTGAACCGCACTTCGAAAATAAGACGTATGATAAGGGTCACCAGGTACCAGTCCCAACAGAAACTTTTCAAGAACAATCCCGGGATGCTGGCCAAACTGATTTTGGATGGTAAAGACAATACCAAATGTGGTATACATATGGAGGTCCTGGCTGCAACGTTCAAAAACAGATGGCAAATGGTCGATAAATACAACGGTCTGGGACATTTCAAGTCTGTCGGCTCGACCAATAATGACGTCTTCTATAGACCCATTTTACCCAGCGAGGTGTTGGGTAATATCAATCGAATGAGGAACGATACAGCTCCAGGGCCAGACGGGATAACCAAGAAAAGATTATTGGAATGGGACGGCAATGGTGTACGGTTGGCAATCGAATACACGAAATGGTTACTGGAAGGTACCATCCCTGCAGAGGTCAAGGAATGCAACACTACTCTGATTCCCAAATCCTCAGATCCCGACGACCTCAAAAGTGTCGCTAATTGGAGGCCGGTGACTATCGGTTCAGTTTTGCTGAGGCTCTTCTCACGTATTATGACGGTACGGATGACCATGGCTTGCCCGATCAACCCCAGGCAGAGGGGATTCCTGGTCGAAGCGAACGGATGTGCGGAAAACTTGCTGGTACTGGACAGACTTATTACCAAATCAAGATCGGAAGGGCGACCGTTGGCAGTGGTTTTCATCGATTTTGCAAAAGCCTTCGACTCGATCGCTCACACTCACTTCCTTGGCGCTCTCAGGAGAAGACAAATGGACCGGCATATACGACACTTGATAAAAGACAGTTATATTGGCTGCACAACTCGCATTAAATGTCGAAAAGAACTGTCAGAGCCAATCCAACTGATGGTGGGAGTGAAACAAGGCGATCCAATGTCTCCACTTCTCTTCAATATTGCCATGGACCCACTAATACAATCAATGGAGGAATCGGAATGGGGGCTCAAGAGAGATGGAATGAAAATGACGGCATTGGCATTCGCCGACGACTTGGTGCTGGTGAGCGATTCGAGACAAGGTATGAGTAATATGTTGGGAATGCTGGAAGATTTCTGCGGGTCCACGGGGCTAAGTGTCCAACCCAAGAAGTGCCACGGATTCATGTTTGAGAATGGAATGGTCAACGCGTGTAAACCATGGAAAATTGATGACCAAGTGATCCATATGATTGGCCCCGGTGACACTGTGAGGTATCTGGGGGTACAGTTGGGACCAGAAAGAGGGATATTCCCCCCTAACCTCAAAGAGGAGATCGCTCGATGGTTGGTGAATATCAAGAAGGCCGGTTTGAAGCCCTATCAGAAGGTCAAAATCCTCAACACTTACACAATACCGAGAATTATATACAGGGCTGCAATGGGGAAGCTGTCGACAACTTACTTGGCCGGACTGGACAGCATAATAAGAGCAGCCTTAAAGAACTGGCTACACTTAGCCCGAATGACTAACAACGGATTACTCTATTCCAGATCACGTGATGGCGGATTAGGAGTGATTAAACTGGCCAAGCTGGTGCCATGCATCCGACTCCGATGCATATGGAAGATGTGTTGGAGCGACGATGACTGGACCAGATCTATTGCCAGAGAGATGGTCGGACGACCGGAATGGGTCATGTTATGGAAAGCGGCAGGAGGAGGAAAGGACGAGGTACCATTCCTCAAAGACCCAGATGGAAAAGATATCGATGGCCGGATTCCCAGGGCGATGTCAACCCCCAACTGGCGCGACGATGAAAACCGCTCGTGGGAGCAACAAGGAGCATACGGCAAAGGAGTGTCGATGTTCAGGAATGACAAGACGAGCAACTCATGGCTGAGGGACCCGGAAAAGGTGTCTTTCACCCAGAAACAATACCTCATGGGTCTGTCGATGAGGTCCGGGATTGTGCCGGTAAGAATCGGACAATGTGACATTAGAACAGGCATGTCGACTAAATGCAGGAAATGTGCCTCCAAACGAGAGACGTTGGCGCACGCCTTGGGCCAGTGCGAATTTGTCAAGAAAAACATAATTAAGAGACACAACAAAATCTGTGCCGACCTGGAAAATGAGATGGCTCGATGGAAATGGACAGTCTTCAGGGAACTTAGATGCTTGGATGGGAACGGTGCACTTAAGATACCAGATATAGTGGCGGTCAAGGATGGGAAGCTTCTGATCATAGATGTAACTATCAGATACGAGACCGAAGACTTCCCTCTTGAATGGGCCGCCGAGGAAAAAGTTGCCAAGTACAAGCCAATCGGAAACAAATTACTACATTTGCTGTGTGCCAAAAGCTTTAAGGTGTACGGATTCCCCATTGGAGCAAGAGGGAAATGGCCCTCCTGCAATGACAAAATACTGAGGGATATTGGCATGACAGATTTGAGAAGAGCATCCTTCTCTAAATTCCTAAGCAGAAGATGCCTCCTCTACTCAATTGATGTTTTGAATAGTTTCATCTCGAAATGAAAAAAAAAAAAAAAAAAAAAAAAAAAAAAAAAAAAAAAAAAAAAAAAAAAAAAAAAAAAAAAAAAAAAAAAAAAAA</t>
  </si>
  <si>
    <t>Hippocampus zosterae</t>
  </si>
  <si>
    <t>Dwarf seahorse</t>
  </si>
  <si>
    <t>GCA_025434085.3</t>
  </si>
  <si>
    <t>R2-1_HZos</t>
  </si>
  <si>
    <t>IRYSMLGLIRCSYSVLGADNTAKRMTENADGVEGAEEMVAADNAEFPVRDDHDRMKRNEVRRDLTPRKALKKKAGEYVSLSGTPRRDRRGSDHDIKPRRLFMSMASPVKSPMTFVIRIPRNGAACPMCGTIVWGVGTLSKHLLSRHGNKSFLFKCKKCEKTSTNYHAIVCHVPKCNPGVATSQVGPECEHCGRKFATNRGLSQHKRHKHPEAWNEHRIAETLHKTAAMQVKRSWSKEECSLVENMVKEKGSTQSTFAQIATALGKGITAMQVRARWAHMRITELVADTPVRDKWPGEDEMVRPSPGTPLSPRVNAKERFRNNLVRETAASDDKRAEAILSLAERTDGGLEILRIKVRKKGITPRIVDCEVAAPGPKRPLTSKLKRMKKITRYRSMQILYKEGPGTLAKLVLDGKDSTSCRIPMEIVAAAFKDRWQKVDGFKGLGNFRHGGVIGNEGLYKPISPEEVLGSLKSTKNGTAPGPDGITKKDLLEWDNTGVPLAVEFTRWLLAGAIPKEVKDCHTSLIPKSSDPDDLKDITNWRPVTIGSMLLRLFSRIMTARLTRICTINPRQRGFLMEANGCAENLLVLDNLILSSRAEVRPLAVVFIDFAKAFDSVAHAHFLSTLRKRRLDRHVRHLLEDSYVDCTTRIKCGRTLSEPIQLAVGVKQGDPMSPLLFNLAMDPLIQSMEETEWGLDREGRRMAALAFADDLVLVSGSRQGMNNLLGMVENFCASTGLGVQPRKCHGFMYEQGMINACKPWKIDGQRIHMIGPGETVKYLGVQLGPEKGVITPDLKGDLAVWLMNIKKADLKPSQKVMLLNVYTVPRLIYKAAMGKVPVKHLEELDRLIRSALKSWLHLARMTDNGLLYSRTRDGGLGVVRLAKLVPCVRLRCVWKMCWSDDAWTRSVAREKVRKQEWKALWKAAGGADGDVPTLDDTDVDCDVPKPLAAPKWREAENRAWETRGIHGKGVSMFRNDKTSNSWLRDPQKASFTQKHYLMGLSMRAGMVPMRTERDGVGTGIPPRCRGCHRRLESLAHVLGQCESVKRNIMKRHNRICADLQAEMTRWGWEVFREMRCLDGNDALKAPDIVAVKSGRLLIIDVTVRYETEDYPLEGAAEEKVKKYRPVGSKLMHMLCARSFKVYGLPIGARGKWPSCNNALLDDIGMNAARKASFSKFLSRRCLLYSIDVLNGFSSAR</t>
  </si>
  <si>
    <t>GTACCAGGGGTAAGCCTGGAGGTACCAGGGGTAAGCTTGGAGGTACCAGGGGTAAGCCTGGAGGTACCAGGGGTAAGCTTGGAGGTACCAGGGGTAAGCCTGGCGGTACCAGGGGTAAGGCAGTACCGATTTTGGTCGTTAGGGGCGCTGTAGTAGGTAAGAGTCAGGGGGTGAAGGAAGGCTAAAGGCTTAGAAGGTGAGCGATCACCAAAATACCTTCGGAAACGTATATAGGAGAGCATGTTTCGAGCAAGTGACCTCCATTGAGAGTCACCGGAGTCCCCTCAGACAATTATCCGACCATCGTGAGGGTGTCTCCAGCCACCCACAGCGCTTAGCCGGCCTCTTACTTTGAAAAATGTTCTATCTCCCCACTTTCGGCTAAATTTCTAAGTCCCCCTCCGGGCGGTCGACGGCAGTTGGGAAGGCCGCCCGAGAGGCGCTCCGGGCGGGTAGCCCGGGCGAAACGCCGGCCTCTGACGGCGGAGCTCCGCACTTTCGGCTATTTTCTAAGTCCCCCTCCGGGCGGTCGACGGCAGTTGGGAAGGCCGCCCGAGAGGCGCTCCGGGCGGGTAGCCCGGGCGAAACGCCGGCCTGTGACGGCGGAGCTCCGCACTTTGAAAAATTTTCAATCTCCCCACATTCGGCTATTTCCTAAGTCCCCCTCCGGGCGGTCGACGGCGGGCGCGCAGCCGGGGGAGGCGTCTCCCCCGGCGGCCCCGGCGAGTCGTATCCCCCCCACCCCCCCACACCTTTCTCTCTTCCACATCGCACCACAGCGACCACTGACCGATACGCAACAGAGACCCGCCTTCGGAGGGCCCCCGCCGGCACCGGCCACGCGCCGGCGCTCGGGCGGACGGCTCCTTCGGCTTGCGGGTCGACCCCCGCGCTGCGACGGGCGTGCCCCCCGGGGCACCACCGGCGCAGCGCGTACCCGATCGGCGGCGAGGCCGAGCCGACCCCCCCGCGCCTAGCGCGGTCACCCAGCCGTCCTACCACCGGACCCCCCCGCCGCTCCCGCCCCATCTCCCGCGCCACCCTCCTCGGGACGGAGGGTGGCGCTCCCGACCCCCCCGGGGCGGGTCGGCGGAGGTCCGTCCGGCGAAAGCGTCGTTTCTCTTACCCTGCCACCCCGAGCGTCCGGCGGGCCAGCGCGGCGGCGCCCTCACGCGGGGCGCCCCGAGCCGCCCGGCCGCGGCCGCCCTTTTTCGGTACCGGTCCGCAAGACACGAACCCGCGGGGGTCCGGGGAGCCCGCCCCGACCCCCCCACATCCACACTCCCGACACGGCGGGGGGCTACCTGGTTGATCCTGCCAGTAGCATATGCTTGTCTCAAAGATTAAGCCATGCAAGTCTAAG</t>
  </si>
  <si>
    <t>TACACACGGCCCGTACAGTGAAACTGCGAATGGCTCATTAAATCAGTTATGGTTCCTTTGATCGCTCCGCCGTTACTTGGATAACTGTGGCAATTCTAGAGCTAATACATGCAAACGAGCGCCGACCTCCGGGGACGCGCGCATTTATCAGACCCAAAACCCACGCGGGTCCGGCTCCGCGGGCAGCGTCCCGGCCCCCCCCTTCGGGGGCCGCGGGCCGGGCGCCCCGCGGCCGGCCGGCCCGGCCCCTTTGGTGACCCTAGATAACCTCGAGCCGATCGCCGGCCCTCCGCGGCGGCGACGTCTCATTCGAATGTCTGCCCTATCAACTTTCGATGGTACTTTCTGCGCCTACCATGGTGACCACGGGTAACGGGGAATCAGGGTTCGATTCCGGAGAGGGAGCCTGAGAAACGGCTACCACATCCAAGGAAGGCAGCAGGCGCGCAAATTACCCACTCCCGACGCGGGGAGGTAGTGACGAAAAATAACAATACAGGACTCTTTCGAGGCCCTGTAATTGGAATGAGCAAACTCTAAACCCTTTGGCGAGGAACCATTGGAGGGCAAGTCTGGTGCCAGCAGCCGCGGTAATTCCAGCTCCAATAGCGTATCTTAAAGTTGCTGCAGTTAAAAAGCTCGTAGTTGGATCTCGGGACGCGAGCTGACGGTCCGCCGCGAGGCGAGCCACCGTCTGTCCCAGCCCCTGCCTCTCGGACGCCCCCGGGATGCCCTTCGCTGGGTGTCCCGCCCGGGGCCCGAAGCGTTTACTTTGAAGAAAATAGAGTGTTCAAAGCAGGCCCGCGCCGCCCGCATACCGCAGCTAGGAATGATGGAATAGGACCCCGGTTCTATTTTGTGGGTTTTTCCTCCTGAACTGGGGCCATGATTGAGAGGGACGGCCGGGGGCATTCGTATTGCGCCGCTAGAGGTGAAATTCTTGGACCGGCGCAAGACGGGCCAGGGCGAAAGCATTTGCCAAGAATGTTTTCATTAATCAAGAACGAAAGTCGGAGGTTCGAAGACGATCAGATACCGTCGTAGTTCCGACCATAAACGATGCCGACTCGCGATCCGGCGGCGTTATTCCCATGACCCGCCGGGCAGCGCCCGGGAAACCACCAAGTCTTTGGGTTCCGGGGGGAGTATGGTTGCAAAGCTGAAACTTAAAGGAATTGACGAAACTGATGTGCCCCGGAAACTTGATGACAGAATGGGACTCGGGGGGGGCGGGGGTGTCTGTCCGCGATCGTGCCTTGTCGCTATCTCGCTCGGTCGGCGTCTCCGCGAAATGAATACGTTACTCGATGCTGGGCCTGATCCGATGTTCTTATTCTGTGTTAGGTGCAGATAACACAGCGAAGCGCATGACGGAGAACGCCGACGGAGTGGAGGGGGCGGAGGAGATGGTGGCGGCCGACAACGCCGAATTCCCCGTGCGGGACGATCATGATCGGATGAAAAGGAATGAGGTGAGGAGGGACCTTACGCCGAGAAAGGCCCTAAAGAAGAAGGCCGGAGAATACGTATCGCTGTCGGGCACACCAAGAAGGGACCGGAGGGGGTCCGACCATGACATTAAACCGAGAAGGCTCTTTATGTCAATGGCTAGTCCCGTGAAATCGCCAATGACATTCGTGATACGAATCCCCAGAAATGGTGCAGCTTGCCCGATGTGCGGAACAATCGTCTGGGGGGTGGGCACCCTCAGCAAACATCTCCTCTCGAGGCACGGCAATAAGTCTTTTCTGTTCAAATGCAAAAAGTGCGAAAAGACTTCGACCAACTATCACGCTATCGTATGCCATGTGCCCAAGTGCAACCCAGGAGTGGCGACAAGTCAGGTAGGTCCGGAATGCGAACATTGCGGCCGTAAGTTCGCTACCAACAGGGGATTGTCGCAGCACAAGAGGCACAAACACCCAGAGGCGTGGAATGAACATAGGATCGCCGAGACATTGCACAAGACGGCGGCGATGCAAGTAAAGAGATCGTGGTCGAAAGAGGAATGTAGTCTGGTTGAAAATATGGTGAAGGAGAAAGGAAGCACACAGAGCACCTTCGCCCAGATCGCAACCGCACTGGGGAAAGGTATCACGGCAATGCAAGTAAGAGCCAGGTGGGCCCACATGCGCATAACTGAGTTGGTGGCGGACACACCGGTTAGGGACAAATGGCCAGGGGAGGATGAGATGGTTCGCCCAAGTCCGGGGACGCCCTTGTCGCCACGGGTGAATGCCAAGGAACGTTTTAGAAACAATTTGGTGCGGGAGACGGCGGCGAGTGACGACAAACGTGCGGAAGCGATACTGTCTTTGGCCGAGAGAACGGACGGTGGACTGGAGATCCTCCGGATAAAAGTAAGGAAGAAGGGCATCACCCCGAGGATCGTCGACTGTGAGGTGGCGGCCCCTGGACCAAAGCGACCTCTCACTTCCAAACTGAAGCGAATGAAAAAGATCACCAGATACAGGTCCATGCAGATCCTGTACAAGGAAGGCCCCGGGACGCTGGCTAAATTGGTGCTGGATGGCAAGGACAGCACCAGTTGCAGGATACCCATGGAAATAGTAGCGGCTGCATTCAAAGACCGTTGGCAGAAGGTCGACGGGTTTAAGGGACTTGGGAATTTCAGACACGGTGGCGTAATCGGTAATGAAGGATTGTACAAACCCATTTCGCCAGAGGAAGTATTGGGAAGCCTCAAGAGCACAAAGAACGGCACGGCACCGGGACCCGATGGAATAACTAAGAAAGACCTACTCGAGTGGGACAACACTGGAGTGCCGCTTGCCGTGGAATTTACGAGATGGCTGCTAGCGGGGGCCATTCCCAAGGAGGTCAAAGATTGCCACACCAGTCTGATCCCCAAGTCCTCGGACCCGGATGATCTGAAGGATATTACGAACTGGAGACCAGTGACTATTGGCTCAATGCTACTAAGGCTGTTCTCACGGATAATGACGGCGAGGTTGACCAGGATATGCACGATCAACCCAAGGCAAAGAGGCTTCCTGATGGAAGCAAACGGATGTGCGGAGAATCTGTTGGTCCTCGATAACCTAATACTGTCTTCAAGGGCAGAAGTCAGACCGCTGGCAGTGGTCTTCATCGATTTCGCGAAGGCTTTCGACTCCGTGGCTCACGCTCACTTCTTGAGCACACTCAGGAAGAGGAGGCTAGACCGTCACGTGAGGCACCTGCTCGAAGACAGCTACGTCGACTGCACGACGCGCATTAAATGTGGGAGAACCCTGTCCGAGCCGATCCAGCTGGCGGTGGGGGTCAAACAGGGTGACCCAATGTCTCCACTACTCTTCAACTTAGCCATGGACCCTCTGATACAATCCATGGAGGAGACGGAATGGGGGCTGGACAGGGAAGGAAGACGAATGGCTGCGCTAGCGTTTGCAGATGACCTAGTGCTGGTGAGTGGGTCGCGACAGGGCATGAACAATTTGCTGGGAATGGTTGAGAATTTCTGCGCATCCACAGGGCTGGGAGTCCAGCCCAGAAAATGCCACGGCTTCATGTACGAACAGGGAATGATCAACGCCTGTAAGCCGTGGAAGATCGATGGCCAAAGGATACACATGATTGGCCCGGGCGAAACGGTGAAGTACCTGGGGGTGCAGTTGGGACCGGAGAAGGGCGTGATCACCCCGGACCTCAAGGGAGACTTGGCCGTGTGGCTCATGAACATTAAAAAGGCTGACCTGAAGCCCTCCCAGAAGGTCATGTTACTCAATGTGTACACAGTCCCGAGGCTGATATATAAAGCAGCGATGGGCAAGGTACCAGTGAAGCACCTCGAAGAACTCGATAGACTGATCAGGTCGGCACTGAAAAGTTGGCTTCACTTGGCTCGGATGACGGACAATGGGCTGCTGTACTCCAGAACTAGGGATGGCGGACTGGGGGTGGTCAGGCTGGCGAAATTGGTGCCCTGTGTGCGGCTTCGGTGCGTCTGGAAGATGTGCTGGAGCGACGATGCGTGGACGAGATCTGTTGCGAGAGAGAAGGTGCGCAAGCAAGAGTGGAAGGCGCTATGGAAGGCGGCAGGCGGAGCGGATGGAGATGTGCCGACCCTCGACGACACGGATGTGGATTGCGACGTGCCCAAGCCCCTGGCAGCACCGAAATGGCGGGAAGCTGAAAACCGAGCATGGGAAACGAGGGGCATACACGGCAAGGGAGTGTCGATGTTCCGGAATGATAAAACGAGCAATTCATGGTTGAGGGACCCACAGAAAGCGTCTTTCACTCAGAAGCATTACTTGATGGGCCTGTCGATGAGAGCGGGGATGGTACCGATGAGGACGGAACGTGATGGCGTGGGAACGGGCATACCGCCCAGATGCAGAGGATGCCACCGAAGACTGGAATCGCTGGCCCACGTATTGGGTCAATGTGAGTCCGTGAAGAGAAACATCATGAAAAGGCACAATAGGATTTGTGCGGACCTTCAAGCGGAAATGACCCGGTGGGGATGGGAGGTATTCAGGGAGATGAGATGCCTCGACGGAAACGACGCATTGAAGGCTCCGGACATTGTGGCGGTGAAGAGCGGAAGGTTGCTGATCATAGATGTGACGGTGAGATACGAGACAGAGGACTACCCGTTGGAAGGAGCGGCTGAGGAGAAAGTAAAGAAGTACAGGCCGGTGGGTAGCAAACTGATGCATATGCTTTGCGCCCGAAGCTTCAAGGTTTACGGCCTTCCCATTGGAGCAAGAGGAAAGTGGCCCTCCTGCAATAACGCATTACTGGATGACATAGGCATGAATGCAGCGAGAAAGGCATCCTTCTCAAAATTCCTAAGCAGAAGGTGCCTACTTTACTCCATTGACGTCCTCAATGGATTCTCCTCCGCAAGGAGGTGACGAAATTTTATAATTGATTGGTGTCCCGAAAAGGGACTCACCTGAAATTTAAGAGGTGAAAATTGATAAATTGAATAAAAAACCAATTGGCCCCCGGGTGCGAGGGTACCAGGGGTACGTAAGTGATGGTAACCAGAGGTGAATTTGTTTGGACTCTGGTTCAGTCGGGGAGGGGCGACCCCGGCGAGGAGGGTCATGGGCTATGACCCTCGTATCCGATGGGGATACAAGGTATAATCCACGAAACAGGGAGTGATGACCCTGTGTTAACATATATGGATCCGGTGCCTGCGGGTGTATGGCGATGGTGAGGCCTTATGCTCTGAAGCAGTGGTAGCGGAGAGGGCAAGGCGGGGAGAACTGGCCCCGCTGATAAAGCCAAGCCCGGCCGCGGTGGTCGGAGCGTTATGGGAAGCCCTGACCCCGCTGCGAGCGTACACAGTCGACCCAGACTGACGCTGGAACTGTTGCGGACAAGCACTGGTATAGCTGGGGGAATAGCTAGAGGGGGGTGGAGAAGGGTCGGACAAGGCCGGATAGGGCGGGCATCTGGGGTGGAACGACCAGGCTTGTCCTTTCTGCAATGAATCGGAGGGCCTGGGAGTGAAGCCTCGGAAGCCACGGGTAGCTACCAGCCCGGGGTTCAGCCCCCGAATGGCGCGATAGTGGGAGTCTGGGGAGTGAAGGAGGGGTGTCGTTTGCTCCTTCCCCGCCGCGGGTGAGTACGCGTTCATTCGTCTCATGTACAGCACTTAGGTGACCACTTACTCGACGGCCGAGCCTAAAAACGCCGAAATGCGGCCTGGAGACCGAGTCATGTGGATCCCTTCTCACTAGGTAATGTTAGTATCGGCTGAGACTGTTGCAAACAGCCGCACTCCGGCGCCTTCGGCGCCTCCGCGCGACCACCCGGTTGCGGGAAGAATGAGAGATTCCACCGCATGGCAAAGTTAAAGGGTCGCCAATCACTA</t>
  </si>
  <si>
    <t>TAGCCAAATGCCTCGTCATCTAATTAGTGACGCGCATGAATGGATGAACGAGATTCCCACTGTCCCTACCCACCCTCTAGCGAAACCACAGCCAAGGGAACGGGCTTGGCAGAATCAGCGGGGAAAGAAGACCCTGTTGAGCTTGACTCTAGTCTGGCACTGTGAAGAGACATGAGGGGTGTAGAATAAGTGGGAGGCGCCCCCTCGCCCCGGCGACGGCGCCGCCGGTGAAATACCACTACTCTTATCGTTTTTTCACTTACCCGGTGAGGCGGGAGGGCGAGCCCCGCGCGGGCTCTCGGTTCTGGTTCCAAGCGTTTGCGGGGGCGCCCGCCGCGGCGTCCCGGGCGCGACCCGCTCCGGGGACAGTGGCAGGTGGGGAGTTTGACTGGGGCGGTACACCTGTCAAACGGTAACGCAGGTGTCCTAAGGCGAGCTCAGGGAGGACGGAAACCTCCCGCGGAGCAGAAGGGCAAAAGCTCGCTTGATCTTGATTTTCAGTATGAGTACGGACCGTGAAAGCGCGGCCTCACGATCCTTCTGGCTTTTTGGGTTTCAAGCAGGAGGTGTCAGAAAAGTTACCACAGGGATAACTGGCTTGTGGCGGCCAAGCGTTCATAGCGACGTCGCTTTTTGATCCTTCGATGTCGGCTCTTCCTATCATTGTGAAGCAGAATTCACCAAGCGTTGGATTGTTCACCCACTAATAGGGAACGTGAGCTGGGTTTAGACCGTCGTGAGACAGGTTAGTTTTACCCTACTGATAATGTGTTGTCGCGATAGCAATCCTGCTCAGTACGAGAGGAACCGCAGGTTCAGACATTTGGTGTATGTGCTTGGCTGAGGAGCCAATGGTGCGAGGCTACCATCTGCGGGATTATGACTGAACGCCTCTAAGTCAGAATCCCGCCTAGACGTGCCGATACCGTAGCGCCGCCGCCCCCCGGTTGGTCAAGGTTAGCGGCTCCGGCCGCGCGGAACGCCGTTCGACACTGGGCTGGGGTGCGCCCG</t>
  </si>
  <si>
    <t>Labeobarbus marequensis</t>
  </si>
  <si>
    <t>R2-2_LMa</t>
  </si>
  <si>
    <t>PASTGKTPRRGLSLKVANMESTENRKLILAGGSPRIKSRLRSARDRASSNMTRSPCGSVAEDYRSDGGQPSGSGPLHVPRLRECSVVLTRLREGSLGEERPLGVMCRHTEPFGARGSTEEAPSSDQSDASPGGGPTLANPTPEELRVDPGVVVPLPLGDYACALCGVSAGTLMWVANHFATRHGGVLVRYSCRLCGKVSTAWRTIACHAPVCNGGIGRRQRSGVFVCEECGRGFVSNRARSTHERHVHPDLRNRKRARSVPVISEGSPVLTQAEVEVEVLRALGEGVDGTPKRPRLSEETDSPMLDKANSSVPQQTLILPDGGLSAGLREVARQMVGGAEDGEEGYVRVLSAWLEGADQVPALVESLASQMLQELREVIGQQLPAPRTNRNQGENAVRPRWQTTGKARRLAYHACQLKYQRDQVRLAAELLDGTCPSDCPLTTEEVHGEFRGIWESVTAFGGLGPFVPFGLASNGHMAGPISADEVERCLNQAANASAPGPDRIRKQDILAWDPECEELSRMFNVWWITGVIPKCFKQCRTVLIPKTSDQGALKEIGNWRPITIGSMVLRLFSRVLTKRLVDTCPLHPRQRGFRTSPGCSENLEVLRSLFEHRKEERSPFAVVFVDFARAFDSVSHEHFLCVLREMEVDPHVVELIRGSYQDCVTRVAIGDRLTPDINMRVGVKQGDPMSPLLFNLAMDPLIHGLERLGKGLSVSGTRVTTLAFADDLVLVSDSWQGMAHNLGILDEFCKRTGLRVKPSKSNGFLLSPTRDSFMVNNCPPWVLGGSPLNMVQADETVAYLGVRVSPWKGIVKPTLFEDLVRWCDNINRALLKPSQKVVILNKFAIPRLLYRADHCCVNCGTLQLLDRTIRERVRAWLHLPPSTCDGLLYARNRDGGLGICKLARLVPSIQARRIFRLSNSTDGVTRSLLDSDLVNSKFRGLWLRAGGKIEHLPQLGNGELSAERGDNAGSSAPPCPTPFDWRHDEFLKWAGLPTQGVGILSFHNSKASNSWLAKPKGFKERHYIAGLQLRANVYPTREFWLRGRGKVGASCRRCPHRLESCSHVLGQCPATHRSRLVRHNKLCFLLATEAEGLGWEVRQEWAFRTPSGELRRLDLVLIRDSLALVIDVTVRFEYAPDSLTRAAAEKTGYYGPHKSTIARELHVREVRVFGFPLGARGLWFPGNEEVLTAMGLGQARLKSFAALLSRRALLYSLDVLRDFGRPATPGRASSRRRAGRRRR</t>
  </si>
  <si>
    <t>GATGGTGAACTATGCCTGGGCAGGGCGAAGCCAGAGGAAACTCTGGTGGAGGCCCGCAGCGGTCCTGACGTGCAAATCGGTCGTCCGACCTGGGTATAGGGGCGAAAGACTAATCGAACCATCTAGTAGCTGGTTCCCTCCGGACGGTAAACGCCGGAGACACTGGGGTCAGCGCAAGTCACCACGGGTCACAGCACTAAGGGGCGAGGTGCTGGGTGACGGATTAGTCGAAACGGCGTAGTAATTGTCTCTGTCATGTGGTTGTGTAAGTGGAGAGTTGGGGAGTCGGTTCAGGACATCAGGATACGGGCTATTTCTCGGTCTCGCCAACCCACCATCTTAAG</t>
  </si>
  <si>
    <t>CCCAAAACTGGTACCGGCAACAGGGAAAGGTGGGCGAGACTTACAGGTCTGTGAATTTGGCTCGGTTCGTATCGGTTTTGCAGAGTTGTTCGGACTTGCCTACTGGCCTGAAACTAACAGCAGGCTGGACTCGGGTGAGGTGTACTCCCGGATCCTGTGATGGGACGTCGGTTGTTACCTAGCCTGGCCCAGTTTTGCACCTCTCTTACCTTCTGCGAAACCCTTGAAATCCTTGGAAAAGGAACAGCTTGGGAACCGGTGTGGGCAGCCTTTTCCGCGACAGGTGACCTGCCAGCACTGGAAAAACACCCCGGAGGGGGTTAAGCCTCAAAGTTGCAAATATGGAAAGTACGGAAAACAGAAAACTCATACTGGCTGGCGGGTCGCCCAGGATAAAAAGTCGCCTTAGGAGCGCTAGGGATCGAGCGTCTTCTAATATGACAAGATCCCCCTGTGGTTCTGTGGCCGAGGACTACAGGTCGGACGGTGGCCAACCCTCCGGTTCTGGACCTTTGCATGTCCCTAGACTCCGAGAATGCTCAGTGGTTTTGACTCGCCTGCGGGAGGGGTCCTTAGGCGAGGAAAGGCCTCTGGGTGTTATGTGTAGACATACTGAGCCCTTCGGTGCAAGAGGCTCTACTGAGGAAGCCCCGAGCTCGGATCAATCCGACGCTTCCCCTGGGGGAGGTCCCACCTTGGCCAACCCCACTCCGGAAGAGCTGCGTGTGGACCCTGGCGTGGTAGTGCCGCTGCCACTCGGGGACTATGCGTGCGCTCTGTGTGGCGTGTCGGCGGGCACCTTAATGTGGGTTGCGAATCACTTTGCGACTCGCCATGGGGGGGTGCTCGTTAGATACAGCTGTCGCTTGTGTGGAAAGGTCTCGACCGCGTGGCGGACCATTGCTTGTCATGCTCCAGTCTGCAATGGCGGTATCGGACGTAGGCAACGCTCCGGCGTTTTTGTCTGCGAGGAGTGTGGCCGTGGTTTCGTCTCCAACAGGGCACGGAGTACGCATGAGCGGCACGTCCACCCCGACCTCCGGAACAGGAAGAGAGCGCGTTCAGTCCCCGTGATCTCTGAGGGAAGTCCTGTGTTAACACAGGCGGAGGTGGAGGTAGAAGTCTTGCGGGCCCTAGGGGAGGGCGTGGATGGAACCCCCAAACGCCCCAGACTCTCTGAGGAAACAGACAGCCCGATGCTCGACAAAGCGAATTCATCAGTTCCTCAACAAACGCTTATCCTGCCAGATGGTGGCCTTTCGGCTGGACTAAGGGAGGTGGCCAGACAAATGGTGGGTGGGGCAGAGGATGGTGAGGAGGGCTACGTCCGAGTACTCTCTGCTTGGTTGGAAGGTGCTGACCAGGTTCCTGCCTTGGTCGAAAGCCTGGCATCACAGATGCTTCAGGAGCTGCGTGAAGTCATAGGTCAACAACTACCAGCCCCGAGGACCAACCGCAATCAGGGGGAAAACGCGGTTAGGCCTCGCTGGCAGACCACTGGGAAAGCAAGGCGGCTTGCCTACCATGCCTGTCAGCTAAAATACCAAAGGGACCAGGTTCGACTCGCCGCCGAGCTCCTCGATGGTACGTGCCCTTCCGACTGTCCGCTAACAACTGAGGAGGTACATGGCGAATTCCGCGGCATTTGGGAGAGTGTAACGGCCTTCGGGGGCCTGGGACCCTTCGTGCCCTTTGGCCTGGCAAGCAATGGGCACATGGCTGGACCGATCTCGGCCGATGAGGTGGAAAGATGTCTCAATCAGGCAGCGAACGCATCCGCGCCCGGGCCAGACAGGATCAGGAAGCAGGATATTCTTGCATGGGACCCCGAGTGCGAGGAACTCTCACGCATGTTCAACGTGTGGTGGATCACTGGAGTCATCCCAAAATGCTTCAAACAATGTCGCACGGTGCTAATCCCCAAGACCTCAGACCAGGGTGCGTTGAAGGAGATCGGAAATTGGAGACCGATCACCATCGGTTCGATGGTCTTAAGGCTCTTCTCCAGGGTTTTAACGAAGAGGTTGGTGGACACTTGTCCTCTTCACCCAAGACAAAGGGGGTTTCGGACCAGCCCCGGGTGCTCAGAAAACCTCGAGGTTCTGCGAAGCCTATTTGAGCACCGCAAAGAAGAGCGCAGCCCATTCGCAGTGGTATTTGTGGACTTTGCGAGGGCATTTGACTCAGTTTCCCATGAGCACTTCCTGTGTGTTCTGCGGGAGATGGAAGTGGACCCCCACGTGGTGGAGTTGATCCGGGGCTCCTACCAGGACTGTGTGACTCGTGTAGCGATCGGGGATCGGCTGACTCCCGATATCAACATGAGAGTAGGTGTTAAGCAAGGTGATCCTATGTCCCCGCTGCTTTTCAACCTAGCCATGGACCCCCTCATCCATGGCCTCGAACGACTTGGAAAGGGCTTGAGCGTGTCGGGCACAAGGGTCACAACGTTGGCCTTTGCCGACGATCTGGTTTTGGTAAGTGACTCATGGCAAGGGATGGCCCACAACTTGGGTATCCTGGACGAGTTTTGCAAAAGGACTGGTCTGAGGGTTAAGCCGAGCAAGAGTAACGGTTTCCTACTCTCCCCCACAAGGGATTCGTTCATGGTGAACAACTGCCCCCCATGGGTTCTGGGGGGCAGTCCCTTAAACATGGTCCAGGCGGATGAGACTGTGGCGTATCTAGGGGTTAGGGTGAGCCCCTGGAAGGGAATAGTGAAGCCTACCCTGTTTGAAGACTTGGTGCGATGGTGCGACAACATCAACAGGGCCTTGCTTAAACCGTCTCAGAAAGTGGTGATTCTGAATAAGTTTGCCATTCCCAGACTTTTGTACCGGGCGGATCACTGCTGTGTCAACTGTGGTACACTCCAGCTCCTCGACAGGACGATCAGGGAAAGGGTGAGGGCGTGGCTGCACCTTCCACCCTCAACCTGTGACGGGCTGCTGTATGCAAGGAACCGGGATGGTGGCTTGGGGATCTGTAAACTGGCTCGTTTGGTCCCGTCGATCCAAGCTAGACGGATTTTCCGCTTGTCCAACTCTACCGATGGCGTCACTCGTTCGCTCCTCGACAGCGATCTGGTTAATTCCAAGTTCAGGGGATTGTGGCTTAGAGCCGGCGGCAAAATTGAACACCTGCCTCAACTGGGGAATGGCGAATTGAGTGCAGAGAGAGGAGATAACGCCGGCTCCTCAGCGCCACCGTGCCCAACTCCATTCGATTGGAGGCACGACGAATTTCTGAAGTGGGCAGGTCTTCCAACCCAAGGTGTAGGAATACTCTCTTTTCACAACTCGAAGGCAAGTAACAGCTGGTTGGCCAAACCCAAGGGTTTTAAGGAACGGCACTATATTGCGGGCCTCCAGCTAAGGGCGAATGTGTACCCTACCCGTGAGTTCTGGCTCAGGGGCAGAGGCAAGGTGGGTGCCTCTTGCAGACGCTGTCCGCACAGATTGGAGTCGTGTTCGCACGTACTTGGACAATGCCCGGCCACCCACAGGTCGAGGCTTGTCAGGCATAACAAGTTATGCTTTCTCCTCGCCACTGAGGCTGAGGGTCTTGGGTGGGAGGTCCGCCAGGAATGGGCGTTCAGGACTCCCTCGGGAGAACTGCGGCGCCTTGACCTGGTACTCATCCGGGACTCGTTGGCTTTGGTTATTGACGTAACGGTTCGGTTTGAGTACGCCCCAGACTCTTTGACGAGAGCTGCGGCTGAAAAGACTGGCTATTATGGTCCCCATAAGAGTACGATAGCCAGGGAGCTTCATGTCCGTGAGGTCCGGGTTTTTGGGTTCCCATTGGGGGCTCGGGGCCTGTGGTTTCCGGGCAACGAGGAGGTGCTGACCGCCATGGGTCTTGGTCAGGCCCGGCTGAAGAGCTTCGCGGCGCTCCTGAGTAGAAGAGCCCTCTTGTACTCGTTGGATGTGCTGCGGGACTTTGGCCGGCCTGCCACTCCCGGGCGGGCCAGTAGCCGAAGACGAGCGGGGCGGCGTCGACGTTGAGCGGGCGGCTGTGAAATCATGTGTAGTAGCACCCAAATGGCGGGCCACCGGTTGGAAGGCAACGGCCCCCTGGTCCTGGAAGGGGGAAGAAGTCCTCCCAAGGGGTGGTCCGCCGCGCCTGGTTGCCTAAGGAGCAGGAAACTGCTTTGAAGGGCAGGTCCCGAGGGCATTGTCTCTGTCATACGGTGGTGAGTGATGGACAGGTTGGCTGGTCAGGACCTAGTTCAAAGGGAGTGGTTTGGTCTGCGGGCCTGGGTACAAGGCGGCCCTCCAGTCCTCATAACCACACCCGGGCTTGTTACAGCTCCCTCCGTGAAACCAATAGTCGAAGGGTGACCGACTTTTGGAAACATTGTCTCTGCCATGTGGAGGTTAGTGATGGGCAGGATCGCCGGTCCGGATCCGGTGCACGAGAGTGGCCTTGGGACTGCGGGTCTGGGTACAAAGGCGGCCCTCCAGCCCCTATGGCCACACTCAATCTTGCTACAGCTTCCTCCGCCAAACCATTGGCCGAAGGGCAATCGGCCTATGGAAAACCTTGTCTCTGTCATGTGGTGGTTAGTGATGAGCGGGGATCTGGTGAGAAATGACCTTGGGTCTGCGGGTCTGAGTACAAGGGCGGCCCTCCAGTCCCTATGGTTACGGCCGGACCCGCTTCAGCTTCCTCCACGAAACCAATAGCTGAAATGAAACAGCTTTTGGGAATCCAAAAGAGGATTCAAGCCGAGTGTGCCAGTGTGTGATCCCATATGAGCGGGGGACCCCTCTGTGGGAGGATGGCCTTGTAGCCTGAAATCGCCTCTAGAAACATCCGGGCTGGCCTCCGGGCCGGTCTGGGAGGTGTGGTTAATACGTAGAGGAGCCTCCCCCGGGGGGGGCGGTCTTCAACCTGAAATCCTTGCAAGCATATGGGTAAAGCCACTGGTTCATGAAGCCTCCCTTATTTAGGGAGTCGCCTGGGTGCGGGTCTGGCTGGAGGTGCTGTCTTGGTTGGGTCTCGGTGCTGTCTATTTTCCCTCCTGGTCGGCTCGCGCCCGGGGCCGCGGTGGGGGAAAGGGGAGGGTATTTTTGCCGGGGCTTGGACCCCAGAACCCTCTTCTCCGGTGCGGTGAGGGCGTAAGAGTGTAACCCCTCTAGATAAGTTCAGGCCGTCTGATCGGTGTGGGGCTTGGGCGGGCTCTGCTGGGCCTTCCTTTTCCCTGGTTCTGTCTTGTCCGTTCTCTCGTTTCAGGTGCGGTCTTGCTGGGTGGCGGGCTCGGTGTGGTGGGACTCGAGTAGTGATTAAGCTGGATCGTGGAATCATACGGCGTCTCCCTGCAGCATCCTGCAGCTGTGTTCGCCTGATGCTTAAAAGGATCCCACTTTCATGCGCATGCAAGTCCTATGGATGGCGTCCAAATCAATCCAATTTGTTCCGGTCCGGTGAGTATGCAAATCCAAATTTAGCTATAGTCAGCATTTAGAGGGTTGACACGTCAATCCTCTATATGCTTGTAGTATGGGTGATGGGCACCTTAAAACCCAGAAAGCGTCGCCCCCGTGGCTTTGACCAGGCTCGGGCCACGGTAAGGAGGCGCCAAGCCGG</t>
  </si>
  <si>
    <t>TAGCCAAATGCCTCGTCATCTAATTAGTGACGCGCATGAATGGATGAACGAGATTCCCACTGTCCCTACCTGCTATC</t>
  </si>
  <si>
    <t>R2-2_BBar</t>
  </si>
  <si>
    <t>LTKIMSVNEKRKPYRLAGRPGQQAAIEGPRGWASSIRVRPPRGSRAENHGAGCGPQVDRTLCEAYGLRECSVVLTPLRGIRMDGERTLNATNAPGENLDSTSSVRESLSPEQPGATSTGNPGQIDPAAEDGQRGALGVVVLLPLQDFSCVLCGVSAQGLAWVRKHFASRHGGVPVRYSCRTCGKTSDLVHSISCHIPKCKGPRVAVPAGAVSCEACEATFATRRGCSIHEMHVHPTIRNRKRISESRKGGGSADLQTAEEAGAQTILVATEEGSSGERAPPKRPRRGAANSDRGTTEPQTTSTDTAERSVSPNGGLLTLLQEEARKKLRQTESDATEWVPVLKAWLEGSDQVPALVEAATQRMLQGLVPGGRIGPARGRERAPPRPRRWQRRRQRILAKYRAYHNHQHLFRRDPVRLANMVLDGIKFERCPIPKGTIYEFYKAKWETRSPFSGLGRFKAGEGTDNTHLSGPISTGEIQTSLQQALNASAPGPDGVVKRDIRNWDPKCETLTQLFNMWWFTGVIPTRLKKSRTILIPKTSDPGAAMEIENWRPITIGSQVLRLFTRVVAKRLADACPLHPRQRGFRPTPGCSENLEVLQGLLRHCKEVSSSLAVVFIDFARAFDTVSHEHILSALGEIKVDPHVVGLIQQIYTNSCTSVEVGGRCTSDITVRVGVKQGDPLSPLLFNLALDPLIHGLERFGKGYTVAGHRVTSLAFADDLVLIGGSWRDMAHNLVLLEEFCQNTGLRVQPKKCHGFFVRPCSGSFSVNDCAPWVLGGKALQLTSIEDTIKYLGVAINPWGGITKPDLAVSLDGWCRNISKAPLKPSQRVTLLNQYAIPRLFYQADLCEVSDGVLRNLDGIIRRKVKKWLRLPPSTCDGLLYARNRDGGLGICKLARHIPAVQVRRVLHLACSSDTLVRTVMRTPRVESRFRKLWVRAGGTETDIPSLGGMASNATGDSASSMTNAMCPVLRDWRLDEFLRWTGLPTQGVGIAGFQNSRASNTWLRKPAGFKERHYIAALQLRAGVYPTLEFQCRGRSKTVAACRRCSRGLESSSHILGQCPAMQGARIARHNKLCRLLGAEAGTLGWEVRREWTFRTSSGDLRRPDLVLVRGSLALVIDVTVRYEYAPDSMTCAGQEKVNHYGPHKSVMARELGVQEVQVYGFPLGARGLWPPCNGQILKAMGFSKARVKSFSGLLSRRTLLYSVDILRSFFLSL</t>
  </si>
  <si>
    <t>CTCTAACAAAAATCATGAGTGTCAACGAAAAACGAAAACCATACCGGCTGGCAGGTCGCCCGGGTCAACAAGCTGCCATAGAGGGGCCTCGAGGTTGGGCTTCTTCTATTAGAGTAAGGCCTCCCCGTGGTTCTAGGGCCGAGAATCACGGTGCCGGTTGTGGCCCACAGGTTGATCGAACACTTTGCGAGGCATACGGTTTACGAGAATGTTCAGTAGTCCTCACCCCCTTACGAGGGATTAGGATGGATGGCGAAAGGACACTGAACGCTACGAACGCACCCGGTGAAAACCTCGACAGTACCAGCTCTGTCAGAGAATCCCTGAGCCCGGAACAACCGGGCGCCACCTCTACGGGCAATCCTGGTCAGATTGACCCTGCTGCGGAGGACGGACAGAGAGGGGCCCTCGGTGTGGTGGTTCTGCTGCCGCTCCAGGACTTCTCTTGTGTCTTGTGTGGTGTATCGGCACAGGGGTTGGCATGGGTACGGAAACACTTTGCGAGTCGGCATGGGGGAGTCCCGGTCCGATACAGTTGCAGGACGTGTGGAAAAACCTCCGATCTGGTGCATTCGATTAGCTGTCATATCCCGAAATGTAAAGGTCCGAGGGTGGCTGTACCGGCTGGTGCAGTCAGTTGCGAGGCGTGCGAGGCTACGTTTGCTACCAGGCGGGGGTGTAGTATACATGAAATGCACGTCCACCCTACTATCCGCAACCGGAAAAGGATATCGGAGAGCAGAAAAGGAGGTGGTTCTGCTGATCTGCAGACAGCGGAGGAGGCAGGAGCTCAAACGATCTTGGTGGCCACTGAGGAAGGCTCTTCTGGAGAGAGGGCCCCCCCCAAAAGACCCAGGCGAGGGGCAGCAAATAGCGACAGGGGCACGACAGAACCACAAACTACCTCAACGGACACTGCAGAACGGTCCGTCTCGCCAAATGGGGGCCTTCTCACTCTACTCCAGGAAGAAGCTCGTAAAAAGTTGCGTCAGACGGAGAGTGACGCTACTGAGTGGGTACCGGTTTTAAAAGCATGGTTGGAAGGCAGCGACCAGGTACCTGCCCTGGTTGAGGCGGCAACGCAACGGATGCTCCAGGGGCTCGTTCCTGGAGGGAGAATAGGTCCGGCTAGGGGGAGAGAGAGGGCACCCCCTAGGCCCAGGAGGTGGCAGAGGCGCAGACAAAGAATACTCGCCAAGTACCGCGCCTATCACAACCACCAACATCTCTTTCGGAGAGACCCGGTCCGCCTTGCAAATATGGTATTGGACGGTATAAAGTTTGAGCGTTGTCCAATACCTAAGGGAACGATTTATGAATTCTACAAGGCCAAATGGGAGACACGATCTCCCTTCAGCGGACTGGGTCGTTTTAAGGCGGGGGAGGGTACTGACAATACCCACCTCTCCGGGCCTATCTCCACTGGCGAGATCCAAACTAGCCTCCAACAGGCTTTGAACGCATCCGCACCGGGCCCAGACGGGGTTGTGAAGCGGGATATTCGCAACTGGGACCCAAAGTGCGAGACCCTCACTCAGCTGTTCAACATGTGGTGGTTCACAGGTGTCATCCCAACACGTCTGAAGAAAAGTCGAACGATACTAATACCTAAGACTTCGGATCCGGGAGCGGCGATGGAGATCGAGAACTGGAGACCGATCACCATCGGGTCACAGGTCTTAAGATTGTTTACCAGGGTGGTTGCGAAAAGGCTGGCCGATGCGTGTCCTTTACACCCTAGGCAAAGGGGGTTCCGCCCAACCCCCGGGTGCTCGGAGAACCTCGAGGTGCTGCAAGGCCTCCTCCGGCACTGTAAAGAAGTGAGCAGCTCTCTTGCAGTAGTATTTATCGACTTTGCACGGGCGTTTGATACCGTCTCCCATGAGCACATCCTGTCGGCTCTTGGAGAGATAAAAGTGGATCCCCACGTGGTAGGTCTGATCCAGCAGATCTACACGAACAGTTGCACAAGTGTCGAGGTCGGAGGTCGGTGCACCTCCGATATAACAGTGAGGGTTGGTGTTAAGCAGGGGGACCCGCTATCCCCTTTGCTTTTCAACCTGGCCTTGGATCCTCTCATCCATGGCCTCGAACGCTTCGGTAAGGGGTACACCGTCGCAGGTCATCGAGTGACGTCCCTGGCTTTTGCGGATGACCTGGTGCTGATAGGGGGGTCGTGGAGGGATATGGCCCATAACCTGGTACTTCTCGAGGAGTTTTGTCAGAACACTGGCCTCCGCGTTCAACCCAAAAAATGTCATGGCTTTTTTGTCAGGCCCTGCAGCGGTTCTTTCTCGGTCAATGACTGCGCCCCATGGGTTCTGGGGGGCAAGGCCCTGCAGTTAACAAGCATAGAGGACACAATCAAATACCTGGGCGTTGCAATTAATCCCTGGGGAGGGATTACCAAGCCTGACCTGGCAGTGTCTCTGGACGGATGGTGCCGAAATATCAGCAAAGCTCCACTGAAACCCTCCCAAAGGGTGACCCTCCTAAATCAGTACGCTATTCCACGGCTTTTCTACCAAGCTGATCTCTGTGAGGTCAGTGACGGTGTACTCCGAAACCTGGATGGGATAATCAGGAGGAAGGTGAAGAAGTGGCTGCGTCTTCCACCTTCCACCTGTGACGGGCTGCTCTATGCAAGGAATCGTGATGGTGGCTTAGGAATATGCAAGCTCGCTCGACACATCCCAGCAGTGCAGGTGAGACGGGTTCTCCATCTCGCCTGCTCCTCGGATACCTTGGTTAGGACGGTGATGCGGACCCCCCGGGTGGAATCTAGGTTCCGGAAATTGTGGGTTAGAGCTGGTGGCACAGAGACGGACATACCATCCCTCGGTGGGATGGCCTCGAACGCAACAGGAGACTCTGCCAGCTCGATGACCAATGCGATGTGTCCGGTCCTGAGGGACTGGAGGCTGGATGAATTCCTACGGTGGACAGGCCTCCCAACTCAAGGTGTGGGGATAGCCGGCTTTCAGAATTCCAGGGCGAGTAACACGTGGCTGAGGAAGCCGGCCGGATTCAAAGAGCGACATTACATTGCGGCTCTTCAGCTACGCGCCGGGGTGTACCCTACTTTGGAGTTTCAATGTCGGGGTAGGAGCAAGACAGTTGCGGCCTGCAGGCGCTGTTCACGTGGGTTGGAATCCAGCTCTCACATCCTAGGGCAATGCCCGGCCATGCAGGGGGCCAGGATTGCCCGGCACAACAAACTGTGCCGTCTCCTTGGAGCCGAGGCGGGGACTCTTGGTTGGGAGGTACGCCGGGAATGGACGTTCAGGACCTCCTCGGGGGACTTGCGGCGCCCAGACCTGGTGCTCGTCCGAGGGTCTCTCGCCCTGGTAATCGATGTAACGGTTCGGTATGAGTATGCTCCGGATTCAATGACTTGTGCGGGACAGGAAAAGGTTAACCACTACGGACCACATAAGAGCGTGATGGCACGGGAATTGGGCGTACAAGAGGTGCAGGTGTACGGATTCCCTCTGGGGGCACGTGGTCTTTGGCCTCCTTGCAATGGGCAAATACTGAAGGCAATGGGATTCAGCAAGGCAAGAGTGAAATCCTTCTCGGGGTTGCTGAGCCGGAGGACCCTCCTCTACTCAGTTGATATCTTGAGGAGCTTCTTCTTGTCCTTGTAACAGCGGTTCCGAAGGGCGTCCGGACAAGGCTGGAAGGATCATAGAGCGGACAAGGCTGGACCTGGGTGGGGGGGCCAACCAAGGATCTCACTAAATATGTACCTTTGTATCTTTACAGGTTGAGGGGAGCAAAGGATGGAGTGTTCCCGGAGCCAGGACATGGAGAAGATTAAATATAAAATAGGTTGGATTGGGATGTGCTTAAATGGATTGTAGCGATCGGAGCTCTTGGAATCAAGATATCGATGGAAAGGCTGCAATAGTCAGTCTGATTGGAAGAAGTCAACGAAGAAAATTCCAAAACCAAGTTCAAGAAAGAAGACCTGGAAGACACGAAGATCCCCCAAGCTGATTGGCCTCGCCCGGTTCTCGGTTCCCCAACGATAAGTTCAGGCAGGTTGCTGTGGTGGGTTTAGGAACAACCCAGGGCCGGCGTCCGTGAAGGATGGCAGGAAAGGATGGTGCAGGACCTCGTAGTGATTAAATTCTCGCCGCTCACCAGATGGCACCTCAACAGGGAGAGATGATGCCACCACGCTGGCCACTCATCATGCGCAATATACTATCGATGGCGCTATAGTGCGGAAAAGGTATCGGACCTGAATACTACTTAGTTGTAGTCATAGCATTTAGGCGCTTGAGACTCTCAAGCATCTATATGTGTGTTAGTATGGAAGACGAGCTGCCTTAAAACTCGGAAAGTCGCACCCCCACGGGCCTGTCCCAGGGACGGCCCGTCTTGCCAAGGGAGGGTGTGGCCAAACCTC</t>
  </si>
  <si>
    <t>Rhodeus fish (bitterling?)</t>
  </si>
  <si>
    <t>R2-2_RUy</t>
  </si>
  <si>
    <t>FLPSALNVKVKKFNEARVNGGSNYDSLSCSYTARAPPRGDRWVGWSPGVHSLGLRPSKDPGHSRHGVTAHAGSILLVSEQLSKEKPGPTGSQVTSSGCEIGTAALSSVVKCPDCERSFPSLRSLGMHRHHAHPLEVNEERVVSYVSRRKEWSEEEDRKLYCMANNTWAKGMMKKDLYSLIHVNFGHRSVEAIKKRLQFLKWKPGMEVPLEEHVAMRQGSVLSTPGPSREQRKDQQQQYEPTLLTFQTSSGDPQSSGNVSIPIPVRKRRLRLWTQEDDDKLIATANNIWKEGLSKKELSNILSDSFGERTSESIRRRLNKLDWKPSCEILAFPMEPAGMRPVLVEQDEVERISSASHIEGVEDWRSSLLKAAQNEISDVRLKAHDLQALILDFLEGIKNREECAGALNDIIETIFPIRWTSSAPKKKQQRSIKNNRHKRRAQYGCIQTMYKTRRKDAAHTILNGQWRDAYLSNRSSVVGLEDYWKEVFAVPGTSKDWEMTEPEEVKWEILNSIQSIEVTETLREMSNSAWGPDKISAADLLAYDRSSIAGLLNMFLALEELPPVLSMARVTFIPKTSDPKSPTDYRPISIMSILGRCLHKILAKRMRNCLRFSEQQYAFLERDGCLEASTLLHSLIRKAHTEMTDMSLVFLDITKAFDTIAHDVIIRAGAEAGLPSPLLNYLQTLYRKAKVCVGGDTTYSARGVRQGDPLSPVLFILAMDKVLRNSKPEKGISMSNDIVIDCLAYADDVVLLAQSKSDLQLKLDGFGDALDKMGMKVNAKKCKSITLVKDKRRKCMLLLPESYVVQDESVDAMTVDDKYQYLGLPFTWKGRETPRHTGQLAVMLHEVTRAPLKPYQRLDITRSFLIPRLLHSLVLGVVHRNTLKKMDRLVRAEVRAWLRLPKDTPIAYLHAPIPSGGLGIPCLLTQIPLLQRKRMEKLLTSDHRLDMAICSLPSTKILLRRINTICKVGDMEILTKEEGRTAWTRALQQSFDGRDLVLNNIDKDSHQWLRMPERVFPRLHIRGIQLRGGVLYTKSRAHRGREALPTETACRGLCTNSKETLNHILQVCELTHDARCARHNRIMHKIAKILRSRIPMCTTEPIIPSGRTFIKPDIVIQREMKTTVLDVSVVAGARMEESWNIKIKKYGSDGNKRAILEWASHNETLEHLPVIISNKGLMYGPSGKGLRKLGLSRRDVGDLCLLAIIGSLKTYDTYMRGTGH</t>
  </si>
  <si>
    <t>ATCCCCCCTCCCCGGAGGGGGGCGCACCACCGGCCCGTCTCTCCCGCCCCGTCGGGGAGGTGGAGCAAGAGCGCGCGCGACGGTACCCGAAAGATGGTGAACTATGCCTGGGCAGGGCGAAGCCAGAGGAAACTCTGGTGGAGGCCCGCAGCGGTCCTGACGTGCAAATCGGTCGTCCGACCTGGGTATAGGGGCGAAAGACTAATCGAACCATCTAGTAGCTGGTTCCCTCCGAAGTTTCCCTCAGGATAGCTGGCGCTCGCCACGCAGTTTTATCCGGTAAAGCGAATGACTAGAGGCCTTGGGGCCGAAACGATCTCAACCTATTCTCAAACTTTAAATGGGTAAGAAGCCCGGCTCGCTGGCTTGGAGCCGGGCGTGGAATGCGAGACGCCCAGTGGGCCGCTTTTGGTAAGCAGAACTGGCGCTGCGGGATGAACCGAACGCCGGGTTAAGGCGCCCGATGCCGACGCTCATCAGACCCCAGAAAAGGTGTTGGTTGATATAGACAGCAGGACGGTGGCCATGGAAGTCGGAATCCGCTAAGGAGTGTGTAACAACTCACCTGCCGAATCAACTAGCCCTGAAAATGGATGGCGCTGGAGCGTCGGGCCCATACCCGGCCGTCGGAGGCAGAAGGAGGCCGGCTCCGCCGGCAAAGGGCACGCCCCGACGAGTAGGAGGGCCGCCGCGGTGGCGCAGAAGCCTAGGGCGCGGGCCCGGGTGGAGCCGCCGCGGGTGCAGATCTTGGTGGTAGTAGCAAATATTCAAACGAGAGCTTTGAAGGCCGAAGTGGAGAAGGGTTCCATGTGAACAGCAGTTGAACATGGGTCAGTCGGTCCTAAGGGATGGGCGAACGCCGTTCGGAAGGGAGGGGCGATGGCCTCCGTCGCCCCCGGCCGATCGAAAGGGAGTCGGGTTCAGATCCCCGAACCCGGAGTGGCGGAGACGGGCGCCGCGAGGCGCTCAGTGCGGTGACGCAAACGAACCTGGAGAAGCTGGCGAGAGCCCCGGGAAGAGTTCTCTTTTCTTTGTGAAGGGCAGGGCGCCCTGGAATGGGTTCGCCCCGAGAGAGGGGCCCGCGCCCTGGAAAGCGCCGCGGTTCCGGCGGCGTCCGGTGAGCTCTCGTCGGCCCTTGAAAATCCAGGGGAGAGGGTGTAAGTCTCGCGCCGGGCCGTACCCATATCCGCAGCAGGTCTCCAAGGTGAACAGCCTCTGGCGTGTTAGAACAAGGCAGCGTAAGGGAAGTCGGCAAGTCAGATCCGTAACTTCGGGATAAGGATTGGCTCTAAGGGCTGGGCCGGTCGGGCTGAGGTGCGAAGCGGGGCTGGGCCCGAGCCGCGGCTGGGGGAGCGGCCGTCCCCGGGCGCCCCCTCCCGTTCCCGTTCCCGAGGCGCGCGGACCCGCGGCTCCCGACGTCTCCCCGTCCCCCCTTCGCCTCCGGCGTCCGGCGTCTCTCCCCGCGAGGGGAGGCGGCGCCGGGCGTCGGGCGGCGGCGGGGGTGTGCGGGGACCGACGGAGGGTTCCGCGGCCGCCGCCGAGGGGCGGGGCGGGCGGGGGGGGCGCGCCCGGGCGCGCGGCGGCGACTCTGGACGTGCGCCGGGCCCTTCTCGCGGATCTCCCCAGCTACGGCCCGCGTCGGGACCCCCGTCCCGCGTCTCTCGCTCCCCTCGCGGGGAGAGGGGGGCCGGGCGGGCGGCCTCCCCGGCGCGGCGCCTCGGCCGGCGCCTAGCAGCCGGCTTAGAACTGGTGCGGACCAGGGGAATCCGACTGTTTAATTAAAACAAAGCATTGCGAAGGCCCGCGGCGGGTGTTGACGCAATGTGATTTCTGCCCAGTGCTCTGAATGTCAAAGTGAAGAAATTCAATGAAGCGCGGGTAAACGGCGGGAGTAACTATGACTCTCTTAGTTGTAGTTACACGGCCCGGGCGCCTCCTCGTGGCGACCGCTGGGTAGGGTGGAGCCCTGGGGTTCATTCCCTTGGTCTCCGCCCGAGCAAAGATCCGGGCCACTCCCGGCATGGGGTAACCGCCCATGCCGGGTCAATACTACTGGTTTCTGAACAACTATCAAAAGAAAAACCTGGACCCACTGGTTCCCAGGTGACAAGTAGTGGCTGCGAAATAGGGACTGCTGCCTTATCAAGTGTCGTTAAGTGTCCAGACTGTGAAAGAAGTTTCCCCTCATTGCGGAGTTTGGGGATGCACCGTCATCATGCTCATCCCCTTGAGGTCAATGAAGAGAGGGTAGTTTCTTATGTCTCGAGAAGGAAGGAATGGAGTGAGGAGGAAGATCGTAAGCTTTATTGCATGGCCAACAATACTTGGGCCAAAGGCATGATGAAGAAAGATCTTTATAGTCTGATTCATGTAAACTTTGGGCATCGATCAGTCGAAGCAATCAAAAAGCGATTGCAATTTCTTAAATGGAAGCCTGGGATGGAAGTCCCTTTGGAAGAACATGTAGCGATGAGACAGGGTAGTGTATTATCTACTCCTGGTCCATCGAGAGAACAACGGAAAGATCAACAACAACAATATGAACCTACTTTACTTACCTTTCAGACTTCTAGTGGAGATCCGCAGTCATCTGGAAATGTGTCGATCCCGATACCTGTAAGAAAGAGGAGGTTGAGATTATGGACTCAGGAGGATGATGACAAACTTATTGCAACCGCCAATAACATCTGGAAAGAAGGGTTGTCAAAAAAGGAACTTTCTAACATCTTGTCAGACTCCTTCGGTGAGCGGACCAGTGAGTCCATACGAAGAAGACTTAACAAATTGGATTGGAAGCCCTCATGTGAGATCCTGGCGTTTCCTATGGAACCTGCCGGGATGCGGCCTGTACTTGTAGAACAGGATGAGGTCGAGAGAATATCATCAGCATCACACATTGAAGGGGTTGAGGATTGGAGATCATCCTTGTTGAAAGCAGCACAGAACGAAATTAGTGATGTGAGGTTAAAGGCACATGATCTTCAAGCTTTGATCCTGGATTTCCTTGAGGGAATTAAGAATCGTGAGGAATGTGCAGGAGCTCTTAATGATATCATAGAGACTATATTCCCGATTCGATGGACATCGAGCGCCCCTAAAAAGAAACAACAAAGATCTATTAAGAATAATAGACATAAGAGGAGAGCGCAATATGGCTGCATACAAACTATGTATAAGACACGCAGGAAAGATGCTGCTCACACCATCTTGAATGGACAATGGCGTGATGCTTACCTTTCCAATAGATCATCTGTTGTAGGTCTCGAGGACTATTGGAAAGAAGTCTTCGCGGTGCCAGGTACATCAAAGGACTGGGAAATGACTGAACCTGAGGAAGTCAAATGGGAGATATTGAACAGTATACAATCAATAGAAGTGACAGAGACATTGAGGGAGATGAGCAACTCGGCATGGGGACCGGATAAAATATCAGCGGCAGATTTACTGGCATATGATCGGTCCTCCATTGCCGGGTTGCTTAATATGTTCCTGGCACTGGAGGAACTCCCTCCAGTCCTTTCGATGGCCCGCGTGACTTTTATCCCGAAAACATCTGATCCAAAATCTCCGACAGACTACAGGCCAATTTCGATTATGTCTATTTTGGGGCGTTGCCTACATAAAATTCTGGCCAAGAGGATGCGGAACTGTCTGAGGTTTTCAGAGCAGCAATACGCTTTCTTAGAAAGGGACGGGTGTTTGGAAGCCTCGACCCTGCTACATTCCCTAATTCGAAAAGCTCACACAGAAATGACGGATATGTCATTGGTATTTTTAGATATCACCAAGGCATTCGATACAATTGCGCATGATGTAATTATCCGAGCGGGAGCAGAAGCTGGATTGCCATCACCGCTTCTGAATTACCTGCAGACATTGTATCGGAAGGCTAAGGTCTGTGTCGGGGGAGATACTACATATTCGGCGAGAGGAGTGAGACAGGGGGACCCCTTATCGCCCGTCCTGTTCATCTTAGCAATGGACAAGGTTTTAAGGAATTCTAAACCGGAGAAGGGGATAAGTATGTCTAATGACATTGTGATTGACTGCCTTGCCTACGCAGACGATGTGGTTCTCCTGGCCCAAAGTAAATCTGACCTTCAGTTGAAACTGGATGGTTTTGGAGATGCTTTAGATAAAATGGGAATGAAGGTGAATGCCAAGAAATGTAAGAGCATCACCCTTGTTAAAGACAAACGACGGAAATGCATGTTGTTACTTCCTGAGAGTTATGTGGTCCAAGACGAGTCAGTGGACGCAATGACTGTGGATGATAAGTACCAGTATTTGGGGTTACCATTCACATGGAAGGGCCGAGAAACACCGAGGCATACCGGCCAATTAGCGGTAATGCTACACGAGGTAACACGTGCACCGTTAAAACCGTATCAAAGACTGGATATTACACGAAGTTTCCTTATACCACGACTACTCCATTCATTAGTATTAGGGGTTGTACATCGAAACACGTTGAAGAAAATGGACCGACTGGTGCGTGCTGAGGTTAGAGCATGGCTAAGATTGCCGAAGGATACACCGATAGCTTACCTACACGCACCGATTCCATCAGGAGGCCTTGGAATTCCGTGTTTATTGACACAAATCCCGTTATTACAGCGAAAGAGGATGGAGAAATTGCTTACCAGCGATCATCGCTTGGATATGGCAATTTGTAGTTTGCCGTCGACAAAGATTCTTTTGCGACGGATTAACACTATCTGTAAAGTAGGGGATATGGAGATATTGACCAAAGAAGAAGGAAGAACTGCGTGGACGAGAGCATTACAACAATCTTTTGATGGCAGAGATCTGGTCTTGAACAATATCGATAAAGACAGCCACCAATGGTTGCGAATGCCGGAACGGGTTTTTCCCAGGCTACACATACGAGGAATACAGTTGAGGGGAGGAGTCCTATACACCAAAAGTAGGGCTCACCGTGGTCGTGAAGCACTGCCAACAGAAACAGCCTGTAGAGGGCTCTGTACCAACTCTAAAGAGACTTTGAATCATATCCTACAAGTTTGTGAGTTAACGCATGACGCGCGTTGTGCGAGACATAACAGGATCATGCATAAGATCGCGAAAATATTACGATCACGAATCCCGATGTGCACAACAGAACCAATTATTCCATCTGGGCGAACCTTCATTAAACCAGATATAGTAATCCAAAGAGAGATGAAAACAACAGTGTTGGATGTATCTGTAGTCGCGGGAGCGAGGATGGAAGAATCGTGGAACATTAAGATAAAGAAATATGGTTCTGATGGAAACAAACGTGCAATCCTTGAGTGGGCAAGTCATAATGAGACTCTGGAACATTTGCCAGTGATAATATCAAATAAAGGTCTCATGTATGGACCATCAGGGAAGGGACTCCGTAAATTAGGACTTTCAAGGAGAGATGTAGGGGACTTATGCCTCCTCGCGATTATTGGCAGTTTAAAGACGTATGACACGTATATGAGAGGAACTGGACACTGAAACTGATGATGCAGCAGACTATGAATCGGTAAAACGACGAAAACCCTATTTCAAAGCCCAACTTAACCCGTAACATCAGCGTCTCTATTTAGATGACGCGGGTATTTTGGCAGGTTCGTTTTAAAATCTTTCGAACCTCCGTCTCAGGGAGAGGCGGCATTTAATATCTGAATCTCCCTGAAAATTGTGAGTAATC</t>
  </si>
  <si>
    <t>TAGCCAAATGCCTCGTCATCTAATTAGTGACGCGCATGAATGGATGAACGAGATTCCCACTGTCCCTACCTGCTATCTAGCGAAACCACAGCCAAGGGAACGGGCTTGGCAGAATCAGCGGGGAAAGAAGACCCTGTTGAGCCTTACTCTGGTACCCTATGGTACCTTAGGTCACCAATGTGTACTCCCTTGTAGTCCGATGGGTACACCTTGACCCCTGACCCCCATTGACCCATGTTTTTTACACATTGACCTCATCCCTGCTATTCCACAGATATAAAAAGATACTATGCATGATTTTTTTTCATTTTTGATTTTTTTTCACTTTCCATGTACCAATGGGTACCACTCTAGGTTGACCATTACCACTCTGTCTCTGCAGTGTCCATCCCACGCGCCGGATTTGTCCTTTTCTGCACTGCTGCTGTTCCTCCAATGTTAAGGAGTGGTCATGCAGTGTAATTTTTGAAAAAACTTATTTTATCACTAAATTGGCTTTTTCCTGTGTACCGATGTGTACGCCTGGTGCTCTTTTATTGGATCAGTCACAGTGATTGATGTCCAGAAATCAAAAAATACAACTGAAATGCACATTTCATCATTTTAGGCTGACAATTCAACAGTTATTTGAAATTTTATTTGCTTTCTCACTAATGTCATGCTTGCAATGTAACCCATGGGTACATATTGTCCTGTTTTGGGCTCTTTAATGCTATAAAATGTCCAAAAATCCAAAAATACAACCGAAATGGACATTTCATCATTTTAGGCTGACAATTCAACAGTTGTTTG</t>
  </si>
  <si>
    <t>Scyliorhinus canicula</t>
  </si>
  <si>
    <t>Small-spotted catshark</t>
  </si>
  <si>
    <t>Fish (Cartilaginous)</t>
  </si>
  <si>
    <t>Chondrichthyes</t>
  </si>
  <si>
    <t>Carcharhiniformes</t>
  </si>
  <si>
    <t>Scyliorhinidae</t>
  </si>
  <si>
    <t>sScyCan1.2</t>
  </si>
  <si>
    <t>R2-1_SCa</t>
  </si>
  <si>
    <t>RNSETVWINPRQKGFLAATPGCNENIAILENIIKGAKKKRKDLAVVFVDLAKAFDSVGHKLIVKTLQRMKLPANFIALIKDLYTDNTTLVEGNKTKTTPIIIGRGVKQGDPLSPILFNIALDPLICSLEEANSGVVMPLGENRVNCSALAFADDIALLSDSHAGMVKNLKLLRSFCINTGLAININKTKGFHFTHKSKIFIYNHCENWKLSDKVIAYIPPGDTEKYLGARIDPWAGVTEGEWSEKLKAWTCALQAAALRPAQKLEILKTHVIPRMYFHLILSEVSQNTLRKLDQIIRNTTKEILHLPPHVTDGHLYTNYRSGGLGMPRLEVQIPSAIVRKREALEKSMDMVIRASFQYREENNTDTIRGLRRLKVLKEIEDFLSNASDCNPDEEDPGDLVEEVLPMLRDQDWPREKPVNRYAAWREWEFQKWRDLISQGAGIAYYQNDKISSTWIRSFHQLKSHRLINNLLLRTNLYPTRSTLSRGRPNSVKACRRCDAPNETLAHISGGCPFVKMARIKRHNKILDQVRMYVSKYGWTSYVEPRLVAKNGTLWKPDIIFRKDQKIALVDVTVRYEDNNMSLEKAWNEKRLKYNHLGSEIMELTGGSQLEHFGFVLGARGKWLELNNTLFKFLGIEGYKSFAQQVSRLTISLTLELLQIFSDR</t>
  </si>
  <si>
    <t>CGAGGTGTCCCTGGTATATTCTCTGAATGAACTTGGGCGCGATTCTCCGCTGCCCACGACGGGTCGGAGAATAGCGGGAGTGCCTTCCCGACATTTTTCCTGACCTCCCGCTATTCTCCCCCCCACAGCCGCCCCACGACACGAATCGCTGCTCGCCGTTTTTTACGACGAGCTGCGATTCTCCCCTAGCCGATGGGCCAAGACAAGGCCGCTGGCGGGTGTTGACGCGATGTGATTTCTGCCCAGTGCTCTGAATGTCAAAGTGAAGAAATTCAATGAAGCGCGGGTAAACGGCGGGAGTAACTATGACTCTCTTGGA</t>
  </si>
  <si>
    <t>CAGGTCTCCCAAGAGAGCCAATTCTGGCTAATTACCCTTGTGGTGTTTTCCCGTGTTTTTGTCACCACATGGAAAGGCGTGCCTCCACGACGGCCCCGCTGGTAAGTTCAATAGTTGTCAAAGACTATTGACAGACTAAACGTCGAGAAAAAGCACGAGACGGCTGTTGTGATCTGAGTAGATCCGAGATATCTTGCGATATCGCTTTCGTATCAAATTTTATGGAAAATCTGTAATTGATAGATGAGACCGGTTGGGCTGCGTCCCGGAAGACAAACCGCCCCGCAGATGCGTCAGCAGCAGCGCTCTGTGATAAGTGCCGATGCTGCCCATGTTCTAGCCGTCCCGCCGGGCTAGTAACAGCGTCCACAGTAGACGCGAGACCATATAGACATTACCTCCTTCCCTATTGGGAGCTGAGTCCGGGTGCCAGACCAGAAAGACCAGTATCCCCAATAGTCGATGACACTAACACTGCTATAGAAGAGCCTGAGCGGACGACCCATCCGACAGGAGTAGTTATAGTAACCCAAACCTTCTATAGCAAGAAATACAAGAACGGGAAACAGGGAACGGAAACGGTACATAACTTGGGTGCGCAAAATGTGTGCGATGAACCAGCCGATACGGTCGCCTTCGTGGAAGAGGTCGTTATCGAACCCGTTTATGACCGAACAGCAGTTAAAGAGGTTACGATCCACTATCCCACCGATGGGTTCTACTGCAGGACCTGCGATTCCGTCCTCCCCAGCATGGGGCTTTTTAATAAGCATATGACAATTAACCATCAGGTCAAATCCATCAGAAATGTGGCAAAACAGGCGAGTACCACGCTATCGCCTGCCACTTTGCAAAATGCAAAGGAATAAGGCAAACGGCTGCGGCCGGTGCCTTTGGTTGCAGCATCTGCGACAAACGGTTCTCGACCAAAAGTGGACTCGGGCAACATGAAAGGCACGAGCATCCGGCTCTGCGAAATGAGAAACGGCTCGAGTCCATCAAAGTCATGCCCAAGCCGGGGAGGCGAGACCAAAAGTGGTCCATTGAGGAGGTTGCCCTCTTGAGACAACTTGAGGTACAGTTTGTAGGAGAGCGGTTTATCAACAAAATGATTGCCACTGTCTTGACAACTAAGTCTGCGAAACAAATCTCAGACAAACGCAGAATCCTGCCAAGGACCCAAGTGGTAGCCCCAGCAGCACCTGAGGACCATCTTGAAGAAGAGGTCCCAGAACCAGAGTCTGAAGGGGAGGCGAGCAGCCCCAATACGTCAAGCCCACGTCCACAGAGAGTGATACGACCACCGACAGCCACCCCTAGACACAGGGAAGTGGACGAACAGCTTTCTAAAGCTGAACGATTACTGTGCGTGAGGAATAACCCCGACAGCCGGGCTGAAGGCATTGGGATAGTGGAGAGTATCACCAATTTACTGCTGAAAAAGGGGAAGAAACCCCAAAGAGCTCAAGGGCCTCGCAGAGGTCAGAATGGAAGGAAACGGAAAGAGGCGTGCAACGTTAATAGCGGTGCACGCAAAAGATGGGCCACCCGGAAGGCAATCTTTAGAGAAAATCAGCTACTCTATAAGAATAATAGGCGCCAACTGGCTAGACAAATCATGGGCGCCCCTTCCACATCCACATGTCCTCTACCCATTGAGGAGCTTGAGAGGTGTTTTCGAAACAAACTTTCGAAGCCCAATAACAAAGCGAACGTGAGCAAGTTCGCAACTTACACAGGCAATACTGATAGGGGGGAGCTGATGAGACCAATTGAGGCAGAAGAGGTAACTAAAGCAACCAAGGGCGTGGACGAAAAAAGCGCGCCCGGTCTGGATGGCATGAAATTGATAGACATCCAAGACATTCATGACGAGGATGAGACATGGCTCCCTCGACTCTTCTCCCTTTGGTTAAAATCAGCAACAATCCCTGATTCACTCAAAAAGAGTCGAACGGTCTTGATTCCTAAGTGCGAGGATCAAGAACGATTGAAAGACATTGACAACTGGCGCCCGATTACCATCGGTCCTATGCTGCTTCGCCTCTTTACAAAAATCATAGCGAAACAGTGAGACAGTTTGGATTAACCCTAGGCAGAAGGGTTTCCTGGCAGCCACTCCCGGATGCAATGAGAACATTGCAATCCTTGAAAACATCATCAAGGGAGCAAAAAAGAAAAGAAAGGACCTCGCAGTTGTCTTTGTCGATCTAGCAAAAGCGTTCGACTCGGTTGGGCACAAACTAATAGTAAAAACGCTACAAAGGATGAAATTACCAGCAAATTTCATTGCATTAATCAAAGACCTGTACACTGACAATACCACATTGGTGGAAGGGAACAAAACTAAGACCACTCCAATAATCATTGGGAGGGGTGTCAAACAAGGAGACCCACTCTCGCCAATTCTATTTAACATAGCGCTGGATCCATTGATATGCTCCCTGGAGGAGGCCAACTCAGGGGTCGTCATGCCCCTGGGAGAGAACCGAGTCAACTGCTCTGCTTTGGCCTTCGCGGATGACATTGCCCTTCTGAGTGACTCTCATGCAGGGATGGTTAAGAACTTGAAGCTACTCCGGTCTTTTTGCATAAATACGGGCTTGGCGATCAATATCAACAAGACCAAAGGTTTTCACTTCACCCACAAGTCGAAAATCTTCATTTACAACCACTGCGAAAACTGGAAGCTCAGCGACAAGGTAATCGCCTACATCCCTCCAGGTGACACAGAAAAATACCTGGGAGCCCGAATAGACCCATGGGCTGGCGTGACAGAAGGGGAGTGGTCGGAGAAGCTCAAAGCCTGGACTTGTGCTTTACAGGCGGCGGCACTCCGGCCAGCACAGAAACTCGAAATCCTGAAGACCCATGTCATCCCCAGGATGTATTTTCACTTGATCCTGTCCGAAGTATCGCAGAATACGCTCCGAAAACTGGATCAAATCATACGGAACACCACTAAGGAAATCCTACACCTCCCACCGCACGTAACCGATGGACACCTATACACGAACTACAGGAGTGGTGGTCTGGGAATGCCAAGACTCGAAGTGCAGATCCCATCCGCGATTGTTCGCAAACGCGAAGCACTTGAGAAATCCATGGACATGGTCATAAGGGCGTCCTTCCAGTACCGGGAGGAAAACAATACTGACACCATCAGGGGACTGCGTAGGCTCAAAGTCCTAAAGGAAATCGAGGACTTCCTTTCAAACGCGTCAGATTGTAACCCGGACGAGGAGGACCCCGGAGACCTTGTCGAGGAGGTATTGCCCATGTTGAGAGACCAAGACTGGCCCCGAGAGAAGCCGGTGAACCGGTACGCTGCGTGGAGGGAATGGGAATTCCAAAAGTGGAGAGACCTGATCAGCCAGGGCGCTGGCATTGCATATTATCAGAATGATAAAATTTCTAGTACATGGATCAGATCCTTCCATCAATTGAAGTCGCATAGACTGATTAATAACCTATTGCTCCGAACCAACTTGTACCCAACACGGTCTACCCTATCAAGGGGACGTCCAAACTCTGTTAAAGCGTGCAGAAGGTGCGACGCACCAAATGAGACGCTGGCACACATCTCGGGTGGCTGCCCGTTTGTAAAGATGGCTAGGATCAAGCGTCACAACAAGATCCTAGACCAAGTGCGCATGTATGTATCCAAGTACGGATGGACATCCTATGTAGAACCAAGGCTAGTGGCTAAGAACGGAACCCTCTGGAAGCCTGATATAATATTCAGGAAGGACCAGAAAATAGCATTGGTGGATGTCACAGTCCGATACGAGGACAACAACATGTCACTAGAGAAAGCATGGAATGAAAAGAGACTCAAATATAACCACTTGGGATCGGAGATCATGGAGCTAACAGGTGGCTCTCAGCTGGAACACTTTGGCTTTGTGCTGGGCGCGAGAGGCAAATGGCTAGAGTTGAATAACACCCTGTTTAAGTTCCTCGGAATTGAGGGATATAAGAGTTTCGCCCAGCAGGTATCCCGACTTACTATCTCCCTGACGCTGGAATTACTGCAAATCTTCAGCGACAGGTAAGGGATACCAATATACATTCCCAGACTCTAGCTGGTGAAGACAAGCTCACCCCCGAAGGGTCGGGTAAAGGCAGACAAAGGGCCTTCTCCCGGGAGTGCGAGATGGCTGGTTGCTCCCATTACACATAAGTAGCCGGTAGTTAGAAATAACTGTTAGTTCCGTCACAGTAAACCGTTAAAAACTAACCGGTCTACAGCTCGTAATTAGTGGGTGGTGACACCACGCTTGGAAACCCGCGGAATGAAAGGTCGTATAGTACTGAACAAGATCCCCTCCCCCCCAGTCCACCACACAGTTCCTGCTGTGGTAACATGCTAAGGTGGTAGTCGACGAGCGACGTAAAGACTCGGAAAAGGCACTCTCCGGAGTGTAATTAAA</t>
  </si>
  <si>
    <t>TAGCCAAATGCCTCGTCATCTAATTAGTGACGCGCATGAATGGATGAACGAGATTCCCACTGTCCCTACCTACTATCTAGCGAAACCACAGCCAAGGGAACGGGCTTGGCAGAATCAGCGGGGAAAGAAGACCCTGTTGAGCTTGACTCTAGTCTGGTACTGTGAAGAGACATGAGAGGTGTAGAATAAGTGGGAGGCTCCGGCCGCCGTTGAAATACCACTACTCTTATCGTTTTTTCACTTACCCGGTGAGGCGGGGAGGCGAGCCCTGAGGGGCTCTCGCTTCTGGTCGGAAGCGCCCGGGCGGCCGGGCGCGACCCGCT</t>
  </si>
  <si>
    <t>Carcharodon carcharias</t>
  </si>
  <si>
    <t>Great white shark</t>
  </si>
  <si>
    <t>Lamniformes</t>
  </si>
  <si>
    <t>Lamnidae</t>
  </si>
  <si>
    <t>GCA_003604245.1</t>
  </si>
  <si>
    <t>R2-1_CCar</t>
  </si>
  <si>
    <t>LLKTCGILWFYSISKRLESQILSTSNXSEVIELGKKSASTQTAEVGPRPMRQYYLPYWEPAKQARLQEPETPVVHVDVREKVSVSAPTSKREDPIVIKTLTFYNTKLKGTVTVNEKSVVEPEDEAGVPPTYVEPVVIPPIEDRNAKKEVEIRYPVDGLLCNQCNLLLSGLSEFCKHMAGKHQIKIIRTRCSKCGKTGEYHSIACHYSKCKGVRPPLTGTIFKCDHCEMEFTSKSGLGQHERHRHAEVRNEKRIAEHSRQGKPGRRDYKWTQEETELLIKLERQYQGCADINKKIAVHLTSKTNKQIGSKRRCLLKAGQKPTAIPTTQSSQAEGALEVEDPPQGEDAETVPGRGPNEARKVRHPASIPKYRDLDDQLKSAEELMTVTGDPETRALAIGLVESITDTMLNEGKTEQTCKRSRNRVARPKDGSKNTKAMKKWAAKKAQFKSTQLAYKTDRRKVARQIMGAPSTQLCPLSKAELQESFTRKLSTPNNKANLQKFAPYTGTRGYDSLEDPIDKKEVKEALQGMDKNTAAGPDGMKWENVDDIQREFEDRIPRLFTLWLKSGSIPRMLKKSRTVLIPKSDDTEKLKNIDNWRPITIGPILLRLYTKIIAKRLSEAVKIDLRQKGFLVATPGCNENITILSNIMKGAKCNRRELAVVFVDLAKAFDSVGHKMLIKALQRVGLPKSFINMITDLYTGTDTYLESKDGKTEPINVMRGVKQGDPLSPILFNIAMDPLICTLQEAELGVHLPCRGTKICCSALAFADDIALLSDSYAGMAKNLEIVQDFCQKTGLEMNAGKTKGFHFTHKRKTFLYNTKPNWQLKGGPISYIPPGETEKYLGARIDPWAGVTEEQWGSRIDSWIENLKKAALRPIQRIEILKTHMIPRIYFHLILAEVSQNTLVKLDQSIKNGTKEILHLPPHTTDGLLYSSNRNGGLGMPRLEVQIPSAIIRKLEALESSPDVVIEASFEFSGIDNKKTIESLRNLKVLREIEEALKDSGGPRGADAGIEADEIGIAMGWTDITQTSRPKPINRYAAWREVEYRKWTKLQCQGIGIEYYGNDYASNSWTRTCFNIKQSRLINSFLLRCNLYPTRCTLNRGRVHHNKSCRRCEAPFESLAHISGNCPFVKNARIKRHNKILDRLQQFVAKYGWTSHLEPRLFGKDGSLWKPDLVLVKDEVVAVVDVTVRFEDNNKSLEKAWAEKERKYKHLEEEILKLTGGKSVRYFGFVMGARGKWLDLNNSLMRFLKIDKYKSFAQLASRLTISLTLELLQIFGDQ</t>
  </si>
  <si>
    <t>TTCAACAACTTCGCACCATGAACTCTCTCCTCCAACTTTATCCCTTTTTTAAAAACCAATTTATTTATTTTTTTATCTATTTTTACTTAATTTTATTTTAATTTTTAAAATTTATTAATTCATTTTTTGTATTTATTTATTTTTAAGTCCTTTTTTGAGTACTTTTTTCACTCCTACATGGTCATCTGTCATTTTTTCTATGTTATCCTTTCACAGAGTGCTGAGCCTTGTTCTGTTATTAACACATTCTGCTTTCTTACCTTTCCACCACTATCAGCACCTTCTTTACCATTAACATTCCCTTTGTCTTGTGTCCATGACATCTTTGTCAATCTCTCCTGAGCTCCCACCTATCCCTGGCCTTCTATTTGGCTCCAACTGCTCCATCCCCTTTACAGTATAACATCCATGACATCTCTACTTCTCTTTAGCTCTGAAGCAGTCATACAGACTTGAAACATTAACTCTGCTTTTCCCTCCACAGATGCTGCCAGACCTGCTGAGTTTTCCCAGCATTTTCGGTTTTTATTTGTGACAAACATCTGGGTGGATTGTTGAGAAGTCCATGGATTCGGTTTGGTTGCATCTAACATTTATTGTGTAGTATTGCCTGTTAATTCACATGTACCTCATACAAATAGTCAAATGTTAGAGGAGAAGATAAATATTGAAAATTGTTTTATCTTTCTGAACTTGTATAGTAAAGTTTATTTTTGATTGCTCAAAACCTGTGGAATCTTGTGGTTTTATTCAATTAGTAAGCGTCTCGAATCTCAGATTTTGTCTACTTCAAACAANTCAGAAGTCATCGAACTAGGAAAGAAGTCCGCCTCTACACAAACCGCCGAGGTGGGCCCAAGGCCGATGAGACAATATTACCTACCCTACTGGGAGCCGGCGAAGCAAGCCAGACTGCAAGAGCCGGAAACCCCAGTAGTGCATGTCGATGTCCGAGAGAAGGTATCGGTGTCAGCCCCGACAAGCAAAAGGGAGGACCCGATAGTCATAAAAACGCTAACCTTCTATAATACAAAACTGAAGGGAACGGTAACTGTGAACGAGAAGAGTGTGGTGGAGCCCGAAGACGAAGCAGGGGTCCCACCCACCTATGTGGAGCCGGTGGTAATACCACCAATTGAAGACAGAAATGCAAAGAAGGAGGTGGAAATACGTTACCCCGTTGACGGTCTGCTCTGTAATCAGTGCAATCTGTTACTCTCCGGATTAAGTGAGTTCTGCAAGCACATGGCCGGTAAACATCAAATCAAAATCATCCGTACGAGATGTTCCAAGTGTGGGAAAACTGGCGAGTACCACTCCATCGCATGTCACTACAGTAAGTGTAAAGGGGTGAGGCCCCCCCTTACAGGTACCATCTTCAAATGTGATCACTGCGAAATGGAATTCACATCAAAGAGTGGACTCGGCCAGCATGAACGCCACCGACACGCGGAAGTGCGGAATGAAAAAAGAATTGCAGAACACTCACGACAGGGTAAACCTGGCCGGAGAGATTACAAATGGACGCAAGAGGAAACAGAACTCCTCATAAAATTAGAGAGGCAGTACCAAGGCTGCGCCGACATAAACAAAAAGATTGCGGTCCATCTAACATCTAAGACGAATAAACAGATTGGCTCGAAGAGACGATGTCTCCTGAAAGCAGGGCAGAAGCCAACGGCGATACCAACTACGCAAAGCAGCCAGGCAGAAGGTGCTTTGGAAGTGGAAGATCCACCTCAAGGGGAGGACGCAGAGACGGTGCCAGGGAGAGGTCCCAACGAGGCAAGGAAAGTGCGTCACCCAGCCAGTATCCCGAAGTACCGGGATCTGGATGACCAGCTGAAATCAGCTGAAGAATTGATGACAGTTACCGGTGACCCTGAAACGAGAGCCCTGGCCATCGGCCTCGTTGAGAGCATAACGGACACCATGCTTAATGAAGGAAAGACTGAACAAACATGTAAGCGGTCCAGAAACCGAGTAGCTCGCCCAAAAGATGGCAGTAAGAACACAAAAGCCATGAAAAAATGGGCAGCAAAAAAAGCTCAATTCAAATCCACGCAACTAGCATACAAAACTGACAGGAGGAAAGTTGCGCGACAAATCATGGGTGCACCGTCCACCCAGTTATGCCCACTCAGCAAAGCTGAACTGCAGGAGAGTTTCACACGGAAGCTCTCCACCCCAAATAACAAAGCGAACCTGCAAAAGTTTGCACCATATACGGGAACAAGAGGGTACGACTCTTTAGAAGACCCCATTGATAAAAAGGAGGTCAAAGAAGCCCTACAAGGCATGGACAAGAACACGGCAGCAGGTCCGGATGGGATGAAGTGGGAGAACGTTGATGACATCCAGAGGGAATTTGAAGACAGGATTCCGAGACTCTTCACCCTCTGGCTCAAGTCTGGTTCCATCCCTCGGATGCTGAAAAAGAGTCGTACAGTGCTTATTCCCAAATCAGATGATACGGAGAAGCTCAAAAATATAGACAACTGGCGGCCAATAACAATCGGCCCGATTCTACTACGGCTCTATACAAAAATCATCGCCAAGCGCTTAAGCGAAGCAGTCAAGATTGACCTGAGGCAGAAGGGATTTCTTGTGGCGACTCCTGGTTGCAATGAGAATATTACGATTCTCAGTAACATCATGAAAGGGGCGAAATGCAACAGGAGAGAGCTGGCCGTTGTCTTTGTAGACCTGGCGAAAGCTTTTGACTCCGTAGGGCATAAAATGCTCATAAAAGCACTACAAAGAGTGGGTCTGCCCAAATCGTTTATAAACATGATTACAGATCTGTACACAGGCACAGATACATACTTGGAAAGCAAAGACGGGAAAACAGAACCCATCAATGTCATGAGAGGGGTCAAACAGGGAGACCCGCTCTCGCCGATACTGTTCAATATCGCTATGGATCCTCTTATCTGTACCCTGCAAGAGGCAGAGCTGGGCGTCCACTTGCCCTGTAGGGGAACGAAGATATGTTGTTCAGCCCTGGCGTTCGCTGACGATATTGCTCTGCTCAGTGACTCCTATGCCGGCATGGCTAAGAACTTGGAAATTGTGCAGGACTTCTGCCAAAAGACGGGTTTGGAGATGAATGCTGGAAAGACCAAAGGCTTTCACTTCACCCACAAAAGGAAGACGTTCCTGTATAATACAAAACCGAACTGGCAGCTGAAAGGAGGTCCGATCTCTTACATACCACCAGGAGAGACGGAGAAATACCTGGGTGCCAGAATCGACCCATGGGCAGGAGTCACCGAGGAGCAATGGGGATCCAGAATCGATTCGTGGATAGAGAACCTGAAGAAGGCAGCTCTTCGGCCTATCCAGAGGATTGAAATCCTCAAAACTCACATGATACCTCGAATATATTTCCACCTGATCCTCGCAGAGGTCTCACAGAATACTCTAGTCAAACTAGACCAATCTATCAAGAACGGTACAAAAGAAATACTACACCTTCCGCCACACACGACGGATGGTCTACTATACAGCAGTAACAGGAATGGAGGTCTGGGCATGCCGAGGCTCGAAGTGCAGATTCCGTCCGCCATAATCCGAAAGCTGGAGGCGCTAGAGAGCTCACCGGACGTGGTGATAGAGGCCTCTTTCGAATTCAGCGGAATTGACAACAAAAAAACAATCGAATCCCTGAGGAACCTCAAAGTACTCAGAGAGATCGAAGAAGCCCTCAAGGATAGTGGAGGTCCAAGAGGTGCTGATGCTGGAATTGAAGCGGACGAGATCGGTATCGCAATGGGATGGACGGATATCACCCAAACGTCCAGGCCCAAACCCATCAACAGATACGCGGCTTGGAGGGAGGTGGAATACCGGAAGTGGACCAAACTCCAATGCCAAGGAATCGGCATCGAGTATTACGGAAATGACTATGCCTCTAATTCCTGGACAAGAACCTGTTTCAATATCAAACAATCCAGACTAATAAACAGTTTTCTACTACGGTGCAATCTCTACCCGACGAGATGTACCTTAAACAGAGGCAGAGTTCACCACAACAAATCCTGCAGGAGATGTGAGGCCCCCTTCGAGTCACTGGCTCACATCTCCGGCAACTGCCCGTTCGTAAAGAATGCAAGGATCAAAAGGCACAACAAAATACTGGACCGCTTACAACAGTTTGTCGCAAAATACGGCTGGACATCACACCTAGAACCGAGGCTCTTCGGAAAGGACGGGTCCCTGTGGAAGCCCGATCTTGTTCTCGTCAAGGACGAAGTAGTCGCGGTGGTGGATGTGACAGTGCGTTTCGAAGACAACAACAAGTCTCTGGAGAAAGCATGGGCCGAAAAAGAACGCAAGTACAAACACCTTGAGGAGGAGATACTGAAACTGACTGGCGGCAAGTCAGTACGATACTTCGGATTCGTTATGGGAGCTCGTGGCAAGTGGCTCGACCTGAACAACAGCCTCATGCGATTCCTGAAGATCGATAAGTACAAATCCTTCGCCCAGCTTGCTTCAAGACTTACAATATCTCTGACATTGGAACTTTTACAGATCTTCGGAGACCAGTAGTCAGAGAATTGTCTCACAAAGACCACCCGTAGAGATGTCACAAGACCCAAGACGGAGGACGGAGAGGCCGCACGAGATGGGTATTGTATATCTCCAGGGTGGGAGGCCTAACGCCTGATCCCCGGTGGGCGGGTAAGGTGGATTGTTTGTAAATAGGGGTTAAATAAACCTAAGAATTGTCTGGCACGTTGATTAGTTATTCTACTCTGTTTAACCATTTGTTAGTGTTACTTAAGGTTGGTTACTCAGTATCTCCTCCTCAACTTTATTGATACCTAACCAGATCTCGCCCCACCTCAGCCCCGCCGCCACCTGCCCACGACCCTGGATCTGGTCAAGGATCAAAACACAGTCTTTTGGTTGAGCAGGAGCAGTAACATTGAAGTCGATGTCAAGAAGTGCATGGCACGTCAAGAGCATATGCCAAGTTAGCACAAAGAACGACTGATTCCTACCTATCCTCGGTCCAAAATAGCATCTGGCCCCTTTCATGTCCATGACACTAATGTCATCGTTGTGGTCGACTACTTTACCAAGTCCCCAGTGTTCAACAATGCACGATATGTCATGCACAACTGCTGCTCACACTCAATGCTATTTCCATTTTATTTGGTGCACCTAGAGAGATCATTACGATAACAATTTATTGGTAAGTAATTTCAGGATGAGAGAGAGAAGCTGAACATAGCTTACACTACTTCCTTTCCTCATTACTCGAGGTCTAACAGCCTAGCTGAACGAATGATTC</t>
  </si>
  <si>
    <t>Hypanus sabinus</t>
  </si>
  <si>
    <t>Atlantic stingray</t>
  </si>
  <si>
    <t>Myliobatiformes</t>
  </si>
  <si>
    <t>Dasyatidae</t>
  </si>
  <si>
    <t>sHypSab1.hap1</t>
  </si>
  <si>
    <t>R2-1_HSa</t>
  </si>
  <si>
    <t>VARKNQKAVLAAPFKQTKMKVVTGQLPGWVDNRANNNPADMLAVANSDKCTSCNCSGAQPAPMKTSSSTQTGEGDQRLKIKITVGARSTTGWEGNPCGNERETSIEGDVETESDDQERGREMKIKTQVFYNARFANWGTMPRSTEKELGKRPSSETRRPPNNKSKEQEVAKVEVKVHFPFSKTDCEVDGCRDVYDTFGALRNHLKKRHRVRKVLGKCRKCGREGEAHSVACHAGKCKERLAQVEVKNFVCEVCQMSFATKIGLGQHERHRHANLRNEKRVTENLSKEKKGRKGSVWTEEETEKLIELNERFRGAKWINVEIGKFLTTKTNKQISDKRRLLIKASVGTDPVEEQVGPVRPIQEPVAEIPTDEDQPEQRFKKTKRVIPGQTTEDILESLESAEKLLGNVRKEEFEKGVGLLEGVSELVLNKYSRKRRGNEIRRRKINRQEEQRPNGGNTRRAGGKKAAYKAAQILFQKDRRRLARQIMGAPGPGQCELTTEEVFNRFKEKLGVANNKANLRGMVDHMDEFNYMELMMVIDRDEVQMALDGIKKDTAAGPDGIKKEDLERLVDESEELLPRLFSLWLKAGTIPECLKRSRTVLIPKTEDVNELRNLDNWRPITIGPLLLRLFTKIMAKRLSRAVVISKRQKGFLEKTPGCNENITILRNIISGSKRQKKDLAVVFVDLAKAFDSVGHKLIQKSLQRVGAPLRFRRLVEDLYTDTTTVVEVGESKTDKISVLKGVKQGDPMSPVLFNIALDPLISTLEGRGRGVEVEAGVRCTALAFADDIALLSDSYEGMAENLQILNTFCKNTGLEVNVKKTKGFYSEYKNKTFLYNTRKRWNLEGREIQFIAPGEIEKYLGAKIDPWCGVQDGGWTNKLETWFQGLKAAKLKPLQKIELMRTFMIPRIYYHLTLVEASQNILRELDRLIRTTAKEILHLPNDTTDGILYSRIRDGGLCLPKLEIQIPVAVIRKRLALELSEDRVIKASFGMANEDNQLRIQSLANLKAIKDVRGDGDLNIEAYLGEGPVMLDSFLEGEMMMVEEGEGTAPKFELDWRAAEFAKWARLAQQGSGIKEFKGNEFSNWWLRNHEGWKAYQIVDALLLRCGQYPTRCTRNKGEDRRIKTCRRCGVANETLAHISGRCGAVKRSRIKRHNKVMDKLKEKVCRSGWKAFVEPHIRTEDGSLWKPDLIFVKGGRAAVVDVSIRYEDNHNALERGWREKAIKYRHLTRQIQDLTGAGSVVYFGFVVGARGLWTKKNEELLQFIGGRGFKSFARNICSLTIRLTIDVLQTFMDG</t>
  </si>
  <si>
    <t>AGGCGCCGCCTCCTCCCCCTCCCTCCGGGAAGGGGCGGTGCGGTGGCGACTCTGGACGCGCGCCGGGCCCTTCCTGTGGATCGCCCCAGCTGCGGCGCCCGTCGGCCTCGCGCCGGCGGGTGGCCTCGGCCGACGCCTAGCAGCTGACTTAGAACTGGTGCGGACCAGGGGAATCCGACTGTTTAATTAAAACAAAGCATCGCGAAGGCCGCAGGGCGGTGTTGACGCGATGTGATTTCTGCCCAGTGCTCTGAATGTCAAAGTGAAGAAATTCAATGAAGCGCGGGTAAACGGCGGGAGTAACTATGACTCTCTGGTG</t>
  </si>
  <si>
    <t>CAAACATCTGGCTTCCCGCCGCCAGAACCGCCAGAACCTTATGAGTTGCAGTTGCGCGTAGCCGTGGTGTCTAGATTCTGCATCACGGTGAGCCACACCTCCTCGCCGGTCCCGCCGGTAACGCCCACAGGGTGGCTAAGTGGCTCGAAAGAATCAGAAAGCGGTGTTGGCTGCACCTTTCAAGCAAACGAAAATGAAGGTTGTCACAGGGCAGCTTCCCGGATGGGTTGATAACCGGGCAAACAACAACCCCGCTGATATGCTAGCAGTGGCAAACAGTGATAAGTGCACTAGCTGCAATTGTTCCGGTGCCCAGCCCGCACCGATGAAAACGTCCTCCTCCACACAAACCGGAGAGGGGGATCAGAGACTTAAAATTAAAATTACCGTTGGCGCTCGGAGTACGACAGGTTGGGAAGGAAACCCGTGTGGAAACGAGCGTGAGACTAGCATTGAGGGCGATGTAGAGACGGAGAGCGATGATCAGGAAAGAGGAAGGGAGATGAAGATTAAGACTCAAGTCTTCTACAATGCCCGGTTTGCTAACTGGGGGACGATGCCTAGGAGTACAGAGAAGGAGCTAGGAAAGAGGCCCTCGAGCGAGACGAGGCGTCCGCCCAATAATAAAAGTAAAGAGCAGGAAGTGGCAAAGGTGGAAGTGAAGGTGCACTTCCCTTTCTCGAAGACGGATTGTGAGGTGGACGGATGCAGAGATGTATACGACACCTTCGGTGCGCTCAGGAATCATCTTAAAAAGAGGCATCGAGTAAGGAAGGTACTAGGAAAGTGTCGGAAGTGTGGACGAGAAGGAGAGGCTCATTCTGTCGCATGCCATGCCGGAAAGTGTAAAGAACGGCTTGCTCAGGTGGAAGTTAAGAACTTCGTGTGTGAGGTGTGTCAAATGTCCTTCGCCACGAAGATTGGGCTTGGCCAACATGAGCGGCACCGTCATGCAAATCTCAGAAACGAGAAAAGGGTGACGGAGAACCTGAGCAAGGAAAAAAAGGGAAGGAAAGGCAGTGTATGGACAGAAGAGGAAACGGAGAAGCTCATTGAGCTGAATGAAAGGTTCCGAGGAGCGAAGTGGATTAATGTCGAGATTGGGAAGTTCCTCACAACCAAAACTAATAAACAGATCTCAGATAAGAGGAGACTGTTGATCAAAGCGAGTGTAGGTACCGACCCAGTGGAAGAGCAGGTCGGACCAGTAAGACCAATTCAGGAGCCAGTGGCCGAGATTCCGACGGATGAGGACCAACCGGAACAGCGGTTCAAGAAAACAAAGAGGGTAATACCTGGTCAGACTACAGAAGATATTCTGGAGAGTCTTGAATCGGCTGAAAAATTGTTGGGGAACGTCCGGAAGGAAGAGTTTGAGAAAGGCGTTGGCCTTTTGGAGGGTGTATCGGAACTGGTCCTGAATAAATACTCGCGTAAGAGACGTGGGAATGAGATAAGAAGGAGAAAGATAAACAGGCAGGAGGAACAGAGACCAAACGGTGGAAACACCAGGAGAGCAGGTGGCAAGAAGGCAGCCTATAAAGCGGCCCAGATCCTCTTCCAGAAGGATAGAAGGCGACTGGCTCGTCAGATAATGGGGGCCCCAGGGCCCGGCCAGTGTGAATTAACAACGGAAGAGGTGTTTAATCGCTTCAAGGAAAAGCTGGGAGTCGCTAATAATAAGGCAAACCTAAGAGGTATGGTGGACCACATGGACGAATTCAATTACATGGAATTGATGATGGTGATTGATCGCGATGAAGTGCAGATGGCATTGGATGGAATTAAGAAAGACACAGCAGCAGGACCGGATGGGATAAAGAAAGAAGACCTGGAGAGATTGGTGGATGAAAGTGAGGAGCTCCTCCCAAGGCTTTTTTCGTTGTGGCTGAAGGCTGGAACCATCCCGGAGTGTTTAAAAAGGAGTCGAACGGTGCTGATTCCTAAAACGGAGGATGTGAATGAGCTTAGGAACCTGGATAACTGGAGGCCGATTACGATAGGACCATTGCTGCTGCGGCTGTTTACCAAGATTATGGCGAAGAGGCTTAGCAGGGCAGTGGTGATAAGTAAGAGGCAAAAGGGATTCTTGGAGAAGACACCAGGTTGTAATGAGAACATCACAATTCTCCGAAACATCATAAGTGGGTCCAAGAGGCAAAAGAAAGATCTAGCGGTGGTCTTCGTGGATTTAGCTAAAGCATTCGATTCGGTCGGACACAAGCTAATTCAGAAGTCACTACAAAGAGTGGGGGCGCCACTGAGGTTCCGAAGGCTCGTCGAGGACTTGTACACCGACACGACGACGGTGGTGGAAGTCGGAGAGAGCAAGACGGACAAAATCTCAGTGCTGAAAGGGGTCAAGCAGGGAGACCCAATGTCGCCTGTCCTCTTTAATATTGCATTGGACCCATTAATTAGCACGTTGGAAGGAAGAGGGAGGGGAGTGGAGGTCGAAGCGGGGGTGAGGTGCACGGCACTGGCCTTTGCGGACGACATCGCTCTCCTAAGTGACTCCTACGAGGGGATGGCGGAGAACTTGCAGATCCTTAATACTTTCTGCAAGAACACCGGGCTGGAAGTGAACGTAAAAAAGACCAAAGGTTTTTATTCGGAATACAAGAACAAAACCTTCCTCTACAATACGAGGAAAAGATGGAACCTGGAAGGCAGAGAGATCCAGTTTATCGCACCTGGTGAAATCGAAAAGTACCTCGGTGCGAAGATTGATCCATGGTGCGGTGTCCAAGATGGTGGTTGGACGAATAAGCTGGAAACATGGTTCCAGGGACTGAAAGCAGCAAAATTAAAGCCACTACAGAAAATCGAACTGATGAGAACTTTTATGATTCCTAGAATCTACTATCATTTGACCCTTGTGGAAGCATCGCAAAACATACTGAGAGAGCTGGACCGACTGATCCGGACGACGGCTAAGGAAATTCTCCATCTGCCAAATGACACAACCGATGGAATCTTATATTCCAGAATAAGGGACGGTGGGTTGTGTCTACCGAAGTTGGAGATCCAAATACCGGTGGCCGTGATACGGAAAAGGTTGGCATTGGAACTCTCAGAAGATCGGGTAATTAAAGCATCCTTTGGAATGGCAAACGAGGACAACCAGTTGAGGATTCAAAGCCTGGCAAACCTCAAAGCGATTAAGGATGTTAGAGGAGATGGAGATCTCAATATTGAAGCATACCTGGGAGAGGGCCCAGTTATGTTGGATAGCTTCCTAGAAGGAGAGATGATGATGGTGGAGGAGGGGGAAGGGACTGCTCCCAAATTCGAGCTAGACTGGCGAGCAGCAGAGTTCGCAAAATGGGCCCGCCTCGCTCAACAAGGTTCGGGAATCAAAGAGTTCAAAGGGAATGAATTTTCTAATTGGTGGCTGAGAAACCACGAGGGGTGGAAAGCTTACCAAATCGTGGATGCATTGCTGCTGAGGTGTGGTCAGTACCCGACTAGATGCACGAGGAATAAAGGGGAAGACCGGAGAATAAAAACCTGTAGAAGATGTGGTGTGGCGAATGAAACACTAGCACACATATCTGGAAGGTGTGGAGCGGTTAAGAGGAGTCGGATAAAGAGGCATAATAAGGTGATGGACAAGTTGAAAGAAAAAGTTTGCAGGAGCGGATGGAAGGCTTTTGTGGAACCTCATATTCGGACAGAAGACGGATCATTATGGAAGCCAGACCTGATCTTTGTGAAGGGAGGAAGGGCGGCAGTAGTGGACGTTAGTATCCGGTATGAGGATAACCACAACGCTCTAGAAAGAGGATGGAGAGAGAAAGCGATCAAGTACAGACACCTGACGCGTCAGATCCAAGACCTAACTGGCGCAGGATCTGTGGTTTACTTCGGATTTGTGGTCGGAGCGAGGGGTCTCTGGACAAAAAAGAATGAGGAACTGTTACAGTTCATTGGAGGCAGGGGATTCAAGTCGTTTGCAAGGAACATTTGCAGCCTAACGATCAGGCTGACGATTGACGTCTTGCAGACGTTCATGGACGGCTAGCTGGTGAAAGGTAACAGTCAGGTGAGCAAATAAGGTTGACGATGACTGCTTACCATTAACGGAGTGCCACAGCTTCCTGGCTTATTCGATATGTCCGGGTATGTCCAGAGAAGTTAGGCACAAAGATTAAAATTCACGACAAAAGTACATTCCCGTGTTCATAGTCACGATGAATGTCAATGGTCTAAACAAAGCTCACGTTCTCGTTTTCCCTATTTAAAAAAAAAAAAAAAAAAAAAAAAAAAAAAAAAAAAAAAAAAAAAAAAAAAAAAAAAAATATATATATATATAAAAAAAAAAAAAAAAAAAAAAAAACCCACCCTTAATACTAACCCAATTCTGCTTCACATCCCCGTTGTCACTATTCTGTCGACTAAATTAAGATCACAGGCAAACTGCTATGAGTGATTAAGACGATTGGCCCAAACACCGGCAAGTGCCCATGACATTGGCAAAAACCGTTCCCCGATGGGGGTAGGGAACAATCCATTCATTTGTGGACGTGACACATAAAACCACGAAAAGTGCACGTAGCTGGTCTTTGACCAGACAGTGTTTCCAG</t>
  </si>
  <si>
    <t>TAGCCAAATGCCTCGTCATCTAATTAGTGACGCGCATGAATGGATGAACGAGATTCCCACTGTCCCTACCTACTATCTAGCGAAACCACAGCCAAGGGAACGGGCTTGGCAGAATCAGCGGGGAAAGAAGACCCTGTTGAGCTTGACTCTAGTCTGGCACTGTGAAGAGACATGAGAGGTGTAGAATAAGTGGGAGGCCCTCCGGGGCTGCCGGTGAAATACCACTACTCTGATCGTTTTTTCACTTACCCGGTGAGGCGGGGAGGCGAGCCCCGAGGGGCTCTCGCTTCTGGTCGGAAGCGCCCGGGCGGCCGGGCGCGACC</t>
  </si>
  <si>
    <t>TAGCTGGTGAAAGGTAACAGTCAGGTGAGCAAATAAGGTTGACGATGACTGCTTACCATTAACGGAGTGCCACAGCTTCCTGGCTTATTCGATATGTCCGGGTATGTCCAGAGAAGTTAGGCACAAAGATTAAAATTCACGACAAAAGTACATTCCCGTGTTCATAGTCACGATGAATGTCAATGGTCTAAACAAAGCTCACGTTCTCGTTTTCCCTATTTAAAAAAAAAAAAAAAAAAAAAAAAAAAAAAAAAAAAAAAAAAAAAAAAAAAAAAAAAAATATATATATATATAAAAAAAAAAAAAAAAAAAAAAAAACCCACCCTTAATACTAACCCAATTCTGCTTCACATCCCCGTTGTCACTATTCTGTCGACTAAATTAAGATCACAGGCAAACTGCTATGAGTGATTAAGACGATTGGCCCAAACACCGGCAAGTGCCCATGACATTGGCAAAAACCGTTCCCCGATGGGGGTAGGGAACAATCCATTCATTTGTGGACGTGACACATAAAACCACGAAAAGTGCACGTAGCTGGTCTTTGACCAGACAGTGTTTCCAG</t>
  </si>
  <si>
    <t>Stegostoma tigrinum</t>
  </si>
  <si>
    <t>Zebra shark</t>
  </si>
  <si>
    <t>Orectolobiformes</t>
  </si>
  <si>
    <t>Stegostomatidae</t>
  </si>
  <si>
    <t>sSteTig4.hap2</t>
  </si>
  <si>
    <t>R2-1_STig</t>
  </si>
  <si>
    <t>CESCLLVGLAGKPSNLGCWVTKRPEKVRDGPGLRRPNQKTTMSLPESLEQSGWGASRINNPPAASSTTASCDKSLGCTCSKPATRSISVQTETATLRRYLLPYMELRPVTPPNGPAHPVTDDFDNGTEGTGRAAHPPAEINITTQTFYNKSYRETKVGTDQNTTTETGKETTDATAFMEGVVIEPVCDRTSVSEVTIHYPVDGLFCKDCDTLFPTVSLFKIHMTKVHGIKSIRTRCSRCEKAGEYHSIACHYPKCKGKIQPPIGNFACSACDQRFSTQSGLGQHERHRHPVLRNEKRLKPAPRVKGKPGRSDRVWSQEEVALLRELEMRFAGCKYINKSIAGILKTKTPKQISDKRRLLANTPTEAQTICESAADSNDSEAEGVRENSNDEAQRPRASRKTPASIPKHRDVDDQLTQAEELLGARKDPDALALGIGLVESITDLLLNSRKRQDKNKKPRKDRAKKDKKPGSNTGAKKRWAASKALFRTTQLLYKTNRRQLAREIMGAPTSSACPLAKEELETCFREKLSKANEKSNINKYAPYSGKVDDGSLMKPIEVEEVEAAIKGIDESSAAGPDGLKLEDIRALHEEEETRLPRLFSLWLKSSTIPDSLKKSRTVLIPKCEDKERLKNIDNWRPITIGPMLLRLFTKIMAKRLSETVEINPRQKGFLAATPGCNENIVILENIIKGAKHNRKDLAVVFVDLAKAFDSVGHKLLIKSLQRMLLPKAFVRLIKDLYTGNTTVVEGNGNLTTPITIERGVKQGDPLSPILFNIALDPLVCSLERANSGVSMPLGDRRVNCSTLAFADDIALLSDSHTGMARNLKLLQAYCDHTGLSINIAKTKGFHFTFKRKTFIYNHFANWKLRDESIAYIPPGDTEKYLGARIDPWAGVAEGQWEEKLKSWVHGIQAAPLRPRQRLEILKVHVIPRLYFHLILTEASQTTLVKLDQIIRNATKEFLHLPPHTADGILYSSHKNGGLGVPKLEVQIPSAIIRKREALDMSSDVVIRASFQYKGESNTETVAGLRALKVLKEIENFQPNTRGNGEGMIDLMAEIQDMMPVAQKANEGRPKPPNRYAGWREWEFEKWQKLECQGTGIQYFRDDKISNSWIKAGVQQKSSRFINSVLLRCNLYPTRTTISRGRPYRNKLCRRCEMANETLPHISGNCPFVKNARIKRHNKIADQLQKHVSKYGWTSYVEPRLFDKNGSLWKPDLIFKKDRKIAVVDVTVRYENDNKALESGWREKVEKYKHLNAEITKLTGGEVPSYFGFVMGARGKWLDMNNHLMTFLGIERYDTFAQKTSRLTLSLTLELLQLFSDK</t>
  </si>
  <si>
    <t>GTCCTTCCACGGCAGGCGGGTGGCCTCGGCCGGCGCCTAGCAGCTGACTTAGAACTGGTGCGGACCAGGGGAATCCGACTGTTTAATTAAAACAAAGCATCGCGAAGGCCGCAGGCGGGTGTTGACGCGATGTGATTTCTGCCCAGTGCTCTGAATGTCAAAGTGAAGAAATTCAATGAAGCGCGGGTAAACGGCGGGAGTAACTATGACTCTCTTAAGG</t>
  </si>
  <si>
    <t>CTCTCTTCGGAGGGACATAGTTGCCCACTATGACGTTTTGACGTATTTTTGGCGCATAGTGTGAGTCGTGCCTCCTCGTTGGCCTCGCCGGTAAGCCCAGCAATCTTGGTTGCTGGGTGACTAAACGACCAGAAAAAGTACGAGACGGCCCTGGTCTGCGTAGACCAAACCAAAAAACCACAATGAGTCTTCCAGAATCTCTGGAGCAGTCCGGCTGGGGAGCGTCCCGGATAAACAACCCCCCCGCAGCCTCGTCCACAACCGCGAGCTGTGATAAGTCGCTAGGTTGTACATGCTCAAAACCCGCAACAAGGTCCATCTCGGTCCAGACCGAGACAGCGACCTTGAGACGTTACCTCCTGCCTTACATGGAGTTGAGACCGGTTACCCCCCCCAACGGGCCGGCTCACCCAGTAACGGATGACTTTGATAACGGTACGGAAGGCACCGGAAGGGCGGCCCACCCTCCGGCAGAGATAAACATAACAACCCAAACCTTCTACAACAAAAGTTATCGAGAAACGAAGGTGGGCACAGACCAAAATACCACAACTGAGACTGGCAAAGAAACAACTGATGCAACTGCCTTCATGGAAGGAGTTGTAATCGAGCCGGTGTGTGACAGAACGTCCGTGTCAGAGGTAACAATCCACTACCCTGTCGACGGGTTGTTTTGCAAGGACTGCGACACCCTCTTCCCCACGGTGAGCCTATTCAAAATCCATATGACCAAAGTGCACGGTATAAAGAGCATCCGAACAAGATGTTCTCGCTGCGAAAAGGCAGGGGAATACCACTCGATAGCCTGCCACTATCCTAAATGCAAAGGAAAGATACAACCCCCAATTGGAAACTTTGCATGCAGCGCGTGCGACCAACGGTTTTCAACACAGTCAGGCCTTGGTCAGCACGAGAGGCACAGACACCCGGTTCTGCGTAACGAGAAACGCCTCAAACCGGCACCTAGAGTCAAAGGCAAACCCGGGAGAAGTGACCGTGTATGGTCACAGGAGGAGGTTGCACTCCTGAGGGAACTAGAGATGAGATTTGCAGGATGCAAATATATAAACAAATCGATCGCAGGCATCCTGAAAACGAAAACACCCAAGCAAATCTCGGACAAACGCAGACTCCTGGCAAACACCCCGACGGAGGCCCAAACGATCTGCGAGTCGGCGGCAGACTCGAACGATTCTGAGGCAGAGGGCGTCCGGGAGAATTCCAACGATGAAGCCCAACGCCCAAGAGCTAGCCGGAAAACACCGGCCTCGATCCCTAAACATCGAGACGTAGACGACCAGCTAACACAAGCTGAAGAGCTCTTGGGCGCAAGGAAGGACCCGGACGCACTAGCCCTCGGAATCGGACTAGTGGAAAGCATTACCGACCTACTTTTAAACAGTAGGAAAAGACAGGATAAAAACAAAAAGCCCCGAAAAGACCGGGCCAAGAAAGACAAAAAACCCGGTAGCAATACCGGTGCTAAAAAACGATGGGCAGCAAGCAAAGCGCTGTTCAGAACCACACAATTGCTATACAAAACCAATCGGCGCCAGCTGGCTCGCGAGATCATGGGGGCGCCGACCTCATCCGCTTGTCCTCTAGCAAAAGAGGAATTGGAGACATGTTTCCGTGAGAAGCTGTCTAAAGCAAACGAGAAATCCAACATCAACAAGTATGCTCCATACTCAGGAAAGGTCGATGACGGGTCCTTGATGAAACCCATAGAGGTAGAGGAGGTCGAGGCAGCCATCAAGGGGATAGACGAGAGCAGTGCCGCAGGGCCTGACGGCCTGAAACTGGAGGATATCAGAGCACTACACGAGGAGGAGGAAACTCGTCTACCCCGCCTCTTCTCCCTGTGGCTAAAGTCAAGTACAATCCCCGATTCACTAAAAAAGAGTCGAACGGTCCTGATTCCTAAGTGCGAGGATAAGGAACGCCTGAAAAACATTGACAACTGGCGACCAATAACCATCGGTCCAATGCTGCTCCGACTATTCACGAAAATAATGGCAAAACGCCTAAGTGAAACAGTCGAGATCAACCCCAGGCAAAAAGGGTTCCTAGCAGCCACTCCCGGATGCAATGAGAACATTGTTATCCTCGAAAATATCATCAAGGGAGCGAAACACAACCGCAAGGACCTCGCAGTTGTCTTTGTTGATCTGGCAAAAGCTTTCGACTCGGTTGGGCACAAATTATTAATAAAATCTCTGCAAAGAATGTTACTACCAAAAGCCTTTGTACGTCTTATCAAAGACCTATACACTGGCAACACAACAGTGGTGGAAGGGAACGGTAACTTAACCACCCCAATAACCATAGAGAGGGGCGTGAAGCAAGGCGACCCACTCTCACCAATTCTATTTAACATTGCTCTGGATCCGTTGGTGTGCTCTCTGGAGAGGGCCAACTCAGGGGTCTCCATGCCCCTGGGCGACAGAAGAGTCAACTGTTCGACTTTGGCCTTCGCGGATGACATCGCCCTTCTAAGTGACTCACACACTGGTATGGCAAGGAACCTGAAGCTGCTCCAGGCATACTGTGACCATACGGGCCTCAGTATTAACATAGCGAAAACGAAGGGATTCCACTTCACCTTTAAAAGGAAGACCTTCATATACAACCATTTCGCAAACTGGAAGCTAAGGGATGAATCCATAGCCTACATACCACCAGGCGACACCGAGAAATACCTGGGTGCCCGCATCGATCCATGGGCAGGTGTGGCAGAAGGGCAGTGGGAGGAGAAGCTTAAGTCCTGGGTTCATGGAATACAGGCAGCGCCCCTCCGACCACGACAACGGTTGGAAATCCTGAAAGTGCATGTCATCCCCAGATTGTACTTCCATCTGATCCTAACAGAGGCATCACAAACTACTCTTGTAAAGCTGGACCAAATCATCCGTAACGCCACGAAAGAATTCCTACACCTACCACCTCATACTGCAGACGGAATACTATATTCGAGCCACAAGAACGGTGGTCTCGGCGTCCCAAAACTCGAAGTGCAAATACCATCCGCGATTATCCGTAAACGCGAAGCACTAGACATGTCAAGTGATGTAGTCATTCGGGCCTCCTTTCAATATAAAGGAGAGAGCAACACAGAGACAGTTGCGGGACTGCGTGCACTCAAAGTCCTAAAGGAAATTGAAAATTTCCAACCCAACACCCGCGGCAACGGTGAGGGGATGATAGACCTGATGGCTGAAATCCAAGACATGATGCCGGTAGCACAAAAGGCAAACGAGGGACGACCGAAACCACCCAATAGGTATGCAGGCTGGAGAGAGTGGGAATTCGAGAAGTGGCAAAAACTGGAATGTCAGGGAACTGGCATCCAGTACTTTAGAGATGACAAGATCTCTAACTCTTGGATTAAGGCTGGAGTACAACAAAAATCCTCTAGATTTATTAACAGCGTGCTCTTGCGGTGTAACCTATACCCGACAAGAACCACAATATCTAGAGGTAGGCCGTACAGAAACAAACTATGCCGTAGATGTGAGATGGCAAATGAGACCCTACCACACATCTCAGGAAACTGCCCATTCGTTAAGAACGCTCGAATCAAACGCCATAATAAGATCGCTGACCAGTTGCAGAAACACGTCAGTAAGTACGGCTGGACATCGTACGTAGAGCCCAGACTATTCGATAAAAACGGCTCACTATGGAAACCCGATCTCATATTTAAGAAAGACAGGAAGATCGCGGTTGTAGATGTCACAGTGCGGTACGAAAATGACAATAAAGCACTGGAATCAGGATGGCGAGAAAAAGTGGAAAAATATAAACACCTGAATGCCGAGATTACGAAACTGACTGGAGGCGAGGTGCCCAGCTATTTCGGCTTCGTGATGGGCGCACGAGGCAAGTGGTTGGATATGAATAACCACCTCATGACATTCCTCGGCATTGAGAGATACGACACTTTCGCCCAAAAGACCTCGAGACTCACTTTGTCACTGACACTCGAACTTCTGCAACTCTTCAGTGACAAGTGAGGAAAAACACAAACGGTGAATTAAGTCCCTTCACCGAGACATAAGTACAGCAAATGTGCACATAACATCTGTCTCCGTTAATGACAATAACAACCTGCCTCATATAACATCAGTATCACCCGGACCCTTGGTCTGTGATGACGCTAGAGAGTACAACAACATCGACGAGCGATGTAAAGACTCGGAAAAGGCACTTCCCCGAGTGTTCCTAAA</t>
  </si>
  <si>
    <t>TAGCCAAATGCCTCGTCATCTAATTAGTGACGCGCATGAATGGATGAACGAGATTCCCACTGTCCCTACCTACTATCTAGCGAAACCACAGCCAAGGGAACGGGCTTGGCAGAATCAGCGGGGAAAGAAGACCCTGTTGAGCTTGACTCTAGTCTGGCACTGTGAAGAGACATGAGAGGTGTAGAATAAGTGGGAGGCCTCGGCCGCCGGTGAAATACCACTACTCTTATCGTTTTTTCACTTACCCGGTGAGGCGGGGAGGCGAGCCCCGAGGGGCTCTCGCTTCTGGTCGGAAGCGCCCGGGCGGCCGGGCGCGACCCGCTCCGGGGACAGTGGCAGGTGGGGAGTTTGACTGGGGCGGTACACCTGTCACACCGTAACGCAGGTGTCCTAAGGCGAGCTCAGGGAGGACAGAAACCTCCC</t>
  </si>
  <si>
    <t>TGAGGAAAAACACAAACGGTGAATTAAGTCCCTTCACCGAGACATAAGTACAGCAAATGTGCACATAACATCTGTCTCCGTTAATGACAATAACAACCTGCCTCATATAACATCAGTATCACCCGGACCCTTGGTCTGTGATGACGCTAGAGAGTACAACAACATCGACGAGCGATGTAAAGACTCGGAAAAGGCACTTCCCCGAGTGTTCCTAAA</t>
  </si>
  <si>
    <t>Squalus acanthias</t>
  </si>
  <si>
    <t>Spiny dogfish</t>
  </si>
  <si>
    <t>Squaliformes</t>
  </si>
  <si>
    <t>Squalidae</t>
  </si>
  <si>
    <t>GCA_030390025.1</t>
  </si>
  <si>
    <t>R2-1_SAc</t>
  </si>
  <si>
    <t>PLPKEELEKHFQEKLSIPNNKANLNKFARYNGRFDDGSLMKPIEEEEVLNAIKETDEGSAAGPDGLKRNDIRDIHDEDETRLPRLFSLWLKSSSIPESLKKSRTVLIPKCEDQERLKDIDNWRPITIGPMLLRLFTKIMAKRLSETVEINPRQKGFIAATPGCNENIAILENIIKGSKNQRKDLAVVFVDLAKAFDSVGHKLLVKALQRMSLPRDFIALVEDLYANNTTVVEGNKTKTTAINIKRGVKQGDPLSPILFNIALDPLVCTLEKANSGVPLPRGDGRINCTALAFADDIALLSDSHVGMDRNLKVLQSFCDQTGLTININKTKGFHFTAKGKTFLYNHSKAWMLRGIPVSYIPPGETEKYLGARIDPWAGVTEGGWIEKLQTWSDGLRAAALRPMQKVEILKTHVVPRLYFHLTLAEVSQNTLIKLDRIIRNTTKEFLHLPPHTTDGILYCSNRNGGLGMPKLEVQIPSAIIRKREALQMSDDTVIKASFQYRGENNEEKIRSWRQLKILKEIDDFLQSNPMEETNTPNLPINIPSLGNRAPARIKPVNKYAAWREWEFKKWTELKSQGAGIKYYKGDKISSTWIKSAVQIKSARIINNLLLRCNLYPTRTTLTRGRPNAVKTCRRCEAPAETLAHISGWCPFVKNMRIKRHNKIADQLRLYVAKYGWTSYQEPRLTAADGSLWKPDLIFRKDEQVAVVDVTVRYENDEMALEMAWLEKKMKYMHLGGEIKELTGSHAIKYFGFVMGARGKWLDFNNTLMDFLGIKRYKSFAQQTSRLTISLSLQLLQIFSDN</t>
  </si>
  <si>
    <t>GGCACGTGCCGCGGCTGGACGAGGCGCCGCCCTCCGGGGCGGTGGCGACTCTGGACGCGCGCCGGGCCCTTCCTGTGGATCGCCCCAGCTGCGGTGCTCGTCGGCCTCCGGGCAGGCGAGTGGCCTCGGCCGGCGCCTAGCAGCTGACTTAGAACTGGTGCGGACCAGGGGAATCCGACTGTTTAATTAAAACAAAGCATCGCGAAGGCCGCAGGCGGGTGTTGACGCGATGTGATTTCTGCCCAGTGCTCTGAATGTCAAAGTGAAGAAATTCAATGAAGCGCGGGTAAACGGCGGGAGTAACTATGACTCTCTTAAGG</t>
  </si>
  <si>
    <t>GTCCTCTACCCAAAGAGGAGTTAGAAAAACATTTCCAGGAAAAGTTATCGATACCCAACAACAAAGCGAATCTTAACAAATTCGCGAGATACAATGGTCGGTTTGACGATGGGTCGTTGATGAAACCAATAGAGGAAGAGGAGGTATTGAATGCCATCAAGGAGACGGATGAAGGAAGTGCGGCTGGTCCGGATGGCTTAAAGAGGAATGATATACGGGACATCCACGATGAGGATGAAACAAGGTTACCACGCCTCTTCTCTCTATGGTTGAAATCAAGCTCGATACCGGAGTCACTAAAAAAGAGTCGGACCGTCTTGATTCCTAAGTGCGAGGATCAAGAACGCCTGAAAGACATTGACAACTGGCGACCAATAACCATTGGTCCTATGCTGCTACGCCTATTCACCAAGATCATGGCAAAACGACTTAGCGAAACGGTCGAGATAAACCCTAGGCAGAAAGGGTTCATAGCAGCAACTCCAGGATGCAATGAGAATATTGCAATACTGGAGAACATAATTAAGGGATCAAAGAATCAGAGAAAGGACCTCGCAGTTGTCTTTGTTGATCTGGCAAAAGCGTTCGACTCGGTTGGGCACAAACTTTTAGTTAAAGCATTACAGAGAATGAGTCTACCCAGGGACTTCATTGCGTTGGTTGAAGATCTGTACGCCAACAACACAACAGTGGTCGAAGGGAATAAAACGAAGACCACAGCAATAAACATTAAGAGAGGGGTCAAACAAGGCGACCCTCTCTCACCAATTCTATTTAATATTGCCTTGGATCCGCTGGTGTGCACCTTGGAGAAGGCTAATTCAGGGGTCCCCCTACCCAGGGGGGACGGAAGAATCAACTGCACTGCTCTGGCCTTCGCAGACGACATAGCACTTCTGAGTGACTCACACGTTGGGATGGACCGGAACCTGAAAGTACTCCAGAGCTTCTGCGACCAAACAGGTCTTACGATTAATATCAACAAGACCAAAGGCTTCCACTTTACAGCAAAAGGGAAGACCTTCCTCTATAACCACAGCAAAGCCTGGATGCTCAGAGGTATTCCTGTGTCATACATCCCCCCAGGAGAGACGGAGAAATACCTGGGTGCCAGAATCGACCCATGGGCAGGCGTGACAGAAGGAGGTTGGATTGAGAAGCTTCAGACATGGAGCGATGGACTAAGAGCGGCGGCTCTCCGACCTATGCAAAAGGTAGAAATACTAAAAACACATGTCGTCCCAAGGCTGTACTTTCACCTGACCCTTGCCGAAGTGTCGCAGAACACACTCATTAAACTGGATCGGATAATCCGTAACACCACAAAAGAATTCCTACACCTGCCTCCCCACACAACTGACGGAATCCTATACTGCAGCAACAGGAACGGAGGGCTCGGTATGCCTAAACTGGAGGTACAAATCCCATCGGCAATAATTCGGAAACGGGAGGCACTACAGATGTCAGATGACACAGTGATTAAGGCGTCTTTCCAATACCGGGGCGAGAACAATGAGGAAAAGATCAGAAGCTGGCGGCAGCTCAAAATCCTCAAGGAAATTGATGACTTCCTACAGAGTAACCCGATGGAAGAAACCAATACGCCAAACCTCCCGATTAACATACCAAGTTTGGGAAACCGAGCACCTGCCAGAATAAAACCCGTGAATAAGTATGCAGCCTGGAGGGAGTGGGAATTCAAAAAGTGGACGGAACTGAAAAGCCAGGGGGCTGGTATCAAATATTACAAAGGCGACAAGATCTCAAGCACATGGATCAAGTCGGCCGTTCAAATTAAATCCGCTCGCATCATCAATAATCTCCTTCTACGATGTAACCTTTACCCCACAAGAACAACCCTGACAAGAGGGAGACCAAACGCAGTCAAAACATGTCGGAGATGCGAGGCTCCAGCCGAAACACTGGCACACATATCTGGATGGTGCCCATTTGTCAAAAACATGCGTATCAAAAGACACAATAAAATTGCTGACCAACTGCGCCTATATGTTGCCAAATACGGATGGACGTCATACCAAGAGCCCAGATTGACGGCAGCGGACGGCTCTCTTTGGAAACCTGATTTAATATTCAGGAAAGACGAACAGGTGGCAGTGGTTGACGTTACCGTCCGGTACGAGAACGATGAGATGGCACTCGAAATGGCATGGCTTGAAAAAAAGATGAAATATATGCATCTGGGGGGTGAAATAAAGGAATTGACGGGAAGCCACGCGATCAAATATTTTGGCTTTGTAATGGGAGCTCGAGGAAAATGGCTGGACTTTAATAATACACTAATGGATTTCCTCGGCATCAAAAGATATAAATCTTTTGCCCAGCAAACCTCAAGACTCACGATATCGTTGTCGCTGCAGCTGCTACAAATATTCAGCGACAATTGATACAGTTGGTAAAGAACTAAGAACCTAGCTTAGGCTAGTGTTGAGATATCTACCCTTGGTGTCAGGGTAGAGTGCTCCGACCTGTGGTGAAACGTAGGACACAGGACCAAATAAGAAGTTATAGTTTGTTTATAGTTTATAGTTTAACGTTTGTTGGCGAGTTACAGTTTAAAATAAAATTAAAATAAAATAACACATCAAATGATGATGATGGGTAGTAACTAACCACTGGTACTCGGAATACGATGCAGAAAAGTACCAAAGCAAATTGCTTAACACACGGCGCCATGTTCACGTTTCCCTTGCTTGGAACAACAAAGAATGATATCCAGGAAGAGCTGACACGATACAGTTGTGACCCAAATGACCACGGTCATTCCCTGCCTCGACAAACATCGCCAGGACCTGACCATTAGGCTGTGGTACTGATAGAGGTTTTCGCACGTCGACGAGCGACGTAAAGACTCGGAAAAGGCACTCTCCGGAGTGTAATCAAA</t>
  </si>
  <si>
    <t>TAGCCAAATGCCTCGTCATCTAATTAGTGACGCGCATGAATGGATGAACGAGATTCCCACTGTCCCTACCTACTATCTAGCGAAACCACAGCCAAGGGAACGGGCTTGGCAGAATCAGCGGGGAAAGAAGACCCTGTTGAGCTTGACTCTAGTCTGGCACTGTGAAGAGACATGAGAGGTGTAGAATAAGTGGGAGGCCTCGGCCGCCGGTGAAATACCACTACTCTTATCGTTTTTTCACTTACCCGGTGAGGCGGGGAGGCGAGCCCCGAGGGGCTCTCGCTTCTGGTCGGAAGCGCCCGGGCGGCCGGGCGCGACCCGCT</t>
  </si>
  <si>
    <t>TGATACAGTTGGTAAAGAACTAAGAACCTAGCTTAGGCTAGTGTTGAGATATCTACCCTTGGTGTCAGGGTAGAGTGCTCCGACCTGTGGTGAAACGTAGGACACAGGACCAAATAAGAAGTTATAGTTTGTTTATAGTTTATAGTTTAACGTTTGTTGGCGAGTTACAGTTTAAAATAAAATTAAAATAAAATAACACATCAAATGATGATGATGGGTAGTAACTAACCACTGGTACTCGGAATACGATGCAGAAAAGTACCAAAGCAAATTGCTTAACACACGGCGCCATGTTCACGTTTCCCTTGCTTGGAACAACAAAGAATGATATCCAGGAAGAGCTGACACGATACAGTTGTGACCCAAATGACCACGGTCATTCCCTGCCTCGACAAACATCGCCAGGACCTGACCATTAGGCTGTGGTACTGATAGAGGTTTTCGCACGTCGACGAGCGACGTAAAGACTCGGAAAAGGCACTCTCCGGAGTGTAATCAAA</t>
  </si>
  <si>
    <t>Callorhinchus milii</t>
  </si>
  <si>
    <t>Australian ghostshark</t>
  </si>
  <si>
    <t>Chimaeriformes</t>
  </si>
  <si>
    <t>Callorhinchidae</t>
  </si>
  <si>
    <t>IMCB_Cmil_1.0</t>
  </si>
  <si>
    <t>R2-1_CMi</t>
  </si>
  <si>
    <t>PGSLPWGCECCLSRFESLRGLSQHKRHAHPVVRNEERIKAATKGISKRGAHRSCWSLEEEEQLALLELQYQGERTINKLIAAGLGSKTNKQVADKRRCLSKKQGDNRTPITNNVSGFLETSSTPPSITTGARAKLVQVAEQLSSGAGCRLEKTAVDAIRAWLRDDGKLDALIETATVSTLQQMRSRKIKIPCKKPQKEIYRPRTMPARPWMKRRAEKKGIYMKHQKLFYKNRSHLTSLILDGTDRHICRIPASEIYGFYRQKWETVFAFKGLGQFKSSGSANNEHFETMISVEEVKAGINAIKQASAPGPDGVTKASICTADPEGWVLASLFNVWLVTGVIPADMKKNRTILIPKVMNEELLKDLGNWRPITIGSMVVRLFSRILTVRLGRACPLNPRQRGFITASGCSENLRVLQDLIKHAKRSHKPLAVVFIDVAKAFDSVSHAHILWVLRQRKVDEHIVNIIQNAYMTCTTSFKINEISTPDINIQVGVKQGDPMSPLLFNLAMDPLICALETHGVGYCIDADSVTSLAFADDLVLVSESWEGMASNIAILESFCKLSGLEFQPKKCQGFMLRPTKDSYTVNNCDPWKISSAHVNMVQPDESAKYLGLKISPWTGILQPELIVQLNSWISKIDEAPLKPTQKVELLNVYTLPRLLYPADHSDCIKSTLRLLDQAIRNVIKKWLHLPASTCDGLLYSRTQDGGLGIMKLESMIPSIQVRRLHRIANSTDAITRNLVSQLGAEEDFRSLWVSAGGEIDAVPAFILTELESKHPVEPRPCDWRQHEFQRWCEKPVQGVGIANFAGDKVSNVWLGRCSGMKQCYYIAALQLRSNIYPTRESINRGRVGALRSCRKCSARLESISHILGQCPAIQKARIARHNKICDILATEATRLGWTVHKEPRFRTEVGELRKPDLIFARGEDALVIDVTIRFERTCSTLTEAASHKVEYYTPLRDQVKDLTRTSNTKIYGFPVGARGKWPPQNNEVLTAMGLTSLRVTTLAKLISRKTLLYSLDILRMFGGNYAVYEQS</t>
  </si>
  <si>
    <t>GCGGTGTCGGGCTGGCGCATCGCCTCGGCCGGCGTCTAGCAGCCGGCTTAGAACTGGTGCGGACCAGGGGAATCCGACTGTTTAATTAAAACAAAGCATCGCGATGGCTCGCGAACGGGTGTTGACACGATGTGATTTCTGCCCAGTGCTCTGAATGTCAAAGTGAAGAAATTCAATGAAGCGCGGGTAAACGGCGGGAGTAACTATGACTCGGTTTTAT</t>
  </si>
  <si>
    <t>GGTGCGTTCCCTTGGGAAAGGAACGAGAGTCATAGTGGCCGTGACCTCCTCGTGGTCCCGCTGGTAACATTGTCTTGAGTTAAATCTTGACAATGGCCAACAAGGTTAATACACCTATTCCCAGAGGTGTGGACTCGAGTCATGTGACTTGGACTCGAGTCAGACTCGAGTCATGAATTTGATGACTTCAGACTCGACTTGGACTTGCATAACAATGACTTTGTCCCACCTCTGAGGTGTGGACTCGAGTCATGTGACTTGGACTCGAGTCAGACTCGAGTCATGAATTTGATGACTTCAGACTCGACTTGGACTTGCATAACAATGACTTTGTCCCACCTCTGCCGATTCCATCTCCCATCCTGTATAGAGGCCTGTATACAGGATTATTAAAGGCTGCAAAAACTTATGATTGAAAAACAAACGTTCTCAAGCCAGTTGGCACGAGGCCTGGCCAAACAACGTGCTATGGGTGGCGCTCGGGTTGGCGATCCATCCATTACAGCTAGACCCGCAAATGTAGATGTAAGCAACACTGAGGGTTCATGGCGACGGCGTCCCACGAAACTCTTATTCGTCTCAATATCAACCCAGACGCAGTATGAAGATGCCTATGGGGCATTTAAAGTTGAAAAACCTACAATGTCCAGACCGAGTCAAGAAATGATTATTATGCATTCCATCACTTTCCATAACTCTTTATTGATTAGGGAGGAGGATAATTACGACGGTTATGCCCAAATTAGTAAACTATTTGAGGATGATGACCTTATGAGGACGACGATAGGGTAGATGAGCCCCTGCTCGAATATTCAGTAGAGGAACCAGTGCTTCAAAAGTGTCATTTAGACACAAGAAAGGACACTGTAACAGTTGAACTCCCCTGTTCTGAAACTCTCTGTGATATCTGTAAAGAACACTTGGGCAAAGCGTCAAATGTTTCAGCTCATTTCATCATCAAACACAGAGAAATACCACTTGTATTTAAATGCTCGAAATGTGACAAGACTAGCTCAAACTATCGTTCAATATCATGCCATGCACCAAAATGTGGGGGAAGGAAGGTTAACCAGGAAGTCTACCCTGGGGATGTGAGTGCTGCCTATCACGATTTGAGTCGCTAAGAGGCCTTTCGCAGCACAAGAGGCACGCACACCCAGTAGTGCGCAATGAGGAGAGAATCAAGGCCGCGACAAAGGGTATCTCGAAGAGAGGCGCACACCGGAGCTGCTGGTCGCTGGAAGAAGAGGAGCAGCTGGCCCTACTAGAATTACAGTACCAGGGGGAAAGGACTATTAATAAACTGATTGCGGCTGGGCTCGGATCAAAAACCAACAAACAAGTTGCCGACAAGAGACGATGCCTTAGCAAAAAGCAAGGGGACAACAGGACTCCGATTACAAACAATGTATCCGGTTTCCTCGAGACATCGTCAACACCACCGAGTATCACAACCGGGGCAAGGGCCAAGCTTGTACAAGTGGCGGAGCAGCTTTCAAGCGGGGCCGGCTGCCGCCTGGAGAAGACAGCGGTGGACGCGATAAGGGCCTGGCTACGGGACGACGGAAAGCTGGACGCCCTCATAGAAACGGCGACAGTGTCAACGCTACAACAGATGAGATCACGGAAAATCAAAATTCCATGTAAAAAACCCCAAAAGGAAATTTACAGACCCAGAACGATGCCAGCAAGACCATGGATGAAGAGGAGAGCTGAGAAAAAAGGTATATACATGAAACATCAGAAACTCTTTTATAAGAATCGCTCTCATTTAACGTCTTTGATTCTCGACGGCACAGATCGCCATATATGCAGGATTCCAGCATCTGAAATCTACGGTTTTTATCGTCAAAAGTGGGAAACTGTCTTTGCATTCAAAGGCTTGGGGCAGTTCAAGTCTTCCGGTTCAGCGAATAATGAACATTTTGAAACAATGATATCCGTGGAAGAGGTAAAGGCTGGCATCAATGCAATTAAACAAGCGTCGGCACCAGGACCAGACGGCGTAACGAAAGCTTCAATCTGCACAGCAGACCCGGAAGGGTGGGTACTAGCGTCACTTTTCAACGTATGGCTGGTCACAGGGGTGATTCCTGCAGATATGAAGAAGAATAGAACGATTCTTATCCCGAAGGTCATGAACGAGGAACTGCTGAAAGATCTGGGAAACTGGAGACCGATTACTATTGGCTCCATGGTCGTGAGGTTGTTCTCAAGAATTCTGACCGTACGACTGGGACGTGCATGCCCACTCAACCCACGACAACGTGGATTCATAACCGCATCTGGCTGCTCAGAAAACCTTAGGGTACTACAGGACCTCATTAAGCATGCAAAAAGATCACACAAACCGTTGGCAGTGGTGTTCATTGATGTAGCAAAAGCATTCGATTCTGTATCTCATGCGCATATCTTGTGGGTGCTGAGACAACGGAAAGTGGATGAGCACATAGTAAACATCATTCAGAACGCCTACATGACCTGCACAACCTCATTTAAAATCAACGAAATTTCGACACCAGACATCAACATCCAAGTTGGTGTGAAGCAGGGAGACCCGATGTCACCTTTGCTGTTCAATCTCGCAATGGACCCACTGATATGCGCCCTGGAAACACACGGAGTGGGATACTGCATCGACGCCGACAGTGTTACCTCGCTTGCATTTGCAGATGACCTGGTGTTGGTCAGTGAATCCTGGGAAGGAATGGCTAGCAACATAGCTATTCTTGAATCATTCTGCAAACTGTCAGGACTTGAGTTTCAACCAAAAAAGTGCCAGGGCTTCATGCTACGCCCAACCAAAGATTCTTATACGGTGAACAACTGTGATCCATGGAAGATATCAAGTGCGCATGTCAACATGGTTCAACCGGATGAATCAGCAAAATATCTCGGATTAAAAATCAGCCCTTGGACTGGCATTCTGCAGCCAGAACTGATAGTACAATTAAACAGCTGGATCTCCAAGATTGACGAGGCACCACTTAAACCAACTCAGAAGGTAGAGCTCCTCAACGTTTACACTCTCCCCAGGTTATTGTATCCAGCAGACCATTCAGACTGCATAAAGTCAACACTACGATTGTTGGACCAGGCAATAAGAAACGTAATAAAGAAATGGCTCCATCTACCAGCTTCTACCTGCGACGGGCTGCTGTACTCCCGAACTCAAGATGGAGGCCTCGGCATCATGAAACTAGAGAGTATGATCCCATCGATTCAGGTGAGGAGACTACATCGCATTGCGAACTCGACAGATGCAATCACTCGTAATTTAGTGTCCCAACTAGGTGCCGAGGAAGATTTCCGGAGCCTGTGGGTAAGCGCCGGCGGTGAAATTGACGCTGTGCCAGCTTTTATTCTAACAGAATTAGAATCTAAACATCCGGTAGAGCCAAGACCATGCGACTGGAGACAGCATGAATTCCAAAGATGGTGCGAAAAACCAGTCCAGGGTGTCGGTATAGCAAATTTTGCAGGAGACAAAGTCAGTAATGTTTGGTTAGGTCGGTGCAGTGGCATGAAACAATGCTACTACATCGCTGCTCTCCAACTACGAAGCAATATATACCCAACAAGGGAGAGCATAAACAGGGGTAGAGTAGGTGCACTGCGTTCTTGCAGAAAATGCTCCGCAAGATTAGAATCCATATCGCACATTTTAGGCCAATGCCCCGCCATCCAGAAAGCTAGGATAGCACGTCACAATAAGATCTGTGACATCCTAGCGACTGAAGCCACAAGATTGGGATGGACTGTACACAAAGAGCCACGCTTCAGAACTGAAGTTGGGGAGCTGAGGAAACCCGACCTGATTTTTGCAAGAGGAGAGGATGCCCTTGTCATCGATGTTACCATCAGGTTCGAGCGAACGTGCAGCACACTCACTGAGGCGGCGTCGCACAAGGTTGAATATTACACCCCACTCCGTGACCAAGTTAAAGACCTAACAAGAACAAGCAACACCAAGATCTACGGATTTCCTGTGGGGGCTAGGGGAAAATGGCCTCCGCAAAACAACGAGGTGCTGACTGCCATGGGACTGACAAGCCTGCGTGTAACAACTCTTGCCAAGTTGATTTCACGTAAAACATTGCTGTATTCCCTTGATATCCTGCGAATGTTCGGCGGGAATTATGCGGTTTACGAACAGTCTTGAAAAAAAATATATATATTGTTCGGGTTTACACACTTTACTCTCTGCTGCCAACGGTGCCTGGTAGCAGGGCGACGACAGCTTGGGGCACCAAGTGCACGGCTTACACCGGTGTGGGGGTCCTGGGATTATTGACCCCCATTCTCTGTTTATCTTTGGTGCCGGATATCAGAGTGACGTTAAACGGGCAACCGCGTGGGAATCTTGATATGATTAAAACATTAAGCGCAATAACACTTTTGACGTTGGACATGGACGGGCCATTAAACCCGGAAAGGATCGGATTGAAAGAGCCGAATGAAAA</t>
  </si>
  <si>
    <t>TAGCCAAATGCCTCGTCATCTAATTAGTGACGCGCATGAATGGATGAACGAGATTCCCACTGTCCCTATCTACTATCCAGCGAAACCACAGCCAAGGGAACGGGCTTGGCGGAATCAGCGGGGAAAGAAGACCCTGTTGAGCTTGACTCTAGCCTGGCACGGTGAAAAGGCATGAGAGGTGTAGGATAAGTGGGAGGTGCTCGTCCCTCGTGGCTCTGGGTGCCGGCGGTGAAATACCACTACTCTGATCGTTTTTTCACTTACCCGGTGAGGCGGGGAGGCGAGCCCCGTGGGGGGCTCTCGCTTCTGGCTCCAAGTGCCTC</t>
  </si>
  <si>
    <t>TGAAAAAAAATATATATATTGTTCGGGTTTACACACTTTACTCTCTGCTGCCAACGGTGCCTGGTAGCAGGGCGACGACAGCTTGGGGCACCAAGTGCACGGCTTACACCGGTGTGGGGGTCCTGGGATTATTGACCCCCATTCTCTGTTTATCTTTGGTGCCGGATATCAGAGTGACGTTAAACGGGCAACCGCGTGGGAATCTTGATATGATTAAAACATTAAGCGCAATAACACTTTTGACGTTGGACATGGACGGGCCATTAAACCCGGAAAGGATCGGATTGAAAGAGCCGAATGAAAA</t>
  </si>
  <si>
    <t>Chiloscyllium plagiosum</t>
  </si>
  <si>
    <t>Whitespotted bamboo shark</t>
  </si>
  <si>
    <t>Hemiscylliidae</t>
  </si>
  <si>
    <t>GCF_004010195.1</t>
  </si>
  <si>
    <t>R2-1_CPl</t>
  </si>
  <si>
    <t>GVMADTKVSGWVGDRVNNRPARWLLTAPCAKCMSQNRTVQSVSTQTQTDETIRIIPARLSSGRHEETFNIDQNVDKTRKIMLGEKAPLQLSPVKSRTILNSDFKGPFNFNFNFNRSGILERREGEDEDRIIHPINRETNQLEIIINYPIEDFRYSYCNNIYNTTGIFRKHLKVCRGIKSVRIRCSKCKWEGSYQAVACHYPKCKKGGEGSIVGYTDVNDRNVEEEIEKPFQCESCSSRFKSARELGQHERHAHPKVRNEKRKGSKGNKKVINDGNKRGVWSSEETKMLQQLESEFSGCRNINKMIADRLETKTAKQISDKRRLINKKIKSNEKEVNLDELLNSVDEEEGEDIDGIGSDLIPDRNTEEEKQDNIDGRECPNGSIIDWIKIIEDDLKKGKKGCKELDKIMGDIVDKLGKRKEGENSRIKKKDKDNGRKINRNVNNAVKRYSGKKGKFKEAQTLYRNKRQYLARTLMGAPVNSKCPLSVKELEEYFKEKLMTVNEKNSLRGFAKYKNQGEESLDVALLGPVTVEEVDQALRAMDVNTAAGPDGVTLREIIKGFNKDNSILPRVYSIWLQSGKIPDRLKMSRTVLIPKVSSEDKLKDIDNWRPITIGPILLRLFTKIVAGRLNKVIVINKRQKGFMSGISGCEENIKILENIMKGVKKRKKNLAVVFIDLAKAFDTVGHKLIITALRRLHLPVLFIKLIINLYDNNFTQVEGSNCKTGSIPILRGVKQGDALSPILFNIVMDPLICTIEEKQKGIFLGEDGNSCHCAMLAFADDVALISETYEGMVCNLKIVEKFCNNTGMGININKTKGFYLTHKNKTFIYNDIGNWSINGGIIQFIEPGATDKYLGAKIDPWVGVSNTEWEKLLEEWLKNLKRSPLKPGQKFEILKTYFIPRLYFYLILAEVSLNVV</t>
  </si>
  <si>
    <t>GGGCCCTTCCTGTGGATCGCCCCAGCTGCGGTGCCCGTCGTCCTTCCATGGCAGGCGGGTGGCCTCGGCCGGCGCCTAGCAGCTGACTTAGAACTGGTGCGGACCAGGGGAATCCGACTGTTTAATTAAAACAAAGCATCGCGAAGGCCGCAGGTCGGTGTTGACGCGATGTGATTTCTGCCCAGTGCTCTGAATGTCAAAGTGAAGAAATTCAATGAAGCGCGGGTAAACGGCAGGAGTAACTATGACTCTCTTAAGT</t>
  </si>
  <si>
    <t>GACTACAGTGTGTTTTGGTTTTGGTCTCAGACCACTGCCTGCATAGTCACCTTTGCAGTTGTTTTTACGTATTTTACCGACTGCAAAGTTAGGTCGAACCTCCACGTGGTTCCCCCTGGTAACGACCGAAACGAGGAGGCTCTTGACGGAGGCGATTTTAATCCGCCCAAGGCGTTTTAGTCTGGTTTTATCAGTGTTTGCCACTGTTTTATCTTTGGTTTCACTTGATTTTACCGCGCTTTCCGCCGTGGGTGGTTTTATCGTTTTAACCATTGTATGAGCAGTACTCGAAGTAGGCCGGCTAATACGACCTTCGAGAAAATATACGAGACGGCTGGTGACCTGTCGGTCTGTAGGAAAACAAAATTTTGGCTAAGGCGTTATGGCTGATACCAAAGTATCCGGTTGGGTGGGAGACCGGGTGAACAACCGCCCCGCACGGTGGCTTTTGACGGCCCCGTGCGCAAAGTGTATGAGCCAAAATCGGACTGTACAATCCGTCTCAACTCAGACACAGACGGATGAGACCATAAGAATTATTCCGGCAAGGTTGTCCTCTGGCAGGCACGAGGAAACCTTTAATATCGACCAGAATGTGGACAAAACCCGAAAGATAATGCTGGGAGAGAAGGCCCCTCTACAGCTAAGTCCAGTTAAGAGCCGGACAATTCTTAATTCGGATTTTAAAGGGCCTTTTAACTTTAATTTTAATTTTAATCGAAGTGGAATTTTAGAGAGAAGAGAGGGGGAAGACGAGGACAGAATTATACACCCGATTAATAGAGAAACTAACCAATTAGAAATTATAATCAATTACCCGATAGAAGATTTTCGATATAGTTATTGTAATAACATCTACAATACTACTGGGATATTTAGGAAACATTTAAAGGTATGTCGAGGGATTAAATCGGTTCGAATAAGGTGTAGCAAATGCAAATGGGAGGGTAGCTACCAGGCAGTAGCGTGCCATTATCCGAAGTGTAAAAAAGGGGGGGAAGGGAGTATAGTGGGTTACACCGATGTAAACGATAGGAATGTGGAGGAAGAGATAGAAAAACCTTTTCAATGTGAGAGTTGCTCTTCAAGATTTAAATCGGCTAGAGAATTGGGACAGCATGAAAGGCATGCACACCCTAAGGTGAGGAATGAGAAAAGGAAAGGGAGTAAGGGGAATAAAAAAGTGATTAATGATGGAAATAAAAGGGGTGTATGGTCTAGTGAGGAAACGAAAATGCTGCAACAACTGGAATCTGAATTTAGTGGTTGTAGAAACATAAATAAAATGATAGCGGATAGGTTAGAGACTAAAACTGCAAAGCAGATTTCAGATAAAAGACGATTAATAAATAAGAAAATTAAGTCTAATGAAAAGGAGGTAAATTTAGATGAGCTCCTTAATAGTGTCGATGAAGAAGAGGGGGAGGACATTGATGGGATTGGAAGCGATCTGATACCTGATAGAAATACTGAGGAGGAGAAGCAGGACAATATAGATGGTAGGGAATGTCCCAATGGGTCAATTATTGATTGGATAAAAATAATTGAAGATGACCTGAAAAAGGGTAAAAAAGGTTGCAAAGAACTTGATAAGATTATGGGAGACATTGTGGATAAATTAGGAAAGAGGAAGGAAGGTGAGAATAGTAGGATAAAAAAGAAAGATAAGGATAATGGACGAAAGATAAATAGGAATGTAAATAATGCAGTAAAGAGATATAGTGGAAAAAAAGGGAAGTTTAAAGAGGCGCAAACCTTGTATAGAAATAAAAGACAGTATTTGGCGAGAACTTTAATGGGAGCCCCGGTAAATAGTAAATGTCCCCTAAGTGTGAAGGAGTTAGAGGAATATTTTAAGGAAAAATTAATGACTGTTAATGAGAAGAATAGTCTAAGGGGATTCGCCAAATACAAAAATCAAGGGGAGGAATCCCTGGACGTTGCTCTGTTGGGTCCTGTGACGGTGGAAGAAGTCGATCAGGCCTTAAGGGCGATGGATGTAAACACCGCCGCAGGACCCGATGGGGTAACGTTAAGGGAGATTATTAAAGGTTTTAATAAAGATAACTCAATACTGCCTAGAGTATACAGCATTTGGTTACAAAGTGGTAAGATCCCAGATAGGTTAAAAATGAGCAGAACAGTTTTAATCCCAAAGGTGAGCAGTGAAGATAAACTCAAGGATATAGACAACTGGAGGCCAATAACAATTGGGCCAATCCTGCTCAGACTTTTTACTAAAATCGTGGCGGGTAGGCTTAATAAAGTAATAGTAATAAATAAACGTCAAAAAGGATTTATGTCCGGTATCTCAGGGTGTGAGGAGAACATCAAAATCCTTGAGAACATTATGAAAGGTGTTAAGAAAAGGAAGAAAAATCTCGCTGTGGTCTTTATAGACCTGGCGAAAGCATTTGACACGGTAGGACATAAATTAATTATTACTGCATTAAGAAGGCTCCATCTTCCGGTATTATTTATTAAATTAATAATTAATCTATATGATAACAATTTTACCCAGGTAGAGGGTTCAAACTGTAAAACTGGGAGTATCCCCATTTTACGGGGGGTTAAACAGGGTGATGCCCTATCACCAATTTTATTTAATATAGTTATGGACCCATTAATTTGCACTATCGAAGAGAAACAAAAAGGAATATTTCTGGGAGAGGATGGAAATAGTTGTCATTGTGCAATGCTTGCGTTTGCTGATGACGTAGCCTTGATTAGCGAAACTTACGAGGGGATGGTATGCAATTTGAAAATAGTAGAAAAATTCTGTAATAATACCGGAATGGGGATTAATATTAATAAAACTAAGGGCTTTTATCTTACCCATAAAAATAAAACTTTTATATATAACGATATAGGTAATTGGAGTATTAATGGGGGGATTATACAGTTCATAGAACCGGGTGCTACTGACAAGTATCTTGGGGCCAAAATTGACCCATGGGTGGGAGTCAGTAACACTGAATGGGAAAAGCTACTAGAGGAATGGTTGAAGAATCTAAAAAGATCCCCTTTAAAACCAGGACAGAAATTTGAAATTTTAAAAACATATTTTATCCCTCGATTATATTTTTATTTGATTTTAGCGGAGGTTTCTCTTAATGTTGTCTAGTTTATTAAGATAATTATTAAAAGTGCTGTGAAGGAAATTTTACATCTTCCTCAATCTACCACGGACGGGGTGCTTTATGCGAAAACCCGAGATGGTGGCCTGGCATTAAATCGGCTGTCGGTATTCATACCGATCTCGATCCTGAGAAAATACGAGACATTGCAAAACTCGACGGATGAAGTATTACATGCATCATTCTATTTTGAAGGCAGTAATATGAAGGAGAAGATACGTAAAATGAGTAACTTGAAGGCACTGAAGAACATTTGGAACCCGTGTATTAACCAAGGATCGAAGGTTGGAGATGCTACTATGGAAGATGAGGATGAGATGGAAGAATTTGCGAGCTCTAACTACGCAAATTGGAGATCTGTAGAATTACAGAAATGGATGGCCCTCCCCTGTCAAGGGTCAGGTGCGCATTATTATAAGAATGATAGCGTCTCCAATAATTGGTTGAAGAGGACAGACACGATGAAAACATCCAAAATGATCAACTCATTGTTGTTACGAACGAACTTATATCCAACAAGGGCGACGTTATCGTATGGCAGGCCATCTAACATCAGAAGTTGTCGAAGATGTGATGATCCTTCTGAGACAATAGCACATATTTCAGGCTGGTGTCCCTCTGTTAAAAATATGAGGATCAAGAGACACAATAAAATAGTTGAGGAGCTAGTTAAACACATTAAGAAATACGGGTGGACAATATACATGGAACCTCGGATTAAAGATGGGACCGGGAAACTTTGGATACCGGATCTCATCGTGACGAAGGAACAGGAGACAATTGTTATAGATGTAACAATTAGGTCTGACCTCCAAATAAACTCCCTCGAAGCGACTTGGGACGAAAAGACGAAGAAATACCAACATCTGGAGAAGGAGATAATGGCCCTAACGGGCAAAGGAAAGGTATCCTTCTATGGGTTTGTGATGGGAGCCCGAGGGAAATGGTTTTCTAAGAATTCAGACCTGATGAAGACCCTCGGGATCGCGAAATTTAAATCTTTCGCACAGAACGTCACAAACTTGACTTTGTCTTTAACTCTCGAGCTTCTGCGGACTTTTATGGACTCTTAATAATTCCGTTTGACTTATTTAAATTTTAAGGCAGTAATTTTTAAGGTTCTTTTACCGTTTTTATAGTTCTTAGTTGGTTTTAACGAAGTCTGTTTTAATATTTTAAAATTTTATTCTTTTGTTTTAATAATAAAGTTATGGTATTTTAGATCACGTAGGTAATTGGTGATGGGTAATCTGGTGGTATATTAGTAACAGGGCACGCTACATACAACAAATGATGAGTGGTAACCTAGTCGATACGGTGAATAATCCTGGCTCATCTTTGTCCTCGCTTGAGATTCTGCTTCGTATTATTATTTTAATCTTTTATCTTTGCTTTTAACCGTCCCCATTTTAGATCAGTCAGCTGTGGTTTCGCTGGATAGGGGTATGTCTCTTGTCGACGAGCGACATGAAAACTCGAAAAGGACACTCCATCATGTATGATGAGTGCAATAAC</t>
  </si>
  <si>
    <t>TAGCCAAATGCCTCGTCATCTAATTAGTGACGCGCATGAATGGATGAACGAGATTCCCACTGTCCCTACCTACTATCTAGCGAAACCACAGCCAAGGGAACGGGCTTGGCAGAATTAGCGGGGAAAGAAGACCCTGTTGAGCTTGACTCTAGTCTGGCACTGTGAAGAGACATGAGAGGTGTAGAATAAGTGGGAGGCTTCGGCCGCCGGTGAAATACCACTACTCTTATCGTTTTTTCACTCACCCGGTGAGGCGGGGAGG</t>
  </si>
  <si>
    <t>Chiloscyllium punctatum</t>
  </si>
  <si>
    <t>Brownbanded bamboo shark</t>
  </si>
  <si>
    <t>Cpunctatum_v1.0</t>
  </si>
  <si>
    <t>R2-1_CPu</t>
  </si>
  <si>
    <t>LNPKLVLATMANTENSGWVGNRENNRPAWLLLAAPCAKCTSHIRTRRSVSIQTDETIVITPVKLSLGIHKVACNIPSINDEIRSIGLVEEEAPLQPSLINTKTYFNSNFTGPIDFSRDGEPERNKERNESSIIYPINRENQKIEIVINYPIDNFNCPYCNIIYNTIGQYRKHLKICKGIKSIRVRCNKCKWEGNYHAVACHYAKCNININENDNENNESNNLMRKEDGETENPVQCEVCQAKFKTTRGLGQHERHAHPLLRNEKRKIGVKKGKVKEVDPEKVRKGIWSITEVAEVQRLEIEFKGCKNINKRMAERIITKTAKQISDKRRLLKSKTIGEAVALDQVIIPDTLGSEEEKEEENREMEKEGMIDKTPDKNTQKDSNSLEIRNYDNKSIDELIQIIEAGLDKEKGNFKDYDIIMDKIMLKLGPNKNKISLDNKRRRKTILKSKPNDSGQSKNSKENNAKKRFSKKKGHYKETQVLYNSNRRYLARTLMGAPSKNECPLNKEDLENYYKSRLANINEKNNLKGFAKYTKSNENSGDEILMGPVTVEDVLHAIKAMDIETAAGPDRMTLKEITKLFNKNNGILPKIYSIWIRSGKIPLNMKLSRTVLIPKVNNEDELKEINNWRPITIGPIMLRLFTKIIAGRLNKVVNLNKRQKGFMSGVAGCEENIKILENIIKGSKKNKKNLAVVFVDLAKAFDSVGHKLILTALRRLQIPSSFIKLIANLYENNFTQIEGSKCKTDPIEILRGVKQGDALSPILFNIVMDPLITSIEDKRQGIFLGQDGKSFHCATLAFADDIALISESSEGMIGNLKLIEKFCLNTGLEVNINKTKGFNFVFKNKTFIYNESANWKFNDSFIQCIEPGQTDKYLGAKIDPWIGVSMADWETQLANWISNLKSSFLKPSQKIEILKTYFIPRLFYYLTLSESSGNYLKKLDLTIKGAIKDILHLPHSITDGIIYAKVRDGGLAFTKLGVFIPISIMRKYERLHQSKDEILHASFRFMGESALEKMKTMSKLKILESIRKPDINREERESDSPRDDSNEVMEELSNINYKSWRAMEVDKWIALPCQGAGAHYYKNDTISNSWLKRMRFMKTAKVINSILLRTNLFPTRASLSYGRSFNTKECRRCNITSETLAHISGWCPYVKNMRIKRHNRVVEELTKYVKKYGWMTFMEPRIKDNTGKLWIPDLIFKKDDQIVVVDVTVRGDFQINSLEAAWEEKVNKYKHLTGEIMDFTGRGKITFYGFVIGCRGKWLGRNDEFMKKLGIAKFKSFAQDITNLVISLTLELLRIFMDS</t>
  </si>
  <si>
    <t>AAATTCAATGAAGCGCGGGTAAACGGCGGGAGTAACTATGACTCGGGGGGAT</t>
  </si>
  <si>
    <t>GTGACTACAGTGTGTTTTTGGTTTTGGTCTCTGACCTCTACCTGCGTAGTCACCTTTGCAGTTGTTTTTTACGTATTTTTCAACTGCAAAGTCAGGTCGAACCTCCACGTGGTTCCCCCTGGTAACGACCGAAACGAGGAGGCTCTTGACGGAGGCGATTTTAAGCCGTCCTTTGGTGTTGTAGTTTGGTTTTATCAGTGTTGTACCAGTGTTTTTATCTCTGGTTTTACCTGATTTTATCTATGCTTTGCACCGCTGATGGTTTTTTTCGTTTTACCGTTATTGAGCGTTACTCGGAGTAGGTCGGCTAATACGACCTGTTACCGGTTAAAGATACGAGACGGCCGGCGACCCTTGCGGTCTATTTAATTAAACCCCAAATTGGTTTTGGCGACTATGGCCAATACCGAAAATTCCGGTTGGGTGGGTAACCGGGAAAATAACCGCCCCGCATGGTTGTTATTGGCGGCTCCATGCGCAAAATGTACAAGCCATATTCGGACTAGACGATCTGTCTCTATCCAGACAGACGAGACCATTGTGATTACTCCGGTAAAGCTTTCCTTGGGCATCCACAAGGTAGCTTGTAACATACCGAGTATTAATGACGAAATTCGAAGTATAGGTTTGGTAGAGGAGGAGGCCCCCCTACAACCTAGTCTAATAAACACCAAGACATATTTTAATTCGAATTTTACTGGGCCAATTGATTTTAGTCGTGACGGAGAACCAGAGCGTAATAAAGAGAGGAATGAAAGCTCCATTATTTATCCAATAAACAGGGAAAATCAAAAAATTGAAATAGTAATCAATTATCCGATAGATAATTTTAACTGTCCCTATTGCAATATTATTTATAATACAATTGGGCAATATAGAAAACATCTAAAAATATGTAAAGGAATAAAATCCATTCGAGTTAGATGTAATAAGTGTAAATGGGAGGGAAATTACCATGCTGTAGCTTGCCACTATGCAAAATGTAATATTAATATTAATGAGAATGATAATGAAAATAATGAAAGTAATAATTTGATGAGGAAAGAAGACGGGGAAACTGAAAACCCGGTCCAGTGTGAAGTTTGTCAGGCTAAGTTTAAAACAACTAGAGGGTTAGGACAACACGAGAGGCATGCTCATCCCTTGTTAAGGAATGAAAAGAGGAAAATCGGGGTCAAAAAGGGTAAAGTGAAAGAAGTAGATCCCGAAAAAGTAAGAAAGGGAATATGGTCAATCACGGAAGTTGCTGAAGTGCAACGGCTAGAAATTGAATTCAAGGGATGTAAGAATATAAATAAACGTATGGCAGAGAGGATCATCACTAAAACAGCTAAACAAATATCTGATAAAAGAAGGTTATTGAAAAGCAAAACTATAGGAGAAGCCGTAGCACTGGACCAGGTGATAATCCCTGATACTTTAGGTAGTGAGGAAGAGAAGGAAGAGGAGAATAGAGAAATGGAAAAGGAAGGTATGATAGACAAGACTCCAGATAAAAATACTCAAAAAGATAGTAATAGTTTAGAAATTAGAAATTATGATAATAAATCGATTGACGAATTAATTCAAATAATAGAGGCTGGATTGGACAAGGAAAAAGGTAATTTCAAGGATTATGATATTATTATGGATAAAATAATGTTAAAATTAGGACCAAATAAGAATAAAATATCATTAGATAATAAAAGAAGACGGAAGACAATATTAAAATCAAAACCTAATGATAGTGGGCAAAGCAAAAACAGCAAGGAGAATAACGCTAAAAAGAGGTTTAGTAAGAAGAAAGGTCATTATAAAGAAACACAAGTATTATACAATAGTAATAGAAGATATTTGGCTAGAACCCTAATGGGGGCACCCTCAAAAAATGAGTGTCCATTAAATAAGGAAGATCTGGAAAATTACTATAAGAGTAGATTAGCAAACATTAACGAGAAAAATAATTTAAAGGGTTTTGCCAAATATACTAAAAGTAATGAAAATTCAGGAGATGAGATATTAATGGGCCCAGTGACTGTGGAGGATGTCCTTCATGCTATTAAAGCGATGGACATTGAAACTGCCGCTGGTCCTGATAGGATGACTTTAAAAGAAATTACTAAATTATTTAACAAAAACAACGGAATACTCCCCAAAATATATTCGATTTGGATCAGATCAGGTAAAATTCCACTTAACATGAAATTGAGTAGAACAGTTTTAATTCCTAAGGTAAATAACGAAGATGAATTAAAGGAAATTAATAATTGGAGGCCAATTACTATCGGCCCGATTATGCTTAGACTATTTACCAAAATAATAGCGGGTCGATTGAACAAAGTAGTAAATCTCAACAAACGTCAAAAGGGTTTTATGTCTGGGGTGGCCGGCTGTGAAGAAAATATTAAAATATTAGAGAATATAATTAAAGGGTCAAAAAAGAATAAGAAAAATTTAGCCGTAGTTTTTGTAGATCTTGCTAAGGCATTTGACTCAGTCGGCCACAAATTAATTTTAACAGCCCTAAGAAGACTTCAGATCCCATCATCTTTTATCAAATTAATAGCTAATCTTTATGAAAACAATTTTACTCAAATTGAGGGATCAAAGTGTAAAACAGATCCAATAGAAATCTTAAGAGGGGTAAAACAAGGTGATGCCTTATCGCCTATTCTGTTTAATATAGTAATGGACCCTCTTATTACGTCCATTGAAGATAAGCGACAAGGAATATTTTTAGGACAGGACGGTAAAAGTTTTCATTGTGCTACATTGGCGTTTGCCGATGATATAGCATTGATTAGCGAATCTAGTGAGGGGATGATAGGTAATTTAAAATTAATAGAAAAATTTTGCCTTAACACGGGTTTAGAAGTTAATATTAATAAGACTAAAGGTTTTAACTTTGTTTTTAAAAACAAGACTTTTATTTATAACGAATCGGCCAATTGGAAATTTAATGACAGTTTTATTCAATGTATAGAACCGGGCCAAACTGACAAATATTTAGGAGCTAAAATAGATCCCTGGATCGGTGTCAGTATGGCCGACTGGGAAACCCAATTAGCAAATTGGATCAGTAACTTAAAATCCTCTTTTTTAAAACCATCACAGAAAATAGAAATTTTAAAAACATATTTTATCCCAAGATTGTTTTATTACTTAACTTTATCAGAATCCTCGGGTAACTACCTTAAGAAATTGGATTTGACAATAAAGGGTGCCATAAAAGATATTCTACACCTTCCACACTCCATTACTGACGGCATAATATACGCCAAGGTTCGCGACGGTGGCCTGGCTTTTACCAAATTGGGAGTATTTATACCTATCTCGATTATGAGGAAATATGAGAGACTGCACCAATCCAAAGACGAAATTTTGCATGCCTCATTTCGTTTCATGGGGGAAAGTGCATTAGAGAAAATGAAAACAATGAGCAAATTGAAAATCTTGGAATCAATTCGAAAACCTGATATTAATCGAGAAGAAAGAGAATCGGATAGTCCGAGAGACGATAGTAATGAGGTTATGGAGGAGCTTAGCAATATTAACTACAAGAGCTGGAGGGCGATGGAAGTTGACAAATGGATAGCCCTCCCTTGTCAGGGAGCAGGTGCTCATTACTATAAGAACGATACCATTTCGAACAGTTGGTTGAAGAGAATGCGTTTTATGAAAACTGCGAAAGTGATTAATTCGATTCTATTAAGGACTAATTTATTCCCAACTAGGGCTTCATTGTCCTATGGAAGATCATTTAACACCAAGGAATGTAGAAGGTGTAATATAACATCAGAAACATTGGCGCATATTTCGGGGTGGTGCCCCTATGTTAAAAACATGCGCATCAAAAGGCACAATCGAGTTGTTGAGGAGTTAACGAAGTATGTAAAGAAATATGGTTGGATGACATTTATGGAACCTAGGATCAAAGACAATACTGGGAAATTATGGATTCCCGATCTGATTTTTAAAAAAGATGATCAGATCGTAGTAGTAGATGTAACAGTTAGAGGGGACTTTCAAATTAACTCCCTAGAAGCAGCCTGGGAAGAAAAAGTTAATAAATACAAACATCTTACAGGAGAGATAATGGATTTTACCGGTCGGGGAAAAATAACATTTTATGGTTTCGTGATTGGATGCCGAGGGAAATGGCTCGGAAGAAATGATGAGTTCATGAAGAAACTCGGGATCGCGAAATTTAAATCATTCGCTCAAGATATCACAAACCTTGTTATATCCCTGACTTTGGAGTTGCTGAGAATATTCATGGACTCATAGGTTATCCACCGGCATAATTTAATACTATTTCAACAATGATACTATAGTCTTTTAAAATTCGATCTTTTAAGAATTGGATTTTAGTATATTTTAACAATTTTAATGTTTCCAAATTTTTAATTTAGTGAGTGTTAATGTAATTTTAAATGTGTTTTTGTTTTTCTTTTTAGATATAAAATTGGTAATTTTTAGTCACTTAATTAATGGTTGTGGTAAATGGTAATTTAATAAAATGTCACTACTCAACACAACAGATGATGAGTGGGTAACTAAGTCGAATGGTTAAATAATTCAGCTCATCCCTCGCTTGTTGAATTCTGGTTCCACAACTTTTTGTTATTTTTATTCCCGTTCCCTTAACATCATCCGGCTGTGATTTCGCTGGATAAGGGTTTTTTTTTTTTTATACACGTCGACGAGCGACGTAAAAACTCGAAAAGGACAGGATCCATCATCGATGGTGAATGCAGTAAAA</t>
  </si>
  <si>
    <t>TAGCCAAATGCCTCGTCATCTAATTAGTGACGCGCATGAAT</t>
  </si>
  <si>
    <t>TAGGTTATCCACCGGCATAATTTAATACTATTTCAACAATGATACTATAGTCTTTTAAAATTCGATCTTTTAAGAATTGGATTTTAGTATATTTTAACAATTTTAATGTTTCCAAATTTTTAATTTAGTGAGTGTTAATGTAATTTTAAATGTGTTTTTGTTTTTCTTTTTAGATATAAAATTGGTAATTTTTAGTCACTTAATTAATGGTTGTGGTAAATGGTAATTTAATAAAATGTCACTACTCAACACAACAGATGATGAGTGGGTAACTAAGTCGAATGGTTAAATAATTCAGCTCATCCCTCGCTTGTTGAATTCTGGTTCCACAACTTTTTGTTATTTTTATTCCCGTTCCCTTAACATCATCCGGCTGTGATTTCGCTGGATAAGGGTTTTTTTTTTTTTATACACGTCGACGAGCGACGTAAAAACTCGAAAAGGACAGGATCCATCATCGATGGTGAATGCAGTAAAA</t>
  </si>
  <si>
    <t>Cetorhinus maximus</t>
  </si>
  <si>
    <t>Basking shark</t>
  </si>
  <si>
    <t>Cetorhinidae</t>
  </si>
  <si>
    <t>sCetMax3.hap1.1</t>
  </si>
  <si>
    <t>R2-1_CMax</t>
  </si>
  <si>
    <t>KNMEDRHRSEWPGWEAPRINNVPAAVPFVAGRCEKCKCYTSTSSEVKELGKRSTSTQTAEVGPRQYYLPYWEPEKQARLPDPEPPVVNVNTLEKVSESGPESDREDPIVIKSLTFYNTKFKGTETLNEKSVVETHDDTGIPPTYVEPVVLPPSEDRNAKKEVEIQYPVDGLLCNQCNLLLSGVGEFCKHMAVKHQIKIVRTRCSKCRKTGEYHSIACHYSKCKGVRPPFVGTIYKCEHCEMEFTSKSGLSQHERHRHAEVRNEKRIAAHLPQGKPGRREYKWTQEETDLLIKLEKQYEGCTEINKKIAVHLTSKTNKQIGSKRRCLLKAAQKSAGTITAQSSQTEGALDMESPPKGEDAEMVPGSGPEMARKKRPPASIPSYLDLDEQLKSAEELMRAKNDPEARALAIGLVECITETILEENKVVEPGKRSRKAVARPKDGSKNTKAKKRWAAKKAHFKATQLVYKTDKRKLARQIMGAPSTQLCPLSKIELEECFTEKLSKPNNKANLQKFAAYRGAGMYDSLELPITKAEVQDAIKSMDKNTAAGPDGMKWDNIDDIQKEFEERIPRLFTLWLKSGSIPRMLKKSRTVLIPKTDDTEKLKSIDNWRPITIGPILLRLYTKIIAKRLSEWVQINPRQKGFLVATPGCNENITILSNIMKGAKRNRKELAVVFVDLAKAFDSVGHKMLIKALQRVRLPDTFINMIKDLYTDTDTYLESKDGKTNPIKVMRGVKQGDPLSPILFNIAMDPLISALQEAQLGVHLPWRGEKLCCSALAFADDIALLSDSYAGMTKNLAIVQDFCQKTGLEMNAGKTKGFHFIHKQKTFLYNTRPNWQLKGGPISYIPPGETEKYLGARIDPWAGVAEEQWGPKIAMWIENLKKAALRPIQRIEILKTHMIPRIYFHLILAEVSQNTLIKLDHYIKNGTKEILHLPPHTTDGLLYSSNRNGGLGMPRLEVQIPSAIIRKLEALESSPDGAIEASFEFCGIDNKQTIESLRNLKVLREIEEALTDSGGPSGANDDGSLEQFAIQMGWADANRRPKPINRYEAWREVEYSKWADLQCQGTGVKYYKNDNASNSWIKTCFNLKQSRLINSLLLRCNLYPTRSTLNRGRHHHNKSCRRCEAPFESLAHISGSCPFVKNARIKRHNKILDRLQQFIAKYGWTSHLEPRLFGKDGSLWKPDLVLVKDGVVAVVDVTVRFENNNDSLEKAWAEKEHKYKHLEKEILELTGGVSVKYFGFVMGARGKWLDKNDDLMSFLKIEKYKSFAQLVSRLTISLTLELLQIFGDQ</t>
  </si>
  <si>
    <t>ATTCAAACGAGAACTTTGAAGGCCGAAGTGGAGAAGGGTTCCATGTGAACAGCAGTTGAACATGGGTCAGTCGGTCCTAAGAGATAGGCGAACGCCGTTCCGAAGGGACGGGCGATGGCCTCCGTTGCCCTCAGCCGATCGAAAGGGAGTCGGGTTCAGATCCCCGAATCCGGAGTGGCGGAGACGGGCGCCTCACGGCGTCCAGTGCGGTAACGCAAACGATCCCGGAGAAGCCGGCGGGAGCCCCGGGGAGAGTTCTCTTTTCTTTGTGAAGGGCAGGGCGCCCTGGAATGGGTTCGCCCCGAGAGAGGGGCCCGTGCCTTGGAAAGCGTCGCGGTTCCGGCGGCGTCCGGTGAGCTCTCGCTGGCCCTTGAAAATCCGGGGGAGATGGTGTAAATCTCGCGCCGGGCCGTACCCATATCCGCAGCAGGTCTCCAAGGTGAACAGCCTCTGGCATGTTAGAACAATGTAGGTAAGGGAAGTCGGCAAGTCAGATCCGTAACTTCGGGATAAGGATTGGCTCTAAGG</t>
  </si>
  <si>
    <t>GCTGGGTCGGTCGGGCTGGGGTGCGAAGCGGGGCTGGGCACGTGCCGCGGCTGGACGAGGCGCCGCCCCACCCGGGGCGGCGGCGACTCTGGACGCGCGCCGGGCCCTTCCTGTGGATCGCCCCAGCTGCGGTGCCCTTCGGCCTTCCCCGGCAGGCGGGTGGCCTCGGCCGGCGCCTAGCAGCTGACTTAGAACTGGTGCGGACCAGGGGAATCCGACTGTTTAATTAAAACAAAGCATCGCGAAGGCCGCAGGCGGGTGTTGACGCGATGTGATTTCTGCCCAGTGCTCTGAATGTCAAAGTGAAGAAATTCAATGAAGCGCGGGTAAACGGCGGGAGTAACTATGACTCGGTTGGTTGCGGTCTAACCTGCGAGTTCGTCTGGGTAATAGTTACAGGACCTGTGGTGGTTTGGTGCTCTCGCCATTCACAGTGTCGGTCGTGCCTCCTCGTGGCTCCCGCTGGTAACAACGTCACCGTTATCCGAGTTGGCACACAGAGAGAAAAAGGTTTCGTTGGCTAAACGACCTTCCAAAGAGCACTGCGTTGGGTGTGGTCTGCGTAGACCAAGCTATTCGTATAAAAAAATATGGAAGACCGTCATCGGTCAGAGTGGCCCGGTTGGGAAGCGCCCCGGATAAACAACGTCCCCGCAGCAGTGCCGTTTGTAGCAGGCCGCTGTGAAAAATGCAAATGCTACACAAGTACTAGTTCGGAAGTCAAGGAACTAGGAAAAAGGTCCACCTCTACACAAACCGCCGAGGTGGGTCCTAGACAATATTACCTGCCCTACTGGGAACCGGAGAAGCAAGCCAGACTGCCAGATCCGGAACCCCCAGTAGTGAATGTCAATACACTCGAGAAGGTGTCGGAGTCAGGCCCTGAGAGCGACAGGGAAGACCCGATAGTCATAAAATCACTTACCTTCTATAATACTAAATTCAAGGGAACGGAAACTTTGAACGAGAAGAGTGTGGTGGAGACCCATGACGATACAGGGATCCCACCCACCTACGTAGAGCCGGTGGTGCTACCACCGAGCGAGGACAGAAATGCAAAGAAGGAGGTGGAGATCCAATACCCCGTTGATGGTCTGCTCTGTAATCAGTGCAATCTGTTACTCTCCGGGGTAGGCGAGTTCTGCAAGCATATGGCCGTAAAACATCAGATCAAGATCGTCCGTACGAGATGTTCCAAATGCAGAAAAACTGGCGAGTACCACTCCATTGCTTGTCATTACAGCAAATGCAAAGGGGTGAGGCCCCCCTTTGTAGGTACGATCTACAAATGTGAACATTGTGAAATGGAATTCACATCCAAGAGTGGACTCAGCCAGCATGAGCGTCACAGGCACGCTGAAGTACGGAACGAAAAAAGAATTGCAGCTCACCTACCTCAGGGAAAGCCTGGCCGGAGAGAATACAAATGGACGCAAGAGGAAACAGACCTCCTCATTAAATTGGAGAAGCAGTACGAAGGCTGCACCGAGATCAACAAAAAGATTGCAGTCCATCTAACATCAAAAACTAATAAACAGATTGGCTCTAAGAGACGTTGTCTCCTGAAAGCAGCGCAGAAGTCAGCGGGCACAATAACAGCACAAAGCAGCCAGACGGAAGGTGCTTTGGACATGGAATCTCCACCTAAGGGGGAGGACGCAGAGATGGTGCCAGGGAGCGGTCCCGAAATGGCAAGGAAGAAGCGACCCCCAGCCAGTATTCCAAGCTACTTGGATCTGGACGAACAGCTGAAATCGGCTGAGGAATTGATGAGAGCAAAGAACGACCCCGAAGCGAGAGCCCTAGCCATCGGCCTCGTAGAATGTATAACAGAGACCATACTAGAGGAAAATAAGGTTGTTGAACCTGGTAAGCGGTCCAGGAAAGCAGTAGCTCGCCCTAAGGATGGGAGTAAGAACACGAAGGCAAAGAAAAGATGGGCAGCTAAAAAGGCACACTTTAAAGCCACACAGTTGGTATACAAGACAGACAAAAGAAAACTGGCACGTCAAATCATGGGTGCACCGTCCACCCAACTTTGTCCATTAAGCAAAATCGAACTGGAGGAGTGTTTTACGGAAAAACTCTCCAAACCTAATAACAAAGCAAACCTACAGAAGTTTGCAGCATACAGGGGAGCAGGAATGTACGACAGCTTAGAACTCCCCATTACTAAGGCGGAGGTGCAAGATGCCATCAAGAGCATGGATAAGAACACGGCGGCAGGTCCCGATGGGATGAAATGGGATAACATCGATGACATCCAGAAAGAGTTTGAAGAAAGGATTCCGCGCCTCTTCACTCTCTGGCTCAAGTCTGGATCCATCCCTCGGATGCTGAAAAAGAGCCGTACCGTCCTGATCCCCAAAACCGATGACACGGAGAAGCTCAAAAGCATAGACAACTGGCGGCCAATAACAATCGGCCCGATCTTATTAAGGCTCTACACGAAGATCATCGCCAAACGCCTAAGCGAATGGGTCCAGATCAACCCCAGACAGAAAGGGTTCCTGGTGGCGACTCCTGGTTGCAATGAGAATATTACGATTCTCAGTAACATCATGAAGGGGGCGAAACGCAACAGGAAAGAGCTGGCCGTTGTCTTCGTAGATCTGGCAAAAGCTTTTGACTCCGTGGGGCATAAAATGCTCATAAAGGCTCTGCAAAGAGTGAGGCTGCCCGACACGTTCATTAACATGATTAAAGATCTGTACACGGACACAGACACATACTTGGAAAGCAAAGACGGAAAGACAAATCCCATAAAAGTCATGAGAGGGGTCAAACAAGGTGACCCGCTCTCACCAATACTGTTTAATATTGCGATGGATCCTCTCATCAGCGCCCTTCAAGAGGCACAGTTGGGCGTCCACTTGCCATGGAGGGGAGAGAAGTTGTGTTGTTCAGCTCTGGCATTCGCTGACGACATAGCCCTGCTCAGCGACTCCTATGCCGGCATGACAAAGAACTTGGCCATTGTACAGGACTTCTGCCAAAAAACTGGACTGGAGATGAATGCCGGGAAGACCAAAGGCTTCCACTTCATCCACAAACAGAAGACTTTCCTGTACAACACTAGACCGAACTGGCAGCTGAAAGGAGGTCCGATCTCTTACATACCACCAGGAGAGACGGAGAAATACCTGGGTGCCAGAATCGACCCATGGGCGGGAGTGGCTGAGGAGCAATGGGGACCCAAAATCGCAATGTGGATAGAGAATCTGAAGAAGGCAGCTCTTCGGCCTATCCAGAGGATTGAAATCCTCAAAACACACATGATACCCCGGATATATTTTCACCTGATCCTCGCAGAGGTGTCACAAAATACATTAATTAAACTGGACCATTATATCAAAAACGGAACCAAAGAAATTTTACACCTTCCGCCACATACGACGGATGGTCTACTATACAGCAGCAACAGGAATGGAGGACTAGGCATGCCTAGGCTTGAAGTCCAGATTCCGTCCGCTATCATCCGAAAGTTAGAGGCGTTGGAGAGCTCGCCGGACGGGGCGATAGAGGCCTCGTTTGAATTCTGCGGAATTGACAATAAACAAACAATCGAATCCCTGAGGAACCTCAAAGTACTCAGGGAGATCGAAGAAGCCCTTACGGATAGTGGAGGTCCGAGTGGGGCGAATGACGATGGTAGCCTGGAACAATTCGCTATCCAGATGGGATGGGCTGATGCTAATCGAAGGCCCAAACCCATTAATAGATACGAGGCTTGGAGGGAGGTTGAATATTCAAAGTGGGCCGACCTCCAATGCCAAGGAACTGGCGTCAAGTACTACAAAAACGACAATGCTTCTAATTCCTGGATAAAAACGTGTTTCAACTTAAAGCAATCCAGACTCATCAATAGTTTGCTTCTGCGGTGCAATCTCTACCCGACGAGATCCACCCTAAACAGAGGTAGACATCATCATAACAAATCCTGTAGGAGATGTGAGGCCCCCTTCGAGTCACTGGCTCACATCTCCGGCAGCTGTCCGTTTGTGAAAAATGCTAGAATCAAAAGACACAATAAAATCCTGGACCGCCTACAGCAGTTCATCGCCAAATACGGCTGGACATCTCACCTAGAACCAAGGCTCTTCGGAAAAGACGGGTCCCTTTGGAAACCAGATCTAGTCCTGGTCAAAGACGGAGTAGTCGCGGTGGTGGATGTGACAGTACGCTTTGAAAACAATAATGACTCACTGGAAAAAGCTTGGGCCGAAAAAGAGCATAAGTATAAACACCTTGAGAAGGAGATACTGGAACTGACCGGCGGCGTGTCAGTAAAATACTTCGGATTCGTCATGGGTGCGAGAGGGAAGTGGCTCGACAAGAACGACGACCTCATGAGTTTCCTGAAGATCGAGAAGTACAAATCCTTCGCCCAGCTTGTTTCGAGACTGACGATCTCCCTGACATTGGAACTGTTACAAATCTTTGGAGACCAGTAGTCAGAGGAGCGACCGAAAGAGACCACCCGAAGAGATGTCACAAGACCCAAGATGATGGACAGAGAGACTCCACGAGATGGGTATTGTATGTCTCCAGGGTGGGAAGACCAACACCTGATCCCCGATAGGCGGGTAAGGTGGACAATTTGTACATAAGGGTTAAATGAACCTGTATAGTCTGACATAATGGTGGTGGGTTTTACCTGTTTTACTGTATAGATAGTTGTTACACGGTGTTAATTATAACTATGTTAGCCAATGCTGTTGGGTTAATGTAAAATTAATTAATAAAGGTGGCACTTTCAAATGATGTAATTCAGGGTGGGTCTCCGGACCACTAACCATGTGATCGGCTTCCCAGTTTCATTAATACCTAGGTGACGAACTTCCACGCTTGCCTAAATTTATGTTTGCTTCATACTGAAAATCATGACCAATTTACCAGAGCTCCGCTCCCACCTGAGTCACTGCCCACGGTTGCGGTTTCCTCACTGCCCTTGGATGTGGTTTCCTGGAGTTAAGACACAACGTGGACGAGCCACGTAAACACTCGGATTGGACGCTACAAAAATTTGTGCGTACTAAAA</t>
  </si>
  <si>
    <t>TAGCCAAATGCCTCGTCATCTAATTAGTGACGCGCATGAATGGATGAACGAGATTCCCACTGTCCCTACCTACTATCTAGCGAAACCACAGCCAAGGGAACGGGCTTGGCAGAATCAGCGGGGAAAGAAGACCCTGTTGAGCTTGACTCTAGTCTGGCACTGTGAAGAGACATGAGAGGTGTAGAATAAGTGGGAGGCCTCGGCCGCCGGTGAAATACCACTACTCTTATCGTTTTTTCACTTACCCGGTGAGGCGGGGAGGCGAGCCCCGAGGGGCTCTCGCTTCTGGTC</t>
  </si>
  <si>
    <t xml:space="preserve">Mobula birostris </t>
  </si>
  <si>
    <t>Giant oceanic manta ray</t>
  </si>
  <si>
    <t>Mobulidae</t>
  </si>
  <si>
    <t>sMobBir1.hap1</t>
  </si>
  <si>
    <t>R2-1_MBi</t>
  </si>
  <si>
    <t>RCFSRVLSSINENNPGASAPGVDPRPESQIGYVCPDCGRAFRSRSGMSNHRRTHAAAGAVGGRFSCGICSESFLSKAGLAQHTRHRHPVEHNIRRLEELPARRGRWTDQEDLGLVRVANELWLPGLGLAELHRKLVPLVPGRSAEAIKKRLKILGWTPPVASPRPAEFEEEPAISAASPVEGPGWREALLEVATHQLHSCQGDTYGAGEIRAIAELLKTGGISDPEAARRLEEHACLHFPICWRPTVPRQAHSGTAGELGRKAVRRAQYAHIQRLYHTRRKDAAQTVITGAWRNAHLQERALPPGTFAYWSTILSAEGVSDDRPVREVCPVNWDLMRPVEPSDISTAVGGVSGAAAGPDRISVDQIRRMDPSFLAAYLNIILCLGELPSPLKHSRITLVPKHSGDLSSPSDFRPINISSIILRIFHRILASRWAAVLELPTMQFGFLQRDGTFEAVTLLDSVLRRARERYLNAAMASIDVSKAFDSVSMDTILRSAQAFGAPPPLVRYIRSIYTGATAQLGDISISARRGVRQGDPLSPLLFIMAVDEVVALADPSTGIPFADRTLDAIAYADDLIVFSESAVMLQQKLARVDAALRLAGMRINMGKSSVLVIKGSRKKKISALGEGGVTLGDGQIRALGPTDEFRYLGVQFDWRGRRPVKHRELLMRALENVTRAPLKPHQRLTILRMHLIPKLVHSLVLGRAHRNTLKALDKMTRAAVRLWLRLPSDTSVAFLHAGLKDGGLGIPSFAASIPIQKAARMERLLASSCPVLRAMVGLPEFAKTISQFTIPGTIMGNPVGSKREAVMAWRSALAANLDCKYLRHVQVTRESRSWIEAPDRVFPRLFIRGIQLRANTLGTKVRRCRGRPGSVDLNCRGLCGAPESLHHIMQSCTVTHLARCARHNRVARLLAKSIRRGGFEVLEEPRIPTAGTFCKPDLIVKKGQAAVVIDVAVAIEERLFESWDSKRLKYGEPSTQSAIEAYLRNIDWDIQEVRHEPAVFGYHGLLYIKSAKTLAAMGLSRLTRADAALLVVRGSLGCYDVYMRGAGGGRGRDWDT</t>
  </si>
  <si>
    <t>GCGCCAGGGGTCCGCGGCGATGTCGGTGACCCACCCGTCCCGTCTTGAAACACGGACCAAGAAGTCTAACACGTGCGCGAGTCAAGGGGCGCGACGAAACCCCACGGCGCAATGAAGGTGAAGGTTCGGCGCGGGCCGACCGAGGTGGGATCCCGCCGCCGCCGCGCGGCGGGCGCACCACCGGCCCGTCTCACCCGTTCCGGCGGGGAGGTGGAGCAGGAGCGTACGTGCTAGGACCCGAAAGATGGTGAACTATGCCCGGGCAGGGCGAAGCCAGAGGAAACTCTGGTGGAGGCCCGCAGCGGTCCTGACGTGCAAATCGGTCGTCTGACCTGGGTATAGGGGCGAAAGACTAATCGAACCATCTAGTAGCTGGTTCCCTCCGAAGTTTCCCTCAGGATAGCTGGCACTCGATCCGCACGCAGTTTTATCTGGTAAAGCGAATGACTAGAGGCCGTGGGGCCGAAACGATCTCAACCTATTCTCAAACTTTAAATGGGTAAGAAGCCCGGCTCGCTGGCTTGGAGCCGGGCGTGGAATGCGAGTGCCCAGTGGGCCACTTTTGGTAAGCAGAACTGGCGCTGCGGGATGAACCGAACGCTGGGTTAAGGCGCCCGATGCCGACGCTCATCAGACCCCACAAAAGGTGTTGGTTGATATAGACAGCAGGACGGTGGCCATGGAAGTCGGAATCCGCTAAGGAGTGTGTAACAACTCACCTGCCGAATCAACTAGCCCTGAAAATGGATGGCGCTGGAGCGTCGGGCCCATACCCGGCCGTCGCTGGCAGTCACGAGAGTACGCCCGCGGGGGCTAGGCCGCGACGAGTAGGAGGGACGCTGCGGTGAGCACGGAAGCCTAGGGCGCGGGCCCGGGTGGAGCCGCCGCAGGTGCAGATCTTGGTGGTAGTAGCAAATATTCAAACGAGAACTTTGAAGGCCGAAGTGGAGAAGGGTTCCATGTGAACAGCAGTTGAACATGGGTCAGTCGGTCCTAAGAGATGGGCGAACGCCGTTCTGAAGGGACGGGCAATGGCCTCCGTTGCCCTGGGCCGATCGAAAGGGAATCGGGTTCAGATCCCCGAATCCGGAGTGGCGGAGACGGGCGCCTCGCGGCGTCCAGTGCGGTAACGCAAACGATCCCGGAGAAGCCGGCGGGAGCCCCGGGAAGAGTTCTCTTTTCTTTGTGAAGGGCAGGGCGCCCTGGAATGGGTTCGTCCCGAGAGAGGGGCCCGTGCCCTGGAAAGCGTCGCGGTTCCGGCGGCGTCCGGTGAACTCTCGCTGGCCCTTGAAAATCCGGGGGAGATGGTGTAAGTCTCGCGCCGGGCCGTACCCATATCCGCAGCAGGTCTCCAAGGTGAACAGCCTCTGGCATGTTGGAACAATGTAGGTAAGGGAAGTCGGCAAGCCAGATCCGTAACTTCGGGATAAGGATTGGCTCTAAGGGCTGGGTCGGTCGGGCTGGGGTGCGAAGCGGGGCTGGGCACGAGCCGCGGCTGGACGAGGCGCCGCCTCCCCTCCCTCCGGGAAGGGGCGGTGCGGTGGCGACTCTGGACGCGCGCCGGGCCCTTCCTGTGGATCGCCCCAGCTGCGGTGCCCGTCGGCCTCGCGCTGGCGGGTGGCCTCGGCCGACGCCTAGCAGCTGACTTAGAACTGGTGCGGACCAGGGGAATCCGACTGTTTAATTAAAACAAAGCATCGCGAAGGCCGCAGGGCGGTGTTGACGCGATGTGATTTCTGCCCAGTGCTCTGAATGTCAAAGTGAAGAAATTCAATGAAGCGCGGGTAAACGGCGGGAGTAACTATGACTCTCT</t>
  </si>
  <si>
    <t>CCGTTGTTTTTCTCGGGTTCTGTCGTCCATTAATGAAAATAACCCTGGGGCCTCTGCCCCGGGGGTAGACCCGAGACCTGAGAGTCAGATAGGTTATGTGTGTCCCGATTGCGGTCGCGCCTTTCGCTCGCGCTCCGGTATGTCTAACCATCGGCGTACCCACGCCGCAGCGGGAGCGGTTGGTGGTCGGTTCTCCTGCGGGATTTGCTCTGAGTCTTTCCTCTCTAAGGCCGGTCTGGCCCAGCACACGCGTCATCGTCACCCTGTCGAGCATAACATCCGGCGACTGGAGGAACTACCGGCTCGGCGGGGCCGGTGGACGGACCAGGAAGACCTAGGTCTCGTGCGTGTTGCGAATGAGCTGTGGTTGCCGGGGTTGGGGCTCGCTGAGCTCCACAGGAAGCTGGTGCCGCTTGTTCCTGGGAGGTCGGCTGAGGCCATCAAGAAGCGGTTGAAGATCTTGGGCTGGACCCCTCCCGTTGCCAGCCCTCGTCCCGCTGAGTTTGAAGAGGAACCTGCCATCTCGGCTGCCAGTCCTGTTGAGGGTCCAGGATGGAGGGAAGCTCTCCTTGAAGTAGCGACTCACCAGTTACACTCCTGTCAGGGTGATACTTATGGTGCTGGTGAGATCCGGGCTATCGCGGAGCTTCTGAAGACAGGAGGGATCTCTGATCCTGAAGCTGCCCGCCGTCTGGAGGAACACGCCTGCCTCCATTTTCCAATCTGCTGGAGGCCAACAGTCCCCCGCCAGGCTCATTCTGGAACTGCGGGGGAGCTGGGACGTAAGGCGGTGCGACGTGCCCAGTACGCTCATATTCAGAGGCTATATCATACTCGCCGCAAGGACGCCGCCCAGACAGTCATTACAGGGGCTTGGCGGAATGCGCATTTACAAGAACGCGCCCTTCCACCGGGGACGTTTGCTTACTGGTCGACAATCCTTTCGGCGGAGGGAGTTTCCGATGACCGTCCGGTGCGGGAGGTCTGTCCGGTCAACTGGGACCTGATGCGGCCTGTCGAGCCGTCGGATATATCCACTGCGGTTGGAGGTGTATCGGGGGCTGCGGCCGGTCCGGATCGTATCAGCGTGGACCAGATTCGCCGTATGGACCCCTCGTTTCTGGCGGCTTACCTCAACATCATTCTATGTCTGGGAGAACTTCCCTCCCCCCTAAAGCACTCACGTATTACCTTGGTGCCGAAGCACTCTGGGGACCTGTCGTCCCCCTCTGACTTTCGTCCTATTAACATCTCCTCGATTATTCTCAGGATTTTCCATCGGATCCTGGCGTCTCGGTGGGCCGCTGTGCTGGAGCTCCCGACGATGCAGTTTGGCTTCCTACAACGGGACGGCACGTTTGAAGCTGTCACCCTGCTAGACAGTGTTCTGAGGAGGGCCAGGGAGCGCTACCTCAACGCGGCGATGGCCAGCATTGACGTGTCCAAGGCCTTCGACTCGGTATCGATGGACACCATCCTTCGCTCTGCCCAAGCGTTCGGAGCGCCACCGCCTTTGGTAAGGTACATTCGATCTATTTATACCGGGGCGACCGCTCAACTCGGGGATATTTCTATCTCTGCCAGACGTGGGGTGCGGCAGGGTGATCCCCTCTCTCCGCTACTGTTTATCATGGCGGTTGATGAGGTGGTAGCCCTGGCCGATCCCTCTACCGGCATCCCCTTTGCAGATCGAACCTTGGATGCTATTGCCTACGCGGACGATCTTATCGTCTTCTCTGAGTCCGCGGTGATGTTGCAACAGAAGTTGGCGCGTGTTGACGCTGCATTGCGGTTGGCCGGCATGCGCATTAACATGGGTAAGTCCTCTGTTCTCGTCATTAAAGGCAGTCGCAAGAAGAAGATCTCTGCATTGGGCGAGGGTGGTGTCACTCTTGGTGATGGGCAAATTAGAGCTTTGGGCCCTACCGATGAGTTCCGGTACCTGGGTGTCCAATTTGACTGGCGGGGACGCCGGCCTGTTAAACATCGCGAGTTGCTGATGCGGGCGCTGGAGAATGTAACCAGAGCCCCGCTGAAGCCTCACCAGCGGCTGACAATCCTCCGCATGCACCTTATTCCCAAGCTTGTGCACAGTCTGGTCCTTGGGAGGGCCCATAGGAACACGCTTAAGGCCCTCGATAAGATGACGCGTGCTGCCGTCCGATTGTGGTTAAGGCTACCCTCTGATACCTCTGTGGCTTTTCTCCATGCAGGTCTGAAAGACGGTGGATTGGGGATTCCTTCGTTCGCTGCATCGATCCCTATCCAGAAGGCGGCGCGCATGGAGAGACTACTCGCCTCCTCCTGTCCTGTGCTTCGTGCGATGGTGGGCCTGCCGGAGTTTGCGAAGACGATCTCGCAGTTTACGATCCCTGGGACCATCATGGGAAACCCGGTGGGCTCCAAGCGCGAAGCGGTGATGGCTTGGCGTTCTGCACTCGCGGCCAACCTGGACTGTAAATACCTACGGCATGTGCAGGTGACTCGAGAATCGAGATCATGGATCGAGGCTCCTGACCGGGTGTTTCCTCGTTTATTCATCAGAGGTATTCAACTTCGTGCCAACACCCTGGGAACGAAAGTTCGGCGGTGTCGTGGGCGTCCAGGGAGTGTGGACTTAAATTGCCGTGGGCTGTGCGGGGCACCCGAATCCTTGCACCATATTATGCAGTCCTGCACTGTGACACACTTGGCACGGTGTGCAAGGCATAATCGGGTTGCCCGCCTGCTGGCCAAGTCAATTCGCCGAGGAGGCTTCGAAGTGCTCGAGGAGCCCAGGATTCCGACTGCAGGGACGTTTTGCAAGCCTGACCTGATTGTTAAGAAGGGTCAGGCTGCTGTTGTGATCGACGTTGCTGTTGCAATTGAAGAAAGACTCTTTGAATCCTGGGACTCTAAAAGACTCAAGTATGGCGAGCCTTCCACGCAGAGTGCCATTGAGGCATACCTGAGGAATATTGACTGGGACATTCAGGAGGTTCGGCATGAACCTGCGGTGTTTGGGTACCATGGACTTTTGTATATTAAATCCGCAAAGACTCTGGCAGCTATGGGACTCTCCCGTTTGACGCGGGCTGACGCTGCCCTTCTCGTGGTGCGTGGGTCGCTGGGTTGTTATGATGTTTATATGCGGGGCGCGGGTGGGGGGCGTGGGCGCGATTGGGACACATAGCAACTGGATGATGTGGGTCTTTGTAAAGATTCTTGATGGATCTGGCTCTCGGGTCTACTGTACACCTTCGGGTGTCTCTTGGAGTGTCGTATATTTATGAGTTTTTGTATGTGCATATGGTTTATTCAGTGTAAGCTTTTGTACTTTTATGATTGTTTTGCATTGATGCCTGTGTATATATACGGCCTTAAATGACATTCCAAAAATAAATATGTTAA</t>
  </si>
  <si>
    <t>TAGCCAAATGCCTCGTCATCTAATTAGTGACGCGCATGAATGGATGAACGAGATTCCCACTGTCCCTACCTACTATCTAGCGAAACCACAGCCAAGGGAACGGGCTTGGCAGAATCAGCGGGGAAAGAAGACCCTGTTGAGCTTGACTCTAGTCTGGCACTGTGAAGAGACATGAGAGGTGTAGAATAAGTGGGAGGCCCTCCGGGGCTGCCGGTGAAATACCACTACTCTGATCGTTTTTTCACTTACCCGGTGAGGCGGGGAGGCGAGCCCTGAGGGGCTCTCGCTTCTGGTCGGAAGCGCCCGGGCGGCCGGGCGCGACCCGCTCCGGGGACAGTGGCAGGTGGGGAGTTTGACTGGGGCGGTACACCTGTCACACCGTAACGCAGGTGTCCTAAGGCGAGCTCAGGGAGGACAGAAACCTCCCGTAGAGCAGAAGGGCAAAAGCTCGCTTGATCTTGATTTTCAGTACGAATACGGACCGCGAAAGCGGGGCCTCACGATCCTTCTGACCTTTTGGGTTTTAAGCAGGAGGTGTCAGAAAAGTTACCACAGGGATAACTGGCTTGTGGCGGCCAAGCGTTCATAGCGACGTCGCTTTTTGATCCTTCGATGTCGGCTCTTCCTATCATTGTGAAGCAGAATTCACCAAGCGTTGGATTGTTCACCCACTAATAGGGAACGTGAGCTGGGTTTAGACCGTCGTGAGACAGGTTAGTTTTACCCTACTGATAATGTGTTGTTGCAACAGTAATCCTGCTCAGTACGAGAGGAACCGCAGGTTCGGACATTTGGTGTATGTGCTTGGCTGAGGAGCCAATGGTGCGAAGCTACCATCCGCGGGATTATGACTGAACGCCTCTAAGTCAGAATCCCGCCTAAACGCAGTGATACCCTAGCGCCAGGGATCACTGGTTGGCCTGGGGTAACCGGCCGCCTGGCGCGGCCGGCGAGAAGTGCCGTTGCTACTGGCCTGGAGCGCGGACAGATGGGCGCCGCCTCTAAACCTGTTTAGCACACCGAATGTTCGTGGGGAACCCGGTGCTAAAATATTCGCAGACGACCTAATTCGGGCTCAGGGTTTCGTAAGTAGCAGAGCAGCTACCTCGCTGCGATCTACTGAAAGTCATCCCTCGAGCCAAACTTTTGTCGGCCGATAGATCCTTACCCTACCAAGGGGGGCGGGCGCGCGCCCTGTCGCACACCCTGACCTCGCTCGCTCGGTCGGTCGCTCTCTCCGGATTGCGGCCGCCGTGGCCCCGGCACGGGGACCTCCGGCCCTTACCTTGTCCTCTCACCCCACCCACGACCAGCCGCACCTGGCCAAGGCGTCTGGCGGCGGGCGGGCGGGAGGCTGGAGTTCGGGCCCGGGGCCTCGAGTCGGGCAGCCCGGCGGTGCAGCCGAGGAAGTGGCCGCTGAGCGCAGGCGGGCGGGCGGCAGGGCGTCGTCCTCTAACGGCGGCGCGCGCGGGCGCGTCGGACACACAACCCCCCCGGGGAGGCTTGGCGGGCACCGCTCTCGCAGGTCGCTCTTCTCCGGTCGGAGGGCGCAGCCGCTGCGCGCGGTACCCTCCCGCTTTCTCCTCTCTCTCCGGCCTCGCCTGGCGCGGCACGAGTGGGGCGCCCCCGGCCAGGGCGCCCTGCCTGTCCGCTCAGCGTGCGCTGGGAGTTGGGAGACTGTCGGGGCGGGCAACCGCGGCGTCGGCCTTCGCCTCATCCGGCTAGCCGGAGTGGAGCGCG</t>
  </si>
  <si>
    <t>R2-2_STig</t>
  </si>
  <si>
    <t>VTGRPPPRGSPGSRLGLTKSRPTTSGGVSSPPKTSRCCATSQQDIDMPEATASAHSSQRGTAMFVCEHCGKEYRSRSGLSGHRRMHFAEGETRAVPIWKCDICQAAFGTKIGLSQHQRRQHAEVDNQRKLEGMKVVKRRWEPYEDERIRDYTATHWRPGMDKKVVYQALAEQLGRSSEAVRARLRSIGWPEVGERTPMVDVPSDTIEGRQISVTPSGEEVKAAEPWDYGVATVALQDPELTIRERDTTEQEQPLTVMTPGVTPERGDTREARTESHEKHPSVTCEGWRNCLLLAASQQLRDAHMEEFGCLLLRRLIERVIQGECSLTEARKILDEHAEEYLQAKWIPSKVRVTAETTRRLNAKQRRRKEYAHVQAHWAKRRGDIVKTILRGEWRDMVAAGKGWPEGTFQYWEGLLSREPKKDDRPIRKILEERWDLVTPCEVEDVKKAITASKGTAPGVDRISAEQMAAADVNVWAAYFNIIIALEYVPKRLRVSRITLVPKSEGKIEHPSNLRPINVTSVVLRVLHKILAERWMNCLNLPSFQFGFLRTDGTYEATQLVSAILREARARFDNLSCAFVDLSKAFDLVAHDTILRSAAGFGAPPPLVTLLKSGLEEAEALLGSSTIRAGRGVRQGDPLSPLLFIMAMDEVIELADRSIGYQFVGEKVDVVAYADDLMVMAENEQRLREKLSKLSTSLDMAGMTINPGKSRTLSIVGSKKNKKVAVKEMNIKVQGMDIPSLGPTDQIKYLGIQLNWKGRAPIPHKKILSDMLREVTRAPLKPQQRVEIVRSYLIPKMKYTLTLGEAHRNTLKALDRQIRQSVRTWLRLPKDAPIGFIHSSLRDGGLGISSLSSIIPIEKGRRMERLLAKDIPWIRALVTLRSFQPVCREMIRPGKVGGVEVSTVEEVKEEWKKRLVSHADCKILQGVRVDQVSHRWLQNNERMFPRLFIRATQLRTGSLSTKVRRSRGARAQGDCKCRGNCGSPETLHHILQSCEITHDARCARHNRVMKQLVRQMRRLKDVEVIMEPRIPLRVSFCKPDIIMMEGETAYICDVAVPLESRLEESWKMKIAKYGSDEVVTATLRYLTATGHRISTIKQTPVIISCRGLIYDKSANILQRLGISKISIGDLVTTTMAGSLNCYDMYMRGACG</t>
  </si>
  <si>
    <t>AGGTGAAGGTCGGCGCGGGCCGACCGAGGTGGGATCCCGCCGCCCCGCGCGGCGGGCGCACCACCGGCCCGTCTCACCCGCACCGTCGGGGAGGTGGAGCACGAGCGCACGTGTTAGGACCCGAAAGATGGTGAACTATGCCTGGGCAGGGCGAAGCCAGAGGAAACTCTGGTGGAGGTCCGTAGCGGTCCTGACGTGCAAATCGGTCGTCCGACCTTGGTATAGGGGCGAAAGACTAATCGAACCATCTAGTAGCTGGTTCCCTCCGAAGTTTCCCTCAGGATAGCTGGTGCTCGGCCGCCACGCAGTTTTACCCGGTAAAGCGAATGACTAGAGGTCTTGGGGCCGAAACGATCTCAACCTATTCTCAAACTTTAAATGGGTAAGAAGCCCGGCTCGCTGGCGTGGAGCCGGGCGTGGAATGCGAGTGCCTAGTGGGCCACTTTTGGTAAGCAGAACTGGCGCTGCGGGATGAACCGAACGCTGGGTTAAGGCGCCCGATGCCGACGCTCATCAGACCCCACAAAAGGTGTTGGTTGATATAGACAGCAGGACGGTGGCCATGGAAGTCGGAATCCGCTAAGGAGTGTGTAACAACTCACCTGCCGAATCAACTAGCCCTGAAAATGGATGGCGCTGGAGCGTCGGGCCCATACCCGGCCGTCGCTGGCCGTGCAAGAGCCCGCGGGGGCTACGCCGCGACGAGTAGGAGGGCCGCTGCGGTGAGCACTGAAGCCTAGGGCGCGGGCCCGGGTGGAGCCGCCGCAGGTGCAGATCTTGGTGGTAGTAGCAAATATTCAAACGAGAACTTTGAAGGCCGAAGTGGAGAAGGGTTCCATGTGAACAGCAGTTGAACATGGGTCAGTCGGTCCTAAGAGATAGGCGAGTGCCGTTCCGAAGGGACGGGCGATGGCCTCCGTTGCCCTCAGCCGATCGAAAGGGAGTCGGGTTCAGATCCCCGAATCCGGAGTGGCGGAGACGGGCGCCTCACGGCGTCCAGTGCGGTAACGCAAACGATCCCGGAGAAGCCGGCGGGAGCCCCGGGGAGAGTTCTCTTTTCTTTGTGAAGGGCAGGGCACCCTGGAATGGGTTCGCCCCGAGAGAGGGGCCCGTGCCTTGGAAAGCGTCGCGGTTCCGGCGGCGTCCGGTGAGCTCTCGCTGGCCCTTGAAAATCCGGGGGAGATGGTGTAAGTCTCGCGCCGGGCCGTACCCATATCCGCAGCAGGTCTCCAAGGTGAACAGCCTCTGGCATGTTGGAACAATGTAGGTAAGGGAAGTCGGCAAGTCAGATCCGTAACTTCGGGATAAGGATTGGCTCTAAGGGCTGGGTCGGTCGGGCTGGGGTGCGAAGCGGGGCTGGGCACGTGCCGTGGCTGGACGAGGCGCCGCCCCCTCCCGGGGGCCGGTGGCGACTCTGGACGCGCGCCGGGCCCTTCCTGTGGATCGCCCCAGCTGCGGTGCCCGTCGTCCTTCCACGGCAGGCGGGTGGCCTCGGCCGGCGCCTAGCAGCTGACTTAGAACTGGTGCGGACCAGGGGAATCCGACTGTTTAATTAAAACAAAGCATCGCGAAGGCCGCAGGCGGGTGTTGACGCGATGTGATTTCTGCCCAGTGCTCTGAATGTCAAAGTGAAGAAATTCAATGAAGCGCGGGTAAACGGCGGGAGTAACTATGACTCTCT</t>
  </si>
  <si>
    <t>AGTTACAGGTCGGCCACCTCCTCGTGGTTCCCCCGGAAGCAGGCTGGGCCTGACCAAGAGCCGACCGACCACGTCTGGGGGGGTTAGCTCCCCCCCCAAGACGTCCCGCTGCTGTGCTACGTCACAACAAGACATAGATATGCCCGAGGCCACTGCCTCGGCACACAGCAGTCAAAGAGGGACCGCGATGTTTGTCTGCGAACATTGTGGTAAGGAGTACAGATCTAGATCTGGACTTAGTGGACACAGAAGGATGCACTTTGCAGAGGGTGAGACCAGAGCCGTGCCGATCTGGAAGTGCGACATATGTCAAGCCGCCTTTGGTACAAAGATCGGACTTTCCCAGCATCAGCGTCGACAACATGCGGAAGTAGACAACCAGAGGAAATTAGAAGGTATGAAAGTGGTGAAGAGAAGATGGGAGCCTTACGAGGATGAGCGTATAAGAGATTATACTGCCACCCACTGGAGGCCTGGGATGGATAAGAAGGTTGTCTACCAAGCCCTGGCTGAGCAATTAGGACGGTCCTCAGAGGCGGTGCGCGCTAGATTGAGATCCATTGGTTGGCCGGAAGTGGGAGAACGGACCCCGATGGTGGATGTGCCTTCGGACACAATAGAGGGACGGCAAATCTCCGTCACACCATCGGGTGAGGAAGTAAAGGCAGCAGAACCCTGGGACTATGGAGTAGCCACTGTGGCGCTACAGGACCCGGAGCTTACCATTCGAGAACGGGATACGACGGAACAAGAACAACCTCTAACGGTGATGACACCTGGTGTAACCCCGGAAAGAGGAGACACTCGAGAAGCCCGCACGGAATCTCACGAGAAACATCCTTCAGTAACGTGTGAGGGTTGGCGTAATTGCTTATTGTTAGCGGCTAGCCAACAGCTCCGAGATGCTCACATGGAGGAGTTTGGATGCCTTCTACTACGGCGATTGATCGAGCGGGTCATCCAAGGGGAGTGTTCGTTGACAGAGGCTAGAAAAATACTGGATGAACATGCCGAGGAATATTTGCAGGCGAAATGGATTCCATCAAAGGTTCGTGTAACAGCAGAAACGACTCGAAGATTGAATGCCAAGCAGCGACGACGAAAGGAGTATGCACATGTCCAAGCTCACTGGGCAAAACGGAGGGGAGACATTGTTAAGACTATCCTCCGTGGGGAGTGGCGGGACATGGTCGCTGCTGGTAAGGGCTGGCCTGAAGGTACATTTCAGTATTGGGAGGGTCTCTTGTCGCGCGAGCCCAAAAAGGATGACAGGCCGATTCGGAAAATCCTGGAAGAACGTTGGGATTTAGTCACTCCATGTGAGGTAGAGGATGTGAAGAAAGCCATAACGGCTTCTAAGGGTACAGCACCAGGTGTTGATAGGATATCAGCCGAGCAGATGGCAGCAGCAGACGTAAATGTGTGGGCTGCATATTTCAACATTATTATCGCTCTGGAGTATGTCCCGAAGAGGCTCCGCGTTTCCCGGATAACATTGGTCCCGAAGTCAGAGGGAAAAATCGAACATCCCTCAAACTTGAGGCCGATAAATGTAACGTCGGTGGTGCTCCGGGTCCTTCATAAGATCCTGGCTGAGAGATGGATGAACTGTTTGAATTTGCCATCATTTCAATTCGGTTTCTTAAGAACGGACGGTACATACGAAGCTACACAGTTGGTATCGGCAATATTGCGTGAAGCCCGAGCAAGATTCGACAATCTATCTTGTGCTTTCGTCGATCTCTCGAAAGCATTTGATCTGGTCGCCCATGATACAATTCTCAGATCGGCGGCGGGATTCGGAGCACCTCCCCCATTGGTGACTCTGTTGAAGAGTGGCCTTGAAGAGGCAGAAGCCCTTTTGGGTAGCTCCACGATAAGAGCTGGTAGAGGGGTGAGGCAAGGGGATCCGCTATCTCCGTTGCTATTCATTATGGCAATGGATGAGGTGATCGAATTGGCCGACCGCAGCATAGGTTACCAATTTGTGGGAGAGAAGGTGGATGTGGTTGCCTACGCAGACGATCTGATGGTGATGGCTGAGAACGAACAACGGTTGCGGGAAAAATTATCCAAGCTGTCAACATCTTTGGATATGGCCGGAATGACGATCAATCCGGGAAAATCAAGAACTCTCTCGATCGTTGGTTCGAAAAAGAACAAAAAGGTAGCTGTCAAAGAAATGAATATCAAGGTACAGGGTATGGACATTCCATCATTGGGTCCAACAGACCAGATCAAATATCTTGGAATCCAGTTAAACTGGAAGGGACGAGCGCCAATACCACACAAGAAGATCCTCAGTGATATGCTTCGGGAGGTTACTCGGGCCCCCTTGAAACCACAGCAAAGGGTGGAAATCGTCCGTTCCTATTTGATACCGAAGATGAAATATACCCTTACTTTGGGTGAGGCCCATAGGAACACCTTAAAGGCTCTAGATCGGCAAATCAGACAGTCAGTTAGAACTTGGCTTCGTCTCCCGAAGGATGCCCCCATTGGGTTTATACATTCTTCCCTAAGAGATGGGGGACTCGGGATTTCATCACTTTCATCAATAATCCCGATTGAGAAGGGGAGGCGAATGGAGCGTCTCTTGGCCAAGGACATACCCTGGATCCGGGCGTTAGTGACACTGAGATCCTTCCAGCCAGTATGTAGAGAGATGATTAGACCGGGCAAGGTTGGAGGAGTGGAGGTTTCCACAGTAGAAGAGGTTAAAGAAGAATGGAAGAAACGTCTAGTGTCCCACGCGGATTGCAAGATCTTACAGGGTGTGAGGGTAGATCAAGTATCCCATAGATGGTTGCAGAATAATGAGAGGATGTTCCCGAGACTCTTCATAAGAGCAACTCAACTAAGAACAGGCTCGCTTTCGACGAAAGTTCGAAGATCTCGGGGAGCTCGTGCCCAGGGTGACTGTAAATGCCGTGGGAACTGTGGCAGTCCGGAGACTCTCCATCATATATTGCAGAGCTGCGAGATAACTCATGACGCGCGCTGTGCACGACATAATCGTGTAATGAAACAACTTGTACGTCAGATGCGGCGATTGAAGGATGTGGAGGTAATTATGGAGCCGAGAATACCATTGAGAGTCTCGTTCTGCAAACCAGACATCATTATGATGGAGGGTGAGACTGCTTATATCTGCGATGTTGCGGTGCCACTGGAATCACGACTCGAGGAGTCATGGAAGATGAAGATCGCGAAATATGGAAGTGATGAAGTTGTAACCGCAACTCTTAGATATTTGACAGCGACTGGCCACAGGATCTCAACAATCAAGCAAACCCCGGTGATAATATCATGCCGTGGACTCATCTACGACAAAAGCGCAAACATTCTCCAGAGGCTCGGCATCTCCAAAATTTCGATCGGAGACCTGGTTACAACAACTATGGCAGGAAGTCTCAATTGTTATGATATGTATATGCGCGGTGCATGTGGGTAGAATAATGTTCAATAAAAGTCCCGAAATGATCTGTGCCCCTTATATTTCGCAGGAAACACTTATGATGAGCTAATCGCCTGACCTCGCGTCCCTCGGCGACAATAGCACTTTTAGTGCAGTTTTTAGGGATTGGGTACCACCACTGTGTGTCCCAACCAAATACATGTTA</t>
  </si>
  <si>
    <t>TAGCCAAATGCCTCGTCATCTAATTAGTGACGCGCATGAATGGATGAACGAGATTCCCACTGTCCCTACCTACTATCTAGCGAAACCACAGCCAAGGGAACGGGCTTGGCAGAATCAGCGGGGAAAGAAGACCCTGTTGAGCTTGACTCTAGTCTGGCACTGTGAAGAGACATGAGAGGTGTAGAATAAGTGGGAGGCCTCGGCCGCCGGTGAAATACCACTACTCTTATCGTTTTTTCACTTACCCGGTGAGGCGGGGAGGCGAGCCCCGAGGGGCTCTCGCTTCTGGTCGGAAGCGCCCGGGCGGCCGGGCGCGACCCGCTCCGGGGACAGTGGCAGGTGGGGAGTTTGACTGGGGCGGTACACCTGTCACACCGTAACGCAGGTGTCCTAAGGCGAGCTCAGGGAGGACAGAAACCTCCCGTGGAGCAGAAGGGCAAAAGCTCGCTTGATCTTGATTTTCAGTACGAGTACAGACCGTGAAAGCGGGGCCTCACGATCCTTCTGGCTTTTTGGGTTTTAAGCAGGAGGTGTCAGAAAAGTTACCACAGGGATAACTGGCTTGTGGCGGCCAAGCGTTCATAGCGACGTCGCTTTTTGATCCTTCGATGTCGGCTCTTCCTATCATTGTGAAGCAGAATTCACCAAGCGTTGGATTGTTCACCCACTAATAGGGAACGTGAGCTGGGTTTAGACCGTCGTGAGACAGGTTAGTTTTACCCTACTGATGATGTGTTGTTGCAATAGTAATCCTGCTCAGTACGAGAGGAACCGCAGGTTCAGACATTTGGTGTATGTGCTTGGCTGAGGAGCCAATGGTGCGAAGCTACCATCTGTGGGATTATGACTGAACGCCTCTAAGTCAGAATCCCGCCTAAACGTGAGGATACCCTAGCGCCGCGGATCACTGGTTGGCCTGGGATAACCGACTCCGGTCGGTGCGTAGTGCCGTTCGATTCTGGGCAGGAGCGCGGCCGTATGGGCGCCGCCTCTCTCCTCTAGACGCACCGTATGTTCGTGGGGAACCTGGTGCTAAATCATTCGCAGACGACCTGATTCTGGCTCAGGGTTTCGTAAGTAGCAGAGCAGCTCCCTCGCTGCGATCTATTGAAAGTCATCCCTCGAGCCAACCTTTTGTCGGTACCGTGCAAACCATCCGTTACGACCACGCGAGGGTCCCGCTACCCGCAACCGTCCGTGACCTCGCTTCGACGTTCCGTACCGCACCTCCAGCCCGACGGCGCTGCCGGACTCCGCCTCACCTGCAGGGGCACCACCTCACCTGGTAGGGGGGTGAACGTGCGTGAGCCTGCACCGGTGCAAGGCGTTGACGGGAGCCAGGGACGGGGGTGTTGGCGGCGGGACGCCGGAGGCGAGGGCGGCGGCTCTGCGCCTCGCGTGGGAGGGGTAGAGTGAGGTTGAGAGCGAGGGACACACACACACGCAGCTGGAGGTCCTCCGACGCTCTGTCTTCCCGCGCCACCTCGGCACGGCGGCCACTGTCGGTTCTCCGCACTGCTTCCCCTGGCCAGGGGCAGTCGCGCGAGGCCGGCACGCCGGCGTGCGGAGCGTGGGCCGTGGCACCACCTGGCCAGGGTGCGGCGGCATGCGGGGGACGAGCGTGCGCCGTGCCTGCAGCGATGAGGCCGACGCGACACCCCCACCACGGGGGACCGTCCACATTTTTTTTCCTCCCCCCCGCTCCATCCTTCTCTACTTTCCGAGCTGGTGGCAGTTACTGAGTTCCCTCGCCGACACTTGGAAATTTCTCTTTTTTGCCTCCGGAGCGAGAAATCAGTAACCACTCGACACTTGGAAA</t>
  </si>
  <si>
    <t xml:space="preserve">Hydrolagus colliei </t>
  </si>
  <si>
    <t>Spotted ratfish</t>
  </si>
  <si>
    <t>Chimaeridae</t>
  </si>
  <si>
    <t>sHydCol1.hap2</t>
  </si>
  <si>
    <t>R2-1_HCol</t>
  </si>
  <si>
    <t>SKGAAAAALKSSVPMAEEGPSGSAGARCPECARVFSSTRGLGVHRRATHPAEFHQSKLPQRAKARWDGEEDHLMALHEVRLVASGVRFVNQELAKVLPHRTVEAIKGRRRRPDYIAQVKALRENTAPHPPPTLPTPPSLEVLDPVAPNIPITTLPTPETLSPSGGRSAESADEAETHRQGIIDYLRSLSLGNGDPGEETVNKILRCIGLYSDPINKFLLNKHAEQFIKLATPDKLRDGGRKPPSSNRSKSSKAPGTYVGKRAARRKAFARIQNLFRKNRKKCALTCLDGTWAEEAPPALPINTESYWAEIFNSGSSPDNRPLDPPPLTHWELVQPVCEEEVRTCVGGISVSSPGPDGITVGTIKTLPPRYLCKVFNLWLYFSYLPLPFRAHQTTLIPKVKSPTEPGEFRPITIASTVTRLFHRILSKRCSQSIPFNTAQRAFCSGDGTAENTTTLDAIIRYSTSSLSSLHIASLDAHKAFDSVKHDSIFRAMYSRGIPNILCSYIKSTYVDCTTKIKGCSDNPIRMTRGVRQGDPISPFLFNLVLDDTLNNMPTGIGAHLGGHLKIPTLVFADDILLFASTPLGLQTLLNHVSTNLKQIGLSLNPTKSHSLSIVIDGKHKRYLVDASQKFWVNDNPLNTLSAISSFKYLGIQFRHQGRVESVGSILDEGIQNLSKAPLKPQQRIHILVNHLIPKLQYRLVLGRWTIARLKTMDLQTRAAVRRWLKLPKDTPTSFFHAAVQDGGLGIPSLRTSIPVQTQERTNNLLRSSSAIVRETTDSAPFRKRILEGSRAGNFAGETLHCAKTARNIWARQLHEQSVDGKGLRSNNLVPGYQNWVTGGSGVLTGRSYIDCVHVRGNLLPTASRRARGRKEADPWCDGGCSSRGTLAHISQSCFRTHAIRVRRHDQVCKYAAQKLDARGFRVLSEPPIPTPAGTRKPDLIVHKDHHTWVIDGQVVADNANLETVHQNKISYYDTPAIRRWVNQTFPDSRGTTFSSITLNWRGAWCPKSTLTLGELGFTKRDLEIISLRVLEYTHYAYKAYSRSTERLGPRVRGACGTR</t>
  </si>
  <si>
    <t>TCTAGTAGCTGGTTCCCTCCGAAGTTTCCCTCAGGATAGCTGGCGCTCAGCACGCAGTTTTATCTGGTAAAGCGAATGACTAGAGGCCTTGGGGCCGAAACGATCTCAACCTATTCTCAAACTTTAAATGGGTAAGATGCCCGGCTCGCTGGCTTGGAGCCGGGCGTGGAATGCGAGCGCCCAGTGGGCCACTTTTGGTAAGCAGAACTGGCGCTGCGGGATGAACCGAACGCCGGGTTAAGGCGCCCGATGCCGACGCTCATCAGACCCCACAAAAGGTGTTGGTTGATATAGACAGCAGGACGGTGGCCATGGAAGTCGGAACCCGCTAAGGAGTGTGTAACAACTCACCTGCCGAATCAACTAGCCCTGAAAATGGATGGCGCTGGAGCGTCGGGCCCATACCCGGCCGTCGCCGTCGCTGGAGAGCCTCGAGGGCTAGGCCGCGACGAGTAGGAGGGCCGCCGCGGTGAGCACGGAAGCCTAGGGCGCGGGCCCGGGTGGAGCCGCCGCGGGTGCAGATCTTGGTGGTAGTAGCAAATATTCAAACGAGAACTTTGAAGGCCGAAGTGGAGAAGGGTTCCATGTGAACAGCAGTTGAACATGGGTCAGTCGGTCCTGAGAGATAGGCGACTGCCGTTCCGAAGTGACGGGCGATGGCCTCCGTTGCCCTTGGCCGATCGAAAGGGAGTCGGGTTCAGATCCCCGAATCCGGAGTGGCGGAGACGGGCGCCGCGAGGCGTCCAGTGCGGTAACGCAAACGATCCCGGAGAAGCCGGCGGGAGCCCCGGGGAAGAGTTCTCTTTTCTTTGTGAAGGGCAGGGCACCCTGGAACGGGTTCGCCCCGAGAGAGGGGCCCGAGCCTTGGAAAGCGTCGCGGTTCCGGCGGCGTCCGGTGAGCTCTCGCTGGCCCTTGAAAATCCGGGGGAGATGGTGTAAGTCTCGCGCCGGGCCGTACCCATATCCGCAGCAGGTCTCCAAGGTGAACAGCCTCTGGCATGTTGGAACAATGTAGGTAAGGGAAGTCGGCAAGTCAGATCCGTAACTTCGGGACAAGGATTGGCTCTAAGGGCTGGGTCGGTCGGGCTGGGGTGCGAAGCGGGCCTGGGCACGTGCCGCGACTGGACGAGGCGCCGCGCCCCCCTCTCTTCGGAGCTGGGGAGTCAGCGGCGCAGACTCTGGACGCGCGCCGGGCCCTTCCTGTGGATCGCCCCAGCTGCGGTGTCCGCCGAAACCCGTCCTCCTCCACCCCCTCGGGGGTGTGGGGGCGGGCCCGGTGTGTCTCCTCGGCCGGCGCCTAGCAGCTGACTTAGAACTGGTGCGGACCAGGGGAATCCGACTGTTTAATTAAAACAAAGCATCGCGAAGGCCGCAGGTGGGTGTTGACGCGATGTGATTTCTGCCCAGTGCTCTGAATGTCAAAGTGAAGAAATTCAATGAAGCGCGGGTAAACGGCGGGAGTAACTATGACTCTCT</t>
  </si>
  <si>
    <t>GTGTGTCCTAGACATACAAGGTTGCAGTTGAAAGGCCCAGGTGACGCGACTCAGCTGGTACTACCCAGCTGCCACTGTCACCTTCAGGTGACTTTGGTAAAAGCCTCTCCCCGGGTAAGACTGTCATTCAGCCTCTTCGTGGCGCTCCTAGAAACTGCTGTTCCCGCAGCAGGCTAATCGTCTGACAGCTCTAAGAGAAGGTAACTCTGACAGAAAATCCGGGAGACAGTTAAACTCCCTATAAAACTGGTAAGGTAGATCTCTAGGCGATCCCGAAACTGTGGAGCTGTGCTTCCGCATCTCTCCAGACGTCCCGCCGTCGGCCCTATTGCAGGGGGGATCCTAGCAGACGACCCGCGGGGGTCGCTGTGAAAATTTGACGAGGGTTACCGGTAAGTATCAGTTTAGTGTTGGCTGATACTTGCCTACCCACCAACTGCTTCGCACTGCACATATCCATTTGATCAAAGGGAGCTGCCGCTGCAGCTCTCAAAAGCAGTGTGCCCATGGCGGAGGAAGGCCCTAGTGGCTCCGCGGGCGCAAGGTGCCCCGAGTGCGCCCGTGTTTTCTCGAGTACCCGTGGCCTGGGTGTGCACCGCAGAGCAACACACCCAGCAGAGTTCCATCAGTCCAAGCTGCCTCAACGCGCTAAAGCTAGGTGGGACGGAGAGGAGGATCACTTGATGGCCCTCCACGAAGTTCGCCTGGTGGCCTCCGGCGTCCGTTTTGTCAACCAAGAACTGGCTAAAGTGCTTCCACACCGGACTGTGGAAGCCATAAAAGGCAGACGTCGGAGACCGGATTACATCGCGCAAGTCAAGGCACTGAGGGAGAACACGGCTCCCCATCCCCCCCCTACCCTCCCTACCCCCCCTTCTTTGGAAGTGTTGGATCCCGTTGCCCCAAATATCCCCATTACAACTCTCCCGACCCCCGAAACGCTGAGTCCCAGCGGCGGGAGAAGCGCCGAGAGCGCTGACGAAGCTGAGACACATCGTCAGGGGATCATAGACTACCTACGGTCTCTATCCCTGGGCAACGGCGATCCTGGAGAGGAAACTGTCAACAAAATTCTGAGGTGCATTGGGCTTTACTCAGACCCGATTAACAAGTTCCTATTGAACAAACATGCGGAACAATTTATCAAATTGGCCACACCAGATAAATTGAGAGATGGGGGTAGGAAGCCCCCCTCCAGCAACCGCTCCAAAAGTTCTAAAGCTCCAGGCACGTACGTGGGCAAACGTGCTGCCAGGAGAAAAGCCTTTGCACGAATACAAAATTTATTTCGCAAAAACCGCAAAAAGTGCGCGTTAACGTGCCTGGATGGTACGTGGGCGGAGGAGGCACCTCCGGCCCTGCCCATCAATACTGAATCGTATTGGGCTGAAATCTTTAATTCGGGTAGTAGCCCCGATAACAGGCCGCTGGACCCCCCTCCTCTGACACACTGGGAACTTGTGCAACCCGTCTGTGAGGAGGAAGTCCGGACCTGCGTTGGGGGCATATCAGTTTCCTCTCCCGGACCCGACGGAATCACCGTCGGGACCATCAAAACACTGCCACCCCGTTACCTGTGCAAGGTCTTCAACCTATGGCTATACTTTTCATACCTTCCCTTGCCCTTCAGGGCGCATCAAACTACCCTGATCCCCAAGGTCAAATCCCCCACCGAACCTGGTGAATTCCGCCCGATTACTATTGCCTCCACTGTTACACGCCTATTCCACAGAATATTATCCAAACGATGCTCACAGAGCATACCATTCAACACCGCACAAAGAGCATTTTGCTCAGGTGACGGAACGGCGGAAAATACAACTACCCTCGATGCCATTATCCGCTACAGTACTTCCAGCCTGTCGTCTCTCCACATTGCGTCGCTGGACGCCCACAAAGCTTTCGACTCCGTTAAGCATGACTCGATTTTTCGAGCCATGTATTCTCGCGGGATACCCAACATCCTGTGCAGCTACATAAAATCCACATATGTAGACTGCACAACAAAAATCAAAGGCTGCTCAGACAACCCCATCCGAATGACGAGGGGAGTACGGCAAGGAGATCCAATCTCACCGTTTCTCTTCAACCTCGTCCTCGACGATACCTTGAACAACATGCCAACTGGCATTGGGGCACACCTGGGTGGCCACCTTAAAATACCGACATTGGTGTTTGCGGATGACATTTTGCTTTTCGCATCCACCCCTCTAGGGCTGCAGACCCTACTCAACCATGTAAGCACCAATCTGAAACAAATTGGGCTTTCACTAAACCCAACCAAGTCACACTCGCTGTCCATCGTAATCGACGGGAAGCACAAGCGCTATCTCGTCGATGCCTCGCAAAAATTCTGGGTAAACGACAATCCACTTAATACTCTTTCTGCAATAAGCAGTTTCAAATACCTTGGAATTCAATTCCGTCATCAGGGGCGGGTGGAGTCCGTTGGCTCCATCCTAGACGAGGGCATTCAGAATCTCTCGAAGGCCCCCCTGAAACCTCAACAACGTATTCATATTTTGGTTAACCATCTCATTCCAAAACTCCAATACCGGTTAGTCCTGGGGCGATGGACCATCGCACGCCTCAAGACCATGGACCTGCAAACTCGGGCGGCCGTCCGCAGGTGGCTAAAACTGCCTAAGGATACGCCGACCAGTTTCTTTCACGCTGCCGTACAGGATGGGGGCTTAGGGATACCATCCCTTCGAACCTCCATTCCTGTACAAACACAAGAACGGACAAACAACCTACTGCGGTCCAGCTCCGCAATTGTCAGAGAGACGACAGACTCTGCCCCCTTCCGAAAACGTATTTTGGAAGGGTCACGCGCGGGGAACTTTGCGGGAGAGACGCTCCACTGCGCCAAGACGGCACGCAACATCTGGGCCCGACAATTGCACGAGCAGTCGGTCGACGGGAAGGGACTCCGTAGCAACAACTTAGTCCCCGGATACCAGAACTGGGTGACCGGGGGCTCCGGGGTCCTAACCGGTCGTTCGTATATCGATTGTGTGCATGTCAGGGGCAACCTACTCCCCACGGCAAGTCGCCGTGCAAGGGGGAGGAAGGAGGCCGACCCTTGGTGCGACGGCGGCTGTAGCTCCCGCGGTACCCTAGCCCACATTTCCCAGTCATGCTTCCGCACGCATGCCATTCGAGTGCGGAGGCATGACCAGGTCTGTAAGTACGCTGCCCAAAAGCTGGACGCAAGGGGCTTCCGTGTACTATCGGAGCCCCCTATACCCACGCCAGCGGGTACGCGTAAACCGGACTTGATTGTCCACAAAGACCATCACACTTGGGTGATAGATGGCCAAGTCGTGGCAGACAACGCCAACTTGGAAACTGTCCATCAAAATAAAATCTCCTATTATGATACCCCTGCGATCAGGAGATGGGTCAACCAGACATTCCCTGATTCGAGAGGCACCACATTCTCCTCAATTACCCTCAACTGGAGGGGAGCGTGGTGCCCCAAATCCACCCTTACCCTTGGGGAGCTGGGTTTTACCAAGCGGGACTTGGAAATTATATCTCTGCGGGTGTTGGAGTACACCCATTACGCCTACAAGGCATATTCGAGAAGCACGGAGCGCTTGGGACCGAGGGTCCGCGGGGCCTGCGGGACGAGATGAAGCACTGAACTGAAGAGTTCGTGCGGATGTTCCAAAGCCAAGGCACGGCAAATATCTGGTTGTAGCTCTCCAGCCCCCGAAAAAAGAGCAAATTTGGTTACTCATTTGGATACAAATTTAATTACGAGCACATAATAATTCGGCCGGCACCGTGATGAACATGGGTACCGAACCGTATATTTTATTAATGTTCGAAATAACCGTATCTGAGTGCCATTAAAAAAAAAAAAAAAAAAA</t>
  </si>
  <si>
    <t>TAGCCAAATGCCTCGTCATCTAATTAGTGACGCGCATGAATGGATGAACGAGATTCCCACTGTCCCTACCTACTATCTAGCGAAACCACAGCCAAGGGAACGGGCTTGGCGGAATCAGCGGGGAAAGAAGACCCTGTTGAGCTTGACTCTAGTCTGGCACTGTGAAGAGACATGAGAGGTGTAGAATAAGTGGGAGGCTCCGGCCGCCGGTGAAATACCACTACTCTTATCGTTTCCTCACTTACCCGGTGAGGCGGGGAGGCGAGCCCCGAGGGGCTCTCGCTTCTGGTCGGAAGCGCCCGGGCGTCCGGGCGCGACCCGCTCCGAGGACAGTGACAGGTGGGGAGTTTGACTGGGGCGGTACACCTGTCACACCGTAACGCAGGTGTCCTAAGGCGAGCTCAGGGAGGACAGAAACCTCCCGTGGAGCAGAAGGGCAAAAGCTCGCTTGATCTTGATTTCCAGTACGAATACAGACCGCGAAAGCGGGGCCTCACGATCCTTCTGGCTTTTTGGGTTTGAAACAGGAGGTGTCAGAAAAGTTACCACAGGGATAACTGGCTTGTGGCGGCCAAGCGTTCATAGCGACGTCGCTTTTTGATCCTTCGATGTCGGCTCTTCCTATCATTGTGAAGCAGAATTCACCAAGCGTTGGATTGTTCACCCACTAATAGGGAACGTGAGCTGGGTTTAGACCGTCGTGAGACAGGTTAGTTTTACCCTACTGATGATGTGTTGTTGCAATAGTAATCCTGCTCAGTACGAGAGGAACCGCAGGTTCAGACATTTGGTGTATGTGCTTGGCTGAGGAGCCAATGGTGCGAAGCTACCATCTGCTGGCTTATGACTGAACGCCTCTAAGTCAGAATCCACCCTAAACGTGACGATACCCTGGCGCCGTGGTACTGCGGTTGGCCTCCGATAGCCGGTCGAGTGCGACTGGTGAGCAGCGCCGTTCGGAGCGGGGGTCGGAGCGCGGACAGAAGGGCGCCGCCTCTCCCCTGCTGGTCGAATCAAATGTTCGTGGAGAACCCGGTGCTAAATCGCTTGTAAACGACCTGATTCTGGGTCAGGGTTTCGTACGTAGCAGAGCAGCTCCCTCGTTGCGATCTATTGAAAGTCAGCCTTCGAGCCAAACTTTTGTTTACCACAACACCCTTCGCGCCCGGGTTCCGGCGGGCGGTCGGGTGGGGGTGCCTACGGCCGGCAAGGCGTAGCGCACCTTTCAACTTCCCTCAGGTTCACGAACCCTCCCAACCAAACCTGGTCGTTTTTTCTGAGCAATTTGGTTTACGAACCCCCCGAACGATACTTAGTCGATTCTGCAAGGGCTTTGGTTTATGAACCCTCCTTAACAAATTTCGTCGTTTTTGCTAAGCAATGTGGTTTACGAACCCCCCGAACGACACTTAGTCGTTTCTGCAATTGCTTTGGTTTATGAACCCTCCGAACCAAACGGTCGTTTTTCCTAAGCAATTTGGTTTACGAACCCCCCGACCGATACTTAGTCGTTTCTGCAAGGGCTTTGGTTTATGAACCCTCCGAAACAAATTTCGTCGTTTTTGCTAAGCAATTTGGTTTACGAACCCCCCGAACGATACTACGTCGTTTCTGCAAGGGCTTTGGTTTACGAACCCTCCGAACCAAACGGTTGTTTTTCCTAAGCAATTTGGTTTACGAACCCCCCGAACGGTACTTAGTCGTTTCTGCAAGGGC</t>
  </si>
  <si>
    <t>Hypanus berthalutzae</t>
  </si>
  <si>
    <t>Lutz's stingray</t>
  </si>
  <si>
    <t>GCA_032362145.1</t>
  </si>
  <si>
    <t>R2-1_HBer</t>
  </si>
  <si>
    <t>PPAPGFTRVMSEKLKKDSGASAPERDPRPKSQTGFPCPDCGRVYRSRSGMSNHRRTHLAQEGGDDGFRCDICSAVFRTKAGLGQHTRRQHPVQHNIRRMEELPVRRGRWSEQEDLVLTRGAGERWAPEFGLVGLYKNLVPLLPGRTAEAIKKRLKILGWSPPVVSARTALQDVPEVVEEVAGAPSLEPIVEGLPPSVDAEEEGWRRSLVDVAVSQFHSCRSELYGVTEVQAIAESLQTGVIPVEQAILRLDEHARLHFPVRWRPSVPRQRCEGLSRTLKRKEIRRAQYAHLQALYHSRRKDAAQTVMSGAWQTAHLQDRALPPGTHEFWSDILSVEGSVDQRPPRRVCATDWDLLRPVQPDDISAALRGMAGVAAGPDRISFQQLRSMDPFFLAGYYNIIMFLGAVPSTFMHSRITLVPKHSRGVTSPSDLRPINISSIILRAYHRILAFRWANVLSFPMLQFGFLPCDGTFEAVNLLDCVLKRARDRYQDVAMASIDVSKAFDSVSTDTIVRSAQAFGAPPPLVSYIKSIYTGAKVQLGGQELVAKRGVRQGDPLSPLLFIMAIDEVVSLADPSIGIPFEPRTLDAIAYADDLIIFSESAEMLAQKLARVDDALQLAGMRINMGKSSALIIRGNRKKKFTALDNCGVCLSGGHLKSLGPTEEFRYLGVQFDWRGRRPVKHREVLAGYLENISRAPLKPHQRLTILREHVVGKLVHSLVLGRAHYNTLKALDKQVRAAVRSWLRLPHDTSVAFIHAGLKDGGLGIPSFAANIPIQKAARMERMLQSKNPVLHAMVRLPEFAKVIAEFSRPGKIMGNPVKSKLEAKAAWKSALAANRDCAYLSHLEVTRESRSWIGSPDRVFPRLFIRGVQLRANTLGTKVRRHRGRPGGVDLRCRGLCGAPESLNHVLQSCTVTHHARCARHNRVAHFLAKTLKRGGYEVLEEPRIPTEGTFCKPDLIVNQGRAAVVMDIAIPSEHRLLETWDSERLKYGTPSLERTIMDYCRNIGWDIGEVKQQPVVIGCHGIIMKRTCTALASLGLSHLTRSDAAFLALRGSLGCYDVYMRGAGGGGGHSRDTG</t>
  </si>
  <si>
    <t>TTTGAAGGCCGAAGTGGAGAAGGGTTCCATGTGAACAGCAGTTGAACATGGGTCAGTCGGTCCTAAGAGATGGGCGAGCGCCGTTCTGAAGGGGCGGGCAATGGCCTCCGTTGCCCCGGGCCGATCGAAAGGGAATCGGGTTCAGATCCCCGAATCCGGAGTGGCGGAGACGGGCGCCTCGCGGCGTCCAGTGCGGTAACGCAAACGATCCCGGAGAAGCCGGCGGGAGCCCCGGGAAGAGTTCTCTTTTCTTTGTGAAGGGCAGGGCGCCCTGGAATGGGTTCGTCCCGAGAGAGGGGCCCGTGCCCTGGAAAGCGTCGCGGTTCCGGCGGCGTCCGGTGAACTCTCGCTGGCCCTTGAAAATCCGGGGGAGATGGTGTAAGTCTCGCGCCGGGCCGTACCCATATCCGCAGCAGGTCTCCAAGGTGAACAGCCTCTGGCATGTTGGAACAATGTAGGTAAGGGAAGTCGGCAAGCCAGATCCGTAACTTCGGGATAAGGATTGGCTCTAAGGGCTGGGTCGGTCGGGCTGGGGTGCGAAGCGGGGCTGGGCACGAGCCGCGGCTGGACGAGGCGCCGCCTCCCCTCCCTCCGGGGCGGGGCGGCGCGGTGGCGACTCTGGACGCGCGCCGGGCCCTTCCTGTGGATCGCCCCAGCTGCGGTGCCCGTCGGCCTCGCGCCGGCGGGTGGCCTCGGCCGACGCCTAGCAGCTGACTTAGAACTGGTGCGGACCAGGGGAATCCGACTGTTTAATTAAAACAAAGCATCGCGAAGGCCGCAGGGCGGTGTTGACGCGATGTGATTTCTGCCCAGTGCTCTGAATGTCAAAGTGAAGAAATTCAATGAAGCGCGGGTAAACGGCGGGAGTAACTATGACTCTCT</t>
  </si>
  <si>
    <t>TAATTTTGGGGGGGATGGGTGCGGTGTTTCGGCTTCGCACTCACACGGCCAGGGCGCCTCCACGTTGGCGACCCCCGGAGATTGGGTGCGCATTCATTTGCGCCCCATGAGCTGAGATCCTGGCCAAACCCGATGCGGGTTAACCTCCCGCACCGGGGTTTACTCGGGTTATGTCAGAAAAATTGAAGAAAGACTCCGGGGCCTCTGCCCCGGAGCGTGACCCGAGACCCAAGAGTCAGACAGGTTTTCCGTGTCCCGATTGTGGTCGCGTCTACCGGTCGCGCTCTGGTATGTCGAATCATCGACGTACACATTTAGCCCAGGAGGGTGGCGATGACGGCTTCAGATGCGACATTTGTTCCGCGGTGTTCCGGACCAAGGCGGGTCTCGGGCAGCACACGAGGCGACAGCACCCTGTTCAGCATAACATCAGGCGGATGGAGGAACTGCCAGTGCGTCGGGGTCGCTGGTCAGAACAGGAAGATCTAGTTCTCACTCGTGGGGCTGGAGAGCGATGGGCCCCTGAGTTTGGCCTGGTCGGGCTTTACAAGAACTTGGTCCCATTGCTCCCTGGGAGGACTGCTGAGGCCATCAAGAAGAGGCTGAAGATCCTCGGTTGGTCCCCTCCCGTGGTCTCTGCTAGAACGGCATTACAGGACGTCCCCGAGGTGGTCGAGGAGGTAGCGGGGGCGCCCTCTCTGGAACCGATTGTTGAAGGATTACCTCCCAGTGTTGATGCGGAGGAAGAGGGATGGAGGAGAAGTCTTGTTGATGTTGCGGTATCTCAGTTCCACTCCTGTCGGTCCGAACTGTATGGTGTGACTGAGGTCCAGGCTATTGCTGAGAGTCTCCAGACAGGGGTGATTCCAGTTGAACAAGCCATTCTGCGTCTGGATGAACATGCCCGGCTCCATTTTCCAGTCAGATGGAGACCTTCGGTTCCTCGTCAGCGGTGTGAGGGCTTGTCGAGGACACTGAAGCGGAAAGAAATCAGACGGGCTCAGTACGCTCATCTACAGGCTTTGTACCATTCTCGGAGGAAGGATGCTGCCCAAACTGTGATGTCCGGGGCGTGGCAGACTGCTCATCTTCAAGATCGAGCCCTTCCGCCGGGCACCCATGAATTCTGGTCCGATATCTTGTCTGTTGAGGGAAGTGTGGATCAGCGCCCCCCGAGACGTGTCTGTGCGACTGATTGGGACCTGCTGCGTCCGGTCCAGCCGGATGACATCTCTGCCGCGTTACGTGGTATGGCTGGGGTGGCAGCGGGTCCTGACAGGATATCATTCCAGCAACTTCGCAGCATGGACCCGTTCTTCTTGGCGGGCTATTATAACATCATTATGTTTCTGGGTGCTGTTCCTTCCACCTTCATGCACTCTCGCATCACCCTGGTCCCCAAGCATTCCCGTGGGGTTACCTCCCCATCCGATTTACGCCCTATTAACATCTCGTCCATAATTCTCAGGGCGTACCATCGGATCCTGGCCTTTCGATGGGCTAATGTGCTTTCTTTCCCTATGTTGCAGTTCGGATTTTTGCCATGTGACGGCACCTTTGAAGCGGTGAACCTCTTGGACTGCGTGCTAAAGCGAGCACGGGACAGATACCAGGATGTGGCGATGGCCAGCATTGACGTATCCAAGGCCTTCGATTCTGTATCGACCGACACCATAGTTCGTTCGGCGCAGGCGTTTGGTGCGCCTCCTCCCTTGGTAAGTTATATAAAATCTATTTACACGGGAGCAAAGGTGCAGCTCGGGGGGCAAGAGCTTGTGGCCAAGCGGGGGGTGCGGCAGGGTGATCCTCTCTCTCCGCTACTTTTCATCATGGCGATTGATGAGGTTGTATCCCTGGCCGACCCATCCATTGGTATCCCCTTCGAGCCCCGAACGTTAGATGCGATTGCCTATGCGGATGACCTAATTATATTCTCGGAATCCGCGGAGATGTTGGCGCAGAAGTTGGCGCGTGTTGATGACGCCCTGCAATTGGCCGGCATGCGCATCAACATGGGTAAGTCCTCTGCCCTCATCATCCGAGGCAATCGCAAAAAGAAATTTACAGCCTTAGACAACTGTGGTGTATGCCTCTCTGGGGGGCATTTGAAATCTCTCGGTCCTACAGAGGAATTCAGGTACCTTGGTGTCCAGTTCGACTGGCGGGGACGTCGGCCCGTCAAACATCGGGAGGTCTTAGCGGGGTATCTTGAAAACATCTCTAGAGCTCCGCTGAAACCACACCAGAGGCTGACGATCCTCCGCGAGCACGTGGTTGGGAAACTCGTGCACAGTCTGGTCCTGGGCAGGGCCCATTATAACACCCTTAAGGCCCTTGACAAGCAGGTACGTGCGGCCGTTCGCTCGTGGTTACGTCTTCCACATGATACATCTGTGGCTTTCATTCATGCAGGTCTAAAGGATGGCGGGCTGGGAATCCCGTCCTTTGCGGCGAATATCCCGATCCAGAAGGCGGCACGAATGGAAAGGATGCTCCAGTCTAAGAACCCGGTTCTCCACGCAATGGTTCGACTCCCGGAGTTCGCGAAGGTGATCGCTGAGTTCTCTCGCCCGGGTAAGATCATGGGCAATCCGGTGAAGTCGAAGTTGGAGGCCAAAGCCGCTTGGAAGTCTGCACTAGCGGCCAACCGGGACTGTGCTTACCTCTCCCACCTCGAGGTGACCCGGGAATCGAGATCCTGGATCGGGTCACCTGACCGGGTGTTCCCTCGTTTGTTTATTCGAGGAGTTCAACTGAGAGCGAATACCCTGGGAACGAAGGTGCGGCGTCATCGAGGTCGTCCAGGTGGTGTGGACTTAAGGTGCCGTGGACTATGTGGGGCGCCCGAGTCACTTAATCATGTGCTGCAATCCTGCACTGTGACACACCATGCACGGTGTGCGAGGCACAATCGGGTGGCCCACTTTTTAGCAAAGACACTGAAGCGTGGTGGATACGAGGTGTTAGAGGAACCCAGAATTCCCACTGAGGGGACGTTCTGCAAGCCCGACCTAATCGTCAATCAGGGTCGGGCGGCAGTTGTTATGGACATCGCTATCCCCTCGGAACATCGATTGTTGGAGACCTGGGACTCTGAGAGACTGAAGTATGGTACTCCCTCGTTGGAAAGAACAATAATGGATTATTGCCGCAACATTGGCTGGGACATTGGGGAGGTAAAACAACAGCCGGTGGTGATTGGGTGCCACGGTATCATTATGAAAAGGACTTGTACGGCACTTGCCTCACTGGGACTATCGCATCTGACGCGGTCGGATGCTGCCTTCCTGGCTTTGCGTGGGTCGTTGGGGTGTTATGATGTGTACATGCGGGGCGCGGGCGGTGGGGGCGGGCACTCTCGGGACACGGGGTAGAACTGGATGATGTGGGCTCTTTGAAGGGTTCCTGACGGGTCTGGCTCTTGGGTCTATTGCTTGTGTATAATAAGCTCTTGGATGCATTGATGCATATATGTTGTTCTGTATTCTCTTTTACATTTGAACCTGTATGTATGATTAATGGTGCATTCCAAAAATAAATGTTAT</t>
  </si>
  <si>
    <t>TAGCCAAATGCCTCGTCATCTAATTAGTGACGCGCATGAATGGATGAACGAGATTCCCACTGTCCCTACCTACTATCNNNNNNNNNNNNNNNNNNNNNNNNNNNNNNNNNNNNNNNNNNNNNNNNNNNNNNNNNNNNNNNNNNNNNNNNNNNNNNNNNNNNNNNNNNNNNNNNNNNNGATGAGGTGGACTTGGGAGACTGGTTTACTCAGAGGTCCCAGAATCTGATGTACTAGGCCTGAATCCTTCTACCTGTTTCCTGTCTAAGTATCTAAATAGACTTGGGGCTTAATGCTTAGATCAAGGCATGGTACGAGGATAGGGGCTATCACTGCATCTATCCCTACAAGGCCAGCACTGAGGAAGTACAAGTTGAACCTGTGGTTTGATGAAATTGCTATTATTGGCTAATGTTTGCATTTAAGTGACCAAATGAAGCTTTAGGTATTTATGACAACATGTGAGCTTTAATTACTCAAAGAAAATGTGTGTCCTGGGAAGCTGCCTGGGAAGTTGAAACTGCCTCCACAGAATGGTTGCTGAGGGTTCTG</t>
  </si>
  <si>
    <t>Sepiola atlantica</t>
  </si>
  <si>
    <t>Atlantic bobtail</t>
  </si>
  <si>
    <t>Mollusca</t>
  </si>
  <si>
    <t>Cephalopoda</t>
  </si>
  <si>
    <t>Sepiida</t>
  </si>
  <si>
    <t>Sepiolidae</t>
  </si>
  <si>
    <t>GCA_963556205.1</t>
  </si>
  <si>
    <t>R2-1_SAt</t>
  </si>
  <si>
    <t>WVTTENTDRNPGPSGPGNPLSLGGRLTGSDGEGGRSPSVCTCGREFATGRGLSQHRRHAHPEELNQDRAALARPGRTWSSEDDTRLRACADEMKGRYRTKADMCAAISPVLGRSVEAVKRRLCHLAKQESPVSARSASSPVVEVVVGSDEADPVVDDRAWRLEVEGQIESLLAEVDPSLDQPRVDLRRILSLIRQTTDQEVVIGQMDAFFLRYFSPRTCLPTRPGVREDAKRSGGVPRKGRSGKKGSRSVAGAPNGDRRASRRAAYKAIQRLYGNKRKDCADTVLSGRWRKAALAAERRLPEGSVDYWLSKLSASGEADSRPVQSRGHEWWSLLAPLGEAEVESSLRAMGKSASGPDGLSAVDALPRCRLVTAFLNLVLLCEAPPPSIIRSRVSLVPKSKDVSEPTHLRPIAVSSVLLRCLHRILARRWAEVCDFPDQFAFQARDGCLEATASLHAVLRSAHQETRDLCSVMVDVSKAFDTVSHDSICRAAQSFGAPGPLVRYIRASYDAATSVLWDRTIHPSRGVRQGDPLSPMLFNMVMDEVLSLSMPELAYPMGSTSVGSLAYADDLTLFSETPAGMGAKLVAVEQALAAAGMVINNAKSRSLTIIANKKAKHVFLGAAELCVGGEPLMALGVADTFEYLGVRYDWKGIRPLPHRQMVHDWLVELRSAPLKPQQRLELLRGYMLPRLLHSLVLGNVHIKTLRAIDVNIRGSVKAWLRFPKDCPVGFYNAAISDGGLGLPSMAVSIPLMRQARYERLFTSATSGLVFESIRGVLFRPTLNLVNRPAKICGQVVRYKAEAAACWREALVSSLDGAGLASARSSKASHYWLRYPDRVFPRLFIRGANLRCRLLSTKVRNARGGRSDGDLRCRGRCGLPESLGHVVQRCGVTHDARCARHNRVSDLLAKFLRRRGFEVHAEPRVPMTKSFLKPDLVAVHAKCTYVLDVAVVGDNGLDLAYKGKLSKYDFPLFNAALRRRLLGVAPDSPVKHVPVIFTYRGLFHSTSESSLRALGLSGRDLGDLVALVVIGTLKCYDTYYRGT</t>
  </si>
  <si>
    <t>CGGCGGGCGGTGGTCTCCACCGTTCGTCGCACGTCTCCGTCCCCTCGAAAAGGGGTGAGGCGCACGTCGGCTGCGTCGTCGTCACGTCGGGCGCCCCTTCCGTCGGCACCCTCGACGCGGCGCCCTCCGCTCCTGCGCTGTCCGCGCGGCCGTCCCTCTCTTTTTCTTCTCTCGTCGCGGCCGACGCTTCGTCGTCGCTGTCGGGACTATCCGCTCGCGGTACCGCCTCGTCGCTACCGGCGCGTCGGGTGGCGAGCAAAACGGCTCCTCGCCCGGGTCTTCGTGGAGCGCCACGGCTTCCAGCCCCTCTTCGGGTGAAGGCGGGTGCCGCCTCGCGCGGCGTCCGTCATCTTCGCCCGTTGCTCAGCGTCTCTCTCGGCGTGGGGGCGTTCGTCCGGCAGCGAACGGTCAACTCGGAACTGGTACGGACCGGGGGAATCCGACTGTCTAATTAAAACAAAGCATCGTGTGGCCGGTCGACCCGTACAGACACGATGTGATTTCTGCCCAGTGCTCTGAATGTCAAAGTGAAGAAATTCAACCAAGCGCGGGTAAACGGCGGGAGTAACTATGACTCTCTGGTTA</t>
  </si>
  <si>
    <t>CACTACCTCCTCGTGGTGAGAGTCGGGCAACTGTCGGTGGAAGTGGCCAGGATGTGGAGTGTGGAGGGCCTGGTCACGGAACCCGGGAGGCCGAGAGTGTTAACGCACCCTCCGGTGGGCTGACCCCCCGCCGGTAGGGTTATAATGGGTTACTACTGAAAATACAGATAGAAACCCGGGCCCCTCAGGGCCCGGAAACCCATTATCTCTCGGAGGCCGACTGACCGGTTCCGATGGCGAGGGTGGCCGTTCCCCCTCTGTGTGCACCTGCGGTCGTGAGTTTGCAACTGGTAGAGGGTTATCCCAACACCGGCGGCATGCTCACCCAGAAGAACTCAACCAGGACAGGGCGGCTCTGGCCCGTCCCGGTCGGACTTGGAGTTCTGAAGACGACACGCGGTTGCGCGCTTGTGCGGATGAAATGAAGGGTCGATACCGAACTAAAGCCGATATGTGCGCCGCTATCTCTCCCGTTCTCGGCCGCTCTGTCGAGGCGGTGAAGAGGCGCCTATGCCATCTGGCTAAGCAAGAGTCACCGGTGAGTGCTAGGAGTGCGAGTTCTCCTGTGGTGGAAGTGGTTGTTGGGAGCGATGAGGCCGATCCAGTTGTGGACGATCGTGCCTGGCGGCTAGAAGTGGAGGGACAGATAGAGTCTCTCTTGGCCGAGGTTGATCCCTCCTTGGATCAGCCTCGTGTCGATTTGCGGCGGATTCTAAGCCTGATCCGTCAGACTACCGACCAGGAGGTGGTGATCGGGCAGATGGATGCCTTCTTTCTACGCTACTTCTCCCCGCGGACTTGTCTCCCGACTCGTCCTGGGGTGAGGGAAGACGCGAAAAGATCGGGCGGGGTGCCCCGCAAGGGGCGCTCTGGGAAGAAGGGATCAAGGTCTGTGGCTGGTGCCCCGAATGGTGACAGGCGGGCGTCGCGGCGGGCGGCTTACAAAGCTATCCAACGACTGTATGGGAACAAGAGGAAGGACTGTGCTGACACAGTTCTCTCTGGGAGATGGAGGAAAGCAGCGTTAGCTGCCGAACGACGTCTTCCGGAGGGTTCTGTGGATTACTGGCTTAGTAAGCTGTCTGCATCGGGTGAGGCAGACAGTCGACCAGTACAGTCTAGGGGGCACGAGTGGTGGTCACTTCTCGCCCCCCTCGGTGAGGCGGAGGTTGAGAGCTCCCTCAGGGCTATGGGCAAATCTGCCTCTGGTCCGGATGGTCTCTCGGCTGTTGATGCCTTGCCGAGGTGCAGATTGGTGACCGCCTTCCTTAATCTCGTGTTGCTTTGTGAAGCACCTCCCCCCTCCATTATCCGATCCAGGGTCTCCCTTGTTCCGAAGTCGAAGGACGTGAGTGAGCCCACCCACCTGCGCCCAATTGCTGTCTCCTCCGTTTTATTACGCTGCCTACACAGGATCTTGGCGCGTAGATGGGCCGAGGTTTGTGACTTTCCGGACCAGTTCGCGTTTCAGGCGCGGGATGGTTGTCTGGAGGCCACTGCCTCACTCCATGCAGTCTTGCGGAGTGCCCATCAGGAGACACGGGACCTCTGTTCAGTGATGGTGGACGTTTCCAAAGCTTTCGACACCGTGAGTCACGACTCTATCTGCCGGGCTGCTCAGAGTTTTGGTGCCCCCGGACCGCTCGTCCGTTATATCCGCGCGAGCTATGACGCAGCAACAAGTGTGCTCTGGGACCGGACGATTCACCCTTCCCGTGGGGTTCGCCAGGGTGACCCTCTATCGCCCATGCTTTTTAATATGGTCATGGATGAGGTGCTTTCCTTGTCCATGCCCGAGCTCGCATATCCTATGGGGTCGACGAGTGTGGGGTCGTTGGCATATGCCGATGACCTTACTCTTTTCTCTGAGACTCCTGCGGGTATGGGGGCTAAGCTCGTTGCGGTAGAGCAAGCCCTGGCGGCGGCGGGGATGGTTATTAACAACGCCAAGTCTCGGTCCCTCACTATCATAGCCAACAAAAAGGCTAAGCACGTTTTTCTTGGCGCTGCGGAGCTCTGCGTGGGCGGCGAGCCCCTTATGGCCCTGGGTGTCGCTGACACTTTTGAGTATCTCGGGGTCAGGTACGACTGGAAGGGGATTCGTCCCCTTCCACATCGTCAGATGGTTCATGACTGGCTGGTCGAGTTGCGCTCGGCTCCACTGAAACCACAGCAGCGCTTGGAGCTCCTTCGGGGATATATGCTGCCCCGGCTCCTGCATTCACTAGTCCTGGGTAACGTGCACATTAAGACCTTACGGGCGATTGATGTTAACATTCGAGGCAGTGTTAAGGCGTGGCTTAGATTCCCAAAGGATTGTCCGGTCGGCTTCTATAATGCCGCTATCTCTGACGGGGGGTTGGGGCTGCCATCCATGGCGGTGTCGATCCCTTTGATGAGACAGGCCAGGTATGAGAGGTTGTTTACCTCGGCTACCTCGGGTCTCGTTTTTGAGTCCATCCGTGGCGTTCTGTTCAGACCCACTCTGAACTTAGTAAATCGCCCGGCCAAGATATGCGGTCAGGTGGTTCGTTACAAGGCCGAGGCCGCTGCATGCTGGAGGGAGGCGTTGGTCTCGTCGCTCGACGGGGCCGGTCTTGCATCGGCGCGCAGTAGTAAGGCGTCCCACTATTGGCTGCGCTATCCGGACCGGGTTTTTCCTAGGCTTTTCATCAGAGGTGCGAACCTCAGATGTAGGCTTTTGAGCACTAAGGTGCGGAACGCTAGGGGCGGACGTTCCGACGGTGATCTGAGATGCCGTGGACGGTGCGGTCTTCCTGAGAGTTTGGGCCACGTCGTCCAGCGTTGTGGGGTGACTCACGACGCTAGATGCGCCCGGCATAACAGAGTCTCCGACCTTCTGGCGAAGTTCCTCCGTCGGAGGGGCTTCGAGGTTCACGCTGAGCCTCGAGTCCCGATGACTAAGAGCTTCTTAAAGCCGGATCTGGTCGCTGTTCATGCCAAGTGCACGTATGTCCTGGACGTGGCGGTCGTTGGCGACAACGGCCTAGACCTTGCTTATAAGGGGAAGTTGTCCAAGTATGACTTCCCCCTATTTAATGCGGCGTTACGTCGGCGGCTGCTAGGTGTCGCCCCTGATTCTCCCGTGAAGCATGTCCCGGTGATTTTCACTTACCGAGGCTTGTTTCACAGCACAAGCGAGTCGTCGCTCAGAGCTCTGGGTCTTTCCGGTCGCGATCTGGGTGACCTGGTCGCACTGGTGGTGATTGGGACACTCAAGTGCTATGATACGTACTATCGTGGTACTTAGTTGCCCAATTGCCTGAGGGACTCTGGTTCGCGGTTGTACTCACGAGGTAGCTTCCCCTCGTTATAGGTTCCGGTCCGCATGAAGGGGGCACCTTAAACCCGATGAGTCTACCGGGAGGGTGCCTCTCGAATAGTCGGTTGATGAGAGCAGACACCTTTTGTGTCTTTTGGCACCTTTTGTGCCCTCATGGTGGCTGGTCCCCCTGCGATCGGCCACCATGAAAATTTTTCTTACCTAGCCAAATGCCTCGTCATCTAA</t>
  </si>
  <si>
    <t>TAGCCAAATGCCTCGTCATCTAATTAGTGACGCACATGAACGGATCAACGAGATTCCCACTGTCCCTACCTACTATCTA</t>
  </si>
  <si>
    <t>TAGTTGCCCAATTGCCTGAGGGACTCTGGTTCGCGGTTGTACTCACGAGGTAGCTTCCCCTCGTTATAGGTTCCGGTCCGCATGAAGGGGGCACCTTAAACCCGATGAGTCTACCGGGAGGGTGCCTCTCGAATAGTCGGTTGATGAGAGCAGACACCTTTTGTGTCTTTTGGCACCTTTTGTGCCCTCATGGTGGCTGGTCCCCCTGCGATCGGCCACCATGAAAATTTTTCTTACC</t>
  </si>
  <si>
    <t>Sepia lycidas</t>
  </si>
  <si>
    <t>Kisslip cuttlefish</t>
  </si>
  <si>
    <t>Sepiidae</t>
  </si>
  <si>
    <t>GCA_963932155.1</t>
  </si>
  <si>
    <t>R2-1_SLy</t>
  </si>
  <si>
    <t>MPRHAPASTGGNQNFVPVDREGNSLRWSCAVCPRAFGKSAGLSAHMYQAHPNQWNEIKKRRDASYRSNARTYVRWTPDDLRRMAALEREATSLRIHNINTYIGSCMGRSSDQVSHRRRKKDYKDLLKSPESSAPCPGSASSQSQAVLGNPDRVPPRAGTPPAGPVAPVQRTCRIWSGPEIKVLTSAPPGTADADLAPLLPGRSLTAIRSKRKRLPKVATLAGDTEPAPRESQDEEPDTAEAEPPDDVQRDPSRGIVEYITGLLPLISDPRLRNKAELALSEPDGFSSLYYEVFPKNRTANKRTKPPIKAGIRRRRHQRTAIYRFLQNLHSRSPKSVAERVLDSDLSYEGLVAERSFSDEDFLRKWKPVFERDCFADLAGDHPGPPMNELLSPILVSDIVTALASMKESSPGPDGLRLNILREFPVEVVTLLCNLLLLKGPPPSRGRAGNIFTSRVTFIKKVEVPGDPLEFRPIAIGNYFVRVFHRVLACRFEAFIPNHHDQSGFQRHDGIAHNVLKLHAAISEARNKNENLVVAAVDIRKAFDSLSHKALLGILRQKGVPDPLLHYFRLYFGSSRLQIGRDLIHPAHRGVKQGDPLSPWLFNIAMDQILEGQEEYAFTIGALVLNQMAYADDLILFASSPEEMQKRIDRLLVGLGSLGLELNALKCRVLCIRGNKKGKFCYVDTSVNVVVDGTALPAVAADSEFNYLGVRFNWKGVARTPLGLEQLLTRLDRAALKPQQKLNFLKKFLLPRVHHSLVFGRHHRAELVKGDKMIRRAVRRWLRLPADCPNSAIHSPARFGGLGVASLEQLVSTLKSKRLSLFTEGYAEDAPLASNPSVRSLMTYKFSNYSNCTREGLVEDLLSRLDTRGLKGYDHVPAVNSWLDYAPATLAGVEFQDAIRVRLGCMGTPARLSRGGRIVDKLCKCGRNAPMSLPHVAQACGLVDGLRRKRHDNIVLFVAQTMKKRNLDVIMEPRFETERGLRKPDLMIRTERRLIFLDVQVRPDSAACSLDTCNAEKIRKYNQPYFLDAVRDRYGSDIPTKVVALTYNWRGAVAQQSYQDCHTMGLLRWRHFGIISRLVLRDTARMLRAYWRAPAEGLTRPAASPRLLRDCTE</t>
  </si>
  <si>
    <t>TTCGCGCGCAGGCGGCTCGCACGCGCGCCCGTCCCGCCCGTTGCTCAGCGTCTCTCTCGGCGTGGGGGCGTTCGTCCGGCAGCGAACGGTCGACTCGGAACTGGTACGGACCGGGGGAATCCGACTGTCTAATTAAAACAAAGCATCGTGTGGCCGGTCGACCCGTACAGACACGATGTGATTTCTGCCCAGTGCTCTGAATGTCAAAGTGAAGAAATTCAACCAAGCGCGGGTAAACGGCGGGAGTAACTATGACTCTCTTAAGG</t>
  </si>
  <si>
    <t>TAGCCAAATGCCTCGTCATCTAATGGCGGAGCTGCTGGTCCTTGAGGGGGGAATGGTGCTGGGCCTCCTCCTATAGGGTCCCGCCGGTAACAGCCCTCGGGCTGGCTAAGAGTCCAGACGTCGTCCGCAGACATAAAATGTGGGGTGCCCGTGCTTCCTAAATGCGCCGGCCATTGTGGGGTTGCCATCCCCCTCTGACTGTACACAATTGGTTGTTCTCGTATTAACATGCCTCGACACGCTCCCGCCTCGACCGGCGGTAACCAAAACTTTGTCCCTGTAGATCGGGAAGGTAATTCCCTCCGCTGGAGTTGTGCTGTATGCCCGCGCGCTTTCGGGAAATCAGCTGGACTCTCTGCCCATATGTATCAAGCACATCCTAACCAATGGAACGAGATCAAGAAACGGCGCGACGCCTCATATCGCTCGAATGCCCGCACCTACGTCAGATGGACGCCGGACGACCTCAGACGTATGGCTGCGTTAGAACGCGAGGCGACGTCCCTGCGCATTCATAACATCAATACGTACATCGGGTCCTGCATGGGTCGTAGCAGTGACCAGGTGAGCCACAGGCGACGTAAGAAGGACTACAAAGACCTTCTAAAATCGCCTGAGAGCTCCGCCCCCTGTCCTGGCTCTGCCAGCTCACAATCCCAAGCGGTTCTCGGCAACCCTGACCGCGTCCCTCCGCGTGCGGGGACCCCACCGGCTGGTCCGGTGGCCCCTGTACAAAGGACGTGCCGTATATGGTCCGGCCCCGAGATTAAAGTCCTAACATCTGCGCCGCCTGGCACCGCTGACGCTGACTTAGCCCCTCTCCTTCCCGGCCGTTCCCTCACTGCCATACGTTCCAAGAGGAAGCGCCTACCTAAGGTTGCTACTCTGGCCGGTGACACCGAGCCTGCGCCCCGAGAATCCCAGGATGAGGAGCCGGACACGGCGGAAGCCGAGCCCCCCGATGACGTTCAGCGGGATCCCTCCCGTGGCATCGTTGAGTACATCACCGGCCTCTTGCCTTTGATTTCCGATCCTCGTCTTCGGAACAAGGCCGAGTTGGCCCTCAGCGAGCCCGACGGGTTCTCCTCGTTATACTACGAAGTATTCCCTAAGAACAGGACCGCAAACAAACGCACAAAACCACCTATTAAAGCAGGAATCCGGCGGCGTCGCCACCAACGTACCGCCATTTATCGATTCCTCCAAAACCTCCATTCTAGAAGCCCGAAGTCGGTGGCCGAGAGGGTCCTCGACAGCGATCTCTCTTACGAGGGCCTCGTTGCTGAGCGCTCCTTCTCGGACGAGGACTTTTTACGAAAATGGAAGCCGGTTTTTGAGCGTGACTGTTTTGCGGACCTGGCCGGAGACCATCCCGGCCCGCCGATGAACGAACTCTTGTCCCCTATCCTCGTCTCCGATATTGTCACCGCCCTCGCATCTATGAAGGAATCGTCCCCCGGACCGGATGGCCTCCGCCTTAACATCCTACGGGAATTTCCCGTTGAGGTCGTCACCCTGCTATGCAATCTGCTACTGCTGAAGGGCCCCCCCCCTTCCAGGGGTAGAGCCGGAAACATATTCACCTCCCGGGTTACCTTTATCAAGAAGGTGGAGGTTCCCGGTGATCCCCTGGAATTTCGGCCTATTGCCATCGGAAACTACTTTGTGAGAGTTTTCCATCGAGTCCTTGCCTGCCGATTTGAGGCGTTCATCCCGAACCATCATGACCAATCCGGGTTCCAACGTCATGATGGGATCGCCCACAATGTCCTGAAACTACATGCGGCTATTTCCGAAGCCCGCAACAAGAATGAGAATCTTGTAGTAGCCGCCGTTGACATTCGCAAGGCCTTCGACTCGCTCTCACATAAGGCGCTCCTTGGCATACTGAGGCAGAAGGGGGTCCCAGACCCCCTTCTCCATTACTTTCGCTTGTACTTTGGCTCCAGTAGGTTGCAGATCGGGAGGGATCTGATCCACCCTGCTCACCGTGGGGTGAAGCAGGGAGACCCGTTATCCCCGTGGCTCTTTAACATCGCGATGGATCAGATCCTTGAGGGACAGGAGGAGTACGCCTTCACCATCGGCGCGTTAGTGTTAAATCAGATGGCGTATGCTGATGACCTAATACTATTCGCCAGCTCCCCCGAAGAGATGCAGAAGCGGATTGACCGACTCCTTGTCGGCCTTGGCAGTCTAGGACTCGAGTTGAACGCCCTGAAATGCCGTGTGCTGTGCATCCGTGGGAACAAGAAAGGGAAGTTCTGCTATGTGGATACATCGGTGAACGTTGTGGTAGACGGCACCGCCCTCCCGGCTGTTGCCGCCGATTCCGAATTTAACTATCTCGGAGTCCGGTTCAATTGGAAGGGTGTCGCCCGGACACCACTAGGTCTCGAACAACTACTGACCAGGCTCGATCGTGCTGCGCTGAAACCGCAGCAAAAGCTGAACTTCCTTAAAAAATTCTTGCTTCCGCGTGTGCATCACAGCCTCGTTTTCGGCCGCCACCATCGGGCCGAACTGGTAAAAGGGGACAAGATGATTCGTCGGGCGGTTCGTAGGTGGCTCCGGCTGCCTGCTGACTGTCCCAATTCCGCCATTCATTCCCCGGCGAGATTCGGCGGTTTGGGGGTTGCTTCGCTCGAACAACTCGTTTCTACTCTGAAAAGCAAGCGCCTTAGCCTTTTTACTGAAGGGTACGCAGAGGATGCCCCCCTTGCTTCCAACCCCTCGGTCCGCTCCTTAATGACATACAAATTTAGCAATTATTCCAACTGCACCCGTGAGGGGCTGGTCGAAGACCTGCTTAGCAGGTTGGACACCAGAGGCCTAAAGGGGTATGATCATGTCCCGGCTGTTAACAGCTGGCTTGACTATGCCCCCGCCACCTTGGCCGGCGTTGAGTTTCAAGATGCCATCAGAGTCCGATTAGGCTGTATGGGCACACCAGCCCGGTTGTCCCGGGGTGGTAGGATTGTCGATAAGTTATGTAAGTGTGGTCGCAATGCTCCCATGAGCCTGCCCCACGTAGCCCAAGCCTGTGGTCTCGTTGATGGTCTTCGTCGTAAAAGACACGATAATATCGTGCTCTTCGTGGCTCAGACCATGAAGAAGCGGAATTTGGATGTCATTATGGAGCCTAGGTTCGAAACCGAGAGGGGCCTGCGAAAGCCTGACCTCATGATCCGCACGGAGAGGAGGTTGATTTTCCTGGACGTGCAGGTCCGTCCCGACTCGGCCGCTTGCAGTCTGGATACGTGCAATGCCGAGAAAATCCGGAAATACAATCAGCCATACTTCCTCGACGCGGTCCGTGATCGTTACGGTAGCGATATTCCCACCAAGGTCGTTGCCCTGACGTATAATTGGCGCGGTGCGGTTGCCCAACAGAGTTATCAGGATTGCCATACTATGGGTTTGCTAAGGTGGAGGCACTTTGGGATAATCTCCCGACTTGTTCTCCGTGATACTGCCCGTATGCTCCGAGCATATTGGCGCGCCCCGGCGGAGGGGTTAACTCGCCCTGCTGCTTCACCGAGGTTGCTTCGTGACTGCACTGAGTAGTCTAGTTAAGCCTAACTTCCTAAAAAAAAAAAAAAAAAAAAAAAAAAAAAAAAAAATTTATCACCCTTTCCTTATTTTGCCGGTGCTCAGCCGGGATTCCCGGTCTACAGGGGTTAACTCACCTAACCTTCATAGGTTAAAGGGAATTTCCCACCCCCGCCCTAAGATGACGGTTAGAACGCGCCCCACCTCCCCGCTGGTGGCATTTGGAAACGCCATTTGGCGGCTAAGTGGGCGTACCGGTCAAAGCGCTACAGACCGGTGGGCGGTGTGGTGGTGAGT</t>
  </si>
  <si>
    <t>TAGCCAAATGCCTCGTCATCTAATTAGTGACGCGCATGAACGGATCAACGAGATTCCCACTGTCCCTACCTACTATCTAGCGAAACCACAGCCAAGGGAACGGGCTTGGAACGATCGGCGGGGAAAGAAGACCCTGTTGAGCTTGACTCTAGTCCGACTCTGTGAGGAGACACGGGAGGTGTAGCATAGGCGGGAGACACGCCTTTGTCGGCGTCGGGAGCGCGTCGATCGGGGCCGGGCGGCGGCCGTCGGTTGCCGTGGAGGTCGGTTTCGTACGGCGGTAGCGGGGTTGCGGTTGCGGGGGGGACGGGGGTTTGCGGCTGGGGGGTTCGCGCCTCTCGACGTTTCACTCTTCGCCTTCCCACTTCCGTTTTCTCTTCTTTTCGTCGGGCGGAGCCACCGCCTCCTCGGTGGGCCGGCGTTTCGTTCGTCCCGG</t>
  </si>
  <si>
    <t>TAGTCTAGTTAAGCCTAACTTCCTAAAAAAAAAAAAAAAAAAAAAAAAAAAAAAAAAAATTTATCACCCTTTCCTTATTTTGCCGGTGCTCAGCCGGGATTCCCGGTCTACAGGGGTTAACTCACCTAACCTTCATAGGTTAAAGGGAATTTCCCACCCCCGCCCTAAGATGACGGTTAGAACGCGCCCCACCTCCCCGCTGGTGGCATTTGGAAACGCCATTTGGCGGCTAAGTGGGCGTACCGGTCAAAGCGCTACAGACCGGTGGGCGGTGTGGTGGTGAGT</t>
  </si>
  <si>
    <t>Arion rufus</t>
  </si>
  <si>
    <t>Red slug</t>
  </si>
  <si>
    <t>Gastropoda</t>
  </si>
  <si>
    <t>Stylommatophora</t>
  </si>
  <si>
    <t>Arionidae</t>
  </si>
  <si>
    <t>GCA_032362185.1</t>
  </si>
  <si>
    <t>R2-1_ARu</t>
  </si>
  <si>
    <t>IFDLRVFISVYTINQAMACSKSSQTITLAYPTQTKTFTCPTCTKGLKNHPSIKRHLESHNIVTVYQCEKCGRPYENLKQVASHHPRCGTTKPADKPEPTTQCTWCERSFSSLPGMRLHCRRTHPKLFMDDLQSTHERKPQRETWSAECKTILAAAEAKLPPETPHINIALHKQFPNRSTDNIKGQRKKPEYKDQVAHFRRNPPVPPTTAQLPHQPSCRPPNAPLSEQLFNLIENLPAESPNTCHYRIREELQNISQSTKNSKNPPNYNSLLSLLGMKVSKKQKAARPATPELPATASNRARKRHLYPIYQSLYRTNKKRLASHLFDDQALDQASPPPDKAYSHFTKIFGKNPFNDTEHATIKVQTDTPSDAQGLMQLISTEEVTSALKSMKKNGASGPDKIHYKDLIRTKPIHLAATFNLWLLTKRVPDALKANNTTLLPKGKPNPDDITKWRPITISSYLLRLYNRILNSRLTEATHLNPKQKAFIPADGCLENTTLLSLITDKYKKKRKSYYIMFLDLSKAFDSVHHSSTRRALQRHNVDPNFIDVITDLYENTYTRIISGTYTSDPINIRCGVKQGCPLSPRLFNLVLDELFDSTPSHIGLEAFGHKHNMLAFADDLVIMAESKAGLSQLLDHCTAFFDKRRMTINPSKSAVLGATVVNRLAGKNITKGIPLATSEWSVNGKPIPIVPPEESTNYLGQKFNSLGKEKQNLLRPLKLWTTAVEKAPLKPVQKMDMIKTFVIPKLAYHFINNLYAKETHRAVQCILNVTTRNILHLPHTSSNRFITTPTSLGGLGIPDISTMANKLRHGALIR</t>
  </si>
  <si>
    <t>CGCTCCGTCTTTCCCCTCCGCAGCGTCGGCTCCCGAGCCTCCGGCGCCGGGCGAGCCCGGACCGGCGCGGGGCCCGCCTCGTGGACAGTCCTGGCTGCGCGGCCGCCTTCACGGCGGTCGCTTCGTCCGGCACCAGACAGCCGGCTCAGAACTGGTACGGACCAGGGGAATCCGACTGTCTAATTAAAACAGAGCATTGCGACGTCCGCAGCCGGGGCGTTGACGCAATGTGATTTCTGCCCAGTGCTCTGAATGTCAAAGTGAAGAAATTCAAAGAAGCGCGGGTAAACGGCGGGAGTAACTATGACTCTCTTTGTTT</t>
  </si>
  <si>
    <t>GCGATACGATTTACTCTTAACTTTTAAGAGTCCAATTGTCATAAGTTACGTAGCCTATGAAACAGAACCTCCACGTGGTGGCTCCCGGATACTGGAACCAATTCGTTGGTTCTTGCTAATACTGTTTCAACTTTCACTTTTCGTGTACGCAGTTACTCGCTCAAAACATTGCGATAACTACCCGGAAGTATTTATACTTTCCGGTTCACACTTTAGTGTTCTTAATAGCATCTAGTTTAGCATTCCTATGCCGTCTTTTTCAAGACGAAACTGTTGCGCCCCTCGAGTCTCCTTAAGGACCCCGTACCTATCCCGTTGATACTTACGTTTTTTACTAGTTACGCTTAACGTCATTTCATTATTTACCAGTTCTTTTGATTTTCAATTTTCGCACTACGTACTCAACACGCACCAGTTCTTTTGATTTTCAATTTTCGCACTACGTACTCAACACGCACCCGTTAATTCGTAAATTCGTTGTCTTGTCATTACCATTCATTTTTTCACTTTTAAATATTACGAGTTCCGTTTTATATTCCCGTTCGTTTACTTTTTTATTAAATTTTCGATTTACGTGTTTTTATATCGGTTTACACCATCAATCAAGCCATGGCTTGTTCAAAATCAAGCCAAACTATTACCCTAGCATACCCTACTCAAACTAAAACTTTCACGTGCCCAACCTGTACTAAAGGCCTCAAAAACCACCCCTCAATCAAAAGGCATTTAGAAAGTCACAATATTGTGACTGTATACCAGTGCGAGAAGTGCGGTAGGCCATACGAAAACCTCAAGCAAGTGGCTTCACACCATCCACGCTGCGGTACCACCAAACCAGCCGATAAGCCAGAGCCTACCACACAGTGTACCTGGTGTGAAAGATCGTTCAGCAGCCTTCCTGGCATGAGACTTCACTGCCGGAGAACCCACCCAAAACTGTTCATGGACGATCTACAATCGACACACGAGAGGAAGCCACAACGAGAGACATGGTCCGCGGAATGCAAAACCATCCTTGCAGCCGCCGAAGCGAAGCTACCTCCCGAAACCCCACACATCAACATCGCCCTCCACAAGCAGTTCCCGAACAGATCTACCGACAACATCAAAGGCCAACGGAAGAAGCCTGAATACAAAGATCAGGTCGCCCACTTCCGCCGAAACCCACCGGTCCCGCCCACTACGGCCCAGCTCCCCCACCAGCCATCCTGCCGACCACCCAATGCACCACTTTCGGAACAACTCTTCAACCTCATCGAAAATCTACCAGCGGAGTCGCCAAACACCTGCCACTATCGCATCAGGGAAGAACTCCAAAACATAAGCCAATCAACCAAGAATAGCAAAAACCCACCGAACTACAACTCCCTGCTTTCCCTGCTCGGAATGAAAGTGTCCAAAAAGCAGAAGGCGGCCAGACCAGCAACACCCGAACTCCCGGCCACTGCCTCAAACCGTGCAAGGAAACGCCACCTCTATCCCATCTACCAGTCCCTGTACAGGACAAACAAAAAACGCCTCGCATCACACCTCTTCGACGACCAAGCACTCGACCAAGCTTCCCCACCACCCGACAAAGCCTACAGCCATTTCACTAAAATCTTCGGTAAAAACCCGTTCAACGACACTGAGCACGCCACCATCAAGGTCCAAACCGACACGCCTAGCGACGCCCAAGGACTGATGCAACTAATATCGACCGAAGAAGTAACCTCTGCCCTGAAAAGCATGAAGAAAAACGGAGCTTCAGGGCCGGACAAAATCCACTACAAAGACCTCATCCGAACCAAACCCATCCACCTCGCAGCAACCTTCAACTTGTGGCTGCTCACAAAAAGAGTCCCCGACGCCCTAAAGGCCAACAACACCACCTTACTCCCAAAGGGTAAGCCCAACCCTGACGACATCACCAAATGGCGCCCCATCACAATCTCATCTTATCTCCTTCGGCTGTACAACAGAATACTTAACAGCCGCCTCACCGAAGCAACCCACCTAAACCCTAAACAGAAGGCCTTCATCCCGGCAGACGGATGCCTGGAAAACACAACACTCCTCAGCCTCATCACCGACAAGTACAAAAAGAAACGGAAATCATACTACATCATGTTCTTGGACTTATCCAAAGCATTTGACTCCGTCCACCATTCGTCAACCAGACGAGCCCTACAACGACACAACGTGGACCCCAACTTCATTGACGTCATAACTGACCTATATGAGAACACATACACGAGAATCATCTCAGGCACCTACACCTCCGACCCCATCAACATTAGATGCGGAGTCAAGCAAGGCTGTCCTTTGAGCCCCCGCCTCTTCAACCTGGTCCTAGACGAATTGTTCGACTCCACGCCATCGCACATCGGCCTCGAGGCCTTCGGCCACAAACACAACATGTTAGCCTTCGCCGACGACCTCGTCATTATGGCAGAATCAAAAGCCGGCCTATCCCAGCTCCTCGACCACTGCACCGCCTTTTTCGATAAAAGAAGGATGACCATCAACCCCAGCAAGTCGGCCGTCCTCGGCGCTACCGTAGTAAACCGACTTGCCGGGAAAAACATCACCAAAGGAATCCCACTCGCAACCTCCGAATGGTCTGTCAACGGGAAACCCATCCCGATCGTCCCTCCCGAAGAATCCACTAACTACCTGGGGCAAAAATTCAACAGCCTCGGAAAGGAGAAGCAGAACCTCCTTCGGCCACTTAAACTATGGACCACCGCCGTCGAGAAAGCTCCTTTGAAACCGGTCCAGAAAATGGATATGATCAAGACTTTCGTCATTCCAAAACTGGCATATCACTTCATAAACAACCTGTACGCAAAGGAGACTCATCGTGCAGTACAGTGCATCCTCAACGTCACCACCAGGAACATCCTACACCTACCTCACACATCAAGCAACCGCTTCATAACGACCCCCACTTCGTTAGGCGGTCTGGGCATCCCCGACATCAGCACCATGGCAAATAAACTACGCCACGGCGCCCTCATCCGAT</t>
  </si>
  <si>
    <t>TAGCCAAATCCGACGACCCGTGCATACGTAGTATGTACGCCTCGGATAGAATACAGCGGGAGCTGAAATTCCTCGCCAACTCCCTCGCTCTACCTCTCCCGGAAGCGGACAAGCACCTAACAAGCCAAACCATCCACAAACAGCTCCTAAAAGACATCTCCGACTACGCAGAAACCAAACAAGGACAAGGCTTCCAATGTTTCAACCATTCTGCCTCGTCCAAATGGATCATCGACCCGACCATCCTCACTGGTAGCCTCTACACCAAGGCCATTGCTCTAAG</t>
  </si>
  <si>
    <t>Octopus vulgaris</t>
  </si>
  <si>
    <t>Common octopus</t>
  </si>
  <si>
    <t>Octopoda</t>
  </si>
  <si>
    <t>Octopodidae</t>
  </si>
  <si>
    <t>xcOctVulg1.1</t>
  </si>
  <si>
    <t>R2-1_OVu</t>
  </si>
  <si>
    <t>RVYGETVRASSDHSSGRPPRAFGVGVHWQSAWKSGSSHGETVEKLMMYNVNFNAIRVSGPAKLAVPRSREGPRYQSRHGTCPRRGEKLLLPEVGTGSNPPRRNQVDPPIVYSTSGFKSLTVSRDKPGRFVLECASHTLVLRGEQLPPEIAADHDALFGLPLSVPPRSLEDGPPTGVALDSGVACHPSADAFTLEIPCASMSIVCPLCPRHFSSPLEWGLHVLNRHSRKPVYRCSRCGHESGHLHSVRCHVGKCKGNAAPTALESQQLAHKCEWCSQAFRTALGLSQHIRHKHPVQANRRRIDSRLNEIARKRAKRAQLARTSGRTSRGCWTEEEVEILLTKEKELLEAGCKKINVGVAPWLPGKTAKQISDKRCDLRKVRNKVPPATASRQSAPTEKSTAQPAVPDWREPFSQAASPGHSTWASSFADCLLALCEDCSELNWSDFVSRVEEWVSHMASRRVSARERRKRTTPGAGQGSAKQRNGSTVNRRAKIERYARFQRLFALNRRKLMAVILGEDLGGECPVPMSDIEALYRDRLSRPGPEVDLGAYPAASAVDNTSILCPFTVEELKIARRRMDPASAAGPDGLTAREVRAVDPAVLANLFNCLLLTGRVPRILLRGRSILLRKKAGDPNDLSNWRPLTICSAVYRLYTKVLAARMLQATPLNPSQRGFIKADGCGENNFLLRRLLDHARGATHARPKLPGLEIAFLDLAKAFDTVSHSLIFAGMRRLGYDNHLIGLVGQLYEGSTTTFTIGTECSTPIEIRRGVRQGDALSPLLFNIATDPLLGALPADMGLQICGAVMAGLAYADDMVLVSGSSRGLQSLLDQCSEFYHAVGLSINVSKCAWFSIRNWGKSYLVNVTSPPELDGCPLPRVEPDESVPYLGIKALPWSTQNRETSVETVSRCIDEICRASLKPRQKFMMLQQYYLPSLFYALTQAIPSKVALDELDMAIRGGARRMLHLPDSTSKSFLYSARRDGGLSLCQLARAIPKNVIRRNQRLLNSGYDAVRTIAQAARLATKNAELAALYDLPSVRNDGDLYAPDLRATHAKRWKSQPVQGVCAAAFKSDQIGNSWMTRPGGISEECYLGLLKMRTNTFPTRECLTRGGRGDSTCRKCKSASETISHISGQCSRLKTQRLARHNRICRLVAREAERYGWMTGWEPVYRVSGSRLIPDLVFRSSSEVVVIDVTVRYEQDTALRDAAHEKERKYRPLIPLLQTELGLPVRVFGCPIGACGAWCAEAEEALAALRIMDKRFMRLLSRTAMLCTLNMLRS</t>
  </si>
  <si>
    <t>CGCGTGTCGCCGCCTACGGACCTCCCGGTCCGGAAAGCGCGCGCGCGGCCGGGGCGTCGTCGCGGTTGTCGGATCCGCGCGCGCGGCCTTCTCGTGCGTCGGCGTACCGCGCCTCCCGGCGCGTGCGCGGGCCGTCGTTCGTTGCGGTGGCTCGGTTTCATACGGGGCGCCCGGGGCGTAGTGGGCGCGAACAAAACGGCTCCACACCCGGGACGCCGTGGAGCGACACGGCTTCGGGCTCGCCGTCGCGTCGGTGCGCGCGCGGCTCGGCTCCGCAAGGGGTCGCGGTCGTCGTCGCGCACCGCGACGCGCGGCAGGCGTTCGGCCGGCGGCGAACGGTCGACTCGGAACTGGTACGGACCGGGGGAATCCGACTGTCTAATTAAAACAGAGCATCGCGTAGCCGGCCGAGCCGCACAGACGCGATGTGATTTCTGCCCAGTGCTCTGAATGTCAAAGTGAAGAAATTCAACCAAGCGCGGGTAAACGGCGGGAGTAACTATGACTCTCTTAAGG</t>
  </si>
  <si>
    <t>GTTGCTGCCTTGTCGCGGCAAGAGAGCTTACGTCCGTGATGTGAGCTAGGTCGGTCGGTGTCGAACACACCGGTAGGTCCAACCATACCGAATTGGTTGCATCGCAGTGGACTAACGAAAGCGGCCTGAATCTCCCTGACCGAACCGATACGGTGGGAGACTCCGCAGACTCTGGGGCGGTTACTACGGGCGGGGCTCCGGTCCTCCTCCTGACGTGTGTATGGCGAAACCGTACGTGCATCTAGTGATCACTCCTCGGGGCGGCCCCCTCGCGCGTTTGGGGTTGGGGTGCACTGGCAGTCTGCCTGGAAATCTGGCTCGAGCCACGGAGAAACGGTCGAAAAACTTATGATGTACAACGTAAACTTCAATGCCATACGGGTGTCAGGCCCCGCGAAGCTGGCGGTGCCGAGGTCTCGGGAAGGGCCTCGGTACCAGTCGCGGCATGGGACGTGCCCACGCCGCGGCGAAAAGCTACTTCTCCCTGAGGTGGGTACAGGGTCTAACCCTCCTCGGCGTAATCAGGTAGACCCCCCGATCGTGTACAGTACAAGTGGCTTCAAGTCGCTTACAGTCTCTAGGGACAAACCGGGCCGCTTTGTTCTCGAATGCGCGTCCCACACGTTGGTTCTTCGTGGCGAACAACTCCCGCCGGAGATCGCGGCGGACCACGACGCTCTCTTCGGCCTTCCCCTGTCCGTTCCCCCTCGCTCTTTAGAGGACGGACCGCCCACGGGGGTGGCCTTAGATAGCGGCGTGGCCTGCCACCCGTCGGCTGACGCGTTCACCCTGGAGATTCCATGTGCGTCGATGTCCATAGTGTGCCCACTCTGCCCTCGACACTTCTCGAGCCCTCTCGAATGGGGGCTCCACGTACTCAACAGGCATTCCCGAAAGCCTGTCTACAGATGCAGCCGCTGCGGCCACGAGAGCGGCCACCTCCATTCGGTCAGGTGTCACGTCGGAAAGTGCAAGGGGAACGCAGCCCCAACGGCACTAGAATCTCAGCAGCTCGCCCACAAATGTGAATGGTGCAGCCAAGCCTTCCGAACGGCTTTGGGGCTGTCACAGCACATTAGGCACAAACACCCGGTGCAGGCGAATAGGCGCAGGATCGATAGCCGCCTAAACGAAATAGCACGCAAGAGGGCTAAGCGTGCTCAACTCGCGCGTACCTCAGGGCGGACGTCGCGAGGCTGCTGGACGGAGGAAGAAGTCGAGATCCTCCTAACGAAAGAAAAGGAATTGCTGGAGGCGGGGTGTAAGAAGATCAATGTGGGGGTAGCCCCCTGGCTACCAGGTAAGACGGCTAAACAGATTAGCGATAAGCGTTGCGACCTGCGGAAAGTTCGTAACAAAGTCCCGCCAGCCACCGCCTCCAGGCAAAGCGCACCGACCGAGAAGAGCACGGCACAGCCCGCAGTCCCGGACTGGCGGGAGCCGTTCAGTCAAGCTGCATCACCAGGACACTCCACCTGGGCATCATCCTTCGCAGACTGCCTTCTGGCACTCTGTGAGGACTGCTCGGAGCTGAACTGGTCGGATTTCGTGAGTCGTGTAGAGGAATGGGTGAGCCACATGGCGTCGCGCCGAGTGAGCGCTCGTGAAAGGAGAAAGCGGACCACCCCTGGAGCTGGGCAGGGGTCAGCGAAACAACGAAATGGCTCTACAGTTAACCGACGCGCGAAGATAGAACGTTATGCGCGATTCCAGCGACTATTCGCACTCAACAGGAGAAAGCTTATGGCGGTAATACTTGGTGAGGACCTAGGGGGCGAGTGCCCCGTCCCGATGAGCGACATCGAAGCGCTCTACCGGGACAGGCTCTCCCGACCGGGGCCAGAGGTCGATCTAGGCGCCTACCCGGCCGCCTCCGCGGTGGACAACACCTCCATTCTGTGTCCGTTCACCGTAGAGGAGCTAAAGATCGCCCGCCGACGCATGGATCCGGCCTCTGCCGCCGGCCCCGATGGCCTGACAGCCCGCGAAGTCAGGGCAGTCGACCCTGCGGTCCTCGCCAACCTCTTTAACTGCCTACTGCTTACGGGACGCGTTCCGAGGATCCTGTTGCGTGGCAGGTCGATCCTCCTTCGAAAGAAGGCAGGAGACCCGAATGACCTGTCTAACTGGCGGCCACTCACCATCTGTTCCGCGGTTTACCGCCTATACACGAAGGTGCTTGCCGCCAGGATGCTTCAGGCCACGCCCCTCAACCCCTCTCAGCGCGGCTTCATTAAGGCCGACGGATGCGGCGAGAATAACTTTCTCCTCCGCCGGCTACTGGACCACGCCAGGGGGGCTACGCACGCCCGACCTAAACTCCCGGGGCTAGAAATAGCCTTCCTGGATCTGGCCAAAGCCTTCGACACGGTCTCGCATTCTCTCATCTTTGCGGGCATGAGAAGGCTCGGCTACGATAACCACCTGATTGGACTAGTGGGACAGCTCTACGAGGGCTCTACCACGACATTCACGATTGGGACTGAGTGCAGCACGCCGATCGAGATTAGGCGCGGTGTCCGACAGGGCGACGCCCTATCACCGCTACTATTCAACATCGCGACCGACCCACTGCTGGGAGCCCTGCCCGCTGATATGGGCCTCCAGATCTGTGGTGCGGTCATGGCGGGCCTCGCGTACGCGGACGACATGGTGCTAGTCTCCGGCTCTAGCCGGGGGCTACAGAGCCTTCTCGACCAGTGCTCGGAGTTCTACCACGCGGTAGGGCTCTCCATTAACGTCTCCAAATGCGCGTGGTTCTCCATTCGGAACTGGGGAAAGTCGTACCTAGTCAACGTGACGTCGCCGCCGGAGCTCGATGGTTGCCCGTTACCACGAGTCGAACCGGACGAAAGTGTGCCGTACCTAGGGATAAAAGCCCTTCCCTGGTCGACACAGAACAGAGAGACATCGGTAGAGACCGTATCACGCTGCATAGACGAGATATGCCGGGCTTCGCTAAAGCCCCGTCAAAAGTTCATGATGCTACAGCAGTACTACCTGCCGAGCCTGTTTTACGCTTTAACACAGGCGATACCATCAAAAGTAGCACTAGATGAACTGGATATGGCCATAAGAGGTGGGGCGCGAAGGATGCTCCACCTCCCCGATTCGACGTCAAAAAGTTTCCTATATAGCGCAAGAAGGGACGGAGGCCTCAGCCTCTGTCAGTTGGCACGCGCTATTCCAAAAAACGTGATTCGCAGGAATCAGCGTTTACTGAACTCAGGATATGATGCCGTTAGAACGATAGCTCAGGCGGCCCGGCTCGCCACAAAGAACGCGGAGCTGGCCGCCCTATACGATCTTCCGTCTGTCCGAAATGATGGAGACCTGTACGCCCCGGACCTCCGCGCCACCCACGCAAAGAGGTGGAAATCGCAACCGGTCCAGGGTGTCTGCGCTGCCGCCTTCAAATCGGACCAGATCGGTAATAGCTGGATGACGCGACCGGGCGGGATATCTGAGGAATGCTACTTGGGGTTACTCAAGATGCGGACCAATACGTTTCCCACCCGCGAATGCCTCACTCGGGGAGGCCGAGGTGATAGCACCTGTAGGAAGTGCAAAAGCGCGTCAGAGACGATCTCCCACATCAGTGGCCAGTGCTCACGCCTCAAAACGCAGAGGCTGGCCAGGCACAATCGAATATGCCGGCTGGTGGCTAGGGAGGCCGAACGGTATGGATGGATGACCGGCTGGGAGCCGGTCTATAGAGTGTCTGGGTCCAGACTAATTCCCGATTTAGTATTCCGCAGTTCGAGTGAGGTGGTCGTTATAGACGTGACCGTCAGGTACGAGCAAGACACGGCGCTGAGGGACGCCGCGCACGAGAAAGAGAGGAAGTACCGGCCGCTGATACCTCTCCTTCAAACGGAGCTGGGTCTACCGGTACGCGTGTTCGGTTGTCCGATAGGAGCCTGCGGCGCTTGGTGCGCCGAGGCCGAGGAGGCGTTGGCTGCGCTACGTATTATGGATAAGCGCTTTATGCGGCTACTGAGCAGAACTGCGATGCTCTGCACGTTAAATATGCTAAGGAGTTGATCCAGGGGCGGGATCAGACGGCGCGGCCCTCGCCCGGGCGCCGTTACTAGAGGTTCGGTTGACCTCCACATCAGCCTCTCTCGTATTCGATTTCCCGAGGCCCATCGCAAACAAAATCTCGCGATTCCGTCGGCCACACCGTCGATTCCCCCGCGGGTCCCCCGAAGCAAGGCGTGCATCGAGCTTCTGGGTCCCTGTGCCGTTCACCGCAGGGCTGAGGGTGCGGGACGACTGGACCCGCCCTCTAGTACGTGAGCCAGTCTAAGAACGTGACTTCCCCGCAGTCGAAGCGTCCATACTCCTGCGGGGACCCCACCGGAACGTACGCTACTCCCAAGGTGATCCGGGAGTTTACCTGACAATACATATAGGTCCGAGCCTGTCCGAAGAGCGTTATGTGCGGAAACCGGACCCTGATGCCACTCTCTGACGCTGCTACCACACAGCGCCAGGTGCGGCAAAAACGGGAATCTAGGACCACACCACTAATGCCGCCCGAGGGGTGCCAATTCCGGACGGGGGAACGGACAAACCGAACAAGACATCCGCCGGAATGATGTCCAAGACCGTGATTCAGATCACTGGCCAAGGCAGAGCGGGTCTAGCCCGAAGGGACAACGTGCGCGTCGCTATGACGAAGTGCGTGTGGGACCACCCACATTAAATAATAGGGAAAGATTACGGTTGGTTTTTCGGTAAGTATGGG</t>
  </si>
  <si>
    <t>TAGCCAAATGCCTCGTCATCTAATTAGTGACGCGCATGAACGGATCAACGAGATTCCCACTGTCCCTATCTACTGTCTAGCGAAACCACAGCCAAGGGAACGGGCTTGGACGGATCGGCGGGGAAAGAAGACCCTGTTGAGCTTGACTCTAGTCCGGTTTTGTGAGGGCACACGGTAGGCGTAGCATAGGCGGTAGCATTCGCGTTGCCCCGCGCCGGGCGTTGCCGTCACCGGCGGCGCGCTGGCGTGCTGTTCGTCGTCCGCACCG</t>
  </si>
  <si>
    <t>TGATCCAGGGGCGGGATCAGACGGCGCGGCCCTCGCCCGGGCGCCGTTACTAGAGGTTCGGTTGACCTCCACATCAGCCTCTCTCGTATTCGATTTCCCGAGGCCCATCGCAAACAAAATCTCGCGATTCCGTCGGCCACACCGTCGATTCCCCCGCGGGTCCCCCGAAGCAAGGCGTGCATCGAGCTTCTGGGTCCCTGTGCCGTTCACCGCAGGGCTGAGGGTGCGGGACGACTGGACCCGCCCTCTAGTACGTGAGCCAGTCTAAGAACGTGACTTCCCCGCAGTCGAAGCGTCCATACTCCTGCGGGGACCCCACCGGAACGTACGCTACTCCCAAGGTGATCCGGGAGTTTACCTGACAATACATATAGGTCCGAGCCTGTCCGAAGAGCGTTATGTGCGGAAACCGGACCCTGATGCCACTCTCTGACGCTGCTACCACACAGCGCCAGGTGCGGCAAAAACGGGAATCTAGGACCACACCACTAATGCCGCCCGAGGGGTGCCAATTCCGGACGGGGGAACGGACAAACCGAACAAGACATCCGCCGGAATGATGTCCAAGACCGTGATTCAGATCACTGGCCAAGGCAGAGCGGGTCTAGCCCGAAGGGACAACGTGCGCGTCGCTATGACGAAGTGCGTGTGGGACCACCCACATTAAATAATAGGGAAAGATTACGGTTGGTTTTTCGGTAAGTATGGG</t>
  </si>
  <si>
    <t>Octopus sinensis</t>
  </si>
  <si>
    <t>East Asian Common Octopus</t>
  </si>
  <si>
    <t>GCA_006345805.1</t>
  </si>
  <si>
    <t>R2-1_OSi</t>
  </si>
  <si>
    <t>TPRSCTVQVLECASHTLVLRGEQLPPEIAADHDALFGLPLSVPPRSLEDGPPTGVALDSGVACHPSADAFTLEIPCASMSIVCPLCPRHFSSPLEWGLHVLNRHTRKPVYRCSRCGHESGHLHSVRCHVGKCKGNAAPTALESQQLAHKCEWCSQAFRTALGLSQHIRHKHPVQANRRRIDSRLNEIARKRAKRAQLARTSGRTSRGCWTEEEVEILLTKEKELLEAGCKKINVGVAPWLPGKTAKQISDKRCDLRKVRNKVPPATASRQSAPTEKSTAQPAVPDWREPFSQAASPGHSTWASSFADCLLALCEDCSELNWSDFVSRVEEWVSHMASRRVSARERRKRTTPGAGQGSAKQRNGSTVNRRAKIERYARFQRLFALNRRKLMAVILGEDLGGECPVPMSDIEALYRDRLSRPGPEVDLGAYPASSAVDNTSILCPFTVEELKIARRRMDPASAAGPDGLTAREVRAVDPAVLANLFNCLLLTGRVPRILLRGRSILLRKKAGDPNDLSNWRPLTICSAVYRLYTKVLAARMLQATPLNPSQRGFIKADGCGENNFLLRRLLDHARGATHARPKLPGLEIAFLDLAKAFDTVSHSLIFAGMRRLGYDNHLIGLVGQLYEGSTTTFTIGTECSTPIEIRRGVRQGDALSPLLFNIATDPLLGALPADMGLQICGAVMAGLAYADDMVLVSGSSRGLQSLLDQCSEFYHAVGLSINVSKCAWFSIRNWGKSYLVNVTSPPELDGCPLPRVEPDESVPYLGIKALPWSTQNRETSVETVSRCIDEICRASLKPRQKFMMLQQYYLPSLFYALTQAIPSKVALDELDMAIRGGARRMLHLPDSTSKSFLYSARRDGGLSLCQLARAIPKNVIRRNQRLLNSDYDAVRTIAQAARLATKNAELAALYDLPSVRNDGDLYAPDLRATHAKRWESQPVQGVCAAAFKSDQIGNSWMTRPGGISEECYLGLLKMRTNTFPTRECLTRGGRGDSTCRKCKSASETISHISGQCSRLKTQRLARHNRICRLVAREAERYGWMTGWEPVYRVSGSRLIPDLVFRSSSEVVVIDVTVRYEQDTALRDAAHEKVRKYRPLIPLLQTELGLPVRVFGCPIGACGAWCAEAEEALAALRIMDKRFMRLLSRTAMLCTLNMLRS</t>
  </si>
  <si>
    <t>CCGTGGAGCGACACGGCTTCGGGCTCGCAAGGGGTCGGTCGTCGACGCGCGGCAGGCGTTCGGCCGGCGGCGAATGGCCGACTCGGAACTGGTACGGTCCGGGGGAATCCGACTGTCTAATTAAAACAGAGCATCGCGTAGCCGGCCGAGCCGCACAGACGCGATGTGATTTCTGCCCAGTGCTCTGAATGTCAAAGTGAAGAAATTCAACCAAGCGCGGGTAAACGGCGGGAGTAACTATGACTCTCTTAACG</t>
  </si>
  <si>
    <t>GGTTGCTGCCTTGTCGCGGCAAGAGAGCTTACGTCCGTGATGTGAGCTAGGTCGGTCGGTGTCGAACACACCGGTAGGTCCAACCATACCGAATTGGTTGCATCGCAGTGGACTAACGAAAGCGGCCTGAATCTCCCTGACCGAACCGATACGGTGGGAGACTCCGCAGACTCTGGGGCGGTTACTACGGGCGGGGCTCCGGTCCTCCTCCTGACGTGTGTATGGCGAAACCGTACGTGCATCTAGTGATCACTCCTCGGGGCGGCCCCCTCGCGCGTTTGGGGTTGGGGTGCACTGGCAGTCTGCCTGGAAATCTGGCTCGAGCCACGGAGAAACGGTCGAAAAACTTATGATGTACAACGTAAACTTCAATGCCATACGGGTGCCAGGCCCCGCGAAGCTGGTGGTGCCGAGGTCTCGGGAAGGGCCTCGGTATCAGTCGCGGCATGGGACGTGCCCACGCCGCGGCGAAAAGCTACTTCTCCCTGAGGTGGGTACAGGGTCTAACCCTCCTCGGCGTAATCAGGTAGACCCCCCGATCGTGTACAGTACAAGTTCTCGAATGCGCGTCCCACACGTTGGTTCTTCGTGGCGAACAACTCCCGCCGGAGATCGCGGCGGACCACGACGCTCTCTTCGGCCTTCCCCTGTCCGTTCCCCCTCGCTCTTTAGAGGACGGACCGCCCACGGGGGTGGCCTTAGATAGCGGCGTGGCCTGCCACCCGTCGGCTGACGCGTTCACCCTGGAGATTCCATGTGCGTCGATGTCCATAGTGTGCCCACTCTGCCCTCGACACTTCTCGAGCCCCCTCGAATGGGGGCTCCACGTACTCAACAGGCATACCCGAAAGCCTGTCTACAGATGCAGCCGCTGCGGCCACGAGAGCGGCCACCTCCATTCGGTCAGGTGTCACGTCGGAAAGTGCAAGGGGAACGCAGCCCCAACGGCACTAGAATCTCAGCAGCTCGCCCACAAATGTGAATGGTGCAGCCAAGCCTTCCGAACGGCTTTGGGGCTGTCACAGCACATTAGGCACAAACACCCGGTGCAGGCGAATAGGCGCAGGATCGATAGCCGCCTAAACGAAATAGCACGCAAGAGGGCTAAGCGTGCTCAACTCGCGCGTACCTCAGGGCGGACGTCGCGAGGCTGCTGGACGGAGGAAGAAGTCGAGATCCTCCTAACGAAAGAAAAGGAATTGCTGGAGGCGGGGTGTAAGAAGATCAATGTGGGGGTAGCCCCCTGGCTACCAGGCAAGACGGCTAAACAGATTAGCGATAAGCGTTGCGACCTGCGGAAAGTTCGTAACAAAGTCCCGCCAGCCACCGCCTCTAGGCAAAGCGCACCGACCGAGAAGAGTACGGCACAGCCCGCAGTCCCGGACTGGCGGGAGCCGTTCAGTCAAGCTGCATCACCAGGACACTCCACCTGGGCATCATCCTTCGCAGACTGCCTTCTGGCACTCTGTGAGGACTGCTCGGAGCTGAACTGGTCGGATTTCGTGAGTCGTGTAGAGGAATGGGTGAGCCACATGGCGTCGCGCCGAGTGAGCGCTCGTGAAAGGAGAAAGCGGACCACCCCTGGAGCTGGGCAGGGGTCAGCGAAACAACGAAATGGCTCTACAGTTAACCGACGCGCGAAGATAGAACGTTATGCGCGATTCCAGCGACTATTCGCACTCAACAGGAGAAAGCTTATGGCGGTAATACTTGGTGAGGACCTAGGGGGCGAGTGCCCCGTCCCGATGAGCGACATCGAAGCGCTCTACCGGGACAGGCTCTCCCGACCGGGGCCAGAGGTCGATCTAGGCGCCTATCCGGCCTCCTCCGCGGTGGACAACACCTCCATATTGTGTCCGTTCACCGTAGAGGAGTTAAAGATCGCCCGCCGACGCATGGATCCGGCCTCTGCCGCCGGCCCCGATGGCCTGACAGCTCGCGAAGTCAGGGCGGTCGACCCTGCGGTCCTCGCCAACCTCTTTAACTGCCTACTGCTTACGGGACGCGTTCCGAGGATCCTGTTGCGTGGCAGGTCGATCCTCCTTCGAAAGAAGGCAGGAGACCCGAATGACCTGTCTAATTGGCGACCACTCACCATCTGTTCCGCGGTCTACCGCCTATACACGAAGGTGCTTGCCGCCAGGATGCTTCAGGCCACGCCCCTCAACCCCTCCCAGCGCGGCTTCATTAAGGCCGACGGATGCGGCGAGAATAACTTTCTCCTCCGCCGACTACTGGACCACGCCAGGGGGGCTACGCACGCCCGACCTAAACTCCCGGGGCTAGAAATAGCCTTCCTGGATCTGGCCAAAGCCTTCGACACGGTCTCGCATTCTCTCATCTTTGCGGGCATGAGAAGGCTCGGCTACGATAACCACCTGATTGGACTAGTGGGACAGCTCTACGAGGGCTCTACCACGACATTCACGATTGGGACTGAGTGCAGCACGCCGATCGAGATTAGGCGCGGTGTCCGACAGGGCGACGCCCTATCACCGCTACTATTCAACATCGCGACCGACCCACTGCTGGGAGCCCTGCCCGCCGATATGGGCCTCCAGATCTGTGGTGCGGTCATGGCGGGCCTCGCGTACGCGGACGACATGGTGCTAGTCTCCGGCTCTAGCCGGGGGCTACAGAGCCTTCTCGACCAGTGCTCGGAGTTCTACCACGCGGTAGGGCTCTCCATTAACGTCTCCAAATGCGCGTGGTTCTCCATTCGGAACTGGGGAAAGTCGTACCTAGTCAACGTGACGTCGCCGCCGGAGCTCGATGGATGCCCATTACCACGAGTCGAACCGGACGAAAGTGTGCCGTACCTAGGGATAAAAGCTCTTCCCTGGTCGACACAGAACAGAGAGACATCGGTAGAGACCGTATCACGCTGCATAGACGAGATATGCCGGGCTTCGCTAAAGCCCCGTCAAAAGTTCATGATGCTACAGCAGTACTACCTGCCGAGCCTGTTTTACGCTTTAACACAGGCGATACCATCAAAAGTAGCACTAGATGAACTGGATATGGCCATAAGAGGTGGGGCGCGAAGGATGCTCCACCTCCCCGATTCGACGTCAAAAAGTTTCCTATATAGCGCAAGAAGGGACGGAGGCCTCAGCCTCTGTCAGTTGGCACGCGCTATTCCAAAAAACGTGATTCGCAGGAATCAGCGTTTACTGAACTCAGATTATGATGCCGTCCGAACGATAGCTCAGGCGGCCCGGCTCGCCACAAAGAACGCGGAGCTGGCCGCCCTATACGATCTTCCGTCTGTCCGAAATGATGGAGACCTGTACGCCCCGGACCTCCGCGCCACCCACGCGAAGAGGTGGGAATCGCAACCGGTCCAGGGTGTCTGCGCTGCCGCCTTCAAATCGGACCAGATCGGTAATAGCTGGATGACGCGACCGGGCGGGATATCTGAGGAATGCTACTTGGGGTTACTCAAGATGCGGACCAACACGTTTCCCACCCGCGAATGCCTCACTCGGGGAGGCCGAGGTGATAGCACCTGTAGGAAGTGCAAAAGCGCGTCAGAGACGATCTCCCACATCAGTGGCCAGTGCTCACGCCTCAAAACGCAGAGGCTGGCCAGGCACAATCGAATATGCCGGCTGGTGGCTAGGGAGGCCGAACGGTATGGATGGATGACCGGCTGGGAGCCGGTCTATAGAGTGTCTGGGTCCAGACTAATTCCCGATTTAGTATTCCGCAGTTCGAGTGAGGTGGTCGTTATAGACGTGACCGTCAGGTACGAGCAAGACACGGCGCTGAGGGACGCCGCGCACGAGAAAGTGAGGAAGTACCGGCCGCTGATACCTCTCCTTCAAACGGAGCTGGGTCTACCGGTACGCGTGTTCGGTTGTCCGATAGGAGCCTGCGGCGCTTGGTGCGCCGAGGCCGAGGAGGCGTTGGCTGCGCTACGTATTATGGACAAGCGCTTTATGCGGCTACTAAGCAGAACTGCGATGCTCTGCACGTTAAATATGCTAAGGAGTTGATCCAGGGGCGGGATCTGACGGCGCGGCCCTCGCCCGGGCGCCGTTACTAGAGGTTCGGTTGACCTCCACATCAGCCTCTCTCGTATTCGATTTCCCGAGGCCCATCGCAAACAAAATCTCGCGATTCTGTCGGTCACCCCGTCAGTTCCCCCCGCGGGTCCCCCGAAGCAAGGTGCGCATCGAGCTTCTGGGTCCCTGTGCCGTTCACCGCAGGGCTGAGGGTGCGGGACGACTGGACCCGCCCTCTAGTACATGAGCCAGTCTAAGAACGTGACTTCCCCGCAGTCGAACCTCTCATACCCCACCGGAATATACGCTACTCCCAAGGTGATCCGGGAGTTTACCAGACGAGACATATAGGTCCGAGCCTGTCCGAAGAGCGTTATGTGCGGAATCCGGACCCTGATGCCACTCTCTGACGCTGCTACCACACAGCGCCAGGTGCGGCAAAAACGGGAATCTAGGACCACACCACTAATGCCGCCCGAGGGGTGCCAATTCCGGACGGGGGAACGGACAACCCGAACAAGACATCCGCCGGAATGATGTCCAAGACCGTGATTCAGATCACTGGCCAAGGCAGAGCGGGTCTAACCCGAAGGGACAACGTGCGCGTCGCTATGACGAAGTGCGTGTGGGACCACCCACATTAAATAATAGGGAAAGATTACGGTTGGTTTTTCGGTAAGTATAGG</t>
  </si>
  <si>
    <t>TAGCCAAATGCCTCGTCATCTAATTAGTGACGCGCATGAACGGATCAACGAGATTCCCACTGTCCCTATCTACTGTCTAGCGAAACCACAGCCAAGGGAACGGGCTTGGACGGATCGGCGGGGAAAGAAGACCCTGTTGAGCTTGACTCTAGTCCGGTTTTGTGAGGGCACACGGTAGGCGTAGCATAGGCGGTAGCATTCGCGTTGCCCCGCGCCGGGCGCTGCCGTCACCGGCGGTGCGCTGGTATGCTGTTCGTTGTCCGTCG</t>
  </si>
  <si>
    <t>TGATCCAGGGGCGGGATCTGACGGCGCGGCCCTCGCCCGGGCGCCGTTACTAGAGGTTCGGTTGACCTCCACATCAGCCTCTCTCGTATTCGATTTCCCGAGGCCCATCGCAAACAAAATCTCGCGATTCTGTCGGTCACCCCGTCAGTTCCCCCCGCGGGTCCCCCGAAGCAAGGTGCGCATCGAGCTTCTGGGTCCCTGTGCCGTTCACCGCAGGGCTGAGGGTGCGGGACGACTGGACCCGCCCTCTAGTACATGAGCCAGTCTAAGAACGTGACTTCCCCGCAGTCGAACCTCTCATACCCCACCGGAATATACGCTACTCCCAAGGTGATCCGGGAGTTTACCAGACGAGACATATAGGTCCGAGCCTGTCCGAAGAGCGTTATGTGCGGAATCCGGACCCTGATGCCACTCTCTGACGCTGCTACCACACAGCGCCAGGTGCGGCAAAAACGGGAATCTAGGACCACACCACTAATGCCGCCCGAGGGGTGCCAATTCCGGACGGGGGAACGGACAACCCGAACAAGACATCCGCCGGAATGATGTCCAAGACCGTGATTCAGATCACTGGCCAAGGCAGAGCGGGTCTAACCCGAAGGGACAACGTGCGCGTCGCTATGACGAAGTGCGTGTGGGACCACCCACATTAAATAATAGGGAAAGATTACGGTTGGTTTTTCGGTAAGTATAGG</t>
  </si>
  <si>
    <t>Octopus rubescens</t>
  </si>
  <si>
    <t>East Pacific red octopus</t>
  </si>
  <si>
    <t>GCA_027564515.1</t>
  </si>
  <si>
    <t>R2-1_ORu</t>
  </si>
  <si>
    <t>GETTGPLPRQRIWQVLPRSDGSPSRGYSANHMKMYTPNRIVIREPGPVKLVAGGIRRGPLSQSLDELRSPGGEQLPSPRAGLRPDPARGTISGHPNQRPIGIDVGVIPTLILNRTRPNRFEVEFGGNLQILRGSQLPAHLACGPRVGVELPRDGSAPRVADADVADADLSLEIPCDNVSIMCPLCPRHFADPKVWGEHLRGTHNKRPVYRCTKCSNESGSLHSMRCHVCKCTGGRAQGGQPAELPFKCQECSCSYRTASGVAQHMRHRHPVLANKHRIEKYKRELERKRAERSALARASGRPSNKVWSEDEVAILQAKVKELSGPGVKQLNAKIARFLPGKSCKQISSKRCDLARRANKRVDPPVLREAHLPLNENEGGEEELTQTAELDWRVPFSDAINPGHSRWASVFSECLLALSDDASAENWEYFASSVEEWALFMQERRERSCGKSRRKQPARTKSNPNWHRREKKDRYARCQRLYDKDRKKLLAVILGEELQGECPIPMSEIELVYEGRLSRPGPEVDLSDYPASSLVDNAPLLRPFTLEEIKNVRRRMSPASAAGPDGLTPREVKAMDPAILVNLFNCMLLVGNVPDILKRGRSILLRKKAGNDFDLSNWRPLTICSAVYRLYTKVLAKRWLQVTPLNPAQRGFIKADGCSENSFLLRQLVERSMGRPVPSRIKRLEVAFVDLAKAFDTVSHDLVFAGMKRLGYHEHLVRLVKGLYDGCTTRFLIGANASEPIEIKRGVRQGDSLSPLLFNIATDPLLGSLPSDCGLRLAEGNLVGLAYADDTVLVSDSQRGLQSLLDRSSEFYRETGLAVNPSKCSWFSIQGWGKSYLVNKGTPPKIEGIPLRKVEPDEKVSYLGVGFRPWTTREGETSVECVSECVDKICLAPLKPRQKFLLLTQYYLPRLTYDLTQTMPAKTTLERLDAVIRVAARRMLHLPQSTSVHFLYSARRDGGLSLCQLARMIPKNEIRRNLRLLGSRYGTVRAMARTANLATRNEELMEQFGLPPLRPEVNDYTPDIRQVHADLWAKQQVQGVCAAAFRSDRIGNSWMTRPGGMSEGCYLGCLKMRSNTFPTRECLTRGGRGDKACKRCGHSSETISHLSGQCPGLKRLRLARHERLCRLLAREAERLGWIVGWEPTYKVDGARLIPDLVFRGSRKAVIVDVTVRYEQGSALRDGAAEKVRKYGPLIPLLQRELGIPVEVHGCPVGACGAWNVAAKKALDALGVRDKAFMRLLSRTAMLCTLNMLRA</t>
  </si>
  <si>
    <t>CAGTGCTCTGAATGTCAAAGTGAAGAAATTCAACCAAGCGCGGGTAAACGGCGGGAGTAACTATGACTCTCTTAAGG</t>
  </si>
  <si>
    <t>AACGCAGCCTTGTCGGTGGCAAGAGAGCTTCAACCCGTGCTGGGAGCCGTATCGATCAGGTCCAACCATATCGAAGGGGTCCCTCCACACTGGGCCAACTAATAGCGTCCTCCTTCTCTCGTAGCGCATCCCGCAAGGGGAGAGACCTAGTAGAGCATGAGGCGAAACGACGGGACCGCTGCCCCGGCAGCGAATCTGGCAGGTCTTACCAAGGTCGGACGGCTCACCCTCTCGTGGCTACAGCGCGAATCATATGAAAATGTACACACCGAACCGCATCGTCATACGGGAGCCAGGCCCCGTGAAACTGGTGGCCGGGGGGATCCGGAGGGGTCCCCTCAGTCAGTCCCTGGATGAACTCCGCTCACCCGGGGGCGAACAGCTACCCTCTCCGCGTGCGGGCCTACGGCCGGACCCCGCGCGCGGCACAATATCCGGCCACCCAAATCAGAGACCCATCGGAATTGACGTCGGCGTGATCCCCACGCTGATACTAAACCGGACGAGACCAAACAGGTTCGAGGTCGAGTTCGGCGGCAATTTACAAATCCTCAGGGGAAGCCAGCTTCCCGCGCATCTGGCGTGCGGCCCCCGTGTCGGTGTTGAGCTACCTCGAGACGGCTCCGCCCCACGGGTGGCTGACGCGGACGTGGCGGATGCTGACCTGTCCCTGGAGATCCCGTGCGACAATGTATCGATCATGTGCCCACTCTGTCCCAGGCACTTCGCAGACCCCAAAGTATGGGGCGAGCACCTACGAGGGACGCACAATAAGCGCCCCGTCTACAGGTGCACGAAATGTAGCAATGAGAGCGGCAGCCTCCACTCGATGAGATGCCATGTCTGTAAGTGTACAGGGGGCCGGGCCCAGGGGGGCCAACCCGCGGAATTGCCCTTTAAATGCCAGGAGTGTAGTTGCTCCTATCGTACGGCCTCGGGTGTCGCACAACACATGCGTCACAGGCATCCGGTCCTGGCGAATAAACACAGGATCGAGAAATATAAAAGAGAGTTAGAAAGGAAGAGGGCAGAACGCTCTGCCTTAGCCCGAGCTAGCGGGCGTCCTTCGAACAAGGTCTGGTCGGAGGATGAAGTAGCCATCCTCCAGGCGAAAGTGAAAGAACTGTCGGGCCCTGGCGTGAAACAACTCAACGCCAAAATTGCCCGGTTCCTGCCGGGCAAAAGTTGTAAACAAATCAGTTCGAAACGGTGCGATCTGGCAAGAAGAGCAAATAAACGGGTGGACCCCCCGGTCCTGAGAGAGGCCCACCTCCCCCTGAACGAGAACGAAGGGGGAGAGGAAGAGTTAACGCAGACGGCTGAGTTGGATTGGAGGGTGCCGTTCTCAGATGCTATCAACCCGGGGCATTCGCGCTGGGCGTCAGTCTTCTCGGAGTGCCTGCTGGCACTCTCAGATGACGCCTCCGCGGAGAACTGGGAATACTTTGCGAGTTCAGTGGAAGAATGGGCGCTCTTCATGCAGGAGCGCAGGGAACGCAGTTGCGGTAAAAGCCGCCGGAAGCAGCCGGCCCGAACGAAGTCGAACCCGAACTGGCACCGGAGGGAGAAGAAAGATCGTTATGCCCGGTGCCAGAGACTATATGACAAGGATAGGAAGAAGCTCCTTGCGGTTATTTTAGGGGAGGAATTACAGGGCGAGTGTCCGATACCGATGTCCGAGATAGAACTAGTCTATGAGGGTCGGCTCTCGCGTCCAGGACCAGAGGTCGATCTCAGCGACTATCCGGCCTCCTCACTGGTGGACAACGCCCCACTTCTGCGTCCGTTCACCCTTGAGGAGATCAAGAACGTCCGCCGTCGCATGAGCCCGGCCTCAGCCGCCGGTCCTGATGGCTTGACCCCGCGTGAGGTGAAGGCCATGGATCCTGCTATTCTCGTGAACCTTTTTAATTGCATGCTACTGGTCGGGAACGTGCCCGATATCTTGAAGCGTGGCCGGTCGATACTCCTGCGCAAGAAGGCGGGGAACGATTTCGACCTGTCCAATTGGCGACCTCTTACGATATGCTCCGCTGTGTACCGTTTGTATACAAAGGTTCTAGCCAAACGATGGCTTCAGGTAACCCCCCTAAACCCGGCGCAGCGCGGGTTCATTAAGGCCGATGGTTGTAGTGAGAATTCCTTCTTGCTGCGCCAGTTGGTAGAGCGAAGCATGGGGAGGCCAGTACCCTCAAGGATCAAGCGGTTGGAAGTCGCCTTCGTTGACCTAGCCAAAGCTTTTGATACTGTCTCGCACGATCTCGTTTTTGCGGGCATGAAAAGGTTAGGCTATCACGAGCACCTAGTCCGGCTCGTGAAGGGGTTATACGATGGGTGTACTACAAGGTTCTTGATTGGAGCCAACGCGAGCGAACCTATAGAAATCAAGCGAGGTGTCAGGCAGGGAGACTCTCTCTCACCCCTTCTGTTTAACATAGCGACAGACCCGTTGCTGGGCAGCCTGCCTAGTGATTGCGGTCTCCGCCTTGCTGAGGGGAATTTGGTGGGCCTAGCGTACGCGGACGATACGGTACTTGTCTCCGATTCGCAGAGGGGACTGCAGAGCTTGCTGGATAGAAGCTCTGAATTCTACCGCGAAACGGGACTCGCTGTCAACCCGTCCAAATGCTCTTGGTTCTCCATTCAGGGGTGGGGGAAGTCTTACCTTGTCAATAAGGGGACCCCGCCGAAGATCGAAGGGATTCCGCTCAGAAAGGTCGAACCGGACGAGAAAGTATCCTACTTAGGGGTTGGATTTAGGCCCTGGACGACAAGAGAGGGAGAGACCTCAGTGGAGTGTGTGTCTGAGTGTGTTGACAAAATATGCTTGGCTCCGCTGAAGCCACGCCAAAAGTTTCTCCTATTGACCCAGTATTACCTGCCGCGGCTCACGTACGATCTAACGCAGACGATGCCGGCTAAAACGACTCTCGAGCGACTTGACGCAGTCATTCGTGTGGCGGCCCGTAGGATGCTCCATCTTCCGCAGTCGACCTCGGTTCACTTCCTATACAGCGCGAGGCGTGATGGGGGGTTGAGTCTCTGCCAACTGGCTAGGATGATACCCAAAAACGAGATCCGAAGGAATCTACGCCTACTTGGTTCCCGATACGGAACGGTACGCGCGATGGCGAGAACGGCGAATCTCGCGACCCGAAACGAAGAGCTTATGGAACAGTTCGGCCTTCCACCGCTACGACCCGAAGTGAACGATTACACGCCGGACATCCGGCAGGTCCACGCGGACCTGTGGGCGAAACAACAAGTCCAGGGCGTATGCGCTGCTGCCTTCCGGTCCGACCGGATAGGTAACAGCTGGATGACACGACCGGGCGGGATGTCGGAAGGGTGCTACTTGGGATGTCTCAAGATGCGCTCCAACACATTCCCCACTCGTGAATGTCTCACGCGGGGCGGACGTGGTGACAAGGCCTGCAAACGATGTGGCCATAGTTCAGAGACGATATCTCACCTCAGTGGGCAGTGCCCTGGCCTCAAACGTCTCAGACTTGCGAGGCATGAGCGGCTCTGTCGACTGTTGGCGAGAGAAGCGGAACGGCTCGGGTGGATCGTCGGTTGGGAACCGACATACAAGGTAGATGGAGCCAGGTTGATCCCAGACCTGGTCTTTCGCGGATCTAGGAAGGCAGTGATTGTGGACGTGACGGTACGGTACGAACAAGGCTCGGCCCTGCGGGATGGGGCAGCGGAGAAGGTGCGTAAATACGGGCCCCTTATTCCTCTCCTCCAGAGAGAATTGGGGATCCCGGTAGAGGTACATGGTTGTCCGGTCGGGGCGTGTGGTGCCTGGAACGTAGCAGCGAAAAAGGCACTGGACGCCCTTGGGGTCAGGGACAAAGCGTTCATGAGGCTGTTGAGCAGAACCGCGATGCTCTGCACACTCAACATGCTACGCGCATGAATGTGGCCGACGAGTACGGGAGCCACATAGGTCCGGACCATCGGGACCTGAGTGTTCTGGGCGAAACACTCCCTGCATCACCATCGCAGGGCTGAGTAGGGATGCCGGCTGGTCACCCTCTCAGTACGACACCAGTCAACACCGGAGCCCGAGGAGTCGAAACGAACGTCGTGAACCGCGTCCAACTGTCAGGGGGGCGTAATGCCAGTCCATGTCACTTTCGGTCTGGCCTCTAACGTCCTCTTGGCGGAAAGTCAGCTGGATCCGTCACGCCGACACCAGAAGGCAGTCTGTGGCACCGCCCCACACTAAAACACCGGGCATTCGGGTACGGTTAGGATCCGCCTCAATCAATGGCTGGGCCAACGCAGCCCTTCTACTGACGGCGGATGGATGCGCCCCCCGGACGCGCGGCCACGTCCGCACAAGCCACGACCCTCAGCCCCGCTGACGCAAATGGCGGGTGGAGCCGGCCACCTACAACCCGGACGCTCCGTTGGGCCATGAGCCGCGTAAAGTTGTTGGCGAACGACAATGAGGCGGCTGGACACGACCCCGGAACGGGTGGCACCGCCCACCATAAACCCCGGGCGTTTCAGTACGGTTATGATCAGCCCCCCCGACCCGACGGAAAACGCGCCCGACGGGCCGCCGGCTGATGGATTCACCCCTGGGACGCGTGGTTCATTCCCACAAAAGTCGATTATCCCGCCTAAGAGCGGGTGCGGCGAGTGGCACCGCCCACTTGAATACACCGGACGGACTGGATGGCCATGGACCGCGTAGACCGTCGGCGGGCGGTTGCTGACCGGTCTAGATAGAGAGGTAGGCGTCAGTTCGGGTGGCCCAGGCCACAAAACGCGGGTGCCCAGGGCAGCTCGAGCCCTCATCACCTCGCAGTGTCGGGAGCGTATCCATCGGTTCGCAGCATCGGTTGGGCTGAGGCGACGGGTGGAAGACGACCGCGGAACTATCGGAAGCCCGACCGTGGCCAGGTACGCCACTCAGACCCCCAACACAGGGCGACTTGGGGGCGACTCGTGATAGCACCCCTGACGAGCTAACCGGGGCCTGCGGAGTCTGATGGCAGAACTCAGTGGGAGTACTGCCGGCACGATGGCACCGACCACAGTAAAATACCGGCACCGGCTATAACTGCTAGACCCGCCACCAGGCCCACTCCGGCGGCGCAAGTGCGCTTCCCAGCCCGAAGTGGGAGCGTAGGTGTTCGTGGATAGCAAGACCCCCGATTGGACATGTGTAGATCCGTACAGGCGCGTCAGTGCTATGGACGATGTGCACTGTGAGACCGCTCACGTTAATCAAAGGGAAAGGAGCCGAAATCTTTCGACTTCGTCGAAAG</t>
  </si>
  <si>
    <t>TAGCCAAATGCCTCGTCATCTAATTAGTGACGCGCATGAACGGATCAACGAGATTCCCACTGTCCCTATCT</t>
  </si>
  <si>
    <t xml:space="preserve">Limnoperna fortunei </t>
  </si>
  <si>
    <t>Golden mussel</t>
  </si>
  <si>
    <t>Bivalvia</t>
  </si>
  <si>
    <t>Mytilida</t>
  </si>
  <si>
    <t>Mytilidae</t>
  </si>
  <si>
    <t>GCA_944474755.1</t>
  </si>
  <si>
    <t>R2-1_LFo</t>
  </si>
  <si>
    <t>ESVSVKTNVTKMAQFISGGCRQAEPSPAGTTPGRTSMLGRAQGHCKLDICEHTTSISSQSASVLHECDNMIRPSIIFTKEGFVFIDGIRVPHEEIASWLGHDALDDPTEPVLQEIESVPTVFNDLIFDREEVGSTVTIGVPLGTTRCTDCSELFVSHGCLDKHLNEKHPETFRTYKCNACGKHHPRYKPATIHHALCLRKKSRAVSTQKETVMELTEGTEGQAGEVAADPVAPDNLAEEIITPVVSEPAPTTSNTLAGKETTGVESGTVSWIKCEACDQTFSSRIGVSQHERHAHPDLRNSKRIGARMKDIERKRLARKVASEAKPEPAGKAKSSRSNWSDEEIETLVRLNHELRGTRNINVAIAKLMPSKTNKQIGDKRRLLNLIEGKSKAPKQASVDRMPVPDPEIPPPLELGELFRANICSNGKTELIGLSGDILRKALDGENTDTQQTELIQLLMEKCSEAAEPKVPKPTRSPQEASNGGKRRGRRSGKRAEYRRVQQLFDTNRKKLASEILDNKSETAKCDIDPKVVQATYTERFGGVSQEVDLTRYPSAKPVDNFMLMKPITVEEVQRAISASKRDSATGPDGVSLSALKDLDNTARLLTNIFNIWWYSKKVPEVVKRNRSILLPKGTENLHDINNWRPLTISSVILRLYTKVLARRATQHIHLNPRQRGFIDAPGCSENQLLLQRIIKQAKRNRKSLCVVLLDLAKAFDTVSHRHIQAGLERFGVGQHFVQVVRDLYHNASTHFELANGKTEDIRITRGVKQGDPLSPVLFNIAMDPLLEAISTAKNGYRWDDSGLQLEALCYADDNALLTHSPSEMQRNLETVQQFCGDTGMQLNVKKSTGFSIKPGANRSYVINDFEPKWEVDGQVLPLMNPSEGAKYLGVKVSAWVGTIRDDPLTKLELWCERLGKSMLKPRQKVQMLNQYALSRISFYLSQVDFPQSKLIELDRTIRRHVRKWLHLPECTTDHLLYSAGEKGGLGLPRLSLSAPCSRINAKRAVLRSSDESTRAFARFDGVDQEVDEVATQLGIRLPKNPKKSATWRDIEVRNWRKLRVAGRGQRVFCNQASNTWLRPTQNYFRESDFVTGLQVRADTYPTRAALARAGGSQDVMCRRCKAAPETIGHISGQCPATKGYRINRHNGIVESVADKLKTAGWTVSKEPRIIDAAGKTFIPDIIAVKGKEAVVIDPTVVYENNDNSLQSANQAKTNKYRHLEGEIKSRFGAESVTFHGLAVGARGGWTSQNEKLLTKMGICDKGFYGLLCRYALRGTLNILRIFNDNRCLRKTTA</t>
  </si>
  <si>
    <t>GTTGAGCTCGGACCGCTGTCTTAACCATCTCGTGGACTGCCTCAGCTGTGCTGCGGCCTTCGGGTCGTTAGCTTCGTCCGGCGACTAACAGCCAACTTAGAACTGGTACGGACCAGGGGAATCCGACTGTCTAATTAAAACAAAGCATTGCGATGGCCGTCACCTGGTGTTGACGCAATGTGATTTCTGCCCAGTGCTCTGAATGTCAAAGTGAAGAAATTCAATCAAGCGCGGGTAAACGGCGGGAGTAACTATGACTCTCTTAAAGG</t>
  </si>
  <si>
    <t>ATTGGCTCTAAGGGCACCTACTCTCTTAAATCCGAGTAGGTGCCTCCACGTGGCAAGAGAGGGAAACTGCTTTTACGACGAAGAGAGAGAGGAAGGTGAAAACTCAGAGTAAAAGCTAAGCTAAACCTACCGGTAGACTCGAGGGTTTGAGTCTGTCAATAGGAGTCAGTTAGCGTTAAAACTAACGTTACAAAAATGGCTCAGTTCATATCCGGGGGCTGCCGGCAGGCGGAACCATCTCCGGCCGGGACCACCCCTGGTAGGACTTCCATGCTTGGTCGAGCTCAAGGCCACTGCAAATTGGATATCTGTGAGCATACTACGTCGATAAGCTCGCAATCGGCGTCAGTATTACACGAGTGCGACAATATGATCCGGCCATCGATCATATTCACCAAAGAAGGATTCGTCTTCATAGACGGTATCAGAGTGCCACATGAAGAAATCGCATCATGGCTGGGGCATGATGCCTTGGATGACCCGACAGAACCGGTTCTACAGGAGATAGAATCGGTACCAACGGTGTTCAATGACCTGATCTTCGATCGGGAGGAGGTAGGTAGTACAGTTACCATCGGTGTTCCTTTGGGAACAACCCGCTGCACGGACTGCAGCGAGTTGTTCGTGAGCCATGGGTGCCTGGACAAACACCTGAACGAAAAGCATCCAGAAACGTTCAGAACGTATAAATGCAATGCTTGTGGCAAACATCATCCAAGGTATAAGCCAGCCACGATCCATCATGCGCTCTGTCTTCGAAAGAAGAGCCGGGCAGTCTCAACCCAAAAAGAGACTGTAATGGAATTGACGGAAGGGACTGAAGGGCAAGCAGGAGAGGTCGCTGCCGATCCTGTTGCACCAGACAATCTAGCGGAGGAAATAATCACGCCCGTGGTTAGTGAACCCGCTCCAACCACCTCAAACACGCTAGCAGGGAAAGAAACCACGGGAGTGGAGTCTGGAACTGTTTCGTGGATCAAATGTGAGGCCTGTGACCAAACCTTCAGTTCCCGTATTGGAGTTTCACAACACGAGAGACACGCACACCCCGATCTGAGGAACAGCAAAAGGATCGGGGCCCGAATGAAGGATATCGAAAGGAAGCGACTAGCAAGGAAAGTAGCATCCGAGGCCAAGCCCGAGCCTGCTGGAAAGGCAAAATCCAGCAGGAGCAACTGGAGTGATGAGGAAATCGAAACCCTGGTGAGGTTGAACCATGAACTGCGTGGCACTCGAAATATAAACGTTGCAATCGCTAAGCTAATGCCATCTAAAACCAACAAGCAAATAGGTGACAAACGTCGCTTGCTAAATCTAATAGAAGGCAAAAGCAAAGCCCCCAAACAAGCATCTGTTGACCGAATGCCAGTCCCCGACCCAGAAATACCTCCGCCCCTGGAGCTGGGTGAGCTATTTCGTGCAAACATTTGTTCTAATGGTAAAACCGAACTAATAGGGTTGAGCGGGGATATCCTCAGAAAAGCTCTAGACGGAGAGAACACTGACACCCAACAGACGGAACTGATACAGCTCCTCATGGAGAAGTGCTCTGAAGCCGCTGAGCCCAAAGTACCCAAGCCAACTAGGTCTCCACAAGAGGCCTCCAACGGGGGAAAAAGGCGAGGCAGAAGGTCGGGCAAACGAGCAGAGTATCGTCGAGTCCAACAGTTGTTCGATACCAACCGGAAAAAGCTAGCCAGCGAAATCCTTGATAATAAGTCCGAAACGGCCAAATGTGACATAGACCCAAAGGTTGTCCAAGCAACCTACACTGAACGCTTCGGTGGTGTGTCGCAGGAGGTTGATCTGACTAGATATCCTTCGGCTAAGCCAGTAGACAATTTCATGCTCATGAAACCAATAACTGTTGAAGAGGTACAACGGGCAATCTCTGCATCCAAAAGAGATTCAGCAACAGGACCCGACGGTGTAAGTCTCAGTGCTTTAAAAGACCTAGATAACACGGCTAGGCTACTAACAAATATTTTCAATATTTGGTGGTATTCCAAGAAGGTGCCAGAGGTAGTGAAACGGAACAGGAGCATTCTGCTTCCAAAAGGCACGGAAAACCTGCATGACATAAACAACTGGAGGCCGCTTACCATCTCAAGCGTGATACTTCGCCTTTACACGAAAGTATTAGCAAGAAGGGCAACCCAACACATTCATCTAAATCCAAGGCAACGAGGATTCATAGATGCGCCGGGATGCTCAGAGAACCAATTGCTACTACAAAGGATAATCAAGCAGGCAAAGCGAAATCGGAAATCGCTCTGCGTCGTATTGCTTGACCTTGCAAAGGCATTCGATACGGTTAGTCACCGTCATATTCAAGCAGGCTTGGAAAGGTTCGGGGTAGGTCAGCACTTTGTACAGGTGGTCCGTGACCTATACCATAACGCTTCAACCCACTTCGAACTGGCAAACGGAAAGACAGAAGATATCCGTATAACTAGGGGAGTCAAACAGGGCGACCCCCTAAGCCCCGTGCTATTTAATATAGCCATGGATCCTCTGCTTGAAGCCATTTCAACTGCCAAAAACGGATATCGCTGGGACGATAGTGGGTTGCAGCTAGAAGCACTGTGCTATGCCGACGATAATGCCTTGCTGACTCACTCACCGAGTGAGATGCAACGTAACTTAGAAACAGTGCAGCAATTCTGTGGCGACACAGGAATGCAACTGAACGTGAAAAAGTCAACTGGTTTTAGCATAAAACCTGGAGCCAATCGTAGCTACGTGATCAACGACTTCGAACCCAAATGGGAGGTCGACGGACAAGTACTCCCCCTGATGAATCCTTCTGAAGGGGCAAAGTACTTGGGGGTTAAAGTCTCTGCATGGGTCGGAACGATCAGAGACGATCCTCTCACCAAACTGGAACTTTGGTGTGAAAGATTGGGTAAGTCCATGCTCAAACCTCGACAGAAGGTTCAAATGCTCAATCAGTACGCCCTAAGTAGAATTTCGTTCTACTTATCACAAGTCGACTTCCCCCAATCGAAGCTCATTGAGCTGGACAGGACAATTAGAAGACACGTACGCAAATGGTTGCACTTGCCCGAGTGCACCACAGACCACCTCCTATACTCCGCGGGCGAGAAAGGTGGTCTGGGCCTACCACGTCTCAGTCTCTCAGCACCCTGTAGCCGGATCAATGCCAAACGAGCCGTGCTACGATCCTCTGACGAAAGCACGAGGGCTTTCGCTCGCTTTGATGGCGTCGACCAAGAGGTTGACGAGGTTGCAACGCAACTAGGTATTCGATTGCCTAAGAACCCAAAGAAAAGTGCAACCTGGCGGGACATTGAAGTGAGAAATTGGAGAAAATTGAGAGTAGCTGGGAGGGGCCAACGCGTCTTCTGCAACCAAGCGTCCAACACGTGGTTACGACCTACGCAAAATTACTTTCGGGAGAGTGATTTCGTGACAGGTCTCCAGGTGCGCGCTGATACATATCCGACTAGAGCAGCACTGGCTAGAGCAGGTGGGTCTCAGGACGTAATGTGCAGACGCTGCAAGGCTGCACCAGAGACAATTGGGCATATTTCTGGTCAGTGTCCGGCTACGAAAGGCTATCGTATCAATAGACACAACGGTATCGTCGAATCGGTGGCCGACAAGCTCAAGACTGCTGGGTGGACAGTTTCCAAGGAGCCTCGTATCATCGATGCGGCAGGCAAAACGTTCATCCCGGATATCATAGCGGTCAAGGGTAAGGAAGCTGTCGTAATCGACCCTACTGTTGTGTATGAGAACAACGACAACTCCTTACAAAGCGCGAACCAGGCTAAGACCAACAAATACCGTCATCTTGAAGGTGAAATCAAATCTCGTTTTGGTGCTGAATCTGTCACTTTTCACGGTCTAGCAGTGGGGGCCAGAGGAGGCTGGACGAGCCAAAACGAGAAACTTCTGACCAAAATGGGTATCTGTGACAAGGGTTTTTACGGCCTGCTCTGCCGTTATGCCCTTAGAGGTACGCTAAACATCCTCCGGATATTCAATGACAACAGGTGCCTTAGAAAGACCACAGCCTAGCCTCTATGAGGCCTTATAAATATGTACATATGTGGTGAAGGGTTACATCAGAATGTATATATGGTGACGGAACGCACATCATACAGGGTGCAGGGTGGCGCCCTTCTTTCGGCCCGACCTTCGGTCATTCTAAAATGTAGGTAGCGGAATCAATGACGAAATAAATCCGTGTCAGGCAGCTAATTCTCGGTTATGACAGACGCCCACTCGTGCAGTTACGAGAAAAGGATTAACATCCACAATTAG</t>
  </si>
  <si>
    <t>TAGCCAAATGCCTCGTCATCTAATTAGTGACGCGCATGAATGGATTAACGAGATTCCCACTGTCCCTATCTACTATCTAGCGAAACCACAGCCAAGGGAACGGGCTTGGCCAAATCAGCGGGGAAAGAAGACCCTGTTGAGCTTGACTCTAGTCCGACTTTGTGAAGAGACATGAGAGGTGTAGCATAGGTGGGAGCCCTGCAAAGTTGAAATACCACTACTTTTATCGTTTCTTTACTTATTCAGTTAAGCGGAAAGCGGGGCGCAAGC</t>
  </si>
  <si>
    <t>TAGCGGAATCAATGACGAAATAAATCCGTGTCAGGCAGCTAATTCTCGGTTATGACAGACGCCCACTCGTGCAGTTACGAGAAAAGGATTAACATCCACAATTAG</t>
  </si>
  <si>
    <t>Mimachlamys varia</t>
  </si>
  <si>
    <t>Variegated scallop</t>
  </si>
  <si>
    <t>Pectinida</t>
  </si>
  <si>
    <t>Pectinidae</t>
  </si>
  <si>
    <t>GCA_947623455.1</t>
  </si>
  <si>
    <t>R2-1_MVa</t>
  </si>
  <si>
    <t>RMIYSYPMDYCTNFIEPDRVGPSYKKPSRLTQRGRSTIRADPVEGRSPSRDRPPSSTEVGSSSQTGVDRAEGRPENGTDSRRCDPNPEARDRPPSSPEVESSSHTGLDRAGGRTENGTDSRKCNPNPKAMPTLVFTSDGFVFLNDQRIRAEELPLEVAHDPEDIHDTPAEELILLEDMLDDGTYTIVYPFKPHRCGFCYETFVTPEATIKHIDSKHDQTHRFSCAICKRSFPLLHGVRVHHGKCRRKQGGNSMANPITVPEGDEQIPAEAATVHAFKCDVYTCTFTASTKIGLGQHIRHRHPNVANIRRLEALRADITRKRDQRLNTTLSNASKETTSKAAANARKVKLFDEEEDKLIREMSTMERWATGAELAKLLTNKTDVQVRSRRRVLGLTKKTAAHAAQRSSAQAQSNVPKKTKATNVPKTNPSVIEVGQFADAVQTQGSERFVGKSGEILAGAAAGEYDEAEMIDLLTRLCTENKASREKRKPKPKQSRKKGRKGKGKARHRKVDEYALHQYLFENDPKALARLILEGKGEAEKCNISPEIVEETYQERFGGVSQEVDLSEYPKPEPVDREKLVMPITPEEVKAAFARANKGTSPGPDQVDLKFVIKLNPNGGFLANVFNTWLLTGKVPASVKENRSILLPKDSKDPSDINNWRPLTISSVLLRLYTSILAKRVLGSFNLNERQRGFIDAPGCAENSYLLKKVIDDAKKNRNDLCVTFLDLAKAFDTVSHKHLVAGLERFEADSHFISIVVDLYKDVSTVFTTDQGETGRINMTRGVKQGDPLSPLLFNIAMDPLLCKISEQENGYKFGPVQSDKIEALAYADDNALTTGSPASMNKNCEIVQTFCQQTGMRLNVKKSAAIYVKPAGKGTYTINDFPEKPTIGGEEIPLVGPEDVTKYLGSKINPWTTVKKDDLVTGLSDMLKKISKARLKPRQKLRLLQQYALPKLTFPLSMDHYPKGVLQELDGAIRRHVKEWLKLPSCAPNALLYTKQGEGGIGLPQLERSVPTMRINTLRSVLFSSDSKIRRMAEVMGTQQEIQKIGNASGIKIPRADTGKAHWHKLVESDWSGLTCAGRGRGSFKLAQANSWLKTNSHNQYFGEADYLTGLQLRGDTFPCKVTLARGRRTEDVLCRHCRDAPETVGHISGACIRVKNYRISRHNTIATAIAEKCRLNHWAPAVEPQLRVQDRVYKPDLVLCKDGHAVVLDPTVVIENSGALGKANAAKMSKYSHLADTVKSQFKVKTVQFRGFAIGARGGWCQQNTRTLNEMGIQDIGFEEHLCRLALKGTINMLRLFMDA</t>
  </si>
  <si>
    <t>GGCACGGGCTGCGCGAGGCCTCACGGTCGAGCTCGGACCGCTGTCTTAACCATCCCGTGGACTGCCTCAGCTGTGCTGCGGCTTTCGGGTCGTTGGCTTCGTCCGGCAACTAACAGCCAACTTAGAACTGGTACGGACCAGGGGAATCCGACTGTCTAATTAAAACAAAGCATTGCGATGGCCGTAACCTGGTGTTGACGCAATGTGATTTCTGCCCAGTGCTCTGAATGTCAAAGTGAAGAAATTCAATCAAGCGCGGGTAAACGGCGGGAGTAACTATGACTCTCTTAAGG</t>
  </si>
  <si>
    <t>AATTACTGCCTTGATGTGGTAAGAGAGCTTGAGTGTTTCCATGAGCCTCAGAGCTGTATTTGGCGGTAGCAGCGTTGACATCTTTGTTACTGGTAGGTTCAACCATGCCAAATTGGTCTGAGAGGAGGGACCAGACGAAAAGTAATTCACAGAAGCTCCAACGGGAGCCAAGCCGTACTTGACCGTGGCTTGCGTCCCGTACACCGGGAAGGAGGGTCCTGGTGGTTGAGTACGAAACTGTTGAATACAGTGGACTTCAACACACCACTTTGGCCTCGGACTCGTGTTAGACGGGTGGTAGTATGGTCTCTATATCTATCAATCGGTCGGTCACGTCACAGGACAATGTGGCTCAAGAGACAATCGAGAGGGGACTCGTCAACTCTCGAGTATACTATTTGTGTAACCCTGGCACTAGACACTGGATATCCGTGTCGATATGTGTCCCCCTGTTGGACTCCATGGTGGGTGGGGCCATGAATAGCGAATGATATACTCCTACCCTATGGATTATTGTACGAATTTTATTGAACCAGACAGAGTTGGGCCCTCTTATAAAAAGCCTAGTAGGCTTACCCAACGGGGTAGGTCTACAATTCGTGCAGACCCAGTCGAGGGCAGGAGCCCCTCAAGGGACAGGCCCCCTTCCTCAACGGAGGTTGGGAGCTCATCCCAAACCGGAGTTGACAGAGCTGAAGGAAGACCGGAAAATGGCACCGACTCACGGAGGTGCGATCCGAACCCGGAGGCTCGGGACAGGCCCCCTTCCTCACCGGAGGTTGAGAGCTCATCCCATACAGGACTAGACAGAGCCGGAGGACGAACGGAAAATGGCACTGACTCACGGAAGTGCAATCCGAATCCGAAGGCGATGCCCACCTTAGTCTTCACCTCAGATGGATTTGTGTTTCTGAATGATCAACGGATCAGGGCAGAGGAGTTGCCTTTGGAGGTAGCACATGATCCAGAAGACATCCACGACACACCCGCAGAAGAGCTGATCTTGCTAGAGGACATGTTAGATGATGGTACGTACACAATTGTATATCCATTCAAACCCCACCGGTGCGGGTTCTGCTATGAAACTTTTGTGACTCCAGAGGCGACCATCAAACACATAGACTCTAAACATGATCAGACTCACAGATTCAGCTGTGCAATCTGTAAGAGATCCTTTCCACTCCTGCACGGAGTAAGGGTACACCATGGCAAATGTCGTAGGAAACAAGGTGGGAACAGCATGGCCAACCCTATAACAGTACCAGAGGGGGACGAGCAGATACCAGCAGAAGCTGCAACCGTGCATGCCTTCAAGTGTGATGTATACACCTGCACGTTCACTGCGAGTACCAAGATAGGGCTTGGTCAACACATTCGGCATCGCCATCCGAATGTGGCAAATATCAGGCGCCTCGAAGCTCTCCGTGCAGATATAACAAGAAAGAGAGACCAGAGGTTAAATACGACTCTATCTAATGCTAGCAAAGAGACCACCAGCAAAGCTGCTGCGAATGCCAGAAAGGTCAAGTTGTTTGATGAGGAAGAAGACAAGCTAATCAGGGAGATGTCCACCATGGAACGGTGGGCGACTGGCGCTGAATTAGCTAAACTCTTGACCAACAAAACAGATGTTCAGGTTCGAAGCCGGCGAAGAGTTCTTGGGCTTACCAAAAAGACAGCTGCTCATGCAGCACAGCGGAGCAGTGCTCAAGCACAGAGTAATGTCCCAAAGAAGACCAAAGCTACCAACGTGCCCAAGACCAACCCCAGTGTTATTGAGGTTGGTCAATTTGCAGATGCAGTGCAAACACAGGGTAGTGAACGATTCGTCGGTAAGAGCGGAGAAATTCTGGCAGGAGCTGCTGCCGGAGAGTATGACGAGGCAGAGATGATTGATCTACTGACCCGACTTTGTACCGAGAACAAGGCAAGTAGGGAAAAGCGGAAACCCAAGCCTAAACAATCTCGAAAGAAGGGTAGAAAGGGAAAGGGCAAAGCTCGGCACCGAAAGGTGGACGAATATGCCCTCCATCAGTACCTTTTTGAAAATGATCCAAAGGCTCTGGCCAGACTCATACTCGAAGGGAAAGGCGAAGCTGAGAAATGCAATATTTCTCCCGAAATCGTTGAAGAAACATACCAAGAACGATTCGGAGGTGTGTCACAGGAAGTAGACCTGTCAGAATATCCAAAGCCGGAGCCTGTTGACAGAGAGAAATTGGTAATGCCAATTACGCCTGAAGAGGTCAAGGCGGCCTTTGCTCGCGCGAACAAAGGCACCTCACCGGGACCAGATCAGGTGGATCTCAAATTTGTCATAAAGCTTAATCCTAATGGGGGATTCTTAGCAAATGTCTTTAATACATGGTTATTGACAGGAAAAGTTCCTGCTTCAGTGAAGGAAAATAGATCGATCCTTCTGCCCAAAGATTCAAAAGACCCTTCAGACATTAATAACTGGAGGCCATTAACGATCTCCTCAGTGCTGTTAAGGTTGTATACTAGTATACTCGCCAAAAGAGTGCTGGGCTCATTCAATTTAAATGAGAGGCAGAGAGGGTTTATTGATGCCCCTGGCTGTGCAGAAAACTCATACCTGTTAAAGAAGGTAATTGATGACGCTAAGAAAAATCGCAACGATCTATGTGTGACTTTCCTAGACCTAGCGAAAGCCTTTGACACGGTTTCGCACAAACATCTAGTTGCTGGACTAGAACGGTTTGAGGCTGATAGTCACTTCATCAGTATTGTAGTGGATCTCTATAAGGATGTTTCCACGGTCTTTACAACAGACCAAGGGGAAACGGGCAGGATAAACATGACTAGAGGAGTTAAGCAAGGTGACCCGCTATCTCCTCTCTTGTTCAACATAGCAATGGACCCATTGCTATGTAAAATATCTGAACAAGAAAATGGCTACAAATTTGGACCAGTGCAGAGTGATAAGATCGAAGCTCTCGCCTACGCAGATGACAACGCGTTGACAACTGGTTCACCTGCTAGCATGAATAAAAACTGTGAGATAGTACAGACGTTCTGTCAGCAGACTGGCATGCGACTGAACGTCAAGAAATCGGCGGCAATATATGTCAAGCCGGCCGGCAAAGGGACTTACACAATTAATGACTTCCCCGAGAAACCAACAATTGGTGGGGAAGAAATTCCATTAGTAGGTCCTGAGGACGTAACAAAGTATCTCGGAAGCAAGATCAATCCTTGGACAACGGTCAAAAAGGATGACTTGGTTACGGGGCTTTCGGATATGCTGAAGAAGATAAGTAAGGCAAGGCTTAAACCAAGGCAGAAGCTAAGGCTTCTACAGCAATATGCTCTGCCCAAACTAACCTTCCCCTTATCAATGGATCACTATCCGAAAGGAGTATTGCAGGAGTTGGACGGGGCGATCCGTCGCCACGTGAAAGAATGGCTCAAACTGCCATCATGTGCACCCAATGCCCTTTTGTACACTAAGCAGGGGGAGGGAGGCATCGGCCTCCCTCAGCTAGAAAGAAGTGTTCCCACCATGAGGATCAATACGCTCAGGTCAGTGCTGTTCTCGAGCGACAGTAAAATAAGGCGTATGGCTGAGGTCATGGGTACCCAGCAAGAAATTCAGAAAATTGGGAATGCTTCAGGGATCAAGATCCCTCGTGCAGATACAGGCAAAGCACATTGGCACAAGTTGGTGGAATCCGACTGGTCAGGCCTCACCTGTGCAGGTCGAGGTAGAGGGTCATTCAAACTGGCTCAGGCGAACTCGTGGCTTAAGACAAACAGCCACAACCAATACTTTGGTGAGGCCGATTACTTAACCGGACTGCAATTGCGTGGGGACACGTTCCCATGCAAAGTCACGCTGGCGAGAGGAAGGAGAACGGAGGATGTTCTCTGCAGACACTGCCGTGACGCACCGGAGACGGTGGGTCATATATCAGGAGCGTGCATTAGGGTTAAGAACTATCGAATCTCACGTCATAATACAATCGCAACGGCGATTGCAGAGAAATGCCGGCTGAACCATTGGGCACCTGCCGTAGAACCACAGTTAAGAGTTCAGGATAGAGTTTACAAGCCTGATTTAGTCCTGTGCAAAGATGGCCATGCAGTTGTCTTAGACCCGACAGTAGTGATCGAGAATAGCGGGGCGTTAGGCAAAGCCAACGCCGCCAAGATGTCAAAATATTCTCATCTCGCTGATACGGTAAAAAGCCAATTCAAGGTGAAAACAGTCCAGTTCAGGGGGTTCGCAATCGGGGCAAGAGGTGGCTGGTGTCAACAGAATACGAGGACACTAAATGAGATGGGAATCCAAGACATTGGATTTGAAGAACATCTCTGCCGCCTAGCTCTTAAAGGAACCATAAACATGCTGCGACTTTTCATGGACGCATGAGCCAAAATACATGTGGTCTGGTACGACGCATGTACTCCAGATATGAGACACGGTAACCAAAGCGTATGTGATACAACACGTGATCAGGTACGATGCGTGTTGGAGACCCCAACCCACCATGGTCATGTTAATCTCGGTAGGATGCATGACTGATATCAAGCATACGCAAGTATGATGTGGTCAGGTACGATGCATCATCGCATAGCCTCTAGCAGTACTTGATATTGGTACGTGTACAACGGGGACATCGGAGGCCGTCAGGGTGTGTTGTTTGGTGAGGTTGTTTGACCCCGTCGGGAATTCCCTCCGGTTAACTAGCGAACACAATAGCCGCACGCAGGTTGTACCTAAGATCAAGCTAGATAGGGCACCTCGGATAGGACCAGACCTGCGAGTCGCAGGGGGGGAGCGTAATCTTGTTATATCCGTGTAACGGTTAATCCCTTAGCCACGTGGGCTTCAACACGAAAAGAAATCCTTCGGATTTCATCTGAC</t>
  </si>
  <si>
    <t>TAGCCAAATGCCTCGTCATCTAATTAGTGACGCGCATGAATGGATTAACGAGATTCCCACTGTCCCTATCTACTATCTAGCGAAACCACAGCCAAGGGAACGGGCTTGGGAACATCAGCGGGGAAAGAAGACCCTGTTGAGCTTGACTCTAGTCCGACTTTGTGAAGAGACATGAAGGGTGTAGCATAGGTGGGAGTGCAAACGAAATTGAAATACCACTACTTTTATCGTTTCTTTACTTATTCAGTAAAGCGGAGAGCGGGGCGCAA</t>
  </si>
  <si>
    <t>TGAGCCAAAATACATGTGGTCTGGTACGACGCATGTACTCCAGATATGAGACACGGTAACCAAAGCGTATGTGATACAACACGTGATCAGGTACGATGCGTGTTGGAGACCCCAACCCACCATGGTCATGTTAATCTCGGTAGGATGCATGACTGATATCAAGCATACGCAAGTATGATGTGGTCAGGTACGATGCATCATCGCATAGCCTCTAGCAGTACTTGATATTGGTACGTGTACAACGGGGACATCGGAGGCCGTCAGGGTGTGTTGTTTGGTGAGGTTGTTTGACCCCGTCGGGAATTCCCTCCGGTTAACTAGCGAACACAATAGCCGCACGCAGGTTGTACCTAAGATCAAGCTAGATAGGGCACCTCGGATAGGACCAGACCTGCGAGTCGCAGGGGGGGAGCGTAATCTTGTTATATCCGTGTAACGGTTAATCCCTTAGCCACGTGGGCTTCAACACGAAAAGAAATCCTTCGGATTTCATCTGAC</t>
  </si>
  <si>
    <t>Eledone cirrhosa</t>
  </si>
  <si>
    <t>Curled octopus</t>
  </si>
  <si>
    <t>Eledonidae</t>
  </si>
  <si>
    <t>OZ024750 (Chromosome)</t>
  </si>
  <si>
    <t>R2-1_ECi</t>
  </si>
  <si>
    <t>IPTIVIRRDTPDKFTLEYVTHALVLRGKQLPSWLARDPVDPVCGVVPTVAGEDCLEIPCESIMLSCSYCSRHFSGPSGWAEHLLRCHGRKIVYRCSKSCRESCHLHSLRVHSGRCTGRRWDEMFAGSDLVHRCGECDRAFRTVAGRSQHERHRHLVVANRRRIAKHAEEIGKKRASRAAAASREAAAQPHIRVGRGCWSEEEVSILLEKEGELLRAGCRRVNIGIAPFLPGKTVKQISSKRSDLNKRKRCKQSPTRTAGSLERRPPSQASGTSIPVASNVEWRNLFGDATEPGRSRWSVAFAECLVTFCDEITNENWDAFAECVDERVNSMRLSRNTRRKSKFKRPYKKAGRRNEKRLLYARYQFLYDRDRKKLLTVILGEEMQGVCPVPMADIASAYEDRFSIPGPDVDLSAYPATEVVNNDSLLRPFTVSEVVGARRCMDPYSAPGPDGITPQQVRAVGPATLVNLFHCLLLSGRVPDVLKLGRSVLIRKQMDGPIDLSNWRPLTICSAVYRLYTRILSKRMLQVTPLNPAQRGFINADGCGENLFLLRQLIGRTMGRLARLRIRQLNVAFLDLAKAFDTVPHSLVFAGMRRLGFHEHMVEVVRGLYEGCVTKFSVGAETSRAIVIRRGVRQGDALSPLLFNIATDPLMDVLSNDCGLRIGELGLSSLAYADDNALVSGSSVEMQRLVDRCVSFYREMGLAVNVSKCATFSIKAWGKSFLVNTDSAPEIDGIQLLRIDPAEKCSYLGVSVGRWSNLEMNVSVEHVSQCIDKICCAPLKPQQKFHLLQQYYLPRLFYTLAQVMPVRIKLEELDAAIRTGARRIMHLHGSTSVSFLYCSRRDGGLGLCHLAKLIPSIVIRKNLRLLVSRYDAVRLMAESAGFAVWNSEIAMRYGLPPVPPGATTYAPDLRREYAEAWASQPVQGACAGSFRGDRIGNDWLLRPGVVSEGTLLSCLKLRTNTFPTRECLSGGSLPQVFWGFFLCALEPRISLPISD</t>
  </si>
  <si>
    <t>GGTAGCTTCTTTCTTTCTTCTTCGCGAGGAGGAGGGCGGTTGCCGAGACGCGCGGCAGGCGTTCGGCCGGCGGCGAACAGTCAACTCGGAACTAGTACGGACCGGGGGAATCCGACTGTATAATTAAAGCAGAGAATCGCGTAGCCGACCGAGCCGCATAGACGCGATGTGATTTCTGCCCAATGCTCTGAATGTCAAAGTGAAGAAATTCAACCAAGCGCGAGTAAACGGCGGGAGTAACTATGACTCTCTTTCCG</t>
  </si>
  <si>
    <t>GCGCCACCCTTGACGTGGGAAGAGAGCTTAAGTCCGTGGTTTGAGCTGTACGAGAGAGGCAGCTCTACCCCGCTTCCCTTTTTTATTTATTTATTTTTTTTTTTGCGGTGGTTAGGGTTGACTCGGCAGGTTTTACCATTCTCGAGTGGTCGGCCACATAAGACGAACAAAAAGGCGCCTAAACTATGATGAATAACAATTCTGAATTCATACGGCAGCTGGGGGCCGAAAAGCCAGCGACCGGAGGGGTCGGGATGAGCCCTTCCTGCCTGTCACAGCGTTCTGTAAAGGCCCGCTGTGACAATTGGCAACCATCTCCGAGGGCTGGCAATGAGCCGGGCCATCTCCCTCGTAAGAGCGCCGGCTCGCTGGACTTGACCCACCGGATGATTTAGATACCGACGATAGTAATTCGTAGGGATACTCCCGATAAATTTACTCTGGAGTACGTGACTCACGCTTTGGTCTTGAGAGGCAAGCAACTGCCGTCGTGGCTGGCGCGGGACCCCGTGGACCCTGTCTGCGGGGTCGTGCCGACGGTCGCGGGGGAGGATTGTCTCGAAATTCCCTGTGAGAGTATAATGTTGTCTTGCTCTTACTGTTCGCGTCACTTCTCGGGCCCTTCTGGCTGGGCGGAGCATTTGCTTCGCTGTCATGGGCGGAAAATAGTTTACAGGTGTAGCAAATCCTGTAGGGAGAGTTGTCACCTTCATTCGCTCAGGGTGCACTCTGGTCGATGCACGGGCAGGAGATGGGACGAGATGTTCGCCGGCTCGGACTTGGTCCACAGGTGTGGGGAGTGCGACCGTGCTTTCCGGACGGTCGCAGGAAGATCGCAACACGAGAGGCATCGCCATCTAGTGGTTGCCAATCGCCGCAGGATCGCGAAGCACGCGGAGGAGATCGGGAAGAAGCGTGCCTCTCGTGCTGCAGCGGCTTCTCGTGAGGCTGCTGCGCAGCCCCACATTCGTGTTGGCCGTGGATGTTGGTCCGAGGAGGAGGTGTCGATCCTTCTTGAAAAAGAGGGCGAACTTCTTAGAGCGGGGTGTCGTCGTGTCAATATTGGGATCGCTCCTTTCCTGCCCGGAAAGACTGTGAAACAGATTAGTTCGAAGAGGAGCGATCTGAATAAGAGGAAACGCTGTAAACAGTCCCCTACCCGTACTGCTGGGTCGTTAGAGAGACGTCCGCCTAGCCAGGCGAGTGGAACGTCCATCCCGGTTGCCTCCAATGTCGAGTGGAGGAACTTGTTTGGCGATGCAACGGAGCCGGGACGTTCTCGGTGGTCCGTTGCGTTCGCGGAGTGTCTTGTCACATTTTGTGATGAGATCACGAACGAGAACTGGGATGCGTTCGCTGAGTGTGTCGATGAAAGGGTAAACAGCATGCGCTTGAGCAGAAATACACGGAGAAAGAGTAAATTTAAAAGGCCCTATAAGAAGGCTGGTAGAAGGAATGAAAAGAGACTGCTCTACGCTCGCTACCAGTTTTTGTACGACCGTGATAGGAAGAAGCTCCTTACAGTAATTTTAGGGGAAGAGATGCAGGGGGTGTGTCCAGTCCCGATGGCGGACATCGCGTCTGCTTACGAGGACAGGTTTTCCATCCCGGGACCGGATGTGGATCTTAGCGCGTATCCCGCAACGGAGGTGGTGAACAACGACTCGCTTTTGCGTCCCTTCACCGTGTCCGAGGTTGTGGGTGCGCGTAGGTGTATGGATCCGTATTCGGCTCCGGGTCCCGACGGAATCACGCCCCAACAGGTACGCGCAGTCGGCCCTGCAACTTTGGTGAACCTATTTCACTGTTTGCTGCTATCCGGGAGAGTTCCCGATGTCTTGAAGCTTGGAAGGTCAGTCCTCATTCGCAAACAGATGGACGGCCCGATCGATCTTTCCAATTGGAGACCCCTGACGATATGCTCTGCCGTGTATCGTTTATACACCAGGATTCTCTCCAAAAGAATGCTTCAGGTAACACCTTTGAACCCTGCTCAAAGAGGGTTTATTAATGCGGACGGCTGCGGTGAGAATTTGTTCTTACTGCGGCAACTAATCGGACGCACTATGGGTAGGCTAGCTCGATTGAGGATTCGGCAGTTGAACGTGGCCTTCTTGGACCTTGCCAAGGCCTTCGATACGGTTCCCCACTCACTGGTGTTTGCGGGCATGAGAAGACTTGGATTTCACGAGCACATGGTCGAAGTCGTGAGAGGTCTTTACGAAGGCTGTGTTACAAAATTCTCGGTCGGAGCGGAAACGAGCAGAGCCATCGTGATCAGGCGAGGAGTACGGCAAGGAGACGCCCTCTCGCCCCTTCTCTTCAATATAGCCACTGATCCGCTGATGGATGTTTTGTCCAATGACTGTGGCTTACGGATTGGAGAGTTGGGTTTGTCGAGTCTGGCGTATGCGGATGACAATGCCCTAGTATCCGGCTCTTCGGTGGAGATGCAGCGCCTAGTTGACAGGTGCGTGTCTTTCTACCGGGAGATGGGGCTAGCGGTGAATGTCTCCAAATGCGCCACTTTCTCGATAAAAGCGTGGGGGAAGTCTTTCTTGGTCAACACGGACTCTGCCCCTGAGATTGATGGTATTCAGCTCTTGAGAATCGACCCGGCAGAGAAGTGTTCCTACTTAGGTGTCAGTGTCGGCCGGTGGTCGAACCTCGAGATGAATGTTTCGGTGGAACACGTGTCACAGTGTATCGATAAGATTTGCTGTGCTCCACTGAAACCCCAGCAGAAATTCCATCTGTTACAACAATATTACCTGCCTAGATTGTTTTACACTTTAGCGCAGGTGATGCCTGTCCGGATTAAACTTGAGGAGCTAGACGCGGCTATTCGCACGGGGGCACGTAGGATTATGCATCTGCATGGATCGACCTCGGTTTCCTTCTTATACTGCAGCAGACGAGACGGTGGATTGGGTCTCTGCCATCTGGCGAAATTAATCCCATCCATCGTGATTCGAAAGAATCTTCGTCTGTTGGTCTCTCGATATGACGCGGTTCGTCTCATGGCGGAATCGGCGGGCTTTGCTGTGTGGAACAGCGAGATAGCGATGCGTTATGGTTTGCCTCCGGTTCCGCCGGGCGCGACCACGTATGCGCCTGATCTTAGGCGGGAATACGCCGAGGCCTGGGCGTCTCAGCCCGTCCAGGGTGCGTGTGCGGGGTCGTTCAGGGGCGACCGAATCGGTAACGATTGGCTGCTCCGCCCGGGTGTGGTTTCTGAGGGGACCTTGTTAAGTTGCCTTAAACTGCGAACCAATACGTTTCCCACCCGGGAATGCCTGTCCGGGGGATCATTGCCTCAGGTTTTTTGGGGTTTTTTTTTGTGCGCGTTAGAGCCTAGAATCTCTCTTCCTATTTCCGACTAACCAATTAACCCGGTAAGTGGTCGGATGGATAATCCGAGTGACGGAGAAGTAGGACGACTCCGCCGGTTCCGCGAGTCCGGGCGTTCGTATTGGGTGCACGATAGCACGCCCTCACGCCCCGCTTCAGGGTTACGCGTTGTTATTATGTTATTAATGTTGTTTATTAATGTTTATTAATGTTTTTTTATAATAGGAGAGTAGGAAACATAGGTCTCGAAGCGCGTTACTTACGGGTGTCCGAGCGGTGCACGACCACCTTATTTTAATTTATGAAACAGAACAAGGATTAGACTTTATCTACCGGAAGCGACAGGGGCACGCCGTTCATGCCATAGTGTGCTTGATGGCGTTGGCCCGTGGGACCTCCCACTTTAAAAACTGGGAAAGGCGTCTTATGTTTTTGTGATCAAAACATAAGTTAAATGCCAGCTATCG</t>
  </si>
  <si>
    <t>TAGCCAAATGCCTCGTCATCTAATTGGTGACGCGCATGAACGGATCATCGAGATTCCCACTGTCCTTATCTACTGTCCAGCGAAACTACAGCCAAGTTGAGCCTGTTGAGGTTGACTCTAGTCCGGTTTTGTGAGGGCACACGGTAGGCGTAGCATAGGCGGGAGCAATCTTGCGTCTCTCGGCAGGCGGCAGCGTCGCTTGCGGGTCGCTTGCGGCTTTGCAGCGGCGTTCGCCATCTGTCGGGTACCGTGCGCGTTTGCG</t>
  </si>
  <si>
    <t>TAACCAATTAACCCGGTAAGTGGTCGGATGGATAATCCGAGTGACGGAGAAGTAGGACGACTCCGCCGGTTCCGCGAGTCCGGGCGTTCGTATTGGGTGCACGATAGCACGCCCTCACGCCCCGCTTCAGGGTTACGCGTTGTTATTATGTTATTAATGTTGTTTATTAATGTTTATTAATGTTTTTTTATAATAGGAGAGTAGGAAACATAGGTCTCGAAGCGCGTTACTTACGGGTGTCCGAGCGGTGCACGACCACCTTATTTTAATTTATGAAACAGAACAAGGATTAGACTTTATCTACCGGAAGCGACAGGGGCACGCCGTTCATGCCATAGTGTGCTTGATGGCGTTGGCCCGTGGGACCTCCCACTTTAAAAACTGGGAAAGGCGTCTTATGTTTTTGTGATCAAAACATAAGTTAAATGCCAGCTATCG</t>
  </si>
  <si>
    <t>Nematoplana nigrocapitula</t>
  </si>
  <si>
    <t>Flatworm</t>
  </si>
  <si>
    <t xml:space="preserve">Platyhelminthes </t>
  </si>
  <si>
    <t>Rhabditophora</t>
  </si>
  <si>
    <t xml:space="preserve">Proseriata </t>
  </si>
  <si>
    <t>Nematoplanidae</t>
  </si>
  <si>
    <t>GCA_032274565.1</t>
  </si>
  <si>
    <t>R2-1_NNi</t>
  </si>
  <si>
    <t>MGDRRNRSQGGPPSPGPEPDGIEEEDPFRREFLSFLADPIQHRWVSHYIFEAIECYLSENRRGLEAALDAHARAVFPARQTRTYSRRPRRLASVRAQTRRGKRVGEYARVQKALRKKDFAKVMGRILDGTWDSEDRVEDAEKEQFWTGILGAESYADPRPVAPVLQPDNRTGLPITIKEVHDSVKSLKSSAPGPDGTKAVDLRATPFKVLQVITNLWLGSGYLPPSMRVSRTVLIPKGTNPSNPTDFRPVSVSSVLVRMMHKILARRLDGLISIDVRQKGFRRVDGALDNTFLLDTVIHESKRRHRKLAVVFLDMRKAFDSVSHDSILSAMRRLGVDGRLVEYIGSMYAGASTHLFGTVVKTKRGVKQGDPLSPFLFNAVLDRVLANLNSNIGTKVLGPILSVLAFADDIVLLSETPAGMQAQLDRIIPEFRAVGLCTNPQKCASMTFCPDAHRGVAAYDANQRYSIDGVDMPTITAAETYKYLGIRFGASGSTDSVGVKLEDALRRVTQAPLKPHQRLMALREGIIPRLLHPLVLGRTCGATLISIDRQIRAAVRKWVFLPKDTPLGFFHAHIADGGLGIPSLAHSIPLQKRARLCKLGQSTDPAVMSALRTPRAATVLARWNNPTFIQGKAVTSKKILRAGWREMLYSSLDGHGLREAAKVPYAHRWLRQNVSCKGRQFVEMVKGRGNLLPTKSRCSRGGGRVADSRCRFGCANRPESLGHISQGCFITHGPRVHRHDNVVRYVANKASESGAQVLKEPHLRVGSRLMKPDLLVTRDGVTTIADVQVVADSATLDDQAIQKKAKYDEAGTRIEAARITGVSVENVVVVALTVNWRGIWAPISAGWALGELRLQRRHLQRISEIVLRDLGFIFRVYGHSTGA</t>
  </si>
  <si>
    <t>GCTAGAGTGGATGCGGTGGACTTTGATGTTTTGAGTGTTGATGGCCTAGACTTGGATGATGCGAGTGTGGATGCGGACTGCTAGTGTACAATTGGAGATAAGTGATGGCACGGTACCTCTGATGGTTTATTCTATTCATATCTCCAAGAATTTATTTGGAGAAGTGTCTATCCGAATAATCAATTCGGAAACATCCTATTCTATACTGGATAAGGCATTATTATGATGTTTAATTTGTTATGTTTACGATTCTATGTACACTAATACATTATTTTTATTTCTAATATTTTTTGGAACGTAAGTATTCGTTTCTATCTTTTTAAAATATAAAATAATTTAACGCCGGAAACTAGAGGATTCCCCTAACGCTATACAGGGCGCGGGTAAACGGCGGGAGTAACTATGACTCTCTTGACTC</t>
  </si>
  <si>
    <t>TCAAATGACGGCTCGGGGGATCCGAGCGGCTACCAGAGTGGGGGCACGGGTAGTGCTGATGGAATGGGTGACAGAAGGAATCGGTCACAGGGTGGTCCGCCATCCCCAGGACCGGAACCAGATGGCATTGAGGAGGAAGACCCTTTTAGAAGGGAGTTTTTAAGCTTCCTGGCTGACCCAATACAGCACAGATGGGTATCGCATTACATCTTCGAAGCGATCGAATGTTACTTGAGCGAGAACAGAAGAGGCCTCGAGGCTGCCCTAGATGCACATGCGAGGGCCGTGTTTCCAGCGCGGCAAACGCGGACGTACTCGAGGCGACCTCGGAGGCTCGCGTCGGTGAGGGCCCAGACAAGACGGGGCAAGAGAGTGGGGGAGTACGCAAGGGTGCAGAAGGCCCTCAGGAAGAAGGACTTCGCCAAAGTGATGGGGCGCATCCTGGATGGAACGTGGGATTCGGAAGACAGAGTAGAAGACGCGGAAAAGGAACAATTCTGGACAGGGATCTTGGGGGCAGAAAGCTATGCAGACCCTAGACCGGTAGCTCCGGTGCTTCAGCCCGATAATCGGACAGGTCTGCCGATAACCATCAAAGAGGTTCACGATAGTGTGAAGTCGCTAAAATCATCAGCCCCGGGTCCGGATGGGACAAAGGCTGTGGACCTCAGGGCTACTCCATTTAAAGTCTTGCAGGTGATTACCAATCTCTGGTTGGGAAGCGGATATCTTCCTCCCTCTATGAGGGTAAGTAGGACAGTCCTGATTCCCAAGGGTACAAACCCATCAAATCCTACAGACTTTAGGCCGGTGAGTGTGTCCTCCGTTCTGGTGAGGATGATGCATAAAATCCTCGCCAGGCGGTTGGACGGACTCATTTCTATCGATGTCCGACAGAAGGGCTTCCGGAGGGTGGATGGGGCACTTGACAACACCTTCCTGCTTGACACTGTCATTCATGAGAGCAAAAGGCGGCACAGGAAGCTAGCAGTTGTGTTTCTCGACATGCGTAAAGCTTTCGACTCTGTGTCGCATGACAGCATATTATCGGCAATGAGGAGGTTGGGCGTGGATGGTCGCCTGGTCGAGTATATCGGCTCGATGTACGCAGGGGCCTCTACCCACCTATTTGGCACGGTGGTCAAGACCAAACGGGGCGTGAAGCAGGGGGACCCTCTTTCCCCCTTCCTGTTCAACGCTGTCTTGGACAGAGTTCTCGCCAATCTAAATAGCAACATTGGCACGAAGGTGTTAGGCCCGATCCTGTCAGTGTTGGCCTTCGCGGACGACATAGTGCTGCTATCGGAAACTCCTGCGGGGATGCAAGCGCAGCTTGACAGGATCATCCCGGAGTTCAGGGCGGTAGGTCTGTGCACGAACCCGCAGAAGTGTGCGTCGATGACGTTCTGCCCGGATGCCCACAGAGGGGTGGCCGCTTACGATGCGAATCAGCGGTATTCCATCGATGGTGTGGACATGCCTACCATCACGGCGGCGGAGACATACAAGTACCTGGGAATACGGTTTGGTGCGTCCGGGTCAACGGACTCAGTCGGAGTTAAGCTCGAGGACGCGTTGCGGAGGGTAACGCAGGCTCCCTTGAAGCCTCACCAACGGCTCATGGCCCTACGCGAGGGGATTATCCCTCGATTGCTACATCCACTAGTTTTAGGGAGGACCTGCGGGGCTACCCTCATCAGTATTGACCGCCAGATAAGAGCTGCAGTGAGAAAATGGGTGTTCTTACCAAAAGACACGCCATTGGGATTTTTCCATGCCCATATTGCGGATGGAGGCCTGGGCATTCCATCGCTAGCCCACTCCATACCGCTGCAGAAGAGAGCACGCTTGTGCAAGCTGGGTCAGTCCACCGACCCGGCGGTAATGAGTGCGCTGCGGACTCCGCGCGCAGCTACGGTGTTGGCAAGGTGGAACAATCCAACGTTCATACAAGGGAAGGCGGTCACTTCAAAGAAGATCCTCAGAGCGGGATGGAGGGAAATGCTGTACTCCAGCTTGGATGGACACGGGTTGAGAGAGGCGGCTAAGGTGCCGTACGCCCATAGATGGTTGCGGCAGAACGTTAGCTGCAAGGGACGGCAATTTGTGGAGATGGTCAAAGGGAGAGGAAACCTGCTTCCTACGAAAAGTCGGTGCTCGAGGGGGGGCGGGCGCGTGGCCGACAGCCGGTGCCGGTTTGGTTGCGCAAATCGCCCGGAATCGCTGGGGCACATCAGTCAGGGGTGCTTCATCACCCATGGACCAAGGGTCCATAGACACGATAACGTCGTGCGATACGTGGCCAACAAGGCCAGCGAGAGTGGCGCCCAGGTTCTGAAGGAACCACACCTACGAGTTGGAAGCAGGTTAATGAAGCCGGATCTCTTAGTCACAAGAGATGGCGTTACGACGATTGCCGACGTACAAGTGGTGGCCGACTCGGCGACGCTGGACGACCAAGCGATCCAAAAGAAGGCGAAGTATGACGAGGCCGGGACCCGGATCGAGGCGGCCCGGATCACGGGGGTGAGTGTGGAGAACGTGGTGGTTGTTGCCCTCACTGTGAACTGGAGAGGCATCTGGGCCCCCATTTCTGCGGGGTGGGCTCTGGGCGAGCTTCGTCTCCAGAGACGACATTTGCAACGTATCTCCGAGATTGTCCTCCGGGATCTGGGCTTCATCTTCCGAGTGTACGGCCACTCTACTGGCGCCTAACGACGTTTTATGTCCCTGCGTGCAGTGTATGTGGTGTGCTTGTAAGTGCCTGTGAGTGTGTGCGTGTGCGTGCGTGTGATCTGATATGCGTCCTTGTGTGGTGATTTCAGTGTGTTATAACTCTGTGACTTCGTGACCTCATTGTGTTATGTTTGTGACTACTGGACTGTGATTTGACCGTATTGTGCTGACGGCCCTGTCGGCTGACTTTTCGCTTGTTCGCGGACGGCGGACGGATGGATGAAGCCCGTCAGGGAAAGCCGGGTTTACTCGGAGCCTGGCGGGCAGATGTCGTCCTTCTCCCCCCGGCCCTTTAGTGTTACTCTTCACTTAAAAAAAGAAAATGCTTTTTTGTAATCATGTTTTTTTGATAATCAATAAAAGTTTATAA</t>
  </si>
  <si>
    <t>TAACGACGTTTTATGTCCCTGCGTGCAGTGTATGTGGTGTGCTTGTAAGTGCCTGTGAGTGTGTGCGTGTGCGTGCGTGTGATCTGATATGCGTCCTTGTGTGGTGATTTCAGTGTGTTATAACTCTGTGACTTCGTGACCTCATTGTGTTATGTTTGTGACTACTGGACTGTGATTTGACCGTATTGTGCTGACGGCCCTGTCGGCTGACTTTTCGCTTGTTCGCGGACGGCGGACGGATGGATGAAGCCCGTCAGGGAAAGCCGGGTTTACTCGGAGCCTGGCGGGCAGATGTCGTCCTTCTCCCCCCGGCCCTTTAGTGTTACTCTTCACTTAAAAAAAGAAAATGCTTTTTTGTAATCATGTTTTTTTGATAATCAATAAAAGTTTATAA</t>
  </si>
  <si>
    <t>Schmidtea mediterranea</t>
  </si>
  <si>
    <t>Tricladida</t>
  </si>
  <si>
    <t>Dugesiidae</t>
  </si>
  <si>
    <t>GCA_000181075.1</t>
  </si>
  <si>
    <t>R2-1_SMe_NH</t>
  </si>
  <si>
    <t>IFELVTITKIIEESGATAPAPVPLETTNEVLLSESIPEANLPTNQMDVRQPTSPQHQCDNCERRFNTKAGLQQHRRKAHTDEFMKEKERTAPTKKLRWTEEEKEILIEAEIKILKEGSIKEQQEMNKILAMKMTGRTQDGIAKIRQKQEHKAEIQRRLNGTIATSRTVETEEKEKDLPANNKNWKDEEIIKLVNEEVKLRQNNEKDINKKLAEKFPNRTMGAIKSKRTKDKKYQEQVQLALLTSRENRNTNIISNTEESKNEVFKYLEILLTNIKKEEEWLTPTLKEAAKLALQGMKEEASEKLNEYASKTLFPGLKIPTQRKKGKSKNLSKREARKQEYAEMQKLYKKNISSAAEKVLDGKWSLRKEEQMHSNEELIEAWRPILDAPPFNDSRPIEDQRNAGYDLMEVSTAEIFLAIKAMGRTAPGPDGIKYTKLKENIVSMAILFNTCLLTSFLPLPLKKARTILIPKQGKPGILDYRPLTIASVVTRVFHSNLAKKLDNNAPLNPRQKGFRKCDGAAENIVILETVLSNSRKEKKPLCLAFVDLRKAFDSVGHDSIIRGAKRMGVPKLLLEYISSSYENATTSLFGETLQSRRGVRQGDPLSPILFNFVIDEALENLNKNIGFKLKEESVNCLAFADDIVLLSESKGGLENHLEKLITKLNGAGLDLNASKCATMMVLKNGKEKATYLSTATISINGNSIPAMKATETYKYLGLQMGFKAKEQNTNEIIEKGLECITKAPLKPQQRMHILRDFLIPRLIHQMVLGRVAKKTLKKCDQLIRKKVRNWLHLPKDTPSAFIQTDAGDGGLGLPALSHTIPMLKRNRIINLKKSRDPVTRECLQMEYTRLVLGKWSKPAKIGEALATNKSQLKEAYRKQLLQTLDGKGLQDHHETPTIHKWIRRGENMTGKQYISAVKIRGNLVATKSRNSRGRPEQEKLCEGQCGRPDSLGHILQGCWRTHGMRVERHNNICHRIKSIMKLKESEVIEEPRLQTDEGLRKPDLLIRHKGKVIICDAQVVADSSNCCLESENQRKIDYYNKASVVKEAGKLIGRDEKDIIVMAVTFNWRGAISKTTMRDLDRLLDIKPREVMKMSKKILKDNSPDCSMATI</t>
  </si>
  <si>
    <t>ATGTTTTATGCCATCATCTTCCCAAATTTTCGCTATTTCTTGCCCTTGGTTAGCTTGGAACCTCAATCTCCTAACACATAGTAGTTCGGCAGATTTCTTGAAACGTAGGTGTATGATGTCAGATTTAGGTTTTTCCTTTTTGAAATACCTCCCAGGGTTCAATCTACCATTAATTCGTTCAATTTCGCATAAGGTTTCATCGCAAGTAATAGCATCAAGATCCAACTGATACACGAGATCATCAATTAGTATCCGGTACTTCCTTGCATCATTGTCTTCGAACTTTGTACAGTTATATTTATTTATTATTGGTCTCATCAGTATCCTCATGGCTGATATATCAGGAATTGTTACTGCAGAACCAAGCATAAGGCATTGTATGAAATGGCATACATATAAAGAAGACAGGCCAAACTCACGACATATCGGGTATTCGATCTCAGTGAGTCCAAATTTCAACCTGCCAAATATATTTTCGATGTTAAATATCGTTCTAAGTATGTCATTTTTTTCTGCCCAGTGCTATGAATGTCAATGTGAAGAAATTCAACTAAGCTCTGGTTAACGGCGGGAGTAACTATGACTCTCTTAAGG</t>
  </si>
  <si>
    <t>GAGTTACTATGACTCTCTTAAGGGAGTTATAGGGTGTACTGTGTAAACTGATACCATGTCGGAGCTGTATCGGTTTCACAGCTGGTCGCTAAAGACTCGATCAGTCCGCCAAGTGAGGTGGCCGGGTATCTGCAGCACCAGAGCCACTGGTATCATGTGCAGAGATACACGAGTGGAAGTTAAGTACAACTACCTTCAAGTGGTCCTCCTGATAACCACAGTGGACTGTGGGAGCAGAAAGTGTACTTAGCGTTCCCTACTTTCTCGTAGGGTAAAGGGCGTGAAAACCCAGAGAATATCCCATGGGAGACATCCATGGAAAAAGCACCACGTTAGACAATCCGATGGTCTAACTCGGCTCCAAGGGACTAACTATCCCAAGGAGCTTAAATCTTTGAACTGGTTACCATAACTAAAATTATTGAAGAGTCAGGTGCCACTGCGCCTGCACCAGTTCCCCTAGAAACTACTAATGAGGTACTCTTGTCAGAGAGTATTCCCGAAGCTAATCTACCGACGAATCAAATGGACGTCAGACAGCCTACATCACCACAACACCAATGCGATAATTGCGAAAGAAGATTTAACACCAAAGCCGGACTCCAACAACACCGAAGGAAAGCCCATACAGACGAGTTTATGAAGGAAAAAGAAAGAACAGCACCAACAAAGAAGCTACGTTGGACAGAAGAAGAGAAAGAAATCCTAATTGAAGCAGAAATCAAAATCCTGAAAGAGGGATCAATCAAAGAGCAGCAAGAAATGAACAAAATACTTGCAATGAAAATGACTGGAAGGACACAAGATGGAATAGCAAAGATCCGCCAGAAACAAGAGCACAAGGCAGAGATCCAAAGACGACTAAATGGAACCATCGCCACCAGTAGAACAGTTGAAACAGAAGAAAAAGAGAAAGATCTACCAGCCAACAACAAAAACTGGAAAGATGAGGAAATAATAAAGCTAGTTAACGAAGAAGTCAAACTAAGGCAGAATAATGAAAAAGACATCAATAAAAAGTTAGCAGAAAAATTCCCAAACAGAACAATGGGAGCGATAAAGAGCAAAAGAACCAAGGACAAGAAATACCAGGAGCAGGTTCAATTAGCCCTACTAACTTCAAGAGAAAACAGAAACACCAATATAATCAGCAATACCGAAGAATCCAAAAATGAAGTATTTAAATATCTAGAAATACTTCTAACAAACATCAAAAAAGAGGAAGAATGGCTAACACCAACCCTGAAGGAAGCAGCCAAACTGGCACTGCAAGGTATGAAAGAAGAAGCATCAGAAAAACTAAACGAATACGCCAGCAAAACTCTATTCCCGGGGCTCAAAATACCGACTCAAAGAAAGAAAGGAAAATCAAAGAATCTATCGAAACGAGAAGCCAGGAAACAAGAGTACGCTGAGATGCAAAAGCTGTATAAAAAGAACATTTCAAGTGCAGCTGAGAAAGTATTAGATGGGAAATGGTCTCTAAGAAAAGAAGAGCAAATGCATTCAAATGAAGAACTAATTGAAGCATGGAGACCAATACTGGATGCCCCTCCATTCAATGACAGTAGGCCTATTGAAGACCAACGTAACGCAGGCTACGACTTAATGGAGGTAAGCACAGCAGAGATATTCCTCGCAATAAAAGCGATGGGAAGAACTGCTCCAGGACCTGATGGCATAAAATATACGAAGCTCAAAGAAAACATCGTGTCAATGGCTATACTATTCAATACATGCCTACTGACAAGCTTCCTGCCACTCCCACTCAAGAAAGCAAGAACCATTCTTATACCGAAACAAGGAAAGCCAGGTATCCTCGATTACAGGCCCTTAACGATCGCCTCAGTGGTTACAAGAGTGTTCCACAGCAATCTAGCGAAAAAGTTAGATAATAATGCCCCATTAAATCCCCGACAAAAAGGCTTCAGGAAATGTGATGGAGCTGCCGAAAATATAGTCATCCTTGAAACTGTACTGAGCAACAGCAGAAAGGAAAAGAAACCACTATGTTTGGCCTTTGTCGATTTAAGAAAGGCATTTGACTCTGTGGGACATGATTCAATCATTAGAGGCGCCAAGAGAATGGGAGTTCCAAAACTGTTGCTTGAATACATTTCCTCAAGCTACGAGAATGCTACTACTAGCTTATTTGGCGAAACTCTTCAATCAAGAAGGGGGGTCAGGCAAGGAGACCCCCTAAGCCCGATACTATTTAACTTTGTTATCGACGAAGCTCTCGAAAACCTCAATAAAAACATTGGTTTTAAACTAAAAGAAGAAAGTGTCAACTGCCTCGCTTTTGCAGACGACATAGTTTTATTAAGTGAAAGTAAAGGAGGACTAGAAAACCACCTAGAGAAATTGATAACCAAGTTAAATGGCGCGGGACTTGATTTGAATGCCTCGAAATGCGCAACAATGATGGTTCTCAAAAACGGTAAGGAAAAAGCAACTTACCTTTCAACAGCAACAATATCAATCAACGGAAACAGTATCCCAGCCATGAAAGCCACAGAAACCTATAAATATCTCGGATTGCAAATGGGGTTCAAAGCAAAAGAGCAAAATACCAATGAAATAATAGAAAAAGGTTTAGAGTGTATAACAAAAGCACCTCTAAAGCCCCAACAAAGAATGCATATCCTACGAGACTTCCTAATACCTAGATTAATCCACCAAATGGTATTAGGAAGAGTGGCTAAGAAAACACTAAAAAAATGCGACCAGCTCATTAGGAAAAAAGTACGCAACTGGCTACATCTCCCAAAAGACACCCCATCAGCCTTCATACAGACAGATGCAGGTGACGGAGGGCTAGGATTACCAGCACTTTCGCATACTATTCCTATGCTAAAAAGAAACAGAATAATCAACCTTAAAAAATCAAGAGATCCAGTAACAAGAGAATGCCTTCAAATGGAGTACACCAGACTGGTACTAGGAAAATGGAGTAAGCCAGCGAAAATAGGCGAGGCTCTGGCTACAAACAAAAGCCAACTGAAAGAAGCGTATAGAAAGCAGTTGTTACAAACACTAGATGGGAAAGGGCTTCAAGACCATCACGAAACCCCCACTATCCACAAATGGATCAGAAGAGGCGAGAATATGACCGGCAAGCAGTATATTTCTGCGGTAAAAATAAGAGGAAACCTTGTGGCGACTAAGTCAAGAAATAGCAGAGGAAGACCAGAGCAGGAAAAACTATGTGAAGGTCAATGTGGACGTCCAGATAGCCTGGGACACATTCTTCAGGGTTGCTGGAGAACACATGGAATGAGAGTGGAAAGACATAATAATATATGTCATAGAATAAAATCTATAATGAAACTCAAAGAAAGTGAAGTAATCGAAGAACCAAGATTACAAACTGATGAAGGTCTCCGAAAGCCTGACTTACTTATACGCCATAAAGGTAAAGTGATAATTTGCGATGCGCAAGTTGTAGCAGACAGCTCAAACTGCTGCCTCGAAAGTGAAAATCAAAGAAAGATTGACTACTACAATAAAGCCTCAGTAGTAAAAGAAGCAGGAAAACTAATCGGACGAGACGAAAAAGATATAATAGTGATGGCAGTGACTTTCAACTGGAGAGGAGCCATTTCTAAAACAACAATGAGAGACCTGGACAGACTTCTAGATATAAAACCAAGAGAAGTGATGAAGATGTCAAAGAAAATACTCAAAGACAATAGCCCGGATTGCTCTATGGCTACTATTTAGGAGTTTTGCCGTTCTATTAATAGTTTGAATTGTTTGTTCATCTATTATCTTTGTTATTCCTAACCCCCCTTTTTCTCTTGGAGAGTAGATAACGAAGTCTGTGAACGGACTTTTGTCTTGTAATTTCAAGATATCTTCTTTTATCATTTTCTTGATTTCTTCGTCGTAAGTTTCAATTTTTGTTTTTGCGATATCTTCGCCTTGTAGGATGTACACAAATTTTGATTGGCAGAAGATGTTGTATGCCTCTAGTTTTTGGTCGCTTCGCAATTTCGATTTGAAGATTGCTGTCGTTTTCTTTTTGACTTCTTCGAATCGGACATTTAGGTCTTTTTTCTTTGTATCACCGATTCTTACACCTAGGTAGGTATAAACATTCTTTTCGTCTACAATGCTGATTTCTTTGCCATATATCTTCATCATTGACTTTTTATCTCTTGGGTCTCTGTAATATCCACATTTTGCCGGTTTGAATATGAGATCGGCTTGTTTTGCCAGATTTTCGATTGTTGTTAACAGCATTTGCATGTCTTTTGCTGTGTTTGCAACAATTACTAGGTCGTCCGCATAAGCCAATATGCAAACTTCTTGACCTGCAATTGTTGCTCCTTTTTTCTTTTCTGCTATTCCTTGTATAAGATATTGTATCCATAGGCTGAAGAGGGTCATCGACAATGGGCATCCTTGTCGGACTCCTTTCGTAATTTTTATCTTTTCTGACTCATTTTTTCCACATTTATATTTTGTGGAGCAGTCTTTATAAATTTCTTTGAGCAAGTTGATGGTTTCTTCATCCATTCCCATATTTTTTAGGGTATGCCATATTACTTGGAATGGGATGCTCCCAAAAGCATCTGCTAAATCCAAGAAGGCGAGGTGACATTGCTCGTTTTTGTAGTAGCTTCTGTTTGCTTTTTCAATAAGCGCTTGTATGACATAGCTGTGCTCATCGCATCCATTAGCTTTGTCTACGGCTTTCTGCCATTTTGATATTAATTCTCCTCTATTAGCCCAATCTAGTACCCTTTTATTTAGGACTTTCATAAATATACGATAGCTTGTTGGTAATATCGATATTGGCCTCCAATTAGCGGGAATGTTGCTTTCTTGGCTTTTTCCGGGTTTTATAAGTAGTGTTGTGGTGTAGTTTTTCCACATATCTGGGATATCGTGTGTCCTTTTGATGTAGTTAAACATATCAAAGAGGACACCGTCGTTGTTCCAGATTATCCATTGCCTCAAAGGAATGTTATCTTCTCCGGGGGCAGAATCCGTGCTGTTTTTTAGGGCTTCCAATATTTCTTTATTATCAATTTGGACCTTTGTTATCCAATCTTGGTAGTGGTTTCCATTTTTTATCTTACACTCTTTCATCGTTGATTCATCCTTTTTGAAATGTTCATTTAGAACTCTTGTTTCCAAGTCTGCTGTAGATGTTTCTTGGAAATATATTTCTTTGACTGCTCTTTTAGGAGCCAGACCAAATAATCTTTGGATTTGATAGGAGCAACTTAGTTTATTTAGTTTTCCATCTCTTTTGGTACGTATCTTCGGTAGAGATTTTTGGTATTCAGCCGCAAACCAATGGAATACATCATTCACATTGATTTGCAGTAGTCTGAATTTTTGGAGTAAAGATTGTATTTCTTTGTTTGGATTTTTGATTTTTGAGGCAGGGTTTTTCATCTCTTCTAATATTAATTCTCCTATTTCTTTTCTTATTCTTTTGGAGTCGGGTGTATGATAATCCATTCTTTGCGGGTCTTTAAGAAAGTCGCTGATGTATTGTATCACATATACACCGCAATCGAAGTTGTTTGGCTGCTGAGGAACGTTTCTTTCTAGGGTTCCAAGCACTGTTTTTTCTTCAAAGGTACCTTCTAGGAATTTGTCGAATTTGGCTTTTATGTTACATCTTTGCTGCAATGTCATTTGGTTGTCAGAGTCCAAGATAACCGAGGTTTTTGAGTCGCAGTTAGCTAGGTATACAATCCAATGACATTTGTTCCAATGTATAAGCCAGATAACTTGTTCCCATCCGATAAGTTTTTCGATTTTGACGTTTTCATAAAATGCTCTGAGGTTTCTATTTATGAGGAAATTCGCAGTACTAGGTTCAAGATATTGAATATTCCTTTCCTGGTTTTCTTTCATTTTCAGAATATTCCTCAGATATACTTCGATTGCGGCTTGTGATAGTCAACTACTTTCATTTGGGATGTCTTGGGTGTTAGCTACCAGACTCCCGGCTTGACTTTCTTCTTTGTCATCTTTTTTGTGGTTTTTAATGTGATTTACACATTCTGCTCCTTTGATCGGTACTTCACATCTTACGCAAGATACCATAACATCTGTTCGGTTTGGGAAATCGTGCTTTTGACGAAGGTGGTTCATTCCGTTTCTTACGTTTTCCCTCACTTTTCCACACTCTTTACATTCTATTTGGTATTCATTGTTGAGGATGAATTTAACTTCATCAGTGCATTCGGTTTCTGTAGGTACATTTCCTGCCCCAGTAGGATTTTTGGATTTTCTGTTTGGGAGAGTTCTCCTTTTAAGTAGTGGGAACTCTTCGTCGCTAAGTACAATTGTATCATTGCTTGCGCCTCTTTTCTCTGGTCTACGATGTTCAATTTTTGGTTCTTCAAGTGGTGTGATTATTACCATTGGTAGTCGATTTTCTTCTGTTGGAGGAATTGTAATTATAGTGGAGGTTGTCTCCTGCCCGTTGGTTTTTCTTGCCATAAAAGGTATACATTTTTGGAATTTATAGTCTCTTGAAATTCCAATTATCGATCTTTGGGTGAAGAAGTGTAGGAAGTTTGCTACACTCGTTTGCTCTTCTTGAGTTTTGAATGGGTATCTGCATGTGAGATCCACTAACTTTTGCACTTTTATTCTATCAGCCGGTGATGTTTCGGTAGCTGTAGAGTATGGTTTTAGATGTTTTAACCAATTCTCTGGGATTGTGAAGAATTTGGCAAAGCGAGCCATGTCAAATTCGGTTTCTTTGAATTCATTTGCTGTCTCCATGATATAGCGATTAATTATTCGGTATGCCAAGAGTCTTGAGTTTTCGTCTTTGAAACGATATTTGTGAGTTGCCATGAGGAAGGTTTTCACTTCGACAAATGTCTCATTGGAGAGTTCTTTTTTGAGGTAGGTTTGAAATGCTGATTTTTTGAAGATGGTCTTTCTTGGTCTTGTTTTATCAATAAGTTTGGTGCAATCTCTTGGTGGATTTGTTTGTGGGGTAGTATCCCAGATGAAGGTGGCATCTTTAAATTTGTACGATACCGCAATTGGTTTAGATTTTGGTTTGCCAGACTTCGTAAGTGGCTGTTTTGGTTGGGTGGTTTCGTTGTCAATATCGATATTTAAGTGGGTTGTTGGTTGAGTGGTTTGTTCAGAGGGAACATCGCTCAAAACCGCGTAGCGATAGGTTTTCATGATGTCGTTTGTCATTTTTGGGTTCTGATATTTTCTTATTTTTGGAGTATTTAATTGTCTTGAATCCATCATTTTCTTGATTTTCTTGATTATTTATTGGATTAAATAAATTTTTATCTTCATTTAAATTTAAATTTAAATTTTTAAATTTATTTAAATTTTTAAATTTTTTAAATAAATTATTTTCAATTTTTTCTTCTAATTTTTCTAATTCTTCTTTTCGTACTTGTCTTATGAGTTCCACAATGTTACCGCAGGGATAACTGGCTTGTGGCGGCCAAGCGTTCATAGCGACGTCGCTTTTTGATCCTTCGATGTCGGCTCTTCCTATCATTGCGAAGCAGAATTCGCAAAGCGTTGGATTGTTCACCCACTAATAGGGAACGTGAGCTGGGTTTAGACCGTCGTGAGACAGGTTAGTTTTACCCTACTATATAATTTGTCATGATAATAGTAATTCTGCTCAGTACGAGAGGAACCGCAGATTCGGATCACTGGTAAATGTGCTTGATCGAAAGGTCAGTGGCACGAAGCTACCATCCGAGAGATTAAGACTGAACGCCTCTAAGTCTGAATCTCGCCTAAAAATCATGATATTTTGTGCCATCCTCGTAATGAGGCAATATTATTATTCATTAACGCAAGTTAATGGATGTGGCTTAGCCATATATTTAAACTCTAACCAGGCTATGAAAATAGTTTGGATGTTTGAATCATTTTTAATGATTTACGTGTTGGCATTAAATCGTTTGTAGACGACTTACTTTACGGTCGGGGAAGCGTAAGAATTCGAGCAGTTTATACTGCGAGGTTTTGAACTTCATCCCCATCTGACGCGATGATTTGGATCTTTATGATTCATTCGTTGTGTTATTAACAATTACTTTAAATTTCTAGATTGAAATTTAATTAACTATTTGCCTGCATAATTCAGTTTATCTGTTTTATGTAGGCATTTTTGCTAAGAAAATTTTCATAGCTATTTTTAACAAGTTAAAATTTCTGCTGTTAACTGTTTAGTTTTATTAACCACATCAAGCTAATTACCCCTGTGGTAACTTGGTTCGTGTTTAGTTATTACTAGTTAATAAGCGTTAAGTATATACTAAAGTGTATATACATTGTGCTTACGAATGAAAAATTTTGAATTTGTTAACGGCGGTAGTAAAAAATATATGAGGTAAACTTGTTGATAACTAAAAATTAATTTGCCTGCTTATTACAGTTAAAGCTGTGGTATGCAGGCTATATTCATAAGAAAATTTTCTAAGAATTTTAAAACGACCATCCGGTGTATTTTTATATATGTAAAATTTACTCGTATGTATCTTAATGGAAAAAATTTTCTAAGTAAAAATTTTTTGAAAATTTTTAAGATGACCATCCGGAGTATTTTTATATATGTAGAATTTACTCGTATGTATCTTAATGGAAAAAATTTTCTAAGTAAAAATTTTTTGAAAATTTTTAAGATGACCATCCGGAGTATTTTTATATATGTTGAATTTACTCGTATGTATCTTAATGGAAAAAATTTTCTAAGTAAAAATTTTTTGAAAATTTTTAAGATGACCATCCGGAGTATTTTTATATATGTTGAATTTACTCGTATGTATCTTAATGGAAAAAATTTTCTAAGTAAAAATTTTTTGAAAATTTTTAAGATGATCATCCGGTGTATTTTATAAAATTTTTTATGTGTTTCTCAATACTGTGTTTGTTATAATTATAAAATTTTCTAAGTAAAAATTTTTTGAAAATTTTTAAGATGATCATCCGGTGTATTTTATAAAATTTTCTATGTGTTTTTCAATACTGTGTTTGTTAAAGTTATAAAATTTTCTAAGTAAAAATTTTTTGAAAATTTTTAAGATGACCATCCGGAGTATTTTTATATGTAGAATTTACTCGTATGTATCTTAATGGAAAAAATTTTCTAAGTAAAAATTTTTTGAAAATTTTAAGATGATCATCCGGTGTATTTTTTAAGATGATCATCCGGTGTATTTTTTGAGACGATCATCCGGTGTATTTTTTAAAATTTTTTATGTGTTTCTCAATACTGTGTTTGTTATAATTATAAAATTTTCTAAGTAAAAATTTTTTGAAAATTTTTAAGACGATCATCCGGTGTATTTTATAAAATTTTTTATGTTTCTCAATACTGTGTTTGTTATAGTTATAAAATTTTCTAAGTAAAAATTTTTTGAAAATTTTTAAGACGATCATCCGGTGTATTTTATAAAATTTTCTATGTGTTTTTCAATACTGTGTTTGTTAAAGTTATAAAATTTTCTAAGTAAAAATTTTTTAAAATTTTTAAGATGACCATCCGGAGTATTTTTATATGTAGAATTTACTCGTATGTATCTTAATGGAAAAAATTTTCTAAGTAAAAATTTTTTGAAAATTTTAAGATGATCATCCGGTGTATTTTTTAAGATGATCATCCGGTGTATTTTTTGAGACGATCATCCGGTGTATTTTTTAAGATGATCATCCGGTGTATTTTTTGAGACGATCATCCGGTGTATTTTTTAAGATGATCATCCGGTGTATTTTTTGAGACGATCATCCGGTGTATTTTTTAAGATGATCATCCGGTGTATTTTTTGAGACGATCATCCGGTGTATTTTTTAAGATGATCATCCGGTGTATTTTTTGAGACGATCATCCTGTGTATTTTTTGAGACGATCATCCTGTCTATTATTATTATTATTATTATTATTATTATTATTATTATTATTATTATTATTGTTATTATTATTTCAAAAAATAATTATCAGAATGATCTGAAAATTTTTGATAATAGTAAATCAACTATGCTGAATCCGATTTCGTTAAAAAAAAATTTTCGTAAAAAAGTCCCTCTAAAAAAAATTTGAACCTCGTAAATGGGATTGTCACTCAGACTCTTTTACCACTGTGCTCACCAAGTTCGAAATAAATTTAAAATATTTTTCGCATGTGTTTAAATTTTTAGTAGACCATCCTGTGTATTTGAGTAGATCATCCGGAGTAAATTAATTTAATTTAATTGAACAAATTTTTTCAGAACCTAAATTTTGAAAAAATGAAATATTTTTACCAATAATTATCCGAATGTTCTAAAATTTTGTATGTTTATGAAAGCCGCTACGCTAAATCACATTCTGTCAAAAAAATCTTTAAAAAACATGTTTAAAAAAATTTATAATAAAATAGTCCAAATCAGGATTTGAACCCAGGCGCTCGGATGCAAAATGTGAATAGCTTCCCACTGTACCATCAGGGCTTAAATATATTTTTCTT</t>
  </si>
  <si>
    <t>Coelogynopora nodosa</t>
  </si>
  <si>
    <t>Coelogynoporidae</t>
  </si>
  <si>
    <t>R2-1_CNo</t>
  </si>
  <si>
    <t>KKNISSTAEKAINGKWSTRTEKEYHNNKDLIKAWRPILEAPPFSDCRPIENIKEMDYALMEISTAEIFLAIRAMGKTAPGPDGIKYSKLKKNIQSMVILFNTCLLTSFLPLPLKIARTILIPKQENPGILDYRPLTIASVVTRVFHSILAKKLDNNAQLSQRQKGFRKCDGVAENIVILETVLTNSRSEKRPLCMAFVDLRKAFDSVGHESIIRGAKRVGVPPMLLEYISSSYQNASTNLFGEILNSRRGVRQCDPLSPILFNFVIDEALENLNKNIGYLLKEEKVSCLAFADDIVLIAETKGGLENHIEKLLEKLNGAGLELNASKCATLMVMKNGKEKSTYISTKAIRIKENDIPTMKATETYKYLGLQMGFKAREQNANEVIIEGLKNITRAPLKPQQRIHILRDFLIPRLIHKLVFGRVAKKSLKRIDQNIRKKVRNWLHLPKDTTAAFIHADVGDGGLGVPALEHNIPLLKRERITNLRKSNDPVTKECLRMEYTKQVLGKWSRPTKIGETLATNKSQLKEAFRKQMLITLDGKGLQNHHETPTIHKWIRRGENMTGKQFITAVKIRGNLVATKSRNSRGRPEQEKLCEAQCGRPYSLGHILQGCWRTHGMRVERHNNICRRIKAIMKGKESEVVEEPRLQTNEGLRKPDLLICHKGKIIICDAQVVADSSNCNLESENQIKIDYYKKDSVVSEARKLIGRVDEEIIIMAVTFNWRGAISKTSIRDLDMLLDIKSKEVIKMSRKIIRDNSIMVEMHRNRTERRR</t>
  </si>
  <si>
    <t>AAAAGACTATATATTATGATGATAACTTAATAAAGAATAAAATCCTAATAAGTTAATAAGTTTAGAAAAATTTAGAAAATCGTTTGATGTTTAAAACAATATGGAAATCATTATTTTCCGATTTCTATGTAAACAATATATTTCCGATATATATGTAAACAATTTGAAACAATACCCAGCAAAAATTTAAAAATGTGTTTTAAGAATTGATACAAATATTAGAAATAATGGCTTCAACACAGAGAAGTGTATTTAAGAAACATAATTACAAATAATTATCAACCCCAATTTATTAATGTGAATCAACATTAATTTCATTTGGACAATGATAACCTTCAAGTAAGCTCATTCAAAAGTATCTAATTTATCCAATTCTATGGTTAATATGATACATTATGAAAAAGAATAATTTTTAAGACAAAATCAGGCAATATTTGGAATAGGTGGAGAAAACATCTCTAACCATACATGTGTGCAACTATAGATTCTTTTAAGGTCTTTTGTGTTAATATACGTTTTTTAATTATATGTTGTTCTAAAAGTTATAATTTTATCATAGATGGCCGTGACACTATTTAGTGTTTACTACAGGCCCCCTTAAACTTAATTATATATATTATTATTTATCATGCAATAGTTGGTGGAAATGGTGAATCAATATTCGATTTTCTCAGTTAATTTTGAGGGATGTCGTATGTGTTGATTGATCGTCTCCACCTCTCGATGTCTGCTGGCACCGATCAGGTCAACGTGCGCTGATAACGAAAGCAGGACTTCAATGTATTTTACCGCGGCACCCAATTAAAGGTTGGCCAGAGCTGTGCGAGCGAAAAATTACGTGAAGATCGCAATAACTATAGGAGGATAACATTCGATAAACGTTTAAGTGAAAGAATTTTTGATTAGAACCTTTCACATTTTATATTTTGAGAGGGTCGACGAGGGATAGGATACAATTGTCAAGAACTGCCGTGAGCAGAGCGGGAGTAACTATGACTCTCTTAAGG</t>
  </si>
  <si>
    <t>GTCATAGGGTGAACTGCAATTCTGACACGATGACCGAGTTGTGTCAGTTCTGCAGCTAGTCGCTAAAGACTCGATCAGTCCGCCAAGCGAGGTGGCCGGGTATCTGCAGCACTAGAGCCACTGGTATCAAGAGCAGAGATACGCGAGTGGAAGTTGAGTACGACTACCTTCACGAGGTCCTCCTGATAACCACAGTGGACTGTTGGAACTAAATGTGTGCTCAGCGTTCCATACTTTCTCGTAGGGTAAAGGGTATGATAACCCAGAGAATATCCCATGGGAGATATCCATAGAAAAAGTACCACGTTAGACAATCCGATGGTCTAACTCGGCTCCGAGGGGCTAACTATCCCGAAGGGCTTAAAGAACTGAACTGGTTACTATCAAAAATCAATTTGAAGAGTCAGTTGCCACCGCGCCTGCACCAGTTCCCCTAGAAGTTGCAGCTGAGGTACACCAGTCATCGAGTGTTCCCGAGATAACCGACGAATCTACGACTACTCAAGAAGGAAGCTATTCAGAACCACCGATACACCGATGTGAGAACTGTGGAAGAGAATTCAGAACAAGAGCAGGAGTTCAACAGCACCGGAGAAAAGCTCCCACGAACGAGTTTATGGAGGAAAAAGAGAAGGCAGCTCCAACCAAAAAGCTTCGATGGACAGACGAAGAAAAAGAGATCCTCATCGAAAGCGAAATAAAGATCATCAAAGAAGGATCCCTTAAAGAACAACACGAAATAAACAAGATTCTAGCTTCAAGAATGCCTGGAAGATCACAAGACGGAATAGCCAAAATTCGCCAGAAACAAGAGCACAAGGCTGAAATACAGAGGAGGCTACATGGGACCATCACTACCAACGAAACCAGAGGAAACAGAACCTGCGAAATTACCGAACCAATAAGAGACCTACCAATAAACAGCAAAACCTGGAGCGAAAACGAAATGAAAAGAATGCTAGCCGAGGAAGTGAAGCTGAGAACCAATAAAGAAAAGGATATCAACAAAAAGCTAGCCGAAATATTCCCGAACAGAACAATGGGGTCCATTAAGAGCAAAAGGACGAAAGATAAAGACTACCAGGATTTGGTAAAGCTAACAATGCAAACAATCAGCGAGAACCCAAACAATGAAACAGACTTCAATACCAGCAACACGGAAAACAACAGCACTGATGCAGAGAAAGAAGTGAAGACCTACCTCAATATGCTACTAATGACCAACAACGAGGAAGAATGGTTAACATCCACTCTGAAAGAAGCAGCAACACTAGCACTACAGGGAAAGAAAACTGAAGCATCTGAAAAGCTAAGCGAATATGCAAGCAAAACGCTGTTCCCTGGATTGAAAATAACTAATCAGACGAGGAAACGAGAAAAGAAACTATCAAAAAGAGAAACCAGAAGGCAAGAATACGCTGAAATACAGAAACTCTAAAAAAAGAATATTTCAAGCACAGCCGAAAAAGCAATCAATGGGAAATGGTCCACGAGAACCGAGAAAGAATACCACAACAATAAGGATCTCATTAAAGCATGGAGACCAATACTGGAAGCACCTCCTTTCAGTGACTGTAGGCCCATCGAAAACATCAAAGAAATGGACTACGCTTTAATGGAGATAAGCACGGCAGAAATCTTCCTCGCAATAAGAGCTATGGGGAAGACTGCACCAGGACCTGATGGCATTAAATATTCAAAGCTCAAGAAAAATATCCAATCAATGGTAATATTATTTAACACTTGCCTACTAACGAGCTTCCTGCCACTCCCATTGAAGATAGCAAGGACAATCCTGATACCTAAACAAGAGAATCCAGGTATCCTTGACTATCGACCACTAACAATAGCCTCAGTGGTGACAAGAGTGTTCCACAGTATCCTAGCGAAGAAGCTCGACAACAATGCCCAATTAAGTCAACGACAAAAAGGATTTCGAAAATGTGATGGAGTTGCGGAAAATATAGTAATTCTCGAAACTGTATTAACCAACAGCAGAAGTGAAAAGAGACCGCTCTGTATGGCCTTCGTTGACTTAAGAAAAGCATTCGATTCTGTGGGACATGAGTCTATCATCAGAGGAGCAAAAAGAGTTGGAGTGCCACCAATGTTGCTCGAGTACATTTCTTCAAGTTACCAGAATGCATCTACTAACTTGTTCGGCGAAATACTCAACTCGAGAAGAGGAGTTAGGCAATGCGACCCTCTGAGCCCTATTCTCTTCAATTTTGTTATCGATGAAGCTCTAGAAAACCTCAACAAGAATATTGGATATCTACTGAAAGAAGAAAAAGTGAGTTGCCTAGCTTTCGCGGACGACATAGTCTTGATAGCTGAGACAAAAGGAGGCCTAGAGAATCATATCGAGAAACTATTAGAGAAGCTGAATGGAGCCGGTCTCGAGTTGAACGCCTCGAAATGCGCTACACTGATGGTGATGAAAAACGGAAAGGAAAAATCAACATATATATCAACAAAAGCAATCAGAATCAAAGAAAATGACATTCCAACAATGAAAGCCACAGAAACGTACAAATATCTCGGACTGCAAATGGGTTTCAAAGCCAGAGAACAGAATGCTAATGAGGTTATAATAGAAGGACTGAAGAATATAACAAGAGCACCACTGAAGCCCCAGCAGAGGATACATATCCTACGAGACTTCCTTATACCAAGATTAATACACAAATTGGTATTCGGAAGAGTGGCCAAAAAGTCATTAAAAAGAATCGACCAGAATATAAGAAAGAAAGTGAGGAATTGGCTACATCTCCCTAAAGATACGACAGCAGCATTTATACATGCTGATGTAGGGGATGGAGGGCTTGGAGTACCAGCGTTAGAACACAACATTCCTCTATTGAAAAGAGAAAGAATAACTAATCTAAGGAAATCTAATGATCCAGTTACCAAAGAATGCCTGAGAATGGAGTACACCAAACAAGTACTGGGGAAATGGAGTAGACCAACTAAAATTGGAGAAACTCTGGCTACCAACAAGAGCCAACTAAAAGAAGCATTCAGAAAACAGATGTTAATAACGCTTGATGGAAAAGGGCTACAAAACCACCACGAAACGCCCACCATCCACAAATGGATCAGAAGAGGAGAGAACATGACCGGCAAACAGTTTATTACAGCAGTTAAAATAAGAGGAAACCTTGTGGCGACTAAGTCTAGGAACAGCAGAGGGAGACCAGAACAAGAGAAACTATGTGAAGCTCAATGTGGTCGACCATATAGCCTGGGACACATATTGCAAGGTTGCTGGAGAACACATGGTATGCGAGTGGAAAGGCATAACAACATTTGTCGCAGAATTAAAGCCATAATGAAAGGAAAAGAAAGTGAAGTAGTCGAAGAACCAAGACTACAAACGAATGAAGGTCTCAGAAAGCCTGACTTACTGATCTGTCACAAAGGTAAAATAATAATATGCGATGCACAAGTAGTGGCAGATAGCTCGAACTGCAATCTTGAAAGTGAAAACCAAATAAAGATAGATTACTACAAGAAAGATTCAGTAGTATCAGAAGCAAGAAAACTTATCGGACGTGTCGACGAAGAAATAATTATAATGGCAGTGACCTTTAACTGGAGAGGAGCCATCTCAAAAACATCAATAAGAGATTTGGACATGCTTCTAGATATTAAATCAAAAGAAGTAATTAAAATGTCAAGGAAGATAATCAGAGATAACAGCATCATGGTGGAGATGCACAGAAACCGGACTGAGAGAAGGAGATAGTGGGGAAACCAAGGAAGACAAAATGACTGGAAACTATGAAGGATATAGCTGAAAGCCGCAAGGAAGGCTAAGTCCTGAGACCGAACTATAACTTCGATCCCAAGAGGAACTGTGGGTTAAGCTTGAGCCGATGGAAAAAGCGAATGCATGTTAGACGACGAGGTACAGTCACCTCCTCGTGGTATTTGGCGGGCAATGCTCACTAAATTAACTGTGAGTAGCTGAGAACTGTATGTGTATCATGAAAAAAAAACATTTTAAATCCGACTTTTAAATAAAAAAATTTATACCAGCATTAATCCTAGTGAGACCATTTTTTTGGCTGATTTTATCACAGAATTTAGTAAAGAAACCAAAGGCAAATACGAATGACCACAGTTTCGACGTTGAATCAAATGACAATACAAAATTTCTGACTTTAAATCTATTAATTTCTCCACCCGAACAATTTAATCATACTTGATCTAGTACTAATCAACCCTAGTGGTGTTAATCCAACCACCACAATTAAATGATTTACAATTGACTGAATGTTGAAAACGAACGAATTGATCGATGTCAAATTTTATTATTTAAAACAAAACTAAAGTCAACTATAAAATTAATAATTAGAATCGGAAATCGGAAATCGGGATAAGATCTTTAGAAAATATAAAATTAAATTAAACATCACAAAATTAACTAGGAAATATCTAAAAAATTGTATGAAGTATTAATAAAAATCATTTTGGGAAATAAATTTGCATAATGGATTTAATTCTACTTTTAGTATTATTGATAATTAAATAATATTAGACCAACTCAATGGTAAATCGTAAAAATAGTATTAGCCGAGGTATACATAATGATATTGATAAATGAAGGAGATTGATAAAAGATAGTGGAGTGTAAGAGAAACTAAGCGGCGTAAAACCTTCTATTGACAGTCAAGGACCCAAAGATGAGGATTCCCCAACGAGTAATACTGGGAACCGTACTCACCTGCTTGTGAGATTCGCGGTTGCTACGCACAGTACCAACATGAACTTGCTCACGGGTGCATAGTGGTAAGATTTAAATTATGGGGCGTCAGGGTGAGCTAGAGTAGACCCTAGCAAAAG</t>
  </si>
  <si>
    <t>Schistocephalus solidus</t>
  </si>
  <si>
    <t>Cestoda</t>
  </si>
  <si>
    <t>Diphyllobothriidea</t>
  </si>
  <si>
    <t>Diphyllobothriidae</t>
  </si>
  <si>
    <t>GCA_034780555.1</t>
  </si>
  <si>
    <t>R2-1_SSo</t>
  </si>
  <si>
    <t>MKIVPQRGSRRSRRIAQYAKTQDLFLKKPAQCAADVLDGKWEQQTSMPFTNTEMLNTWSEILGAPSIPFNLDLPPIRPVDNTIDGPVYAVELYTNLKAMSTSSPGPDGMKISCLKATDQRAITWVINLWLYTKLPDPLRVSRTTLIPKSLDPRSPAEFRPIAVSSAIVRLLHKVIARRLSESLPLSARQKAFTNSDGALENTAILDAIISEAKSKRRPLALAFLDMRKAFDSVSQDSIVQSIRRQGCPARLLSYIQNSYTGGFTHVLGALIPTNRGVKQGDPLSPILFNACIDEALTHIGDDTTVSLGTATLNHLAFADDLAVLTRNIANLQTAVDRLLAALKSHGLTANFAKCATLTIRVNQRTKKVMVDDSSTILIDGNPVPALGPTANYKYLGLLYGGMGAAGPIRRSLVQYLNNVTKAPLKPAQRLIILRRFLIPRLLHKLVLAPTTFTSLRSYDRLIRSSTRAWLHVPHDTPLSVFHTSAKDGGLGIPCLSNTIPCMKATRFRKLARSTDLVAREAAKTDKVSKSMGKFATPTKVNNVNVASKQEIRSAWRHDLVNRRDGRGLTLAKYTPVNKWITDPPPNFMGAAFISAVKVRYNLVATKTRCSRGRPNVETACKYRCNAPESLGHILQGCPGTHRPRIARHNNVLATIQPHLPAGTIAEPRLITTIGLRKPDLLVPVGNTLTIIDAQVVSDAADLSLAHATKIGKYNIAPVRDAVLAQYGKQLASVLAITYNWRGVPSPETIIAVQALGIPAATLNTISMRILRDSWLMATLHQRSTAAI</t>
  </si>
  <si>
    <t>CCCCCTCCTTCTCCACCCAGATCTCCCGCCGATGAAATCCCTGGCGAGGACGCCTTCAAGCGTCTCTTTCGAGCACTTCTTGCCAACCCGCCCGAACACCCCTGGATCGATGAGGATTTAATCCAAGCTACTCGGAGAGTCCTGGAAGACGACAATCCCCATGCCCTCCTGAAGACCCACGCGGAACGCCACTTCCCACCCAGAAAGCTTAGCTCTGCCCTCAAGCCAATGAAGATCGTCCCTCAAAGAGGATCCCGTAGATCTCGGCGCATCGCTCAGTACGCCAAGACCCAAGACCTCTTCCTGAAAAAGCCCGCCCAATGCGCTGCTGACGTTCTCGATGGGAAATGGGAGCAACAAACTAGCATGCCGTTTACAAACACGGAAATGCTCAACACTTGGTCCGAAATTCTGGGTGCCCCAAGTATTCCTTTCAACCTAGACCTTCCACCGATCCGGCCTGTTGACAACACCATTGATGGCCCGGTCTATGCTGTTGAACTCTACACAAATCTTAAAGCGATGTCCACTTCTTCGCCGGGGCCCGACGGGATGAAGATCTCGTGTTTAAAAGCCACTGACCAGCGTGCCATCACCTGGGTCATCAACCTGTGGCTCTATACAAAACTTCCCGATCCGCTCCGTGTCTCGAGGACAACTCTTATTCCAAAATCTCTTGACCCTAGATCTCCTGCAGAGTTCAGGCCTATCGCAGTCTCCAGTGCCATTGTTAGACTTCTGCACAAAGTCATAGCCCGTCGCCTCAGCGAGTCACTCCCGCTTAGCGCCCGTCAGAAGGCCTTCACAAATTCCGACGGAGCGTTAGAGAATACCGCCATTCTTGACGCGATCATCTCAGAGGCCAAGTCCAAGCGGCGACCACTCGCGCTTGCCTTCCTGGATATGCGAAAAGCGTTCGATTCTGTCTCCCAGGACTCTATTGTTCAATCTATCCGCCGCCAAGGCTGCCCAGCGCGCCTACTATCTTATATTCAAAACAGCTACACAGGAGGTTTCACTCACGTTTTGGGCGCTCTGATCCCCACTAACCGTGGCGTCAAACAGGGAGACCCACTTTCCCCGATCCTGTTTAATGCTTGTATTGATGAGGCCCTCACCCACATTGGTGATGACACCACAGTCAGCCTTGGAACGGCAACCCTCAATCATCTCGCTTTTGCCGACGACCTTGCGGTCTTGACCCGGAACATAGCCAATCTTCAAACAGCGGTCGATCGCCTCTTAGCCGCTCTTAAGAGCCATGGCCTCACGGCCAACTTCGCTAAGTGCGCGACTCTTACAATACGCGTGAATCAGAGAACGAAGAAGGTTATGGTTGATGACTCATCCACTATTCTCATCGACGGCAACCCGGTCCCGGCCCTTGGTCCGACCGCCAACTACAAGTATCTGGGGCTTTTGTACGGAGGTATGGGCGCCGCGGGCCCCATTAGGCGAAGCCTCGTGCAATATCTGAACAATGTCACCAAAGCGCCGCTTAAACCCGCACAGCGATTGATAATCCTGAGGAGGTTTTTAATCCCGCGCCTTCTCCACAAATTGGTGCTCGCCCCCACTACTTTCACTTCCCTCAGAAGCTACGACCGGCTTATAAGATCCTCCACGCGTGCCTGGCTTCATGTGCCCCATGACACACCTCTGTCGGTGTTTCACACCTCTGCCAAAGACGGGGGGCTGGGGATCCCCTGCTTAAGTAATACGATCCCCTGCATGAAAGCTACCCGCTTCCGAAAACTGGCACGGTCCACCGACCTGGTGGCGCGCGAAGCGGCCAAGACAGATAAGGTCAGCAAATCTATGGGGAAATTCGCCACACCTACAAAAGTGAACAACGTCAATGTTGCAAGCAAACAAGAGATCCGTTCCGCCTGGCGACACGATCTGGTCAACCGTCGTGACGGGCGAGGCCTTACTCTGGCTAAGTACACTCCAGTAAACAAATGGATTACCGACCCTCCCCCTAACTTCATGGGAGCTGCGTTCATTTCGGCGGTTAAAGTCCGGTACAACCTGGTTGCTACCAAAACCCGTTGCTCACGGGGCCGCCCCAACGTAGAAACCGCCTGTAAGTACAGGTGCAATGCGCCCGAGTCCCTCGGACATATTCTTCAGGGCTGCCCAGGCACCCACAGGCCCCGGATTGCCCGGCATAACAATGTCCTGGCCACCATCCAGCCACACCTCCCAGCCGGCACCATAGCGGAACCCCGTTTAATCACCACAATCGGGCTCAGGAAACCCGACCTCTTGGTGCCGGTCGGCAACACTCTCACCATAATAGACGCGCAAGTTGTGAGCGATGCGGCCGACTTATCTCTCGCCCACGCAACCAAGATTGGGAAATACAATATTGCCCCAGTCCGCGACGCCGTACTCGCTCAATATGGAAAACAGCTGGCCAGCGTCCTGGCAATTACCTACAACTGGAGAGGGGTCCCTAGCCCCGAAACTATCATTGCAGTCCAGGCCCTAGGGATCCCTGCGGCCACGCTCAACACTATTTCAATGCGAATCTTGCGGGACTCTTGGCTTATGGCCACCCTGCACCAGCGCTCTACGGCCGCCATCTGATCTTGGCTGATCTTTTTGTCTCTGCTCTTTTTATCGTTATCTATTCTTTGCACTCCAATCCCAATGACGCTCCACGGGTCAAGCCCTACCCTCGAGGGTGCCAACCTGAGAGAAGGGACCCCCTGGGGTTGAAGGGTGCTTTCCCCGGCATCCACTCTGGTGTGTAGTTTTAGTCGCTGGTTCTTGCTATTGTAACATTTTATATAATTATGTACTTGTGTATGTTTATCTTTGTATATTTATGTACTCGTGCTCCTTATGTATTTATGTCTGTATGATTGTAAAGGTAAGCTTACCTATTAAGCTAATGTTTTGTATATTGTGTCTTATAAAGTGCTGTCTTTTTGTCCTCATGCTTCGGCCTGAGAAGAAGGATTCCCCTTTGTTTTCTCAAATACAAAATTTTTC</t>
  </si>
  <si>
    <t>TAGCCAAATGCCTCGTCATCTAATTAGTGACGCGCATGAATGGATTAACGAGATTCCCACT</t>
  </si>
  <si>
    <t>Fasciola gigantica</t>
  </si>
  <si>
    <t>Trematoda</t>
  </si>
  <si>
    <t>Plagiorchiida</t>
  </si>
  <si>
    <t>Fasciolidae</t>
  </si>
  <si>
    <t>GCA_034768655.1</t>
  </si>
  <si>
    <t>R2-1_FGi</t>
  </si>
  <si>
    <t>IVADQTTSSWSRWIGLVSASAGAWLNQVSGHPPCGPITHSGVLGSITETNTNTQSLDSLLSGGGSNRSPAAPRGVGPGRSSGANIGSNANGFLCDCGRSFGSRIGLGQHRRHAHSTQVNEERIASVISRTRRGTWSTPDDESLVRLADTTFQPGMLRKDLCATLTSYFDGRSAESIKKRLQFLHWSPPTSVHLVEASEAPPTMDSQHLPEMVDQSAIDWTQRLVSDITSGLASGPGGVGPWAGLLGIITDWRDGVLDLQSARSALETLLAATFPHTWQSTPARTVRCVPTTKRGIRRLQYAHVQKLYATRRKDCAQTVLSGDWKEAHLRRSAPPSDLMAYWKGIFSQPSHPDPRPVQRPSATQWSVLDPILASEVSEALRLMGHTAPGLDRLTVRDLLQMDQNCIAQLLNALLVLRTPTHHLSMARVTLVPKCSNPTGPGDYRPIAVTSVMLRLLHKILARRWRSQLALSPWQMAFLQRDGCSEASTVLHTILRSVHQDCTPLASIFVDVSKAFDLVSHETIIRAATMFGLPTPMVDYLRSLYTGSMVRLGDESIACSRGVRQGDPLSPLLFIAVMEEVLSNSAPTLGVSIGGTPVDHLAYADDLVLFADNADRLRERLVALSTALASAGMSINGDKSVGLTIRKDGKNKRLILWPTAYEVNGVRVQPIGVDQQIKYLGLHFTWKGRIQPRSTAKLESMLVNITKAPLKPHQRLDILARFALPKLYHELVLGMAHRRTIKSMDVMVRARVRAWLRLPKDTVLGFFYAKRASGGLGLPNLSTTVPMAQRTRLERLARSSLAPARMATSASPFHQLVRQANIPIRVAASVITSKADAISAWSADLLNSNDGRGLRNFPMDRASLLWLGTGDSVPPRLFLRATWLRGGLLSTKVRRARGYVVSTEDLKCRGSCGTAESADHILQCCAATHQVRCERHNKVVRWLASSLLKRGLRVMVEPIIPLVRSFCKPDLIVCCNDLVYVLDVCVVSGQSAESAWRTKVDKYSATPVEESIKRTLGLPTARLKHCPVLISNRGLLFKRSGSGLRRLGLRPFVLARACQLVVEGSLKTYDVYMKGL</t>
  </si>
  <si>
    <t>GTGCTCTGAATGTCAAAGTGAAGAAATTCAATCAAGCGCGGGTAAACGGCGGGAGTAACTATGACTCTCTGGGTC</t>
  </si>
  <si>
    <t>ATAGTTGCAGACCAGACCACCTCCTCGTGGTCCCGCTGGATAGGTCTTGTCTCGGCTTCGGCTGGGGCTTGGCTGAACCAAGTGTCTGGTCACCCCCCGTGTGGGCCAATCACCCACTCGGGGGTTTTGGGCTCGATTACAGAAACAAATACAAATACACAATCTCTCGACTCCCTGCTCTCGGGTGGGGGGTCCAATCGCAGCCCTGCGGCTCCTCGCGGAGTCGGTCCTGGTCGTTCATCTGGTGCGAACATTGGCTCGAACGCAAACGGTTTTCTATGTGATTGCGGGCGCTCATTTGGTTCTCGAATCGGTCTTGGTCAACACCGACGACATGCGCACTCAACTCAGGTCAACGAGGAGCGGATCGCTTCGGTCATCTCGCGAACCCGGCGTGGAACTTGGTCCACCCCGGATGACGAATCTCTGGTACGCTTGGCCGACACAACCTTCCAACCTGGCATGCTCCGGAAAGACCTATGTGCAACGCTAACGAGCTACTTCGATGGTCGATCAGCTGAGTCCATTAAGAAACGTCTTCAATTTCTCCATTGGTCGCCTCCAACATCAGTTCACTTGGTCGAGGCAAGCGAAGCTCCTCCAACTATGGACAGTCAACATCTACCCGAAATGGTCGATCAATCAGCCATTGACTGGACCCAGCGATTGGTCTCCGATATAACTTCTGGTCTGGCGAGTGGCCCTGGTGGGGTTGGCCCTTGGGCTGGCCTCCTCGGGATCATAACCGACTGGCGTGACGGGGTCCTCGATCTACAATCGGCTCGTTCTGCCTTGGAAACGCTATTGGCCGCGACGTTCCCGCACACTTGGCAATCTACGCCGGCGCGCACGGTGCGATGTGTCCCTACCACGAAACGGGGTATCCGCCGACTTCAGTACGCACATGTCCAGAAACTCTATGCAACTCGACGCAAGGACTGTGCTCAAACGGTCCTCTCCGGTGATTGGAAGGAGGCCCACTTGCGCAGATCTGCCCCGCCTTCAGACCTTATGGCCTACTGGAAGGGCATCTTCAGCCAACCAAGCCATCCTGACCCCCGGCCAGTGCAACGCCCCTCAGCGACGCAATGGTCGGTACTGGATCCGATCCTGGCGAGTGAAGTTTCTGAGGCCTTGCGTCTGATGGGCCATACTGCTCCTGGGCTGGACCGTCTCACTGTGCGCGACCTGTTACAAATGGACCAAAATTGTATCGCTCAACTACTCAACGCCTTGCTGGTCCTCAGGACTCCTACTCACCACCTCAGTATGGCTCGCGTTACTCTGGTCCCAAAGTGCAGCAATCCCACTGGTCCTGGCGACTATCGGCCAATTGCCGTAACATCGGTTATGTTACGGCTCCTGCACAAAATTCTGGCGCGTAGATGGCGTAGTCAATTGGCGCTCTCTCCATGGCAAATGGCCTTTCTCCAACGGGACGGTTGCTCCGAAGCCTCTACCGTGCTACATACCATCCTGCGGTCGGTCCATCAAGACTGCACACCCTTGGCATCGATCTTCGTGGACGTTTCTAAAGCATTCGATCTGGTCTCACATGAAACGATCATCCGTGCTGCGACAATGTTTGGCCTTCCAACTCCCATGGTCGACTACCTCCGCTCGCTTTACACTGGGTCTATGGTCCGACTTGGTGACGAATCAATCGCTTGTTCCCGTGGTGTACGGCAGGGTGACCCTCTGTCCCCCTTGCTGTTCATCGCGGTCATGGAAGAAGTGCTATCCAATTCTGCGCCTACTCTCGGGGTCTCCATTGGTGGTACGCCTGTGGACCATTTGGCCTACGCGGATGACCTGGTGCTGTTTGCCGACAATGCCGACCGCCTTCGCGAACGTCTCGTGGCCCTCTCTACAGCACTGGCCTCAGCGGGCATGTCTATCAACGGGGATAAATCAGTTGGCCTCACAATCAGAAAGGACGGGAAGAACAAGCGTTTGATCCTTTGGCCCACCGCGTACGAGGTCAACGGGGTTCGCGTCCAACCGATTGGTGTCGACCAACAAATCAAATACCTGGGTCTGCACTTCACTTGGAAAGGACGTATTCAACCACGGTCAACTGCCAAGCTCGAATCAATGCTGGTCAACATCACTAAGGCCCCGCTCAAGCCGCACCAACGCTTGGACATCCTGGCTCGGTTTGCCCTCCCAAAGCTGTATCACGAACTTGTTCTTGGTATGGCCCACCGACGGACAATCAAGTCTATGGACGTCATGGTGCGTGCGCGGGTTCGTGCTTGGCTCCGCCTTCCCAAGGATACAGTGCTGGGCTTCTTCTACGCGAAACGAGCATCTGGAGGGTTGGGCTTGCCCAACCTATCTACCACTGTTCCCATGGCTCAAAGGACGCGTTTGGAACGTTTGGCCCGCTCATCCTTGGCGCCAGCACGCATGGCTACTTCCGCTTCTCCGTTTCACCAATTGGTGCGACAGGCCAATATCCCGATCCGTGTGGCGGCCTCAGTGATAACTTCAAAGGCAGATGCAATCTCCGCTTGGTCCGCGGATCTGCTCAACTCGAATGATGGCCGTGGCCTTCGTAACTTCCCAATGGATCGCGCAAGTCTTCTCTGGCTGGGTACCGGGGACTCAGTCCCACCACGACTGTTTCTGCGAGCGACGTGGCTCCGAGGCGGGCTGCTCTCAACCAAAGTCCGGCGGGCGCGTGGATACGTGGTCTCGACCGAGGACCTCAAATGCCGGGGTAGCTGCGGAACTGCTGAATCCGCCGATCACATACTCCAATGCTGCGCTGCAACCCACCAAGTGCGGTGCGAACGTCATAACAAAGTGGTCCGTTGGCTGGCTTCCTCTCTCCTAAAGAGGGGCCTCCGTGTCATGGTCGAACCTATTATCCCGCTGGTACGGTCGTTCTGCAAACCAGACCTGATAGTGTGCTGCAACGACCTCGTATATGTCCTTGACGTATGCGTGGTCTCTGGACAATCTGCGGAATCCGCTTGGAGAACCAAGGTGGACAAATACTCTGCAACTCCGGTCGAGGAATCAATCAAGCGAACGTTGGGCCTTCCTACGGCTCGGCTCAAACACTGTCCGGTGCTTATCTCCAACCGCGGTCTTCTCTTCAAGCGCTCGGGTTCGGGTCTGCGTCGACTTGGTCTCCGCCCATTCGTTCTGGCTCGCGCATGTCAACTTGTGGTCGAAGGCTCGTTGAAGACCTATGACGTCTACATGAAAGGTCTCTAAGAATGGCCTGACTCGCCAGGTGAACATGGACCGGCTCCACCTATGACGTTCTGTGCCTAAACCTGCCAGGAGGTACAGAGCCGATGCAGAGGAGACGTTGGACGCGTATATATCAATCTCCAATCAGATGATGCGTGCTCTCCCATGAAAGACTTGCTTGCTCCCCCCTATCTTTCTTCACTGAATTGTTTTCTGACCCCGTATTGCTGTATTTTCTGATTGGACAATAAATGGTATCA</t>
  </si>
  <si>
    <t>TAGCCAAATGCCTCGTCATCTAATTAGTGACGCGCATGAATGGATTAACGA</t>
  </si>
  <si>
    <t>TAAGAATGGCCTGACTCGCCAGGTGAACATGGACCGGCTCCACCTATGACGTTCTGTGCCTAAACCTGCCAGGAGGTACAGAGCCGATGCAGAGGAGACGTTGGACGCGTATATATCAATCTCCAATCAGATGATGCGTGCTCTCCCATGAAAGACTTGCTTGCTCCCCCCTATCTTTCTTCACTGAATTGTTTTCTGACCCCGTATTGCTGTATTTTCTGATTGGACAATAAATGGTATCA</t>
  </si>
  <si>
    <t>Fasciola hepatica</t>
  </si>
  <si>
    <t>Common liver fluke</t>
  </si>
  <si>
    <t>GCA_948099385.1</t>
  </si>
  <si>
    <t>R2-1_FHep</t>
  </si>
  <si>
    <t>Accipiter gentilis</t>
  </si>
  <si>
    <t>Eurasian goshawk</t>
  </si>
  <si>
    <t>R/Bird</t>
  </si>
  <si>
    <t>Aves</t>
  </si>
  <si>
    <t>Accipitriformes</t>
  </si>
  <si>
    <t>Accipitridae</t>
  </si>
  <si>
    <t>bAccGen1.1</t>
  </si>
  <si>
    <t>R2-1_AGo</t>
  </si>
  <si>
    <t>TPGNDFQSLPKASPTGKVGLSHTALEGVLFDLYYSSIWTGKMGRPMRISFVSVATQTSPLDLRDNVVSSFIQDHKTGGLLEVRFEIRGLEFVNSDLEGLTSQQSPTLTDLLAVLPEVYEVPNSLSLRDKNTCPTPVEDENEEEESSPLGAAAGTSPLPSTPVSRSREDPPAESTPMVKIPDKNPSCPCCGNVTGKLSGLIEHLKRAHGKKKILFQCARCGRTDVKHHSIACHFPKCKGPVEASPERSWKCEVCEKTFESKIGLGQHKRLVHPVTRNLERITATRPKTGTMRGAHRRCWTEDEIELLRKLDKQYEGQKNINKLIAEHLPTKTTKQISDKRRDLHKSPVKKGKDQGQMKHLELEGEHLVEGEHLVCVGSEMEGGLRSRYRETVSEWLTSGKLSILHGMFEQVIEGEKDPAIVAEKAMKDCLACLASKSLELKAGQDRPRQVARTARPSEPLKGWMKKRAVKRGQFLRFQRLFYLDRGKLAGIILDNVESLKCGIPQDEIHDVFKSRWESPGTFKGLGAFRSKGLADNSAFEAMITAKEISKNIQEMNKNSAPGPDRLSLRDIIKIDPHCVQLMEVFNLWLVTGSVPDVVKECRTVLISKSSLPERQMDINNWRPITIGSIILRLFSRILTARLAKACPINPRQKGFIRSAGCAENLKLLQLLIKNAKKEHRPLGVVFIDLAKAFDTVSHHHLIAVLKQKGVDHHIITLITNMYQNTRTRITMKNEQSDPIGIQIGVKQGDPMSPLLFNLSVDPLLCKLEEEGSGYQHDSKGVTSMAFADDLVLLSGSWEGMQSNIKILEAFCELTGLRTQGEKCHGFYIQPTKDSYTINDCPPWQINGTPLTMIEPGSSEKYLGLRIDPWTGISKPELLMKIRDWLQRIGEAPLKPFQKVDILKGYTIPRLIYLADQAEVKATSLEELDLTIRTTVKEWLHLPPSTCDAILYSSTRDGGLGITRLSGLIPSIQARRLHRIAQSSDDVVRSIVKREGIEKDFEKLWLTAGGDRNKIPSIWDPSAIRVTSEDPGEDELASEWELPTPKTIFPKPCDWRKQEFINWTKLQSQGRGIVNFEKDKISNNWLERYRGIPHRKLLTALQLRANVYPTREFLARGRQESHIKSCRHCQAENESSAHIIGYCPAVQDARIKRHNQLCDLLIAEVKKKDWIVFQEPILKDEQNEIYKPDLVFVKGDQAMVVDVTIRYESKPSSLADAAAEKVKKYCHLKSQIQELTNAKNIKFKGFPVGARGKWYSGNYEVLKALGISTSRQERIARCMSRKALFTSVDIIHIFVSHSRSLVRT</t>
  </si>
  <si>
    <t>CCAGCGGCGGGGGGCCGGAGGGTTCCCGCGGCGCGTGCGCACACGCGTGTGCGGCCGCGGCCGGCGTCGGCGCGCGGTTCCGCGGGGGGGGGTCCCCGGGGGGGTCCCCGGGCCGGCGCCCCGCCTCGGCCGGCGCCTAGCAGCCGGCTTAGAACTGGTGCGGACCAGGGGAATCCGACTGTTTAATTAAAACAAAGCATCGCGAAGGCCCGCGGCGGGTGTTGACGCGATGTGATTTCTGCCCAGTGCTCTGAATGTCAAAGTGAAGAAATTCAATGAAGCGCGGGTAAACGGCGGGAGTAACTATGACTCTCTTAAGA</t>
  </si>
  <si>
    <t>TGGGATCATAGTTACTAACTGGGCTGAGCTGCAGAGGTTACACCTCCTCGTGGTCCCGCTGGATGCCCTTCGGGGTAACCAAGTTAACCTCTGCCCCAGTGGGGGAAGTATAACTACTTCCTCCCTATCGTCTGGCCTCGCCAACCATTCGATAGATTCGAACCGGTGATATAAACTCCTGGCAACGACTTTCAGTCGCTGCCCAAAGCCTCGCCTACGGGCAAAGTTGGGCTCAGTCACACAGCACTTGAGGGTGTGTTGTTTGACTTATACTACTCCTCTATCTGGACTGGCAAAATGGGTCGGCCGATGCGAATTTCTTTCGTGTCGGTGGCCACACAAACAAGTCCTCTGGACTTGCGTGACAATGTGGTCTCCTCTTTCATCCAAGACCACAAAACTGGGGGATTGCTGGAGGTGAGGTTTGAAATAAGGGGATTGGAGTTTGTGAACTCTGATCTGGAGGGTCTGACAAGCCAGCAATCTCCCACCCTGACTGACCTCCTGGCTGTGCTGCCTGAGGTGTATGAGGTACCTAACTCTTTAAGTCTCAGGGACAAGAACACCTGTCCGACCCCGGTGGAGGACGAGAACGAAGAGGAGGAGTCCTCACCTCTCGGAGCTGCGGCTGGGACCTCTCCATTGCCATCGACTCCGGTCTCACGGTCCCGTGAGGATCCCCCAGCGGAGAGCACTCCTATGGTGAAGATCCCGGACAAGAATCCATCATGTCCGTGTTGTGGTAATGTGACCGGTAAACTGTCGGGTTTAATTGAACATCTGAAAAGAGCACATGGGAAGAAAAAGATCTTATTCCAATGTGCTCGGTGTGGGAGGACTGATGTAAAACACCATAGTATTGCTTGTCATTTTCCTAAGTGTAAGGGGCCTGTGGAAGCCTCTCCCGAGAGGAGTTGGAAATGTGAGGTCTGTGAGAAAACATTTGAATCAAAAATCGGCCTGGGGCAGCATAAGCGCTTGGTCCACCCAGTCACAAGGAATCTCGAGCGGATTACCGCTACTCGCCCTAAGACAGGTACAATGAGAGGAGCACATCGTCGGTGCTGGACCGAGGATGAGATTGAATTACTGAGAAAGTTGGATAAACAATACGAGGGGCAGAAAAACATCAACAAGTTGATTGCGGAGCATCTTCCGACCAAGACAACGAAACAGATAAGTGATAAAAGACGGGACCTTCATAAGAGCCCGGTTAAGAAGGGAAAAGACCAGGGTCAGATGAAACATCTAGAACTGGAAGGGGAACACCTTGTGGAGGGGGAACACCTCGTGTGCGTTGGGTCGGAGATGGAGGGGGGACTGAGATCCCGTTATCGTGAGACGGTCTCTGAGTGGTTAACATCCGGAAAATTGTCCATTCTTCATGGAATGTTTGAGCAGGTGATCGAAGGAGAAAAAGACCCAGCGATAGTTGCTGAGAAGGCAATGAAAGACTGCCTCGCGTGCCTTGCCTCTAAGTCCCTGGAGTTGAAAGCCGGCCAGGATCGACCGCGTCAGGTGGCCCGAACCGCTCGACCTTCGGAACCACTAAAGGGGTGGATGAAGAAGAGAGCTGTGAAACGGGGCCAGTTCCTACGGTTCCAGCGGCTGTTCTACCTGGATAGGGGGAAACTGGCCGGTATTATTCTGGACAACGTGGAATCCCTGAAGTGTGGTATCCCACAAGACGAGATACACGACGTGTTCAAGTCGAGGTGGGAGTCACCGGGAACATTCAAGGGCCTGGGGGCGTTCAGATCTAAGGGCCTGGCGGACAACTCGGCATTCGAAGCCATGATCACGGCAAAAGAAATCTCTAAAAACATCCAAGAGATGAATAAGAACAGCGCGCCAGGGCCAGACAGACTAAGTCTGCGGGATATCATTAAGATAGACCCTCATTGTGTCCAGCTAATGGAAGTATTCAACCTATGGCTGGTGACTGGCAGCGTACCGGACGTGGTGAAAGAATGTCGGACTGTGCTAATATCAAAATCATCTCTGCCGGAACGCCAAATGGACATCAATAACTGGCGCCCGATTACCATCGGATCGATTATCTTGAGGCTGTTCTCAAGGATCCTGACGGCGAGACTGGCAAAGGCATGCCCTATTAACCCACGACAAAAGGGCTTTATTAGATCAGCAGGATGCGCAGAGAACTTGAAACTGTTACAACTATTAATTAAGAATGCAAAGAAGGAACATCGACCCTTGGGCGTTGTCTTCATTGACCTGGCTAAAGCTTTCGACACAGTGAGTCACCATCATCTGATTGCAGTGCTGAAACAAAAGGGTGTGGACCATCACATTATCACCCTGATTACGAACATGTATCAAAACACTAGAACTCGCATCACCATGAAGAATGAGCAGTCGGATCCCATCGGGATTCAAATTGGTGTTAAACAGGGCGATCCAATGTCACCTTTATTGTTTAACTTATCTGTGGACCCCCTATTGTGTAAGTTAGAGGAAGAAGGGAGTGGATACCAGCATGACTCCAAGGGTGTAACATCCATGGCTTTTGCAGATGATTTGGTGTTGTTAAGTGGGTCGTGGGAAGGAATGCAAAGCAATATTAAAATCCTGGAGGCCTTTTGTGAACTGACCGGCCTCAGGACGCAGGGGGAGAAATGCCATGGCTTTTACATACAACCCACCAAGGACTCGTATACGATCAATGATTGTCCCCCATGGCAAATTAACGGCACCCCATTAACTATGATTGAACCAGGCAGTTCGGAGAAGTACTTGGGACTGAGAATAGACCCATGGACTGGAATATCGAAACCCGAACTCCTCATGAAAATAAGAGATTGGCTACAACGGATTGGAGAAGCACCACTGAAACCGTTTCAGAAAGTTGACATCTTGAAGGGCTATACTATCCCGCGACTGATCTACTTAGCAGACCAAGCTGAGGTAAAAGCAACGTCCCTAGAAGAACTTGACCTGACGATTCGAACTACGGTCAAGGAGTGGCTACATCTCCCTCCTAGTACCTGCGATGCCATCCTGTATTCCAGTACACGTGATGGAGGACTAGGCATCACCAGACTCTCGGGCTTGATCCCCAGTATACAAGCTCGAAGACTGCACAGAATTGCGCAGTCTTCGGACGATGTGGTAAGATCAATAGTGAAACGAGAGGGGATCGAAAAAGACTTTGAAAAATTGTGGTTAACAGCTGGGGGTGATAGAAATAAAATACCATCTATTTGGGACCCGAGTGCGATTAGGGTAACATCTGAGGACCCGGGCGAGGATGAATTGGCTTCAGAATGGGAACTACCAACTCCCAAAACCATCTTTCCTAAACCTTGTGACTGGCGTAAACAGGAATTTATTAATTGGACCAAGTTACAGTCCCAGGGCCGTGGTATTGTCAACTTTGAGAAGGATAAAATCAGTAATAATTGGCTTGAACGCTATAGAGGCATTCCTCACCGAAAACTCCTCACGGCACTACAGTTGAGAGCTAACGTGTACCCCACTAGGGAATTCCTGGCAAGGGGGAGACAGGAGTCGCATATAAAATCTTGTCGACACTGTCAAGCGGAAAATGAATCGAGTGCTCATATCATTGGGTACTGCCCCGCGGTGCAAGACGCCAGAATTAAAAGACATAACCAATTGTGTGATTTATTGATAGCTGAAGTAAAAAAGAAGGATTGGATTGTATTCCAAGAGCCCATACTAAAAGATGAACAAAATGAGATCTACAAGCCTGATCTTGTATTCGTAAAAGGGGATCAGGCGATGGTGGTTGATGTAACAATTCGATATGAGAGTAAACCGTCATCACTGGCGGACGCGGCGGCAGAAAAAGTAAAGAAATATTGCCATCTTAAGAGTCAAATTCAAGAATTGACGAATGCTAAAAATATCAAATTTAAGGGATTCCCTGTGGGCGCACGAGGTAAATGGTATTCTGGCAATTACGAGGTGTTAAAAGCATTAGGAATCTCAACCTCCCGACAAGAAAGAATTGCGCGATGTATGTCAAGGAAAGCTTTATTTACTTCTGTCGATATCATACATATATTTGTGAGTCATTCGAGATCTCTTGTAAGGACGTAATTATTGTTATTGTTCCGGTTGTATTGTTTTTTGCTGTATTACTGTTGATTGTTCTTATTGTATCTATTGCTCTGTCTCCTATTGTTCTTGTTTTATTGTCATTTGTTGCCTTGCTGTTTGAATATTGATTTTTCAATAAAACTACCCCTGGTACTCCTGCTCTGTTACCCTGGCCCTGGAAAGGTTGGGAGAGTAAGCTGGAACTCGTATTCATGACGTGTCACATCAAGCCAAATTTTAAAGACAAAATATGAATTGGAATTGACAAATTTTACCAATTTGGACTACTTACTGGACTGGACACAGGTGGACGGGCCACCTTTACTTAACTCGGAAAAGAAACACATATACTTTTTATGTGTTTGTTAAA</t>
  </si>
  <si>
    <t>TAGCCAAATGCCTCGTCATCTAATTAGTGACGCGCATGAATGGATGAACGAGATTCCCACTGTCCCTACCTACTATCCAGCGAAACCACAGCCAAGGGAACGGGCTTGGCAGAATCAGCGGGGAAAGAAGACCCTGTTGAGCTTGACTCTAGTCTGGCGCTGTGAAGAGACATGAGAGGTGTAGAATAAGTGGGAGGCCGGGCGCGCGCTCGGCGGTGCGGGGCGACCCGCCCGCCGGCGTCCCGGCCGTCGGTGAAATACCACTACTCTGATCGTTTTTTCACTTACCCGGTGAGGCGGGGGGGCGAGCCCCGAGGGGGGCT</t>
  </si>
  <si>
    <t>TAATTATTGTTATTGTTCCGGTTGTATTGTTTTTTGCTGTATTACTGTTGATTGTTCTTATTGTATCTATTGCTCTGTCTCCTATTGTTCTTGTTTTATTGTCATTTGTTGCCTTGCTGTTTGAATATTGATTTTTCAATAAAACTACCCCTGGTACTCCTGCTCTGTTACCCTGGCCCTGGAAAGGTTGGGAGAGTAAGCTGGAACTCGTATTCATGACGTGTCACATCAAGCCAAATTTTAAAGACAAAATATGAATTGGAATTGACAAATTTTACCAATTTGGACTACTTACTGGACTGGACACAGGTGGACGGGCCACCTTTACTTAACTCGGAAAAGAAACACATATACTTTTTATGTGTTTGTTAAA</t>
  </si>
  <si>
    <t>Apteryx mantelli (ApMa)</t>
  </si>
  <si>
    <t>North Island brown kiwi</t>
  </si>
  <si>
    <t>Apterygiformes</t>
  </si>
  <si>
    <t>Apterygidae</t>
  </si>
  <si>
    <t>bAptMan1.hap2</t>
  </si>
  <si>
    <t>R2-1_AMa_NH</t>
  </si>
  <si>
    <t>MGEILPEITRGHPARLISEEVVHLSRNLTFYNSDVAGWEGTCPEPTYDCIKDLPELYEVLEPIGSPPMTGAEEAPEKDVVDVELRSPSVPAIVSSDVVSPILGAMGGTTDVGTPVVKIPDQHPACPCCGTRMGRIAALIDHLKRAHGQQRILFQCSRCGKTNVKHHSIACHFPKCQGALELRREEDAPEDPDIWRCGECDRQFKTKNGLSQHKRLVHPQVRNLERIEVSRPKEKSLCWTEEETALLLEVEEKYKNEHFIKKLIGEHLPTKMAKQISNKRRQLAAGAKTSAPPRRAAAMHVGEPPVEREKIEMIRMEYRKVVAEKIQAGSLPASQKIAFRRILEDGEDAWKVIKVSAVAWLSQLAGQIAVAKLKQLRKHQAKPTPVREERRWMKNRAVKWGLYLRYQWLFEVDHKKLAGIILDNIKALKCSLQMSELYGSFQRKWEEGSPYVGLGAFQSAGVAENSAFKKMISPKEVLKNIAEMNKNSSPGPDGLSLRDVIKKDPQGSQLAELFNLWLLAGRIPDGIKECRTILIPKSSDPSKIEDINNWRPITIGHQRGFIAASGCAKNLKLLQVLIQHAKKDHKTLAVVFMDLAKAFDSVNHHHILEVLKQKGVDCHVIDIIADMYDNCVTRLEVGETRSEKVKILTGVKQGDPMSPLLFNLAVDPLLCKLNEIKEGFKYGNSSVSSLAFADDLVLLSDSWDGMQKSIQVVEEFCHTTGLKVQAGKCHGFLIRPTKDSYTVNNCGPWEIEGAQLHVIEPGSSEKYLGLGVDPWVGLLKPELQEKLDTWVKNIGAALLKPLQKVEILKRCAVPRLLFVADHAGMNASYLQTLDLAIRSAVKSWLHLPPSTCDAVLYASTSDGELGIARLASQIPNIQAYRLHWIAHSSNNITRTIVLKEGIQKEYNRVWIAAGGRADKIPSVGEELPVTILAVLVGGEAASEWEMSSPRVIYLVPSKRRKRELENWANLRSQGRGIKNFENDNISNDWLVHYRGIPHRKLLTAIQLRANVYPTREYLAWGLGEGALRGYRHCPAEWETCSHIIGYCPAVQEAWIHRHNILCGMLAEEAKRLGWLVYIELNLRDNNNEVFKPDLVVVKGHRAKVVDVTVRYESGLSSLGDAAAEKFQKYQHLEEQVKEMTNAGEVEFLGFLTGAREKWYKGNEIFLTNLGLCSSHLKRTARLFSQRVLLSLVNILHIFTSKX</t>
  </si>
  <si>
    <t>AAGAAATCTAAGCAAAGAGCCAAATAATTATAACAGAAACACATTCCATCCTGATCCTGCTTTTCTGCAAGTTACCTTCACCAACATCTTGAATCTCCTGGATCCTGGAAATCTCTCTGAATCCCAGATGTGATTCTTACTACAGTTTGACATTTTCTTTAAAAGGGGGATAGAAGCTACTTTCATAACTCTCTTAAGAC</t>
  </si>
  <si>
    <t>GGGGCCATAGTTACTAACTGGACTTAGCTGCAGAGGTCACACCTCCTCGTGGTCCCGCTGGATGCCCATTCGTGGGTAACCAAGTTGGCCTCTGCCCCAGTGTGTTGTTTGGTGTTATAGTTACTTCCTCCCTATCGACTGGTGTCACCGACCACTCGATAGTAAATTCAGGTGAATCTAAATTTATTCGACCATGAACTAGTAAAGTAGTCGTGTGTCCAAAGCCCTTTGCCTGAGGGCTGACTAAAGGCATACCAGTTGAACTTGGGGGCTGGTTCATCTGGTTATATCCCAAACCCCCGCTGTCATGTTGAACAACCTATTAAAATCTTGGGTTGTGAATTTTGTCTTGGTGGCCACCCAGATGGGAGAAATTCTCCCTGAAATCACAAGGGGACACCCTGCGAGATTAATATCTGAGGAGGTGGTTCACCTGTCCCGAAATTTGACTTTTTATAATTCGGATGTGGCTGGTTGGGAAGGGACTTGTCCTGAACCAACCTATGATTGCATTAAAGATCTGCCAGAGCTTTATGAGGTCTTGGAGCCCATTGGATCACCTCCGATGACCGGAGCTGAAGAAGCACCGGAGAAGGATGTGGTAGACGTGGAGCTGAGATCTCCCTCTGTCCCCGCAATTGTTTCATCAGATGTAGTAAGTCCCATTCTGGGTGCCATGGGGGGAACAACTGACGTGGGAACGCCAGTTGTGAAGATCCCAGATCAACACCCAGCATGTCCGTGCTGTGGCACCAGGATGGGGAGAATTGCGGCTCTAATTGACCATCTAAAGAGGGCCCACGGCCAGCAAAGAATTCTCTTTCAGTGTTCCCGATGTGGGAAGACTAATGTTAAACATCATAGTATTGCCTGCCACTTCCCGAAGTGCCAGGGAGCCCTAGAACTCCGAAGAGAAGAGGATGCCCCGGAGGACCCCGATATATGGCGATGTGGGGAATGCGACCGCCAGTTTAAGACCAAGAACGGCCTCTCACAGCACAAAAGACTGGTGCACCCACAAGTCAGGAACCTGGAACGGATTGAAGTGTCTCGACCAAAGGAAAAGAGTCTGTGAGGCATGCATAAGAGCTGCTGGACGGAAGAAGAGACAGCTCTACTGCTAGAGGTGGAAGAGAAATACAAGAACGAGCACTTTATTAAAAAACTGATTGGAGAGCATTTGCCCACGAAAATGGCAAAGCAGATCAGCAACAAGAGACGGCAGCTTGCGGCTGGTGCAAAGACGTCAGCACCGCCAAGAAGAGCTGCGGCAATGCACGTAGGGGAGCCCCCGGTGGAGAGGGAGAAGATAGAGATGATAAGGATGGAATATAGGAAAGTGGTGGCGGAGAAGATACAAGCAGGTTCCCTACCTGCAAGCCAAAAGATTGCGTTTAGGAGGATCTTAGAGGATGGCGAAGATGCCTGGAAAGTCATCAAAGTGTCCGCAGTGGCGTGGTTATCACAGCTGGCGGGCCAGATCGCCGTAGCAAAATTGAAACAACTTAGGAAGCATCAAGCAAAACCCACGCCTGTGAGAGAGGAGAGAAGGTGGATGAAGAACAGGGCGGTGAAATGGGGGTTGTACCTCCGATACCAGTGGCTCTTTGAAGTAGATCACAAGAAGCTCGCTGGTATCATCTTGGACAACATCAAAGCACTGAAGTGCTCCCTTCAGATGAGTGAGCTGTATGGCTCGTTTCAGAGGAAGTGGGAGGAGGGATCCCCATACGTCGGCTTAGGTGCTTTCCAGAGTGCTGGTGTCGCGGAGAACTCTGCATTCAAGAAAATGATCTCCCCAAAGGAGGTTTTGAAGAACATCGCGGAAATGAATAAGAACTCCTCCCCTGGTCCAGACGGCCTTTCCCTGAGGGATGTTATTAAAAAGGACCCTCAGGGGAGCCAATTGGCTGAATTGTTCAATCTGTGGCTGCTGGCTGGAAGGATCCCAGACGGGATCAAAGAATGCAGAACGATTTTAATACCAAAATCCTCAGATCCGAGTAAAATTGAGGACATTAACAACTGGCGACCCATTACCATCGGGTCTGTAATTTTAAGATTGTTCTCACGGATCCTAACAGCACGGCTGCGATGAGCCTGCCCAATTAACAGCCACCAAAGAGGGTTTATTGCAGCCTCAGGCTGTGCGAAAAATCTTAAGCTCCTGCAGGTGCTTATTCAGCACGCAAAGAAAGATCACAAGACACTAGCGGTCGTCTTCATGGACCTGGCGAAAGCCTTTGATTCAGTCAACCATCATCACATCCTGGAGGTCCTCAAACAGAAGGGCGTTGATTGTCATGTAATTGACATCATCGCCGATATGTATGACAACTGTGTGACAAGGCTTGAGGTAGGGGAAACTCGCTCTGAGAAGGTTAAGATCCTCACCGGGGTGAAACAAGGAGACCCAATGTCCCCGTTATTATTCAACCTAGCAGTAGACCCACTGTTGTGTAAATTGAATGAGATCAAGGAAGGTTTTAAATATGGCAACAGCTCTGTATCATCATTGGCGTTCGCGGATGATCTGGTCCTGCTGAGCGATTCATGGGATGGCATGCAGAAGAGTATTCAAGTGGTGGAGGAGTTTTGTCATACTACAGGGCTGAAGGTGCAAGCAGGAAAATGCCATGGGTTTTTGATAAGGCCCACTAAAGACTCTTACACCGTTAACAACTGTGGCCCATGGGAAATTGAAGGGGCTCAGCTCCATGTGATTGAGCCCGGAAGCTCCGAGAAGTATTTGGGCCTGGGAGTAGACCCATGGGTTGGACTCTTGAAACCGGAGTTGCAAGAAAAGCTTGACACCTGGGTGAAGAACATCGGGGCGGCCCTGTTGAAACCACTTCAGAAGGTAGAAATCTTGAAAAGGTGTGCAGTCCCGCGATTGCTGTTTGTGGCAGATCATGCGGGAATGAACGCCTCATACCTCCAGACCCTGGACCTCGCCATTAGATCGGCGGTGAAGAGCTGGCTTCACTTACCTCCCAGTACGTGTGATGCCGTCTTGTATGCCAGCACAAGTGATGGCGAGTTAGGAATTGCGCGGCTGGCGAGCCAAATTCCAAATATTCAGGCTTACCGGCTGCATTGGATTGCCCATTCCTCCAATAACATCACGAGAACTATTGTTCTCAAAGAGGGGATCCAGAAGGAGTACAACAGAGTATGGATCGCTGCTGGAGGAAGGGCTGACAAGATTCCATCAGTTGGGGAAGAACTCCCTGTGACAATTCTGGCTGTACTGGTAGGCGGCGAGGCAGCATCTGAATGGGAGATGTCATCACCCAGAGTCATCTATCTGGTTCCTAGCAAGAGGAGAAAAAGAGAGTTAGAAAACTGGGCCAATCTAAGATCACAAGGCCGCGGTATTAAGAACTTTGAGAATGATAACATCAGTAATGATTGGCTTGTGCATTATCGGGGTATTCCCCACAGGAAGCTACTAACAGCAATACAGCTGCGTGCCAATGTCTATCCCACTAGGGAGTATTTGGCGTGGGGGCTGGGAGAAGGGGCCCTGAGGGGGTACAGGCATTGTCCTGCGGAGTGGGAAACTTGTTCCCATATTATTGGATACTGCCCGGCGGTTCAGGAGGCCTGGATTCATAGGCATAACATCTTGTGTGGGATGCTGGCTGAAGAGGCTAAGAGACTGGGGTGGTTGGTATATATTGAACTGAATCTCAGGGATAACAACAATGAAGTCTTCAAGCCAGATTTGGTTGTGGTGAAAGGGCACCGGGCAAAAGTAGTGGATGTAACTGTTCGCTACGAAAGTGGGTTGTCATCTTTAGGTGACGCTGCAGCAGAGAAATTCCAGAAGTACCAACATCTGGAGGAACAAGTGAAGGAGATGACCAATGCTGGAGAGGTGGAGTTCTTGGGATTCCTGACTGGCGCTAGAGGGAAGTGGTATAAAGGCAATGAGATCTTCCTCACCAACCTTGGACTCTGTAGTAGCCACTTGAAGAGGACAGCAAGACTCTTTTCACAAAGGGTGCTCCTGTCCTTGGTGAACATACTCCACATCTTTACAAGTAAAGGTAAGGGTGTTTAAATTATTTAATTGGCTTATATACTGTGAGTTTGTGTATGCAAAGTCCTTCTTCGGAAGGCAACAGTAAAGTTCTTCACACAGACGACATGGGGCTTGCTCTGTCTTCTGTACCGTTGAATTTTGCTCTTGCCCGGCTCCCTTATGGTTGAGCCAGGATAGTTGGGAAATGGGATCTGGTCCCCAGATGACGCGTACCAAATTTGACTCAGGCGGACGGGTCGCCTACCAAGCCCAACTCGGAAAAGGTGCCATGGAATGTTCCATGGTTCAATAATAAGTAAATAATTGCTAGTTCTTTTAAATGGAACTGGAGATTCTGTAATGTCTAAAGGGTTTGAGAAAGGAAGGAGAAAGAGATGCCTCAAGTTGCGGCTGGTCTTCTCCATTTCTAACCTGGGAAAA</t>
  </si>
  <si>
    <t>TAGCAATCTATTGCACACACTGTTCCTTCCATAGAAAAGCCGGTGTATCCTGCAGTACTCCTTCCAAATCTT</t>
  </si>
  <si>
    <t>Apteryx haastii</t>
  </si>
  <si>
    <t>Great spotted kiwi</t>
  </si>
  <si>
    <t>aptHaa1</t>
  </si>
  <si>
    <t>R2-1_AHa</t>
  </si>
  <si>
    <t>MDLVKAFDSVNHHHILEVLKQKGVDCHVIDIIADMYDNCVTRLEVGETRSEKVKILTGVKQGDPMSPLLFSLAVDPLLCKLNEIKEGFKYGNSSVSSLAFADDLVLLSDSWDGMQKSIQVVEEFCHTTGLKVQAGKCHGFLIRPTKDSYIVNNCGPWEIEGAQLHVIEPGSSEKYLGLGVDPWVGLLKPELQEKLDTWVKNIGAAPLKPLQKVEILKRCAVPRLLYVADHAGMNASYLQTLDLAIRSAVKSWLHLPPSTCDAVLYTSTSDGELGIARLASQIPNIQAYQLHWIAHSSDNITRTIVLEEGIQKEYNRVWIAAGGRADKIPSVGEELPVTILAVLVGGKAASEWEMSSPRVIYLVPSKWRKRELENWANLRSQGRGIKNFENDNISNDWLVHYRGIPHRKLLTAIQLCANVYPTREYLAWGLGEGALRGYRHCPAEWETCSHIIGYCPAVQEAWIHRHNILCGMLAEEAKRLGWLVYIELNLRDNNNEVFKPDLVVVKGHXAKVVDVTVRYESGLSSLGXAAAEKVQKYQHLEEQVKEMTNAGEVEFLGFPTGTGGKWYKGNEIFLTNLGLSSSHLKRTARLFTKGAPVLGGHTPHLYK</t>
  </si>
  <si>
    <t>AAGAAATCTAAGCAAAGAGCCAAATAATTATAACAGAAACACATTCCATCCTGATCCTGCTTTTCTGCAAGTTGCCTTCACCAACATCTTGAATCTCCTGGATCCTGGAAATCTCTCTGAATCCCAGATGTGGTTCTTACTACAGTTTGACATTTTCTTTAAAAGGGGGATAGAAGCTACTTTCATAACTCTCTTAAGAC</t>
  </si>
  <si>
    <t>GGGGCCATAGTTACTAACTGGGCTTAGCTGCAGAGGTCACACCTCCTTGTGGTCCCGCTGGATGCCCATTCGTGGGTAACCGAGTTGGCCTCTGCCCCAGTGTGTTGTTCGGTGTTATAGTTACTTCCTCCCTATCGACTGGTGTCACCGACCACTCGATAGTAAATTCAGGTGAATCTAAATTTATTCGACCATGAACTAGTAAAGTAGTCGTGTGTCCAAAGCCCTTTGCCTGAGGGCTGACTAAAGGCATACCAGTTGAACTTGGGGGCTGGTTCATCTGGTTATATCCCAAACCCCCGCAGTCATGTTGAACAACCTATTAAAATCTTGGGYTGTGAATTTTGTCTTGGTGGCCACCCAGATGGGAGAAATTCTCCCTGAAATCACAAGGGGACACCCTGCGAGATTAATATCTGGGGAGGTGGTTCACCTGTCCCGAAATTTGACTTTTTATAATTCGGATGTGGCTGGTTGGGAAGGGACTTGTCCTGAACCAACCTATGATTGCATTAAAGATCTGCCAGAGCTTTATGAGGTCTTGGAGCCCATTGGATCACCTCCGATGACCGGAGCTGAAGAAGCACCGGAGAAGGATGTGGTAGACGTGGAGCTGAGATCTCCCTCTGTCCCCGCAATTGTTTCATCAGATGTAGTAAGTCCCATTCTGGGTGCCATGGGGGGAACAACTGACGTGGGAACGCCAGTTGTGAAGATCCCAGATCAACACCCAGCATGTCCGTGCTGTGGCACCAGGATGGGGAGAAATGCGGCTCTAATTGACCATCTAAAGAGGGCCCACGGCCAGCAAAGAATTCTCTTTCAGTGTTCCCGATGTGGGAAGACTAATGTTAAACATCATAGTATTGCCTGCCACTTCCCGAAGTGCCAGGGAGCCCTAGAACTCCGAAGAGAAGAGGATGCCCCGGAGGACCCTGATATATGGCGATGTGGGGAATGTGACCGCCAGTTTAAGACCAAGAGCGGCCTCTCACAGCACAAAAGACTGGTGCACCCACAAGTCAGGAACCTGGAACGGATTGAAGTGTCTCGACCAAAGGAAAAGAGTCTGCGAGGCATGCATAAGAGCTGCTGGACGGGAGACAGCTCTACTGCTAGAGTTGGAAGAGAAATACAAGAACGAGCACTTTATTAAAAAACTGATTGGAGAGCATTTGCCCACGAAAACGGCAAAGCAGATCAGCAACAAGAGACGGCAGCTTGCGGCTGGTGCGAAGACGTCGGCACYGCCAAGAAGAGCTGCGGCAATGCACGTAGGGGAGCCCCCGGTGGAGAGGGAGAAGATAGAGATGATAAGGATGGAATATAGGAAAGTGGTGGCGGAGAAGATACAAGCAGGTTCCCTACCTGCAAGCCAAAAGATTGCGTTTAGGAGGATCTTAGAGGATGGCGAAGATGCCTGGAAAGTCATCAAAGTGTCCGCAGTGGCGTGGTTATCACAGCTGGCGGGCCAGATCGCCGTAGCAAAATTGAAACAACTTAGGAAGCATCAAGCAAAACCCACGCCTGTGAGAGAGGAGAGAAGGTGGATGAAGAACAGGGCGGTGAAATGGGGGTTGTACCTCCAATACCAGTGGCTCTTTGAAGTAGATCGCAAGAAGCTCGCTGGTATCATCTTGGACAACATCAAAGCACTGAAGTGCTCCCTTCAGATGAGTGAGCTGTATGGCTCGTTTCAGAGGAAGTGGGAGGAGGGATCCCCATACGTCGGCTTACGTGCTTTCCAGAGTGCTGGTGTCGCGGAGAACTCTGCATTCAAGAAAATGATCTCCCCAAAGGAGGTTTTGAAGAACATCGCGGAAATGAATAAGAACTCCTCCCCTGGTCCAGACGGCCTTTCCCTGAGGGATGTTATTAAAAAGGACCCTCAGGGGAGCCAATTGGCTGAATTGTTCAGTCTATGGCTGCTGGCTGGAAGGATCCCAGACGGGATCAAAGAATGCAGAACGATTTTAATACCAAAATCCTCAGATCCGAGTAAAATTGAGGACATTAACAACTGGCGACCCATTACCATCGGGTCTGTAATTTTAAGATTGTTCTCACGGATCCTAACAGCAYGGCTGCGATGAGCCTGCCCRATTAACAGCCGCCAAAGAGGGTTTATTGCAGCCCCAGGCTGTGCGGAAAATCTTAAGCTCCTGCAGGTGCTTATTCAGCACGCAAAGAAAGATCACAAGACACTGGCGGTCGTCTTCATGGACCTGGTGAAAGCCTTTGATTCGGTCAACCATCATCACATCCTGGAGGTCCTCAAACAGAAGGGCGTTGATTGTCATGTAATTGACATCATCGCCGATATGTATGACAACTGTGTGACAAGGCTTGAGGTAGGGGAAACTCGCTCTGAGAAGGTTAAGATCCTCACCGGGGTGAAACAAGGAGACCCAATGTCCCCGTTATTATTCAGCCTAGCAGTAGACCCACTGTTGTGTAAATTGAATGAGATCAAGGAAGGTTTTAAATATGGCAACAGCTCTGTATCATCATTGGCGTTCGCGGATGATCTGGTCCTGCTGAGCGATTCATGGGATGGCATGCAGAAGAGTATTCAAGTGGTGGAGGAGTTTTGTCATACTACAGGGCTGAAGGTGCAAGCAGGAAAATGCCATGGGTTTTTGATAAGGCCCACTAAAGACTCTTACATCGTTAACAACTGTGGCCCATGGGAAATTGAAGGGGCTCAGCTCCATGTGATTGAGCCCGGAAGCTCCGAGAAGTATTTGGGCCTGGGAGTAGACCCATGGGTTGGACTCTTGAAACCGGAGTTGCAAGAAAAGCTCGACACCTGGGTGAAGAACATCGGGGCGGCCCCGTTGAAACCACTTCAGAAGGTAGAAATCTTGAAAAGGTGTGCAGTCCCGCGATTGCTGTATGTGGCAGATCATGCGGGAATGAACGCCTCATACCTCCAGACCCTGGACCTCGCCATTAGATCAGCGGTGAAGAGCTGGCTTCACTTACCTCCCAGTACGTGTGATGCCGTCTTGTATACCAGCACAAGTGATGGCGAGTTAGGAATTGCGCGGCTGGCGAGCCAAATTCCAAATATTCAGGCTTACCAGCTGCATTGGATTGCCCATTCCTCCGATAACATCACGAGAACTATTGTTCTCGAAGAGGGGATCCAGAAGGAGTACAACAGAGTATGGATCGCTGCTGGAGGAAGGGCTGACAAGATTCCATCAGTTGGGGAAGAACTCCCTGTGACAATTCTGGCTGTACTGGTAGGCGGCAAGGCAGCATCCGAATGGGAGATGTCATCACCCAGAGTCATCTATCTGGTTCCTAGCAAGTGGAGAAAAAGAGAGTTAGAAAACTGGGCCAATCTAAGATCACAAGGCCGCGGTATTAAGAACTTTGAGAATGATAACATCAGTAATGATTGGCTTGTGCATTATCGGGGTATTCCCCACAGGAAGCTACTAACAGCAATACAGCTGTGTGCCAATGTCTATCCCACTAGGGAGTATTTGGCGTGGGGGCTGGGAGAAGGGGCCCTGAGGGGGTACAGGCATTGTCCTGCGGAGTGGGAAACTTGTTCCCATATTATCGGATACTGCCCGGCGGTTCAGGAGGCCTGGATTCATAGGCATAACATCTTGTGTGGGATGCTGGCTGAAGAGGCTAAGAGACTGGGGTGGTTGGTATATATTGAACTGAATCTCAGGGATAACAACAATGAAGTCTTCAAGCCAGATTTGGTTGTGGTGAAAGGGCACYGGGCAAAAGTAGTGGATGTAACTGTTCGCTACGAAAGTGGGTTGTCATCTTTAGGTGAYGCTGCAGCAGAGAAAGTCCAGAAGTACCAACATCTGGAGGAACAAGTGAAGGAGATGACCAATGCTGGAGAGGTGGAGTTCTTGGGATTCCCGACTGGCACTGGAGGGAAGTGGTATAAAGGCAATGAGATCTTCCTCACCAACCTTGGACTCTCTAGTAGCCACTTGAAGAGGACAGCAAGACTCTTCACAAAGGGTGCTCCTGTCCTTGGTGGACATACTCCACATCTTTACAAGTAAAGGTAAGGGTGTTTAAATTATTTAATTGGCTTATATACTGTGAGTTTGCGTATGCAAAGTCCTTCTTCGGAAGGCAACAGTAAAGTTCTTCACACAGACGACATGGGGCTTGCTCTGTCTTCTGTACCATTGAATTTTGCTCTTGCCCGGCTCCCTTATGGTTGAGCCAGGATAGTTGGGAAATGGGATCTGGTCCCCAGATGACGCGTACCAAATTTGACTCAGGCGGACGGGCCGCCTACCAAGCCCAACTCGGAAAAGGTGCCATGGAATGTTCCATGGTTCAATAA</t>
  </si>
  <si>
    <t>TAAGTAAATAATTGCTAGTTCTTTTAAATGGAACTGGAGATTCTGTAATGTCTAAAGGGTTTGAGAAAGGAAGGAGAAAGAGATGCCTCAAGTTGCGGCTGGTCTTCTCCATTTCTAACCTGGGAAAATAGCAATCTATTGCACACACTGTTCCTTCCATAGAAAAGCCGGTGTATCCTGCAGTACTCCTTCCAAATCTTCCTCATTCTAATTTAATGAGAAGGGAGAAGAGTAGAAGCAAAATATCCAAGGCAAAAATATAAATATCTTCAGTAGAGGCAGAAGACCAGAAACAACCAACCTAGAATCTCAAGCATCTCTGTTAGCCAAGAACAGTATTCACTGCACACTTCTTGAATCTTGCTCTAAAGCAAAGAGAATTCATGTCCTCATAGGCTTT</t>
  </si>
  <si>
    <t>Apteryx owenii</t>
  </si>
  <si>
    <t>Little spotted kiwi</t>
  </si>
  <si>
    <t>aptOwe1</t>
  </si>
  <si>
    <t>R2-1_AOw</t>
  </si>
  <si>
    <t>GGGTTCTTGGAATCATCTGCTTAACTGTTCTTGTATTTGTATTGACTTTAAGATGCACCAAGCAGCACTTCCAGCAAAGGCACACCTTTTATGGAATGTGAAGAAATCTAAGCAAAGAGCCAAATAATTATAACAGAAACACATTCCATCCTGATCCTGCTTTTCTGCAAGTTGCCTTCACCAACATCTTGAATCTCCTGGATCCTGGAAATCTCTCTGAATCCCAGATGTGGTTCTTACTACAGTTTGACATTTTCTTTAAAAGGGGGATAGAAGCTACTTTCATAACTCTCTTAAGAC</t>
  </si>
  <si>
    <t>GGGGCCATAGTTACTAACTGGGCTTAGCTGCAGAGGTCACACCTCCTCGTGGTCCCGCTGGATGCCCATTCGTGGGTAACCGAGTTGGCCTCTGCCCCAGTGTGTTGTTCGGTGTTATAGTTACTTCCTCCCTATCGACTGGTGTCACCGACCACTCGATAGTAAATTCAGGTGAATCTAAATTTATTCGACCATGAACTAGTAAAGTAGTCGTGTGTCCAAAGCCCTTTGCCTGAGGGCTGACTAAAGGCATACCAGTTGAACTTGGGGGCTGGTTCATCTGGTTATATCCCAAACCCCCGCAGTCATGTTGAACAACCTATTAAAATCTTGGGTTGTGAATTTTGTCTTGGTGGCCACCCAGATGGGAGAAATTCTCCCTGAAATCACAAGGGGACACCCTGCGAGATTAATATCTGGGGAGGTGGTTCACCTGTCCCGAAATTTGACTTTTTATAATTCGGATGTGGCTGGTTGGGAAGGGACTTGTCCTGAACCAACCTATGATTGCATTAAAGATCTGCCAGAGCTTTATGAGGTCTTGGAGCCCATTGGATCACCTCCGATGACCGGAGCTGAAGAAGCACCGGAGAAGGATGTGGTAGACGTGGAGCTGAGATCTCCCTCTGTCCCCGCAATTGTTTCATCAGATGTAGTAAGTCCCATTCTGGGTGCCATGGGGGGAACAACTGACGTGGGAACGCCAGTTGTGAAGATCCCAGATCAACACCCAGCATGTCCGTGCTGTGGCACCAGGATGGGGAGAAATGCGGCTTTAATTGACCATCTAAAGAGGGCCCACGGCCAGCAAAGAATTCTCTTTCAGTGTTCCCGATGTGGGAAGACTAATGTTAAACATCATAGTATTGCCTGCCACTTCCCGAAGTGCCAGGGAGCCCTAGAACTCCGAAGAGAAGAGGATGCCCCGGAGGACCCTGATATATGGCGATGTGGGGAATGTGACCGCCAGTTTAAGACCAAGAGCGGCCTCTCACAGCACAAAAGACTGGTGCACCCACAAGTCAGGAACCTGGAACGGATTGAAGTGTCTCGACCAAAGGAAAAGAGTCTGCGAGGCATGCATAAGAGCTGCTGGACGGGAGACAGCTCTACTGCTAGAGTTGGAAGAGAAATACAAGAACGAGCACTTTATTAAAAAACTGATTGGAGAGCATTTGCCCACGAAAACGGCAAAGCAGATCAGCAACAAGAGACGGCAGCTTGCGGCTGGTGCGAAGACGTCGGCACCGCCAAGAAGAGCTGCGGCAATGCACATAGGGGAGCCCCCGGTGGAGAGGGAGAAGATAGAGATGATAAGGATGGAATATAGGAAAGTGGTGGCGGAGAAGATACAAGCAGGTTCCCTACCTGCAAGCCAAAAGATTGCGTTTAGGAGGATCTTAGAGGATGGCGAAGATGCCTGGAAAGTCATCAAAGTGTCCGCAGTGGCGTGGTTATCACAGCTGGCGGGCCAGATCGCCGTAGCAAAATTGAAACAACTTAGGAAGCATCAAGCAAAACCCACGCCTGTGAGAGAGGAGAGAAGGTGGATGAAGAACAGGGCGGTGAAATGGGGGTTGTACCTCCAATACCAGTGGCTCTTTGAAGTAGATCGCAAGAAGCTCGCTGGTATCATCTTGGACAACATCGAAGCACTGAAGTGCCCCCTTCCAATGGGCGAGCTATATGGCTCGTTTCAGAGGAAGTGGGAGGAGGGATCCCCATACGTCGGCTTACGTGCTTTCCAGAGTGCTGGTGTCGCGGAGAACTCTGCATTCAAGAAAATGATCTCCCCAAAGGAGGTTTTGAAGAACATCGCGGAAATGAATAAGAACTCCTCCCCTGGTCCAGACGGCCTTTCCCTGAGGGATGTTATTAAAAAGGACCCTCAGGGGAGCCAATTGGCTGAATTGTTCAATCTATGGCTGCTGGCTGGAAGGATCCCAGACGGGATCAAAGAATGCAGAACGATTTTAATACCAAAATCCTCAGATCCGAGTAAAATTGAGGACATTAACAACTGGCGACCCATTACCATCGGGTCTGTAATTTTAAGATTGTTCTCACGGATCCTAACAGCACGGCTGCGATGAGCCTGCCCGATTAACAGCCGCCAAAGAGGGTTTATTGCAGCCCCAGGCTGTGCGGAAAATCTTAAGCTCCTGCAGGTGCTTATTCAGCACGCAAAGAAAGATCACAAGACACTGGCGGTCATCTTCATGGACCTGGCGAAAGCCTTTGATTCGGTCAACCATCATCACATCCTGGAGGTCCTCAAACAGAAGGGCGTTGATTGTCATGTAATTGACATCATCGCCGATATGTATGACAACTGTGTGACAAGGCTTGAGGTAGGGGAAACTCGCTCTGAGAAGGTTAAGATCCTCACCGGGGTGAAACAAGGAGACCCAATGTCCCCGTTATTATTCAGCCTAGCAGTAGACCCACTGTTGTGTAAATTGAATGAGATCAAGGAAGGTTTTAAATATGGCAACAGCTCTGTATCATCATTGGCGTTCGTGGATGATCTGGTCCTGCTGAGCGATTCATGGGATGGCATGCAGAAGAGTATTCAAGTGGTGGAGGAGTTTTGYCATACTACAGGGCTGAAGGTGCAAGCAGGAAAATGCCATGGGTTTTTGATAAGGCCCACTAAAGACTCTTACATCGTTAACAACTGTGGCCCGTGGGAAATTGAAGGGGCTCAGCTCCATGTGATTGAGCCCGGAAGCTCCGAGAAGTATTTGGGCCTGGGAGTAGACCCAGGGGTTGGACTCTTGAAACCGGAGTTGCAAGAAAAGCTCGACACCTGGGTGAAGAACATCGGGGCGGCCCCGTTGAAACCACTTCAGAAGGTAGAAATCTTGAAAAGGTGTGCAGTCCCGCGATTGCTGTATGTGGCAGATCATGCGGGAATGAACGCCTCATACCTCCAGACCCTGGACCTCGCCATTAGATCAGCGGTGAAGAGCTGGCTTCACTTACCTCCCAGTACGTGTGATGCCGTCTTGTATGCCAGCACAAGTGATGGCGAGTTAGGAATTGCGCGGCTGGCGAGCCAAATTCCAAATATTCAGGCTTACCAGCTGCATTGGATTGCCCATTCCTCCGATAACATCACGAGAACTATTGTTCTCGAAGAGGGGATCCAGAAGGAGTACAACAGAGTATGGATCACTGCTGGAGGAAGGGCTGACAAGATTCCATCAGTTGGGGAAGAACTCCCTGTGACAATTCTGGCTGTACTGGTAGGCGGCGAGGCAGCATCCGAATGGGAGATGTCATCACCCAGAGTCATCTATCTGGTTCCTAGCAAGTGGAGAAAAAGAGAGTTAGAAAACTGGGCCAATCTAAGATCACAAGGCCGCGGTATTAAGAACTTTGAGAATGATAACATCAGTAATGATTGGCTTGTGCATTATCGGGGTATTCCCCACAGGAAGCTACTAACAGCAATACAGCTGCGTGCCAATGTCTATCCCACTAGGGAGTATTTGGCGTGGGGGCTGGGAGAAGGGGCCCTGAGGGGGTACAGGCATTGTCCTGCAGAGTGGGAAACTTGTTCCCATATTATCGGATACTGCCTGGCGGTTCAGGAGGCCTGGATTCATAGGCATAACATCTTGTGTGGGATGCTGGCTGAAGAGGCTAAGAGACTGGGGTGGTTGGTATATATTGAACTGAATCTCAGGGATAACAACAATGAAGTCTTCAAGCCAGATTTGGTTGTGGTGAAAGGGCACCGGGCAAAAGTAGTGGATGGAACTGTTCGCTACGGAAGTGGGTTGTCATCTTTAGGTGACGCTGCAGCAGAGAAAGTCCAGAAGTACCAACATCTGGAGGAACAAGTGAAGGAGATGACCAATGCTGGAGAGGTGGAGTTCTTGGGATTCCCGACTGGCACTGGAGGGAAGTGGTATAAAGGCAATGAGATCTTCCTCACCAACCTTGGACTCTCTAGTAGCCACTTGAAGAGGACAGCAAGACTCTTCACAAAGGGTGCTCCTGTCCTTGGTGGACATACTCCACATCTTTACAAGTAAAGGTAAGGGTGTTTAAATTATTTAATTGGCTTATATACTGTGAGTTTGCGTATGCAAAGTCCTTCTTCGGAAGGCAACAGTAAAGTTCTTCACACAGACGACATGGGGCTTGCTCTGTCTTCTGTACCATTGAATTTTGCTCTTGCCCGGCTCCCTTATGGTTGAGCCAGGATAGTTGGGAAATGGGATCTGGTCCCCAGATGACGCGTACCAAATTTGACTCAGGCGGACGGGCCGCCTACCAAGCCCAACTCGGAAAAGGTGCCATGGARTGTTCCATGGTTCAATAA</t>
  </si>
  <si>
    <t>TAAGTAAATAATTGCTAGTTCTTTTAAATGGAACTGGAGATTCTGTAATGTCTAAAGGGTTTGAGAAAGGAAGGAGAAAGAGATGCCTCAAGTTGCGGCTGGTCTTCTCCATTTCTAACCTGGGAAAATAGCAATCTATTGCACACACTGTTCCTTCCATAGAAAAGCCGGTGTATCCTGCAGTACTCCTTCCAAATCTT</t>
  </si>
  <si>
    <t>Apteryx rowii</t>
  </si>
  <si>
    <t>Okarito kiwi</t>
  </si>
  <si>
    <t>aptRow1</t>
  </si>
  <si>
    <t>R2-1_ARo</t>
  </si>
  <si>
    <t>ACPINSHQRGFIAASGCAKNLKLLQVLIQHAKKDHKTLAVVFMDLAKAFDSVNHHHILEVLKQKGVDCHVIDIIADMYDNCVTRLEVGETRSEKVKILTGVKQGDPMSPLLFNLAVDPLLCKLNEIKEGFKYGNSSVSSLAFVDDLVLLSDSWDGMQKSIQVVEEFXHTTGLKVQAGKCHGFLIRPTKDSYTVNNCGPWEIEGAQLHVIEPGSSEKYLGLGVDPWVGLLKPELQEKLDTWVKNIGAAPLKPLQKVEILKRCAVPRLLFAADHAGMNASYLQTLDLAIRSAVKSWLHLPPSTCDAVLYASTSDGELGIARLASQIPNIQAYRLHWIAHSSNNITRTIVLEEGTQKEYNRVWIAAGGRADKIPSVGEELPVTILAVLVGGEAASEWEMSSPRVIYLVPSKRRKRELENWANLRSQGRGXKNFENDNISNDWLVHYRGIPHRKLLTAIQLRANVYPTREYLAWGLGEGALRGYRHCPAEWETCSHIIGYCPAVQEAWIHRHNILCGMLAEEAKRLGWLVYIELNLRDNNNEVFKPDLVVVKGHRAKVVDVTVRYESGLSSLGDAAAEKVQKYQHLEEQVKEMTNAGEVEFLGFLTGARGKWYKGNEIFLTNLGLCSSHLKRTARLFSQRVLLSLVNILHIFTSKGKGV</t>
  </si>
  <si>
    <t>AAGAAATCTAAGCAAAGAGCCAAATAATTATAACAGAAACACATTCCATCCTGATCCTGCTTTTCTGCAAGTTACCTTCACCAACATCTTGAATCTCCTGGATCCTGGAAATCTCTCTGAATCCCAGATGTGGTTCTTACTACAGTTTGACATTTTCTTTAAAAGGGGGATAGAAGCTACTTTCATAACTCTCTTAAGAC</t>
  </si>
  <si>
    <t>GGGGCCATAGTTACTAACTGGACTTAGCTGCAGAGGTCACACCTCCTCGTGGTCCCGCTGGATGCCCATTCGTGGGTAACCAAGTTGGCCTCTGCCCCAGTGTGTTGTTTGGTGTTATAGTTACTTCCTCCCTATCGACTGGTGTCACCGACCACTCGATAGTAAATTCAGGTGAATCTAAATTTATTCGACCATGAACTAGTAAAGTAGTCGTGTGTCCAAAGCCCTTTGCCTGAGGGCTGACTAAAGGCATACCAGTTGAACTTGGGGGCTGGTTCATCTGGTTATATCCCAAACCCCCGCTGTCATGTTGAACAACCTATTAAAATCTTGGGTTGTGAATTTTGTCTTGGTGGCCACCCAGATGGGAGAAATTCTCCCTGAAATCACAAGGGGACACCCTGCGAGATTAATATCTGAGGAGGTGGTTCACCTGTCCCGAAATTTGACTTTTTATAATTCGGATGTGGCTGGTTGGGAAGGGACTTGTCCTGAACCAACCTATGATTGCATTAAAGATCTGCCAGAGCTTTATGAGGTCTTGGAGCCCATTGGATCACCTCCGATGACCGGAGCTGAAGAAGCACCGGAGAAGGATGTGGTAGACGTGGAGCTGAGATCTCCCTCTGTCCCCGCAATTGTTTCATCAGATGTAGTAAGTCCCATTCTGGGTGCCATGGGGGGAACAACTGACGTGGGAACGCCAGTTGTGAAGATCCCAGATCAACACCCAGCATGTCCGTGCTGTGGCACCAGGATGGGGAGAATTGCGGCTCTAATTGACCATCTAAAGAGGGCCCACGGCCAGCAAAGAATTCTCTTTCAGTGTTCCCGATGTGGGAAGACTAATGTTAAACATCATAGTATTGCCTGCCACTTCCCGAAGTGCCAGGGAGCCCTAGAACTCCGAAGAGAAGAGGATGCCCCGGAGGACCCCGATATATGGCGATGTGGGGAATGCGACCGCCAGTTTAAGACCAAGAACGGCCTCTCACAGCACAAAAGACTGGTGCACCCACAAGTCAGGAACCTGGAACGGATTGAAGTGTCTCGACCAAAGGAAAAGAGTCTGCGAGGCATGCATAAGAGCTGCTGGACGGAAGAAGAGACAGCTCTACTGCTAGAGGTGGAAGAGAAATACAAGAACGAGCACTTTATTAAAAAACTGATTGGAGAGCATTTGCCCACAAAAATGGCAAAGCAGATCAGCAACAAGAGACGGCAGCTTGCGGCTGGTGCGAAGACGTCAGCACCGCCAAGAAGAGCTGCGGCAATGCACGTAGGGGAGCCCCCGGTGGAGAGGGAGAAGATAGAGATGATAAGGATGGAATATAGGAAAGTGGTGGCGGAGAAGATACAAGCAGGTTCCCTACCTGCAAGCCAAAAGATTGCGTTTAGGAGGATCTTAAAGGATGGCGAAGATGCCTGGAAAGTCATCAAAGTGTCCGCAGTGGCGTGGTTATCACAGCTGGCGGGCCAGATCGCCGTAGCAAAATTGAAACAACTTAGGAAGCATCAAGCAAAACCCACGCCTGTGAGAGAGGAGAGAAGGTGGATGAAGAACAGGGCGGTGAAATGGGGGTTGTACCTCCGATACCAGTGGCTCTTTGAAGTAGATCACAAGAAGCTCGCTGGTATCATCTTGGACAACATCAAAGCACTGAAGTGCTCCCTTCAGATGAGTGAGCTGTATGGCTCGTTTCAGAGGAAGTGGGAGGAGGGATCCCCATACGTCGGCTTAGGTGCTTTCCAGAGTGCTGGTGTCGCAGAGAACTCTGCATTCAAGAAAATGATCTCCCCAAAGGAGGTTTTGAAGAACATCGCGGAAATGAATAAGAACTCCTCCCCTGGTCCAGACGGCCTTTCCCTGAGGGATGTTATTAAAAAGGACCCTCAGGGGAGCCAATTGGCTGAATTGTTCAATCTGTGGCCGCTGGCTGGAAGGATCCCAGACGGGATCAAAGAATGCAGAACGATTTTAATACCAAAATCCTCAGATCCGAGTAAAATTGAGGACATTAACAACTGGCGACCCATTACCATTGGGTCTGTAATTTTAAGATTGTTCTCACGGATCCTAACAGCACGGCTGCGATGAGCCTGCCCAATTAACAGCCACCAAAGAGGGTTTATTGCAGCCTCAGGCTGTGCGAAAAATCTTAAGCTCCTGCAGGTGCTTATTCAGCACGCAAAGAAAGATCACAAGACACTGGCGGTCGTCTTCATGGACCTGGCGAAAGCCTTTGATTCGGTCAACCATCATCACATCCTGGAGGTCCTCAAACAGAAGGGCGTTGATTGTCATGTAATTGACATCATCGCCGATATGTATGACAACTGTGTGACAAGGCTTGAGGTAGGGGAAACTCGCTCTGAGAAGGTTAAGATCCTCACCGGGGTGAAACAAGGAGACCCAATGTCCCCGTTATTATTCAACCTAGCAGTAGACCCACTGTTGTGTAAATTGAATGAGATCAAGGAAGGTTTTAAATATGGCAACAGCTCTGTATCATCATTGGCGTTCGTGGATGATCTGGTCCTGCTGAGCGATTCATGGGATGGCATGCAGAAGAGTATTCAAGTGGTGGAGGAGTTTTGYCATACTACAGGGCTGAAGGTGCAAGCAGGAAAATGCCATGGGTTTTTGATAAGGCCCACTAAAGACTCTTACACCGTTAACAACTGTGGCCCATGGGAAATTGAAGGGGCTCAGCTCCATGTGATTGAGCCCGGAAGCTCCGAGAAGTATTTGGGCCTGGGAGTAGACCCATGGGTTGGACTCTTGAAACCGGAGTTGCAAGAAAAGCTTGACACCTGGGTGAAGAACATCGGGGCGGCCCCGTTGAAACCACTTCAGAAGGTAGAAATCTTGAAAAGGTGTGCAGTCCCGCGATTGCTGTTTGCGGCAGATCATGCGGGAATGAACGCCTCATACCTCCAGACCCTGGACCTCGCCATTAGATCGGCGGTGAAGAGCTGGCTTCACTTACCTCCCAGTACGTGTGATGCCGTCTTGTATGCCAGCACAAGTGATGGCGAGTTAGGAATTGCGCGGCTGGCGAGCCAAATTCCAAATATTCAGGCTTACCGGCTGCATTGGATTGCCCATTCCTCCAATAACATCACGAGAACTATTGTTCTCGAAGAGGGGACCCAGAAGGAGTACAACAGAGTATGGATCGCTGCTGGAGGAAGGGCTGACAAGATTCCATCAGTTGGGGAAGAACTCCCTGTGACAATTCTGGCTGTACTGGTAGGCGGCGAGGCAGCATCCGAATGGGAGATGTCATCACCCAGAGTCATCTATCTGGTTCCTAGCAAGAGGAGAAAAAGAGAGTTAGAAAACTGGGCCAATCTAAGATCACAAGGCCGCGGTATWAAGAACTTTGAGAATGATAACATCAGTAATGATTGGCTTGTGCATTATCGGGGTATTCCCCACAGGAAGCTACTAACAGCAATACAGCTGCGTGCCAATGTCTATCCCACTAGGGAGTATTTGGCGTGGGGGCTGGGAGAAGGGGCCCTGAGGGGGTACAGGCATTGTCCTGCGGAGTGGGAAACTTGTTCCCATATTATTGGATACTGCCCGGCGGTTCAGGAGGCCTGGATTCATAGGCATAACATCTTGTGTGGGATGCTGGCTGAAGAGGCTAAGAGACTGGGGTGGTTGGTATATATTGAACTGAATCTCAGGGATAACAACAATGAAGTCTTCAAGCCAGATTTGGTTGTGGTGAAAGGGCACCGGGCAAAAGTAGTGGATGTAACTGTTCGCTACGAAAGTGGGTTGTCATCTTTAGGTGACGCTGCAGCAGAGAAAGTCCAGAAGTACCAACATCTGGAGGAACAAGTGAAGGAGATGACCAATGCTGGAGAGGTGGAGTTCTTGGGATTCCTGACTGGCGCTAGAGGGAAGTGGTATAAAGGCAATGAGATCTTCCTCACCAACCTTGGACTCTGTAGTAGCCACTTGAAGAGGACAGCAAGACTCTTTTCACAAAGGGTGCTCCTGTCCTTGGTGAACATACTCCACATCTTTACAAGTAAAGGTAAGGGTGTTTAAATTATTTAATTGGCTTATATACTGTGAGTTTGTGTATGCAAAGTCCTTCTTCGGAAGGCAACAGTAAAGTTCTTCACACAGACGACATGGGGCTTGCTCTGTCTTCTGTACCGTTGAATTTTGCTCTTGCCCGGCTCCCTTATGGTTGAGCCAGGATAGTTGGGAAATGGGATCTGGTCCCCAGATGACGCGTACCAAATTTGACTCAGGCGGACGGGTCGCCTACCAAGCCCAACTCGGAAAAGGTGCCATGGAATGTTCCATGGTTCAATAA</t>
  </si>
  <si>
    <t>TAAGTAAATAATTGCTAGTTCTTTTAAATGGAACTGGAGATTCTGTAATGTCTAAAGGGTTTGAGAAAGGAAGGAGAAAGAGATGCCTCAAGTTGCGGCTGGTCTTCTCCATTTCTAACCTGGGAAAATAGCAATCTATTGCACACACTGTTCCTTCCATAGAAAAGCCGGTGTATCCTGCAGTACTCCTTCCAAATCTTCCTCATTCTAATTTAATGAGAAGGGAGAAGAGTAGAAGCAAAATATCCAAGGCAAAAATATAAATATCTTCAGTAGAGGCAGAAGACCAGAAACAACCAACCTAGAATCTCAAGCATCTCTGTTAGCCAAGAACAGTATTCACTGCACACTTCTTGAATATTGCTCTAAAGCAAAGAGAATTCATGTCCTCATAGGCTTT</t>
  </si>
  <si>
    <t>Casuarius casuarius</t>
  </si>
  <si>
    <t>Southern cassowary</t>
  </si>
  <si>
    <t>Casuariiformes</t>
  </si>
  <si>
    <t>Casuariidae</t>
  </si>
  <si>
    <t>GCA_013396415.1</t>
  </si>
  <si>
    <t>R2-1_CCas</t>
  </si>
  <si>
    <t>RGDGAIDDELEKKYKNACFVNKLIGERLPTKTAKQISDKRRQLAAGAKASASPKRAEHRREGDKPAEWERIEIIKMEYRRSIVERIQAGTLSSSQKVAFEEVLEDAKDTQNIIDVSSEEWLSQLAGHAAAAKMKQLRKHQARPTPERVEKRWMKIRAVKRGQYLRYQQLFEVDRKKLAGIILYNIEALKCPLPMDELYGSFRKKWEESGPFLGLGVFHSAGVADNSAFKKMISPAEVRKNMAEMNKNSAPGPDGLSLRDVLKKDPQGSQLDELFNLWLLAGKIPDGIKECRMILIPKSTDPSKVEDVNNWRPITIVSVILRLFSRILTARLRRACPINSRQRGFIAAPGCAENLKLLQMLIRYAKKDHKSLGVVFVDLAKAFDSVQHHLIFQVLRQKGVDSHVIDIIAEMYNNSATRLDIVGTCSEKVKILTGVKQGDPMSPLLFNLSMDPLLCRLEEGKEGFKYKNSSVSSLAFADDLVLLSDSWEGMQKNIQVVEEFCHLTGLKVQAAKCHGFFIRPTEDSYTINNCDPWKIDGAQLHLIEPGSSEKYLGLGGDPGIGLSRPELQEKLCMWVKNIGEAPLKPLQKAEILKLYAVPQLLYAADHAGVNALYLHSLDLAIRTAVKGWLHLPSSTCDAILYSSTKDGGLGIARLASQIPNIQARWLHQIAQSSDNITRTIVLEEGIQKEFERVWIAAEGRADKIPSIGEELPMAIPAVLEGGKAVSEWEVPAPWVIYPIPSKWRKRELENWANLKVQGRGIKNFENDNISNDWLVHYRGIPHRKLLTAIQLHANVYPTREYLARGLGEGALKGCRHCPAEWETCSYIIGYCPVVQDARIKRHNILCGMLAEEAKRLGWEVYLEPNLRDDNNELFKPDLVVVKGSRAKVVDVTVCYESGLSSLGDAAAEKVQKCQHLVEQVKELTKAGEVEFLGFLVGARRKWYKANNSFLADLGLSGSRQMKIARRFSRRALLSSVDILHIFTSKGKGV</t>
  </si>
  <si>
    <t>AAGTGGTTTCAGCTCGGACCCATTTCAGGGACAATCCGGAAGTGATTTCTACCTGGACCCATTTCGGGGATGTACTGGACCTGGCTTCCACCCGGACCCATTTTGGGGACAATCCGGAAGTGGTTTCCTTACCTGGCCCCATTTCTGTAACGGGACGGAATTTGGGTTACGCCCGGACCCATTCCGGGGACAGACTAGAAGTGCTTTCCTAACCCTAACCGTAAACATAACCCATACCCAATCCAGGGATGGACCGGGAGTGGTTTCCTAACCCTAACCCTAACCTGGACCCATTTCAGGAAGGGAACAGAAGTGGTGTCCACCCAGGCCCATTTCAGGGATGGACCGGAAGTGGTTTCCTAACCTTCCTAACGGGAGTAACTATGACTCTCTTAAGACA</t>
  </si>
  <si>
    <t>GGGCCATAGTTACTAGCTGGGCTTAGCTGCAGAGGCTACACCTCCTCGTGGTCCCGCTGGATGCCCATTTCTGGGTAACTAAGTTAGCCTCTGCCCCAGCATGTGTGGAATTATAGTTACTTCCTCCCTATCGGCTGGCCTCACTGACCACTCGGTAGTATTCTAGGTGAATCTAAATTGATCTGACCATGAATTATTTCGGTATTCATGTGTCCAAAGCCCTTTGCCTAAGGGCTGACTAAAGGCATACCAGTTGAACTTGGGGGCTGGTTCTTCTGGTTATATCCTGAACCCTCGCAGACACGATGAACAACCTAGTAAAATCATGGGTTGTCAATTTTGTCTCAGTGGCCACCCAGACGGGTGAATTTCCCTGTGATGTCGCAAGGGTTATCCGAGCGGCAGTAACAACTAAGGAGTCGGTCCACCTTTTCCCTAATTTGACATTTTATAATTTGGAATTTGTCGGTTGGGGAGGGATTTATCCCAAACCACCTCACGATTGCGTTAAAGATCTCCCTGAGGTTTACGAGGTGCTGGCACCTGTTGGATCGCCTCCGATGACTGGGGCCGAAGAAGCACCAGAGGAGGACGTGGTAGACAGTGTGCCGGCATCTCCCTCTGGGCCCGCAACTCTTTCATTGAATGTGATTAGTCCCATCCTTGACACCGGGGGGAAAACGACCGATGTGAGTACGCCAGTCGTGAAGGTCCCTGATGAACATCCAGCATGTCCATGCTGTGGTGTCAGGATGGGGAGAATGGTGGCGTTGATTGATCATCTCCGAAGGGCCCACGGTCGGCGACGAATCCTATTTCAGTGCTCCTGTTGTAGGAGGACTAATGAAAAACATCATAGTATAGCCTGCCACTTCCCAAGATGCCAGGGAGCTCCAGCTGAACTCGAAGAGGAAGCTTCGGAGGGCCCCAGTGGATTCCGATGTGAGGAATGCAGCCAGGAGTTTAAGACCAAAAGCGGCCTCTCGCAGCACAAAAGACTCGCGCACCCACAACTTAGGAACAAGGAACAGATTGAGTCGTCTCGTCCGAAGGCAAAGGGAATGCGAGGTATGCATAAGAGCTGTTGGTCTGAAGAGGAGACGGCGCTATTGATGATGAGTTAGAGAAGAAGTATAAGAACGCGTGTTTTGTGAATAAGCTGATCGGAGAGCGTTTGCCCACGAAAACAGCGAAGCAGATCAGCGACAAAAGACGCCAGCTCGCGGCAGGTGCAAAGGCATCGGCATCGCCAAAGAGAGCGGAACATCGGCGTGAAGGGGACAAACCGGCTGAGTGGGAGAGAATAGAGATTATAAAGATGGAATATAGGAGGAGTATTGTGGAAAGAATACAAGCGGGAACCCTCTCCTCCAGTCAGAAGGTTGCCTTTGAGGAGGTCCTGGAGGATGCCAAAGACACCCAAAATATCATCGATGTGTCATCGGAGGAGTGGTTGTCACAGCTGGCGGGGCATGCTGCAGCAGCCAAAATGAAACAACTAAGGAAACACCAAGCTCGACCCACGCCTGAGAGGGTAGAGAAGAGGTGGATGAAGATCAGGGCGGTGAAACGAGGCCAATACCTGAGGTACCAGCAGCTCTTTGAGGTAGATCGCAAGAAGCTGGCTGGTATCATCTTGTATAACATCGAGGCACTAAAGTGCCCCCTTCCGATGGACGAGCTGTATGGCTCGTTCAGAAAGAAGTGGGAAGAAAGTGGCCCCTTTCTCGGTTTGGGTGTTTTCCATAGTGCTGGAGTTGCGGACAATTCTGCATTCAAGAAAATGATCTCCCCTGCGGAAGTCCGGAAGAACATGGCTGAGATGAATAAGAACTCGGCCCCCGGGCCTGATGGCTTGAGCCTGAGGGATGTTTTAAAGAAAGACCCTCAGGGCAGCCAGTTAGATGAATTGTTCAACCTATGGCTTTTGGCCGGGAAGATCCCTGACGGGATCAAAGAATGTAGAATGATTTTAATACCTAAATCCACAGATCCGAGCAAGGTAGAAGATGTTAACAACTGGCGACCCATTACCATCGTGTCGGTGATTCTACGATTGTTTTCTCGGATCCTAACAGCACGGCTGCGAAGAGCGTGTCCGATTAATAGCCGCCAAAGAGGGTTTATTGCAGCCCCAGGCTGTGCGGAAAATCTGAAGCTCCTCCAGATGTTAATTAGATATGCGAAGAAAGATCATAAGTCGCTGGGGGTTGTCTTTGTGGACTTGGCGAAAGCCTTTGATTCAGTCCAACACCATCTCATCTTCCAGGTTCTCAGGCAGAAGGGTGTCGACAGCCATGTAATCGACATCATCGCCGAAATGTATAACAACAGCGCAACACGACTGGATATTGTGGGGACATGCTCGGAGAAGGTTAAGATCCTCACCGGTGTGAAACAAGGCGATCCAATGTCCCCGCTTCTCTTTAATCTGTCAATGGACCCATTACTGTGTCGATTAGAAGAGGGTAAAGAAGGTTTCAAGTATAAGAACAGCTCGGTGTCATCGTTGGCATTCGCAGATGATCTGGTGCTGTTGAGTGATTCGTGGGAGGGCATGCAGAAGAATATTCAAGTGGTGGAAGAGTTTTGCCATCTAACTGGGCTGAAGGTGCAAGCTGCAAAGTGCCACGGGTTTTTTATTAGGCCCACAGAAGATTCTTATACAATTAACAACTGTGACCCGTGGAAGATCGATGGGGCTCAATTACATCTGATTGAGCCTGGTAGCTCTGAGAAATATTTGGGCCTGGGAGGTGACCCAGGGATTGGTCTCTCCAGACCAGAGCTACAAGAAAAGCTGTGCATGTGGGTGAAGAACATCGGAGAGGCCCCATTAAAGCCACTTCAGAAGGCAGAGATCTTGAAACTGTATGCAGTCCCACAGCTGCTGTATGCTGCAGATCATGCTGGGGTGAATGCCTTGTACCTCCACTCCCTGGACCTCGCAATAAGAACGGCAGTGAAGGGCTGGCTTCATTTACCTTCCAGCACGTGTGATGCCATCCTGTATTCCAGCACCAAAGATGGTGGTCTCGGAATTGCGCGGCTGGCGAGCCAAATTCCTAATATTCAGGCTCGGTGGCTGCACCAAATTGCTCAATCCTCCGATAACATCACGAGAACTATTGTTCTCGAAGAAGGGATCCAGAAGGAGTTTGAGAGGGTGTGGATTGCCGCAGAAGGAAGAGCAGATAAAATACCATCAATAGGGGAGGAACTCCCCATGGCAATTCCTGCAGTACTGGAAGGGGGCAAGGCAGTGTCCGAATGGGAAGTTCCAGCTCCCTGGGTCATCTATCCTATTCCTAGCAAGTGGAGAAAAAGAGAGTTAGAGAATTGGGCCAATCTAAAAGTGCAAGGCCGCGGTATTAAGAACTTTGAAAATGATAACATCAGTAATGATTGGCTTGTACACTACCGGGGCATTCCTCACAGGAAGTTATTAACAGCAATACAGCTGCATGCCAATGTCTATCCCACTAGGGAGTATTTGGCACGTGGGCTGGGAGAAGGGGCACTGAAGGGGTGCAGGCATTGTCCTGCGGAATGGGAGACTTGCTCATATATCATCGGATACTGCCCTGTAGTCCAGGACGCCCGGATCAAGAGGCATAACATCTTATGTGGAATGCTGGCTGAAGAGGCTAAGAGACTGGGGTGGGAGGTTTATTTAGAGCCCAACCTCAGGGATGATAACAACGAACTCTTTAAGCCAGATTTGGTAGTGGTTAAAGGATCCCGGGCGAAAGTAGTGGACGTTACGGTTTGCTATGAAAGTGGGTTGTCATCTCTAGGTGATGCAGCAGCGGAGAAAGTTCAAAAGTGCCAACATCTTGTGGAGCAAGTGAAAGAATTGACAAAAGCTGGAGAGGTGGAGTTCCTGGGCTTCCTGGTTGGCGCTCGCAGGAAGTGGTATAAGGCGAACAACAGCTTCCTCGCCGACCTTGGACTCTCCGGCAGCCGCCAGATGAAGATAGCGAGGCGCTTCTCCCGGAGGGCTCTCCTATCCTCTGTGGATATTCTCCACATCTTTACCAGTAAAGGTAAGGGTGTTTGATTTTTTCTTAATTGGCATAACCATTGATGTGGCTTTGTTAACTTAAAGTCCTTCTTTGGAAGGCAACAGTAAAATTCTTCACACAGACGACATGGGCTTGCTCAGTCTTCTGTACTGCTGAATTTTGCTTTTGCCCAGCTCCCTTGTGGTCGAGCTGTGTACGTTGGGACGTGACATCTAGTCTCCAAATGCCCCACTAAATTTGACTTGGGCAGACGGGCTGCCTTTCAAGCCCAACCCGGAAAAGGTGCCATAGAAATTCTATGGTTCATTAA</t>
  </si>
  <si>
    <t>ATAACCCTAATCTGGACCCATTTCAGGAACAGACTGAAAGTGTTCCCTAACCTTAACCCAAACCTGGACCAATTTCAGGGACGGACAGAACTGGTTTCCACCCGGACCTATTTCGAGAATGGACCGGAAGCGGTTTCCACTCAGACCCATTTCGGGGACAGATCGGAAGTGGTTTCCTAACAGTAACCCAGACCCAATTCGGGGACGGAACAGAAATGGTTTCCTAGCCCTAATCCTAAATGTAATCCAGACCAATTTTAGGGACAGACTGGAAGTGGTTTTAACCTGGGTCCATTTCAGAGACGGACCAGAAGTCGAGTTCCACCCAGAGCTATTTTGGGGATGGACCAGAGGTTGGGTTCCACCTGGACCCATGCTGGGGGTGGACTGCAAGTGCTTTCCTAATCCTAACCCTAAACATAACCCCGATCCATTTCAGGGATGGACCGGAAGTGGTTTCCACCCGGTCCCATTTTGGGGACTGATTGGGAGTGTTTTCCACCCGGACCCATTTCAGGGACAGACTGGAAGTCGGGTTCCACCCGGACCCATTTTGGGGATGGACCAGGAGTGGTTTCCTAACCCTACCACTGACCCTAACCCTAACGCTAACCCTAACTTTGACCTCTTTCAGAAACAGACTGGAAATGGTTTCCATATGGAGGCATTTGGGAATGGACCTGATGTGGTTTCCTGACCA</t>
  </si>
  <si>
    <t>TGATTTTTTCTTAATTGGCATAACCATTGATGTGGCTTTGTTAACTTAAAGTCCTTCTTTGGAAGGCAACAGTAAAATTCTTCACACAGACGACATGGGCTTGCTCAGTCTTCTGTACTGCTGAATTTTGCTTTTGCCCAGCTCCCTTGTGGTCGAGCTGTGTACGTTGGGACGTGACATCTAGTCTCCAAATGCCCCACTAAATTTGACTTGGGCAGACGGGCTGCCTTTCAAGCCCAACCCGGAAAAGGTGCCATAGAAATTCTATGGTTCATTAA</t>
  </si>
  <si>
    <t>Emu (big aussie birdy!)</t>
  </si>
  <si>
    <t>ZJU2.0</t>
  </si>
  <si>
    <t>R2-1_DNov</t>
  </si>
  <si>
    <t>LFSRILTARQRKACPINSRQRGFIAAPGCVENLKLLQMLIRYAKKEHKSLRVVFVDLAKAFDSVHHQHIFQVLRQKEVDGHIIDIIAEMYNNSVTRLEVGGTHSEKVKILTGVKQGDPMSPLLFNLSMDPLLCRLEEGEEGFRYKNSSVSTLAFADDLVLFSDSWDSMQKNIQVVEEFCHQTGLKVQAVKCHGFFIRPTKDSYTINNCDPWMINGAQLHLIEPGSAEKYLGLGVDPWIGLSQPELQEKLSTWVKNIGEAPLKPLQKVEILKVYAVPRLLYAADHAGANASYLHSLDLAIRTAVKGWLHLPPSTCDAILYSSTKDGGLGIAQLASQIPNIQAHRLHRIAQSSDTITRTIVLEEGIQGEFERVWIAAGGKANKVPSVGEELPMRIPAVLDGSETTSEWEVPAPRVIYPIPSKWRKRELENWANLKAQGHGIKNFENDNISNDWLVHYRGIPHRKLLTAIQLHANVYPTREYLARGLGEGAPKGCRHCPAEWETCSHIIGYCPAVQDARIKRHNILCGLLAAEAKKLGWEIYIEPNLRDNNNELFKPDLVVVKEGRAKVVDVTVRYESGLSSLGDAAAEKVRKYQHLEEQVKELTKAGEVEFLGFPTGARGKWHKANDSFLANLGLSSSRQLRIARLFSRRALLSSVDIIHIFSSKGKDV</t>
  </si>
  <si>
    <t>CCGCCTCAGCCGGTGCCTAGCAGCCGACTTAGAACTGGTGCGGATCAGGGGAATCTGATTGTTTAATTAAAACAAAGCATCGCGAAGGCCTGTGGCGGGTGTTGATGCAATGTGGTTTCTGCCCAGTGCTCTGAATGTCAAAGTGAAGAAAATCAATGAAGTGCGGGTAAACGGCGGGAGTAACTATGACTCTCTTAAGA</t>
  </si>
  <si>
    <t>CGGGGCCATAGTTACCAGCTGGGCTTAGCTGCAGAGGCTACACCTCCTCGTGGTCCCGCTGGATGCCCATCTCCGGGTAACCAAGTTAGCCTCTGCCCCACTGTGAGTGCAGAATTATAGTTACTTCCTACCCTACCGACCGGCTTCACCGACCGCTCGGTAGTATTCCAGGTGAATCTAAACTGATCCGACCACGAACTATACATTCGCATGTCCAAAGCCCTTTGCCTAAGGGCTGACTAAAGGCACACCAGTTGAACTTGGGGGCTGGTTCTTCTGGGTATATTCTGAACCCCCATAGATACCATGAGCAACCCAGTAAAATCATGGGTTAATTTTGTCTTGGTGGCCACTCAGACCGGGGAGTTTCCCCATGAGGCTGTGAGTGTTATCCCAGTGGCAATAACAACTAATGAGTTGGTCCACCATTTACCAAATTTGACATTTTATAACTCGGATTATGTCTGTTGGGGAGGGATTTATTCCAAACCACCCTATGATTGCATGAAAGACCTGCTGGAGGTTTATGAGGTGCTGGCACCTGTTGGATCACCTCCCATGACCAGTACTGAAGAAGTGCTAGAGGAGGACGTGGTAGACAGTGTGCCGACATCTCCCTCTGGGCCCGCAATCCCTGCTCTGACTGTGGCAAGTCCCATTCCTGACACCGGGGGGGAAGCGACTGGTGTGAGTACACCAATTGTGAAGGTCCCTGATGAACATCCAGCATGTCCATGCTGTGGTGTCAAGATGGCAAAAATGGCGGTGCTAATTGACCACCTTCGGAGAGCCCACGGTCGGCGACGAATCCTGTTTCAATGCTCCCGATGCGGGAGAACAAATGAGAAACATCACAGTATAGCCTGCCACTTCCCAAGATGCCAGGGGGCTCCAGCTGAAGACAAAGAGGAGGTCCCGGAGGACCCCAGTGGCTTCCTGTGTGAAGAATGTAACTGAGAATTCAAGACCAAAAGCAGCCTCTCTCCGCACAAAAGGCTTGTGCATCCACTGCTTAGGAACAAGGAAAGGATTGAGTCGTCTCATCCGAAGGGAAAAGGAATGCGAGGCATGCATAAGACCTGCTGGACCAAAAGAGGAGACGGTTCTATTGACAGAGTTAGAGAAGAAATATAAGAAGGAGCGCTTTGTGAACAAGCTGATCAGGGAGCATTTGCCCACAAAAACGGCGAAGCAGATCAGCGATAAGAGACGCCAGCTTGCGGCAGGTGCTAAGACATCAGCATCGCCAAGGAAAGCAGAACATTGGCATGAAGGGGACGAACCGGTTGAGAAGGAAAGGATTGAAGTGATAAAGACAGAATACAGGAAGATTACTGCGGAGAGAATACGAGTTGGAACCCTCTCCCCCAGTCTGAAGATCGCTTTTGAGGAGGTCCTGGAGGGTACCAAAGATGCCCAGAAGGTCATCAAAGGATCAACGGAGGAATGGCTGGCACAGCTGGCGGGACATGCCGTAGTAGCCAAATTGAGACAACTGAGAAAGCACCAGGCTGGACCCACGCCCAAGAGGGTGGAGAGAAAGTGGATGAAGATCAGGGCGGTGAAGCGGGGCCAATACCTGAGATACCAGCAGCTCTTCGAGATGGATCGTAAGAAGCTGGCTGGTATCATTTTGGATAACATCGAAGCACTTAAGTGCCCCCTTCCAATGGATGAACTTTATAATTCATTCAGAAAGAAGTGGGAAGAAGGTGGCCCCTTTCTCAGTCCGGGTGCTTTCCACAGTGCGGGGGCAGCGGATAATTCTGCTTTTAAGAAGATGATTTCCCCAGCGGAAGTCCAGAAGAACATGGCCGAGATGAATAAAAACTCGGCCCCCGGGCCTGATGGCTTAAGCCTGAGGGATATCCTGAAGAAGGACCCTCAGGGCAGTCAACTAACTGACTTGTTCAACCTGTGGCTTTTGGCCGGGAAGATCCCTGATGACATCAAGGAGTGCAGAACAATCCTGCTGCCCAAATCCGCGGATCCTGGGAAGATAGGGGATATTAACAACTGGCGACCCATTACCATTGGGTCGATTATTTTGTGACTGTTTTCCCGGATCTTAACAGCACGGCAACGAAAAGCATGTCCAATTAACAGCCGCCAAAGAGGGTTTATTGCAGCCCCGGGCTGTGTGGAAAATCTCAAGCTTCTCCAGATGTTGATCCGATATGCGAAAAAAGAACATAAATCGCTCAGGGTTGTCTTTGTGGATTTGGCAAAAGCCTTCGATTCAGTCCATCATCAACATATCTTCCAGGTCCTCAGGCAAAAAGAGGTTGATGGTCATATCATCGACATTATTGCCGAAATGTATAACAACAGTGTGACGCGGCTGGAGGTTGGGGGAACCCACTCGGAGAAGGTTAAGATCCTCACCGGGGTGAAGCAAGGCGATCCGATGTCCCCGCTTCTCTTTAACCTATCAATGGATCCGTTATTGTGTCGATTAGAAGAGGGAGAAGAAGGTTTTAGGTATAAGAACAGCTCTGTATCAACATTGGCATTCGCGGATGATCTGGTGCTGTTCAGTGACTCGTGGGACAGTATGCAAAAGAATATTCAAGTGGTGGAAGAGTTTTGTCATCAAACCGGGCTGAAAGTGCAAGCAGTGAAATGCCACGGGTTTTTTATAAGGCCCACAAAAGACTCTTACACAATTAACAACTGTGACCCGTGGATGATCAATGGAGCTCAATTGCATCTAATTGAGCCGGGCAGCGCTGAGAAATATTTGGGCCTGGGAGTTGACCCTTGGATTGGTCTCTCCCAACCAGAGCTGCAGGAAAAGCTGAGCACATGGGTGAAGAACATCGGGGAAGCCCCATTAAAGCCACTTCAGAAGGTTGAAATCTTGAAAGTGTATGCAGTCCCACGGTTGCTATATGCGGCTGATCATGCCGGAGCGAACGCCTCATACCTCCATTCCTTGGACCTTGCGATAAGAACAGCAGTGAAGGGTTGGCTTCACTTACCACCCAGTACGTGCGACGCCATCCTGTATTCCAGCACTAAGGACGGCGGTCTTGGAATTGCGCAGCTGGCGAGCCAAATTCCAAATATCCAGGCTCACCGGCTGCATCGTATCGCCCAATCCTCCGATACCATCACCAGAACAATTGTTCTGGAAGAAGGCATCCAGGGAGAGTTTGAGAGGGTGTGGATCGCCGCTGGAGGAAAGGCCAATAAAGTACCATCAGTTGGGGAAGAACTCCCCATGAGAATTCCGGCCGTACTGGATGGGAGCGAGACGACATCCGAATGGGAAGTACCAGCTCCCCGGGTCATCTATCCTATTCCTAGCAAGTGGAGGAAAAGAGAGTTAGAGAACTGGGCCAATCTGAAAGCACAGGGCCACGGTATTAAGAACTTTGAGAACGATAACATTAGTAATGATTGGCTCGTACATTATCGGGGCATTCCCCACAGGAAGCTATTAACAGCGATACAGCTGCATGCCAATGTCTATCCCACCAGGGAGTATTTGGCACGTGGGCTGGGAGAAGGGGCACCAAAGGGATGCAGGCATTGTCCTGCAGAATGGGAGACTTGTTCACATATTATTGGCTACTGCCCTGCAGTTCAGGACGCCCGGATTAAAAGGCATAACATCTTGTGTGGATTGCTGGCTGCAGAAGCTAAGAAACTGGGTTGGGAGATCTACATAGAGCCCAACCTCAGAGACAATAACAACGAGCTCTTCAAGCCGGATTTGGTGGTGGTTAAGGAAGGCCGGGCGAAAGTAGTGGACGTTACAGTCCGCTACGAGAGCGGATTGTCATCTCTGGGGGATGCAGCGGCAGAGAAAGTCCGAAAGTATCAACATCTTGAAGAACAAGTGAAAGAATTGACCAAAGCTGGAGAGGTGGAGTTCCTGGGCTTCCCAACTGGTGCTCGCGGGAAGTGGCATAAGGCAAACGACAGTTTCCTCGCCAACCTTGGACTTTCCAGTAGCCGCCAATTAAGGATAGCGAGGCTCTTCTCTCGGAGAGCTCTCCTATCCTCAGTAGACATAATTCACATCTTTAGCAGTAAAGGTAAAGATGTTTAATGTTTTCTACTAACCAATATATGACTTACTAATCCAAAGTCCTTCTTTGGAAGGCAACAGTAAAATTCTTCACACAGACAACATGGGCTGGCTCAGTCTTCTGTACTGCTGAATTTTGCTTTTCCCAGCTCCCTTGTGGTTGAGCTTGTACGTAGGGATGTAACATCTCGTCTCCAGATGACCACCACTTAATTGACTTGGGTGGACGGGCCACCTCTCAATCCCAACCCGGAAAAGGTGCCATAGTATCTATGGTTCATTAAA</t>
  </si>
  <si>
    <t>TCGCCAAATGCCTCGTCATCTAATTAGTGACGCGCATGAATGGATGAACGAGATTCCCACTGTCCCTACCTACTATCCAGCGAAACCACAGCCAAGGCAACAGGCTTGGCAGAATCAGCGGGGAAAGAAGACCCTGTTGAGGTTGACTCTAGTCTGGCACTGTGAAGAGACATGAGAGGTGTAGAATAAGTGGGAGGCCC</t>
  </si>
  <si>
    <t>Colius striatus</t>
  </si>
  <si>
    <t>Speckled mousebird</t>
  </si>
  <si>
    <t>Coliiformes</t>
  </si>
  <si>
    <t>Coliidae</t>
  </si>
  <si>
    <t>bColStr4.hap2</t>
  </si>
  <si>
    <t>R2-1_CSt</t>
  </si>
  <si>
    <t>LLSPPGQTGPTGIPGMRQPLRVDFISVATQTSWAELWAARDNVFGFKSVSDKNEFHLNDPRFLKSMCNKGGGHLNDPGFLKDVSDKNGFIFNDFECLNSQFNFNTLEFLNSKFGLSDLTLCLDKLSVLPEPYEEPAPPPLSDNINRPGNQASRPHPLQRDRELGNRPPNKAFEAFETLEAPAGESTITLIPSGEPLTPPANPRGESTSPLYSRGCEPAAALTPIIKIPDRNLACPCCGVQFNNAQGILDHLKRAHGNKKVLFQCAKCGRTGEKHHSIACHYPKCKGLPTASPPKGWTCEECQASFGTKIGLGQHKRLAHPVTRNNERIAASRPKEKNNRGKHKQCWTEEEIELLKILDKKFQGSKNINKLIAEHITTKTAKQISDKRRDLNNSVTAKQLEFITETVTETVPIREQPEDLGGQEKNYIKGFYRKILSKSLTSKKKDFFHDLAKKVIKGKDHLSLSKEAIDEYYNLLHRRTAELHANQSRKIREAKITTSSKHSKEWMKKRARRRGAFLRFQRLFHLNRGKLAGIILDEKESPQCDIPLEEIHRVFKSRWESPGTFKGLADFRSSGLADNTAFESLITAKEIAKNIKEMNTESSPGPDGVKVKDLAKIDPDFTRIAELFNLWLTTGEVPDKVKECRSVLLPKAADPGRLIDINNWRPITIGSAILRLFSRILTARLAKACPINPRQRGFIQSAGCAENLKLLQLIIQNAKKEHHALGVVFVDLAKAFDSVNHSHILSVLKQKGVDEHIIALITELYRNVTTSIQVKKARTESIGIHIGVKQGDPMSPLLFNLALDPLLCKLENSGYGYQHCDKNITAMAFADDLVLLSSSWDGMNRNIKILETFCDLTGLKIQGEKCHGFFIKPTKDSYTINDCEAWAINNTPLKLIAPGDSEKYLGLQIDPWSGLAKPELLSKMKKWLDLIDKAPLKPCQKVDILKGYAIPRVIYLADQSNAKVTNLEVLDLTIRNSVKLWLHLPPSTCDALLYARTRDGGLGITRLTALIPSIQARRLHRIAQSSDEIIRSVARNEIIEKEYSKLWVTAGGDKDKIPCIWEPQSVLVVSEEGSDLDGGTEWERPRLNVYYPKPCNWRKQEFQKWIKLQSQGRGISNFEGDKISNNWIGNNRSIPQRKIITALQLRANVYPTREFLARGRQDNFNKTCRHCNSEIESTAHIIGFCPSVQEARIKRHNYVCEILIEEARKCDWLVFQEPLIRDECNELFKPDLVFVKDQTARVVDVTIRFENKLATLKEAAEEKVNKYKHLEHQIKELTNASIVKFSGFPLGSRGKWFEGNFELLTELGLSASRREKVARRLSNKALFTSVDIIHMFASSAKRPRDPNE</t>
  </si>
  <si>
    <t>GGCGATGGCCTCCGTTGCCCTCAGCCGATCGAAAGGGAGTCGGGTTCAGATCCCCGAATCCGGAGTGGCGGAGACGGGCGCCGCGAGGCGCCCAGTGCGGTGACGCAACCGATCCCGGAGAAGCCGGCGGGAGCCCCGGGGAGAGTTCTCTTTTCTTTGTGAAGGGCCGGGCGCCCTGGAATGGGTTCGCCCCGAGAGAGGGGCCCGCGCCTTGGAAAGCGTCGCGGTTCCGGCGGCGTCCGGTGAGCTCTCGCTGGCCCGTGAAAATCCGGGGGAGAGGGTGTAAGTCTCGCGCCGGGCCGTACCCATATCCGCAGCAGGTCTCCAAGGTGAACAGCCTCTGGCATGTTGGAACAATGTAGGTAAGGGAAGTCGGCAAGCCGGATCCGTAACTTCGGGATAAGGATTGGCTCTAAGGGCTGGGTCGGTCGGGCTGGGGCGCGAAGCGGGGCTGGGCGCGCGCCGCGGCTGGACGAGGCGCCGCGTGCCGCCCGCCCGGGCGCGCGCGCGGCGGCGACTCTGGACGCGCGCCGGGCCCTTCCCGTGGATCGCCCCAGCTGCGGCGGGCGCCGCCCGCCCCCCCCTCCGCCCTTCGCCGCCTCCCGCCCGGCGCCCCAGCGGCGGCCGCCTGTGCCGTGGCGGCGCGCCGCCGCCCCCCGGCCCTTTCGGTCCGCACCCAGCGGCGGGGGGCCGGAGGGTTCCCGCGGCGCGCGCGGGCGCGCGCGCGAGCGGCCGTGGCCGGCGTCGGCGCGCGGTTCCGCGGGGGAGGGTCCCCGGGGGGGTCTCCGGGCCGGCGCCCCGCCTCGGCCGGCGCCTAGCAGCCGGCTTAGAACTGGTGCGGACCAGGGGAATCCGACTGTTTAATTAAAACAAAGCATCGCGAAGGCCCGTGGCGGGTGTTGACGCGATGTGATTTCTGCCCAGTGCTCTGAATGTCAAAGTGAAGAAATTCAATGAAGCGCGGGTAAACGGCGGGAGTAACTATGACTCTCTTAAGA</t>
  </si>
  <si>
    <t>AGGTAAGTGGGGAGACCTGGCAGCCTAACTCTCCTAGACGCTCTCTGGGGGGGGGTGGACCTGGCAGTCCTGCTTGCTTTCTTTTTGGGGGCTCATAGTTACTAACTGGGCTCAGCCGCAGAGACCACACCTCCACGTGGTCCCGCTGGATACCCTACCGGGTAACTAAGCTGGTCTCTGCCCCAGTGCCGGGAGTTAAAATCTCCCTTTTTTGCTGTGCGAACTCACCGAACGTACAGCAGTAAAAACTCGGTGTTACAAAGTTTCTCTGACTGCAAATAAACTTTGCAGTCTCAAGCCCGAGCCCGTGGGAAAACTGGGCGCAGCTACCAGCACCTGAGGGGTGTGCTGATTAGCTATTGTCTTACCCTCAATACCGGACTGACTAGCTATTGTCTCCGCCCGGCCAGACCGGTCCGACAGGAATTCCTGGAATGAGGCAACCGTTGAGAGTGGATTTTATTTCTGTAGCCACCCAAACCAGCTGGGCAGAATTGTGGGCTGCCCGGGATAATGTTTTCGGTTTTAAATCTGTGTCCGATAAAAATGAATTTCATTTGAACGATCCGCGGTTTTTAAAATCCATGTGTAACAAAGGGGGGGGTCATTTAAACGATCCGGGGTTTTTAAAAGATGTGTCCGATAAAAACGGGTTTATTTTTAACGATTTCGAGTGTTTAAATTCACAGTTTAATTTTAACACATTGGAGTTTTTAAATTCTAAATTTGGTCTCTCTGATCTTACACTGTGCCTTGATAAATTGTCTGTTTTACCTGAGCCGTACGAGGAGCCTGCCCCCCCTCCTCTTTCGGACAATATTAACCGTCCCGGGAACCAAGCTAGCCGTCCCCACCCTCTACAGAGGGACAGGGAGCTAGGCAACCGCCCTCCGAACAAAGCCTTTGAAGCCTTTGAAACCTTAGAAGCGCCGGCCGGTGAATCAACAATTACGCTAATCCCCAGCGGGGAGCCGTTAACACCTCCGGCTAATCCCCGCGGTGAATCAACATCGCCTTTGTATAGCCGCGGCTGCGAGCCGGCAGCAGCCCTAACTCCAATAATAAAAATCCCGGACAGAAACCTAGCCTGCCCTTGCTGCGGGGTGCAGTTTAACAACGCGCAGGGCATTTTAGATCACCTGAAACGAGCGCATGGAAATAAAAAAGTCCTGTTCCAGTGTGCTAAATGCGGGAGGACTGGGGAAAAACACCACAGCATTGCCTGCCACTACCCAAAATGTAAAGGGCTGCCGACGGCCTCTCCACCCAAGGGCTGGACCTGTGAGGAATGCCAGGCATCCTTCGGGACAAAGATCGGCCTGGGACAGCACAAAAGACTGGCTCACCCAGTTACACGAAACAATGAAAGAATTGCAGCCTCCCGTCCCAAAGAAAAGAACAATAGGGGCAAGCACAAGCAGTGTTGGACTGAGGAGGAAATAGAACTGCTGAAAATATTGGACAAAAAATTTCAGGGGAGTAAGAACATCAACAAACTTATTGCAGAGCACATCACAACCAAAACAGCAAAACAAATTAGTGATAAAAGAAGAGATCTGAACAACTCGGTGACTGCAAAACAACTGGAATTTATTACAGAAACTGTTACAGAGACTGTGCCAATTCGGGAGCAACCCGAGGACTTGGGGGGGCAGGAGAAAAACTACATTAAAGGGTTTTACCGGAAAATATTATCAAAAAGTTTAACATCCAAGAAAAAGGACTTTTTCCACGACCTGGCTAAAAAGGTGATCAAAGGCAAAGACCACCTATCCTTAAGCAAGGAGGCAATCGACGAATATTATAATTTGTTACATCGGAGGACTGCTGAGCTGCACGCCAACCAGTCCCGAAAAATCCGGGAGGCCAAAATCACCACCTCTTCAAAACACTCGAAAGAGTGGATGAAAAAGAGGGCCCGGAGGAGGGGTGCATTCCTGAGATTCCAGCGGCTGTTTCATCTGAACAGGGGGAAGCTGGCCGGCATCATCTTGGACGAAAAGGAATCCCCCCAGTGTGATATCCCTCTGGAGGAAATACACAGGGTGTTCAAATCCAGGTGGGAATCACCGGGAACATTCAAGGGACTGGCAGACTTTCGTTCTTCGGGCCTAGCAGACAACACGGCATTTGAATCCTTGATAACTGCAAAAGAAATTGCTAAAAACATCAAAGAGATGAACACTGAATCATCTCCAGGACCTGATGGGGTGAAGGTGAAGGACCTGGCCAAGATCGACCCAGACTTCACTCGCATCGCTGAACTGTTCAACCTGTGGCTAACAACTGGTGAGGTCCCTGACAAGGTAAAAGAATGTCGGTCTGTACTGTTACCCAAAGCAGCTGATCCGGGGCGCCTAATCGATATCAATAACTGGCGTCCAATTACTATTGGCTCAGCCATCTTGAGATTATTCTCAAGAATTTTAACAGCCAGGCTAGCCAAAGCATGTCCTATTAATCCGAGGCAAAGAGGCTTTATTCAATCGGCCGGCTGTGCAGAGAACTTAAAACTGCTGCAGCTTATTATACAAAATGCTAAAAAGGAACATCATGCCTTGGGGGTAGTATTTGTCGATCTTGCCAAAGCCTTTGACTCTGTCAATCACTCCCATATCCTATCGGTGTTAAAACAGAAGGGAGTGGACGAGCATATCATTGCATTAATAACTGAATTATATAGGAATGTTACAACATCTATCCAAGTGAAAAAAGCCCGCACCGAATCAATTGGAATTCACATCGGTGTCAAACAGGGTGACCCTATGTCTCCCTTATTGTTTAATTTAGCTCTGGATCCCCTGTTGTGTAAGCTGGAAAACAGCGGATATGGTTACCAACACTGTGATAAGAACATAACAGCTATGGCTTTTGCTGATGATTTGGTTCTGCTAAGTAGCTCTTGGGATGGTATGAACAGAAATATTAAAATCCTGGAGACCTTCTGCGATCTGACCGGTCTCAAAATACAGGGGGAAAAATGTCATGGGTTTTTCATAAAACCCACCAAAGACTCATACACCATCAATGATTGTGAGGCCTGGGCCATCAACAACACCCCCTTAAAACTAATCGCGCCGGGTGACTCTGAGAAGTACCTGGGCCTACAAATCGACCCCTGGTCGGGCCTAGCGAAACCAGAGTTACTGTCAAAAATGAAAAAGTGGCTAGATCTGATTGACAAGGCGCCACTAAAACCCTGCCAGAAAGTTGACATCTTGAAAGGCTACGCCATCCCTAGAGTAATATATTTAGCAGACCAATCGAATGCAAAAGTCACCAACTTAGAAGTGCTTGACTTGACAATTCGAAACTCTGTCAAGTTGTGGTTACACCTCCCCCCGAGCACATGCGATGCATTGTTATATGCTCGAACCCGGGACGGAGGCCTAGGCATAACCAGGCTGACTGCACTAATTCCTAGCATACAGGCCCGGAGACTGCACAGAATAGCACAATCCTCCGATGAAATCATTAGATCTGTGGCAAGGAATGAAATTATCGAGAAAGAATATTCAAAACTATGGGTCACAGCTGGAGGGGATAAAGATAAGATTCCATGTATCTGGGAACCGCAGTCAGTCCTGGTTGTGTCCGAGGAAGGGAGTGATCTGGATGGGGGTACAGAATGGGAGAGGCCTAGACTAAATGTTTATTATCCCAAACCATGTAACTGGAGAAAACAGGAATTTCAAAAATGGATCAAACTACAATCTCAAGGCCGAGGTATTAGTAACTTCGAAGGGGACAAGATCAGTAATAATTGGATTGGCAACAACAGAAGCATCCCCCAAAGGAAAATAATAACCGCCCTACAACTCAGGGCAAATGTTTACCCCACAAGAGAATTCTTGGCTAGGGGCAGGCAAGATAATTTTAACAAAACCTGCAGACATTGCAATTCGGAAATAGAATCCACCGCCCATATCATTGGCTTCTGCCCCTCAGTGCAGGAAGCCAGGATCAAAAGACACAATTACGTCTGCGAAATTCTTATAGAGGAGGCTAGGAAATGCGATTGGCTAGTTTTCCAAGAACCACTCATCAGAGATGAGTGCAATGAACTATTTAAACCCGATTTGGTTTTTGTAAAAGATCAAACAGCACGGGTGGTGGATGTCACAATCAGGTTTGAAAACAAATTGGCTACTCTTAAAGAGGCAGCTGAGGAAAAAGTTAACAAATACAAACATCTGGAACACCAAATTAAAGAACTTACCAATGCCTCCATAGTAAAATTCTCTGGTTTTCCTTTGGGGTCGAGAGGAAAATGGTTTGAGGGCAACTTTGAGTTACTTACCGAGCTAGGCCTCTCCGCTTCCCGACGTGAAAAAGTCGCAAGACGGCTATCAAACAAAGCACTCTTTACATCTGTGGACATAATACACATGTTTGCCAGCTCGGCCAAGAGGCCTAGAGACCCCAACGAATGAACTGTTAGTATTAAGGTTTTTCTTTTACGTTATTTTGCCCAGTATACTGTATAGCTTTACTGTACTACCCTGTTTTTAAATACCCCCGAATGTTTTGCAGTGTCCCCTTATTTTAATTATGTATTGTAGACCCTGTAAACCCCCTGTTGTTTATTATAAATTGTTTTATTCCCCAATCAATAAATCCACCCGACTGTGACGGCCAAGCACCACCCGACGGCTGTGAGAGTAGCGATACGGAATCTCGTTCCGGATCCACATGACGTGTCATTTAAAGTTGTGATTGGACAAGTAATAACCGGACTTGCCACAGGTGGACGGGCCACCTTTACCTAACCCGGAAAAGAGACAGTCTCGTCTGTCTTCGTAG</t>
  </si>
  <si>
    <t>TAGCCAAATGCCTCGTCATCTAATTAGTGACGCGCATGAATGGATGAACGAGATTCCCACTGTCCCTACCTACTATCCAGCGAAACCACAGCCAAGGGAACGGGCTTGGCGGAATCAGCGGGGAAAGAAGACCCTGTTGAGCTTGACTCTAGTCTGGCGCTGTGAAGAGACATGAGAGGTGTAGAATAAGTGGGAGGCCGGGCGCGCGCTCGGCGGTGCGGGGCGACCCGCCCGTCGGCGTCCCGGCCGTCGGTGAAATACCACTACTCTGATCGTTTTTTCACTTACCCGGTGAGGCGGGGGGGCGAGCCCCGAGGGGGGCTCTCGCTTCTGGCGCCAAGCGCCCGGCGCGTGCCGGGCGCGACCCGCTCCGGGGACAGCGGCAGGTGGGGAGTTTGACTGGGGCGGTACACCTGTCAAAGC</t>
  </si>
  <si>
    <t>TGAACTGTTAGTATTAAGGTTTTTCTTTTACGTTATTTTGCCCAGTATACTGTATAGCTTTACTGTACTACCCTGTTTTTAAATACCCCCGAATGTTTTGCAGTGTCCCCTTATTTTAATTATGTATTGTAGACCCTGTAAACCCCCTGTTGTTTATTATAAATTGTTTTATTCCCCAATCAATAAATCCACCCGACTGTGACGGCCAAGCACCACCCGACGGCTGTGAGAGTAGCGATACGGAATCTCGTTCCGGATCCACATGACGTGTCATTTAAAGTTGTGATTGGACAAGTAATAACCGGACTTGCCACAGGTGGACGGGCCACCTTTACCTAACCCGGAAAAGAGACAGTCTCGTCTGTCTTCGTAG</t>
  </si>
  <si>
    <t>Acrocephalus scirpaceus scirpaceus</t>
  </si>
  <si>
    <t>Eurasian reed warbler</t>
  </si>
  <si>
    <t>Passeriformes</t>
  </si>
  <si>
    <t>Acrocephalidae</t>
  </si>
  <si>
    <t>GCA_910950805.1</t>
  </si>
  <si>
    <t>R2-1_ASci</t>
  </si>
  <si>
    <t>RSLAKFGETNSWFKPSGLIPKTRPQGIKEGKSLVDWQGGPLPVPQHPPTLQITMPPNSDNTIPLTMEKLLPLSGPPVRLCRRSISTQTSISDFYKTDIVPPDIPPKPPDPAENKIDCLVNLEFYRSDFSATNCVYFSVNWEGLSGFPEVYEQLAPQTTAGEKICPTRDGEVPVLEEGERNTEGEEERKTEGEKEKAETPPSDPVTTASPAPPASPITSNKQTPEDITMVTVPDKNPPCPHCGIRMNCVSGLIEHLWGVHGRKRVCFRCAKCGKENNNCHSVICHFSKCRGKVEESAPAGEWICEVCGRDFTTKIGLGQHKRLAHPAVRNQERVAASHPKPTSNRGAHKKCWTEEEEKLLIELEAQFEGHKNINKLIAEHIPTKTAKQISDKRRLLPKKDVVDLSDTEKGPYQRTRRAAARGKTMEEISSHPDKANGQQETPSKGRGPRTRRTAAGGRTKDKISPHPDKDNGEQMPGNQREVQLQAHYQETIGAWLSAGKIKTFSGAFKQLLGKQEIQVTVNQSTQDCFRNLEPKSKLKTINQEKTDKGPTRPPQKWMKKRAVKRGNYLRFQRLFHLHRGKLAKIILDDVECLTCDIPPSEIYSVFKARWETPGKFESLGNFKITGKADNSAFRDLITAKEIEKNIQEMSKGSAPGPDGITLGDIRKMDPKYSRITEIFNLWLTSGKIPDMVRGCRTVLIPKSTKPERLKDINNWRPITIGSSLLRLFSRILTARMTKACPLNPRQKGFIQAAGCSENLKLLQTIIWSAKREHRPLGVVFVDIAKAFDTVSHQHILHGLQQRGVDPHIVNLVRNMYENIYTHITTKRTQTDRIQIRVGVKQGDPMSPFLFNLAMDPLLCELEERGKGHHRGSSCITAMAFADDLVLLSDSWEDMKKNIKILEDFCELTGLKTQGEKCHGFYIKPTKDSYTVNDCAAWIINGTPLKMIQPGESEKYLGLQIDPWTGIAKSNISTNLDSWLERIDRAPLKPLQKIDLLKTYTIPRLTYLADHSDLKAGFLETLDQKIRTTVKEWLHLPSCTCDAILYSSTKDGGLGITKLAKLIPSVQARRLHRIAQSSDETMKMFLDRDQMELMHKKLWIQAGGDKEKIPEIWETKPTIEPPTSHDTDTTSEWEAPTLKSKFPKPCNWRKVEFSKWTSLVSQGRGIVNFKGDQISNHWIKYYRSIPHRKLLTALQLRANVYPTREFLARGRQDKCTKTCRHCEADNESCAHIIGNCPITQDARIKRHNYICGVLSEEARKLDWLVFQEPHIRDTNKDLYKPDLIFVKDTRALVVDVTVRYESDKTSLEHAAAEKVDKYKHLTKEVQRLTNAKDITFIGFPIGARGKWYHKNFELLETLGLSKHDQIQTARSLSCTALMSSVDIVHIFASKARTCTIL</t>
  </si>
  <si>
    <t>CGGTACCGGGGCTTTCTGGTCGGTTTCGGAGGGGTTTCCGCGGTGCGGGGAGAGCAGCCGGTGCTGCCTTGCCGGGGACTGCAGCGGCTTTTGCTGGCTGCGACCGGGAGGTTTGTGGCGGCGGGGAATTCCCTGGGGGGGGGGATTCCCGGGGAGGACCGCGGTGTCTGTGGGGGTCCCTTGTCGGTTCCCTCCGGTGGGGATCCCGTGGCTGGCGGTGGGGGGCTGGCACAGTGGGGTTGCTGCCAGCTGCGGGTCCAAAAAGAGCAGCCGGGACTCTCCAAAGGCGGCTTTGGTAAG</t>
  </si>
  <si>
    <t>TACGGTTGCAGGCTGGGCACAGTTAAACATCTCTAGCCCAGGACAGAGACGTTAGAGTTCACCAGCCTAACGATCTCTTGCTAAATTCGGTGAAACAAATTCCTGGTTTAAGCCCTCTGGCTTAATACCCAAAACCCGGCCCCAGGGTATCAAAGAGGGCAAAAGTCTGGTGGATTGGCAAGGGGGGCCACTACCAGTCCCACAACACCCCCCTACTTTGCAAATAACAATGCCTCCTAATAGTGACAATACTATTCCCTTAACTATGGAAAAACTTCTTCCACTTTCGGGACCACCAGTACGCCTATGTAGGCGATCAATCAGTACTCAGACTTCTATATCGGACTTTTATAAAACAGATATAGTGCCACCAGACATACCACCTAAACCCCCTGACCCTGCAGAAAACAAAATTGATTGCTTGGTAAACTTGGAATTTTATAGATCGGATTTTTCTGCTACTAACTGTGTTTATTTTTCTGTTAACTGGGAGGGATTGAGTGGGTTTCCTGAGGTGTATGAACAGCTTGCACCACAAACAACTGCTGGGGAGAAGATCTGCCCCACGAGAGACGGTGAAGTGCCTGTGCTTGAGGAAGGGGAGAGGAATACTGAGGGAGAAGAGGAGAGGAAGACTGAGGGAGAAAAGGAGAAAGCAGAAACACCGCCTTCTGACCCAGTGACCACGGCATCACCAGCACCCCCAGCCTCACCTATAACCAGTAATAAACAGACACCTGAAGACATCACTATGGTGACTGTTCCAGACAAAAATCCACCATGTCCTCACTGTGGTATTCGTATGAACTGTGTATCGGGGTTAATTGAACATCTTTGGGGGGTTCACGGGCGGAAGAGGGTTTGTTTTCGATGTGCTAAATGTGGGAAAGAAAACAATAACTGCCATAGTGTTATTTGTCACTTTTCTAAATGCAGGGGAAAGGTAGAAGAATCGGCTCCGGCCGGGGAGTGGATCTGTGAGGTATGCGGCAGAGATTTCACAACTAAAATAGGCTTGGGACAACACAAAAGATTGGCACACCCAGCTGTTAGGAATCAGGAAAGGGTCGCTGCTTCCCACCCTAAACCAACCTCCAACCGAGGAGCCCACAAAAAATGCTGGACTGAAGAGGAAGAGAAACTACTGATAGAATTAGAAGCTCAATTTGAGGGACACAAGAATATTAATAAACTAATTGCAGAACATATCCCAACCAAAACAGCCAAACAAATTAGTGATAAAAGGAGACTGCTTCCCAAAAAAGATGTAGTGGACTTAAGTGATACAGAAAAGGGACCATATCAACGCACTAGGAGAGCTGCTGCTAGAGGAAAAACAATGGAAGAGATAAGTTCCCACCCTGATAAGGCCAACGGTCAGCAGGAAACCCCCAGTAAGGGGAGGGGCCCCCGGACCAGAAGAACAGCTGCGGGAGGGAGAACAAAGGACAAGATAAGCCCCCACCCTGATAAGGACAACGGCGAGCAGATGCCTGGCAACCAGAGGGAGGTGCAATTACAAGCCCATTATCAGGAAACCATCGGAGCCTGGTTATCAGCTGGGAAAATCAAGACCTTCTCAGGGGCATTCAAGCAGTTGCTAGGGAAACAGGAGATACAAGTAACGGTAAACCAATCTACACAGGACTGTTTCAGAAACCTCGAACCAAAGAGTAAATTAAAAACAATTAACCAAGAGAAAACAGATAAGGGACCAACGAGACCTCCTCAGAAGTGGATGAAGAAAAGAGCTGTTAAAAGAGGTAATTATCTTCGCTTCCAACGTCTCTTCCATCTTCACAGGGGGAAACTGGCCAAGATTATTCTGGATGACGTAGAATGTTTAACATGTGATATCCCACCCAGTGAAATCTACTCGGTCTTTAAAGCCAGATGGGAAACACCTGGCAAGTTTGAAAGCCTTGGGAACTTTAAGATTACTGGAAAAGCTGATAACAGTGCTTTCAGAGACTTGATTACAGCAAAAGAAATTGAGAAGAATATTCAGGAAATGAGCAAGGGCTCAGCTCCCGGTCCAGATGGGATTACTCTCGGAGACATCAGGAAGATGGATCCCAAGTATTCCCGGATCACGGAGATCTTCAATTTATGGTTAACATCAGGAAAGATCCCGGACATGGTGAGGGGTTGCAGGACTGTTTTAATTCCCAAATCAACCAAACCAGAGCGCCTAAAGGACATTAACAACTGGAGACCCATTACAATCGGTTCCAGCTTGCTCAGACTGTTCTCCAGGATTTTAACAGCTAGAATGACCAAGGCATGCCCCCTCAACCCAAGGCAAAAAGGCTTCATACAAGCAGCTGGCTGCTCTGAAAACCTAAAGCTCCTGCAAACCATAATTTGGTCAGCCAAAAGAGAACACAGACCCCTGGGTGTGGTATTCGTGGACATTGCTAAGGCTTTTGACACCGTAAGCCACCAGCACATTCTACATGGTCTGCAGCAAAGAGGAGTGGATCCCCACATCGTCAACCTGGTGAGAAATATGTATGAAAACATCTACACACATATCACCACCAAGAGAACACAGACGGACCGCATCCAGATCCGAGTCGGAGTAAAACAGGGTGACCCGATGTCACCCTTTTTATTTAATCTGGCTATGGACCCCCTGCTGTGCGAGTTGGAAGAGAGAGGCAAAGGACACCATCGTGGATCGAGTTGCATTACGGCGATGGCATTCGCGGACGATCTGGTCTTATTGAGTGATTCCTGGGAGGACATGAAGAAGAACATCAAGATACTAGAGGACTTTTGTGAGCTCACCGGCCTCAAAACACAGGGGGAGAAATGTCACGGCTTCTACATCAAGCCGACAAAGGACTCTTACACGGTCAACGACTGCGCTGCTTGGATTATAAATGGCACTCCCCTGAAAATGATCCAACCAGGTGAATCTGAGAAATACCTGGGTCTACAAATCGACCCCTGGACTGGAATAGCAAAATCAAACATCTCTACAAATCTCGACTCCTGGCTTGAACGAATTGATAGGGCTCCACTTAAACCTTTACAAAAAATTGACTTACTCAAAACATACACCATCCCTCGACTGACATACCTGGCAGACCATTCAGACCTGAAAGCAGGCTTCCTAGAGACTCTAGACCAGAAAATTCGCACAACAGTCAAAGAATGGCTGCACCTACCCTCATGCACCTGCGATGCCATCCTGTACTCTAGCACCAAGGACGGAGGTTTGGGCATCACCAAATTGGCAAAACTGATCCCTAGTGTGCAAGCTCGGAGACTACACAGAATCGCCCAATCATCAGATGAAACCATGAAAATGTTTTTAGATAGGGACCAAATGGAACTAATGCACAAGAAACTGTGGATCCAAGCTGGAGGGGACAAGGAGAAGATACCTGAAATTTGGGAAACTAAACCGACAATCGAACCACCTACCTCACATGATACAGACACAACCTCTGAGTGGGAGGCACCGACCCTAAAAAGCAAATTTCCCAAGCCATGCAATTGGAGAAAGGTAGAATTTAGCAAATGGACCTCATTAGTGTCTCAGGGCCGTGGGATTGTAAATTTCAAAGGGGACCAAATTAGTAACCATTGGATAAAATACTATAGAAGCATACCTCACAGGAAGCTCCTAACTGCTTTACAGCTTAGGGCCAATGTCTACCCCACTAGGGAATTCCTAGCCAGGGGTAGACAGGACAAATGCACCAAAACATGCAGACACTGCGAGGCGGACAACGAGTCCTGTGCCCACATCATCGGTAACTGCCCCATAACTCAGGATGCAAGAATCAAGAGACACAACTACATCTGCGGAGTGCTGTCGGAAGAGGCGAGGAAGTTGGACTGGCTAGTGTTTCAAGAACCGCACATAAGGGACACCAACAAGGACCTATACAAACCTGACCTGATATTTGTGAAGGACACCCGGGCACTCGTCGTAGATGTGACTGTGCGATACGAATCGGACAAGACCTCGTTAGAGCACGCAGCGGCAGAGAAGGTGGACAAATACAAACATTTGACTAAAGAGGTACAAAGACTCACCAACGCAAAGGACATTACATTTATAGGTTTTCCCATTGGGGCACGGGGGAAGTGGTACCATAAAAACTTTGAACTGCTAGAAACTCTTGGACTTTCCAAACATGATCAAATACAGACTGCTCGATCTTTATCCTGCACAGCTCTCATGTCATCTGTGGACATTGTTCATATTTTTGCTAGCAAAGCTAGGACATGCACTATATTGTAACAGTTTTTTTTTTTGGTTTTATTTATCATTTCTTGTAAATACTTCTGTAATTTTTCATATGTACATTCTTTTCTCAATAAAATCAGACGGGAGCTGGGGACGCAGGGCAGCCACAAGCCAGAGGTAGCAAGCCAGAAGGAGATGGATAGTAAGTGGGGACGGGACCTATTATTTCATAACGCGTCAATTACCATCTGATTTGGACCAATTCACCGGATTTGTCCGAGGTGGACGGGCCACCTTTACTTAACCCGGAAAAGGAACATATATATTTATATGTGTTCGAAAAA</t>
  </si>
  <si>
    <t>TAGCCAAATGCCTCGTCATCTAATTAGTGACGCGCATGAATGGATGAACGAGATTCCCACTGTCCCTACCTACTATCCAGCGAAACCACAGCCAAGGGAACGGGCTTGGCGGAATCAGCGGGGAAAGAAGACCCTGTTGAGCTTGACTCTAGTCTGGCGCTGTGAAGAGACATGAGAGGTGTAGAATAAGTGGGAGGCCGGGCGCGCGCTCGGCGGCGCGGGGCGACCCGCCCGTCGGCGTCCCGGCCGTCGGTGAAATACCACTACTCTGATCGTTTTTTCACTTACCCGGTGAGGCGG</t>
  </si>
  <si>
    <t>TAACAGTTTTTTTTTTTGGTTTTATTTATCATTTCTTGTAAATACTTCTGTAATTTTTCATATGTACATTCTTTTCTCAATAAAATCAGACGGGAGCTGGGGACGCAGGGCAGCCACAAGCCAGAGGTAGCAAGCCAGAAGGAGATGGATAGTAAGTGGGGACGGGACCTATTATTTCATAACGCGTCAATTACCATCTGATTTGGACCAATTCACCGGATTTGTCCGAGGTGGACGGGCCACCTTTACTTAACCCGGAAAAGGAACATATATATTTATATGTGTTCGAAAAA</t>
  </si>
  <si>
    <t>Agelaius tricolor (AgTri)</t>
  </si>
  <si>
    <t>Tricolored blackbird</t>
  </si>
  <si>
    <t>Icteridae</t>
  </si>
  <si>
    <t>bAgeTri1.0.a</t>
  </si>
  <si>
    <t>R2-1_ATri</t>
  </si>
  <si>
    <t>NKFLGKSRVAYCLKPGPPVSDRGMEFGNGLTTHSVLTVECGPNSMVIPDPSFGGGVWGPPVRLSRVSVGTQTSPSDWVDLLSRGLPGARSNSQRVDLVSLFPRHRVDLLSKTQRVDLLSESQRVDLLSKRQRVDLLSDSQRVDLLSKTHRVDLLSKTDRVDLVSQIDLTSKTTNLAENELDLLVNFSLELYRSDLHVHEGVHFSVDWEVLNRLPEVYEELAPQPCVGENLDSSPPQDSEPLVLGEGSGGKAGEGTPEALPPVPGENGGQSPDNIVKVTVPDKNPPCPCCGTRVNSVVSLLEHLKGSHGKKRVRFRCAKCGKENVNYHSVICHFPKCKGAEIEKVPAGEWICEVCGRDFTTKIGLGQHKRLAHPLIRNQERIVASQPKETSNRGAHKRCWTKEEEELLIKLEAQFEGNKNINKLIAEHITTKTAKQISDKRRLLPKKLPEVTDKEPGVCLRTRRAAGSVGTEPGTSQQSQAGILDNGPGKCHLPGRPAAGEKTMEKLRRHPDKDNGRQKTSGQRREGLLQAHYQKTIKEGLSAGAINNFPGAFKQLMDGREMRTMINQTAQDCFGCLESISQIRTAMRGKNSGKKATMEQPARKFQKWMKDRAIKKGNFLRFQRLFHLDRGKLAKIILDDIECLSCDISPSEIYSVFKARWETPGNFAGLGDFKITGKADNNAFKDLITAKEIERNVQEMSKGSAPGPDGITLGDIVKMDPGYSRTAELFNLWLTSGEIPDMVRGCRSVLIPKSTKPERLKDINNWRPITIGSILLRLFSRIVTARLSKACPLNPRQRGFIRAAGCSENLKLLQTIIRTAKSEHKPLGVVFVDIAKAFDTVSHQHILHALQQRGVDPHIIGLVNNMYKDISTYVTTKRDTHTDKIQIRVGVKQGDPLSPLLFNLAMDPLLCKLEESGKGFHRGESSITAMAFADDLVLLSDSWENMQTNIKILETFCDLTGLKTQGEKCHGFYIKPTKDSYTINNCAAWTINGTPLNMINPGESEKYLGLQFDPWTGLAKTNLTTKLEFWLERIDQAPLKPLQKLDILKTYTIPRLTYLADHSEIKAGALEALDQKIRTAVKDWLHLPPCTCDAILYSSTKDGGLGVTKLAGLIPSVQARRLHRIAQSSDETMKEFLEKDQMEQLYRKLWVQAGGEREEIPSIWEALPTSEQSNRGDTTSEWEAPILKPKFPKPCDWRKKEFEKWTKLVSQGRGISSFKNDSISNDWLQYYRRIPHRKLITALQLRANVYPTREFLSRGREENSTKACRHCNVENETCAHIIGQCPVTKDARIKRHNHICDMLSEEARKKDWVVFKEPYIRDTTKELYKPDLIFVKDGHAFVVDVTVRYETTTTSLEEAAAEKVNKYKHLETEVRNLTNAKDVVFMGFPLGARGKWYTGNFELLNTLGLSKSRQVRVAKTLSTVALLSSVDIVHMFASRARRVQDSG</t>
  </si>
  <si>
    <t>CCCCGCGGCGCGCGGCCCGGCGGCGCGCGCGGCCGCGGCCGGCGTCGGCCGAGCGGTTCGCGCGGGGGAGGGTCCCCGGGGGGGGTCCCCGGGCCGGCGCCCCGCCTCGGCCGGCGCCTAGCAGCCGGCTTAGAACTGGTGCGGACCAGGGGAATCCGACTGTTTAATTAAAACAAAGCATCGCGAAGGCCCGAGGCGGGTGTTGACGCGATGTGATTTCTGCCCAGTGCTCTGAATGTCAAAGTGAAGAAATTCAATGAAGCGCGGGTAAACGGCGGGAGTAACTATGACTCTCTTAAGG</t>
  </si>
  <si>
    <t>CGGCTTTTGAGAGTATAGTTGCAAACTGGGCTTCGTTGCAGAGATCGCACCTCCTCGTGGTCCCGCTGGTAGCCCTGCGTAGGGTGACCAAGTCGATCTCTGCCCCAGGTACGGAACCGTTGGGGCTCACCAGTCCAACGGATTCCTACCAAATTCGGTGAAACAAATTCCTCGGTAAAAGCCGCGTGGCTTATTGCCTGAAACCTGGCCCCCCGGTTTCAGACAGGGGCATGGAGTTCGGAAATGGACTGACCACCCATTCCGTTCTCACCGTCGAATGTGGTCCCAATTCGATGGTTATTCCGGATCCGTCCTTTGGGGGGGGGGTCTGGGGGCCGCCGGTACGCCTGTCCAGGGTATCGGTGGGCACTCAGACTTCCCCCTCCGACTGGGTAGACCTGTTGTCCAGGGGTTTACCCGGCGCCAGGTCTAACTCCCAGCGGGTAGACCTGGTGTCTTTATTTCCCAGACACCGGGTAGACCTGTTGTCCAAAACTCAGCGGGTAGACCTGTTGTCTGAAAGTCAGCGGGTAGACCTGTTGTCCAAAAGACAGCGGGTAGACCTGTTGTCTGACAGTCAGCGGGTAGACCTGTTGTCCAAAACTCACCGGGTAGACCTGTTGTCTAAAACTGACCGGGTAGACCTGGTGTCCCAAATTGACTTAACATCTAAAACCACCAATTTGGCAGAAAATGAATTGGATTTGCTGGTGAATTTTTCTTTAGAGCTGTATAGATCGGACTTGCATGTGCATGAGGGTGTTCATTTTTCTGTGGATTGGGAAGTGTTGAACAGGTTGCCCGAGGTGTATGAAGAACTTGCACCACAACCGTGTGTGGGGGAGAACTTAGACTCGAGCCCCCCACAAGACAGCGAACCGCTTGTGCTTGGTGAGGGAAGCGGCGGGAAGGCGGGAGAAGGCACACCAGAGGCATTGCCCCCAGTGCCTGGGGAAAACGGAGGGCAGTCACCGGATAACATCGTGAAGGTGACTGTTCCTGACAAAAATCCACCTTGTCCTTGCTGTGGTACCCGGGTAAACTCTGTGGTAAGCCTGCTTGAACATCTTAAGGGGTCACACGGGAAAAAGAGGGTTCGCTTTCGGTGTGCCAAATGTGGAAAAGAAAATGTTAACTATCATAGTGTTATTTGTCATTTTCCAAAATGCAAGGGTGCAGAAATTGAAAAGGTTCCAGCTGGAGAGTGGATCTGTGAGGTATGCGGCAGAGATTTCACAACCAAAATTGGCCTGGGACAACACAAAAGATTGGCGCACCCGTTGATAAGAAACCAAGAAAGGATCGTTGCTTCCCAACCGAAAGAAACATCAAACCGAGGAGCCCACAAAAGGTGCTGGACAAAAGAAGAGGAAGAACTGCTGATAAAATTGGAGGCGCAGTTTGAGGGAAACAAAAACATCAATAAACTTATTGCCGAACACATAACGACCAAAACGGCAAAGCAGATTAGCGATAAAAGAAGATTGCTGCCCAAAAAATTGCCAGAGGTAACGGACAAGGAACCTGGGGTGTGTCTTCGCACCAGGAGAGCGGCCGGGAGCGTGGGAACGGAACCTGGGACGAGTCAACAGTCCCAGGCGGGAATATTGGACAATGGACCTGGGAAATGCCACCTGCCAGGGAGGCCGGCTGCCGGAGAGAAAACAATGGAGAAGTTGAGACGACACCCTGATAAGGATAACGGTCGCCAGAAGACCAGCGGCCAGCGGAGGGAGGGGCTGCTGCAGGCTCATTATCAAAAGACGATCAAAGAAGGCTTATCAGCTGGAGCAATTAACAACTTCCCCGGAGCATTCAAGCAATTAATGGACGGCCGGGAAATGAGAACAATGATCAATCAAACAGCGCAGGACTGCTTTGGATGCCTGGAATCGATAAGCCAGATAAGAACTGCTATGCGTGGGAAAAATTCCGGGAAGAAGGCAACTATGGAGCAACCAGCAAGAAAATTCCAGAAGTGGATGAAAGATAGGGCGATCAAAAAAGGTAATTTCCTTCGCTTCCAGCGTTTATTTCATCTCGACAGGGGGAAACTAGCGAAAATTATTTTGGATGACATCGAATGCTTGTCCTGTGATATATCACCCAGTGAAATTTATTCGGTCTTTAAAGCCAGATGGGAAACACCTGGTAATTTTGCCGGCCTTGGGGACTTTAAAATTACTGGGAAGGCAGACAACAATGCCTTCAAGGACTTAATCACGGCCAAAGAAATTGAACGAAATGTGCAGGAAATGAGCAAGGGCTCAGCTCCAGGTCCGGATGGGATTACTCTTGGGGACATCGTAAAGATGGATCCCGGGTATTCCCGGACTGCTGAGCTCTTCAACTTATGGTTAACATCTGGGGAGATCCCGGACATGGTGAGGGGGTGCAGATCTGTTCTGATTCCGAAGTCGACAAAACCGGAAAGATTAAAGGACATCAATAACTGGAGACCCATCACGATCGGTTCCATCTTGCTGAGGCTGTTCTCCAGGATTGTAACAGCAAGGCTAAGCAAAGCGTGCCCCCTCAACCCAAGGCAAAGAGGCTTTATTAGAGCGGCAGGTTGCTCTGAAAACCTGAAACTCCTGCAAACTATAATTCGGACTGCCAAAAGTGAACACAAACCACTGGGTGTTGTATTCGTGGACATTGCTAAGGCTTTTGACACCGTAAGCCACCAACACATCCTACACGCTTTACAGCAGAGGGGAGTGGATCCCCACATCATTGGACTGGTGAACAATATGTACAAGGACATCAGTACGTATGTTACCACAAAAAGAGACACACACACAGACAAAATCCAGATCCGGGTTGGAGTAAAGCAAGGTGACCCGCTGTCACCCCTTTTATTTAACCTGGCAATGGACCCCCTGTTGTGCAAGCTGGAAGAGAGCGGTAAAGGATTTCATCGAGGAGAGAGCAGTATAACAGCAATGGCGTTCGCTGATGATTTGGTCTTGCTGAGCGACTCCTGGGAAAACATGCAAACAAACATCAAGATATTAGAGACCTTTTGCGATCTCACCGGTCTCAAAACACAAGGGGAAAAGTGCCACGGCTTCTACATAAAGCCCACAAAGGACTCTTACACCATTAATAACTGCGCTGCATGGACCATCAATGGCACACCCCTGAACATGATTAATCCCGGAGAATCTGAGAAATACCTCGGTCTGCAGTTTGACCCCTGGACTGGGCTAGCAAAAACCAACCTCACCACAAAATTAGAATTCTGGCTTGAACGAATTGATCAAGCTCCACTTAAACCTCTGCAAAAACTCGACATCCTCAAAACTTACACCATCCCTCGACTGACCTACCTGGCTGACCATTCAGAAATTAAAGCAGGGGCTCTGGAAGCTCTCGACCAGAAGATCAGAACAGCGGTCAAGGACTGGCTGCACCTACCTCCGTGCACCTGCGATGCCATCCTGTACTCGAGCACGAAGGACGGCGGTTTGGGCGTCACCAAATTGGCGGGACTGATCCCCAGTGTACAGGCCCGAAGACTGCACCGGATAGCGCAGTCCTCGGATGAGACAATGAAGGAGTTCCTGGAGAAAGATCAAATGGAACAATTATATAGAAAACTGTGGGTTCAAGCTGGAGGGGAAAGAGAAGAGATACCCTCAATTTGGGAGGCACTACCGACAAGTGAACAATCTAATAGAGGAGACACAACCTCGGAGTGGGAAGCACCGATCCTGAAACCTAAATTCCCTAAACCTTGTGATTGGAGGAAGAAAGAATTCGAGAAGTGGACCAAATTAGTATCCCAAGGCCGCGGTATTAGTAGCTTTAAAAATGACTCGATTAGTAACGATTGGCTCCAATATTATAGACGCATACCTCACAGGAAACTCATCACTGCACTACAACTCAGGGCTAACGTCTACCCCACGAGAGAATTTCTCTCCCGGGGTAGAGAGGAAAATTCCACCAAGGCCTGTAGGCACTGCAACGTGGAAAATGAAACTTGCGCCCACATCATCGGCCAATGCCCAGTGACGAAGGACGCCAGAATCAAGAGGCACAATCACATCTGTGACATGCTTAGTGAGGAGGCGAGGAAGAAGGACTGGGTAGTGTTCAAAGAACCGTACATAAGGGATACCACCAAGGAACTGTACAAACCAGATCTGATATTTGTCAAAGACGGACATGCCTTCGTCGTGGATGTGACAGTACGGTATGAAACCACCACAACATCTCTGGAAGAAGCCGCTGCAGAGAAAGTAAACAAGTACAAGCATTTAGAAACCGAGGTGCGAAACCTCACCAACGCAAAGGACGTTGTTTTTATGGGTTTTCCCCTTGGAGCGCGGGGGAAATGGTACACAGGGAATTTTGAACTTTTGAATACGCTCGGCCTCTCCAAATCGAGGCAAGTGAGGGTTGCAAAGACTCTATCCACGGTAGCGCTCCTGTCATCTGTGGACATTGTACATATGTTCGCCAGTAGGGCCAGAAGGGTACAGGATTCAGGGTAATGAATTTAGATTGTACTGTTTGTAGATTTTTGTAGGACTGTTTTTATATATTGTTTTCTTGTATGTAACTTTTGTAATTTTTATTACTTGTACTTTATTTTATAAATAAACTAGACGGTAGCTAGGTTCGTAGGGCAGCCACAAGCCAGTTAGGTAGCTCATAGTAGGTAGGGACAGAGACTTTAATTCTAAACGCGTCAAGTACCACCTGATTTGGACTGAATTACCGGACCTGAACCAATTTACCGGATATGTCCAAGGTGGACGGGCCACCTTTACTTAACCCGGAAAAGGAGCATATATTATTTATATGTGTTCGAAATA</t>
  </si>
  <si>
    <t>TAGCCAAATGCCTCGTCATCTAATTAGTGACGCGCATGAATGGATGAACGAGATTCCCACTGTCCCTACCTACTATCCAGCGAAACCACAGCCAAGGGAACGGGCTTGGCGGAATCAGCGGGGAAAGAAGACCCTGTTGAGCTTGACTCTAGTCTGGCGCTGTGAAGAGACATGAGAGGTGTAGAATAAGTGGGAGGCCGGGCGCGCGCTCGGCGGTGCGGGGCGACCCGCCCGCCGGCGTCCCGGCCGTCGGTGAAATACCACTACTCTGATCGTTTTTTCACTTACCCGGTGAGGCGG</t>
  </si>
  <si>
    <t>TAATGAATTTAGATTGTACTGTTTGTAGATTTTTGTAGGACTGTTTTTATATATTGTTTTCTTGTATGTAACTTTTGTAATTTTTATTACTTGTACTTTATTTTATAAATAAACTAGACGGTAGCTAGGTTCGTAGGGCAGCCACAAGCCAGTTAGGTAGCTCATAGTAGGTAGGGACAGAGACTTTAATTCTAAACGCGTCAAGTACCACCTGATTTGGACTGAATTACCGGACCTGAACCAATTTACCGGATATGTCCAAGGTGGACGGGCCACCTTTACTTAACCCGGAAAAGGAGCATATATTATTTATATGTGTTCGAAATA</t>
  </si>
  <si>
    <t>Erithacus rubecula</t>
  </si>
  <si>
    <t>European robin</t>
  </si>
  <si>
    <t>Muscicapidae</t>
  </si>
  <si>
    <t>GCA_903797595.2</t>
  </si>
  <si>
    <t>R2-1_ERu</t>
  </si>
  <si>
    <t>FGGGVWFRALVRLSRVSVGSQTSPGDWVDLVSWNFNFPGSNSNSQWVDLLPRHGIDLLSKFDQVDLVARNLPSKLSPDLAKNELALLANLEFYRSDLYVYEGVHFFADREGLSGLPEVYEQLAPQPCAGDGSHSDLPRDTKLFVLEQKGSEEKEKVDAPKTSPPSPRKPGEQKPEETVMVTVPDKNPPCPCCGTRENSVLALIEHLKGSHGKKRICFRCVKCGKEGTNYHSIVCHFPKCWGPVTEAAPAGEWICEVCGRDFQTKIGLGQHKRHAHPLIRNQERIVASHPKETSNRGAHKRCWTKEEEEMLIKLEAQFEGQKNINKLIAEHITTKTAKQISDKRRLLPRKPDKEVEEEPAVSTRTRRAAAGLRKEPELSHQSQAAVEDNGPGRSEPLGKPAAGKKTIGVKSRGLEEANGRRGTIKQQMAGQLQAHYHRTLGERLSAGAINTFPGAFKQLMEGREMQETVNQSAQDCFGCLESISQIRTATRDKNNKGAQEKQPRKPFQKWMKDRAIKKGDYLRFQRLFHLDRGKLAKIILDDIETLSCDIPPSEIYSVFKDRWETPGNFNGLGDFQNNGKADNSAFRDLITPKEIEKNVQEMSKGSAPGPDGITLGDIKKMDPEYSQTAEIFNLWLTSGKIPDSVRGYRTVLIPKSTEPERLKDANNWRPITIGSILLRLFSRIVTAKLSKACPLNPRQRGFIRAAGCSENLKLLQFLMRSAKNEHRPLGVVFVDIAKAFDTISHQHIIQALQQREVDPHIISLVSNMYKDTGTYITVKKNTRTQQIHFRVGVKQGDHMSPLLFNLAMDPLLCKLEESGKGYHRGRSSIMAMAFADDLVLVSDSWENMVTNIKILETFCDLTGLKTQEAKCHGFYIKPTKDSYTVNDCAAWTIKGTPLKMIDPGETEKYLGLQIDPWTGIAKSNLSTKLEFWLQRIDEAPLKPLQKIDILKTYTIPRLTYLADHSDLKAGFLESLDQKIRTTVKDWLHLPSCTCDAILYSSTKAGGLGITKLAGLIPSVQARRLHSIAQSSDETMKMFLEKDQMQEMYKKLWIQAGGDREKIPSIWDALPPSEPSNDAGTTSEWEVPSLKTKFPKPCNWRKNEFKTWIKLVSQGRGIANFEGDKISNHWLQYYRSIPHRKLLTAVQLRANVYPTREFLARRRQDKYIKSCRHCDADIESCADIIGNCPVTQDARIRRHNYICEVLLEEAKKKDWVVFKEPHLRDTTKKLYKPDLIFVKAACALVVDVTVRYEAAKTSLEDAAAEKVNKYKHLETEVRNLTNAKDVVFMGFPLEARGKWHQKNFELLETLGLSKSRQEKIARTLSTTELMSSVDIVHMFASRLENYVVRNSLFLFVAVLIL</t>
  </si>
  <si>
    <t>CCGCCTCGGCCGGCGCCTAGCAGCCGGCTTAGAACTGGTGCGGACCAGGGGAATCCAACTGTTTAATTAAAACAAAACATTGCGAAGGCCCGAGGCGGGTGTTGACGCAATGTGATTTCTGCCCAGTGCTCTGAATGTCAAAGTGAAGAAATTCAATGAAGCGCGGGTAAACGGCGGTAGTAACTACGACTCTCTTAAGG</t>
  </si>
  <si>
    <t>CGGCTTGGGAGAGTATAGTTACGAACTGGGCATCGCTGCAGAGATCGCACCTCCTCGTGGTCCTGCTGGTAGCCCTGCGTAGGGTGACTAAGTCGATCTTCTGCCCCAGTACGGAGCCGTTGGGAATCGCCAGCCCAACGTCCTCCCGCCAAAATTCGGTGAAACAAATTCCTCGGTAAAAGCCGCGTGGCTTATTGCCCAAAACCTGGCCCCCCCGGTTTCATAGGGGCAATGTCTCTGGCAAGTGGACTGACCACCCACTGCCAACCCACCGCCCAAGGTGGTCCCATTCTGATGGGTTCTGGCTCTGATTTGGGGGGGGGGTCTGGTTTAGAGCGCTGGTACGCCTGTCCAGGGTATCAGTCGGCTCCCAGACCTCCCCCGGAGACTGGGTAGACCTGGTGTCCTGGAATTTTAATTTTCCAGGCTCCAACTCTAATTCCCAGTGGGTTGACCTGTTGCCCAGGCACGGGATTGACCTGTTATCCAAATTTGACCAGGTAGACCTGGTGGCTCGAAATTTACCATCTAAATTGTCCCCCGATTTGGCAAAAAATGAATTGGCTTTGCTGGCGAACTTAGAGTTCTATAGATCGGACTTGTATGTGTATGAGGGTGTTCATTTCTTTGCTGATCGGGAGGGATTGAGCGGGTTGCCTGAGGTGTATGAACAACTAGCACCACAACCGTGTGCGGGAGATGGTTCACATTCTGATCTCCCGAGAGATACTAAACTGTTTGTGCTTGAGCAAAAGGGCAGCGAGGAGAAGGAGAAGGTGGACGCACCAAAAACATCGCCTCCGTCGCCCAGGAAGCCAGGGGAGCAGAAGCCTGAGGAGACGGTGATGGTGACTGTTCCTGACAAAAACCCACCTTGTCCTTGCTGTGGTACCCGGGAAAACTCTGTGTTGGCCCTAATTGAACATCTGAAGGGGTCGCACGGGAAAAAGAGGATTTGTTTTCGGTGTGTTAAATGTGGAAAAGAGGGTACTAACTATCACAGTATTGTTTGTCATTTTCCCAAATGCTGGGGTCCTGTAACTGAAGCGGCTCCAGCTGGGGAGTGGATCTGTGAGGTATGTGGAAGAGATTTTCAAACTAAAATTGGCCTGGGACAACATAAAAGACATGCACACCCATTGATAAGAAATCAAGAAAGGATAGTTGCTTCCCACCCGAAAGAAACATCTAACCGTGGTGCCCACAAAAGATGCTGGACAAAAGAGGAGGAAGAGATGCTGATAAAGTTAGAGGCGCAGTTCGAGGGACAGAAAAACATCAATAAGCTCATCGCGGAACACATCACTACCAAAACAGCTAAGCAGATAAGCGACAAAAGGAGATTGCTGCCCAGGAAACCAGATAAGGAGGTTGAAGAGGAACCTGCTGTGAGTACTCGCACCAGGAGAGCAGCTGCGGGCCTGAGAAAGGAACCTGAGCTGAGTCATCAAAGCCAGGCTGCAGTCGAGGACAATGGACCTGGGCGGAGTGAACCGCTGGGTAAGCCAGCTGCCGGAAAGAAAACAATAGGTGTGAAAAGCCGCGGCCTTGAGGAGGCTAACGGCCGGAGAGGAACCATCAAGCAGCAGATGGCTGGGCAATTGCAGGCCCATTATCACCGGACACTCGGGGAGAGGCTATCAGCTGGGGCAATTAACACCTTTCCCGGGGCATTCAAGCAGTTAATGGAAGGCCGGGAGATGCAAGAGACTGTTAATCAATCAGCGCAGGACTGCTTCGGATGCCTGGAATCGATAAGCCAGATAAGAACAGCAACCCGAGATAAGAACAACAAAGGGGCCCAGGAGAAGCAACCCAGGAAACCTTTTCAAAAGTGGATGAAGGACAGAGCGATTAAGAAGGGTGATTACCTTCGCTTCCAGCGATTATTCCATCTTGACAGGGGGAAACTTGCTAAAATTATTTTGGACGATATCGAGACTTTGTCCTGTGATATTCCACCCAGTGAAATTTATTCGGTTTTTAAAGACAGATGGGAAACACCTGGTAATTTTAACGGCCTTGGGGACTTCCAAAATAATGGAAAAGCCGACAATAGCGCTTTCAGGGACTTAATTACGCCTAAAGAAATTGAGAAAAATGTGCAGGAAATGAGCAAGGGCTCAGCTCCCGGTCCAGATGGGATTACTCTCGGGGACATCAAGAAGATGGACCCTGAGTACTCCCAGACGGCCGAGATCTTCAACTTATGGTTAACATCTGGAAAAATCCCTGACTCGGTGAGGGGCTACAGGACTGTTTTAATTCCGAAATCAACAGAACCTGAACGTTTAAAGGACGCAAATAACTGGAGACCCATCACGATCGGTTCCATCTTGCTGAGACTTTTCTCCAGGATTGTAACAGCTAAGCTGAGCAAAGCCTGCCCCCTCAACCCAAGGCAAAGAGGCTTCATCAGAGCGGCGGGATGCTCTGAAAACCTGAAACTCCTGCAATTTTTAATGCGGTCTGCCAAAAACGAACACAGGCCACTGGGTGTAGTATTCGTGGACATTGCCAAGGCTTTTGACACCATAAGCCACCAGCACATCATACAAGCTTTGCAGCAAAGAGAAGTTGACCCCCACATCATTAGCCTGGTGAGCAATATGTACAAGGACACCGGTACTTATATCACCGTGAAGAAGAACACACGCACACAACAAATCCATTTCCGGGTTGGTGTAAAACAGGGTGACCACATGTCACCCCTTTTATTTAATCTGGCTATGGACCCCCTGTTGTGCAAGCTGGAAGAGAGCGGCAAAGGGTACCATCGAGGCCGGAGTAGTATTATGGCGATGGCATTCGCAGACGATCTGGTCCTGGTGAGCGACTCCTGGGAAAACATGGTAACAAACATCAAGATTTTGGAGACCTTTTGTGATCTGACCGGTCTCAAAACACAGGAAGCAAAGTGCCACGGCTTTTACATCAAGCCCACAAAGGACTCTTACACCGTCAATGACTGCGCTGCTTGGACCATCAAAGGAACACCCCTGAAAATGATTGACCCCGGCGAAACCGAGAAATACCTAGGCCTGCAAATTGACCCCTGGACTGGGATAGCAAAATCCAATCTATCCACAAAACTAGAATTTTGGCTCCAAAGGATTGATGAAGCTCCACTTAAACCTCTGCAGAAAATTGACATCCTCAAAACATACACCATCCCTCGACTGACGTACCTGGCCGACCACTCAGACCTGAAGGCCGGGTTCCTTGAAAGCCTCGACCAAAAAATTCGAACAACAGTGAAGGACTGGCTGCACTTACCTTCGTGCACGTGTGATGCCATCTTGTACTCGAGCACGAAGGCCGGCGGTTTGGGCATCACCAAATTGGCAGGGCTGATCCCCAGCGTGCAGGCCCGAAGGCTGCATAGCATCGCTCAGTCTTCTGATGAAACGATGAAAATGTTCCTGGAGAAAGATCAAATGCAAGAAATGTATAAGAAATTGTGGATTCAAGCTGGAGGTGACAGGGAGAAGATTCCTTCCATTTGGGATGCACTACCACCGAGCGAACCATCCAATGATGCAGGCACAACTTCGGAGTGGGAAGTACCATCCTTGAAAACTAAATTTCCAAAACCGTGCAATTGGAGGAAAAATGAATTTAAAACTTGGATAAAATTAGTGTCCCAGGGCCGTGGAATTGCAAACTTTGAAGGGGATAAAATTAGCAACCATTGGCTACAATATTACAGAAGCATACCTCACAGGAAACTCCTCACTGCTGTACAACTCAGAGCCAACGTATACCCCACAAGAGAGTTCTTAGCTAGAAGGAGGCAAGATAAATACATCAAATCTTGTAGGCACTGTGATGCGGACATTGAAAGCTGCGCCGACATCATCGGCAACTGCCCAGTGACGCAGGACGCCCGGATCAGGAGGCACAATTACATCTGCGAGGTGCTTCTTGAGGAGGCGAAAAAGAAGGACTGGGTAGTGTTTAAAGAACCGCACCTTAGGGACACCACCAAGAAACTGTACAAGCCTGATCTGATATTCGTGAAAGCCGCCTGTGCACTTGTGGTGGACGTGACAGTACGATACGAAGCAGCCAAAACATCGCTAGAGGACGCCGCTGCGGAGAAGGTGAACAAGTACAAACATTTAGAGACTGAGGTACGAAACCTCACTAACGCAAAGGATGTTGTTTTCATGGGCTTTCCCCTTGAAGCGCGGGGGAAATGGCACCAGAAAAACTTTGAACTTTTGGAAACTCTGGGCCTCTCTAAGTCGAGGCAGGAGAAAATTGCAAGGACTCTATCCACAACAGAGCTCATGTCATCTGTGGACATTGTACACATGTTTGCTAGTAGGCTAGAAAATTATGTAGTCAGGAATAGTTTATTTTTGTTTGTAGCTGTTTTAATTTTGTAGTTGTATTATTGTATTTTTGCATTTTGTTTTGTTATATGCTTTAATTAAAAAAAAACAAAAAAAAAACAACAAAAAAAAAACAAAACAAAAAAAAAGACGGCAGCTAGGGACGTAGGCCAGCCACAAGCCAGTTAGGTAGCTGATAGTGAGTAGGGACAGAACTTTTTATTTCATAACGCGTCAATTACCACCCGAACTGGACCAATTTACCGGATTTGTCCAAGGTGGACAGGCCACCTTTACTTAACCCGGAAAAGGAGCATATATTTTTATATGTGTTCGAAAAA</t>
  </si>
  <si>
    <t>TAGCCAAATGCCTCGTCATCTAATTAGTGACGCACATGAATGGATGAATGAGATTCCCACTGTCCCTACCTACTATCCAGTGAAACCACAGCCAAGGGAACGAGCTTGGCAGAATCAGCGGGGAAAGAAGACCCTGTTGAGCTTGACTCTAGTCTGGCGCTGTGAAGAGACATGAGAGGTGTAGAATAAGTGGGAGGCCG</t>
  </si>
  <si>
    <t>TAGTTGTATTATTGTATTTTTGCATTTTGTTTTGTTATATGCTTTAATTAAAAAAAAACAAAAAAAAAACAACAAAAAAAAAACAAAACAAAAAAAAAGACGGCAGCTAGGGACGTAGGCCAGCCACAAGCCAGTTAGGTAGCTGATAGTGAGTAGGGACAGAACTTTTTATTTCATAACGCGTCAATTACCACCCGAACTGGACCAATTTACCGGATTTGTCCAAGGTGGACAGGCCACCTTTACTTAACCCGGAAAAGGAGCATATATTTTTATATGTGTTCGAAAAA</t>
  </si>
  <si>
    <t>Lycocorax pyrrhopterus obiensis</t>
  </si>
  <si>
    <t>Obi paradise crow</t>
  </si>
  <si>
    <t>Paradisaeidae</t>
  </si>
  <si>
    <t>lycPyrSN2</t>
  </si>
  <si>
    <t>R2-1_LPO</t>
  </si>
  <si>
    <t>GNQVDLCPSMEPLDSPPNELLLNFGETNLRKKPRGFMPETSPHGFHDGQTVRGMREATTRPKIQIHYSNSLNREGSSKMGPPIRLYQVSVGTQTSYHDWVDLVSENSLKPDSSSKSWVDLVSKSHQVDLVSKFRQVDLAPQNKVDLVSQNLPSGSPELAENESELANLVFYRSDMLGTNECVHFSVNWEGLSRLPEVYEDPTPQPCMGEGDCPPETNKLFVLEKGNNSGEQEKDSTPGTLPPVPECNTPPATSLPPRENSEELAPEDIPTVTVPDKNPPCPCCETRVNSVASLIEHLKRAHGKKRVCFRCAKCGKEGNNFHSIVCHVPKCRPIAREIPAGEWICEVCGRDFKTKIGLGQHKRLAHPVIRNQERIAASHPKETSNRGAHKRCWTKEEEELLIRLIAQFEGHKNINKLIAEHIPTKTMKQISDKRRLLPKKSAAGNNSEPGISHQNRRAAAAVGTDPGRDHRPDKEEEHLEEQREGQLQAHYRRTLGEWLSAGRIHDFQEAFRQLINDREITTTVNQSAQDCFGCLELLSQMRTATRGRKTKGTQEGNQIRPRQKWMKKRAIKRGTFLRFQRLFYLDRGKLARIILDDIECLSCEIPPSEIYSVFKNRWETPGEFENLGTFQINMKADNSAFKDLITAKEIKKNVQEMSKNSAPGPDGITLRDIKKMDPEYSRTAEIFNLWLTSGKIPDMVRGCRTVLIPKSSQPERLKDLNNWRPITIGSILLRLFSRVLTARLTKACPLNPRQRGFIRAAGCSENLKLLQTIIRSAKREHRPLGVVFVDIAKAFDTVSHQHILHVLQQRKVDPHITGLVSDMYKDISTCITTKKTQTDPIQIRVGVKQGDPMSPLLFNLAMDPLLCKLEESNNGYHQGQNSITAMAFADDLVLLSDSWENMKRNIEILETFCNLTGLKTQGQKCHGFYIKPTKDSYTINDCAAWTINGTPLNMIDPGDSEKYLGLQIDPWTGVAKSNLDTKLDFWLQRIGEAPLKPLQKIDILRTYTIPRLTYLADHSELKAGFLETLDLKIRSTVKEWLHLPTCTCDAILYSSTKDGGLGITKLAGLIPSVQARRLHRLAQSSDETMKKFLEKDQMEQMYKKLWVQAGGDREKIPSIWDTKPVSVTTNLLGATETTEWEAASSKNKFPKPCNWRKIEFNNWTKLVSQGRGIGNFEGDKISNHWLEKYRGIPHRKLLTALQLRANVYPTREFLARGRQDKCTKACRHCKADNETCAHIIGNCPVTQDARIKRHNYICEVLSREAKKEDWVVFQEPHLRDNNKELYKPDLVFVKDARAFVVDVTIRYESAKTSLEEAAAEKVDKYKHLEKEIQELTNAKDIVFVGFPLGARGKWYHNNFELLEALGFSKTRQEKTARTLTSIALTSSVDIVHMFASRSRNCG</t>
  </si>
  <si>
    <t>CGGCTTTGGAGAGTATAGTTACAAACTGGGCATCGCTGCAGAGATCGCACCTCCTCGTGGTCCCGCTGGATACCCTGCGTAGGGTAACCAAGTCGATCTCTGCCCCAGCATGGAGCCGTTGGACTCGCCACCCAACGAACTCCTGCTAAATTTCGGTGAAACAAATTTACGGAAAAAGCCGCGTGGCTTTATGCCCGAAACCTCGCCCCATGGGTTTCATGATGGGCAAACGGTACGTGGTATGAGAGAGGCCACTACCAGACCAAAAATACAAATCCACTACTCAAACTCACTGAACCGGGAAGGATCATCCAAAATGGGGCCGCCGATACGCCTGTACCAGGTATCGGTTGGCACCCAAACCTCCTATCATGATTGGGTAGACCTGGTGTCCGAAAATTCTCTCAAACCGGACTCCTCGTCTAAAAGCTGGGTAGACCTGGTGTCTAAAAGTCACCAGGTGGACCTGGTGTCTAAATTTCGCCAGGTAGACCTGGCACCCCAAAATAAGGTAGACCTGGTGTCTCAAAATTTACCATCTGGCTCCCCTGAATTGGCAGAAAATGAATCTGAATTGGCGAACTTAGTGTTTTATAGATCGGATATGCTTGGTACTAATGAGTGTGTTCATTTCTCAGTCAATTGGGAGGGCTTGAGCAGGCTACCGGAGGTGTATGAAGATCCTACACCACAACCGTGTATGGGGGAGGGTGACTGTCCCCCGGAGACTAACAAACTGTTTGTGCTTGAGAAAGGTAATAACAGCGGTGAGCAGGAGAAGGACAGCACACCGGGAACTCTGCCTCCTGTGCCGGAGTGTAACACCCCACCGGCAACATCCCTGCCGCCCCGGGAAAACAGCGAGGAACTAGCACCAGAAGACATCCCAACGGTGACGGTTCCGGACAAAAATCCACCGTGTCCATGCTGTGAAACCAGGGTGAACAGTGTTGCGAGCCTCATAGAACATCTAAAGAGGGCCCACGGGAAAAAAAGGGTTTGTTTTCGGTGTGCAAAATGTGGGAAGGAGGGAAATAACTTTCATAGTATTGTTTGTCATGTTCCCAAATGCAGGCCGATTGCAAGAGAGATTCCAGCTGGTGAGTGGATCTGTGAGGTATGTGGACGTGACTTCAAAACTAAAATTGGCCTGGGACAACATAAAAGATTGGCACACCCGGTGATCAGGAACCAGGAGAGGATAGCTGCTTCCCACCCTAAAGAGACATCAAATCGAGGAGCCCACAAAAGATGCTGGACGAAGGAGGAGGAAGAACTGCTGATAAGACTGATAGCTCAGTTCGAGGGACACAAAAACATCAATAAACTCATCGCAGAACACATCCCAACTAAAACAATGAAACAAATCAGTGACAAAAGGAGACTGCTGCCTAAAAAGTCAGCTGCAGGAAATAACTCAGAGCCTGGAATAAGCCATCAAAACAGGAGAGCAGCTGCTGCCGTGGGAACTGATCCTGGGCGGGACCACCGCCCTGATAAGGAGGAGGAACACCTGGAGGAACAAAGGGAGGGGCAGCTACAGGCCCATTACCGGAGAACCCTCGGAGAATGGCTCTCAGCTGGGAGGATCCACGACTTCCAGGAGGCATTCAGGCAGTTGATTAACGACCGGGAGATAACAACAACGGTCAACCAATCAGCGCAGGACTGCTTCGGGTGCCTGGAACTGCTGAGCCAGATGCGAACAGCAACCCGAGGGAGGAAAACAAAGGGAACCCAGGAAGGGAATCAGATAAGACCTCGACAGAAATGGATGAAGAAGAGAGCCATCAAGAGAGGTACCTTCCTACGTTTTCAGAGACTGTTTTATCTTGATAGGGGGAAATTGGCCAGGATAATTTTAGATGACATAGAATGCTTGTCTTGTGAAATCCCACCCAGTGAAATTTATTCGGTTTTCAAGAACAGATGGGAAACACCTGGTGAGTTTGAAAACCTTGGGACTTTCCAAATTAATATGAAAGCTGATAATAGTGCTTTCAAAGACCTAATTACGGCCAAAGAAATTAAGAAAAATGTACAGGAGATGAGTAAAAATTCGGCCCCTGGTCCAGACGGAATTACTCTAAGGGACATCAAAAAAATGGACCCTGAGTATTCCCGGACTGCAGAAATCTTCAACTTATGGCTGACATCAGGGAAAATCCCGGACATGGTGAGGGGGTGCAGGACTGTGTTAATCCCCAAATCATCCCAACCAGAACGCCTAAAAGACCTGAATAACTGGAGACCCATAACAATCGGCTCCATCCTGCTAAGACTGTTTTCCAGAGTCCTGACAGCAAGGTTAACCAAGGCGTGCCCCCTCAACCCAAGGCAAAGAGGCTTCATAAGGGCAGCGGGATGCTCAGAAAACTTAAAACTCCTGCAAACCATAATTCGATCTGCAAAAAGAGAGCACAGGCCGCTGGGTGTGGTATTCGTGGACATTGCAAAGGCCTTTGACACCGTGAGCCACCAACACATCTTGCACGTTCTGCAGCAGAGGAAAGTGGACCCCCACATCACTGGACTGGTGAGTGACATGTACAAGGACATCAGTACATGCATCACCACGAAGAAAACACAAACAGACCCCATCCAGATCCGGGTGGGAGTAAAACAAGGTGATCCAATGTCACCACTTTTATTTAATTTGGCCATGGACCCCCTCCTCTGTAAACTGGAAGAAAGCAACAATGGATACCATCAGGGACAGAACAGCATCACAGCAATGGCATTCGCAGACGATCTGGTCTTACTGAGCGACTCCTGGGAAAACATGAAGCGGAACATCGAGATATTAGAGACCTTCTGCAACCTGACCGGTCTCAAAACACAGGGGCAAAAGTGCCACGGCTTTTACATCAAGCCAACAAAAGATTCCTATACTATTAATGACTGCGCTGCTTGGACTATCAATGGCACACCCCTGAACATGATAGACCCTGGAGACTCCGAAAAATACCTGGGCCTGCAGATTGACCCCTGGACTGGGGTAGCAAAATCCAACCTAGACACAAAACTTGACTTCTGGTTACAACGAATTGGGGAAGCTCCACTTAAACCTCTCCAGAAAATCGATATCCTCAGAACATACACCATCCCTCGACTGACCTACTTGGCCGACCATTCAGAACTGAAGGCAGGGTTCCTTGAGACACTCGACCTAAAAATTCGATCGACGGTCAAGGAGTGGTTGCACCTACCTACATGTACCTGTGATGCCATCTTGTACTCGAGCACGAAGGACGGCGGCTTGGGCATCACCAAATTGGCGGGACTGATTCCAAGTGTGCAAGCCCGAAGACTGCATCGACTCGCTCAGTCTTCGGATGAAACCATGAAGAAGTTCCTGGAGAAAGACCAGATGGAACAAATGTATAAGAAACTGTGGGTTCAAGCTGGAGGGGACAGGGAGAAGATTCCGTCAATTTGGGATACCAAGCCGGTGAGTGTAACAACTAATTTACTCGGGGCAACTGAAACTACAGAGTGGGAAGCAGCTTCCTCTAAGAATAAATTTCCAAAACCATGCAATTGGAGAAAAATTGAATTTAATAATTGGACCAAATTAGTGTCCCAGGGCCGGGGAATTGGCAATTTTGAAGGAGATAAAATCAGCAACCATTGGCTTGAAAAATACAGAGGCATACCTCACAGGAAGCTCCTGACGGCCTTGCAGCTAAGAGCGAATGTCTACCCCACGAGGGAATTTCTAGCTAGGGGGAGACAGGATAAATGCACCAAGGCATGCAGGCATTGCAAAGCAGACAACGAAACCTGCGCCCACATCATCGGCAACTGCCCAGTCACACAGGATGCCAGGATCAAGAGGCACAATTACATCTGCGAGGTGCTCTCCAGGGAGGCAAAGAAAGAGGACTGGGTGGTGTTTCAAGAACCGCACCTGAGGGATAACAACAAGGAGCTGTACAAGCCGGACTTAGTGTTTGTGAAAGATGCCCGTGCCTTTGTGGTAGACGTGACAATACGATACGAATCAGCCAAAACATCGCTGGAAGAGGCTGCCGCAGAAAAGGTAGATAAGTACAAACACCTGGAAAAGGAAATACAAGAGCTTACCAATGCTAAAGACATCGTGTTTGTGGGCTTTCCCCTTGGAGCGCGGGGGAAATGGTACCACAACAACTTTGAACTTTTGGAAGCTCTTGGCTTTTCCAAAACGAGGCAGGAAAAGACTGCCCGGACTTTAACATCCATCGCGCTCACATCATCGGTGGATATTGTACATATGTTTGCTAGTAGATCTAGAAATTGTGGTTAGTTGTAGCTTGCTGTAGTTTGTAACCTACTGTAATTTATGTTTACTGTTTGTATTTTGTATTTTCTTTTCTTTTTCTAATAAAACACTCGACAGGGTCTAGGAACGCTGGGCAACCGCAAGCCTGAGGATCGCAGATGGTAAGTAGGGACAGGAAAAAAAAAAAAAAAAATTGGACTAGATTAAATTTACCGGATTTGGCTAATAGGGACGGGAGGATGGGTCGGGTCACTGGTAGTGAGTGGCAACTGTGCAGCGGGGCTGTGGCCCCGCTCCGTCGGGAACTGGGCGCGGGCCTCCTGCTCCGACATTGGGGTGTACCCCAGACCTGTGGAGGGGGGCATGCGTCTCGTGCTGTACGGGGCCACGGCACTGGGTGTGTGTGGTAACTTTGCAGCAGGGCTATAACCCCAATCCGTCAGACCCTGGGCATACGCCACTTGCTTCGGCATCTGGCTATACCCCAGACCTTCGAAGAAGGGCATACGTCCCTCATTGTACAGAGCCACGTCACTGATGTGGGTGGCAACTGTGCAACAGGGCTATAACCCAGATTCGTTGGGCCCTGGGCATGCGCCTCTTGCTCCAGCATCTGGCTATACCCCAGACTTTCGGAAAGGGGCATACGTCCCGTGCTGCATGGGGCCACATCGCTGGGTGGCGTGCTAACTGTGCAGCGGGGCTGTAACCCTAATCCATGGGACCCTGGATAGGCGCCCCGTGTGGCGGCATTGGGCTGTGCCTCGGGCCTACGGGGGGTGCTATATGTCTCACGTTGTGAGGGGCCACATCACTGGCAGGACACGACTATCCCCTGATCCTTAATCGATTCTGACCAACCTTAAGTGGGATTCTAGTAAATCCTCACACCGTAAGGTGTGCTCCATGACGTCGTCCATTTACCATCTAAAATTTTGGGCGAAATTTACCGATTTCGACCGAGGTGGACGGGCCACCTTTACTTAACCCGGAAAAGGAACATATAGTATTATATGTGTTCGTAAAA</t>
  </si>
  <si>
    <t>TAGCCAAATGCCTCGTCATCTAATTAGTGACGCGCATGAATGGATGAACGAGATTCCCACTGTCCCTACCTACTATCCAGCGAAACCACAGCCAAGGGAACGGGCTTGGCGGAATCAGCGGGGAAAGAAGACCCTGTTGAGCTTGACTCTAGTCTGGCGCTGTGAAGAGACATGAGAGGTGTAGAATAAGTGGGAGGCCGGGACGCCGGCGGGCGGGTCGCCCCGCACCGCCGAGCGCGCGC</t>
  </si>
  <si>
    <t>TAGTTGTAGCTTGCTGTAGTTTGTAACCTACTGTAATTTATGTTTACTGTTTGTATTTTGTATTTTCTTTTCTTTTTCTAATAAAACACTCGACAGGGTCTAGGAACGCTGGGCAACCGCAAGCCTGAGGATCGCAGATGGTAAGTAGGGACAGGAAAAAAAAAAAAAAAAATTGGACTAGATTAAATTTACCGGATTTGGCTAATAGGGACGGGAGGATGGGTCGGGTCACTGGTAGTGAGTGGCAACTGTGCAGCGGGGCTGTGGCCCCGCTCCGTCGGGAACTGGGCGCGGGCCTCCTGCTCCGACATTGGGGTGTACCCCAGACCTGTGGAGGGGGGCATGCGTCTCGTGCTGTACGGGGCCACGGCACTGGGTGTGTGTGGTAACTTTGCAGCAGGGCTATAACCCCAATCCGTCAGACCCTGGGCATACGCCACTTGCTTCGGCATCTGGCTATACCCCAGACCTTCGAAGAAGGGCATACGTCCCTCATTGTACAGAGCCACGTCACTGATGTGGGTGGCAACTGTGCAACAGGGCTATAACCCAGATTCGTTGGGCCCTGGGCATGCGCCTCTTGCTCCAGCATCTGGCTATACCCCAGACTTTCGGAAAGGGGCATACGTCCCGTGCTGCATGGGGCCACATCGCTGGGTGGCGTGCTAACTGTGCAGCGGGGCTGTAACCCTAATCCATGGGACCCTGGATAGGCGCCCCGTGTGGCGGCATTGGGCTGTGCCTCGGGCCTACGGGGGGTGCTATATGTCTCACGTTGTGAGGGGCCACATCACTGGCAGGACACGACTATCCCCTGATCCTTAATCGATTCTGACCAACCTTAAGTGGGATTCTAGTAAATCCTCACACCGTAAGGTGTGCTCCATGACGTCGTCCATTTACCATCTAAAATTTTGGGCGAAATTTACCGATTTCGACCGAGGTGGACGGGCCACCTTTACTTAACCCGGAAAAGGAACATATAGTATTATATGTGTTCGTAAAA</t>
  </si>
  <si>
    <t>Phylloscopus trochilus acredula</t>
  </si>
  <si>
    <t>Willow warbler</t>
  </si>
  <si>
    <t>Phylloscopidae</t>
  </si>
  <si>
    <t>LUNI_Pthr_2</t>
  </si>
  <si>
    <t>R2-1_PTA</t>
  </si>
  <si>
    <t>FGGGVWSRPPVRLVRVSVGCQTSPGDWVDLLSRNFPGSRSKSQRVDLVSRHRVDLFSKNDWVDLAAQNLPSKLSPDSAENELASLASLEFYRSDLHGDEGIHFSAVWEGLSGLPEVYEHLAPLPCTGDNSHPSPPRDNNVFLLEERFCREKGSGDAPKTSPPKPGEPGEQTPVETVTVTVPDKNPPCPCCGTRVNSVLSLIEHLKGSHGKKRICFRCVKCGKENPNYHSVICHVPKCRGPETEAAPAGEWTCEVCGRDFKTKIGLGQHKRHAHPLIRNQERIVASHPKETSNRGDHKRCWTKEEEEMLIKLEAQFAGHRNINKLIAEHITTKTNKQISDKRRLLPRKSDKEVEEEPAVCTRTRRAAAGLRKEPEMSHHDQAVTEDNGPGKSHLPGKPAAGKKTRDEISQRPDKGNGRRGAIEHQGAGQLQAHYRQTLRERLSAGTINTFPHAFKQLMEGQEMQLTINKTAQDCFGCLESISQIRTATRDKNNKGAREKRPKRPFQKWMKDRAIKKGDYLRFQRLFHLDRGKLARIILDDIEALSCDIPPRDIYSVFKDRWETPGNFKCLGEFQINRKADNSAFKDLITAKEIEKNVQEMSKGSAPGPDGITLGDIIKMDPEFSLTAEIFNLWLTSGKIPDMVRGCRTTLLPKSTDSERLKDTNNWRPITIGSILLRLFSRIITARLSKACPLNPRQRGFIRAPGCSENLKLLHSIIQTAKKEHRQLGVVFVDFAKAFDTVSHLHIIHALQRRGVDPHIIGLVSDMYKDISTHITVNKNTHTDKIHFRVGVKQGDPMSPLLFNLAMDPLLCKLEECGKGYHRDGNSITTMAFADDLVLLSDSWENMKTNIKILETFCNLTGLKTQGVKCHGFYIKPTKDSYTVNDCAAWTIYGTPLNMINPGEFEKYLGLQIDPWTGFAKSNLSTKLDYWLQRINQAPLKPLQKVDILKTYTIPRLTYLADHSELKAGFLESLDQKIRTTVKDWLHLPSCTCDAILYSSTRDGGLGITKLAGLIPSVQARRLHRIAQSSDETMKMFLEKDRMEQLHEKLWVQAGGDREKIPSIWEAPPVSNPSNSAGTSSEWEAPILKTKFPKPCNWRKNEFKNWTKLASQGRGIINFEGDKISNNWLQHYRSIPHRKLLTALQLRANVYPTREFLARGRPDKYSKSCRHCDADTESCAHIIGNCPVTQDARIKRHNHICEVLLEEAKKKDWVVFKEPHIRDTNKELCKPDLIFVKDTRAIVVDVTVRYESAKTSLEDAASEKVDKYKHLETEVRSLTNVKDSGLYGLSPWSAGEMVPKEL</t>
  </si>
  <si>
    <t>GGTTGCTCAGCTTCTGCTTATCTTTTGTTTACTTTGCCGGATGTCTGAAGGAATAGTCTTGATGAGATAACAAGGTTTTCTCTGTAGCATGGTTTAGTGAACTGATGGTAATTTATTACACAGCCGGCTTAGAACTGGTGCAGACCAGGGGAATCCGACTGTTTAATTAAAACAAAGCATCACGAAGGCCCGAGGCGGGTGTTGACGCGATGTGATTTCTGCCCAGTGCTCTGAATGTCAAAGTGAAGAAATTCAATGAAGCGCGGGTAAACGGCGGGAGTAACTATGACTCTCTTAAGG</t>
  </si>
  <si>
    <t>CGGCTTGGAGAGTATAGTTACAAACTGGGCAAAGCTGCAGAGATCGCACCTCCTCGTGGTACCGCCGGACGCCCGGTAAAGGGTGACCAAGACGATCGATGCCCCAGGATCGGAGCCGTCGGGAATCGCCAGCCCGACGAACTCCTGCCTAAAATCGGCGACACAAATTTCACGGTAAAAAGCCGCGCGGCTTCTTGCCTAAAACCCGGCCCCCGGGTTTCTGCGGAGGCACTGTCGGAACCTGGCCCCCCGGTTCCGATGTCTCAGGTAAGTGGACTGACCACCCACTACCGTCCCACCGAACACGGCGGTGGGATCCCCGATTTGGACAGATCTGGCTGTGATTTGGGGGGGGGGTCTGGTCCAGACCGCCGGTACGCTTGGTCCGCGTATCGGTCGGCTGCCAGACTTCTCCCGGGGACTGGGTAGACCTGTTGTCCCGGAATTTTCCGGGCTCCAGGTCTAAGTCCCAGCGGGTTGACCTGGTGTCTAGACACCGGGTTGACCTGTTCTCCAAAAATGACTGGGTAGACCTGGCCGCTCAAAATTTACCATCCAAATTGTCCCCCGATTCGGCAGAAAATGAATTGGCTAGTCTGGCGAGCTTAGAGTTTTACAGATCAGATTTGCATGGGGATGAGGGGATTCATTTTTCTGCTGTTTGGGAGGGATTGAGCGGGCTACCTGAGGTGTATGAACATCTAGCACCACTACCGTGTACGGGAGACAATTCACATCCTAGTCCCCCGCGAGACAATAACGTGTTTTTACTTGAGGAGAGGTTTTGCAGGGAGAAGGGCAGCGGAGACGCGCCGAAAACATCGCCTCCAAAGCCTGGGGAACCCGGGGAGCAGACGCCCGTGGAAACGGTGACAGTGACTGTTCCGGACAAAAATCCACCTTGTCCTTGTTGTGGTACCCGGGTAAACTCTGTGTTGAGCCTTATTGAACATCTTAAGGGGTCACACGGTAAAAAGAGGATTTGTTTTCGGTGTGTTAAATGTGGGAAAGAAAATCCTAATTATCATAGTGTTATTTGTCACGTCCCTAAATGCAGGGGTCCAGAAACTGAAGCGGCTCCAGCTGGAGAGTGGACCTGTGAGGTGTGTGGGAGAGACTTCAAAACAAAGATTGGCCTGGGACAACACAAAAGACACGCACACCCGTTAATTAGGAATCAGGAAAGGATCGTTGCTTCCCACCCGAAAGAAACATCCAACCGAGGAGATCACAAAAGGTGCTGGACAAAGGAAGAGGAAGAAATGCTGATAAAATTAGAAGCGCAGTTCGCGGGCCATAGAAACATCAACAAACTCATTGCAGAGCACATAACAACTAAAACTAATAAGCAGATAAGTGATAAAAGGAGATTGCTGCCCAGGAAATCAGATAAGGAGGTGGAGGAGGAACCTGCTGTGTGTACTCGCACCAGGAGAGCAGCTGCGGGCCTAAGAAAGGAACCTGAGATGAGTCATCATGATCAGGCTGTAACTGAGGACAATGGACCTGGGAAGAGCCACCTGCCAGGAAAGCCAGCTGCCGGTAAGAAAACAAGGGACGAGATAAGCCAGCGCCCAGATAAGGGTAACGGGCGGAGGGGAGCCATCGAGCACCAGGGGGCGGGGCAACTGCAGGCCCATTATCGCCAGACTCTCAGGGAACGGCTATCAGCTGGGACAATTAACACCTTCCCCCACGCGTTCAAGCAGCTTATGGAGGGCCAGGAGATGCAATTAACCATCAATAAGACAGCGCAGGACTGCTTCGGATGCTTGGAATCGATAAGCCAGATAAGAACAGCAACCCGAGACAAGAATAACAAAGGGGCCCGGGAGAAACGACCAAAGAGACCTTTTCAAAAGTGGATGAAGGACAGAGCGATTAAGAAGGGTGATTACCTTCGCTTCCAGCGATTATTCCATCTGGACAGGGGGAAACTTGCAAGGATTATTTTAGATGATATCGAGGCATTGTCCTGTGATATTCCACCCAGAGACATTTATTCGGTCTTTAAGGACAGATGGGAAACACCTGGGAACTTTAAGTGCCTTGGGGAATTTCAAATTAACAGGAAAGCCGACAATAGTGCTTTCAAGGACTTAATTACGGCTAAAGAAATTGAAAAGAATGTGCAGGAGATGAGCAAGGGCTCGGCCCCCGGCCCGGACGGGATTACTCTTGGGGACATCATAAAGATGGATCCCGAGTTTTCCCTGACGGCCGAGATCTTCAATTTGTGGTTAACATCTGGGAAAATCCCGGACATGGTGAGGGGCTGCAGGACCACTCTGCTTCCTAAATCAACAGACTCAGAACGTCTGAAAGACACCAACAACTGGAGACCAATCACGATTGGTTCCATCTTGCTGAGACTGTTTTCAAGGATTATAACAGCTAGGCTGAGCAAGGCCTGCCCCCTCAACCCAAGGCAAAGAGGATTCATCAGAGCACCGGGATGCTCTGAGAACCTGAAACTCCTGCACTCTATAATTCAGACTGCTAAAAAAGAACACAGGCAACTGGGTGTTGTATTCGTGGACTTTGCCAAGGCTTTTGACACCGTAAGCCACCTACACATCATACACGCTTTGCAGCGAAGAGGAGTGGATCCCCACATCATTGGACTGGTGAGTGATATGTACAAAGACATCAGTACGCATATCACCGTGAATAAAAACACACACACGGACAAAATCCATTTCCGGGTTGGAGTAAAACAGGGTGACCCAATGTCACCCCTTTTATTTAATCTGGCTATGGACCCCCTGTTGTGTAAGCTGGAAGAATGCGGCAAAGGGTACCATCGAGACGGGAACAGCATCACGACGATGGCATTCGCTGACGACTTGGTCTTGCTGAGCGACTCGTGGGAAAATATGAAAACGAACATCAAGATATTAGAGACCTTCTGCAATCTCACCGGTCTCAAAACACAGGGAGTAAAGTGCCACGGCTTCTACATCAAGCCGACTAAGGACTCTTACACTGTTAATGACTGCGCTGCATGGACCATCTACGGCACACCCCTGAACATGATCAACCCCGGCGAATTTGAGAAATACCTGGGCCTGCAGATTGACCCCTGGACTGGGTTTGCAAAATCCAATCTCTCCACGAAACTGGACTATTGGCTCCAACGAATTAATCAGGCCCCACTTAAACCTCTGCAGAAAGTTGACATCCTCAAAACGTACACCATCCCGCGACTGACGTATCTGGCCGACCATTCAGAGCTGAAAGCTGGGTTCCTGGAAAGCCTTGACCAGAAAATTCGGACAACGGTCAAGGACTGGCTGCACTTACCCTCGTGCACGTGCGATGCCATCCTGTACTCGAGCACGAGGGACGGTGGTTTAGGTATCACCAAATTGGCGGGACTAATCCCCAGCGTGCAGGCCCGGAGACTGCACCGTATTGCTCAGTCTTCGGACGAAACGATGAAAATGTTCCTGGAGAAAGATCGAATGGAACAATTGCATGAGAAACTGTGGGTCCAAGCTGGAGGGGACAGGGAGAAAATCCCTTCAATTTGGGAAGCACCACCGGTGAGTAATCCATCTAACAGTGCAGGCACATCCTCGGAGTGGGAAGCACCGATCCTGAAAACCAAATTTCCAAAACCTTGTAATTGGAGAAAAAATGAATTCAAAAATTGGACTAAATTAGCGTCCCAGGGCCGGGGCATCATAAATTTTGAAGGCGATAAAATCAGTAACAATTGGCTACAACATTATCGATCCATACCTCACAGGAAGCTCCTTACAGCACTACAACTCAGGGCCAATGTCTACCCCACAAGAGAATTCTTGGCTAGGGGGAGGCCTGATAAATACAGCAAATCATGCAGGCACTGTGATGCGGACACTGAAAGCTGCGCCCACATCATCGGCAACTGCCCAGTAACGCAGGACGCCCGGATCAAGAGGCACAATCACATCTGCGAAGTGCTTCTTGAGGAGGCGAAAAAGAAGGACTGGGTAGTGTTCAAAGAACCGCATATAAGGGATACCAACAAAGAACTTTGTAAGCCTGACTTGATTTTTGTAAAGGATACCCGTGCAATTGTAGTGGACGTGACAGTCCGCTATGAATCAGCCAAAACATCGCTTGAAGACGCTGCTAGTGAGAAAGTTGACAAGTACAAACATCTAGAGACTGAGGTACGGAGCCTCACTAACGTTAAGGACAGTGGACTTTATGGGCTTTCCCCTTGGAGCGCGGGGGAAATGGTACCCAAAGAACTTTGAACTGTTTACAGCTCTTGGCCTCTCCAAGTCGAGGCAGGAGAAAATTGCAAGGACTCTATCCACGACGGCGCTCCTTTCGTCTGTGGATATTGTACATATGTTTGCCAGTAGGGCTAGGAAATTAGTTTGTAATTAGGAGTAGTTTATTTATGTTTTTCTCTTTTTTTTTGCAATTTCTCTCTTGCTTATTGTTTTGTATTTTTGCATTTCTTTGTATTGCTTTTGTATGTTTTTAAAAATTTAAAAATTTTTCAATAAAAAGACAGTAGCTAGGGCGTAGGGCAGCCACAAGCCAGGTAGGTGGCTCATAGTAAGTAGGGACAGGTATCTTTTTTCATAACGCGTCAATTACCAACCGGACTGGACTAAATTACCTAATTTGTCCAAGGTGGACGGGCCACCTTTACTTAACCTGGAAAAGGAACATATATTATTTATATGTGTTCGAAAAA</t>
  </si>
  <si>
    <t>TAGCCAAATGCCTCGTCATCTAATTAGTGACGCGCATGAATGGATGAACGAGATTCCCACTGTCCCTACCTGGCCCCTGGGTTTTTAGAGGGCAAAGTTTGGTAGTTTGGCAGGGAGGGCCACTACTACTCCTGCTTCACCCTCCCACCTTGCTAAGACTAATATTTTCCGGACATGTCAAAACCTGACCCTTTAAACGT</t>
  </si>
  <si>
    <t>TGAACTGTTTACAGCTCTTGGCCTCTCCAAGTCGAGGCAGGAGAAAATTGCAAGGACTCTATCCACGACGGCGCTCCTTTCGTCTGTGGATATTGTACATATGTTTGCCAGTAGGGCTAGGAAATTAGTTTGTAATTAGGAGTAGTTTATTTATGTTTTTCTCTTTTTTTTTGCAATTTCTCTCTTGCTTATTGTTTTGTATTTTTGCATTTCTTTGTATTGCTTTTGTATGTTTTTAAAAATTTAAAAATTTTTCAATAAAAAGACAGTAGCTAGGGCGTAGGGCAGCCACAAGCCAGGTAGGTGGCTCATAGTAAGTAGGGACAGGTATCTTTTTTCATAACGCGTCAATTACCAACCGGACTGGACTAAATTACCTAATTTGTCCAAGGTGGACGGGCCACCTTTACTTAACCTGGAAAAGGAACATATATTATTTATATGTGTTCGAAAAA</t>
  </si>
  <si>
    <t>Progne subis subis</t>
  </si>
  <si>
    <t>Purple martin</t>
  </si>
  <si>
    <t>Hirundinidae</t>
  </si>
  <si>
    <t>GCA_022316685.1</t>
  </si>
  <si>
    <t>R2-1_PSS</t>
  </si>
  <si>
    <t>KPPGLLPETWPPGFSRGKEFGSGLTTRSVLTVEFAPNSMVQIPDPFLGGGVWGPPVRLSRVSVGTQTSSSDWVDLLSRNFPGGRSDTQRVDLLSLFPRHQVDLLSKTDWVDLSSKTDRVDLLSKINQVDLVAQNLPSKTTNLAENELDLLVNFTLELFRSDLHVHVHEGIHFSGNWEALSRLPEVYEQLAPQPCVGDNFDSRLPRDSEPFVPEESSGSSEKVHEDASKTSPPAPGKHGEQTPDDIVTVTVPDKNPPCPCCGTRVNSVLALIEHLKGSHGKRRVCFRCAKCGKENNNYHSVVCHFAKCRKPEALETAPAGEWICEVCGRDFKTKIGLGQHKRLAHPLIRNQERIAASQPKETSNRGAHKRCWTKEEEEMLIRLEAEFQGNKNINKLIAEHITTKTAKQISDKRRMLPRKPAGGGDQGTMVNRDGKRLTEDSGADPGMSHQSQAGTTNNGPRRNRPPGRLTAGERSSEEIRHHPDKEEDGRRDNNEQQMAGQLQAHYQNSLRERLSAGAINNFPGAFEQLVGGGEVQSVINRAAQECFGCLESSSQIKTATRVKFSKKENKENLQPRKPFQKWMKERAIRKGNYLRFQRLFYLDRGKLAKIILDDIECLSCDISPSEIYSVFKARWETPGKFESLGDFEIHGKADNNAFRDLITAKEIAKNVQEMSKGSAPGPDGIALGDIKAMDPKYSRTAEIFNLWLSSGKIPDMVRGCRTVLIPKSTKPERLKDINNWRPITIGSILLRLFSRILTARLSKACPLNPRQRGFIRAAGCSENLKLLQTIIRTAKQEHRPLGVVFVDIAKAFDTVSHRHIIHALQQRGVDPHIIGLVSDMYKDISTYVTTKRNTHTDKIQIRVGVKQGDPLSPLLFNLAMDPLLSKLEERGKGFHREQNSITAMAFADDLVLLSDSWENMKTNIKILETFCDLTGLKTQGQKCHGFYIKPTKDSYTVNNCAAWTINGTPLNMIDPGESEKYLGLQFDPWTGLAKSNLSSKLEVWLERIDQAPLKPLQKLDILKTYTIPRLTYLADHSEMKAGSLEALDQKVRTAVKDWLHLPPCTCDAILYSSTKDGGLGLTKLAALIPSVQARRLHRIAQSSDETMKKFLEKDQMERMYEKLWIQAGGKRKKMPSIWEALPAEEPSNSADTASEWEAPTLKSKFPKPCDWRRKEFKKWTKLLCQGRGIKSFKGDKISNHWIQFYRRIPHRKLLTALQLRANIYPTREFLARGRQDTYIKSCRHCEAENETCAHIIGNCPVTQDARIKRHNNICEMLLEEAKKADWVVFQEPHIRDTNKELYKPDLIFVKDRRALVVDVTVRYEADKTTLKAAAAEKIDKYKHLEPEVRNLTNAKDVVFMGFPLGARGKWYSGNFELLGALGLSKSRQEAIARTFTTIALLSSVDIIHMFASRARQLRNTD</t>
  </si>
  <si>
    <t>CCGCCTCGGCCGGCGCCTAGCAGCCGGCTTAGAACTGGTGCGGACCAGGGGAATCCGACTGTTTAATTAAAACAAAGCATCGCGAAGGCCCGAGGCGGGTGTTGACGCGATGTGATTTCTGCCCAGTGCTCTGAATGTCAAAGTGAAGAAATTCAATGAAGCGCGGGTAAACGGCGGGAGTAACTATGACTCTCTTAAGG</t>
  </si>
  <si>
    <t>CGGCTTGAGAGAGTATAGTTACAAACTGGGCATCGCTGCAGAGATCGCACCTCCTCGTGGTCCCGCTGGTAACCCTGCGTAGGGTGACTAAGTCGATCTCTGCCCCAGGTACGGAGACGTTGGGATTCACCAGCCCAACGAACTCCTGCCAAAATTCGGTGAAACAAATTCCTCGGTAAAAGCCGCCCGGCTTATTGCCCGAAACCTGGCCCCCCGGTTTCAGCAGGGGCAAAGAGTTCGGAAGCGGACTGACCACCCGCTCCGTTCTCACTGTCGAATTCGCTCCCAATTCGATGGTTCAAATTCCGGATCCGTTCCTTGGGGGGGGGGTCTGGGGGCCGCCGGTACGCCTGTCCAGGGTATCGGTTGGCACTCAGACTTCCTCCTCCGACTGGGTAGACCTACTGTCCAGGAATTTTCCGGGCGGTAGGTCTGACACCCAGAGGGTTGACCTGCTGTCTTTATTTCCTAGGCACCAGGTTGACCTGCTATCTAAAACTGACTGGGTAGACCTGTCGTCTAAAACCGACCGGGTAGACCTACTGTCCAAAATTAACCAGGTAGACCTGGTGGCTCAAAATTTACCATCTAAAACCACCAATTTGGCAGAAAATGAATTGGATTTGCTGGTGAACTTCACTTTGGAATTGTTCAGATCAGACTTGCATGTGCATGTGCATGAGGGGATTCATTTTTCTGGGAATTGGGAGGCATTGAGCAGGTTGCCTGAGGTGTACGAACAGCTGGCACCACAACCGTGTGTGGGAGACAACTTTGATTCCAGGCTCCCACGAGACAGTGAACCGTTTGTACCGGAGGAGAGTAGCGGCAGCAGCGAGAAGGTGCATGAAGACGCATCAAAAACTTCACCTCCTGCACCTGGGAAACACGGGGAACAGACACCAGATGACATCGTGACAGTGACTGTTCCGGACAAAAATCCACCTTGTCCTTGCTGTGGTACCCGGGTAAACTCTGTGTTGGCCCTGATTGAACATCTGAAGGGGTCACACGGGAAAAGGAGGGTTTGTTTTCGGTGTGCTAAATGCGGGAAGGAGAACAATAATTATCACAGTGTTGTATGTCATTTTGCAAAGTGCAGGAAGCCAGAAGCTTTGGAGACAGCCCCGGCTGGGGAGTGGATCTGTGAGGTATGCGGCAGAGATTTCAAAACTAAAATTGGCCTGGGACAACACAAAAGATTGGCACACCCACTGATAAGAAACCAGGAAAGGATCGCTGCTTCCCAACCCAAAGAAACATCTAATCGAGGAGCCCACAAAAGATGCTGGACAAAAGAGGAGGAAGAAATGCTGATAAGGCTGGAGGCAGAGTTCCAGGGGAACAAAAACATCAATAAGCTTATCGCCGAACACATCACAACCAAGACAGCCAAACAAATCAGTGACAAGAGGAGAATGCTGCCCAGGAAACCAGCTGGAGGAGGAGACCAGGGAACTATGGTGAACAGGGACGGGAAGAGACTGACTGAGGACTCAGGAGCAGACCCTGGGATGAGTCATCAATCCCAGGCAGGAACTACAAACAATGGACCTAGGAGGAACCGTCCACCAGGGAGATTAACTGCCGGAGAGAGATCATCAGAGGAGATAAGGCACCACCCTGATAAGGAGGAGGACGGTCGCAGAGATAACAACGAGCAACAGATGGCAGGGCAGCTGCAGGCTCATTACCAGAACTCACTCAGGGAACGCTTATCAGCTGGAGCAATTAACAACTTCCCCGGAGCATTTGAACAGCTAGTGGGCGGTGGAGAGGTGCAATCAGTAATTAACCGGGCAGCTCAGGAATGTTTTGGATGCCTGGAGTCCTCAAGCCAGATAAAAACAGCGACCAGGGTGAAGTTCAGCAAAAAAGAGAACAAAGAAAACTTACAACCAAGGAAGCCGTTTCAGAAATGGATGAAGGAGAGAGCGATTAGAAAAGGTAACTACCTTCGCTTCCAGCGCTTATTCTATCTTGATAGGGGGAAACTTGCTAAAATTATTTTGGATGACATAGAATGTTTGTCCTGTGATATATCACCCAGTGAAATTTATTCGGTTTTTAAAGCCAGATGGGAAACACCAGGCAAATTTGAGAGCCTTGGGGACTTTGAAATTCATGGGAAGGCAGACAATAATGCCTTCAGGGACTTAATTACGGCAAAAGAAATTGCAAAGAACGTGCAAGAAATGAGCAAGGGCTCGGCGCCGGGTCCAGATGGGATTGCTCTGGGGGACATTAAAGCGATGGACCCCAAGTATTCCCGGACCGCCGAGATCTTCAATTTATGGTTGTCATCTGGAAAGATCCCGGACATGGTGAGGGGGTGCAGGACTGTTTTGATTCCTAAATCGACTAAACCGGAACGCCTGAAGGACATTAATAACTGGAGGCCTATCACGATCGGCTCCATCTTGTTGAGACTATTCTCCAGGATTCTAACGGCTAGGCTGAGCAAGGCGTGCCCCCTCAACCCAAGGCAAAGAGGCTTTATTAGAGCGGCGGGATGCTCTGAAAATCTGAAACTCTTGCAAACTATAATTCGGACTGCCAAACAGGAACACAGACCGCTGGGTGTTGTATTCGTGGACATTGCCAAGGCTTTTGACACCGTAAGCCACCGGCACATCATACATGCTTTGCAGCAAAGGGGAGTGGACCCCCACATCATCGGCCTGGTGAGCGACATGTACAAGGACATCAGTACATACGTCACCACGAAGAGAAACACGCACACGGACAAAATCCAGATCCGGGTTGGAGTAAAGCAGGGGGACCCGCTGTCACCCCTTTTATTTAACCTGGCGATGGACCCCCTATTAAGCAAGCTGGAAGAGAGAGGTAAAGGGTTCCACCGAGAACAGAACAGCATCACAGCGATGGCCTTTGCTGACGATCTGGTCTTATTGAGCGACTCCTGGGAAAACATGAAAACAAACATCAAGATCTTAGAGACCTTCTGCGATCTCACCGGTCTCAAAACACAGGGGCAAAAGTGCCATGGCTTCTACATCAAGCCCACAAAGGACTCTTACACCGTCAATAACTGCGCTGCCTGGACCATCAACGGCACGCCCCTGAACATGATCGACCCCGGTGAATCGGAGAAATACCTGGGCCTGCAGTTTGACCCCTGGACTGGGTTAGCAAAATCCAACCTTTCCAGCAAATTAGAGGTCTGGCTGGAAAGAATCGATCAAGCTCCACTCAAACCTCTGCAAAAACTCGATATCCTCAAAACGTACACCATCCCTCGACTGACCTACCTGGCCGACCATTCGGAGATGAAGGCAGGCTCTCTCGAAGCCCTGGACCAGAAGGTGCGAACAGCGGTCAAGGACTGGCTGCACTTACCTCCGTGCACTTGCGATGCCATCCTTTACTCGAGCACGAAGGACGGCGGTCTGGGCCTCACCAAGTTGGCGGCGCTGATTCCCAGCGTGCAAGCACGAAGACTGCATCGGATCGCGCAGTCCTCGGACGAAACGATGAAGAAGTTCCTGGAGAAAGATCAAATGGAACGAATGTATGAGAAACTGTGGATTCAAGCTGGAGGGAAAAGGAAGAAGATGCCTTCAATTTGGGAAGCACTACCGGCAGAGGAACCATCTAATAGTGCAGACACAGCCTCGGAGTGGGAAGCACCGACCCTGAAAAGTAAATTTCCTAAACCGTGCGATTGGCGAAGAAAAGAATTCAAAAAATGGACCAAATTGTTGTGCCAAGGCCGAGGAATCAAAAGTTTTAAGGGGGATAAAATTAGTAACCATTGGATCCAATTTTACAGACGCATACCCCACAGGAAACTCCTCACCGCATTACAACTCAGGGCCAACATTTACCCCACGAGAGAATTTCTCGCTCGGGGTAGGCAGGATACTTACATCAAATCCTGTAGGCATTGTGAAGCGGAAAACGAGACCTGCGCCCACATCATCGGGAACTGCCCAGTGACACAGGATGCTCGAATCAAGAGGCATAACAACATCTGTGAAATGCTTCTTGAGGAGGCAAAGAAGGCGGACTGGGTAGTGTTTCAGGAACCGCACATAAGGGATACCAACAAGGAGCTTTACAAGCCTGATCTGATATTTGTGAAGGACCGTCGGGCACTTGTTGTCGACGTGACAGTACGTTATGAAGCAGACAAAACAACACTAAAGGCAGCTGCTGCGGAGAAGATAGACAAATACAAACATTTAGAACCCGAGGTACGAAACCTGACCAACGCGAAGGACGTTGTCTTTATGGGCTTTCCCCTCGGGGCGCGAGGAAAATGGTACAGCGGTAACTTTGAACTTTTAGGGGCCCTTGGCCTCTCCAAGTCAAGACAGGAGGCAATTGCGAGGACTTTTACCACAATTGCGCTCTTATCTTCTGTGGACATTATTCATATGTTTGCCAGTAGGGCTAGACAATTAAGAAACACAGATTAGTATAGTATGTTAGTTTGCATTGTTATAATTCTTTTTAAATTGCATTGTAGGGGTGTTTTTGGTAGTAGTACTTCAGTTGTTGTATGTTTTAAATGTTCTTATTTTTTTATACATTTCATAATAAAGTAGACGGTAGCTGGGACGTAGGGCAGCCACAAGCCAGTTAGGTGGCTGATAGGGGGTAGGGACAGAATTTCATACTTCATAACGCGTCAATTTTACCACCTGATTGGGACCAATTTGCCGGATTTGTCCAAGGTGGACGGGCCACCTTTACTTAACCCGGAAAAGGAGCATATATAATTTATATGTGTTCGAAAAA</t>
  </si>
  <si>
    <t>TAGCCAAATGCCTCGTCATCTAATTAGTGACGCGCATGAATGGATGAACGAGATTCCCACTGTCCCTACCTACTATCCAGCGAAACCACAGCCAAGGGAACGGGCTTGGCGGAATCAGCGGGGAAAGAAGACCCTGTTGAGCTTGACTCTAGTCTGGCGCTGTGAAGAGACATGAGAGGTGTAGAATAAGTGGGAGGCCGGGCGCGCGCTCGGCGGTGCGGGGCGACCCGCCCGTCGGCGTCCCGGCCGTCGGTGAAATACCACTACTCTGATCGTTTTTTCACTTACCCGGTGAGGCGG</t>
  </si>
  <si>
    <t>TAGTATAGTATGTTAGTTTGCATTGTTATAATTCTTTTTAAATTGCATTGTAGGGGTGTTTTTGGTAGTAGTACTTCAGTTGTTGTATGTTTTAAATGTTCTTATTTTTTTATACATTTCATAATAAAGTAGACGGTAGCTGGGACGTAGGGCAGCCACAAGCCAGTTAGGTGGCTGATAGGGGGTAGGGACAGAATTTCATACTTCATAACGCGTCAATTTTACCACCTGATTGGGACCAATTTGCCGGATTTGTCCAAGGTGGACGGGCCACCTTTACTTAACCCGGAAAAGGAGCATATATAATTTATATGTGTTCGAAAAA</t>
  </si>
  <si>
    <t>Artemisiospiza belli</t>
  </si>
  <si>
    <t>Bell's sparrow</t>
  </si>
  <si>
    <t>Passerellidae</t>
  </si>
  <si>
    <t>bArtBel1.0.a</t>
  </si>
  <si>
    <t>R2-1_ABe</t>
  </si>
  <si>
    <t>LIEHLKGLHGKKKVCFRCAKCGKENINYHSVVCHFPKCRGPVIEKAPAGEWICEVCGRDFTTKIGLGQHKRLAHPLIRNKERIVASQPKETSNRGAHKRCWTKEEEELLIKLEVQFEGKRNINKLIAEHITTKTAKQISDKRRLLPRKTTDGADKEPGMRLRTRRAAGSVGTEAGSSQQAQAGAEDNGPGKNHLPGRPAAGGRTMEKIRRPDKDNDRRKTSGQQREGQLQAHYHKRIKESLSAGAINNFPRAFKQLMDGQEMQTMINQAAQDCFGCLESISQIRTATRGKKEKGTHEKQPKKPFQRWMKTRAIKKGNYLRFQRLFHLDRGKLAKIILDDIECLSCDIPPSEIYSVFKTRWETPGNFAGLGDFEIKGKADNSAFRDLITAKEIEKNVQEMSKGSAPGPDGITLGDIRKMDPGYSRTAELFNLWLTSGEIPDMVRGCRTVLIPKSTKPERLKDINNWRPITIGSILLRLFSRIITARMSKACPLNPRQRGFIRAAGCSENLKLLQTIIRTAKSEHRPLGVVFVDIAKAFDTVSHQHIINALQQRGVDPHIIGLVNNMYKDISTYVTTKRNTHTDKIQIQVGVKQGDPLSPLLFNLAMDPLLCKLEESGKGFHRGQRSITAMAFADDLVLLSDSWENMKTNIKILETFCDLTGLKTQGEKCHGFYIKPTKDSYTINNCAAWTINGTPLNMINPGESEKYLGLQFDPWTGIAKTNLPTKLEFWLERIDQAPLKPLQKLDILKTYTIPRLTYLADHTEMKAGALEALDQKIRTAVKDWLHLPSCTCDAILYSSTKDGGLGVTKLAGLIPSVQARRLHRIAQSSDETMKEFLEKHQMEQLYKKLWIQAGGESEKMPSIWEALPATVPSNSADTTSEWEAPTLKTKFPKPCDWRRKEFEKWTKLVSQGRGIKSFEGDKISNDWLQYYRRIPHRKLITALQLRANVYPTREFLSRGREENYIKTCRHCKADNETCAHIIGHCPVTQEARIKRHNHICDVLIEEAKKKDWVVFKEPHIRDTIKELYKPDLIFVKDGRAFVVDVTVRYEASKTSLEEAAAEKVNKYKHLGSEVRRLTNAKDVVFLGFPLGARGKWYEGNFELLDTLGLSKSRQVRVAKTLSTAALLSSVDIVHIFASRARRLHDAVQ</t>
  </si>
  <si>
    <t>TGAAGGTGTTCATTTTTCTGTTGATTGGGAGGTGCTGGGCGGGCTGCCTGAGGTGTATGAACAACTTGCACCACAACCATGTGTGGGGGAAAACTTAGGTCCTAGCCCCCCACAAGACAGTGAACCATTTGTGCTTGGTGAGGGAAGGGACAGAGAGGTGAGTAAAGGCACACCAGAGGCATTGCCTTCAGTGCCTGGGGAACATGGAGGACAGTCACCGGATAACATAGTGAAGGTGACTGTTCCTGACAAAAATCCACCCTGTCCTTGCTGTGGAACCCGGGTTAACTCTGTGTTAAG</t>
  </si>
  <si>
    <t>CCTGATTGAACATCTGAAGGGGTTGCACGGGAAAAAGAAGGTTTGCTTTCGGTGTGCCAAGTGTGGAAAAGAAAATATTAATTATCATAGTGTGGTTTGTCATTTTCCAAAATGTAGGGGTCCAGTAATTGAAAAAGCTCCAGCAGGAGAGTGGATTTGTGAGGTATGCGGCAGAGACTTTACAACCAAAATTGGCCTTGGACAACATAAAAGATTGGCACACCCGTTGATAAGAAACAAAGAAAGGATCGTTGCTTCCCAACCGAAAGAAACATCAAATCGAGGAGCCCACAAAAGGTGCTGGACAAAAGAGGAGGAAGAGCTGCTGATAAAACTGGAGGTACAGTTCGAGGGAAAGAGAAACATCAATAAACTTATCGCTGAACACATAACAACCAAAACAGCTAAGCAAATTAGTGATAAGAGAAGATTGCTGCCGAGGAAAACAACAGATGGTGCTGACAAAGAACCTGGGATGAGACTTCGCACCAGGAGAGCAGCTGGAAGCGTGGGAACTGAAGCTGGGTCGAGTCAGCAAGCCCAGGCAGGAGCCGAGGACAATGGACCTGGGAAGAACCATCTGCCAGGGAGGCCAGCTGCTGGAGGGAGAACAATGGAGAAGATAAGAAGACCTGATAAGGATAACGATCGCCGGAAGACCAGCGGCCAGCAGAGGGAGGGGCAGCTGCAGGCTCATTATCACAAAAGGATCAAAGAAAGCTTATCAGCTGGAGCAATTAACAACTTCCCCAGAGCATTCAAGCAATTAATGGATGGCCAGGAGATGCAAACAATGATCAATCAAGCAGCGCAGGATTGCTTTGGATGCCTGGAATCGATAAGCCAAATAAGAACTGCTACCCGTGGGAAAAAGGAGAAGGGGACCCATGAGAAGCAACCAAAGAAGCCGTTTCAAAGATGGATGAAAACCAGAGCGATCAAAAAAGGTAATTACCTGCGATTCCAGCGTTTATTTCATCTTGACAGGGGGAAACTAGCAAAGATTATTTTGGATGACATAGAGTGTTTGTCCTGTGATATTCCACCCAGTGAAATCTATTCGGTATTTAAAACCAGATGGGAAACACCTGGAAATTTTGCTGGCCTTGGGGACTTTGAAATTAAAGGGAAGGCAGATAACAGCGCCTTCAGAGACTTAATCACGGCCAAAGAAATTGAAAAGAATGTGCAGGAAATGAGCAAGGGCTCAGCTCCAGGTCCAGATGGTATTACTCTTGGGGACATCAGGAAGATGGATCCCGGGTACTCCCGGACTGCTGAGCTCTTCAACTTATGGTTAACATCGGGGGAGATCCCGGACATGGTGAGGGGGTGCAGAACTGTTTTGATTCCTAAATCTACAAAACCGGAACGTTTAAAGGACATTAATAACTGGAGACCCATCACGATTGGTTCCATCTTGCTGAGACTGTTCTCCAGGATTATAACAGCAAGGATGAGCAAAGCATGCCCCCTCAACCCAAGGCAAAGAGGCTTTATTAGAGCAGCGGGATGCTCTGAAAATCTAAAACTCCTGCAAACTATAATTCGGACTGCCAAAAGTGAACACAGACCACTGGGTGTTGTATTCGTGGACATCGCCAAGGCTTTTGACACCGTAAGCCACCAGCACATCATAAATGCTTTGCAGCAGAGGGGAGTGGATCCCCACATCATTGGCCTGGTGAACAATATGTACAAGGACATCAGTACGTATGTCACCACAAAAAGGAACACACACACAGACAAAATCCAGATCCAGGTTGGAGTAAAGCAGGGTGACCCGCTGTCACCCCTTTTATTTAACTTGGCAATGGACCCCCTGTTGTGCAAGCTGGAAGAAAGTGGTAAAGGATTCCACCGAGGACAGAGAAGTATAACAGCGATGGCATTTGCTGACGACCTGGTCCTGCTGAGCGACTCATGGGAAAACATGAAAACAAACATCAAGATACTAGAGACCTTCTGCGATCTCACCGGTCTCAAAACACAAGGGGAAAAGTGCCACGGCTTCTACATCAAGCCCACAAAGGACTCTTACACCATCAATAACTGCGCTGCATGGACCATCAACGGCACACCCCTGAACATGATCAACCCCGGGGAATCTGAGAAATACCTTGGCCTGCAGTTTGACCCCTGGACTGGGATAGCAAAAACTAACCTTCCCACAAAACTAGAATTCTGGCTCGAACGAATTGACCAAGCCCCACTCAAACCTCTGCAAAAACTAGACATCCTCAAAACATATACCATCCCTCGACTGACCTACCTGGCCGACCATACAGAAATGAAAGCAGGGGCTCTGGAAGCGCTTGACCAGAAGATAAGAACAGCGGTCAAGGACTGGTTGCACCTACCTTCGTGCACCTGCGATGCCATCTTGTACTCGAGCACGAAGGACGGCGGTTTGGGCGTCACCAAGTTGGCGGGACTGATTCCCAGCGTACAGGCACGGAGACTGCACCGGATTGCGCAGTCCTCGGATGAAACTATGAAAGAGTTCCTAGAGAAACATCAGATGGAACAGCTGTATAAGAAATTGTGGATTCAAGCTGGAGGGGAAAGCGAGAAGATGCCCTCAATTTGGGAAGCACTACCGGCGACTGTACCATCCAATAGTGCAGACACAACCTCGGAGTGGGAAGCACCGACCCTGAAAACTAAATTTCCTAAACCTTGTGATTGGCGGAGAAAAGAATTCGAGAAATGGACCAAATTAGTGTCCCAAGGCCGGGGAATTAAAAGTTTTGAAGGTGATAAAATTAGTAATGATTGGCTCCAATACTATAGACGCATACCTCACAGGAAACTCATCACTGCATTACAACTTAGGGCCAATGTCTACCCTACGAGAGAATTTCTCTCCCGGGGTAGAGAGGAAAATTACATCAAGACTTGCAGACATTGCAAAGCGGACAACGAAACCTGCGCCCACATCATCGGCCACTGCCCAGTGACGCAGGAAGCTCGAATCAAGAGGCACAATCATATCTGTGATGTGCTTATTGAGGAGGCAAAGAAGAAGGACTGGGTAGTGTTCAAGGAACCGCACATAAGGGATACCATCAAGGAGCTGTACAAGCCAGATCTGATATTTGTGAAGGATGGACGTGCATTCGTCGTGGATGTGACAGTGCGATATGAAGCCTCCAAAACATCTCTGGAGGAAGCCGCTGCAGAGAAAGTTAACAAGTACAAACATCTGGGCTCTGAGGTGCGAAGACTCACCAATGCAAAGGACGTTGTTTTTCTGGGCTTTCCCCTTGGAGCGCGGGGGAAATGGTACGAAGGGAACTTCGAACTTTTAGATACACTTGGCCTCTCTAAATCGAGGCAAGTCAGGGTTGCAAAGACTTTATCCACAGCAGCGCTCTTATCATCTGTGGACATTGTACACATATTTGCCAGTAGGGCCAGAAGATTACATGATGCAGTGCAGTGAATTATTTCTTTTTTAGGTTTTGTTTTTAGGTTTTATTTTTATTATTTTATTTTGTATTCTTTTTGTAGTTTTTGTTTTTGTATGTTTTATTTTGTTTCCCCGTTATATATTTTTATACTTTAATAAATTAGACGGTAGCTAGGTTCGTAAGGCAGCCACAAGCCAGTTAGGTAGCTCATAGTGAGTAGGGACAGAAAACTTTAATTCATAACGCGTCAATTAACACCTGATTTGGACCAAGTTACCGGATTTGGACCAATTTACCGGATTTGTCCAAGGTGGACGGGCCACCTTTACTTAACCCGGAAAAGGAGCATATATTATTTATATGTGTTCGAAATA</t>
  </si>
  <si>
    <t>Certhia americana</t>
  </si>
  <si>
    <t>Brown creeper</t>
  </si>
  <si>
    <t>Certhiidae</t>
  </si>
  <si>
    <t>GCA_018697195.1</t>
  </si>
  <si>
    <t>R2-1_CAm</t>
  </si>
  <si>
    <t>DRFRIRKMGPPIRLFRVSVGTQTSNRDWVDLLSRDFYPDNWSPFGSKVDLVSLVSNCRVDLLTKNRVDLIPQNFPSKSPCLAENELALLVNLEFFRSDLVVNNWERVRFSVNWEGLRGFPEVYEQLAPQLTAGEKNCLPRDCELTVLGNDEDIGEREKEGTAETSPPEPEKNTSPASPPAQPGNPGEQTSEDITAVTVPDKNPPCPCCNTRMNSILGLIEHLKKVHGKRGVCFRCAKCGRENPKYHSIVCHFPKCKGITETAPVGEWICEVCGRDFKTNIGLGQHKRLAHPEIRNQERIAASHPKETSKRGAHKRCWTKEEEELLIRLSAQFEGNRNINKLIAEHITTKTAKQISDKRRGLPTKSEEDLEKDPGLCHHTRRAAESLRTELELNHQPKIATVDKEPGRSYLPGRTAAGENNGSEISRRPVKDKGRQRTIKQQRKGQLQDHYQRTLKERLSAGTINTFPEAFRQLLDGREMQAPVNQSAQDCFGCLESISLIKNATRDKNKRGTQGKRPAQKWMKKRAVKRGKYLRFQRLFHQDKGKLAKIILDDIECLSCDIPPSEINSVFRARWETPGTFDGLGDFKINGKADNSAFRDLITAKEIEKNVREMNKNSAPGPDGITLGDIRKMDPGYSRTTEIFNLWLTSGRIPDMVRGCRTVLLPKSTKPERLKDINNWRPITIGSILLRLFSRILTARLTKACPLNPRQKGFISAAGCSENLKLLQTIIRTAKNEHRPLGVVFVDIAKAFDTVSHQHILYGLQQREVDPHIVSLVSNMYENINTYITTKKSQTDHIQIRVGVKQGDPMSPFLFNLAMDPLLCMLEESGEGHHRGASSITAMAFADDLVLLSDSWKGMESNIRILETFCNLTGLKTQGEKCHGFFIKPTKDSYTVNDCAAWTINGTPLNMIHPGESEKYLGLQIDPWTGIAKSDISTKLDFWLEQIGKAPLKPMQKIEILKLYTIPRLTYLADHSELKAGYLENLDQKIRTRVKEWLHLPTCTCDAIIYSRTKDGGLGLTRLAGLIPSVQARRLHRIAQSSDETMKMFLEKDQMEQMHKKLWIQAGGDREKIPSIWEAKPVNEPSHMCSADISTEWEAPSLKSKFPKPCNWRKIEFNKWTKLVSQGRGIENFEGDQISNHWLQHYRRIPHRKLLTALQLRANVYPTREFLARGRQDKYIKACRHCKADNETCAHIIGNCPITQDARIKRHNYICEVLSKEAKTKDWVVFKEPHLRDTNKELYKPDLIFVKDTRAFVVDVTVRYEVSKTSLEEAAAEKVNKYKHLEKEVQNLTNAKDVVFMGFPLGARGKWYQGNFDLLGALGLSKSRQEKTARSLSSIALLSSVDIVHMFASRSRTCNAL</t>
  </si>
  <si>
    <t>GCGCCGCCGGACAGCCGTCGTCGTCGTGCGCCGCGCGCCGCCGCCCCCGTCGGCGCCCGCCGGCGGGGTCCGCTGCGTTCGACGCGGACGTTGGGGCGGGCGGCGTCGCTGCGGGCCAGCGGCCGGCGCTGCCGAGCGGTTCGCCGCGTAGGATGTCCCCGGGGGGGGATCCCCGGCCGGCAGCCCCTCCAATCGGACCGAGGCTCCTAGCAGCCGCTTAGAACTGGTGCGGACAGGGGAATCCGCTTTTAATTAAAACAAAGCATCGCGAAGGCCCGCGGCGGGTGTTTGACGCGATGTGATTTCTGCCCAGTGCTCTGAATGTCAAAGTGAAGAAAATTCATGAAAGCGCGGGTAAACGGCGGGAGTAACTATGACTCTCTTGAGG</t>
  </si>
  <si>
    <t>CGGCTCATGAGAGTATAGTGTACTAACTGGGCATCGTTGCAGAGATCGCACCTCCTCGTGGTCCCGCTGGAATACCCTGCGTAGGGTAACCAAGTCGATCTTCTGCCCCAGCACGGAGCCGTTGGAGCTCACCAGTCCAACGAACTCCTGCTAAATTCGGTGAAACAAATTCAAGGTAAAAGCCGCCCGGCTTTATTGCCCGAAACCTTGCCCCGGGGTTTTCATGTGGGCAAAAGATCGGTACGTGGTGAAGGGGTCCACTACCGTTCTCATTCTACCTCTCCTAAAATTCTGATTGCTAAGATAGATTCCGGATCCGTAAAATGGGGCCGCCGATACGCCTGTTCAGGGTATCGGTCGGCACCCAAACCTCTAACCGAGACTGGGTAGACCTGTTGTCCAGGGATTTTTATCCGGACAATTGGTCTCCCTTTGGCTCAAAGGTAGACCTGGTATCTTTAGTCTCAAACTGCCGGGTTGACCTGTTGACCAAAAACCGGGTAGACCTGATACCTCAAAATTTTCCATCTAAATCCCCTTGTTTGGCAGAAAACGAATTGGCTTTGCTGGTGAACTTAGAGTTCTTTAGGTCTGATTTGGTGGTAAACAACTGGGAAAGGGTACGTTTTTCTGTTAACTGGGAGGGCTTGAGGGGGTTTCCCGAGGTGTATGAACAGCTTGCACCACAACTGACTGCGGGAGAAAAGAATTGCCTCCCGAGAGACTGTGAACTGACTGTACTTGGAAATGACGAGGATATCGGTGAGCGAGAGAAGGAGGGCACGGCCGAAACATCGCCTCCCGAGCCAGAGAAAAACACCTCGCCGGCATCACCCCCAGCTCAGCCGGGAAATCCAGGGGAACAGACATCGGAGGATATCACTGCCGTGACTGTTCCTGACAAAAATCCACCTTGTCCTTGCTGTAATACCCGGATGAACAGTATATTGGGCTTAATTGAACATCTTAAAAAAGTCCATGGGAAAAGGGGGGTTTGTTTTCGTTGTGCTAAATGTGGGAGGGAAAATCCTAAGTATCACAGTATTGTTTGTCATTTTCCTAAATGCAAGGGAATAACAGAAACGGCTCCAGTTGGGGAGTGGATATGTGAGGTATGCGGTCGTGATTTCAAAACTAATATCGGCTTGGGACAACATAAAAGATTGGCACACCCAGAAATCAGGAATCAGGAAAGGATTGCTGCTTCCCACCCAAAAGAAACATCAAAACGAGGAGCACACAAAAGGTGTTGGACAAAAGAGGAGGAAGAACTACTGATAAGACTATCGGCTCAGTTTGAGGGGAACAGAAACATCAATAAGCTCATCGCAGAGCATATCACAACTAAAACAGCTAAACAAATCAGCGACAAAAGGAGAGGGCTTCCCACGAAATCGGAGGAGGATTTAGAAAAAGACCCTGGCTTATGTCACCACACCAGGAGAGCAGCAGAGAGCCTGAGAACGGAATTGGAGCTGAATCACCAGCCCAAAATAGCAACAGTGGATAAAGAACCCGGGCGGAGCTATCTGCCCGGGAGGACAGCTGCCGGAGAGAACAATGGAAGTGAGATAAGCCGCCGCCCGGTTAAAGATAAGGGACGGCAGAGGACCATTAAGCAGCAGAGAAAGGGACAATTGCAGGACCACTATCAAAGGACCCTCAAAGAACGCTTATCAGCTGGGACAATTAACACCTTCCCGGAGGCATTCAGGCAGTTACTAGATGGCCGGGAAATGCAAGCACCGGTTAATCAGTCAGCGCAGGACTGCTTTGGTTGCCTTGAATCGATAAGCCTAATTAAGAATGCCACTAGAGATAAGAATAAAAGAGGGACCCAGGGGAAGAGACCAGCACAGAAATGGATGAAAAAGAGAGCCGTTAAGAGAGGTAAATACCTTCGCTTTCAGCGTTTATTCCACCAAGATAAGGGGAAACTTGCCAAGATTATTCTGGATGACATAGAATGCTTATCCTGTGATATTCCACCCAGTGAAATTAACTCGGTTTTCAGAGCTAGATGGGAAACACCTGGGACGTTTGATGGCCTTGGGGATTTCAAAATTAATGGGAAAGCTGACAATAGTGCTTTCAGAGACTTAATCACGGCCAAAGAAATTGAGAAGAATGTGCGGGAAATGAACAAAAACTCGGCTCCTGGCCCGGACGGGATCACTCTGGGAGACATCAGAAAGATGGACCCTGGGTATTCCAGGACCACGGAGATCTTCAATTTGTGGCTAACATCAGGAAGGATCCCGGACATGGTGAGGGGGTGCAGGACTGTTTTACTGCCCAAGTCAACTAAACCAGAGCGCCTGAAAGATATTAATAATTGGAGACCCATCACAATCGGTTCCATCTTGCTGAGACTATTCTCCAGGATTTTAACAGCCAGACTGACAAAGGCGTGCCCCCTGAACCCAAGGCAAAAAGGCTTTATAAGTGCAGCAGGGTGCTCAGAGAATCTGAAGCTACTGCAAACCATAATTCGGACTGCAAAAAATGAACACAGACCCCTGGGTGTTGTATTTGTGGATATTGCTAAGGCTTTTGACACCGTAAGCCACCAACACATTTTATATGGTCTGCAACAAAGGGAAGTGGATCCCCACATTGTCAGCTTGGTGAGCAATATGTATGAAAACATCAATACATATATCACCACGAAGAAGTCGCAAACAGACCACATCCAGATCCGAGTTGGAGTAAAACAGGGTGACCCGATGTCACCCTTTTTATTTAATCTGGCAATGGACCCCTTATTGTGCATGCTGGAAGAGAGCGGCGAAGGGCACCACCGAGGAGCGAGCAGTATCACAGCAATGGCATTCGCAGACGACCTGGTCCTGTTAAGCGACTCCTGGAAGGGTATGGAAAGCAACATCAGAATATTAGAGACCTTTTGCAATCTCACCGGCCTCAAAACACAAGGGGAAAAGTGCCATGGCTTTTTCATCAAGCCGACAAAAGACTCTTACACCGTGAATGACTGCGCTGCGTGGACCATCAATGGCACCCCCCTGAATATGATTCACCCCGGTGAATCAGAAAAATACCTGGGCCTGCAAATTGACCCCTGGACTGGGATAGCAAAATCCGACATTTCTACAAAATTGGACTTCTGGCTCGAACAAATTGGTAAAGCCCCGCTTAAACCCATGCAGAAAATTGAAATCCTGAAGTTATACACCATCCCTCGACTGACTTACCTGGCTGATCATTCTGAGCTGAAAGCAGGATACCTAGAGAATCTCGACCAGAAAATTCGAACAAGGGTAAAAGAATGGCTGCACTTACCCACGTGTACCTGCGATGCTATCATCTATTCGCGCACAAAAGACGGTGGGTTGGGCCTCACCAGATTGGCAGGACTGATCCCTAGTGTACAAGCTAGAAGACTGCATAGAATCGCTCAGTCTTCAGATGAGACTATGAAGATGTTCCTGGAAAAAGATCAAATGGAACAAATGCATAAAAAGCTGTGGATTCAAGCTGGAGGAGACAGGGAGAAGATACCTTCAATTTGGGAAGCAAAACCAGTGAATGAACCATCTCATATGTGTAGTGCAGACATATCTACTGAGTGGGAAGCACCATCTTTAAAAAGTAAATTCCCCAAGCCATGTAATTGGAGGAAGATTGAATTTAATAAGTGGACTAAATTAGTGTCCCAGGGTCGTGGAATTGAAAATTTTGAGGGGGACCAAATTAGTAACCATTGGCTACAGCACTATCGACGCATACCTCACAGGAAGCTCCTCACTGCTTTACAACTCAGAGCCAATGTCTACCCCACACGTGAATTTCTAGCCAGGGGTAGACAAGACAAATACATCAAGGCGTGTAGGCACTGTAAGGCGGACAATGAAACCTGTGCCCACATCATCGGCAACTGCCCCATAACACAAGACGCTAGAATAAAGAGGCACAATTACATCTGTGAAGTGCTCTCGAAGGAGGCAAAAACAAAAGATTGGGTAGTATTTAAAGAACCGCACCTGAGGGATACTAACAAGGAACTATACAAACCGGATTTGATATTCGTGAAGGACACCCGTGCATTTGTTGTGGATGTGACAGTACGATACGAAGTATCCAAAACATCACTGGAGGAAGCCGCTGCTGAGAAGGTAAACAAGTACAAACATCTAGAAAAAGAGGTACAAAACTTAACTAACGCTAAGGACGTTGTTTTTATGGGCTTTCCCCTTGGAGCGCGGGGGAAATGGTACCAGGGAAACTTTGATCTGTTGGGGGCTCTTGGCCTTTCTAAATCAAGGCAGGAGAAGACTGCTAGGTCTTTATCCTCCATAGCGCTCCTGTCATCTGTTGACATTGTACATATGTTTGCTAGTAGATCTAGAACTTGTAATGCATTGTAAGGGGTATTTATAGTGTACTGTAATTGGTGTTTTTTAGTACTTGTAGTTATTTGCTTTGCTTTAATAAAGTGCGATGGGAGCTGGGGCGTAGGGCCGCCACAAGCCAGAGGGGGAAAAAAAAAAAAAAAAAAAAAAAAAAAAAAAAAAAAAAAAAAAAAAAAGCCAGAAGGTCGTGTATGGTAAGTAGGGACAGGACTTTTATTTCATAACGCGTCAATTAACACCTGATTTGGATCAAAACCTACCGGATTTGTCCAAGGTGGACGGGCCACCTTTACTTAACCCGGAAAAGGAACATATAGTATTATATGTGTTCGATATA</t>
  </si>
  <si>
    <t>TAGCCAAATGCCTCGTCATCTAATTAGTGACGCGCATGAATGGATGA</t>
  </si>
  <si>
    <t>TAAGGGGTATTTATAGTGTACTGTAATTGGTGTTTTTTAGTACTTGTAGTTATTTGCTTTGCTTTAATAAAGTGCGATGGGAGCTGGGGCGTAGGGCCGCCACAAGCCAGAGGGGGAAAAAAAAAAAAAAAAAAAAAAAAAAAAAAAAAAAAAAAAAAAAAAAAGCCAGAAGGTCGTGTATGGTAAGTAGGGACAGGACTTTTATTTCATAACGCGTCAATTAACACCTGATTTGGATCAAAACCTACCGGATTTGTCCAAGGTGGACGGGCCACCTTTACTTAACCCGGAAAAGGAACATATAGTATTATATGTGTTCGATATA</t>
  </si>
  <si>
    <t>Black-throated flowerpiercer</t>
  </si>
  <si>
    <t>Thraupidae</t>
  </si>
  <si>
    <t>R2-1_DBr</t>
  </si>
  <si>
    <t>NKFLGKSLMAYCLKPGPPVSDRGKEFGSGLTTHSVLSIECGPNSMVKIPDPSFGGGVWGPPVRLSRVSVGTQTSHSDWVDLVSRGLPGTKSNSQGVDLVSLFPRHRVDLLSKTDWVDLVSQNYLTSKTTNLAENELDSLVNFSLELYRSDLHEHVHEGVHFSVDWEVLNGLPEVYEQLAPQPCVGENLDPCLPRDSKPFVLDEGSGETSVSEGTPEALPPVPGEHGGQSPDNIVKVTVPDKNPPCPCCGTRVNSMLSLIEHLKGSHGKRRVCFRCAKCGKENTNYHSVICHFAKCRGPEIGKVPAGEWICEVCGRDFTTKIGLGQHKRLAHPLIRNQERIVASQPKETSNRGAHKRCWTKEEEELLIRLKAQFEGNKNINKLIAEHITTKTAKQISDKRRLLPKKPTEGADKGPGVSLRTRRAAGGVGKEPGLDQQSQAGTADNGPGKNHLPGRPAAGGKTMDKLRRHPDKDNGRQKTSGQQRAGQLQAHYQKMIKERLSAGAINNFPEAFKQLMDGREILTMINQAAQECFGCLELISQIRTATRVKREGGPKEKVAQEKRRCKPFQKWMKERAIKKGNYLRFQRLFHLDRGKLARIILDDIECLSCDISPSEIYSVFKARWETPGNFAGLGDFEINGKADNNAFRDLITAKEIEKNVQEMSKGSAPGPDGIALGDIKKMDPGYSRTAELFNLWLSSGEIPDMVRGCRTVLIPKSTKPERLKDINNWRPITIGSILLRLFSRIVTARMSKACPLNPRQRGFIRAAGCSENLKLLQTIIRTAKNEHRPLGVVFVDIAKAFDTVSHQHIIHALQQRGVDPHIIGLVNNMYKNISTYVTTKKNTHTDKIQIRVGVKQGDPLSPLLFNLAMDPLLCKLEESGKGFHQGQSSITAMAFADDLVLLSDSWENMEINIKILETFCNLTGLKTQGEKCHGFYIKPTKDSYTVNNCAAWTINGTPLNMINPGESEKYLGLQFDPWTGIAKTNLPTKLEFWLERIDQAPLKPLQKLDILKTYTIPRLTYLADHSEVKAGALEALDQKIRTAVKDWLHLPSCTCDAILYSSTKDGGLGITKLAGLIPSVQARRLHRIAQSSDETMKKFLEKDQMERLYKKLWTQAGGKSEEMPSIWEALPATEPSHSANTTSEWEAPTLKTKFPKPCDWRGKEFEKWTKLVSQGRGIINFKGDNISNDWLQYYRRIPHRKLLTAIQLRANVYPTREFLSRGREENYIKACRHCDADNETCAHIIGCCPVTQDARIKRHNHICEVLIEEAKKKDWVVFKEPHIRDSTTQLYKPDLIFVKDGRALVVDVTIRYEASKTSLEEAAVEKVNKYKTFGN</t>
  </si>
  <si>
    <t>GGTAAGGAGCCGTTTGGGGTCACAGCCCAACGAACTCCTTCTAAATTCGGTGAAACAAATTCCTCGGTAAAAGCCTCATGGCTTATTGCCTGAAACCTGGCCCCCCGGTTTCAGACAGGGGCAAGGAGTTCGGAAGTGGACTGACCACCCACTCCGTTCTCTCCATCGAATGTGGTCCCAATTCGATGGTCAAAATTCCGGATCCGTCCTTTGGGGGGGGGGTCTGGGGGCCGCCGGTACGCCTGTCCAGGGTATCGGTGGGCACTCAGACTTCTCACTCCGACTGGGTAGACCTGGTGTCCAGGGGTTTACCCGGCACTAAGTCTAACTCCCAGGGGGTTGACCTGGTGTCTCTATTTCCTAGACACCGGGTTGACCTGCTGTCCAAAACCGACTGGGTAGACCTGGTGTCTCAAAATTACTTAACATCTAAAACCACCAATCTGGCAGAAAATGAATTGGATTCACTGGTGAATTTTTCCTTAGAGCTGTATAGATCTGACTTGCATGAGCATGTGCATGAGGGTGTTCATTTTTCTGTGGATTGGGAGGTCTTGAACGGGCTGCCTGAGGTGTATGAACAACTTGCACCACAACCGTGTGTGGGAGAAAACTTAGACCCTTGCCTCCCACGAGACAGTAAACCGTTTGTGCTTGATGAGGGAAGCGGGGAAACATCGGTGAGTGAAGGCACACCAGAGGCATTGCCTCCAGTGCCTGGGGAACACGGAGGGCAGTCACCGGATAACATAGTGAAGGTGACTGTTCCTGACAAAAATCCACCTTGTCCCTGCTGTGGTACCCGGGTAAATTCTATGTTAAGCCTGATCGAACATCTAAAGGGGTCGCATGGGAAAAGGAGGGTTTGCTTTCGGTGTGCAAAGTGTGGAAAGGAAAATACTAACTATCATAGTGTTATTTGTCATTTTGCAAAATGCAGGGGTCCAGAAATTGGAAAGGTGCCAGCTGGAGAGTGGATCTGTGAGGTATGCGGCAGAGACTTCACAACCAAAATTGGCCTGGGACAACATAAAAGATTGGCACACCCGTTGATAAGAAATCAAGAAAGGATCGTTGCTTCCCAACCGAAAGAAACATCAAATCGAGGAGCTCACAAAAGATGCTGGACAAAAGAGGAAGAAGAACTGCTGATAAGACTGAAGGCACAGTTCGAGGGAAACAAAAACATCAATAAGCTTATCGCCGAACACATAACAACCAAAACAGCCAAGCAAATTAGTGATAAAAGAAGATTGCTGCCTAAGAAACCTACAGAGGGAGCCGACAAAGGACCTGGGGTGAGTCTTCGCACCAGGAGAGCAGCTGGGGGCGTGGGAAAGGAACCTGGGTTGGATCAGCAATCCCAGGCAGGGACCGCAGACAATGGGCCTGGGAAGAACCATCTCCCGGGGAGGCCAGCTGCCGGAGGGAAAACAATGGACAAATTAAGAAGACACCCTGATAAGGATAACGGTCGCCAAAAGACCAGCGGCCAGCAGAGGGCAGGGCAGCTGCAGGCTCATTACCAGAAGATGATCAAAGAACGCTTATCAGCTGGAGCAATTAACAACTTCCCCGAAGCATTCAAGCAATTAATGGACGGCCGGGAAATACTAACAATGATCAATCAGGCAGCGCAGGAATGTTTTGGATGCCTGGAACTGATAAGCCAGATAAGAACTGCAACACGTGTGAAAAGAGAAGGTGGCCCAAAAGAGAAGGTGGCCCAGGAGAAACGTCGATGCAAACCCTTTCAGAAGTGGATGAAGGAGAGGGCGATCAAAAAAGGTAATTACCTTCGCTTTCAGCGTTTATTCCATCTTGACAGGGGGAAACTCGCAAGAATTATTTTGGATGACATAGAGTGTTTGTCCTGTGATATATCACCCAGTGAAATCTATTCGGTATTTAAAGCCAGATGGGAAACACCTGGTAATTTTGCAGGCCTTGGGGACTTTGAAATTAATGGGAAGGCAGACAACAACGCCTTCAGGGACTTAATCACGGCCAAAGAAATTGAAAAGAATGTGCAGGAAATGAGCAAGGGCTCGGCTCCAGGTCCAGATGGGATTGCTCTTGGGGACATCAAGAAGATGGATCCCGGGTATTCCCGGACGGCTGAGCTCTTCAACCTATGGTTATCATCTGGGGAAATCCCGGACATGGTGAGGGGGTGCAGAACTGTTTTGATTCCTAAATCAACAAAACCGGAACGTTTAAAGGACATTAATAACTGGAGGCCCATCACGATTGGTTCCATCTTGTTGAGGCTGTTTTCCAGGATTGTGACAGCAAGGATGAGCAAGGCGTGCCCCCTCAACCCAAGGCAAAGAGGCTTTATTAGAGCAGCGGGATGCTCTGAAAACCTGAAACTCCTGCAAACTATAATTCGGACTGCAAAAAATGAACACAGACCACTGGGTGTTGTATTCGTGGACATCGCCAAGGCTTTTGACACCGTAAGCCACCAACACATCATACATGCTTTACAGCAAAGGGGAGTGGATCCCCACATCATCGGGCTGGTGAACAATATGTACAAAAACATCAGTACATATGTCACCACAAAGAAGAACACACACACGGACAAAATCCAGATCCGGGTTGGAGTAAAGCAAGGTGACCCCCTGTCACCCCTTTTATTCAATCTGGCAATGGACCCCCTGTTGTGCAAGCTGGAAGAGAGTGGTAAAGGGTTCCACCAAGGACAGAGTAGTATAACAGCGATGGCATTCGCCGACGACCTGGTCTTGTTGAGCGACTCCTGGGAAAACATGGAAATAAACATCAAGATATTAGAAACTTTCTGCAATCTCACCGGTCTCAAAACACAAGGGGAGAAGTGCCACGGCTTCTACATCAAGCCCACAAAAGACTCCTACACCGTCAACAACTGCGCTGCTTGGACCATCAACGGCACACCCCTGAACATGATCAACCCCGGAGAATCTGAAAAATACCTTGGCCTGCAGTTTGACCCCTGGACTGGGATAGCAAAAACCAACCTCCCCACAAAACTAGAATTCTGGCTCGAACGGATTGATCAAGCTCCACTTAAACCTCTGCAAAAACTCGATATCCTCAAAACATATACCATCCCTCGGCTGACCTACCTGGCTGACCATTCAGAAGTGAAAGCAGGGGCTCTTGAGGCCCTTGACCAGAAGATCCGAACAGCGGTCAAGGACTGGTTGCACCTGCCCTCGTGCACCTGCGATGCCATCTTGTACTCAAGCACGAAGGACGGCGGTTTGGGCATCACCAAATTGGCGGGGCTGATCCCCAGCGTACAGGCCCGGAGACTACACCGGATTGCGCAGTCTTCGGATGAAACAATGAAAAAGTTCCTAGAAAAAGATCAAATGGAACGTCTGTATAAGAAATTGTGGACTCAAGCTGGAGGGAAAAGTGAGGAGATGCCCTCAATTTGGGAAGCGCTACCGGCAACTGAACCATCTCACAGTGCAAACACAACTTCGGAATGGGAAGCACCGACCCTGAAAACCAAATTTCCTAAACCTTGTGATTGGCGGGGAAAAGAATTCGAGAAATGGACCAAATTAGTGTCCCAAGGCCGCGGAATTATTAATTTCAAGGGTGACAACATTAGTAACGATTGGCTCCAATATTATAGACGCATACCTCACAGGAAGCTCCTCACTGCAATACAACTTAGGGCCAACGTCTACCCCACGAGAGAATTTCTCTCCCGGGGTAGAGAGGAAAATTACATCAAGGCCTGTAGGCACTGTGACGCCGACAACGAAACCTGCGCCCACATCATCGGCTGCTGCCCAGTGACGCAGGACGCTCGAATCAAGAGGCACAATCACATCTGTGAAGTGCTTATTGAGGAGGCGAAGAAGAAGGACTGGGTGGTGTTCAAAGAGCCACACATAAGGGATTCCACCACACAGCTGTACAAGCCAGATCTGATATTTGTTAAGGACGGACGGGCACTCGTCGTGGACGTGACAATACGATACGAAGCCTCCAAAACATCTCTGGAGGAAGCCGCTGTAGAGAAAGTAAACAAGTATAAAACATTTGGAAACTGAGGTACAAAACCTCACTAACGGCAAAGAAGTGTTTTAGGGCTTCCCCTGGAGCGCGGGGAAATGGCCACAAGGAAGAACGTGAGCTTTTAGTACACTTGGGCCTCTCCAAGCGAGGCAAGGAGGGTTGCAAGACTTTATCCACAGCAGCGCTTTTATCATCTGTGGACATTGTACATATGTTTGCCAGTAGGGCTAGAA</t>
  </si>
  <si>
    <t>TGAGGTACAAAACCTCACTAACGGCAAAGAAGTGTTTTAGGGCTTCCCCTGGAGCGCGGGGAAATGGCCACAAGGAAGAACGTGAGCTTTTAGTACACTTGGGCCTCTCCAAGCGAGGCAAGGAGGGTTGCAAGACTTTATCCACAGCAGCGCTTTTATCATCTGTGGACATTGTACATATGTTTGCCAGTAGGGCTAGAA</t>
  </si>
  <si>
    <t>Superb Fairy-wren</t>
  </si>
  <si>
    <t>Maluridae</t>
  </si>
  <si>
    <t>R2-1_MCS</t>
  </si>
  <si>
    <t>AAGAGAGCTGTCAAAAAAGGCAACTACCTTCGCTTCCAACGTCTATTCCATCTCGTCAGGGGGAAACCAGCCAAGATTATTTTAGATGATATAGAATGTTTGTTGTATGATATCCCACAGGGGAAATCTATTCAGTTTTTAAGAGCAGATGGGAAACACCTGGAAATTTTCAAGGCCTTGAGGAATTCCAAATTAAAGGGAAAGCCAACAACAGTGCTTTCAGGGACTTAATTATGGCTAAAGAAATTAAAAAGAATATACAGGAGATGAGCAACTCCTCTGCTCCCGGTCTGGATGGGATCACCCTAGGGGACATTAAGAAAATGGACCCCGATTATTCCCAGACCATGGAGATCTTTAACATATGGTTAACATCAGGAAATATCCCTGATATGGTAAGAGGATGCAGAACAGTGATAATACTGAAATCAACCACGCCAGAGCGCCTGAGGAATGTTAATAACTGGAGGCCCATGACGATTGGTTCCATCTTGCTGAGASTATTCTCTAGAATATTAACAGCGAGGTTGACTAAGGCATGCCCCTTGAACCCAAGGCAGAGAGGCTTTATCAAAGCGCCGGGTTGCTCCGAAAATCTAAAACTCCTACAAACCCTGATTTGATCCGCTAAAAAAGAGCACAAACCCCTGGGCGTAGTTTTCGTGGATATCGCTAAGGCTTTTGACACTGTGAGCCACCAACACATACTACACGTCCTGCAAGAGAGGGCGGTCGACCCCCACATCGTTGGCCTGGTGAAAAATATGTACAACGACGTCAATACATATATCAACACCAACAGAACTGAGACAGATCGCATCCAACTATGGGTAGGAGTAAAACAAGGCGATCCAATGTCTCCTCTCTTATTTAATCTGGCAATGGACCCCCTAATATGCAAGCTGGAAGAGACCGAGAATGGATTCCACCGTGGACAGAGCAGCGTCACAGAAATGGCGTTCACGGATGATCTGGTCTTACTGAGTGACTCCTGGGACAACATGAAGAAGAACTTCGAGATACTAAAGACCTTTTGCAATCTCACCGGTCTCAAAATGGAAGGGGAAAAGTGTCACGGCTTCTTCAACACACCAACTAAAGACTCCTATACCATCAACGACTGCGATGCCTGGACCATCAACGGCACCCCCYTGAACATGATCGACCCCGGGGACTCTGAGAAATATCTGGGCCTGCAGATTGACCCATGGACTGGAAGAGCAAATTACGTTCTATCTGCGAAACTCGAACTCTGGCTGCAATGTATCGAGAAAGCTGCATTCAAACCTCTGCAAAAGATTGAGATCCTCAAGACATACACCATCCCTCGACTGATCTACCTGGCTGACCACTTGGAAGTAAAAGCAAGCCTCCTCGAAGCACTCGAYCTAAAAATCCGTTCGACGGTCAAAGAATGGCTGCACTTACCTGCGTGTACCTGTGATGCCATCTTGTACTCAGGCACGAGAGACAGCGGGTTGGGTATCATCAAATTGGCTGGCCTAATCCCGAGTGTGCAGGCCCGACGACTGCATAGACTCGCCCAGTCGTCGGACGAAACTTTGAAAGAATTACTGGATAAGGAACAGATGGAAAAAACATACGAGAAATTATGGGTCCAAGCTGGAGGTGATAGGGAAAAGATACCATCAATCTGGGAAGTCAGACCGTTGCGTCTATCGACTAGGTCATGTAGTGCAGACAGTAATTCAGAATGGGAAGCGCCATCCTTAAAAAACAAATTTCCAATACCATGTAACTTGAGAAAATTAGAATTTACTAATTGGACCAAACTATTGTCCCAAGGCCGGGGAATCAAAAATTTTGAGAACGACAAAATTAGTGACCATTGGCTGCAAAATTATAGAGGCATACCTCACAGGAAACTCTTGACAGCATTATAATTGAGAGCTAATGTTTATCCCACTACAGAATTCCTAGCCAGAGGCAGACAAGATAAATACATCAAGACATGCAGACACTGCAATGCAGACAACAAAACCTGTGCCCACATCATCGGCAGCTGCCTGGTCACACAAATGCGAGAATTAAGAGACACAATTACATCTGCGACGTGCTGTCCAAAGAGGCGAAGGAGAAGGACTGGGTGGTGTTTCAAGAACCGCAACTAAGGGATACCAACAAGGAACTATTGGTATCAAGAAACCTGATTTGGTGTTTGTTAAAAACGACCAGGCCCTGGTAGTGGACGTGACGGTGCGATATGAGTCATCTCTAACATCGCTAGAGGAAGCCACCGCTGAGAAGGTTACCAAGTACAGACACCTAGAGGATGAAATCAAGGAACTTACCAACGCGAAGGACGTTGTTTTTGTGAGTTTTCCAGTGGGGGCCCGAGGGAAATGGTTCAACAAGAACTTTGAACTTTTGGAGACTCTTGGCCTTGCCAGAACAAGGCGAGAGAAGGTTGCCCGGACTCTATCTACTGTTGCACTTATGTCATCCGTAGATATTGTACATATGTTTGCAAGTAAGTCTAGAAGCTGTAATGAGTAGCAAAATCGTTTTTCATTTTCTGTAAACCATTATTTCACTTTTTTGCTTATTTCAGTAAAGTTGCGACAAGGGTTAGGGACACAGGGCAGCCACAAGCCAGTGTTAGAAAAGCCAGAATTCGCGGATAGTAAGTAGGGACACGACTCAAAATTCTATCGCGTCAATTAACATCTAATTTGGACTTTCTTACCAGATTTGTCCGAGGTGGACGGGCCACCTTCACTTAACCCAGAAAAGGAACATATATTAATTATATGTGTTCGAAAAATAGCCAAATGCCTCGTCATCTAAT</t>
  </si>
  <si>
    <t>bMelMel1.0.a</t>
  </si>
  <si>
    <t>R2-1_MMe</t>
  </si>
  <si>
    <t>VDLVSQNYLTSKTTNLAENELDSLVNFYFEMYRSDLHEHVHEGVHFSVDWEVLDGLPEVYEQLAPQPCMGENLDASPPRDSEPFVLGEGSGKEVREGTPEALPPVPGEHGGQSPDKIVKVTVPDKNPPCPCCGTRVNSVLSLIEHLKGSHGKKKVCFRCAKCGKENINYHSVICHFPKCRGPVIEKAPAGEWICEVCGRDFTTKIGLGQHKRLAHPLIRNKERIVASQPKETSNRGAHKRCWTKEEEELLIKLVAQFEGNKNINKLIAEHITTKTAKQISDKRRLLPKKTTDEADKELGMRLRSRRVVGTEPGSSQQAQAEAENNGPGKNHLPRRPAAGGETMEKIRPTDKDNGHQETSGQQREGQLQAHYHEKIKESLSAGAINNFPRAFKQLMDGQEMQTMINQAAQDCFGCLESISQIRTATRGKKEKVTHEKQPKKPFQKWMKTRAIKKGNYLRFQRLFHLDRGKLAKIILDDIECLSCDIPPSEIYSVFKARWETPGNFAGLGDFEIKGKADNSAFRDLITAKEIERNVQEMSKGSAPGPDGITLGDIRKMDPGYSRTAELFNLWLTSGEIPDMVRGCRTVLIPKSTKPERLKDINNWRPITIGSILLRLFSRIVTARMSKACPLNPRQRGFIRAAGCSENLKLLQTIIRTAKSEHRPLGVVFVDIAKAFDTVSHQHIINALQQRGVDPHIIGLVNNMYKDISTYVTTKRNTHTDKIQIRVGVKQGDPLSPLLFNLAMDPLLCKLEEQGKGFHRGQRSITAMAFADDLVLLSDSWENMKTNIKILETFCDLTGLKTQGEKCYGFYIKPTKDSYTVNNCAAWTINGTPLNMINPGESEKYLGLQFDPWTGIAKTNLTTKLDFWLERIDQAPLKPLQKLDILKTYTIPRLTYLADHTEMKAGALEALDQKIRTAVKDWLHLPLSTCDAILYSSTKDGGLGVTKLAGLIPSVQARRLHRIAQSSDETMKEFLEKHQMEQLYKKLWIQAGGESEKMPSIWEALPATVPSNSADTTSEWEAPTMKTKFPKPCDWRRNEFEKWTKLVSQGRGIKSFEGDKISNDWLQYYRRIPHRKLLTALQLRANVYPTREFLSRGREENYIKACRHCKADNETCAHIIGCCPVTQDARIKRHNYICDVLTEEAKKKDWVVFKEPHIRDTIKELYKPDLIFVKDGRAFVVDVTVRYEASKTSLEEAAAEKVNKYKHLGSEVRRLTNAKDVVFLGFPLGARGKWYEGNFELLDTLGLSKSRQVRVAKTLSTTALLSSVDIVHMFASRARRIHDGG</t>
  </si>
  <si>
    <t>CCGAGCTGGGTCTTTCTCTGCGCTGCGTTCGCGCGGGGTTGCGGGGACCGGTCCCGCCGGCTCCCGGCGCCGCGGTCGGCCGAGGCTGGCTGCGCTCGGTTGGCCCCGGCGGCGCGGCGTTGCCGGTCCGGGATCGCGGGCTGGGTCGATCTCTGCGCGGCGTTTTGCGCGGGGGTTGCGGGGGCCGCTCCTGCCGGCACCCGGCGCCGCTGTCGGCCGGGGCCGGCTTCGCTCGGTTCGCCCCGGCGGCGCGGCGTTGCCGATCCGGGATCGCGGGCTAAATCGATCTTAGCCGCAGGTAGGGAGCCGTTGGGATTCACCAGCCCGACGAACTCCTATAAAATTCGGTGAAACAAATTCCTCGGTAAAAGCCGCGTGGCTTATTGCCTTAAACCTGGCCCCTTCGGTTTCAGACAGGGGCAAAAAGAGTTCAGAATCACTCCGTTTGATGGCTAAAATTCCGGATCCGTTCCTTGGGGGGGGGGTCTGGGGGCCGCCGGTACGCCTGTCCAGGGTATCGGTGGGCACTCAGACTTCCCCCTCCGACTGGGTAGACCTGGTTTCCAGGGCTTTACCCAGGACTAAATGTATTTCCCGGGG</t>
  </si>
  <si>
    <t>GGTAGACCTGGTATCCCAAAATTACTTAACATCTAAAACCACCAATCTGGCAGAAAATGAATTGGATTCACTGGTGAATTTTTATTTTGAAATGTATAGATCGGACTTGCATGAGCATGTGCATGAGGGTGTTCATTTCTCTGTTGATTGGGAGGTGTTGGACGGGCTGCCCGAGGTGTATGAACAACTTGCACCACAACCTTGTATGGGGGAAAACTTAGATGCTAGCCCCCCACGAGACAGTGAACCGTTTGTGCTTGGTGAGGGAAGCGGCAAAGAGGTGAGGGAAGGCACACCAGAGGCTCTGCCTCCAGTGCCTGGGGAACATGGAGGACAGTCACCAGATAAAATAGTGAAGGTAACTGTTCCTGACAAAAATCCACCTTGTCCTTGCTGTGGAACCCGGGTTAACTCTGTGTTAAGCCTGATTGAACATCTAAAGGGGTCGCACGGGAAAAAGAAGGTTTGCTTTAGGTGTGCCAAGTGTGGAAAAGAAAATATTAATTATCATAGTGTGATTTGTCATTTTCCAAAATGTAGGGGTCCAGTAATTGAAAAGGCTCCAGCAGGAGAGTGGATCTGTGAGGTATGCGGCAGAGACTTCACAACCAAAATTGGCCTGGGACAACATAAAAGATTGGCACACCCGTTGATAAGAAACAAAGAAAGGATCGTTGCTTCCCAACCGAAAGAAACATCAAATCGAGGAGCCCACAAAAGGTGCTGGACAAAAGAGGAGGAAGAACTGCTGATAAAACTGGTGGCACAGTTCGAGGGAAACAAAAACATCAATAAACTTATCGCTGAACACATAACGACAAAAACAGCTAAGCAAATTAGTGATAAGAGAAGATTGCTGCCGAAGAAAACAACAGATGAAGCTGACAAAGAACTTGGGATGAGACTTCGCTCCAGGAGAGTCGTGGGAACGGAACCTGGGTCGAGTCAGCAAGCCCAGGCAGAAGCCGAGAACAATGGACCTGGGAAGAATCATCTGCCAAGGAGGCCAGCTGCTGGAGGGGAAACAATGGAGAAGATAAGACCCACTGATAAGGATAACGGTCACCAGGAGACCAGCGGCCAGCAGAGGGAGGGGCAGCTGCAGGCTCATTACCACGAGAAGATCAAAGAAAGCTTATCAGCTGGAGCAATTAACAACTTCCCCAGAGCATTCAAGCAATTAATGGATGGCCAGGAGATGCAAACAATGATCAATCAAGCAGCGCAGGATTGCTTTGGATGCCTGGAATCGATAAGCCAAATTAGAACTGCTACCCGTGGGAAAAAGGAGAAGGTGACTCATGAGAAGCAGCCAAAGAAGCCGTTTCAGAAATGGATGAAAACCAGAGCGATCAAAAAAGGTAATTACCTGCGATTCCAGCGTTTATTTCATCTAGACAGGGGGAAATTAGCAAAGATTATTTTGGACGACATAGAGTGTTTGTCCTGTGATATTCCACCCAGTGAAATCTATTCGGTATTTAAAGCCAGATGGGAAACACCTGGTAATTTTGCTGGCCTTGGGGACTTTGAAATTAAAGGGAAGGCAGACAACAGCGCCTTCAGAGACTTAATCACGGCCAAAGAAATTGAAAGAAATGTGCAGGAAATGAGCAAGGGCTCAGCTCCAGGTCCAGATGGGATTACTCTTGGGGACATCAGGAAGATGGATCCCGGGTACTCCCGGACTGCTGAGCTCTTCAACTTATGGTTAACATCTGGGGAGATCCCGGACATGGTGAGGGGGTGCAGAACTGTTTTGATTCCTAAATCTACAAAACCGGAACGTTTAAAGGACATTAATAACTGGAGACCCATCACGATTGGTTCCATCTTGCTGAGACTGTTCTCCAGGATTGTAACAGCAAGGATGAGCAAGGCGTGCCCCCTCAACCCAAGGCAGAGAGGCTTTATTAGAGCAGCGGGATGCTCTGAAAACCTGAAACTCCTGCAAACTATAATTCGGACTGCCAAAAGTGAACACAGACCACTGGGTGTTGTATTCGTGGACATCGCCAAGGCTTTTGACACCGTAAGCCACCAGCACATCATAAATGCTTTGCAGCAGAGGGGAGTGGATCCCCACATCATTGGCCTGGTGAACAATATGTACAAGGACATCAGTACGTATGTCACCACAAAAAGGAACACACACACAGACAAAATCCAGATCCGGGTTGGAGTAAAGCAGGGTGACCCGCTGTCACCCCTTTTATTTAACCTGGCAATGGACCCCCTGTTGTGCAAGCTGGAAGAACAGGGTAAAGGATTCCACCGAGGACAGAGAAGCATAACAGCGATGGCATTTGCTGACGACCTGGTCCTGCTGAGCGACTCATGGGAAAATATGAAAACAAACATCAAAATATTAGAGACCTTCTGCGATCTCACCGGTCTCAAGACACAAGGGGAAAAGTGCTACGGCTTCTACATCAAGCCCACAAAGGACTCTTACACCGTCAATAACTGCGCTGCATGGACCATCAATGGCACACCCCTGAACATGATCAACCCCGGGGAATCTGAGAAATACCTTGGCCTGCAGTTTGACCCCTGGACTGGGATAGCAAAAACTAACCTCACCACAAAACTAGATTTCTGGCTCGAACGAATTGACCAAGCCCCACTCAAACCTCTGCAAAAACTCGACATCCTCAAAACATACACCATCCCTCGACTGACCTACCTGGCTGACCATACAGAAATGAAAGCAGGGGCTCTGGAAGCACTTGACCAGAAGATAAGAACAGCGGTCAAGGACTGGCTGCACCTACCTTTGTCCACCTGCGATGCCATCTTGTACTCGAGCACGAAGGACGGCGGTTTGGGCGTCACCAAGTTGGCGGGGCTGATTCCCAGCGTACAGGCCCGGAGACTGCATCGGATTGCGCAGTCCTCAGATGAAACTATGAAAGAATTCCTAGAGAAACATCAGATGGAGCAGCTGTATAAGAAATTGTGGATTCAAGCTGGAGGGGAAAGTGAGAAGATGCCCTCAATTTGGGAAGCACTACCGGCGACTGTACCATCCAATAGTGCAGACACAACTTCGGAGTGGGAAGCACCGACCATGAAAACTAAATTTCCTAAACCTTGTGATTGGCGGAGAAATGAATTCGAGAAATGGACCAAATTAGTGTCCCAAGGCCGGGGAATTAAAAGTTTTGAAGGCGATAAAATTAGTAATGATTGGCTCCAATACTATAGACGCATACCTCACAGGAAACTCCTCACCGCATTACAACTTAGGGCCAATGTCTACCCTACGAGAGAATTTCTCTCCCGGGGTAGAGAGGAAAATTACATCAAGGCCTGCAGGCATTGCAAAGCGGACAACGAAACCTGCGCCCACATCATCGGCTGCTGCCCAGTGACGCAGGACGCTCGAATCAAGAGGCACAATTACATCTGTGATGTGCTTACTGAGGAGGCAAAGAAGAAGGACTGGGTAGTGTTCAAGGAACCGCACATAAGGGATACCATCAAGGAGCTGTACAAACCAGATCTAATATTTGTGAAGGATGGACGTGCATTCGTCGTGGATGTGACAGTACGATACGAAGCCTCCAAGACATCCCTGGAGGAAGCCGCTGCAGAGAAAGTTAACAAGTACAAACATCTGGGCTCTGAGGTGCGAAGACTCACCAACGCAAAGGACGTTGTTTTTCTGGGCTTTCCCCTTGGAGCGCGGGGAAAATGGTACGAAGGGAACTTTGAACTTTTAGATACACTTGGCCTCTCCAAATCGAGGCAAGTGAGGGTTGCAAAGACTTTATCCACAACGGCGCTCCTATCATCTGTGGACATAGTACACATGTTCGCCAGTAGGGCCAGAAGAATACATGATGGAGGATAAAGAATTATTTACTTTTTTTTCTGTTTTAAGTTGTATTAATTATTTTTATTTTGTATTTGTTTATTTAACCTTTTTGTTTTTTTGTAGTTTGTTGCTTATTGCTTTTGTATGTTTTGTTTCATTTCCCCTTTATATTTTAATAAATTAGACGGTAGCTAGGTTCGTATGGCAGCCACAAGCCAGTTAGGTAGCTCATAGTGAGTAGGGACAGAAAACTTTTTTCATAACGCGTCATTTAACATCTGATTAGGACCAAGTTACCGGATTTGGACCAATTTACCGGATTTGTCCAAGGTGGACGGGCCACCTTTACTTAACCCGGAAAGGGAACATATATTATTATATGTGTTCGAAATA</t>
  </si>
  <si>
    <t>TAGCCAAATGCCTCGTCATCTAATTAGTGACGCGCATGAATGGATGAACGAGATTCCCACTGTCCCTACCTACTATCCAGCGAAACCACAGCCAAGGGAACGGGCTTGGCGGAATCAGCGGGGAAAGAAGACCCTGTTGAGCTTGACTCTAGTCTGGCGCTGTGAAGAGACATGAGAGGTGTAGAATAAGTGGGAGGCCGGGCGCGCGCTCGGCGGTGCGGGGCGACCCGCCTGCCGGCGTCCCGGCCGTCGGTGAAATACCACTACTCTGATCGTTTTTTCACTTACCCGGTGAGGCGGGGGGGCGAGCCCCGAGGGGGGCTCTCGCTTCTGGCGCCAAGCGGCCGGCGCGCGCCGGCCGCGACCCGCTCCGGGGACAGCGGCAGGTGGGGAGTTTGACTGGGGCGGTACACCTGTCAAAGCGTAACGCAGGTGTCCTAAGGCGAGCTCAGGGAGGACGGAAACCTCCCGCGGAGCAGAAGGGCAAAAGCTCGCTTGATCTTGATTTTCAGTACGAATACAGACCGTGAAAGCGGGGCCTCACGATCCTTCTGGCTTTTTGGGTTTTAAGCAGGAGGTGTCAGAAAAGTTACCACAGGGATAACTGGCTTGTGGCGGCCAAGCGTTC</t>
  </si>
  <si>
    <t>TAAAGAATTATTTACTTTTTTTTCTGTTTTAAGTTGTATTAATTATTTTTATTTTGTATTTGTTTATTTAACCTTTTTGTTTTTTTGTAGTTTGTTGCTTATTGCTTTTGTATGTTTTGTTTCATTTCCCCTTTATATTTTAATAAATTAGACGGTAGCTAGGTTCGTATGGCAGCCACAAGCCAGTTAGGTAGCTCATAGTGAGTAGGGACAGAAAACTTTTTTCATAACGCGTCATTTAACATCTGATTAGGACCAAGTTACCGGATTTGGACCAATTTACCGGATTTGTCCAAGGTGGACGGGCCACCTTTACTTAACCCGGAAAGGGAACATATATTATTATATGTGTTCGAAATA</t>
  </si>
  <si>
    <t>Setophaga petechia</t>
  </si>
  <si>
    <t>American yellow warbler</t>
  </si>
  <si>
    <t>Parulidae</t>
  </si>
  <si>
    <t>bSetPet1.0.a</t>
  </si>
  <si>
    <t>R2-1_SPe</t>
  </si>
  <si>
    <t>NKFLGKSCLAYCPKPGPPVSERGKGFGRGLTTPSVLIVQFGPNMTIQIPDPFAGGVWGPPLRLSRLSVGTQTSPSDWVDLVSRALPGTVPIFGGVHPVSLSPRHRADLLNKIDRVSLVSQNSLTSKTTNLAENELDLLVNFSFELYRSDLHENVQEGVHFSVDLEVLSRLPEVYEQLAPQPCGGETFDSSLQRDSELFVLGEESGKEVSEGTPEALPPVPGEHRGQSPDNIVKVTVPDKNPPCPCCGTRVNSVLSLIEHLKGLHGKKRVCFRCAKCGKENINYHSVICHFAKCRGPVTEKVPAGEWICEVCGRDFMTKIGLGQHKRLAHPLIRNQERIVASQPKETSKRGAHKRCWTKEEEELLIRLEAQFEGNKNINKLIAEHITTKTAKQISDKRRLLPRRPTAGADSEPGVSSRTRSAARGVGTEPGLSQQSQEGTVDNGPGRDHLPGRPAAGGKTIDKSRRHPDKDNSRQRTRGQQREGQLQAHYQEKIKERLSAGAINNFPRAFKHLMDGQEMRTMINQAAQECFGCLESISQIRTATRGKKEKGNREKLPRKPFQKWMKERAIKRGNYLRFQRLFHLDRGKLAKIILDDIECLSCDISPSEIYSVFKARWETPGNFTGLGDFGVNGKADNSAFRDLITAKEIERNVQEMSKGSAPGPDGITLGDIKKMDPGYSRTAELFNLWLTSGEIPDMVRGCRTVLIPKSTKPERLKDINNWRPITIGSILLRLFSRIITGRLSKACPLNPRQRGFIRAAGCSENLKLLQTIIRTAKKEHRPLGVVFVDIAKAFDTVSHQHIMHALQQRGVDPHIIGLVNNMYKDISTYVTTKRNTHTDKIQIQVGVKQGDPLSPLLFNLAMDPLLCKLEECGKGFHRGQSSIAAMAFADDLVLLSDSWDNMKVNIEILETFCNLTGLKTQGEKCHGFYIKPTKDSYTINDCAAWTIKGTPLNMINPGESEKYLGLQFDPWTGIAKTNLLTKLEFWLERIDQAPLKPLQKLDILKTYTIPRLTYLADHSEMKAGALEALDQKIRTAVKDWLHLPSCTCDAILYSSTKDGGLGVAKLAGLIPSVQARRLHRIAQSSDEKMKGFLEKDQMEQLYKKLWIQAGGESEKMPSIWEALPANVPSITADTLSEWEAPSLKTKFPKPCDWRRKEFQKWTKLVSQGRGIKSFEGDKISNDWLQYYRRIPHRKLLTALQLRANVYPTREFLSRGREENYIKACRHCDAESETCAHIIGCCPVTQDARIKRHNHICDLLTEEARKKDWVVFKEPHIRDTTKELYKPDLIFVKDARAFVVDVTVRYEASKTSLEEAAAEKVNKYKHLGTEVRHLTNAKDIVFKGFPLGARGKWFEKNFEFLDTLGLSKSRQVRVAKTLSTAALLSSVDIVHMFASRARRLRNMGQ</t>
  </si>
  <si>
    <t>CCCGGCGCCGCTTTCGCGGGGTCTCGGGACCGGCCCCGCCGGCTCCCGGCGCCGCTTTTACGGGCGGGGGTACGGGGAGCGGTTCCGCCGGCTCCCGGCGCCGCTTTCGCGGGGTTCCGGGACCGGCCCCGCCGGCTCCCGGCGCCGCTTTTACGGGCGGGGGTACGGGGAGCGGTTCCGCCGGCTCCCGGCGCCGCTTTCGCGGGGTTCCGGGACCGGCCCCGCCGGCTCCCGGCGCCGCTTTTACGGGCGGGGGTACGGGGAGCGGTTCCGCCGGCTCCCGGCGCCGCTTTCGCGGGGTTCCGGGACCGGCCCCGCCGGCTCCCGGCGCCGCTTTTACGGACGGGGGTACGGGGAGCGGTTCCGCCGGCTCCCGGCGCCGCTTTACTGGCGGGTGTCGGGGGTGCGGGACCGGCCCCGCCGGCTCCCGGCGCCGCTTTGCTCCCGGGGTTGCGGGGAGCGGCCCCGCCGGCTCCCGGCGCCGCTTTCGCGGGGGTCGGGACCGGCTCCGCCGGCTCCCAGCGCCGCTTTTACGGGCGGGGGTGCGGGGACCGGCCCTGCCGGTTCCCGGCGCCGTTTTGAACCGGAGCGGACCGTCCT</t>
  </si>
  <si>
    <t>CAGAGATCGTACCTCGCCGTGGTCCCGCGGGTAACCCTGCGTACGGTGGGTAAGTCGATCTCTGCCCCCGGTTCGGAGCCGTTGGGACTCACCAGCCCAACGAACTCCTTATAAATTCGGTGAAACAAATTCCTCGGTAAAAGCTGCCTGGCTTATTGCCCAAAACCTGGCCCCCCGGTTTCAGAGAGGGGCAAAGGGTTCGGAAGGGGACTGACCACCCCCTCCGTTCTCATAGTCCAATTTGGTCCCAATATGACGATCCAAATTCCCGATCCATTTGCGGGGGGGGTCTGGGGGCCGCCGTTACGCCTGTCCAGGCTGTCGGTGGGCACTCAGACTTCCCCCTCCGACTGGGTGGACCTGGTGTCCAGGGCTTTGCCCGGCACTGTGCCTATTTTTGGGGGGGTCCACCCGGTGTCTTTATCTCCTAGACACAGGGCTGACCTGCTGAATAAAATTGACCGGGTAAGCCTGGTGTCTCAAAATTCCTTAACATCTAAAACCACCAATCTGGCAGAAAATGAATTGGATTTGCTGGTGAATTTTTCCTTTGAACTGTATAGATCGGACTTGCATGAAAATGTGCAGGAAGGTGTTCATTTTTCTGTGGACTTGGAGGTGTTGAGCAGGTTACCCGAGGTGTATGAACAACTTGCACCACAACCATGCGGGGGTGAGACTTTTGATTCTAGCCTCCAGCGAGACAGTGAACTGTTTGTGCTTGGGGAGGAAAGCGGCAAAGAGGTGAGTGAAGGCACACCAGAGGCACTGCCTCCAGTGCCTGGGGAACACAGAGGGCAGTCACCGGATAACATAGTGAAGGTGACTGTCCCTGACAAGAATCCACCTTGTCCTTGTTGTGGAACCCGGGTGAATTCTGTGTTATCCCTGATTGAACATCTTAAGGGGTTGCACGGGAAAAAGAGGGTTTGCTTTCGGTGTGCCAAGTGTGGTAAGGAAAATATTAACTATCATAGTGTTATTTGTCATTTTGCAAAATGTAGGGGTCCGGTGACTGAAAAGGTTCCAGCTGGAGAGTGGATCTGTGAGGTATGCGGCAGAGATTTCATGACCAAAATTGGCCTGGGACAACATAAAAGATTGGCACACCCTTTGATAAGAAACCAAGAGAGGATCGTTGCTTCCCAACCGAAAGAAACATCAAAGCGAGGAGCCCACAAAAGATGCTGGACAAAAGAGGAGGAAGAGCTGCTGATAAGGCTGGAGGCACAGTTCGAGGGAAATAAAAACATTAATAAACTTATCGCTGAACACATAACAACCAAAACAGCTAAACAAATTAGTGACAAGAGAAGATTGCTGCCCAGGAGACCAACAGCTGGAGCTGACAGTGAGCCTGGGGTGAGTTCTCGCACCAGGAGTGCAGCTAGGGGCGTGGGAACGGAGCCTGGGCTGAGTCAGCAATCCCAGGAGGGGACCGTGGATAATGGACCTGGGAGGGACCATCTGCCAGGGAGGCCAGCTGCCGGAGGGAAAACAATAGATAAGTCAAGACGACACCCTGATAAGGATAACAGTCGTCAGAGGACCAGGGGCCAGCAGAGGGAGGGGCAGCTGCAGGCCCATTACCAAGAGAAGATCAAAGAACGCTTATCAGCTGGAGCAATTAACAACTTCCCCAGAGCATTCAAGCACTTAATGGACGGCCAGGAGATGCGGACAATGATCAATCAAGCAGCGCAGGAGTGCTTTGGCTGCCTGGAATCGATAAGCCAGATAAGAACTGCTACTCGTGGGAAAAAAGAAAAGGGGAACCGGGAGAAGCTACCGAGGAAGCCGTTTCAGAAGTGGATGAAAGAGAGAGCAATTAAAAGAGGTAATTACCTTCGCTTCCAGCGTTTATTCCATCTAGACAGGGGGAAACTAGCAAAAATTATTTTAGACGATATAGAGTGCTTGTCCTGTGATATATCACCCAGCGAAATTTATTCGGTATTTAAAGCCAGATGGGAGACACCCGGTAATTTTACTGGCCTTGGGGACTTTGGAGTTAATGGGAAGGCGGACAACAGTGCCTTTAGAGACTTAATCACGGCCAAAGAAATTGAAAGAAATGTGCAGGAAATGAGCAAGGGCTCGGCTCCAGGTCCAGATGGGATTACTCTTGGAGACATCAAGAAGATGGATCCCGGGTATTCCCGAACCGCCGAGCTCTTCAATTTATGGCTAACATCTGGGGAGATCCCGGACATGGTGAGGGGATGCAGAACTGTTCTGATTCCTAAATCGACTAAACCAGAACGTTTGAAGGACATTAATAACTGGAGACCCATTACGATTGGTTCCATCTTGTTGAGATTATTCTCCAGGATTATAACAGGAAGACTGAGCAAAGCGTGCCCCCTCAACCCAAGGCAAAGAGGCTTTATTAGAGCAGCGGGATGCTCTGAAAACCTGAAACTCCTGCAAACTATAATTCGGACTGCCAAAAAAGAACACAGACCACTGGGTGTTGTATTTGTGGACATTGCCAAGGCTTTTGACACCGTAAGCCACCAGCATATCATGCACGCTTTGCAGCAGAGGGGAGTGGATCCCCACATCATCGGACTGGTGAACAATATGTACAAGGACATCAGTACGTATGTCACCACAAAAAGGAACACACACACAGATAAAATCCAGATCCAGGTTGGAGTTAAGCAGGGTGACCCGCTGTCGCCCCTTTTATTCAACCTGGCAATGGACCCCCTGTTATGCAAACTGGAAGAGTGTGGTAAAGGATTCCATCGAGGACAGAGTAGTATAGCAGCAATGGCATTCGCTGATGATCTGGTCTTACTGAGCGACTCCTGGGACAACATGAAAGTAAACATCGAGATATTGGAGACCTTCTGCAACCTCACCGGTCTCAAAACACAGGGGGAAAAGTGCCACGGCTTCTACATCAAGCCCACCAAAGACTCTTACACCATCAACGACTGCGCTGCATGGACCATCAAGGGCACTCCCCTAAACATGATCAACCCCGGAGAATCTGAGAAATATCTTGGCCTGCAGTTTGACCCCTGGACTGGGATAGCAAAAACCAACCTCCTTACAAAGCTAGAATTCTGGCTCGAACGAATTGATCAAGCCCCACTTAAACCTCTGCAAAAACTCGATATCCTCAAAACATACACCATCCCTCGACTGACCTACCTGGCGGACCATTCAGAAATGAAAGCAGGAGCTCTGGAAGCCCTCGACCAGAAAATCCGAACTGCAGTTAAGGACTGGCTCCACCTACCTTCGTGCACCTGCGATGCCATCTTGTACTCGAGCACGAAGGACGGCGGTTTGGGCGTGGCCAAATTGGCGGGACTGATCCCCAGTGTACAGGCCCGGAGACTGCACCGAATTGCGCAGTCCTCGGATGAGAAAATGAAGGGGTTCCTAGAGAAAGATCAAATGGAACAACTGTATAAGAAATTGTGGATTCAAGCTGGAGGGGAGAGCGAGAAGATGCCCTCAATTTGGGAAGCACTACCGGCAAATGTACCATCCATTACAGCAGACACACTTTCGGAGTGGGAAGCACCGAGCCTGAAAACTAAATTTCCTAAACCTTGTGATTGGCGGAGAAAAGAATTCCAGAAATGGACGAAATTAGTGTCCCAAGGCCGCGGAATTAAAAGTTTTGAAGGTGATAAAATTAGTAATGATTGGCTCCAATACTATAGACGCATACCTCACAGGAAACTCCTCACTGCGCTACAACTTAGGGCCAACGTCTACCCCACGAGAGAATTTCTCTCTCGGGGTAGAGAGGAAAATTACATCAAGGCCTGCAGGCATTGCGACGCGGAGAGCGAGACCTGTGCCCACATCATCGGCTGCTGCCCAGTGACGCAGGACGCTCGAATCAAGAGGCACAATCACATCTGTGACCTGCTTACTGAGGAGGCGAGGAAGAAAGACTGGGTGGTGTTCAAGGAACCGCACATAAGGGATACCACCAAGGAACTGTATAAACCGGACTTGATATTTGTTAAGGATGCACGTGCATTCGTCGTGGATGTGACAGTACGATACGAGGCCTCCAAAACATCTCTGGAGGAAGCCGCTGCGGAAAAAGTGAACAAGTACAAACATCTAGGAACCGAGGTCCGACACCTCACCAACGCAAAGGACATTGTGTTTAAGGGCTTTCCCCTTGGAGCGCGAGGGAAATGGTTTGAAAAGAACTTTGAATTTTTAGATACTCTTGGCCTCTCCAAGTCGAGGCAAGTGAGGGTTGCAAAGACTCTATCCACAGCAGCGCTCTTATCATCTGTGGACATTGTACATATGTTCGCCAGTAGGGCCAGAAGATTACGTAACATGGGGCAGTGAATTTTGTTGTTGTTTTATGCCTTGTTTATTCTTTTTATTGTTGTTGTACTTGTATTTTTATTTTAATAAATTAGACGGTAGCTAGGTTCGTAAGGACGCCACAGGCCAGTTAGGTAGCTCATAGTGAGTAGGGACAGAAACTTTAATTCATAACGCGTCAATTGCCACCTGATTTGGACCAATTTACTGGATATGACCTAATTTACCGGATTTGTCCAAGGTGGACGGGCCACCTTTACTTAACCCGGAAAAGGAGCATATATTAATTATATGTGTTCGAAATA</t>
  </si>
  <si>
    <t>TAGCCAAATGCCTCGTCATCTAATTAGTGACGCGCATGAATGGATGAACGAGATTCCCACTGTCCCTACCTACTATCCAGCGAAACCACAGCCAAGGGAACGGGCTTGGCGGAATCAGCGGGGAAAGAAGACCCTGTTGAGCTTGACTCTAGTCTGGCGCTGTGAAGAGACATGAGAGGTGTAGAATAAGTGGGAGGCCGGGCGCGCGCTCGGCGGTGCGGGGCGACCCGCCCGCCGGCGTCCCGGCCGTCGGTGAAATACCACTACTCTGATCGTTTTTTCACTTACCCGGTGAGGCGGGGGGGCGAGCCCCGAGGGGGGCTCTCGCTTCTGGCGCCAAGCGGCCGGCGCGCGCCGGCCGCGACCCGCTCCGGGGACAGCGGCAGGTGGGGA</t>
  </si>
  <si>
    <t>TGAATTTTGTTGTTGTTTTATGCCTTGTTTATTCTTTTTATTGTTGTTGTACTTGTATTTTTATTTTAATAAATTAGACGGTAGCTAGGTTCGTAAGGACGCCACAGGCCAGTTAGGTAGCTCATAGTGAGTAGGGACAGAAACTTTAATTCATAACGCGTCAATTGCCACCTGATTTGGACCAATTTACTGGATATGACCTAATTTACCGGATTTGTCCAAGGTGGACGGGCCACCTTTACTTAACCCGGAAAAGGAGCATATATTAATTATATGTGTTCGAAATA</t>
  </si>
  <si>
    <t>Réunion grey white-eye</t>
  </si>
  <si>
    <t>Zosteropidae</t>
  </si>
  <si>
    <t>R2-1_ZBo</t>
  </si>
  <si>
    <t>TGGGACAATTAACACCTTCCCAGAGGCATTCAAGCAGCTGCTGGAGGGCCAGGAGATGCAAGCCACGATCAATCAATCAGCCCAGGACTGCTTTGGATGCCTTGAATCGATGAACCAGATCAAGAAAGCCACCCAAGATAAGAGAGATAAGACCAAGGAGACCCGGAAATTACAACMGCCAGGGAGACCTCCTCAGAAATGGATGAAAAAGAGGGCCATTAAAAGAGGTACCTACCTTTGCTTTCAGCGCCTGTTCCATCTTGATAGAGGAAAATTAGCCAGATATCTGGACGATCAGATGTTTATCAATGTGATATTCAACCCAGTGAGATCTACTCAACATTCAAAGCCAGATGGGAGACACCTGGATCATTCAAAAGCCTTGGGAACTTCAAAATCACAGGAAAAGCTGACAACACTGCTTTCAGAGACCTGATCACAGCCAAAGAAATTGAGAAGAATGTGCATGAGATGTGCCAAAACTCGGCTCCTGGTCCAGATGGGATTACTCTGAGAAACATCAGGATGATGGATCCCAAATACACCCGGACCATGGAGATTTTCAACCTTTGGTTAACATCAGGAAAGATCCCAGATATGGTGAGGGGTTGCAGAACTGTTCTAATTCCTAAATCGACCAAACCAGAACGCCTAAAGGACATCAACAACTGGAGGCCCATCACAATCGGGTCCATCCTGCTTCCCGGCTGTTTCTCCAGGATCGTGACAGGCCAGACTGACTAAGGCGTGCCCGCTCAATCCTAGACAGAGAGGCTTTATAAGAGCGGCTGGATGCTCTGAGAACGTGAAACTTCTGCAATCCATCATTTGATCGGCCAAAAGAGAACACAGGCCACTGGGTGTTGTTTTTGTGGACAATGCAAAGGCTTTTTGATCTGTAAAGTCGAACCAACACATCCCTGCAGAGTCTGGAGCAAAGGGGAGTTGGGATCCTCATATTTGTCAGCTTGGTGAAGGCAATATGTTACGAAAACATCCGTATGTGTATCGCCACGGGGAAAACACAGACTGATTCACCAGAAAGGTAGGGAGTCAAAAGCAGGGTGACCCAATGTCTCCTTTCTTATTTAACCTGGCTATGGATCCCCTCCTGTGCGAGCTGGAAGAGAGCGGCAATGGGCACCACCGTGGTGGGAGCAGCATCACAGCAATGGCGTTTGCAGATGATCTGGTCCTGCTGAGTGACTCCTGGGAGGACATGACATGGAACATCAAGATACTTGAGACCTTCTGTACACCTCACCGGCCTCAAAAACACAGGGGAAAAAAATGCCACGGCTTTTACATGCAAGCCGACAAAAAGACTCTTACACTGTTAATGACCCTGTGCTGCCTGGACCCATCAATGGTACACCCCTGCATATGATTGAAACCTGGTGACTGCTGAGAAATACTGGGCCTGCAAATTGACCCTTTTGGACTGGAATAGCTAAATCTGACCTCCATACAAAACTWGAATTCTGGCTGGAACGAATTGATAGGGCTCCACTTAAACCTCTACATGAAAATTGATATCCTTTTACAAACATACACCATCCTAGACTAACTTAACGCTGGGCCTGACCATCAGAGTTTGAAAGCAGGATTCTATGGAAAATCTTGAACCCAAAAAGTTCGGACAGCAGTTACAAGATTGCTCAACCTACGCCTCGGAGAACCTGCAATGCCATCCTGTACTCAAGCATGAGGGACGGCGGTTTGGGCATACACCATTGGCGGCATTGATCCCCAGGTGCAAGCTCGGAAAACTGCCACAGAATTGCCCAGTCATCCGATGACACGATGAAGATGTAAATCGAGAAAGATCGAATGGAAAAAATGCATAAGAAATTATGGGATTCAAGCTGGTGGAGATGGGGAGAAAATACTTCAATTTGGGACACTAGCGAAGAAAGAACCATCTGAGCCCAATGCAGCAGAGACGTAAATTCGAAGTGGGAAGCACCGACCCTGAAAAAACAAACTTTCCCAACCCATGCAATTGGAGGAAAAATGAATTGATAAATGGTCTAAATTGGCATCTCAGGGAGGGGAATCTTAAATTTTCAAGGGGATAAATCAGTAATAATTGGATAAAACATACCAGACACATACCTCACAGAAAAACTCCTGACCGGTATCAGCTTAGGGCAAAATGTCTTCCCTACGAGAGAGTTTCTCATCAGGGATAGAAAGGGATAAATGTACCACAAATGCAGACATTGCCAAGCGGACAATGAGACATGCGCCCACATCATCGGTAACTGCCCAGTGGTACAGAATGCCAGGATCAAAAGACATAATTAACATCTGGCAACAGGCTAAATCGAAGAGGCGAAAAAGAAGACTGGGTGGTGATTCCAGGAAACGCACATATCAGGGATGCCAGCAAAGAACTATATAAACCGGACTTGATCTTTGTAAAAGATGACCGTGCACTCGTCGTCGATGTGAACGGTCGGTATGAAAACAAAGTCTCGGGTATAGAGACTGCACCTGAGAAGTCACAAATACAAACACCTGAAACGAGAAGTAGCAATACTCTTAAAAATGCAAAAGACATTGTTTTCATGGGCTTTC</t>
  </si>
  <si>
    <t>New Caledonian crow</t>
  </si>
  <si>
    <t>Corvidae</t>
  </si>
  <si>
    <t>R2-1_CMon</t>
  </si>
  <si>
    <t>VVKGATTVLMGISKPFLGPPIRLFQVSVGTQTSNSDWVDLVSRDFKPGTSSKSCGVDLVSLTSKHQVDPVAQNFPSGSPNSAENESDLVNLEFYRSDLCLDNVGGHFSVNWEGLSRLPEVFEHPTPQPSAEGGDHLPKDSEVIVLSDGEESGEHECGSALETSPPEPESTSETSPPEPATSTVPATSPPPPEDHEKQAPGDIPVVTIPDKNPPCPCCGTRVGGVGGLIEHLREAHGRRGVCFRCAKCGKESTNCHSIVCHVPKCRAKTETAPAGEWICEECGRDFQTKIGLGQHKRLAHPMIRNQERIAASHPKETSNRGAHKRCWTKEEEELLIKLEAQFEGNKNINKLIAEHIPTKTAKQISDKRRLLPRKPTEDVCEEPGVSHRTRRAAAGLKIEPGPSNQPGKGAEDKGPEISQRLRKPAAGRGTEPEIRHHPDKRTKQLGNIDQRREGQLQAHYQEKLGEWLSAGKIKTFPRAFKQLIKGQEMQPVVNTTAQDCFGCLEAISHTKPASRDKDKRESQGGKPTRPYQKWMKKRAVKRGKYLRFQRLFHLDRGKLAKIILDDVECLSCDISPSKIYSDFKARWETPGKFDSLGDFQINGKADNSAFRDLITAKEIEKNVREMSRNSAPGPDGITLRDIKKMDPEFSQTMEIFNLWLTSGKIPDMVRGCRTVLIPKSTRPERLKDINNWRPITIGSILLRLFSRILTARLTKACPLNPRQRGFIRAAGCSENLKLLQTIIRSAKRDHKPLGVVFVDIAKAFDTVSHRHILQGLQERCVDPHIVSLVSNMYENIRTYITTGKTQTDHIQIQVGVKQGDPMSPFLFNLAMDPLLCELETSGKGYHRGPSSVTAMAFADDLVLLSDSWENMKRNIRIVETFCDLTGLKTQGEKCHGFFIKPTKDSYTVNDCAAWTINGTPLNMIHPGESEKYLGLQIDPWTGLAKSDLSTKLESWLEKIGKSPLKPLQKLDILKTYTIPRLTYLADHSDLKAGFLEALDQTVRTKVKEWLHLPACTCDAIFYSSTRDGGLGLTKLAGLIPSVQARRLHRLAQSSDETMKLFLEKDQMEQLHKKLWVQAGGDREKIPSIWEAKPANVPSTSYSADITSEWEAPSLKSKFPKPCNWRKKEFKNWTKLVSQGRGIENFEGDKISNHWIQYYRGIPHRKLLTALQLRANVYPTREFLARGRKDKYTKACRHCEADNETCAHIIGNCPITQDARIKRHNYICKVLSEEAKKKDWVVFQEPHIRDTNKELYKPDLIFVKDARAFVVDVTVRYEASKTSLEEAAAEKVNKYNHLAEEIRELTNAKDVVFMGFPLGARGKWYHGNFELLGALGLSKTRQEKAARTLSSLRSRHPWTLYICLLVDLGAVR</t>
  </si>
  <si>
    <t>CGGCTTAGGAGAGTATAGTTACGAACTGGGCATCGCTGCAGAGATCGCACCTCCTCGTGGTCCCGCTGGATACCCTGCGTAGGGTAACAAAGTCGATCTCTGCCCCAGTACGGAGTCGTTGGGAATCACCAGTTCAACGATCTCCTGCTAAATTTGGTGAAACAAATTCGAGGTAAAAGCCGCACGGCTATTGCCCTAAACCTGGCCCCAAGGTTTAAAGAAGAGGGCAAAAGATCGGTAAGTGGTGAAGGGGGCCACTACCGTTCTAATGGGAATCTCCAAACCATTTTTGGGGCCGCCGATACGCCTGTTCCAGGTATCGGTCGGCACCCAGACCTCCAATTCCGATTGGGTCGACCTGGTGTCCCGGGATTTCAAGCCGGGCACCTCGTCTAAGTCCTGCGGGGTGGACCTGGTGTCTTTAACTTCTAAACACCAGGTAGACCCGGTGGCTCAAAATTTTCCATCTGGCTCTCCTAATTCGGCAGAAAATGAATCAGATCTGGTGAACTTAGAGTTTTATAGATCGGACTTGTGTCTTGATAACGTGGGTGGTCATTTTTCTGTCAATTGGGAGGGTTTGAGCAGGTTACCTGAGGTGTTTGAACATCCTACACCACAACCGAGTGCGGAAGGGGGCGACCACCTCCCCAAGGACAGTGAAGTGATTGTACTTAGCGACGGGGAGGAGAGCGGCGAGCACGAGTGTGGGAGCGCTTTGGAAACTTCGCCTCCCGAGCCCGAGAGCACCTCGGAGACCTCGCCTCCCGAGCCGGCGACCAGCACTGTACCGGCAACGTCCCCTCCTCCACCAGAGGACCACGAGAAGCAGGCACCAGGGGACATCCCAGTGGTGACTATTCCGGACAAAAATCCACCTTGTCCATGTTGTGGGACCAGGGTGGGGGGGGTGGGGGGCTTGATAGAACATCTAAGGGAAGCCCACGGGAGGAGGGGGGTCTGTTTTCGATGTGCCAAGTGTGGGAAAGAAAGTACCAACTGTCATAGTATTGTTTGTCACGTTCCTAAATGCAGGGCAAAGACAGAAACGGCTCCAGCTGGGGAGTGGATCTGTGAGGAATGCGGGAGAGATTTCCAAACTAAAATTGGCCTGGGACAACACAAAAGATTGGCACACCCTATGATTAGGAATCAGGAGAGGATCGCTGCTTCCCACCCAAAAGAGACCTCCAACAGAGGAGCCCACAAAAGGTGCTGGACAAAAGAGGAGGAAGAACTACTGATAAAATTGGAGGCTCAGTTCGAGGGCAACAAAAACATCAATAAACTCATAGCGGAACACATCCCAACTAAAACAGCAAAACAGATAAGTGACAAACGGAGGTTGCTGCCCAGAAAACCGACAGAGGATGTTTGTGAGGAGCCTGGGGTGAGTCATCGCACCAGGAGAGCAGCTGCGGGACTAAAAATAGAACCCGGGCCGAGTAATCAGCCTGGGAAAGGAGCAGAAGACAAAGGACCTGAGATAAGCCAACGACTCAGGAAGCCGGCTGCCGGGAGGGGAACGGAACCAGAGATAAGGCACCACCCAGATAAGAGGACAAAACAGCTGGGAAACATCGACCAGCGGAGGGAGGGGCAACTGCAGGCCCATTATCAGGAGAAACTCGGTGAATGGCTTTCAGCTGGGAAAATTAAGACCTTCCCACGGGCATTCAAGCAGTTAATCAAAGGCCAGGAGATGCAACCGGTGGTGAATACAACAGCGCAGGACTGTTTTGGATGCCTGGAGGCGATAAGCCACACAAAACCAGCAAGCCGAGATAAGGACAAGAGGGAGAGCCAGGGGGGAAAACCGACAAGGCCTTATCAGAAGTGGATGAAAAAGAGAGCGGTGAAAAGAGGTAAATACCTACGTTTCCAACGTTTATTCCATCTCGATAGGGGAAAGCTAGCTAAGATTATTCTGGATGATGTAGAATGTCTGTCCTGTGATATCTCACCCAGCAAAATTTATTCGGACTTTAAAGCCAGATGGGAAACACCTGGTAAATTTGACAGCCTTGGGGACTTCCAAATTAATGGGAAAGCCGACAATAGTGCTTTCAGGGACCTAATTACGGCCAAAGAAATCGAGAAAAATGTGCGGGAGATGAGCAGGAATTCGGCTCCAGGTCCAGACGGGATTACTCTGAGAGACATCAAGAAGATGGACCCCGAGTTTTCCCAGACCATGGAGATCTTCAACCTATGGTTAACATCAGGAAAAATCCCGGACATGGTGAGGGGGTGCAGGACTGTGTTAATCCCGAAGTCAACCAGGCCGGAGCGCTTAAAGGACATTAACAACTGGAGACCCATAACGATTGGATCCATCTTGCTGCGACTGTTCTCCAGAATTCTAACAGCAAGGTTAACCAAGGCGTGCCCCCTCAACCCAAGGCAAAGAGGCTTCATCAGAGCGGCGGGATGCTCTGAAAACCTGAAACTCCTGCAAACTATAATTCGATCAGCCAAAAGAGATCATAAACCGCTGGGTGTTGTGTTTGTGGACATTGCCAAGGCCTTTGACACCGTGAGCCACCGGCACATTCTACAAGGTCTGCAGGAGAGGTGTGTGGATCCCCACATCGTCAGCTTGGTGAGCAATATGTACGAGAACATCCGTACATATATCACCACGGGGAAGACACAGACAGACCACATCCAGATCCAGGTTGGAGTAAAACAGGGCGACCCGATGTCACCCTTTTTATTTAATCTGGCTATGGATCCCCTACTCTGCGAACTGGAAACGAGCGGCAAAGGGTACCACCGAGGACCGAGCAGCGTCACAGCGATGGCGTTCGCAGACGATCTGGTCCTGTTGAGCGACTCCTGGGAAAACATGAAGCGGAACATCAGGATAGTAGAGACCTTCTGCGACCTCACCGGTCTCAAAACACAGGGGGAAAAGTGCCACGGCTTCTTCATCAAGCCCACCAAGGACTCCTACACTGTCAACGACTGCGCTGCTTGGACTATTAATGGCACACCCCTGAACATGATCCACCCCGGAGAATCTGAAAAATACCTGGGCCTGCAGATTGACCCCTGGACTGGGCTAGCAAAATCCGACCTATCTACAAAACTAGAAAGCTGGCTTGAGAAAATAGGTAAATCTCCTCTTAAACCTCTGCAGAAACTCGATATCCTCAAAACGTATACCATCCCTCGACTGACCTACCTGGCTGACCATTCGGATCTGAAAGCGGGGTTCCTCGAGGCCCTTGACCAGACGGTTCGGACGAAGGTCAAGGAATGGCTGCACTTACCTGCGTGCACCTGCGATGCCATCTTCTACTCGAGCACGAGAGACGGCGGTTTGGGCCTCACCAAACTGGCAGGACTGATCCCTAGCGTGCAAGCTCGAAGACTGCATCGGCTCGCCCAGTCTTCTGATGAGACCATGAAGTTGTTCCTGGAGAAAGATCAAATGGAACAACTGCATAAGAAACTGTGGGTTCAAGCTGGAGGGGACAGGGAGAAGATACCTTCAATTTGGGAAGCAAAACCGGCGAACGTACCATCCACCTCATACAGTGCAGACATTACTTCTGAGTGGGAAGCACCGTCCTTAAAAAGTAAATTTCCCAAACCGTGCAATTGGCGTAAAAAAGAATTTAAGAATTGGACTAAATTAGTGTCCCAAGGCCGTGGAATTGAAAATTTTGAAGGAGACAAAATTAGCAACCATTGGATACAATATTACAGAGGCATTCCTCACAGGAAACTCCTTACAGCCTTACAACTGAGAGCAAACGTCTACCCCACGAGAGAATTTCTAGCCAGGGGTAGAAAGGATAAATACACCAAGGCGTGCAGACACTGCGAGGCGGACAACGAAACCTGTGCCCACATCATCGGCAACTGCCCGATAACGCAGGACGCGAGAATCAAGAGGCACAACTACATCTGTAAGGTGCTGTCAGAGGAGGCGAAGAAGAAGGACTGGGTAGTGTTTCAGGAACCGCACATAAGGGATACCAACAAGGAACTGTACAAACCAGACCTGATTTTCGTGAAAGACGCCCGTGCATTTGTCGTGGACGTGACAGTTCGATACGAAGCAAGCAAAACATCGCTTGAGGAGGCCGCCGCAGAGAAAGTGAACAAGTACAACCACCTCGCCGAAGAGATACGAGAACTGACCAACGCAAAGGACGTTGTGTTCATGGGCTTTCCCCTAGGAGCGCGGGGGAAATGGTACCATGGGAACTTTGAACTGTTGGGTGCTCTCGGCCTTTCCAAAACAAGGCAGGAGAAGGCTGCCCGGACTCTATCCTCCTTGCGCTCACGTCATCCGTGGACATTGTACATATGTTTGCTAGTAGATCTAGGAGCTGTAAGGTAGCATAGACTGTTACTTTATTTTACTTTGTAAATGTTGTCCTGTAACATTTTATAACATATCTTCAATAAAGTTTCGGCGGGGGCTAGGGACGCAGGGCAGCCACAAGCCAGAACATCGCTCACGGTAAGTAGGGACAGGACGGAACTTTTCATAACGCGTCAATTACCACCCGATTTGGACCAATTTACCTGATTTGTCCAAGGTGGACGGGCCACCTCTACTTAACCCGGAAAAGGAACATATAGTACTTATATGTGTTCGAAAAA</t>
  </si>
  <si>
    <t>TAGCATAGACTGTTACTTTATTTTACTTTGTAAATGTTGTCCTGTAACATTTTATAACATATCTTCAATAAAGTTTCGGCGGGGGCTAGGGACGCAGGGCAGCCACAAGCCAGAACATCGCTCACGGTAAGTAGGGACAGGACGGAACTTTTCATAACGCGTCAATTACCACCCGATTTGGACCAATTTACCTGATTTGTCCAAGGTGGACGGGCCACCTCTACTTAACCCGGAAAAGGAACATATAGTACTTATATGTGTTCGAAAAA</t>
  </si>
  <si>
    <t>Daurian jackdaw</t>
  </si>
  <si>
    <t>GGCTTATGAGAGTATAGTTACAAACTGGGCACCGCTGCAGATATCGACATTCCTCGTTGGTCCCGCTGGATACCCGGCTGGGTTAACAAAGTCATCTCTGCCCCAGTACGGAGTCGTTGGGAATCACCAGCTCAAGATCTCCTCGAACTTTGGGGGAAACACAATTTGAGGTAAAAGGCCGCGCGGCTATTGCCGCGAAACTCGCCCAAGGGCTCAAAAAAGGAGGGCGAAAGATCGGTAGTGGTGAGGGGGCCAATCCGTTCTAATGGTAATCTCCAACCCCTTTTTGGGGCGCCGATACGCCTTACCAGGTACGGTCGGCWCCCAAACTCCACCTTCCTATTGGGTTGACCTGGGGGTCCCGGGATTTCAAGCCGGGCTCCTCGTCTCAGTCTGCGGTGTGGACCTGGTGTCTTTACTTCTAAACACTGGGTAGCCCTTCTGTCTAAAACCGCTCGTGTAGACCCTTTTCTTTAAGTCCTAACTCACGTTCGACCCTCTGACTAAAACTAACCATAGACTGGTGCTTCAAATTTTCCATCTGGTCTCCTAATTCGCAGAAATGACTAGATTCTGGTGAACTTAGATTTTTATAGATCGGATTGTGTCGTGCTACGTGGGTGGTCATTTTCCGGGAACTGGGAGGGTTTGAGCGGGTTACCTRAGGTGTATGAACATCCTACACCACAAGCGAGTGCAGAAAGGGGCGACCATCTCCCCAAGGACTGTGAGGWGATTGTACTTAGCGACGGTGCGGAGAGCTGCGAGCATGAGCGTGGGAGCGCTTTGGAAACTTCGCCTCCGAGCCCGAAACCACCTCGGAGAACTTCGCCTCCCGAGCCGGAGAACAGCACTTTAACCGCAAAAAAAAAACCAAATTCCCCCCCCCCCCTCCTCCCCAGAGGCCACGAGAAGCATGCACCAGGGGACATCCCATGGGTGACCTATCGGACAAAAAATCCACCTTGTCCCATATGTGGGACCCGGTGGGGGGGGGGGGGGGCTTGCTTGAACATCCTTAGGAAGCCCACGGGAGGAGGGTTTGTATCTGTTTTCGATGTGCTAAGTGTGGAGAAATAAATGTAACACGTCATAGTTTGTTTTGTCACGTTCCAAATCAGGGAAGACAGAACGGCTCCAGCTGGTATTGGATCTGTGAGGAATGGCGGGAGAGATTCAAACTAAAATGTGGCCTGGGACACACAAAAGATTGGCACACCCGATGATTAGGAATCAAGAGAGGRTCGCTGCTTCCCGCCCAAAGGAGACCTCCAACGAGGAGCTCACAAAAGGTCTGGCAAAAGCAGAAAGAACTACTGCTAATTGAGGCTCAGGTTCGAGGGCACAAAAACATCATAAACTCATAGCGGAACAGATCCCACTAAAACAGCAAAACAGATAGTGACAACCGGAGGTTTTGCTGCCCAGAAAACCGTCAGAGGATGTTTTTGTTAGGAGCCTGGGGTGAGTCATCGCCACCAGGATAGCAGCTGCTGGCTAAGAATAGAATCTGGGCCGCGTAATCAGCCTGGGAAAGGCTCAGAGACACAATGACCTGATATAATCCCAACGACTCAGGAGCGGCTGCCGGGAGGGGAACGGAACCGGAGATAAGGCACCACCCAGATAAGAGGACAAGACAGCTGGGAAACATCGACCARCAAAGGGAGGGGCAACTGCAGGCCCATTATCAGCGGAACTCGTGAATGCTTCAGCTGGTACAATTAAGACCTTCCTGTCATTAACAGCGTTATCAAAGGCCAGGATATGCCATCTGTGGTGAATACACAGCGCAGGACTGTTTTGGATACCGGGAGGAAATAACCCACACACAAAACAGCGACCATATAGGACAAGAGGAAAACACCGAGGGAAAACGACAAGGCCTATATCATCATTGATGCAAAAGCGACGGGAAAAGGTAAAATACCTTACTTTTCCAACTTTTATTCCATCTTATAGGGGAAGCTAGCTAGATTATTCCTGGATGACTTTAATGTTTGTCCTGTGACATCTCACCAGCGAACTTTATTTCGGACTTTAAATCCAGAATGGGAAACCCCTGGTAATTTGATAGCCTTGGGGACTTTCAAATTATGGGAAAGCCGACAATCGTGCTTTCAGGTCCTTATTACGGCAAAGAAATCGAGAAAAATGTGGCAGGAAATGAGCAGGAATTCGGCTCAGTCAGACTGGCTTACTCTGAGAGACATCAAGAAGATGGACCCCGAGTTTTCCCCACCATGAGATCTTCACCCGTGGTTAACCTCAGGAAAATCCCGGACCTGGTGAGGGGTGCAGGACTGTGTTAATCCCGAAGTCAACCAGGCCGGAGCGCTTAAAGGACATTAACAACTGGAGACCCATAACGATCGGATCCATCTTGCTGCGACTATTCTCCAGAATTCTAACAGCAAGGTTAACCAAGGCGTGCCCCTCAACCCAAGGCAGAGGCTTTATCAGAGCGGCGGGATGCTCTGAAAACCTGAAACTCCTGCAACTATATTCGATCAGCCAAAAGAGATCATAAACCTCTGGTTGTTGTGTTGTTGACATGCCAAGGCCTGTGACACCGTGAGCCACCGGCACCTTCTACAAGGTCTGCAGGAAGGTGTGTGGATCCCCACATCGTCCAGCCTGTGATCAACTGTATTGATACATCCGGATACATCAATCACCACTGGTAAAACACAGACAGACCACCTCCATCCGGTTGGAGTAAAACAGGGCGAACCCTATGTCACCCTTTTCTTTAATTGCTATGGATCCCCTACTATGGTAACTGGAGTCACTAGCGGCAAAGGGTACCACCGGGGGACCGAGCAGCGCCAGCGCTGTCATTCCCCGACGATTTTGGTCCCCTGTTGAGCGACTCCTGGGAAACCTGAAGCCCTAAACAATCAGATATCGAGACCTTCTGCGACCTCACCGGTCTCAAAACACAGTGGGAAAAGTGCCACGGCTTCCTTCATCCGCCCACCAAGGACTCTTACACGGCACGACTGCGCTTCTTGACTATTAAGGCACACCCCTGAATTGATCCCCTGGAGAATCTGAGAAATAAAAACCCCCCCTGGTCCTGCAGATTGACCCCTGGACTGGGCTAGCAAAATCCGACTATCCAAACTTTAAAACTGGCTGGAGAAAATAGTAAATCTCCTCTTAAACCTCTGCAAAACTCATATCCTCAAAACTACACCATCCCTCGACTGACCTACCTGGCTGACGCATTCGGATCTGAAAGCAGGGTCCTGAGGCCCTGACCAGTCGGTTCGACAAAGGTCAATGAATGCTGCACTTACCTGCTTAGCACTGCGATGCCATCTTCTACTCGAGCACGAGAGACGGCGTCTTTGGGGCCTCACCCAACTGGCAAGGACTGATCCCTAGCGTGCAAGCTCGAAGCCTGCATCGGCTCGCCCAGTCTTCTGATGAGACCATTATTGTTCTGGCGAAGATCAAATGGAACAACTGCATAGAAACTGTGGGTTCAAGCGGGAGGGGACAGGGAGAAGATACCTTCAATTTGGAAGGCAAACCGGAGAACGTACCATCCACCTCATATARTGCGGACATTACTTCTGAGTGGGAAGCACCATCCTTAAAAARCAAATTTCCTAAACCGTGCAAGTGCGTAAAATGAAATTGAAAGAATTGGCTAAATTAGTGCCCAAGGCCGGGAAATTGAAAATTTTGAGGGATACAAATCAGTAACCATTGATCAAGATTTACAGAGGCATTCCTCCAGGAAACTCCTAAGCCTTACAACTGAGAGCAAATGTCTACCCCACGTAGAATTCTAGCCAGGTTAGAAAGGATGAAATCCCCCAAGGCTTCAGACACTGCTAGGCGGACAACGAAACCGGTGTCCCACCTCATCCGGCAACTGCCCGTTAACGCGGCGGCGAGAATCAAGGAGGCACATTCCATCTGTAAGGTGCTGTCAGAGGAGGCGAAGAAGAAGACTGGGTATGTTTCCGGAGCCGCACATAAAGGGATTACCARCAAGGAACTGTAACAACCAACGCTATATCGTGAAAGGGCCCGTGCGTCTGTCGTGGACGTGGACAGTACTCGGTACTAAGCTAGCATAACATCTCTTGAGAGTCCGCCGCAGAGAAAGTTGAACAAGTACAACACCCTCACCGGGATATACGAGAACGACCCCCGCAAAGGACGTTGTGGTTATGGGCTTTCCCCTAGGAGCGCGGGGGAAATGGTACCTGTGAAAATTTGAACTGTTGGGTGCTCTCGGCCTTTCAAAACAAGGCAGGAGAAGGCTGCCCGGACTCTATCCTCCATTGCGCTCACGTCATCCGTGGACATTGTACATATGTTTGCTAGTAGATCTAGGAAYTAAGATAGTATAAACGGTATTGCTGTTGTTTTTATTTTGTAAATTTTTCTCTGTAACATTTTCATAATACCTTTTCAATAAAGTTTCGGCGGGGGCTAGGGGCGCATGGCAGCCACAGCCAGAACAATCGCTCTGTAACGAGTAGGGACAGGACGGACTTTTCATAACGCGTCAATTACCACCCKATTTGGACCAATTTACCTGATTTGTCCAAGGTGGACGGGCCACCTTTACTTAACCCGTAAGGACATCTCGTATTTTTATATGTGTTCGAAAAAGAGCCAAATGCCTCGTC</t>
  </si>
  <si>
    <t>Corvus corone corone (CoCo)</t>
  </si>
  <si>
    <t>Carrion crow</t>
  </si>
  <si>
    <t>R2-1_CCC</t>
  </si>
  <si>
    <t>AVKGATTVLMGISNPFLGPPICLYQVSVGTQTSNSDWVDLVSRDFKPGTSSKSCGVDLVSLTSKHQVNPVAQNFPSGSPNSAENELDLVNLEFYRSDLCLDNVAGHFSVNWEGLSRLPEVFEHPTPQPSAEGGDHLPKDSEVIVLSDGEESGEHECGGALETSPPEPETTSETSPPEPETSTVPATSPPPPEDHEKQAPGDIPVVTIPDKNPPCPCCGTRVGGVGGLLEHLREAHGRRGVRFRCAKCGKESNNCHSIVCHVPKCRAKTETAPAGEWICEECGRDFKTKIGLGQHKRLAHPMIRNQERIAASHPKETSNRGAHKRCWTKEEEELLIKLEAQFEGNKNINNLIAEHIPTKTAKQISDKRRLLPRKPTEDVCEEPGVSHRTRRAAAGLRIEPGPSNQPGKGAEDKGPEISQRLRKPAAGRGTEPEIRHHPDKRTKQLGNIDQRREGQLQAHYQKELGEWLSAGKIKTFPRAFKQLIKGQEMQPVVNTTAQDCFGCLEAISHTKPASRDKDKRETQGGKPTRPYQKWMKKRAVKRGKFLRFQRLFHLDRGKLAKIILDDVECLSCDISPSKIYSDFKARWETPGKFDSLGDFQINGKADNSAFRDLITAKEIEKNVQEMSRNSAPGPDGITLRDIKKMDPEFSQTMEIFNLWLTSGKIPDMVRGCRTVLIPKSTRPERLKDINNWRPITIGSILLRLFSRILTARLTKACPLNPRQRGFIRAAGCSENLKLLQTIIRSAKRDHKPLGVVFVDIAKAFDTVSHRHILQGLQERCVDPHIVSLVSNMYENIRTYITTGKTQTDHIQIQVGVKQGDPMSPFLFNLAMDPLLCELETSGKGYHRGPSSVTAMAFADDLVLLSDSWENMKRNIRIVETFCDLTGLKTQGEKCHGFFIKPTKDSYTVNDCAAWTINGTPLNMIHPGESEKYLGLQIDPWTGLAKSDLSTKLESWLEKIGKSPLKPLQKLDILKTYTIPRLTYLADHSDLKAGFLEALDQTVRTTVKEWLHLPACTCDAIFYSSTRDGGLGLTKLAGLIPSVQARRLHRLAQSSDETMKLFLEKDQMEQLHKKLWVQAGGDREKIPSIWEAKPANVPSTSYSADITSEWEAPSLKSKFPKPCNWRKKEFKNWTKLVSQGRGIENFEGDKISNHWIQYYRGIPHRKLLTALQLRANVYPTREFLARGRKDKYIKACRHCEADNETCAHIIGNCPITQDARIKRHNYICKVLSEEAKKKDWVVFQEPHIRDTNKELYKPDLIFVKDARAFVVDVTVRYEASKTSLEEAAAEKVNKYKHLTEEVRELTNAKDVVFMGFPLGARGKWYHGNFELLGALGLSKTRQEKAARTLSSIALTSSVDIVHMFASRSRSCKVV</t>
  </si>
  <si>
    <t>CGGCTTGGGAGAGTATAGTTACGAACTGGGCATCGCTGCAGAGATCGCACCTCCTCGTGGTCCCGCTGGATACCCTGCGTAGGGTAACCAAGTCGATCTCTGCCCCAGTACGGAGTCGTTGGGAATCACCAGTTCAACGAGCTCCTGCTAAATTTGGTGAAACAAATTCGAGGTAAAAGCCGCGCGGCTATTGCCCTAAACCTGGCCCCAAGGTTTAAAAAAGAGGGCAAAAGATCGGTAGGCGGTGAAGGGGGCCACTACCGTTCTAATGGGAATCTCCAACCCATTTCTGGGGCCGCCGATATGCCTGTACCAGGTATCGGTCGGCACCCAAACCTCCAATTCCGACTGGGTCGACCTGGTGTCCCGGGATTTCAAGCCGGGCACCTCGTCTAAGTCCTGCGGGGTGGACCTGGTGTCTTTAACTTCTAAACACCAGGTAAACCCGGTGGCTCAAAATTTTCCATCTGGCTCTCCTAATTCGGCAGAAAATGAATTAGATCTGGTGAACTTAGAGTTTTATAGATCGGATTTGTGTCTTGATAACGTGGCTGGTCATTTTTCTGTCAATTGGGAGGGTTTGAGCAGGTTACCTGAGGTGTTTGAACATCCTACACCACAACCGAGTGCGGAAGGGGGCGACCATCTCCCCAAGGACAGTGAAGTGATTGTACTTAGCGACGGGGAGGAGAGCGGCGAGCACGAGTGTGGGGGCGCTTTGGAAACTTCGCCTCCCGAGCCCGAGACCACCTCGGAGACCTCGCCTCCCGAGCCGGAGACCAGCACTGTACCGGCAACATCCCCTCCTCCACCAGAGGACCACGAGAAGCAGGCACCAGGGGACATCCCAGTGGTGACTATTCCGGACAAAAATCCACCTTGTCCATGTTGTGGGACCAGGGTGGGGGGGGTGGGGGGCTTGTTAGAACATCTAAGGGAAGCCCACGGGAGGAGGGGGGTCCGTTTTCGATGTGCCAAGTGTGGGAAAGAAAGTAACAACTGTCATAGTATTGTTTGTCACGTTCCTAAATGCAGGGCAAAGACAGAAACGGCTCCAGCTGGGGAGTGGATCTGTGAGGAATGCGGGAGAGATTTCAAAACTAAAATTGGCCTGGGACAACACAAAAGATTGGCACACCCTATGATTAGGAATCAGGAGAGGATCGCTGCTTCCCACCCAAAAGAGACCTCCAACAGAGGAGCCCACAAAAGGTGCTGGACAAAAGAGGAGGAAGAACTACTGATAAAATTGGAGGCGCAGTTTGAGGGCAACAAAAACATCAATAACCTCATAGCAGAACACATCCCAACTAAAACGGCAAAACAGATAAGTGACAAACGGAGGTTGCTGCCCAGAAAACCGACAGAGGATGTTTGTGAGGAGCCTGGGGTGAGTCATCGCACCAGGAGAGCAGCTGCGGGGCTAAGAATAGAACCTGGGCCGAGTAATCAGCCTGGGAAAGGAGCAGAAGACAAAGGACCTGAGATAAGCCAACGACTCAGGAAGCCGGCTGCCGGGAGGGGAACGGAACCAGAGATAAGGCACCACCCAGATAAGAGGACAAAACAGCTGGGAAACATCGACCAGCGGAGGGAGGGGCAACTGCAGGCCCATTATCAGAAGGAACTCGGTGAATGGCTTTCAGCTGGGAAAATTAAGACCTTCCCACGGGCATTCAAACAGTTAATCAAAGGCCAGGAGATGCAACCGGTGGTGAATACAACAGCGCAGGACTGCTTTGGATGCCTGGAGGCGATAAGCCACACAAAACCAGCAAGCCGAGATAAGGACAAGAGGGAGACCCAGGGGGGAAAACCGACAAGACCTTATCAGAAGTGGATGAAAAAGAGAGCGGTGAAAAGAGGTAAATTCCTACGTTTCCAACGCTTATTCCATCTCGATAGGGGAAAGCTAGCTAAGATTATTCTGGATGACGTAGAATGTCTGTCCTGCGATATCTCACCCAGCAAAATTTATTCGGACTTTAAAGCCAGATGGGAAACACCTGGTAAATTTGATAGCCTTGGGGACTTTCAAATTAACGGGAAAGCCGACAATAGTGCTTTCAGGGACCTAATTACGGCCAAAGAAATCGAGAAAAATGTGCAGGAGATGAGCAGGAATTCGGCTCCAGGTCCAGACGGGATTACTCTGAGAGACATCAAGAAGATGGACCCCGAGTTTTCCCAGACCATGGAGATCTTCAACCTATGGTTAACATCAGGAAAAATCCCGGACATGGTGAGGGGGTGCAGGACTGTGTTAATCCCGAAGTCAACCAGGCCGGAGCGCTTAAAGGACATTAACAACTGGAGACCCATAACGATTGGATCCATCTTGCTGCGACTGTTCTCCAGAATTCTAACAGCAAGGTTAACCAAGGCGTGCCCCCTCAACCCAAGGCAAAGAGGCTTCATCAGAGCGGCGGGATGCTCTGAAAACCTGAAACTCCTGCAAACTATAATTCGATCAGCCAAAAGAGATCATAAACCGCTGGGTGTTGTGTTTGTGGACATTGCCAAGGCCTTTGACACCGTGAGCCACCGGCACATTCTACAAGGTCTGCAGGAAAGGTGTGTGGATCCCCACATCGTCAGCCTGGTGAGCAATATGTACGAGAACATCCGTACATATATCACCACGGGGAAGACACAGACAGACCACATCCAGATCCAGGTTGGAGTAAAACAGGGCGACCCGATGTCACCCTTTTTATTTAATCTGGCTATGGATCCCCTACTCTGCGAACTGGAAACGAGCGGCAAAGGGTACCACCGAGGACCGAGCAGCGTCACAGCGATGGCGTTCGCAGACGATCTGGTCCTGTTGAGCGACTCCTGGGAAAACATGAAGCGGAACATCAGGATAGTAGAGACCTTCTGCGACCTCACCGGTCTCAAAACACAGGGGGAAAAGTGCCACGGCTTCTTCATCAAGCCCACCAAGGACTCCTACACTGTCAACGACTGCGCTGCTTGGACTATTAATGGCACACCCCTGAACATGATACACCCCGGAGAATCGGAGAAATACCTGGGCCTGCAGATTGACCCCTGGACTGGGCTAGCAAAATCCGACCTATCTACAAAACTAGAAAGCTGGCTTGAGAAAATCGGCAAATCTCCTCTTAAACCTCTGCAGAAACTCGATATCCTCAAAACGTATACCATCCCTCGACTGACCTACCTGGCTGACCATTCGGATCTGAAAGCAGGGTTCCTCGAGGCCCTTGACCAGACGGTTCGGACGACGGTCAAGGAATGGCTGCACTTACCTGCGTGCACTTGCGATGCCATCTTCTACTCGAGCACGAGAGACGGCGGTTTGGGCCTCACCAAACTGGCAGGACTGATCCCTAGCGTGCAAGCTCGAAGACTGCATCGGCTCGCCCAGTCTTCCGATGAGACCATGAAGTTGTTCCTGGAGAAAGATCAAATGGAACAACTGCATAAGAAACTGTGGGTTCAAGCTGGAGGGGACAGGGAGAAGATACCTTCAATTTGGGAAGCAAAACCGGCGAACGTACCATCCACCTCATACAGTGCAGACATTACTTCTGAGTGGGAAGCACCGTCCTTAAAAAGTAAATTTCCCAAACCGTGCAATTGGCGTAAAAAAGAATTTAAGAATTGGACTAAATTAGTGTCCCAAGGCCGTGGAATTGAAAATTTTGAAGGAGACAAAATTAGCAACCATTGGATACAATATTACAGAGGCATTCCTCACAGGAAACTCCTTACAGCCTTACAACTGAGAGCAAATGTCTACCCCACGAGAGAATTTCTAGCCAGGGGTAGAAAGGATAAATACATCAAGGCGTGCAGACACTGCGAGGCGGACAACGAAACCTGTGCCCACATCATCGGCAACTGCCCGATAACGCAGGACGCGAGAATCAAGAGGCACAACTACATCTGTAAGGTGCTGTCAGAGGAGGCGAAGAAGAAGGACTGGGTAGTGTTTCAGGAACCGCACATAAGGGATACCAACAAGGAACTGTATAAACCAGACCTGATATTCGTGAAAGACGCCCGTGCATTTGTCGTGGACGTGACAGTACGATACGAAGCGAGCAAGACATCGCTCGAGGAGGCCGCCGCAGAGAAAGTGAACAAGTACAAACACCTCACCGAAGAGGTACGAGAACTGACCAACGCAAAGGACGTTGTGTTCATGGGCTTTCCCCTAGGAGCGCGGGGGAAATGGTACCATGGGAACTTTGAACTGTTGGGTGCTCTCGGCCTTTCTAAAACAAGGCAGGAGAAGGCTGCCCGGACTCTATCCTCCATTGCGCTCACGTCATCCGTGGACATTGTACATATGTTTGCTAGTAGATCTAGGAGCTGTAAGGTAGTGTAGACTGTTMTTTTATTTTACTTTGTAAATGTTGTTCTGTAACGTTTTATAACATATTTTCAATAAAGTTTCGGCGGGGGCTAGGGACGCAGGGCAGCCACAAGCCAGAACATCGCTCATGGTAAGTAGGGACAGGACGGAACCTTTCATAACGCGTCAATTACCACCCGATTTGGACCAATTTACCTGATTTGTCCAAGGTGGACGGGCCACCTCTACTTAACCCGGAAAAGGAACATATAGTACTTATATGTGTTCGAAAAA</t>
  </si>
  <si>
    <t>TAGACTGTTMTTTTATTTTACTTTGTAAATGTTGTTCTGTAACGTTTTATAACATATTTTCAATAAAGTTTCGGCGGGGGCTAGGGACGCAGGGCAGCCACAAGCCAGAACATCGCTCATGGTAAGTAGGGACAGGACGGAACCTTTCATAACGCGTCAATTACCACCCGATTTGGACCAATTTACCTGATTTGTCCAAGGTGGACGGGCCACCTCTACTTAACCCGGAAAAGGAACATATAGTACTTATATGTGTTCGAAAAA</t>
  </si>
  <si>
    <t>R2-1_CCo</t>
  </si>
  <si>
    <t>ATGACTCTCTTAAGGCGGCTTGGGAGAGTATAGTACTAACTGGGCATCGCTGCAGAGCTCGCACCTCCCTCGTGGTCCCGCTGGGAATATACCCTGCGTAGGGTTAAACCAGCTCGATCTCTGCCCCAGTACGGAGTCGTGGGAACACCCAGTTTCACGAGCTCCTGCTAAATTTGGTGAAACAAATTCGAGGTAAAAGCCCGCGGCTATTGCCTAACCCTGGCCCCAAGGTTCAAAAAGAGGGCAAAAGATCGTAGGGGGCGGTGAAGGGGGCCACTACCGGTCTAATATGGGAATCTCCAAACCAAATTCTGGGAAAACCGCCGATATGCCTGTACCAGGTATCGGTCGTCACCCCAAACCTCCAATGCCGTGACTGGGTCCGACCTGGTGTCCCCGGGATTTGCAATCCGGGGGCACCCGTCTAAGTCCTGCGGGGTGGACTTTGTGTCCTTTAACTTTCTACAACACCAGGTACACCCGGTGGCTCAAAATTTTCCATCTGGCGCTCCTAACTTCGTGCAGAAAATGAATTAGATCTGGTGACCTTAGATTTTTATATATCGGATTTGTGTCTTGATAACGTGCTGGGGTCATTTTTTTCTGTCATTTGGGAGGTTTTGAGCAGTTACCTGAGTTTTTTGCACATCTACAGCCACAACCGAAGTGCGGAAGGGGGGCGACCATCTCCCCAAGTCCGTTGAAGTGATTGTACTTAGGGCGACGGAGGAGAGCGGCGCAGCACGAGTGGTGGGGGCGCTTTGGAACTTCGCCTCCCGAGCCCGAGACCACCGGTCGGAGGACCTCGCCTCCCCGTGAGCCGGAGACCAGCACTGTCCCGGCAACATCCCCTCCTCACCATAGGACCACGAGAAGCAGGCACCAGGGGACATCCCAGTGTGACTATCCGGCCAAAACAATCCACCTTGTCCATGTTGTGGGACCAGGTGTGGGGGGGGTGGGGGTCTTGTTAGAACATCTAAGGGAACCCCGGGCGGATGGGGTGTCCTTTTCGATGGCCAAGTGTGGGAAAGAAAGTAACAACTGTCATAGTATTGTTTGTCACGTTCCTAAATGGCAGGGCAAAGAACAGAAACGGCTTCCAGCTGGGATTGATCTGTTGAGGCATGCGGGAGGAGATTTCAAAAACTAAAATTGGCCTGGGACAACACAAAAAGATTGGCACACCCTATGATTAGGATCGGAGAGGAATCGTGCTTCCCACCCAAAAGATACCTCCAACAGAGGAGACCCACAAAAGGTGCTGGACCAAAGAGGAGAAGGACCTACTGATAAAATTGGAGGCGCAGTTTGAGGGCACAAAACATCAATAAACTCATAGCAGAACACATCCCAACTAAACGGCAAAACGATAAGTGACAAACGTAGGTTGCCTGCCAGAAAACCGACTAGAATGATGTTTTATTGAGGAGCCCTGGGGTGAGCATCGCACCAGGAGAAGCAGCTGCGGTGCTAGAAATAGACCTGGGCCTAGTAATCAGCCTGGGAAAGGAGCAAAGACAAAGGACCTGAGATAAGCCAACGACTCAGGAAGCCGGCTGCCGGGAGGGGAACGGAACCAGAGATACGGCACCACCCAGAAAGAGGCAAAACGCTTGGGAAACATCGACCAGCGAGGGAGGGGCAACTTGCAGGCCCATTATCAGAAGGAACTCGGTGAATGGCTTCGCTGGGAAGATTAAACCTTTCCCCACGGGCATTCAAGCAGTAATCAAAGCCAGGAGATGCAAACCCGGTGGGGAAACAACAGCGCCGTACTGCTATTGGATGCCTGGAGTCGATAAGCTCACACAAAAAACCCGCAAGCCGAGATAAGGACAAGAGTGAGACCCAGGGGGGAAAAACGCGACAAACCTTATCAGAACAGTGGATGAAAAAGAGAGCGTGAAAAGAGGTTAAATTCCTACGTTCCAACGTTTATTCCATCTCGATAGGGGAAAGCTACTAAGATTATTCTGGATGACGTAGAATGTCTGTCCTTCGATATCCACCCAGCAAAATTTTATTCGGACTTTAAGCCAGAAATGGGGAAACACCGTGTGTAAATTTGATTAGCCATTGTGGACTTTCAATTTAACGGGAAGCCAACAATAGTGCTTTCAAGACCTAATTACGGCCAAAGAATCGAGTAAAAATGGTGCAGGAATAGCAAGAATTTCGGCTCCATTCCAGACGGGATTACTCTGAATACATCAAGAAGATGGACCCCGAGTTTTCCCATACCATGGAGATCTCAACCTATGGGTAAACATCCGAAAAAATCCCGTAACATGGTGAGGGTGTGCAGGACTGTGTTAATCCCGAATCAACCAGGCCGGAGCGCTTAAAGGACATTAACAACTGGAGACCCATAACGATTGGATCCATCTTGGCTGCGACTGTTCTCGCATAATTCTAACAGCAAGGTTAACCAGGCGTGCCCCCTCAACAAGGACAGATGGCTTTCATACAAGAGCGGACGGGATGCTCTGAAAACTGAAACTCCTGCAAACTATAATTCGATCAGCCAAAAGAAATCATACACCGCTGGTGTTTGTTTGTGACATTGCCAAGGCGTTGACACCCGTGCAGCCACCGGCACATTCTACAAGGTCCTGCAAGGAAGGTGTGTGGATCCCCACATCGTCAGCCTGGTGAGCTAATGTCGAGAACATCCGTACATATATCACCACGGGGAAGACATCAGACAGACCCATCCAGAATCCAGGTTGGAGTAAAACGGGGACCTCGCTGTCACCCTTTTTATTTAATCTGCTAGCAATCCCCTACTTCCTGCAACTGGAAACGAGCGGGCAAAGGGTATACCACCGAGGACCGAGCAGCGCACAGCGATGGCGTTCGCATGACGATCTGGTCCTGTTGAGCGACTCCTGTGAAAACATGAAAGCGGAACATGCATGATAGTGAGCCCGTGTGCTGCGACCTCACCGGTCCCTCAAACACAGTGGGAAAAGTGCCACTGCTTCTTCATCAGCCCACCAGGACTCCTACACCTACAATGTCAACGACTGCGCTGCTTGGACTATTAATGTCACGACCCCTGAACATTAATACACACGCCCCGGAGAATCGGAGAAATCCTGTGCCTGCAGATTGATCCCTGTACTGGGCTAGCAAAATCCGACCTAGCTACAAAACTAAAAGCTGGCTTGAGACAATCGGGCACATCTTCTTCTTAAACCTCTGCAGAAACTCGATATACTCAAACGTATACCATCCCTCGACGACCTAACCGTTGCTACCATTCGGTATCTGAAGCAGGGTCCTCGAGGCCCTTAACCAGACGGTTCGGACTACGGTCAGGAATGGCTGCACTTACCTGCGTGCACTTGCGATGCCATCTTCTACTCGAGCACGAGAGTACGGCGGTTTTGGGCTCACCAACTGGCATGAACTGATCCCTAGCGGCAAGCTCGAAGACTGCTCGGCTTCGCCCAGTCTTCAGATAGTACCATGAAGTTGTTCCTGGAGAAAGATCAAATGGAAACAACTGCATAAGAAACTGTGGGTTCAACGCTGGGAGGGGGACAAGTGATAAGATACCTTCAATTTGGGGAAGCAAAAACCGGCGCACGTACCATCCACCTCATCCAGTGCAGTACCTACTTCTGAGTGGAAGCACGTCCTTAAAAAGTAAATTTTCCCAAACCGTGGTGCAATGGCGTAAAAAAGATTTAAGAATTGGAACTAAATGAGTGTCCCAAGGCCGTGGATTGAAAATTTGAAGGAGACAAAATTAGCAACCATTGGATACAATATTACAGAGGCATTCCTCACAGACAACTCCTTAACACAGCCTTACAACTGAGAGCAAATGTCTCCCCCACAGAGAATTTCTCTCTCAATCACAGGGTAAAAGGATAAATACCCAAGGCGTGCAGAAACACTGCGAGGCGTACACGAAACCTGTGCCCCAATCATCGGCAACTGCCCGAATACACGCAGGACCGCGAGACTTCAAGAGGCACAACTACATCTGTAAGGTGCTGTCAGAGGAGGCGAAGAAGAGGACTTGGTAGTGTTTCAGGAACGCACATAAGGGATACCAACAAGGAACTGTATAAACCATCACCTGATATTCGTGAAAGACTCCGGGCCATTGTCGTGGAAGTGACAGTACGATACGCGCGAGCAAGCATCTCTCAGGAGGCGCCGCAGAGAAAGTGAACAAGTACAAACACCTCACGAGAGGTACGAGAACTGAACCCAACGCAAAGGCGTTTGTTTCAGCGAGGGCTTTCCCCTAGGACGGCGCGGGTGAAATGGTACCATGGGAACTTTTGAACTGTTGGTTGCTCGTCCGGCCTTTCTAAACCTAGGCAGGATAAGGCCGGCCCGGACTCCCCTATCCTCCATGCGCTCCAAGCGTCATCCGTGGACATTGTACATATTTTAGCCTAAGTAGATCTAGTAGCTGTAAGGTATTGTTGTTCCTGTTTATTTTTATTTTACTTTTGTAAATGTTGTTCTGTAAACGTTTTATAACATATTTTTCAATAAAGTTTCGGCGGGGGCTAGGGCCGCAGGGCAGCCACAAGCCAGAA</t>
  </si>
  <si>
    <t>Hooded crow</t>
  </si>
  <si>
    <t>R2-1_CCCo</t>
  </si>
  <si>
    <t>AVKGATTVLMGISKPFLGPPICLYQVSVGTQTSNSDWVDLVSRDFKPGTSSKSCGVDLVSLTSKHQVNPVAQNFPSGSPNLAENELDLVNLEFYRSDLCLDNVAGHFSVNWEGLSRLPEVFEHPTPQPSAEGGDHLPKDSEVIVLSDGEESGEHECGGALETSPPEPETTSETSPPEPETSTVPATSPPPPEDHEKQAPGDIPVVTIPDKNPPCPCCGTRVGGVGGLLEHLREAHGRRGVRFRCAKCGKESNNCHSIVCHVPKCRAKTETAPAGEWICEECGRDFKTKIGLGQHKRLAHPMIRNQERIAASHPKETSNRGAHKRCWTKEEEELLIKLEAQFEGNKNINKLIAEHIPTKTAKQISDKRRLLPRKPTEDVCEEPGVSHRTRRAAAGLRIEPGPSNQPGKGAEDKGPEISQRLRKPAAGRGTEPEIRHHPDKRTKQLGNIDQRREGQLQAHYQKELGEWLSAGKIKTFPRAFKQLIKGQEMQPVVNTTAQDCFGCLEAISHTKPASRDKDKRETQGGKPTRPYQKWMKKRAVKRGKFLRFQRLFHLDRGKLAKIILDDVECLSCDISPSKIYSDFKARWETPGKFDSLGDFQINGKADNSAFRDLITAKEIEKNVQEMSKNSAPGPDGITLRDIKKMDPEFSQTMEIFNLWLTSGKIPDMVRGCRTVLIPKSTRPERLKDINNWRPITIGSILLRLFSRILTARLTKACPLNPRQRGFIRAAGCSENLKLLQTIIRSAKRDHKPLGVVFVDIAKAFDTVSHRHILQGLQERCVDPHIVSLVSNMYENIRTYITTGKTQTDHIQIQVGVKQGDPMSPFLFNLAMDPLLCELETSGKGYHRGPGSVTAMAFADDLVLLSDSWENMKRNIRIVETFCDLTGLKTQGEKCHGFFIKPTKDSYTVNDCAAWTINGTPLNMIHPGESEKYLGLQIDPWTGLAKSDLSTKLESWLEKICKSPLKPLQKLDILKTYTIPRLTYLADHSDLKAGFLEALDQTVRTTVKEWLHLPACTCDAIFYSSTRDGGLGLTKLAGLIPSVQARRLHRLAQSSDETMKLFLEKDQMEQLHKKLWVQAGGDREKIPSIWEAKPANVPSTSYSADITSEWEAPSLKSKFPKPCNWRKKEFKNWTKLVSQGRGIENFEGDKISNHWIQYYRGIPHRKLLTALQLRANVYPTREFLARGRKDKYIKACRHCEADNETCAHIIGNCPITQDARIKRHNYICKVLSEEAKKKDWVVFQEXHIRDTNKELYKPDLIFVKDARAFVVDVTVRYEASKTSLEEAAAEKVNKYKHLTEEVRELTNAKDVVFMGFPLGARGKWYHGNFELLGALGLSKTRQEKAARTLSSIALTSSVDIVHMFASRSRSCKVV</t>
  </si>
  <si>
    <t>CGGCTTGGGAGAGTATAGTTACGAACTGGGCATCGCTGCAGAGATCGCACCTCCTCGTGGTCCCGCTGGATACCCTGCGTAGGGTAACCAAGTCGATCTCTGCCCCAGTACGGAGTCGTTGGGAATCACCAGTTCAACGAGCTCCTGCTAAATTTGGTGAAACAAATTCGAGGTAAAAGCCGCGCGGCTATTGCCCTAAACCTGGCCCCAAGGTTTAAAAAAGAGGGCAAAAGATCGGTAGGCGGTGAAGGGGGCCACTACCGTTCTAATGGGAATCTCCAAACCATTTCTGGGGCCGCCGATATGCCTGTACCAGGTATCGGTCGGCACCCAAACCTCCAATTCCGACTGGGTCGACCTGGTGTCCCGGGATTTCAAGCCGGGCACCTCGTCTAAGTCCTGCGGGGTGGACCTGGTGTCTTTAACTTCTAAACACCAGGTAAACCCGGTGGCTCAAAATTTTCCATCTGGCTCTCCTAATTTGGCAGAAAATGAATTAGATCTGGTGAACTTAGAGTTTTATAGATCGGATTTGTGTCTTGATAACGTGGCTGGTCATTTTTCTGTCAATTGGGAGGGTTTGAGCAGGTTACCTGAGGTGTTTGAACATCCTACACCACAACCGAGTGCGGAAGGGGGCGACCATCTCCCCAAGGACAGTGAAGTGATTGTACTTAGCGACGGGGAGGAGAGCGGCGAGCACGAGTGTGGGGGCGCTTTGGAAACTTCGCCTCCCGAGCCCGAGACCACCTCGGAGACCTCGCCTCCCGAGCCGGAGACCAGCACTGTACCAGCAACATCCCCTCCTCCACCAGAGGACCACGAGAAGCAGGCACCAGGGGACATCCCAGTGGTGACTATTCCGGACAAAAATCCACCTTGTCCATGTTGTGGGACCAGGGTGGGGGGGGTGGGGGGCTTGTTAGAACATCTAAGGGAAGCCCACGGGAGGAGGGGGGTCCGTTTTCGATGTGCCAAGTGTGGGAAAGAAAGTAACAACTGTCATAGTATTGTTTGTCACGTTCCTAAATGCAGGGCAAAGACAGAAACGGCTCCAGCTGGGGAGTGGATCTGTGAGGAATGCGGGAGAGATTTCAAAACTAAAATTGGCCTGGGACAACACAAAAGATTGGCACACCCTATGATTAGGAATCAGGAGAGGATCGCTGCTTCCCACCCAAAAGAGACCTCCAACAGAGGAGCCCACAAAAGGTGCTGGACAAAAGAGGAGGAAGAACTACTGATAAAATTGGAGGCGCAGTTTGAGGGCAACAAAAACATCAATAAACTCATAGCAGAACACATCCCAACTAAAACGGCAAAACAGATAAGTGACAAACGGAGGTTGCTGCCCAGAAAACCGACAGAGGATGTTTGTGAGGAGCCTGGGGTGAGTCATCGCACCAGGAGAGCAGCTGCGGGGCTAAGAATAGAACCTGGGCCGAGTAATCAGCCTGGGAAAGGAGCAGAAGACAAAGGACCTGAGATAAGCCAACGACTCAGGAAGCCGGCTGCCGGGAGGGGAACGGAACCAGAGATAAGGCACCACCCAGATAAGAGGACAAAACAGCTGGGAAACATCGACCAGCGGAGGGAGGGGCAACTGCAGGCCCATTATCAGAAGGAACTCGGTGAATGGCTTTCAGCTGGGAAAATTAAGACCTTCCCACGGGCATTCAAGCAGTTAATCAAAGGCCAGGAGATGCAACCGGTGGTGAATACAACAGCGCAGGACTGCTTTGGATGCCTGGAGGCGATAAGCCACACAAAACCAGCAAGCCGAGATAAGGACAAGAGGGAGACCCAGGGGGGAAAACCGACAAGACCTTATCAGAAGTGGATGAAAAAGAGAGCGGTGAAAAGAGGTAAATTCCTACGTTTCCAACGTTTATTCCATCTCGATAGGGGAAAGCTAGCTAAGATTATTCTGGATGACGTAGAATGTCTGTCCTGCGATATCTCACCCAGCAAAATTTATTCGGACTTTAAAGCCAGATGGGAAACACCTGGTAAATTTGATAGCCTTGGGGACTTTCAAATTAACGGGAAAGCCGACAATAGTGCTTTCAGAGACCTAATTACGGCCAAAGAAATCGAGAAAAATGTGCAGGAGATGAGCAAGAATTCGGCTCCAGGTCCAGACGGGATTACTCTGAGAGACATCAAGAAGATGGACCCCGAGTTTTCCCAGACCATGGAGATCTTCAACTTATGGTTAACATCAGGAAAAATCCCGGACATGGTGAGGGGGTGCAGGACTGTGTTAATCCCGAAGTCAACCAGGCCGGAGCGCTTAAAGGACATTAACAACTGGAGACCCATAACGATTGGATCCATCTTGCTGCGACTGTTCTCCAGAATTCTAACAGCAAGGTTAACCAAGGCGTGCCCCCTCAACCCAAGGCAAAGAGGCTTCATCAGAGCGGCGGGATGCTCTGAAAACCTGAAACTCCTGCAAACTATAATTCGATCAGCCAAAAGAGATCATAAACCGCTGGGTGTTGTGTTTGTGGACATTGCCAAGGCCTTTGACACCGTGAGCCACCGGCACATTCTACAAGGTCTGCAGGAAAGGTGTGTGGATCCCCACATCGTCAGCCTGGTGAGCAATATGTACGAGAACATCCGTACATATATCACCACGGGGAAGACACAGACAGACCACATCCAGATCCAGGTTGGAGTAAAACAGGGCGACCCGATGTCACCCTTTTTATTTAATCTGGCTATGGATCCCCTACTCTGCGAACTGGAAACGAGCGGCAAAGGGTACCACCGAGGACCGGGCAGCGTCACAGCGATGGCGTTCGCAGACGATCTGGTCCTGTTGAGCGACTCCTGGGAAAACATGAAGCGGAACATCAGGATAGTAGAGACCTTCTGCGACCTCACCGGTCTCAAAACACAGGGGGAAAAGTGCCACGGCTTCTTCATCAAGCCCACCAAGGACTCCTACACTGTCAACGACTGCGCTGCTTGGACTATTAATGGCACACCCCTGAACATGATACACCCCGGAGAATCGGAGAAATACCTGGGCCTGCAGATTGACCCCTGGACTGGGCTAGCAAAATCCGACCTATCTACAAAACTAGAAAGCTGGCTTGAGAAAATCTGCAAATCTCCTCTTAAACCTCTGCAGAAACTCGATATCCTCAAAACGTATACCATCCCTCGACTGACCTACCTGGCTGACCATTCGGATCTGAAAGCAGGGTTCCTCGAGGCCCTTGACCAGACGGTTCGGACGACGGTCAAGGAATGGCTGCACTTACCTGCGTGCACTTGCGATGCCATCTTCTACTCGAGCACGAGAGACGGCGGTTTGGGCCTCACCAAACTGGCAGGACTGATCCCTAGCGTGCAAGCTCGAAGACTGCATCGGCTCGCCCAGTCTTCCGATGAGACCATGAAGTTGTTCCTGGAGAAAGATCAAATGGAACAACTGCATAAGAAACTGTGGGTTCAAGCTGGAGGGGACAGGGAGAAGATACCTTCAATTTGGGAAGCAAAACCGGCGAACGTACCATCCACCTCATACAGTGCAGACATTACTTCTGAGTGGGAAGCACCGTCCTTAAAAAGTAAATTTCCCAAACCGTGCAATTGGCGTAAAAAAGAATTTAAGAATTGGACTAAATTAGTGTCCCAAGGCCGTGGAATTGAAAATTTTGAAGGAGACAAAATTAGCAACCATTGGATACAATATTACAGAGGCATTCCTCACAGGAAACTCCTTACAGCCTTACAACTGAGAGCAAATGTCTACCCCACGAGAGAATTTCTAGCCAGGGGTAGAAAGGATAAATACATCAAGGCGTGCAGACACTGCGAGGCGGACAACGAAACCTGTGCCCACATCATCGGCAACTGCCCGATAACGCAGGACGCGAGAATCAAGAGGCACAACTACATCTGTAAGGTGCTGTCAGAGGAGGCGAAGAAGAAGGACTGGGTAGTGTTTCAGGAACCRCACATAAGGGATACCAACAAGGAACTGTATAAACCAGACCTGATATTCGTGAAAGACGCCCGTGCATTTGTCGTGGACGTGACAGTACGATACGAAGCGAGCAAGACATCGCTCGAGGAGGCCGCCGCAGAGAAAGTGAACAAGTACAAACACCTCACCGAAGAGGTACGAGAACTGACCAACGCAAAGGACGTTGTGTTCATGGGCTTTCCCCTAGGAGCGCGGGGGAAATGGTACCATGGGAACTTTGAACTGTTGGGTGCTCTCGGCCTTTCTAAAACAAGGCAGGAGAAGGCTGCCCGGACTCTATCCTCCATTGCGCTCACGTCATCCGTGGACATTGTACATATGTTTGCTAGTAGATCTAGGAGCTGTAAGGTAGTGTAGACTGTTATTTTATTTTACTTTGTAAATGTTGTTCTGTAACGTTTAATAACATATTTTCAATAAAGTTTCGGCGGGGGCTAGGGACGCAGGGCAGCCACAAGCCAGAACATCGCTCATGGTAAGTAGGGACAGGACGAAATCTTTCATAACGCGTCAATTACCACCCGATTTGGACCAATTTACCTGATTTGTCCAAGGTGGACGGGCCACCTCTACTTAACCCGGAAAAGGAACATATAGTACTTATATGTGTTCGAAAAAT</t>
  </si>
  <si>
    <t>TAGACTGTTATTTTATTTTACTTTGTAAATGTTGTTCTGTAACGTTTAATAACATATTTTCAATAAAGTTTCGGCGGGGGCTAGGGACGCAGGGCAGCCACAAGCCAGAACATCGCTCATGGTAAGTAGGGACAGGACGAAATCTTTCATAACGCGTCAATTACCACCCGATTTGGACCAATTTACCTGATTTGTCCAAGGTGGACGGGCCACCTCTACTTAACCCGGAAAAGGAACATATAGTACTTATATGTGTTCGAAAAAT</t>
  </si>
  <si>
    <t>Corvus brachyrhynchos</t>
  </si>
  <si>
    <t>American crow</t>
  </si>
  <si>
    <t>R2-1_CBr</t>
  </si>
  <si>
    <t>CGGCTTGGGAGGAGTATAGTTACGACTGGCATCGCTGCAGAGATCGCACCTCCTCGTCGTCCCGCTGGGATACCTGCGGTAGGGTAACCAAGTCGATCTCTGCCCCAGTACGGAGTCGTTGGGAATCACCAGTTCACGAGCTCCTGCCTAAATTTGGTGAACAAATTCGACAGGTAAAAAGCCGCGCGGCTTATTGCCCTAAACCTGGCCCCAAGGTTTAAAAAAGAGGGGCAAAAGATCGGTAGCGGTGAAGGGGCCACTACCGTTTCTTAATGGGAATCTCCAAACCATTTCTGGGCCGCCGATATTGCCTGTAACCAGGTATCGTCGGCACCCAAACCTCCAATTCCGACTGGGTCGACCTGGTGTCCCGGGATTTCAAGCCGGGCACCTCGTCTAAGTCCTGCGGGGTGGACCTGGTGTCTTTAACTTCTAAACACCAGGGTTAAACCCGCGTGGCTCAAAAATTTTCATCTGGGCTCCCTAATTCGGCAGAAAATGATTAGTCTGTGTGAACTTTAGAGTTTTATAGATCGGATTGTGTCTTGATAACGTGGTGGTCATTTTTTCTGTCAATTGGGAGGGTTTGAGCAGGTTCCTGAGGGTTTGAACATCCTACACACAACCGAGTGCGGAAGGGGCGGACCATCTCCCCAAAGGACAGTGAGTAAGTGATTGGACTTAGCGACGGGGAGGGAGAGCGGCGAGCACGAGTGTGGGGGCGCCTTGGAAACTTCGCCTCCGAGCCCGGAGACCACCTCGGAGACCTCGCCTCCGAGCCGGAGACCAGCACCTGTACCGCAACATCCCCTCCTCCACCAGAGGACCACGAGAAGGCAGGCACCAGGGGACATCCCAGTGAGTGACTATTCCGGACAAAAAATCCACCTTGTCATGTTTGTGGGGACCAGGGTGGGGGGGTGGGGGGGGCTTGTTTTTGAACATCTAAGGGAAGCCCACGGTGAGGAGGGGGGTCCGTTTTCGATGTGTGCCAAGTGTGGAAAGAAAGTACCAACTGTCATAGTAGTTGTTTGTCCGTTCCTAAATGCAGGGCAAAGACAGAAACGGCCTCCAGCTGGGAGTGGATCTGTGAGGAATGCGGGAGAGATTTCAAAACTAAAAATTGGCCTGGGACAAACCAAAAGATTGGACCACCCTATGATTAGGGAATCAGGAGAGGAAATTCGCTGCTTCCCACCCAAAAGAGACCTCCAACAGAGGAGCCCACAAAAGGTGCTGGACAAAAGAAGGAGGAAGAACACGATAAAATTGAGGCGCGTTTTGAGGGCAACAAAACATCAATAAACTCATAGCAGAACACATCCCAACTAAAACGGCAAAACAGAAAGTGACAAACGGAGGTTGCTGCCCAGAAACCGACAGAGGGATGTTTGTGAGGAGCCTGGGGTGAGTCATTCGCACCAGGAGAGCAGGCTGCGGGCTAAGATAAACCTGGGCCGAGTAAATCAGCCCTGGAAAGAGCAGAAGACATAAGCGACCTGAGATAAGCCAACGACTCAGGGAAAAGCCGGCTGCCGGGAGGGGAACGAACCAGAGATAAGGCACCACCCAGATAAGAGGTCAAAACAGCATGGAAACATCGACCAGCGGAGGGAGGGACAACTGCAGGGCCCATTATCAGAAAGGAACTCGGTGAATGGCATTTCAGTGGGAAAATTAAGACCTTCCCACGGCATTCAAGCAGTTAATCAAAGGCCAGGAGATGCACCGGTTGGATGGATACAAACAGGCAGGACTGCTTTGGGATTGCCTGGAGGCGATAAAGCCCACACAAAACCGCAAGCCGAGTAAGGACAAGAGGGAGACCCAGGGGGGAAACCGACAGACCTTATCAGAAGGCGCGTCCACAGAGAGCGGTATGAAAAGAGGTAAATTCCTTACGTTTCCAACGTTTTATTCCATCTCGATAGGGAAAGCTAGCTAAGATTATTCTGGATGACGTTAAGAATGTCTGTCCTGCGATATCTCACCCAGCAAAATTTATTCGGACTTTAAAGCCAGATGGGAAACACCTTTGGTAAATTTGACAGCCTTGGGACTTTCAAATTAACGGGAAGCCGAACAATAGTGCTTTCAGGGACCTAATTCGGCCAAGAAATCGAGGGAAAAAAATGATGCAGAGATGAGAGGAATTCGGCTCCAGGTCCATGACGGGGATTACTTGATGAGACATCAGAAGATGGACCCCGAAGTTTTCCCAGACCATGGAAGATTCTTCAACCTAGGTTAACATCAGGGAAAAAATCCCGGACATGGGAGGGGCGTGCAGGACTGTGTTAATCCCGAAGTCAACCCGAGCCGGAGCGCTTAAAGGACATTAACAACTGGAGACCCCATAACGATTGGATCCATCTTGCTGCACTGTTTCTCCAGAATTCTAACAGCAAAGGTTAACCAAGGCGTTTGCCCCCTCAAACCAAGGCAAAGAGGCTTCATCAGAAGCGGCGGGATGCTTCTGAAAACTGAAACTCCTTGGCAAAACTATAATTCGATCAGCAAAAGAGATATAACCGCTGGGGTGTTGTGTTTGTGGACATTGCCAAGGCCTTTGACCACCGTGAAGCCCACGGCACATCTACAAGTCTGCAGGAAAGGTGTGTGGATCCCCACACGTCAGCCGTGGTGCAGCAATATGTACGAGAACATCGTTACATATATCACACGGGGAAGACAACAGACAGACCAACCAGATCCAGGTTGGAGTAAACAGGGCGACCCGATGTCACCCTTTTTATTTAATCTGGCTTATGGATCCCCTACTTGCGAAACTGGAAACGAGCGGCAAAGTAACCCACCGAGAGACGAAGCAGCGTCACAGCGATGGCGTTGTCGCAGGACGATCTGGTCCTGATTTGAGCGACTCCTGGGAAAACATGAAGCGGCATTCAGGATAGTGAGACCTTCTGCGACCTCACCGGTCTCAAAACACAGGGGAAAAGTGCCACGGCTTCTTCATCAAGCCCACCAAGGACTCCTACACTGTCAACGACTGCCGCTGCTTGGACTATTAATGGCACACCCCTGAACATGATACACCCCGGAGAATCGCGAGAAATACCTGGGCCTAGCAGATTTGACCCCGGACTGGGCTAGCAAAATCCGACCTATCTACAAAACTAGAAAGCATGGCTTGAGAAAATCGGCAAACTCCTTCTAAACCTCTGCAGGAAACTCATATCCCAAAACGATACCATCCCTCGACTGACCTACCTGGCTGACCATTCGGATCTGAAAGCAGGGTTCCTCGAGGCCCTTGACCAGGACGGTCGACGACGGTCAAGGCAATGGCTGCACTTACCTGCGTTTGCTACTTGCGATGTCCATCTCTTACTCGAGCACTGAAGAGACGGCGGTGTTGGCCTCACCAAACTTGGCAGGACTGCCCTAGCGTGCAAGCTCGAAGACTGCATCGGCTCGCCCAGTCTTCCGATGAGACCATGAAGTTGTTCCTGGAGAAAGATCAAATGGAACACTGCATAAGAAACTGTGGGTTCAAAGCTGGAGGGGACAGGGAGAAGATACCTTCAATTTGGGAAGCAAAACCGGCGAAAAACGTTTACCATCCACCTCATACAGTGCAGACATTACTTCTGAGTGGAAGCACCGTCCTTAAAAAGTAAATTTCCCAAACCGTGCAATTGGCCGTAAAAAAGAATTTAAAATTGGACTAAAATTAGTGTCCCATGGCCGTGGAATTAAAATTTTGAAGGAGACAAAAATTAGCCAACCATTGGATACAATATACAGAGGCATTCCTCACAGGAAACTTCCTTACAGCCTTACAACGAGAGCAAATGTCTACCCCACGAGAGAATTTCTAGCCAGGGGTAGAAAGATAAATACATCAAGGCGTGCAGACAACGTGCAGGCGGACAACGAAAACTGTGCCACTCATCGGCAACTGCCCGATAACGCAGGACGCGAGAATCAAGAGGCACAACTACAATCTGTAAGGTTGCTGTCAGAGGAGGCGAAGAAGAAGGACTGGGAGTGTTTCAGGGAACGCACAGTAAGGGATACCAACAAGGAACTGTTATAAACAGACCTGATTATTCGTGAAAAGGTACGCCCGTGCATTGTCTGGACGTGACAGTACGATCGAAGCGAGCAAGTACATCGCTCGATGAGCCGACCGCAGAGAAAGTGAACAAGTACAAACACCTCACCGAAGAGATTACGAGAAACTGGACCAACGCAAAGGACGTTGTTTCATGGGCTTTCCTAGGGAGCCGGAGGGAAATGCGTACCATGAAACTTTGAACTGTTGGGTGCCCGGGCCTTTCTAAAACAAGGCAGGAGAAGGCTGCCCGGACTCTATCCATCCATTGCGCTCACGTCATCCTGGACATTGTACATATGTTGCTAGTAGATCTAGGAGCTGTAAAGGTAGTTAGGACTGTTATTTTATTTTACTTGTGTAAAATGTTGTTCTGAACGTTTATAACATATTTCATAAAGGGTTTCGCGGCGGGCTAGGGACGCAGGGCAGGCCACAAGCCAGAAATCGCGTTCGATTGGTAAGTAGGCGAAACAGACGGAATCTTTCATAACGCGTCAATTACCACCCGATTTGACAATTTACCTGATTTGTCCAAGAGGGACGGGTCCACCTCTACTTAACCCGGAAAAAGGGAACATATAGTACTTATATGTGTTCGAAAAA</t>
  </si>
  <si>
    <t>Western jackdaw</t>
  </si>
  <si>
    <t>R2-1_CMo</t>
  </si>
  <si>
    <t>LRLFWDDVECLSCDISPSEIYSDFKARWETPGKFDSLGDFQINGKADNSAFRDLITAKEIEKNVQEMSRNSAPGPDGITLRDIKKMDPEFSQTMEIFNLWLTSGKIPDMVRGYRTVLIPTFNQAGRLKDINNWRPITIGSILLRLFSRILTARLTKACPLNPRQRGFIRAAGCSENLKLLQTIIRSAKRDHKPLGVVFVDIAKAFDTVSHRHILQGLQERCVDPHIVSLVSNMYENIRTSITTGKTQTDHIQIRVGVKQGDPMSPFLFNLAMDPLLCELETSGKGYHRGPSSVTAMAFADDLVLLSDSWENMKRNIRIVETFCDLTGLKTQGEKCHGFFIKPTKDSYTVNDCAAWTINGTPLNMIHPGESEKYLGLQIDPWTGLAKSDLSTKLENWLEKIGKSPLKPLQKLDILKTYTIPRLTYLADHSDLKAGFLEALDQSVRTKVKEWLHLPACTCDAIFYSSTRDGGLGLTKLAGLIPSVQARRLHRLAQSSDETMKLFLEKDQMEQLHKKLWVQAGGDREKIPSIWEAKPANVPSTSYSADITSEWEAPSLKSKFPKPCNWRKNEFKNWTKLVSQGRGIENFEGDKISNHWIQYYRGIPHRKLLTALQLRANVYPTREFLARGRKDKYTKACRHCEADNETCAHIIGNCPITQDARIKRHNYICKVLSEEAKKKDWVVFQEPHIRDTNKELYKPDLIFVKEARAFVVDVTVRYEASRHRWRRPPPEKVNKYKHLHRGDTRXDQRKGRCVYGLSPRSAGEMVPW</t>
  </si>
  <si>
    <t>CGGCTTATGAGAGTATAGTTACAAACTGGGCACGCTGCAGAATCGCACCTCATCGTTGGTCCCGCTGGATACCCTACCTAGGGTAAACTAAGTCGATCTAGCCCCAGTACGGGAGTCGTTGGGAATCACCAGTCAACGATCTCCTGCTAAATTTGGTGAAACAAATTTGAGGTAAAAGCCGCGCGGCTATTGCCCGAAACCTGGCCCCAGGGTTTCAAAAAGAGGGCAAAAGATCGGTAGGTGGTGAAGGGGGCCACTACCGTTCTAATGGGAATCTCCAAACCACTTTTGGGGCCGCCGATACGCCTGTACCAGGTATCGGTCGGCACCCAAACTTCCAATTCCGATTGGGTTGACCTGGTGTCCCGGGATTTCAAGCCGGGCTCCTCGTCTAAGTCCTGCGGGGTGGACCTGGTGTCTTTAACTTCTAAACACTGGGTAGCCCTGCTGTCTAAAACCGATCGGGTAGACCCGGTGTCTGTAATTTCTAAGCTCCGGGTAGACCCTCTGACTAAAACTAACCAGGTAGACCTGGTGGCTCAAAATTTTCCATCTGGCTCTCCTAATTCGGCAGAAAATGAACTAGATCTGGTGAACTTAGAGTTTTATAGATCGGATGTGTGTCTTGATAACGTGGGTGGTCATTTTTCCGTGAACTGGGAGGGTTTGAGCGGGTTACCTGAGGTGTATGAACATCCTACACCACAAGCGAGTGCAGAAAGGGGCGACCATCTCCCCAAGGACTGTGAGGTGATTGTACTTAGCGACGGGGAGGAGAGCGGCGAGCACGAGCGTGGGAGCGCTTTGGAAACTTCGCCTCCCGAGCCCGAGACCACCTCGGAGACTTCGCCTCCCGAGCCGGAGAACAGCACTTTACCGGCAACATCCCCTCCTCCACCAGAGGACCACGAGACGAGGAACAGGGGACATCCCAGTGGTGGACCTATTCCGGACAAAAATCCACCTTGTCCATATTGTGGTCCGGGTGGGGGGGGTGGGGGGCTTGCTTGGAACATCTTAGGGAAGCCACGGGAGGAGGGGGGGGATCTGTTTTCGATGTGGAAGTGTGGGAAGAAAGTAAACAACTATCAATATATTGTTTGTCACGTCCCAAATGCGGGGCAAGACAGAAAACGGCTCCAGCTGGGAGTGGATCTGTGAGGAATGCGGGAGAGATTTCAAAACTAAAATTGGCCTGGGACAACACAAAAGATTGGCACACCCGATGATTAGGAATCAAGAGAGGATCGTTGCTTCCCGCCCAAAAGAGACCTCCAACAGAGGAGCTCACAAAAGGTGCTGGACAAAAGAGGAGGAAGAACTACTGATAAAATTGGAGGCTCAGTTCGAGGGCAACAAAAACATCAATAAACTCATAGCGGAACATATCCCAACTAAAACAGCAAAACAGATAAGTGACAAACGGAGGTTGCTGCCCAGAAAACCGACAGAGGATGTTTGTGAGGAGCCTGGGGTGAGTCATCGCACCAGGAGAGCAGCTGCGGGGCTAAGAATAGAATCTGGGCCGAGTAATCAGCCTGGGAAAGGAGCAGGAGACAAAGGACCTGAGATAAGCCAACGACTCAGGAAGCCGGCTGCCGGGAGGGGAACGGAACTGGAGATAAGGCACCACCCAGATAAGAGGACAAAACAGCTGGGAAACATCGACCAACAAAGGGAGGGGCAACTGCAGGCCCATTATCAGCAGAAACTCGGTGAATGGCTTTCAGCTGGGACAATTAAGACCTTCCCACGGGCATTCAAGCAGTTAATCAAAGGCCAGGAGATGGCAAGCGGTGGTGAATCCAACAGGCGCAGGACTGTTTTGGATTACCTGGAAGCGATAAGGCCACACAAAAACAGCGAGCCGAGATAAGGACAAGAGGAAAACAACGGAGGGAAAACCGACAAGGCCTATCAGAAGTGGTGAAAAAGAGAGCGGTGCAAAAGAGGTAAATTACCTACGTTTCAAAGTTTATTCCATCGTGATAGGGGAAAGCTAGCTAAGATTATTCTGGGATGACGTTGAATGTTTGTCCTGTGACATCTCACCCAGCGAAATTTATTCGGACTTTAAAGCCAGATGGGAAACACCTGGTAAATTTGATAGCCTTGGGGACTTTCAAATTAATGGGAAAGCCGACAATAGTGCTTTCAGGGACTTAATTACGGCCAAAGAAATCGAGAAAAACGTGCAGGAGATGAGCAGGAATTCGGCTCCAGGTCCAGACGGGATTACTCTGAGAGACATCAAGAAGATGGACCCCGAGTTTTCCCAGACCATGGAGATCTTCAACCTATGGTTAACATCAGGAAAAATCCCGGACATGGTGAGGGGGTACAGGACTGTGTTAATCCCGACGTTCAACCAGGCCGGGCGCTTAAAGGACATTAACAACTGGAGACCCATAACGATCGGATCCATCTTGCTGCGACTGTTCTCCAGAATTCTAACAGCAAGGTTAACCAAGGCGTGCCCCCTCAACCCAAGGCAAAGAGGCTTTATCAGAGCGGCGGGATGCTCTGAAAACCTGAAACTCCTGCAAACTATAATTCGATCAGCCAAAAGAGATCATAAACCGCTGGGTGTTGTGTTTGTGGACATTGCCAAGGCCTTTGACACCGTGAGCCACCGGCACATTCTACAAGGTCTGCAGGAAAGGTGTGTGGATCCCCACATCGTCAGCCTGGTGAGCAACATGTATGAGAACATCCGTACATCTATCACCACGGGGAAAACACAGACAGACCACATCCAGATCCGGGTTGGAGTAAAACAGGGCGACCCGATGTCACCCTTTTTATTTAATCTGGCTATGGATCCCCTACTATGCGAACTGGAAACGAGCGGCAAAGGGTACCACCGGGGACCGAGCAGCGTCACAGCGATGGCATTCGCAGACGATTTGGTCCTGTTGAGCGACTCCTGGGAAAACATGAAGCGAAACATCAGGATAGTAGAGACCTTCTGCGACCTCACCGGTCTCAAAACACAGGGGGAAAAGTGCCACGGCTTCTTCATCAAGCCCACCAAGGACTCCTACACTGTCAACGACTGCGCTGCTTGGACTATCAATGGCACACCCCTGAATATGATACACCCTGGAGAATCTGAGAAATACCTGGGCCTGCAGATTGACCCCTGGACTGGGCTAGCAAAATCCGACCTATCTACAAAACTTGAAAACTGGCTGGAGAAAATAGGTAAATCTCCTCTTAAACCTCTGCAGAAACTCGATATCCTCAAAACATACACCATCCCTCGACTGACCTACCTGGCTGACCATTCGGATCTGAAAGCAGGGTTCCTCGAGGCCCTTGACCAGTCGGTTCGGACAAAGGTCAAGGAATGGCTGCACTTACCTGCGTGCACTTGCGATGCCATCTTCTACTCGAGCACGAGAGACGGCGGCTTGGGCCTCACCAAACTGGCAGGACTGATCCCTAGCGTGCAAGCTCGAAGACTGCATCGGCTCGCCCAGTCTTCTGATGAGACCATGAAGTTGTTCCTGGAGAAAGATCAAATGGAACAACTGCATAAGAAACTGTGGGTTCAAGCTGGAGGGGACAGGGAGAAGATACCTTCAATTTGGGAGGCAAAACCGGCGAACGTACCATCCACCTCATATAGTGCAGACATTACTTCTGAGTGGGAAGCACCATCCTTAAAAAGCAAATTTCCTAAACCGTGCAATTGGCGTAAAAATGAATTTAAGAATTGGACTAAATTAGTGTCCCAAGGCCGTGGAATTGAAAATTTTGAGGGAGACAAAATCAGTAACCATTGGATACAATATTACAGAGGCATTCCTCACAGGAAACTCCTTACAGCCTTACAACTGAGAGCAAATGTCTACCCCACGAGAGAATTTCTAGCCAGGGGTAGAAAGGATAAATACACCAAGGCGTGCAGACACTGCGAGGCGGACAACGAAACCTGTGCCCACATCATCGGCAACTGCCCGATAACGCAGGACGCGAGAATCAAGAGGCACAATTACATCTGTAAGGTGCTGTCAGAGGAGGCGAAGAAGAAGGACTGGGTAGTGTTTCAGGAACCGCACATAAGGGATACCAACAAGGAACTGTACAAACCAGACCTGATATTCGTGAAAGAGGCCCGTGCATTCGTCGTGGACGTGACAGTACGGTACGAAGCTAGCAGACATCGCTGGAGGAGGCCGCCGCCAGAGAAAGTGAACAAGTACAAACACCTCCACCGAGGAGATACGAGAASTGACCAACGCAAAGGACGTTGTGTTTATGGGCTTTCCCCTAGGAGCGCGGGGGAAATGGTACCATGGTAACTTTGACCTGTTGGGTGGCTTCGGCTTTCTAAAACAAGGCAGGAGAAGTCTGCCCGGACTCTACCTCCATTTCGCTCACTATCGTGGACATTGTACATATGTTTGCTAGTAGATCTAGGAATTGTAAGGTAGTATAGACTGTATTGTATTTTATTTTTATGTTGCAAATTTTCTTCGTAACATGTTATAAACATCCTTTCAATAAAAGTTTCGGCGGGGGCTAGGGACGCAGGGCAGCACAAGCCAGAACATCGCTCATGGAGGTAGGGGACAGGACGGAACTTTTCATAACGCGTCAATTACCACCCGATTTGGACCAATTTACCTGATTTGTCCAAGGTGGACGGGCCACCTCTACTTAACCCGGAAAAGGAACATATAGTATTTATATGTGTTCGAAAAA</t>
  </si>
  <si>
    <t>Hawaiian crow</t>
  </si>
  <si>
    <t>R2-1_CHa</t>
  </si>
  <si>
    <t>AVKGATTVLMGISKPFLGPPICLFQVSVGTQTSNSDWVDLVSRDFKPGTSSKSCGVDLVSLTSKHQVDPVAQNFPSGSPKSAENELDLVNLEFYRSDLCLDNVAGHFSVNWEGLSRLPEVFEHPTPQPSADGGDHLPKDSEVIVLSDGEESGEHECGGALETSPPEPETTSETSPPEPETSTVPATSPPPPEDHEKQAPGDIPVVTIPDKNPPCPCCGTRVGGVGGLIEHLREAHGRRGVCFRCAKCGKESNNCHSIVCHVPKCRAKTETAPAGEWICEECGRDFKTKIGLGQHKRLAHPMIRNQERIAASHPKETSNRGAHKRCWTKEEEELLIKLEAQFEGNKNINKLIAEHIPTKTAKQISDKRRLLPRKPTEDVCEEPGVSHRTRRAAAGLRIEAGPSNQPGKGAEDKGPEISQRLRKPAAGRGTEPEIRHHPDKRTKQLGNIDQRREGQLQAHYQKELGEWLSAGKIKTFPRAFKQLIKGQEMQPVVNTTAQDCFGCLEAISHTKPASRDKDKRETQGGKPTRPYQKWMKKRAVKRGKYLRFQRLFHLDRGKLAKIILDDVECLSCEISPSKIYSDFKARWETPGKFDSLGDFQINGKADNSAFRDLITAKEIEKNVREMSRNSAPGPDGITLRDIKKMDPEFSQTMEIFNLWLTSGKIPDTVRGCRTVLIPKSTRPERLKDINNWRPITIGSILLRLFSRILTARLTKACPLNPRQRGFIRAAGCSENLKLLQTIIRSAKRDHKPLGVVFVDIAKAFDTVSHRHILQGLQERCVDPHIVSLVSNMYENIRTYITTGKTQTDHIQIQVGVKQGDPMSPFLFNLAMDPLLCELETSGKGYHRGPSSVTAMAFADDLVLLSDSWENMKRNIRIVETFCDLTGLKTQGEKCHGFFIKPTKDSYTVNDCAAWTINGTPLNMIHPGESEKYLGLQIDPWTGLAKSDLSTKLESWLEKIGKSPLKPLQKLDILKTYTIPRLTYLADHSDLKAGFLEALDQTVRTKVKEWLHLPACTCDAIFYSSTRDGGLGLTKLAGLIPSVQARRLHRLAQSSDETMKLFLEKDQMEQLHKKLWVQAGGDREKIPSIWEAKPANVPSTSYSADITSEWEAPSLKSKFPKPCNWRKNEFKNWTKLVSQGRGIENFEGDKISNHWIQYYRGIPHRKLLTALQLRANVYPTREFLARGRKDKYIKACRHCEADNETCAHIIGNCPITQDARIKRHNYICKVLSEEAKKKDWVVFQEPHLRDTNKELYKPDLIFVKDARAFVVDVTVRYEASKTSLEEAAAEKVNKYKHLTEEIRELTNAKDVVFMGFPLGARGKWYHGNFELLGALGLSKTRQEKAARTLSSIALTSSVDIVHMFASRSRSCKVV</t>
  </si>
  <si>
    <t>TGGCTTGGGAGAGTATAGTTACAAACTGGGCATCGCTGCAGAGATCGCACCTCCTCGTGGTCCCGCTGGATACCCTGCGTAGGGTAACAAAGTCGATCTCTGCCCCAGTACGGAGTCGTTGAGAATCACCAGTTCAACGATCTCCTGCTAAATTTGGTGAAACAAATTCGAGGTAAAAGCCGCGCGGCTATTGCCCTAAACCTGGCCCCAAGGTTTAAAAAAGAGGGCAAAAGAGCGGTAGGCGGTGAAGGGGGCCACTACCGTTCTAATGGGAATCTCCAAACCATTTCTGGGGCCGCCGATATGCCTGTTCCAGGTATCGGTCGGCACCCAAACCTCCAATTCCGATTGGGTCGACCTGGTGTCCCGGGATTTCAAGCCGGGCACCTCGTCTAAGTCCTGCGGGGTGGACCTGGTGTCTTTAACTTCTAAACACCAGGTAGACCCGGTGGCTCAAAATTTTCCATCTGGCTCTCCTAAGTCGGCAGAAAATGAATTAGATCTGGTGAACTTAGAGTTTTATAGATCGGATTTGTGTCTTGATAACGTGGCTGGTCATTTTTCTGTCAATTGGGAGGGTTTGAGCAGGTTACCTGAGGTGTTTGAACATCCCACACCACAACCGAGTGCGGATGGGGGCGACCATCTCCCCAAGGACAGTGAAGTGATTGTACTTAGCGACGGGGAGGAGAGCGGCGAGCACGAGTGTGGGGGCGCTTTGGAAACTTCGCCTCCCGAACCCGAGACCACCTCGGAGACCTCGCCTCCCGAGCCGGAGACCAGCACCGTACCGGCAACATCCCCTCCTCCACCAGAGGACCACGAGAAGCAGGCACCAGGGGACATCCCAGTGGTGACTATTCCGGACAAAAATCCACCTTGTCCATGTTGTGGGACCAGGGTGGGGGGGGTGGGGGGCTTAATAGAACATCTAAGGGAAGCCCACGGGAGGAGGGGGGTCTGTTTTCGATGTGCCAAGTGTGGGAAAGAAAGTAACAACTGTCATAGTATTGTTTGTCACGTTCCCAAATGCAGGGCAAAGACAGAAACGGCTCCAGCTGGGGAGTGGATCTGTGAGGAATGCGGGAGAGATTTCAAAACTAAAATTGGCCTGGGACAACACAAAAGATTGGCGCACCCTATGATTAGGAATCAGGAGAGGATCGCTGCTTCCCACCCAAAAGAGACCTCCAACAGAGGAGCCCACAAAAGGTGCTGGACAAAAGAGGAGGAAGAACTACTGATAAAATTGGAGGCGCAGTTTGAGGGCAACAAAAACATCAACAAACTCATAGCGGAACACATCCCAACTAAAACAGCAAAACAGATAAGTGACAAACGGAGGTTGCTGCCCAGAAAACCGACAGAGGATGTTTGTGAGGAGCCTGGGGTGAGTCATCGCACCAGGAGAGCAGCTGCGGGACTAAGAATAGAAGCTGGGCCGAGTAATCAGCCTGGGAAAGGAGCAGAAGACAAAGGACCTGAGATAAGCCAACGACTCAGGAAGCCGGCTGCCGGGAGGGGAACGGAACCAGAGATAAGGCACCACCCAGATAAGAGGACAAAACAGCTGGGAAACATCGACCAGCGGAGGGAGGGGCAACTGCAGGCCCATTATCAAAAGGAACTCGGTGAATGGCTTTCAGCTGGGAAAATTAAGACCTTCCCACGGGCATTCAAGCAGTTAATCAAAGGCCAGGAGATGCAACCGGTGGTGAATACAACAGCGCAGGACTGCTTTGGATGCCTGGAGGCGATAAGCCACACAAAACCAGCAAGCCGAGATAAGGACAAGAGGGAGACCCAGGGGGGAAAACCGACAAGGCCTTATCAGAAGTGGATGAAAAAGAGAGCGGTGAAAAGAGGTAAATACCTACGTTTCCAACGTTTATTCCATCTCGATAGGGGAAAGCTAGCTAAGATTATTCTGGATGACGTAGAATGTCTGTCCTGCGAAATCTCACCCAGCAAAATTTATTCGGACTTTAAAGCCAGATGGGAAACACCTGGTAAATTTGATAGCCTTGGGGACTTTCAAATTAATGGGAAAGCCGACAATAGTGCTTTCAGGGACCTAATTACGGCCAAAGAAATCGAGAAAAATGTGCGGGAGATGAGCAGGAATTCGGCTCCAGGTCCAGACGGGATTACTCTGAGAGACATCAAGAAGATGGACCCCGAGTTTTCCCAGACCATGGAGATCTTCAACCTATGGTTAACATCAGGAAAAATCCCGGACACGGTGAGGGGGTGCAGGACCGTGTTAATCCCGAAGTCAACCAGGCCGGAGCGCTTAAAGGACATTAACAACTGGAGACCCATAACGATTGGATCCATCTTGCTGCGACTGTTCTCCAGAATTCTAACAGCAAGGTTAACCAAGGCGTGCCCCCTCAACCCAAGGCAAAGAGGCTTCATCAGAGCGGCGGGATGCTCTGAAAACCTGAAACTCCTGCAAACTATAATTCGATCGGCCAAAAGAGATCATAAACCGCTGGGTGTTGTGTTTGTGGACATTGCCAAGGCCTTTGACACCGTGAGCCACCGGCACATTCTACAAGGTCTGCAGGAGAGGTGTGTGGATCCCCACATCGTCAGCCTGGTGAGCAATATGTACGAGAACATCCGTACATACATCACCACGGGGAAGACACAGACAGACCACATCCAGATCCAGGTTGGAGTAAAACAGGGCGACCCGATGTCACCCTTTTTATTTAATCTGGCTATGGATCCCCTACTCTGCGAACTGGAAACGAGCGGCAAAGGGTACCACCGAGGACCGAGCAGCGTCACAGCGATGGCGTTCGCAGACGATCTGGTCCTGTTGAGCGACTCCTGGGAAAACATGAAGCGGAACATCAGGATAGTGGAGACCTTCTGCGACCTCACCGGTCTCAAAACACAGGGGGAAAAGTGCCACGGCTTCTTCATCAAGCCCACCAAGGACTCCTACACTGTCAACGACTGCGCTGCTTGGACTATTAATGGCACACCCCTGAACATGATACACCCCGGAGAATCTGAAAAATACTTGGGCCTGCAGATTGACCCCTGGACTGGGCTAGCAAAATCCGACCTATCTACAAAACTAGAAAGCTGGCTCGAGAAAATAGGTAAATCTCCTCTTAAACCTCTGCAGAAACTCGATATCCTCAAAACGTATACCATCCCTCGACTGACCTACCTGGCTGACCATTCGGATCTGAAAGCAGGGTTCCTCGAGGCCCTTGACCAGACGGTTCGGACGAAAGTCAAGGAATGGCTGCACTTACCTGCGTGCACTTGCGATGCCATCTTCTACTCGAGCACGAGAGACGGCGGTTTGGGCCTCACCAAACTGGCAGGACTGATCCCTAGCGTGCAAGCTCGAAGACTGCATCGGCTCGCCCAGTCTTCCGATGAGACCATGAAGTTGTTCCTGGAGAAAGATCAAATGGAACAACTGCATAAGAAACTGTGGGTTCAAGCTGGAGGGGACAGGGAGAAGATACCTTCAATTTGGGAAGCAAAACCGGCGAACGTACCATCCACCTCATACAGTGCGGACATTACTTCTGAGTGGGAAGCACCGTCCTTAAAAAGTAAATTTCCCAAACCGTGCAATTGGCGTAAAAACGAATTTAAGAACTGGACTAAATTAGTGTCCCAAGGCCGTGGAATTGAAAACTTTGAAGGAGACAAAATTAGCAACCATTGGATACAATATTACAGAGGCATTCCTCACAGGAAACTCCTTACAGCCTTACAACTGAGAGCAAATGTCTACCCCACGAGAGAATTTCTAGCCAGGGGTAGAAAGGATAAATACATCAAGGCGTGCAGACACTGCGAGGCGGACAACGAAACCTGTGCCCACATCATCGGCAACTGCCCGATAACGCAGGACGCGAGAATCAAGAGGCACAACTACATCTGTAAGGTGCTGTCAGAGGAGGCGAAGAAGAAGGACTGGGTAGTGTTTCAGGAACCGCACCTAAGGGATACCAACAAGGAACTGTATAAACCAGACCTGATATTCGTGAAAGACGCCCGTGCGTTCGTCGTGGACGTGACGGTACGATACGAAGCGAGCAAGACATCGCTCGAGGAGGCCGCCGCAGAGAAAGTGAACAAGTACAAACACCTCACCGAAGAGATACGAGAACTGACCAACGCAAAGGACGTTGTGTTCATGGGCTTTCCCCTAGGAGCGCGGGGGAAATGGTACCATGGGAACTTTGAACTGTTGGGTGCTCTCGGCCTTTCTAAAACAAGGCAGGAGAAGGCTGCCCGGACTCTATCCTCCATTGCGCTCACGTCATCCGTGGACATTGTACATATGTTTGCTAGTAGATCTAGGAGCTGTAAGGTAGTGTAGACTGTTATTTTATTTTACTCTGTGAATTTTGTTCTGTAACATTTTATAACATATTTTCAATAAAGTTTCGGCGGGGGCTAGGGACGCAGGGCAGCCACAAGCCAGAACATCGCTCATGGTAAGTAGGGACAGGACGGAACATTTCATAACGCGTCAATTACCACCCGATTTGGACCAATTTACCCGATTTGTCCAAGGTGGACGGGCCACCTCTACTTAACCCGGAAAAGGAACATATAGTACTTATATGTGTTCGAAAAA</t>
  </si>
  <si>
    <t>TAGACTGTTATTTTATTTTACTCTGTGAATTTTGTTCTGTAACATTTTATAACATATTTTCAATAAAGTTTCGGCGGGGGCTAGGGACGCAGGGCAGCCACAAGCCAGAACATCGCTCATGGTAAGTAGGGACAGGACGGAACATTTCATAACGCGTCAATTACCACCCGATTTGGACCAATTTACCCGATTTGTCCAAGGTGGACGGGCCACCTCTACTTAACCCGGAAAAGGAACATATAGTACTTATATGTGTTCGAAAAA</t>
  </si>
  <si>
    <t>Oenanthe melanoleuca</t>
  </si>
  <si>
    <t>Eastern black-eared wheatear</t>
  </si>
  <si>
    <t>OMel1.0</t>
  </si>
  <si>
    <t>R2-1_OMe</t>
  </si>
  <si>
    <t>EYSYNLGIAAEIAPPRGPAGNPAKGDKVDLCPRTEPLGLATPTNSSQNSVKPISRQKPHGSLPETWPPGFIGAMPPTAQGGPIEMGENSGSDFGGGVWFRAPVRLSRVSVGSQTSPSDWVDLLSWNLNLFPGSKTQWVDLLPVHGVDLVSKNDRVNLAARNLPSKLSPDSAENELALVANLEFYRSDLQEGVHFSANREGLSGLPEVYEQLTPQPCAGDSLHANLPRDAKLFVLEQRCSEEKESEEAPETSPPTPGKPGGQTPEGTVTVTVPDKNPPCPCCGTRVNSVLALIEHLKGSHGRRRVCFRCVKCGKEGSNYHSIVCHFPKCRGAETEAAPAGEWICEVCGRDFQTKIGLGQHKRHAHPSVRNQERIVASHPKETSNRGAHKRCWTKEEEEMLIRLEAQFEGHKNINKLIAEHITTKTNKQISDKRRLLPRKPVEDLEEEPAVSTRTRRAAAGLRKEPGVSHQGQAVAENNGPGRSRLPGEPAAGEETMDEIRRRPDKGKGRRGAIKKQKEGQLQAHYHRTLGERLSAGTINTFPRAFKQLIEGQEMQATINQTAQDCFGCLEAISQIRTATRDKNNKGAQEKQPKRPFQKWMKDRAIRKGDYLRFQRLFHLDRGKLAKIILDDIETLSCDIAPSEIYSVFKNRWETPGNFTSLGEFQINGKADNSAFRDLITAKEVEKNVQEMSKGSAPGPDGITLGDIKKMDPEYSRTAEIFNLWLTSGKIPDTVRGCRTVLIPKSTEPERLKDTNNWRPITIGSILLRLFSRIITARLSKACPLNPRQRGFIRAAGCSENLKLLQSLMWSAKKEHKPLGVVFVDIAKAFDTISHQHIIQALQQREVDPHIIGLVSNMYKDTSTYITVKKNTRTDEIHFRVGVKQGDPMSPLLFNLAMDPLLCKLEESGKGYHRGGSSITAMAFADDLVLLSDSWENMKTNIKILETFCNLTGLKTQGVKCHGYYIKPTKDSYTVNDCAAWTINGTPLKMIDPGETEKYLGLQIDPWTGIAKSNLSTKLEYWLQRIDQAPLKPLQKVDILKTYTIPRLTYLADHSDLKAGFLESLDQKIRTTVKDWLHLPSCTCDAILYSSTKDGGLGIVKLAGLIPSVQARRLHRIAQSSDETMKMFLEKDQMEQTYRKLWVQAGGDREKIPSIWDAPPVSEPADSAETYSEWEAPSLKTKFPKPCNWRKNEFKNWTKISVPGPWNYKF</t>
  </si>
  <si>
    <t>GCCCTCCGCGGCGGTCCCGCGGCCCGGCGCGGCCGCGGCCGGCGTCGGCCCCGCGGTTCGCGCGGGGGAGGGTCCCCGGGGGGGGTCCCCGGGCCGGCGCCCCGCCTCGGCCGGCGCCTAGCAGCCGGCTTAGAACTGGTGCGGACCAGGGGAATCCGACTGTTTAATTAAAACAAAGCATCGCGAAGGCCCGAGGCGGGTGTTGACGCGATGTGATTTCTGCCCAGTGCTCTGAATGTCAAAGTGAAGAAATTCAATGAAGCGCGGGTAAACGGCGGGAGTAACTATGACTCTCTTAAAA</t>
  </si>
  <si>
    <t>GAGTATAGTTACAACCTGGGCATAGCCGCAGAGATCGCACCTCCTCGTGGTCCCGCTGGTAACCCTGCCAAGGGTGACAAAGTCGATCTCTGCCCCAGGACGGAGCCGTTGGGACTCGCCACCCCAACGAACTCCAGCCAAAACTCGGTGAAACCAATTTCTCGGCAAAAGCCGCACGGCTCATTGCCTGAAACCTGGCCCCCCGGTTTCATAGGGGCAATGCCTCCCACCGCCCAAGGTGGTCCCATTGAGATGGGTGAGAATTCTGGATCTGATTTTGGGGGGGGGGTCTGGTTTAGAGCGCCGGTACGCCTGTCCAGGGTATCGGTGGGCTCCCAGACCTCCCCCAGTGACTGGGTTGACCTGTTGTCCTGGAATTTAAATCTATTTCCAGGATCTAAAACCCAGTGGGTTGACCTGTTGCCTGTGCACGGGGTCGACCTGGTGTCCAAAAATGACCGGGTAAACCTGGCCGCTCGAAATTTACCATCCAAATTGTCCCCCGATTCGGCAGAAAATGAATTGGCTTTGGTGGCGAACTTGGAGTTCTATAGGTCGGACTTGCAGGAGGGTGTTCATTTTTCTGCTAACCGGGAGGGATTGAGCGGGCTGCCCGAGGTGTATGAACAACTAACACCACAACCGTGTGCGGGAGATAGTTTACATGCTAACCTCCCGCGAGACGCTAAACTGTTTGTGCTTGAGCAAAGGTGCAGCGAGGAGAAGGAGAGCGAGGAAGCGCCGGAGACATCACCTCCAACGCCTGGGAAGCCCGGGGGGCAGACACCTGAGGGGACCGTGACGGTGACTGTTCCGGACAAAAATCCACCTTGTCCTTGTTGTGGTACCCGGGTGAACTCTGTGTTGGCCCTAATCGAACATCTAAAGGGGTCGCACGGGAGAAGGAGGGTTTGTTTTCGGTGTGTGAAATGTGGAAAGGAAGGTTCTAACTATCACAGTATTGTTTGTCATTTTCCCAAATGCAGGGGTGCAGAGACTGAAGCGGCTCCAGCTGGGGAGTGGATCTGTGAGGTATGCGGAAGAGATTTCCAAACTAAAATCGGCCTGGGACAACATAAAAGACATGCACACCCGTCAGTTAGGAACCAAGAAAGGATCGTTGCTTCCCACCCGAAAGAAACATCTAACCGAGGAGCTCACAAAAGATGCTGGACAAAGGAGGAGGAAGAGATGCTGATAAGATTAGAGGCGCAGTTCGAGGGCCACAAAAACATCAATAAACTCATCGCGGAACACATTACAACCAAAACAAATAAGCAGATAAGCGACAAAAGGAGATTGCTGCCCAGGAAGCCAGTTGAGGACCTTGAAGAAGAACCTGCTGTGAGTACTCGCACCAGGAGAGCAGCTGCGGGTCTAAGAAAGGAACCTGGGGTGAGTCATCAAGGCCAGGCTGTAGCCGAGAACAATGGCCCAGGCAGGAGCCGCCTGCCAGGGGAGCCAGCTGCCGGAGAGGAAACAATGGACGAGATAAGGCGCCGCCCTGATAAGGGTAAGGGCCGGAGGGGAGCCATCAAGAAGCAAAAGGAGGGGCAACTGCAGGCCCATTACCACCGGACACTCGGGGAACGGCTATCAGCTGGGACAATTAACACCTTCCCCCGGGCATTCAAGCAGTTAATTGAGGGTCAGGAAATGCAAGCAACGATCAACCAGACAGCGCAGGACTGCTTCGGATGCCTGGAAGCGATAAGCCAGATAAGAACAGCAACCCGAGATAAGAACAACAAAGGGGCCCAGGAGAAACAACCAAAGAGACCTTTTCAGAAGTGGATGAAGGACAGAGCAATTAGGAAGGGTGATTACCTTCGCTTCCAGCGATTATTCCATCTCGATAGGGGGAAACTTGCTAAAATTATTTTAGACGATATTGAGACATTGTCCTGCGATATCGCACCCAGTGAAATTTATTCGGTTTTTAAGAACAGATGGGAAACACCTGGTAACTTCACTAGCCTTGGGGAATTCCAAATTAACGGGAAAGCCGACAATAGCGCTTTCAGAGACTTAATTACGGCCAAAGAAGTCGAGAAAAATGTGCAGGAAATGAGCAAGGGCTCAGCTCCCGGTCCAGATGGGATTACTCTTGGGGACATCAAGAAGATGGATCCCGAGTACTCCCGGACAGCGGAGATCTTCAATCTGTGGTTAACATCTGGAAAAATCCCGGACACGGTGAGGGGATGCAGGACTGTTTTGATTCCTAAGTCGACAGAACCTGAGCGTTTAAAGGACACTAACAACTGGAGACCCATCACAATCGGTTCCATCTTGCTGAGACTATTCTCCAGGATTATAACAGCTAGGCTGAGCAAAGCCTGCCCCCTCAACCCAAGGCAAAGAGGATTCATCAGAGCGGCGGGATGCTCTGAAAACCTGAAACTCCTGCAGTCTTTAATGTGGTCCGCCAAAAAAGAACACAAACCACTGGGTGTTGTATTCGTGGACATTGCCAAGGCTTTTGACACCATAAGCCACCAGCACATCATTCAAGCTTTGCAGCAAAGGGAAGTGGACCCCCACATCATCGGCCTGGTGAGCAATATGTACAAGGACACCAGTACATATATCACCGTGAAGAAAAACACACGCACAGACGAAATCCATTTCCGGGTTGGAGTAAAACAGGGTGACCCGATGTCACCCCTTTTATTTAATCTGGCTATGGACCCCCTGTTGTGCAAGCTGGAAGAAAGCGGCAAAGGGTACCATCGAGGAGGGAGCAGCATCACGGCGATGGCATTTGCGGACGATCTGGTCTTGCTGAGTGACTCCTGGGAAAATATGAAAACTAACATCAAGATATTAGAGACCTTTTGCAATCTTACCGGTCTCAAAACACAGGGAGTAAAGTGCCACGGCTACTACATCAAGCCGACAAAGGACTCTTACACCGTCAATGACTGCGCTGCGTGGACCATCAATGGCACACCCCTGAAAATGATTGACCCCGGAGAAACTGAGAAGTACCTCGGCCTGCAGATTGACCCCTGGACTGGGATAGCAAAATCCAATCTCTCCACAAAACTGGAATATTGGCTTCAGCGAATTGATCAAGCTCCACTTAAACCCCTGCAGAAAGTTGATATCCTCAAAACATACACCATCCCTCGACTGACATACCTGGCCGACCATTCAGACCTGAAGGCTGGGTTCCTGGAAAGCCTCGACCAAAAAATTAGAACGACGGTCAAGGACTGGCTGCACTTACCTTCGTGCACGTGCGATGCCATCCTGTACTCGAGCACGAAGGACGGTGGTTTGGGCATTGTCAAATTGGCGGGACTGATCCCCAGCGTGCAGGCCCGAAGACTGCATCGTATCGCTCAGTCTTCGGACGAAACGATGAAAATGTTCCTGGAGAAAGATCAAATGGAACAAACATATAGGAAATTGTGGGTTCAAGCTGGAGGGGACAGGGAGAAGATCCCTTCAATTTGGGATGCACCACCGGTGAGCGAACCAGCTGACAGTGCAGAGACATATTCGGAGTGGGAAGCACCGTCCTTGAAAACTAAATTTCCAAAACCGTGCAATTGGAGGAAAAATGAATTTAAGAATTGGACTAAAATTAGTGTCCCAGGGCCGTGGAATTACAAATTTTGAAGGCGATAAAATTAGCAACCATTGGCTACAATATTACAGAAGCATACCTCACAGGAAGCTCCTCACTGCTTTACAACTTAGAGCCAACGTATACCCCACGAGAGAGTTCTTAGCTAGGGGGAGACAGGATAAATACATCAAGGCATGCAGGCACTGCGATGCAGCTATTGAAAGCTGCGCCCACATCATCGGCAACTGCCCAGTAACGCAGGACGCCCGGATCAAGAGGCACAATTACATCTGCGATGTGCTTCTTGAGGAGGCGAAAAAGAAGGACTGGGTGGTGTTCAAGGAACCGCACATAAGGGATACCACCAAGGAACTGTACAAGCCTGACCTGATATTCGTGAAGGACGCCCGTGCACTTGTGGTGGATGTGACAGTACGATACGAAGCAGCCAAAACATCGCTGGATGACGCCGCTGCAGAGAAGGTGAACAAGTACAAGCATTTAGAGACCGAGGTACGAAACCTCACCAACGCAAAGGACGTTGCTTTTATGGGCTTTCCCCTTGGAGCGCGGGGGAAATGGCACCAGAAAAACTTTGAGCTATTGGGAGCTCTGGGCCTCTCTAAGTCGAGGCAGGAGAAAATCGCAAGGACTTTATCCACAACAGCGCTCATGTCATCTGTGGACATTGTACATATGTTTGCCAGTAGGGCCAGAAAATTAGGTAACCAGGAGTAGTTTATTTATTTTTATTCTTGTTATTGTTATAGGTTGTTTTACTTTTTGTTGTATTTTTGTCTTTTTGTATTTTGTTGCAATGTTTTATATGTTTTCTTATTATTTAAAAAAAAAAAAAAAAAAAAAAAAAAAAAAAAAAAAAAAAAAAAAAAAAAAAAAAAAAAAAACCACCAATAAAAAAGACAGTAGCTAGGGACGCAGGGCAGCCACAAGCCAGTTAGGTAGCTGATAGTGAGTAGGGACAGGACTTTTTATTTCATACCGCGTCAATTACCACCCGAACTGGACCAATTTACCGGACTTGTCCAAGGTGGACGGGCCACCTTTACTTAACCCGGAAAAGGAACATATATTATTTATATGTGTTCGAAAAA</t>
  </si>
  <si>
    <t>TAGCCAAATGCCTCGTCATCTAATTAGTGACGCGCATGAATGGATGAACGAGATTCCCACTGTCCCTACCTACTATCCAGCGAAACCACAGCCAAGGGAACGGGCTTGGCAGAATCAGCGGGGAAAGAAGACCCTGTTGAGCTTGACTCTAGTCTGGCGCTGTGAAGAGACATGAGAGGTGTAGAATAAGTGGGAGGCCGGGCGCGCGCTCGGCGGTGCGGGGCGACCCGCCCGTCGGCGTCCCGGCCGTCGGTGAAATACCACTACTCTGATCGTTTTTTCACTTACCCGGTGAGGCGG</t>
  </si>
  <si>
    <t>TGAAGGCGATAAAATTAGCAACCATTGGCTACAATATTACAGAAGCATACCTCACAGGAAGCTCCTCACTGCTTTACAACTTAGAGCCAACGTATACCCCACGAGAGAGTTCTTAGCTAGGGGGAGACAGGATAAATACATCAAGGCATGCAGGCACTGCGATGCAGCTATTGAAAGCTGCGCCCACATCATCGGCAACTGCCCAGTAACGCAGGACGCCCGGATCAAGAGGCACAATTACATCTGCGATGTGCTTCTTGAGGAGGCGAAAAAGAAGGACTGGGTGGTGTTCAAGGAACCGCACATAAGGGATACCACCAAGGAACTGTACAAGCCTGACCTGATATTCGTGAAGGACGCCCGTGCACTTGTGGTGGATGTGACAGTACGATACGAAGCAGCCAAAACATCGCTGGATGACGCCGCTGCAGAGAAGGTGAACAAGTACAAGCATTTAGAGACCGAGGTACGAAACCTCACCAACGCAAAGGACGTTGCTTTTATGGGCTTTCCCCTTGGAGCGCGGGGGAAATGGCACCAGAAAAACTTTGAGCTATTGGGAGCTCTGGGCCTCTCTAAGTCGAGGCAGGAGAAAATCGCAAGGACTTTATCCACAACAGCGCTCATGTCATCTGTGGACATTGTACATATGTTTGCCAGTAGGGCCAGAAAATTAGGTAACCAGGAGTAGTTTATTTATTTTTATTCTTGTTATTGTTATAGGTTGTTTTACTTTTTGTTGTATTTTTGTCTTTTTGTATTTTGTTGCAATGTTTTATATGTTTTCTTATTATTTAAAAAAAAAAAAAAAAAAAAAAAAAAAAAAAAAAAAAAAAAAAAAAAAAAAAAAAAAAAAAACCACCAATAAAAAAGACAGTAGCTAGGGACGCAGGGCAGCCACAAGCCAGTTAGGTAGCTGATAGTGAGTAGGGACAGGACTTTTTATTTCATACCGCGTCAATTACCACCCGAACTGGACCAATTTACCGGACTTGTCCAAGGTGGACGGGCCACCTTTACTTAACCCGGAAAAGGAACATATATTATTTATATGTGTTCGAAAAA</t>
  </si>
  <si>
    <t>Barn swallow</t>
  </si>
  <si>
    <t>R2-1_HRu</t>
  </si>
  <si>
    <t>CGGCTTGAGAGAGTATAGCTTACTAACTGGGCATCGCTGCAGAGATCGCACCTCCTCGTGGTCCCGCTGGCAGCCCTTCCCAAGGGTGACCAAGTCGATCTCTGCCCCAGGTACGGAGCCGTTGGGGCTCACCAGCCCAACGAACTCCTACCAAACTCGGTGAAACAAATTCCTCGGTAAAAGCCGCGCGGCTTCTTGCCCGAAACCTGGCCCCCCGGTTTCAGCAGGGGCAATGACTTCGGAGAGTGGACTGACCACCCACTCCCTCCTCGCCTTCGAACCTGGTCCCAATTCGTTGGCAAATTCCGGATCCGTCCTGGGGGGGGGGTCTGGGGGCCGCCGGTACGCCTGCTCAGGGTATCGGTGGGCACTCAGACCTCCCACTCCGACTGGGTAGACCTGTTGTCCCGGAGCAATCCGGGACCCACGTCTAAGTCCCAGGGGGTTGACCTGGTGTCTATATTTCCTTTTAGACACTGGCTTGACCTGTTGTCCAAAAACGGCCAGGTAGACCTGTTGCCTCCAAATTTAACACCTAAAATTCCCCCCAATTCGGCAGAAAATGATTTGGCTTGGCTGGTGAACTTAGAGTTCTATAGGTCGGACTTGCATGTATTTGAATGTGTTCATTTTTCTGGGGATGGGGGAGGACTGAGCGGGTTGCCTGAGGTGTACGAACAGCTTGCACCACAACTGTGTGTGGGAGAAACTTTACTTTCTAGCCTCCCACGAGACAGCGAATCGTTTGTACTTGAGGAGGGGAACGGCAAGAAAGAGAGTGAAGGCACACCAGAAACAACACCCCCCGATCCCGGGAGGCACGGGGAACAGACAGCGGAGAGCACCGCGACAGTGAGTGTTCCTGACAAAAATCCACCTTGTCCCTGCTGTGGAACCCGGCTAAACTCGGTGCTGAACCTGATTGAACATCTGAAGGTTGCACACGGGAGAAGGGAGGTTTGTTTTCGTTGTGCTAAATGTGGAAAGGAAAATAAGAACTATCACAGTATTGTTTGCCATTTTGCCAAATGTAAAGGTCCGGAGACTGAGAAGGCCCCAGCTGGGGAGTGGATCTGTGAGGTATGCAGCAGAGATTTCACAACCAAAATAGGCCTGGGACAACACAAAAGATTGGCACACCCGGCAGTGAGAAATCAAGAGAGGATCGTTGCTTCCCAACCCAAAGAAACATCAAATCGAGGAGCTCACAAAAGATGCTGGACAAAGGAGGAGGAAGAACTACTGATAAGATTGGAGGCTCAGTTCGAGGGGAGTAAAAACATCAATAAGCTTATTGCAGAACGTATAACCACCAAAACAGCTAAGCAAATCAGTGACAAAAGGAGACTGTTGCCCAAAAAATCAGCAGATGAAAACCCACGGGAGGAGCCTGGAGTGAGTCATCGCACCAGGAGAGCAGCTGCGGGCCTGAGAACAGAAGCTGAGATGAGTCATCGAGCCCAGGCAGGGCTCGGGGACAATGGACCTGGCAGGAGCCATCTGCCAGGACGGCCAGCTGCCGGAGAGAGAACAATGGAAAAGATAAGGCACCACCCAGATAAGGGTAGCAGCCGGCAGGGAACCATCAAGCAGCAGAGGGAAGGGCAGCTGCAGGCCCATTACAAAATGACACTCGAGGAACGCTTATCAGCTGGGAAACTTAACACCTTCCCCCAGGTATTCAAGCAGGTACTGGAAAAACGAGAATTGCAATCAGCAATCAATCAAGCAGCGCAGGACTGCTTCGGCTGCCTGGAATCGATAAGCCACATTAGAACAGCAACCAGGGACATGAGAAGCAAAAGTATCCCGGAGAAGAAACCGAAAAGACCGTTCCAGAAATGGATGAAGGACCGTGCCATCAGAAAAGGTAATTACCTTCGCTTCCAGCGATTATTTCATCTTGACAGGGGGAAATTGGCTAAGATTATTTTAGATGACATAGAATGTTTGTCCTGTGATATACCACCCAGCGAAATTTATTCGGTTTTTAAAACTAGATGGGAAACACCTAGTAGCTTTGACAGCCTTGGGGATTTTAAAATTCACGGGAAGGCTGACAACACTGCCTTCAGAGAATTAATTACGGCTAAAGAAATTGAAAAAAATGTGCAGGAGATGAGCAAAGGCTCGGCTCCGGGTCCAGACGGGATTACTCTTGGGGACATCGTAAAGGTGGATCCGGGTATTCCCGGACCGAGGAGACCTTCAATTTATGGCTAACATCTGGCAAAATCCCGGACATGGTGAGGGGGTGCAGAACTGTTTTGATTCCTAAATCGACGAAACCGGATCGTCTGAAAGACATTAATAACTGGAGACCTATCACGATTGGTCCCATCTTGCTGAGGCTGTTCTCCAGGATTGTAACAGCTAGGCTAAGCAAGGCCTGCCCCCTCAACCCAAGGCAAAGAGGCTTCATCAGAGCGGCGGGATGCTCTGAAAATCTGAAACTCCTGCAAACTATAATTTGGTCGGCCAAAAGAGAGCACAGACCTCTGGGTGTTGTATTTGTGGACATCGCCAAGGCTTTTGACACCGTAAGCCACCAGCACATCATCCATGCTTTACAGCTAAGGGAAGTGGATCCCCACATCATCGCTCTGGTGAGCAATATGTACGAAAACATCAGTACGTATGTCACCACCAAGAGAAACACACACACGGACAAGATCCAGATCCGGGTTGGAGTGAAGCAGGGTGACCCCATGTCACCTCTCTTATTTAACCTGGCGATGGACCCCCTCCTGTGCAAGCTGGAAGAAAGCGGCAAAGGATACCACCAAGGGCAGAACAGCATCACAGCGATGGCATTTGCGGACGATCTGGTCCTGCTAAGTGACTCCTGGGAGAATATGAAAACAAACATCGAGATACTGGAGACCTTCTGCAATCTGACCGGTCTCAAAACACAGGGGGAAAAGTGCCACGGCTTCTACATCAAGCCGACAAAGGACTCTTACACCATCAATAACTGCGCTGCCTGGACTATCAACGGCACACCCCTGAACATGATTGACCCTGGCGAATCTGAGAAATACCTCGGCCTGCAGTTTGACCCATGGACTGGCATAGCAAAATCCAATCTCTCCTCAAAACTAGAATTCTGGCTTAACCGGATTGATCAAGCACCACTGAAACCTCTGCAGAAGATTGATATCCTCAAAACTTACACCATCCCTCGACTGATCTACGTGGCTGACCATTCGGAAGTGAAAGCGGGGCTCCTCGAGGCTCTCGACCAGAAAATTCGAACAACGGTCAAGGATTGGCTGCGCCTACCCCCGTGCACTTGCGACGCCATCTTGTACTCCAGCACGAGAGACGGCGGCTTAGGCATCACCAAACTAGCAGGACTGATCCCCAGCGTGCAAGCTCGGAGACTGCATCGAATCGCGCAATCTTCGGACGATACAATGAAGAGCTTCCTGGAGAAAGACAAAATGGAACAAATGCATAAGAAATTATGGATCCAAGCTGGAGGGGACAAAGAGAACATACCTTCGATCTGGGAGCACCACCGGCAGTGAACCGCCTAACAAAACAAGCACGACTTCGGAGTGGGAAGCACCGACCCAGAAAAATCAATTTCCAAAACCTTGCAATTGGCGGAAAAATGAATTCAAAAAATGGACCAAATTGATGTCCCAAGGCCGCGGAATTATAAATTTTGAAGGAGATAAAATTAGTAACCATTGGCTCCAATATTATAGGCGCATACCTCACAGAAAACTCCTCACTGCACTACAGCTCAGGGCCAACGTCTACCCCACGAGAGAATTTCTAGCTAGGGGTAGACAAGATCAGTACATCAAGGCGTGTAGGCACTGCGACGCGGACATCGAGACCTGCGCCCACATCATCGGCAACTGCCCAGTGACGCAAGACGCTCGAATCAAGAGGCACAACGACATCTGCGAACTGCTTCTCGAGGAGGCGAAGAAGAAGGACTGGGTAGTGTTTAAAGAGCCGCACATAAGGGACTCCAACAAGGAACTGTACAAACCAGATCTGATATTTGTTAAGGACGCTCGGGCACTTGTTGTGGATGTAACAGTGCGGTATGAAGCAGCCAAATCATCGCTGGAAGAAGCCGCTGCAGAGAAAGTAAACAAGTACAAACATCTAGAAACTGAGGTGAGAAACCTCACCAACGCAAAGGACGTTATCTTTATGGGCTTTCCCCTAGGAGCGCGGGGGAAATGGCACCAAGGGAACTTTGAACTTTTGAACACTCTTGGCCTCTCTAAATCGAGGCAAGTGACTCTTGCAGAGACTCTTTCCACAAGAGCGCTCCTGTCATCTGTGGACATTGTACATATGTTTGCCAGTAGGGCCAGGAAACTACACAACTCAGGATAGATGCAGTGTTGTTTCCCTTTTTTTGGTATTAGTTGTTGATTTTTATAATTTTATTTCGGTTTATTTTGTATGGTTATATAGTGGGGTTTGATTTTTCTTGGATTTTGTTATGTCTTATAGGTATTTTAATAAATTAGACGATAGCTAGGGGCGTAGGGCAGCCACAAGCCAGTTAGGTAGCTGATAGTGAGTAGGGACAGAACTTATTACTTCATAACGCGTCAATTTACAACCAAATTGGACCACTTAACCGGACTTGTCCAAGGTGGACGGGCCACCTTTACTTAACCCGGAAAAGGGACATATATTCTATATATGTGTTCGAAAAA</t>
  </si>
  <si>
    <t>Zonotrichia albicollis (recurated from kojima)</t>
  </si>
  <si>
    <t>White-throated sparrow</t>
  </si>
  <si>
    <t>R2-1_ZoAL_NH</t>
  </si>
  <si>
    <t>NLAPRFDRGTGSGSGLTTHPEPESESGHDPTVPNPGPSLGAGEGAQPLPLLRVSVGTQTCEEDFITSRPTKLPGIESELGPLVKFSLEVYRSDLKGDVQFEGIHFPDNWGVLEGFPEVYEQLAPQPNGGDELNHSLPGDREGDVLGEDSSEKEKEAAPEALPSVQRARSEQLPDNIVKVTVPDKNPPCPCCGVRLNSVLALIEHLKGSHGRRRVCFRCAKCGRENFNHHSTVCHYAKCKGPQIERPPVGEWICEVCGRDFTTKIGLGQHKRHMHAMVRNQERIDASQPKETSNRGAHKRCWTKEEEELLMKLEVQFENHKNINKLIAEQLTTKTAKQISDKRRMLLKKGRGTTGNLETEPGMSHQSQAKVKDNGLGGDHLPGGPVVDKGTIGKPGQHLDTDNSHQITAGKKKGGGLQARYRRRIMKRLAAGTINIFPKVFKELINDQEARPLINQTTEDCFGLLDSACQIRTALREKGKSQEERPRKQYQKWMKKRAIKRGDYLRFQRLFHLDRGKLARIILDNTESLSCDISPSEIYSVFKARWETPGHFNGLGDFEIKGKANNKAFRDFITAKEIEKNVREMSKGSAPGPDGIALGDIKKMDPGYSRTAELFNLWLTAGDIPDMVRGCRTVLIPKSTTPERLKDINNWRPITIGSILLRLFSRIITARMTKACPLNPRQRGFISAPGCSENLKLLQSIIRTAKNEHKPLGVIFVDIAKAFDTVSHQHIIHVLQQRRVDPHIVGLVNNMYNDISTRITTKKDTHTDEIQIRVGVKQGDPLSPLLFNLAMDPLLCKLEESGKGFHRGQSSITAMAFADDLVLLSDSWENMKENIKILETFCNLTGLKTQGQKCHGFYIKPTKDSYTINNCPAWTINGTPLNMINPGESEKYLGLQIDPWTGVAKYDLSTKLKIWLESIDRAPLKPLQKLDILKTYTIPRLTYLADHSEMKAGALEALDQQIRTAVKDWLHLPSCTCDAILYVSTRDGGLGVTKLAGLIPSVQARRLHRIAQSPDETMKDFLEKAQMEKMYEKLWAQAGGKKKGMPSIWEALPMTVPPTNTGNLSEWEAPNPKSKYPKPCDWRRKELKKWTKLESQGRGVKNFRNDTISNDWIQYYRRIPHRKLLTAIQLRANVYPTREFLARGRGDNYVKFCRHCETDLETCGHIIGFCPVTKDARIKRHNRICDRLCEEAAKREWVVFKEPHLRDATTELFKPDVIFVKEDRALVVDVTVRYESAKTTLEAAAMEKVDKYKHLEAEVKELTNAKDVVFMGFPLGARGKFYKGNFNLLETLGLPKTRQLSVAKTLSTYALMSSVDIVHMFASRSRKPNV</t>
  </si>
  <si>
    <t>CCGAGGCGGGTGTTGACGCGATGTGATTTCTGCCCAGTGCTCTGAATGTCAAAGTGAAGAAATTCAATGAAGCGCGGGTAAACGGCGGGAGTAACTATGACTCTCTTAAGG</t>
  </si>
  <si>
    <t>CGACTTGAGAAGGTCTGGTTACAACTGGGCATAGCTGCAGAGATCGCGCCTCCTCGTGGCCCCGCTGGTAAGCCCTTAACAGGGTGACTAAGTCGATCTCTGCCCCAGTCCAGGAGCCGCTGGGTTTCACCAGCCCAGCGATTCCTTCCAAATTCGGTGAAACAAATTTCTCGGTGTAAGTCGCAAGGCTTATCACCTGAAACCTGGCCCCACGGTTTGACAGGGGCACCGGGTCGGGAAGTGGACTGACCACCCACCCCGAACCCGAGAGCGAATCTGGTCATGACCCAACTGTCCCAAATCCTGGTCCGTCTCTTGGAGCGGGGGAAGGTGCACAGCCACTACCCTTACTCAGGGTATCGGTGGGCACCCAAACCTGTGAAGAGGACTTTATAACATCTAGACCAACCAAATTACCCGGAATTGAATCAGAATTAGGCCCGCTGGTGAAGTTTTCTTTAGAGGTTTACAGGTCAGATCTTAAGGGGGATGTGCAATTTGAGGGGATTCATTTTCCAGATAATTGGGGGGTACTGGAGGGGTTTCCTGAGGTGTACGAACAACTGGCACCACAGCCAAACGGGGGAGACGAGTTAAATCATAGTCTCCCAGGGGACAGGGAGGGGGATGTACTTGGAGAGGATAGCAGCGAAAAGGAGAAGGAGGCTGCACCAGAGGCATTGCCCTCAGTGCAAAGGGCCCGCAGTGAACAGTTGCCAGATAACATCGTAAAGGTGACTGTTCCCGACAAAAATCCACCATGTCCCTGCTGTGGTGTCCGCTTAAACTCAGTGTTAGCTCTGATTGAACATCTGAAGGGCTCACACGGGAGGAGGAGGGTGTGCTTTAGGTGTGCCAAATGTGGGAGGGAGAATTTTAACCACCATAGTACTGTTTGTCATTACGCAAAGTGCAAAGGTCCACAGATTGAAAGGCCACCAGTGGGAGAGTGGATCTGTGAGGTATGCGGAAGGGACTTCACGACCAAAATTGGCCTGGGACAACACAAAAGACATATGCATGCAATGGTGAGAAACCAGGAAAGGATCGATGCTTCCCAACCGAAAGAGACATCAAATCGAGGAGCCCACAAGAGGTGCTGGACGAAGGAGGAGGAAGAACTGCTCATGAAGTTGGAGGTACAGTTTGAGAATCACAAAAACATCAATAAGCTTATTGCAGAGCAATTAACAACTAAAACAGCTAAACAAATTAGTGATAAAAGGAGAATGCTGCTCAAAAAAGGTAGGGGGACAACTGGTAATTTGGAAACAGAGCCTGGGATGAGTCATCAATCGCAGGCAAAAGTTAAGGACAATGGACTGGGTGGGGACCATCTGCCGGGAGGACCAGTTGTCGATAAGGGAACAATAGGGAAGCCAGGACAACATCTTGACACAGATAACAGCCATCAAATAACTGCTGGCAAGAAGAAAGGGGGAGGGCTGCAGGCTCGTTATAGAAGGAGAATAATGAAACGATTAGCGGCCGGGACAATTAACATCTTCCCCAAAGTGTTTAAGGAACTGATTAACGACCAAGAGGCGAGACCGCTAATCAATCAAACAACAGAAGACTGCTTTGGCCTCTTGGACTCTGCATGCCAAATTAGAACGGCACTCCGGGAGAAGGGCAAATCTCAGGAGGAACGACCAAGAAAACAGTATCAGAAGTGGATGAAGAAGAGAGCGATTAAAAGGGGGGACTATCTCCGCTTCCAGCGATTATTCCATCTAGACAGGGGGAAACTGGCGAGAATTATCTTGGACAACACTGAGAGCTTGTCTTGCGATATATCACCCAGTGAAATTTATTCGGTATTCAAGGCCAGATGGGAAACACCTGGACACTTCAACGGCCTTGGGGACTTTGAAATTAAAGGGAAGGCCAACAACAAAGCCTTCAGGGACTTCATCACGGCTAAAGAAATTGAAAAGAACGTGCGGGAAATGAGTAAGGGTTCGGCGCCAGGTCCAGATGGGATCGCCCTTGGGGACATCAAGAAGATGGATCCCGGGTATTCCCGGACCGCCGAGCTATTCAACTTGTGGCTGACAGCTGGTGACATCCCGGACATGGTGAGGGGGTGCAGGACTGTTTTGATCCCGAAATCGACGACACCGGAGCGCCTAAAGGACATCAACAACTGGAGACCCATCACGATTGGTTCCATCTTGCTAAGGCTGTTCTCCAGGATCATAACGGCGAGGATGACTAAGGCGTGCCCCCTCAACCCGAGACAGAGAGGCTTCATCAGTGCGCCGGGATGCTCTGAGAACCTGAAACTCCTGCAATCTATAATTCGGACTGCCAAAAATGAGCACAAGCCGCTGGGTGTTATTTTCGTGGACATTGCTAAGGCTTTTGACACCGTGAGCCACCAACACATCATACACGTTTTACAGCAACGGAGGGTTGACCCCCACATTGTTGGACTGGTGAACAATATGTACAATGACATCAGTACGCGTATCACCACAAAGAAGGACACACACACAGACGAAATCCAGATCCGGGTTGGAGTGAAGCAGGGTGACCCACTATCACCCCTTCTATTCAACTTGGCAATGGACCCCCTGTTGTGTAAGCTGGAAGAAAGTGGCAAAGGATTCCATCGAGGACAGAGCTCAATAACCGCGATGGCGTTCGCCGACGATCTGGTCTTGTTAAGCGACTCCTGGGAGAACATGAAAGAGAACATCAAAATACTGGAGACCTTTTGCAATCTCACCGGTCTCAAAACACAGGGTCAGAAGTGCCACGGCTTTTACATCAAGCCTACAAAGGACTCTTACACCATCAACAACTGCCCTGCATGGACCATCAACGGCACACCCCTGAACATGATCAACCCCGGGGAGTCAGAGAAATACCTCGGCCTGCAGATCGACCCATGGACTGGAGTAGCAAAATACGATCTCTCCACAAAATTGAAAATATGGCTCGAAAGCATTGACCGAGCTCCACTTAAACCTCTGCAAAAATTAGACATCCTCAAAACATACACCATTCCTCGACTGACCTACCTGGCTGACCATTCAGAGATGAAAGCAGGGGCTCTGGAAGCACTCGACCAGCAGATTCGAACAGCGGTCAAAGACTGGCTGCACCTGCCCTCATGCACCTGTGATGCCATCTTGTACGTGAGCACGAGGGACGGCGGTTTGGGTGTTACCAAGTTGGCGGGACTGATTCCAAGTGTGCAAGCCCGGAGGCTGCATCGCATTGCGCAGTCGCCGGACGAGACGATGAAGGACTTCCTAGAGAAGGCGCAGATGGAGAAGATGTATGAGAAGTTATGGGCTCAAGCTGGAGGCAAAAAGAAGGGGATGCCGTCAATTTGGGAGGCCCTACCGATGACTGTACCACCCACTAATACAGGTAATCTTTCGGAGTGGGAAGCACCGAACCCCAAAAGTAAGTACCCAAAACCTTGTGATTGGAGAAGGAAAGAGCTTAAAAAGTGGACAAAATTGGAGTCCCAAGGTCGTGGAGTCAAAAATTTTAGGAATGATACAATTAGTAACGATTGGATCCAATATTATAGACGCATACCTCACAGGAAACTCCTCACTGCCATACAACTCAGGGCCAATGTATACCCCACAAGGGAATTTCTCGCGCGGGGGAGGGGTGATAACTATGTTAAGTTTTGTAGGCACTGTGAAACGGACCTTGAAACCTGTGGCCATATCATCGGCTTTTGCCCAGTAACGAAGGACGCCCGAATCAAGAGGCACAATCGCATATGCGACAGGCTTTGCGAGGAGGCAGCTAAGAGGGAATGGGTGGTCTTCAAGGAGCCGCACTTGAGGGATGCCACCACGGAACTGTTTAAACCGGATGTGATATTCGTGAAAGAGGACCGTGCACTGGTTGTGGATGTGACAGTACGATATGAATCAGCCAAGACAACGCTGGAGGCAGCTGCTATGGAGAAAGTGGACAAGTACAAACATCTGGAGGCAGAAGTGAAGGAACTCACCAACGCAAAGGACGTTGTTTTTATGGGGTTCCCCCTTGGAGCGCGAGGGAAATTCTACAAAGGGAACTTTAACTTGCTAGAGACTCTTGGCCTCCCAAAAACGAGGCAATTGAGTGTGGCAAAGACTCTATCCACGTACGCGCTCATGTCATCTGTGGACATTGTGCATATGTTTGCCAGTAGATCTAGGAAACCAAATGTCTAGGTAGTCACATTGCACTTTCTGTAACTTGCACTGGGTGTGGGATGTGGGCCTGGGGTGTGGGTTATGGGGTATATATGTGGGATATTCTGGTGGGAATGTCCATTCACTGTATGCCTATCTTTTTAATAAAAAGACGGTAGCTAGGTTCGCGAAGCAGCCACAAGCCAATAGCCAGTTAGGTAGCTCATAGTGGGTAGGTGACAGGAACCTTTGACTCAGAACGCGTCCATTAACATCTAGAACGGACCAAACTTCGGACATGCACCGATTAACCGGATTTGTCCAAGGTGGACGGGCCACCTTTACTTAACCCGGAAAGGGAACATATATAGTTATATGTGTTCGTAATA</t>
  </si>
  <si>
    <t>TAGCCAAATGCCTCGTCATCTAATTAGTGACGCGCATGAATGGATGAACGAGATTCCCA</t>
  </si>
  <si>
    <t>CTAGGTAGTCACATTGCACTTTCTGTAACTTGCACTGGGTGTGGGATGTGGGCCTGGGGTGTGGGTTATGGGGTATATATGTGGGATATTCTGGTGGGAATGTCCATTCACTGTATGCCTATCTTTTTAATAAAAAGACGGTAGCTAGGTTCGCGAAGCAGCCACAAGCCAATAGCCAGTTAGGTAGCTCATAGTGGGTAGGTGACAGGAACCTTTGACTCAGAACGCGTCCATTAACATCTAGAACGGACCAAACTTCGGACATGCACCGATTAACCGGATTTGTCCAAGGTGGACGGGCCACCTTTACTTAACCCGGAAAGGGAACATATATAGTTATATGTGTTCGTAATA</t>
  </si>
  <si>
    <t>Colaptes auratus</t>
  </si>
  <si>
    <t>Northern flicker</t>
  </si>
  <si>
    <t>Piciformes</t>
  </si>
  <si>
    <t>Picidae</t>
  </si>
  <si>
    <t>Caur_TTU_1.0</t>
  </si>
  <si>
    <t>R2-1_CAu</t>
  </si>
  <si>
    <t>LDKMGRQLRSLFATIGTQTTPKDWLDVATTDNTRPPDEEIRVCWTGIEFVNSMIAENNIAYNPIWNEKLMILPEAYEGPTSPAREKGIRDQSLERSRNEDVDCPETPSSMSQLSILTASPELENTADTCPGTPLVRMPDDNPACPCCTTRAGNLTRLIDHLKRAHGKRKITFQCSRCERTNENHHSISCHIPKCKGVQEPTQIEGFRCEECNNCFKTKIGLGQHKRLAHPALRNRERIEASRPKETSKRGAHKQVWSQEETEMLQTLSQEFEGRKNINKLIAEKLTTKTAKQISDKRRLLKETLVPEKEKTPERKSRLKKGRTEIPSSGEGELIAHYRKTIKEKISSGKLPILQNTFKQIIEGKKDSLKILNEVAQDKYLHLFEKAIEQKAPKQSHRKPQQRKSKKEWMKKRSKKRGEFLRFQRLFQLDRGKLANIILDEKDSAQCTIPLEEVSNTFRSRWESQNTFQGLGTFESVGRANNSAFKDLITEKEILKNIKELNKKSAPGPDGITLKSLLKMDPDCKEIRELYNLWLLSGKIPDVVRGCRTILIPKSSAPERQSDINNWRPITIGSIILRLYSRILTARLAKACPINPRQRGFIQSSGCAENLKLLQLIIRNAKKQKKPLGVVFVDLAKAFDSVSHTHIIEVLKQKGLDDHIIDLIKDFYHNIHTVIKTKEGETESIGIKTGVKQGDPMSPLLFNLCIDPLLCKLEECGEGFQHGKGKITALAFADDLVLLSSSQSGMEKNIEILEAFCDLTGLKTQGEKCHGFFVRPTKDSYTINDCPPWLVSGTPLNMIHPGQSEKYLGLKIDPWVGLVKPELQNNLEVWLNRIERAPLKPFQKLDILKVYTVPRLIYLADQANVKSTYLEKMDLTIRNRVKNWLHLPTCTCDGILYSSTKDGGLGLTRLAGSIPSIQARRLHRLANSSDDTVKTVVKENDIDKDYEKLWVSAGGDKDKIPSIYNPQTIMVAEYGGSEELSEWEKPAPKKIFPKPCNWRKNEFKKWTTLMSQGIGTAVFENDSTSNHWLVNYKNIPHRKLLTALQLRANVYPTREFLARGRKEDQNTKCRHCQADNESVAHIIGYCPAVQDARIRRHNYICKMISEEAKKKEWLVYEEPQIRDKDLNLYKPDLVFVKENVAYVVDVTVRYESNITKLKHAAEEKVRKYKHLREEIVELTNANEVKFAGFPLGARGKWYEGNYKILSDLGLSKSRQSRVARRLASRALLTSVDIVHMFAGKSRKVTTNPV</t>
  </si>
  <si>
    <t>GTTCCCGCGGCGCGCGGCGCGGTGGCGGCCCGCGCGGCCGCGGCGTCGGCGCGCGGCTGGGCGGCGGCGGGTGTCCCCGGGGGGGTCCCCGGGCCGGCGCCCCGCCTCGGCCGGCGCCTAGCAGCCGGCTTAGAACTGGTGCGGACCAGGGGAATCCGACTGTTTAATTAAAACAAAGCATCGCGAAGGCCCGCGGCGGGTGTTGACGCGATGTGATTTCTGCCCAGTGCTCTGAATGTCAAAGTGAAGAAATTCAATGAAGCGCGGGTAAACGGCGGGAGTAACTATGACTCTCTTAAGA</t>
  </si>
  <si>
    <t>AGTCTTATGACTCTCTTGAGAAATCATAGTTACTAACTGGGCTTAGCTGCAGAGGCCACACCTCCTCGTGGTCCCGCTGGATACCCTCCTGGGTAACTAAGTTGGTCTCTGCCCCAGTCTCCGGAGCTTTGATGCTCCAAACTATCAGTGAGCTCGCCACTGACTGGTAGTATTTTGGCGAAACAAACTTTAGTGGCAATTTAATTGCCACACGCTAGCCTAGCCCACGGCGTAGTTAGTTGGGCAAAGTCATTTGCTCTTTGAGGGGAGAGCTTCTGACTGATTCCTCCCTCACATTGACTTGACAAAATGGGTCGGCAACTGCGTAGCCTTTTTGCCACCATAGGCACCCAGACCACTCCTAAAGATTGGCTGGATGTTGCGACCACAGATAATACGAGACCACCAGATGAGGAAATAAGGGTATGTTGGACTGGAATTGAGTTTGTGAACTCAATGATAGCCGAGAACAATATAGCCTATAATCCTATCTGGAATGAGAAACTGATGATATTGCCGGAGGCTTATGAAGGGCCCACTTCCCCAGCTCGTGAGAAAGGCATCCGAGATCAGAGCCTAGAGAGGAGCAGGAATGAGGATGTGGACTGTCCTGAAACCCCGAGCTCTATGAGTCAGCTCTCAATACTAACCGCATCGCCCGAGCTGGAGAATACAGCGGACACCTGTCCTGGGACTCCCCTAGTGAGGATGCCAGATGACAATCCGGCTTGTCCATGCTGTACCACTCGGGCAGGCAATCTGACGAGATTGATTGACCATCTAAAGAGAGCCCATGGGAAAAGAAAGATCACCTTCCAGTGTTCTCGCTGTGAAAGGACGAATGAAAACCATCATAGTATCTCATGCCATATCCCAAAATGCAAAGGGGTCCAAGAGCCTACCCAGATAGAAGGATTTAGATGCGAAGAGTGTAATAATTGTTTTAAGACTAAAATTGGCCTGGGACAACATAAAAGACTAGCTCACCCAGCCCTGAGAAATAGAGAAAGAATTGAAGCTTCCCGCCCCAAGGAGACCTCTAAACGAGGTGCTCACAAACAAGTCTGGTCCCAAGAGGAGACAGAAATGTTGCAGACACTAAGTCAAGAATTTGAAGGGAGGAAAAACATTAATAAACTGATTGCTGAAAAGTTAACAACTAAAACAGCAAAGCAGATCAGTGACAAGAGAAGGCTACTAAAAGAAACTTTAGTGCCAGAGAAAGAGAAAACACCAGAGCGCAAGAGCAGGTTAAAGAAGGGGAGGACTGAGATTCCATCTTCCGGTGAGGGGGAGTTAATAGCCCACTATAGAAAAACGATTAAGGAAAAGATATCGTCAGGGAAGCTGCCCATCCTTCAAAATACATTTAAACAAATAATTGAAGGCAAAAAAGACTCATTAAAAATACTCAATGAGGTAGCTCAGGACAAATATTTGCATCTGTTTGAGAAGGCAATTGAACAGAAAGCACCTAAACAGAGCCACCGTAAGCCCCAGCAGAGAAAAAGTAAAAAGGAGTGGATGAAGAAAAGATCTAAAAAACGTGGAGAATTTCTCCGATTCCAACGCCTCTTCCAGTTAGATCGTGGGAAGCTGGCTAACATCATTCTCGATGAGAAAGACTCTGCACAGTGTACCATCCCTCTGGAGGAAGTCAGTAACACCTTTAGATCTAGATGGGAGTCTCAAAACACATTTCAAGGACTCGGGACATTCGAGTCTGTGGGACGGGCAAATAATTCGGCATTTAAGGACTTGATTACAGAGAAGGAGATCCTTAAGAATATCAAAGAATTGAATAAAAAATCGGCACCAGGCCCCGATGGGATCACCCTGAAGTCCCTGCTTAAAATGGATCCAGATTGTAAGGAGATCAGAGAACTATACAATCTCTGGCTGTTAAGTGGTAAAATTCCAGATGTGGTAAGGGGGTGCCGAACCATCCTAATACCTAAGTCATCAGCGCCCGAACGCCAAAGTGATATTAACAATTGGCGGCCAATTACTATTGGTTCCATCATCCTGAGACTCTATTCAAGAATCCTAACTGCAAGGTTGGCAAAAGCATGTCCCATTAATCCTAGACAAAGGGGCTTTATTCAGTCCTCGGGATGTGCTGAGAACTTAAAATTGTTACAATTAATAATTAGGAATGCAAAGAAACAAAAGAAACCCCTGGGGGTTGTCTTTGTTGATTTGGCCAAAGCCTTTGATTCAGTGAGCCACACCCACATCATTGAAGTGCTAAAACAAAAGGGCCTTGATGACCACATAATAGATTTAATTAAGGACTTTTATCATAACATTCACACAGTAATTAAAACCAAAGAAGGTGAGACTGAGTCTATAGGAATAAAAACTGGTGTAAAACAGGGCGACCCCATGTCACCTCTCCTATTTAATCTGTGCATTGATCCTCTGTTATGTAAATTGGAAGAATGTGGGGAAGGGTTCCAACACGGGAAGGGTAAAATAACAGCTTTGGCTTTTGCAGATGACCTGGTCCTGCTAAGTAGTTCCCAATCAGGAATGGAGAAAAACATTGAAATTTTAGAAGCATTTTGTGACTTAACTGGACTAAAAACTCAGGGTGAGAAGTGCCATGGCTTCTTTGTAAGACCAACCAAGGACTCTTATACCATCAATGATTGTCCCCCATGGCTAGTCAGCGGTACCCCCCTAAACATGATCCATCCAGGTCAATCAGAGAAATATCTAGGCTTGAAAATCGACCCTTGGGTGGGGCTAGTTAAGCCAGAATTGCAGAACAATTTAGAAGTTTGGCTCAATCGTATAGAGAGAGCCCCTTTAAAACCATTTCAGAAATTGGACATATTGAAAGTGTACACAGTGCCTAGATTGATTTACTTAGCAGACCAGGCAAATGTAAAATCCACCTATCTGGAAAAAATGGATTTAACAATTAGAAATAGGGTGAAAAATTGGTTACATCTCCCAACTTGTACTTGTGATGGCATCTTGTATTCCAGCACTAAAGATGGAGGCCTGGGCTTAACCCGATTGGCTGGGTCAATCCCTAGTATCCAAGCTAGACGATTACATAGATTGGCTAATTCATCAGATGACACAGTTAAAACTGTGGTTAAAGAGAATGATATTGATAAAGATTATGAAAAATTGTGGGTATCAGCAGGGGGAGACAAAGATAAAATACCATCAATTTATAACCCCCAAACAATAATGGTAGCCGAATATGGGGGAAGTGAGGAATTATCTGAATGGGAAAAGCCTGCCCCAAAGAAAATCTTTCCCAAACCTTGCAATTGGAGAAAAAATGAGTTCAAAAAATGGACTACATTGATGTCCCAGGGCATAGGAACTGCAGTCTTTGAAAATGATTCCACCAGTAACCATTGGCTTGTGAATTACAAAAATATTCCCCACAGAAAATTACTAACAGCTTTACAATTGAGAGCAAATGTATATCCCACTAGAGAGTTCCTAGCAAGGGGTAGGAAAGAGGACCAAAATACAAAATGCCGTCACTGTCAGGCTGATAACGAATCAGTTGCTCATATCATTGGGTACTGTCCTGCTGTTCAAGATGCTAGAATACGCAGACATAATTATATTTGTAAGATGATTAGTGAAGAAGCTAAGAAAAAGGAGTGGCTCGTATATGAAGAACCCCAAATCAGAGACAAGGACTTGAATTTGTATAAGCCAGATTTAGTGTTTGTAAAAGAAAACGTAGCTTATGTAGTAGATGTCACTGTAAGGTATGAAAGTAACATAACAAAACTGAAACATGCAGCAGAGGAAAAAGTGAGGAAATATAAACATCTTAGGGAGGAAATTGTTGAATTGACTAATGCTAATGAGGTTAAATTTGCAGGGTTTCCATTAGGCGCACGAGGGAAATGGTATGAGGGAAACTACAAGATCTTGTCAGACCTTGGGCTTTCAAAGTCTCGTCAAAGCAGAGTTGCACGGCGACTAGCATCCCGTGCGCTGCTCACGTCTGTGGACATAGTTCATATGTTTGCAGGTAAGAGCAGGAAAGTGACAACAAATCCCGTATAAGACACCCTGGCCGTAAGACTCCTTTGAAACCATATGAAGGTGCACATGGACCTATTCCGGTCTATGTAACAAACACCAGATGGTGGATTAGGAGCAGCCTTAACTTATCAGTGGAATCTCGTAATGATTACTAGCCTCATGACGCCGTCACATACCGATGAACGACATCTAATCGGTAATGCCGACTTCCCCCGGCTATGACCAAATGGGTGGACGGGCCACCCTCACTTAACCCGGAAAGTAACATACCTCGGTATGTTCGATAC</t>
  </si>
  <si>
    <t>TAGCCAAATGCCTCGTCATCTAATTAGTGACGCGCATGAATGGATGAACGAGATTCCCACTGTCCCTACCTACTATCCAGCGAAACCACAGCCAAGGGAACGGGCTTGGCAGAATCAGCGGGGAAAGAAGACCCTGTTGAGCTTGACTCTAGTCTGGCGCTGTGAAGAGACATGAGAGGTGTAGAATAAGTGGGAGGCCGGGCGCGCGCCGGGCCCGGCGGGGCGACCCGTCGGGCCGGCGTCCCGGCCGTCGGTGAAATACCACTACTCTGATCGTTTTTTCACTTACCCGGTGAGGCG</t>
  </si>
  <si>
    <t>TAAGACACCCTGGCCGTAAGACTCCTTTGAAACCATATGAAGGTGCACATGGACCTATTCCGGTCTATGTAACAAACACCAGATGGTGGATTAGGAGCAGCCTTAACTTATCAGTGGAATCTCGTAATGATTACTAGCCTCATGACGCCGTCACATACCGATGAACGACATCTAATCGGTAATGCCGACTTCCCCCGGCTATGACCAAATGGGTGGACGGGCCACCCTCACTTAACCCGGAAAGTAACATACCTCGGTATGTTCGATAC</t>
  </si>
  <si>
    <t>Picus viridis</t>
  </si>
  <si>
    <t>European green woodpecker</t>
  </si>
  <si>
    <t>MNHN_PicVir_1.0</t>
  </si>
  <si>
    <t>R2-1_PVi</t>
  </si>
  <si>
    <t>LRTNFYTCLRRQLNRRHQKRANIKLSRKKTKKEWMRKRSKKRGEFLRFQRLFQLDRGKLATIILDEKDSAQCTIPLEEVGNTFKSRWESENIFQGLGTFQSVGRADNSAFKEMITEKEILKNIKDMNKKSAPGPDGITLNSLLKMDPDCKEIRELFNLWLLTGKIPDVVRGCRTILIPKSSAPERQNDINNWRPITIGSIILRLYSRILTARLAKACPINPRQRGFIQSSGCAENLKLLQLLIKNAKKQKNPLRVVFVDLAKAFDSVSHTHIIEVLKQKGVDDHIIDLIKDFYQNIHTVIKTKEGETESIGIKTGVKQGDPMSPLLFNLCIDPLLCKLEECGEGFQHGQGKLTALAFADDLVLLSSSQSGMEKNIEILEAFCDLTGLKTQGEKCHGFFIQPTKDSYTINDCPPWLVGGTPLNMIHPGESEKYLGLKIDPWVGIVKPELQNNLEVWLNRIERAPLKPFQKLDILKVYTVPRLIYLADQANVKSTYLDKMDLTIRNRVKKWLHQLVPVMASCIPALKMEA</t>
  </si>
  <si>
    <t>TGGGATTTTTTTAAAATTAATAAAGTTATTAATATTTTTATTAATTGTTCTGCCTATTGAATATTCATAACCTCCTTATGATCATAACAAATTCCTAATAAGATAGTCATTAAGATAATAAGATAGTCATAGTGAAGAAATTAATAACTAATAAGATAGAAAATTCTAGAATTTTTATCTAATAAGATAGAAAATTCTAATAAGATAGAAAAATAAGATAGAAATTAATAACTAATAAGACTAAACTAATAAGATAGTCATAGTGAAGAAATTCAATGAAGCGCGGGTAAACCGCGGGAGTAACTATGACTCTCTTGAGAA</t>
  </si>
  <si>
    <t>ATCATAGTTACTAACTGGGCTTAGCTGCAGAGGCCACACCTCCACGTGGTCCCGCTGGATGCCCTTTGTGGTAACCAAGTTGGCCTCTGCCCCAGTCTCTGGAGCTTTGATGCTCCAAACTATCAGTGAGCTCGCCACTGACTGATAGTATTTTGGCGAAACAAAATTTAGTGGCAACTGAATTGCCACACGCTAGCCTAGCCCACGGCATAGTTAGTTGGGCAAAGTCAGTTGCTCTTTGAGGGAAGAGCTCCTGACTGATTCCTCCCTCACTTTGACTTGACAAAATGGGTCGTCAACTACGTAGCCTCTTTGCCACCATAGGCACCCAGACCACTCCTAAAGATTGGCTGGATGTTGCGACCGCAGATAATACGAGACCACCAGATGAGGAAATACGGGTATGTTGGACTGGAATTGAGTTTGTGAACTCAATGATAGCCAAGGACAATAATGCCTACAATCCCATCTGGAATGAGAAACTGATGATATTGCCGGAGGCGTATGAAGGGCCCACTTCCCCAGCTCAGGAGAAAGGCATCCGAGATCAGAGCCTAGAGAGGAGCAGGAATGAGGAAGTGGACTGTCCTGAAACCCCGTGCTCTATGAGTCAGCTCTCACTACTAACCGCATCGCCCGAGCTGGATAATACAGCTGACGCCTGTCCTGGGACTCCTCTGGTGAGGATGCCAGATGACAATCCGGCTTGTCCATGCTGTGCCACTCGGGCAGGCAATATGACGAGACTGATTGACCACCTAAAGAGAGCCCATGGGAAAAGAAAGCTCACCTTCCAGTGTTCTCGCTGTGGGAGGACAAATGAAAACCATCATAGTATCTCATGCCATATCCCAAAATGTAAAGGGGTCCAGGAGCCTACCCAGATAGAGGGGTTTATGTGTGAGGAATGTAAGAATTGTTTTAAGACTAAAATTGGCCTGGGACAACACAAAAGACTAGCTCACCCAGCCCTGAGAAACAGAGAAAGAATTGAAGCATCTCGCCCCAAAGCCACCTCTAAATGAGGTGCCCACAAACAAGTCTGGTCCCAAGAGGAGACAGAATTACTGCAGAAACTAAATCAGGAGTTTGAAGGGAGGAAAAACATTAATAAATTGATTGCTGAAAAGTTAACAACTAAAACAGCAAAGCAGATCAGTGACAAGAGAAGGCTACTAAAAGAAACTCTGATGCCAGAAAAAGAGGGAACACCAGAGCGCAAGAACAGGTTAAAAGAGGAGAGGACTCAGATTCCATCTTCCGGTGAAGGGGAGTTAATAGCCCACTATAGACAAACGATTAGAGATAAGATAACATCAGGGAAGCTGCCCATCCTACAAGATACATATAAACAAATAATCAAAGGCAAGAAAGACTCATTAAAAATACTCAATGAGGTAGCTCAGGACAAATTTTTATACCTGTTTGAGAAGGCAATTGAACAGAAGGCACCAAAAAAGAGCCAACATAAAACTCAGCAGAAAAAAAACCAAAAAGGAGTGGATGAGGAAAAGATCTAAGAAACGTGGAGAGTTTCTCCGATTCCAACGCCTCTTCCAATTAGATCGAGGGAAGCTGGCTACCATCATTCTGGATGAAAAAGACTCTGCACAGTGTACCATCCCTCTGGAGGAGGTCGGTAACACCTTTAAATCTAGATGGGAGTCTGAGAACATATTTCAAGGACTCGGGACATTCCAGTCGGTAGGACGGGCGGATAATTCGGCATTTAAGGAAATGATTACAGAGAAAGAGATCCTTAAAAATATTAAAGACATGAATAAAAAGTCGGCACCAGGCCCGGATGGGATCACCCTGAATTCCCTGCTTAAAATGGATCCAGATTGTAAAGAGATCAGGGAACTGTTCAATCTCTGGCTGTTAACTGGTAAAATTCCAGATGTGGTAAGGGGGTGCCGAACCATCCTAATACCTAAGTCATCAGCGCCCGAACGCCAAAATGATATTAACAATTGGCGGCCAATTACTATTGGTTCCATCATCCTGAGACTCTATTCAAGAATCCTAACTGCGAGGTTGGCAAAGGCATGCCCTATTAATCCCAGACAAAGAGGCTTCATTCAATCCTCTGGATGTGCTGAGAACTTAAAATTGTTACAGTTATTAATTAAGAATGCAAAGAAACAAAAGAACCCCCTCAGGGTGGTCTTTGTTGATCTGGCCAAAGCCTTTGACTCAGTGAGCCACACCCACATCATAGAAGTGTTAAAACAAAAGGGCGTGGATGACCACATAATAGATTTAATTAAGGACTTTTATCAGAACATTCACACAGTAATAAAAACTAAAGAAGGTGAGACTGAGTCTATAGGGATAAAAACTGGTGTAAAACAGGGCGACCCCATGTCACCACTCCTATTTAATCTGTGCATTGATCCTCTGTTATGTAAATTGGAAGAATGTGGGGAAGGGTTCCAACATGGGCAGGGCAAATTAACAGCTCTGGCTTTTGCAGATGACCTGGTCCTATTGAGTAGTTCACAATCAGGCATGGAGAAAAACATTGAAATTTTAGAAGCATTTTGTGACTTAACTGGACTAAAAACTCAGGGTGAGAAATGCCATGGCTTCTTTATACAACCAACTAAGGACTCTTATACCATCAATGACTGTCCTCCATGGCTCGTTGGCGGTACCCCATTAAACATGATTCATCCGGGTGAGTCAGAGAAATATCTAGGCTTGAAAATTGACCCCTGGGTGGGGATAGTTAAGCCAGAACTGCAGAATAATCTAGAAGTTTGGCTCAATCGTATAGAAAGAGCCCCTTTAAAACCATTTCAAAAATTGGACATATTAAAAGTGTACACAGTGCCGAGATTGATCTACTTAGCAGACCAGGCAAATGTAAAATCCACCTATCTGGACAAAATGGATTTAACAATTAGAAATAGGGTGAAAAAATGGTTACACCAACTTGTACCTGTGATGGCATCTTGTATTCCAGCACTAAAGATGGAGGCCTAGGCTTAACCCGATTGGCTGGGTTAATCCCTAGTATCCAAACTAGACGATTACACAGATTGGCTAATTCATCAGATGACACAGTTAAAACTGTGGTCAAAGATAATGATATTGATAAAGATTATGAAAAACTGTGGGTATCAGCAGGGGGAGACAAAGATAAAATACCATCAATTTATAACCCCCAAACAATAATGGTAATGGAATATGGGGGACGTGAGGAATTATCTGAATGGGAAAAACCTGCCCCAAAGACAATCTTTCCCAAACCTTGCAATTGGAGAAAAAATGAGTTCAAAAAATGGACTGCCTTGATGTCCCAGGGCATAGGAACTAAAAACTTTGAAAATGATTCCACCAGTAACCATTGGCTCGTGAATTATAAAAATGTCCCCCACAGAAAATTGCTAACAGCTTTACAATTGAGAGCAAATGTGTATCCAACTAGAGAGTTTTTGGCAAGGGGTAGAAAAGAGGACCAAAATACAAAATGCCGTCACTGCCAAGCTGATAATGAATCAGCTGCTCATATCATTGGGTACTGTCCTGCTGTTCAGGATGCTAGAATACGCAGACATAATTATATTTGTAAGATGATTAGTGAAGAAGCTAAGAAAAAGGATTGGCTCATATATGAAGAACCCCAAATTAGAGACAAAAATTCAAACTTGTATAAGCCAGATTTAGTGTTTGTAAAAGAAAATGTAGCTTATGTAGTAGATGTCACTGTGAGGTATGAAGGTAACATAACAACACTGAAAAATGCAGCAGAGGAAAAAGTGAGGAAATATAAACATCTTAGGGAGGAAATTATAGAATTAACAAATGCAGATGATGTTAAATTTGCAGGGTTTCCATTAGGAGCACGAGGGAAATGGTATGAAGGTAACTACAAAGTATTGTCAGACCTTGGGCTTTCAAAGTCTCATCAAAACAGAGTTGCACGGCGATTAGCATCCCGTGCGCTGCTCACGTCAGTAGACATAGTTCATATGTTTGCAGGCAAGGGCAGGAAAGTGACAGCAAATCCCGAATAAGACACCCCAGGCAGAAGACTTCTTTAAAACCATATGAAGGTGCGCATGGACTTAATCCGGTCTGTGCAACAAGCACCAGATGGTTGAATAGGAGCAGCCTTTATTTAACCAGTGGAATCTCGTAATGATTACATGTATCATGACGCCGTCACATACCGATGAACGACATCTAATCGGTAATGCCGACTTCCAACCGGCTATGACCAAATGGGTGGACGGGCCACCCTCACTTAACCCGGAAAGTAACATACCCCGGTATGTTCGATAC</t>
  </si>
  <si>
    <t>TAGCCAAATGCCTCGTCATCTAATTAGTGACGCGCATGAATGGATGAACGAGATTCCCACTGTCCCTACCTACTATCCAGCGAAACCACAGCCAAGGGAACGGGCTTGGCAGAATCAGTGGGGAAAGAAGACCCTGTTGAGCTTGACTCTAGTCTGGCGCTGTGAAGAGACATGAGAGGTGTAGAATAAGTGGGAGGCCGGGCGCACGCCGGGCCCGGCGGGGCGACCCGTCGGGCCGGCGTCCCGGCCGTCGGTGAAATACCACTACTCTGATCGTTTTTTCACTTACCCGGTGAGGCGGGGAGGTGAGCCCCGAGGGGGCT</t>
  </si>
  <si>
    <t>Melanerpes formicivorus (MeFo)</t>
  </si>
  <si>
    <t>Acorn woodpecker</t>
  </si>
  <si>
    <t>bMelFor1.0.a</t>
  </si>
  <si>
    <t>R2-1_MFo</t>
  </si>
  <si>
    <t>LHKMVRQLRSLFVTIGTQTSPADWLEVATKRDMRLPDEEIGVCLAGIEFMNSMIANDNTAYDPIWNEKLIVLPEVYVGPTSPAHGKDIRDESTERSRNEEVECPETPSSMSQLSILTASPELDNTADICPGTPLVKMPEDNPTCPCCTTRAGNMTRLIDHLKRAHGKRKINFQCSRCGKTNEKHHSISCHLPKCKGVQEPTQVEGFMCEECKKCFKTKIGLGQHKRLAHPALRNAERIEASRPKETSKRGAHKKIWSQEETELLQKLNQEFEGRKNINKLIAEKLTTKTAKQISEKRRLLRETVVPEREKTQESKSRLKEERTVIPSSGERELLAHYKKIINEKMTSGKLPILKNTYKQIIEGKTDSLKLLNEVAQDQYLYLFEKSIEQKVPKKSQRKLQQKKPQKEWMRKRARKRGEFLRFQRLFRLDRGKLANMILDEKDSAQCAIPLEEVSNTFRSRWESQNLFQGLGAFQSVGRADNSAFKELITEKEILKNIKDMNKKSAPGPDGITLKALLKMDPNCEEIKELFNLWLLSGKIPDVIRGCRTILIPKSSAPERQNDINNWRPITIGSIILRLYSRILTARLAKACPINPRQRGFIQSSGCAENLKLLQLLIRNAKKQKKPLGVVFVDLAKAFDSVSHTHILAVLKQKGLDDHIIALIKDFYQNIHTRIKTKEGESESIGIKTGVKQGDPMSPLLFNLCIDPLLCKLEECGEGFQHGNGKLTALAFADDLVLLSKSQSGMEKNIEILEAFCDLTGLKTQGEKCHGFFIQPTKDSYTINDCPPWLISGTPLNMIHPGQSEKYLGLQIDPWVGIVKPELQNKLEVWLNRIERAPLKPFQKLDMLKVYTVPRLIYLADQANVKATYLEEMDLTIRNRVKKWLHLPVCTCDGILYSSTKDGGLGLARLAGLIPSIQARRLHRLANSSDEAVKTVVKNNDIDKDYEKLWISAGGDKEKIPSIYNPQTIMVTEYGGREELSEWEKPAPKKIFPKPCNWRKNEFTKWTALMSQGIGTANFENDSTSNNWLVNYKNIPYRKLITALQLRANVYPTREFLARGRNQDQNTKCRHCQAENESAAHIIGYCPAVQEARISRHNYICKMLSEEAKRKDWLVYDEPQIRDKNLNLHKPDLVFVKENVAYVVDVTVRYEGNKTALKNAAEEKVRKYQHLRDEIIELTNADEVKFAGFPLGARGKWYEGNYKILQDLGLSNTRQTRVARRLASRALLSSVDIVHMFAGKGRKETANPKEDTPGLRLPGNHMKVHTDLIRSV</t>
  </si>
  <si>
    <t>CGCCGCCCCCCGGCCCTCGGTCCGCGGGGGCCGGAGGGTTCCCGCGGCGCGCGGCGCGGTCGCGGCCGCGCGGCCGCGGCGTCGGCGGGTGTCCCCGGGGGGGGTCCCCGGGCCGGCGCCCCGCCTCGGCCGGCGCCTAGCAGCCGGCTTAGAACTGGTGCGGACCAGGGGAATCCGACTGTTTAATTAAAACAAAGCATCGCGAAGGCCCGCGGCGGGTGTTGACGCGATGTGATTTCTGCCCAGTGCTCTGAATGTCAAAGTGAAGAAATTCAATGAAGCGCGGGTAAACGGCGGGAGTAACTATGACTCTCTTAAGA</t>
  </si>
  <si>
    <t>AGTCTCAGGACTCTCTTGGGAAATCATAGTTACTAACTGGGCTTAGTTGCAGAGGCCACACCTCCACGTGGTCCCGCTGGATACCCTCCTGGGTAACTAAGTTGGTCTCTGCCCCAGTCTCTGGAGCTTAGACGCTCCTATTTATCAGTTAGCTCGCCACTGACTGATAGTATTTTGGCGAAACAAATTTTAGTGGTGATTTAATTGCCACACGCTAGCTCAGCCCACGGCGCAGTTAGTTGGGCAAAGTCAGTTGCTCTTTGAGGGAAGAGCTTCTGACTGATTCCTCCCTCACATTGACTTCACAAAATGGTTCGGCAACTACGTAGCCTTTTTGTCACCATAGGCACCCAGACCAGTCCTGCAGATTGGCTGGAGGTTGCGACCAAACGTGATATGAGACTACCAGACGAGGAGATAGGGGTATGTCTGGCTGGAATAGAGTTCATGAACTCAATGATAGCCAATGACAATACTGCCTACGATCCTATCTGGAATGAGAAACTGATAGTATTGCCGGAGGTGTATGTAGGACCCACTTCTCCAGCTCATGGGAAAGATATCCGAGATGAAAGCACAGAGAGGAGCAGGAACGAGGAGGTGGAGTGTCCTGAAACCCCGAGCTCTATGAGTCAGCTCTCAATACTAACCGCATCGCCCGAGTTGGATAATACAGCTGACATCTGTCCTGGGACCCCCCTGGTGAAGATGCCAGAGGACAACCCGACATGTCCATGCTGTACCACTCGGGCAGGCAATATGACGAGATTGATTGACCATCTAAAGAGAGCCCATGGGAAAAGAAAGATCAATTTCCAATGTTCCCGCTGTGGGAAGACAAATGAAAAGCATCATAGTATCTCATGCCATCTCCCAAAATGCAAAGGGGTCCAAGAGCCTACCCAGGTAGAAGGGTTTATGTGTGAAGAATGTAAAAAGTGTTTTAAAACTAAAATTGGCTTGGGACAACATAAGAGATTAGCTCACCCAGCCCTGAGAAACGCAGAAAGAATTGAAGCATCTCGCCCCAAAGAGACCTCTAAAAGAGGTGCTCACAAGAAAATCTGGTCCCAAGAGGAAACAGAATTATTACAGAAACTAAATCAAGAGTTTGAAGGGAGGAAAAATATTAACAAATTGATTGCTGAAAAATTAACAACTAAAACAGCAAAACAGATCAGTGAAAAGAGAAGACTATTAAGAGAAACTGTGGTGCCAGAAAGAGAGAAAACACAAGAGAGCAAGAGCAGGTTAAAAGAGGAGAGGACTGTGATTCCATCTTCTGGTGAAAGGGAGCTGCTAGCCCACTATAAAAAGATTATTAATGAAAAGATGACATCAGGGAAGTTGCCCATCCTTAAAAATACATATAAACAAATAATTGAAGGCAAAACAGACTCATTAAAATTACTCAATGAGGTAGCTCAGGACCAATATTTGTATTTGTTTGAGAAATCAATTGAACAGAAAGTGCCAAAAAAGAGCCAACGTAAACTTCAGCAGAAGAAACCTCAAAAGGAGTGGATGAGAAAAAGAGCCAGAAAGCGTGGAGAATTTCTCCGATTCCAACGCCTCTTCCGCTTAGATCGAGGGAAGTTAGCTAATATGATTCTGGATGAAAAAGACTCTGCGCAATGTGCCATCCCCCTGGAAGAGGTCAGTAACACCTTCAGATCTAGGTGGGAGTCTCAGAACTTATTTCAAGGACTTGGAGCATTCCAGTCTGTGGGGCGGGCGGATAATTCGGCTTTTAAGGAATTGATTACAGAGAAAGAGATCCTTAAGAATATCAAAGACATGAATAAAAAATCGGCACCAGGCCCTGATGGGATCACCCTGAAGGCCCTGCTTAAAATGGATCCAAATTGTGAGGAGATCAAAGAACTATTTAATCTCTGGCTGTTAAGTGGCAAAATTCCAGATGTAATAAGGGGATGCCGAACAATCCTAATACCTAAATCATCAGCGCCCGAACGCCAAAATGATATTAACAACTGGCGGCCAATTACTATTGGTTCCATCATCCTGAGACTCTATTCAAGAATCTTAACTGCGAGGTTGGCAAAGGCGTGTCCCATTAACCCCAGGCAGAGAGGCTTCATTCAATCTTCTGGCTGTGCTGAGAACTTAAAACTATTACAGCTATTAATTAGGAATGCAAAGAAACAAAAGAAACCCCTGGGGGTTGTCTTTGTCGATTTGGCCAAAGCCTTTGATTCAGTGAGCCACACCCACATCCTGGCGGTGCTAAAGCAAAAGGGCCTGGATGACCACATAATAGCATTAATTAAGGACTTTTATCAAAACATCCACACTAGAATCAAAACTAAAGAAGGAGAGTCTGAGTCAATAGGAATCAAAACTGGTGTGAAACAGGGCGATCCCATGTCACCACTCCTCTTTAACCTGTGCATTGACCCTCTGTTATGTAAATTAGAAGAGTGTGGGGAGGGGTTCCAACACGGGAATGGCAAATTAACAGCTCTGGCTTTTGCAGACGACCTGGTCCTGCTGAGTAAGTCCCAATCAGGTATGGAGAAAAATATTGAAATTCTAGAAGCATTTTGTGACTTAACTGGATTAAAAACGCAGGGGGAAAAGTGCCATGGTTTCTTTATTCAACCAACTAAGGACTCTTATACCATCAATGACTGTCCTCCATGGCTTATCAGCGGTACCCCTTTAAACATGATCCACCCGGGTCAGTCAGAGAAATATCTTGGCTTGCAAATCGACCCTTGGGTGGGGATAGTTAAGCCCGAATTGCAGAATAAATTAGAAGTTTGGCTCAATCGCATCGAAAGAGCCCCTTTAAAACCATTTCAAAAATTGGACATGTTAAAAGTGTACACAGTGCCTAGATTGATCTACTTAGCAGACCAGGCAAATGTAAAAGCCACCTATCTGGAAGAAATGGATTTAACAATTCGAAATAGGGTGAAAAAATGGTTACATCTCCCAGTTTGTACCTGTGATGGCATCTTGTATTCCAGCACTAAAGATGGAGGCTTAGGCTTAGCCCGATTGGCTGGGTTAATCCCTAGTATCCAAGCTAGACGATTACACAGATTGGCAAATTCATCAGATGAAGCAGTTAAAACTGTAGTTAAAAATAATGATATTGATAAAGATTATGAAAAATTGTGGATATCAGCAGGGGGAGACAAAGAGAAAATACCATCAATATATAACCCCCAGACAATAATGGTAACTGAATATGGGGGACGGGAGGAATTATCGGAATGGGAAAAACCCGCCCCAAAGAAAATCTTTCCCAAACCTTGCAATTGGAGGAAAAATGAGTTCACAAAATGGACAGCATTGATGTCCCAGGGCATAGGAACTGCAAACTTTGAAAATGATTCCACCAGTAACAATTGGCTTGTGAATTACAAGAACATCCCTTATAGAAAATTAATAACAGCTTTACAATTGAGAGCAAATGTATATCCAACTAGAGAGTTCTTAGCGAGGGGTAGAAATCAGGACCAAAATACAAAATGCCGTCACTGCCAGGCTGAAAATGAGTCAGCTGCTCATATAATTGGGTACTGTCCTGCTGTTCAGGAGGCCAGAATTAGCAGACATAATTATATTTGTAAGATGCTTAGTGAGGAAGCTAAGAGAAAAGATTGGCTTGTATATGATGAACCCCAAATTAGAGACAAAAACTTAAATTTGCATAAGCCAGACTTAGTATTTGTAAAAGAAAACGTGGCTTATGTAGTAGATGTCACAGTGAGGTATGAAGGTAACAAAACAGCACTGAAAAATGCAGCAGAAGAAAAAGTCAGGAAGTATCAACATCTTAGGGATGAAATTATAGAATTAACTAATGCTGATGAAGTCAAATTTGCAGGGTTTCCATTAGGTGCACGAGGGAAATGGTATGAGGGAAACTACAAAATCTTGCAAGACCTTGGGCTCTCAAATACTCGTCAAACCAGAGTTGCACGGCGACTAGCGTCCCGTGCACTGCTCAGCTCGGTAGACATAGTTCATATGTTTGCAGGCAAGGGCAGAAAAGAGACAGCAAATCCCAAAGAGGATACCCCAGGCCTAAGACTTCCCGGAAACCATATGAAGGTACACACAGACCTAATCCGGTCTGTGTAACAAACACCAGATGGTTGAAGGGGAGCAGCCCTAATTTATCAGTGGAATCTCGTAATGATTATAATGTCATGACGCCGTCACATACCGATGAACGACATCTAATCGGTAATGCCGACTTCCAACCGGCTATGACCAATGGGTGGACGGGCCACCCTCACTTAACCCGGAAAGTGACATACCTCGGTATGTTCGATAC</t>
  </si>
  <si>
    <t>TAGCCAAATGCCTCGTCATCTAATTAGTGACGCGCATGAATGGATGAACGAGATTCCCACTGTCCCTACCTACTATCCAGCGAAACCACAGCCAAGGGAACGGGCTTGGCAGAATCAGCGGGGAAAGAAGACCCTGTTGAGCTTGACTCTAGTCTGGCGCTGTGAAGAGACATGAGAGGTGTAGAATAAGTGGGAGGCCGGGCGCGCGCCGGGTCCGGCGGGGCGACCCGCCGGGCCGGCGTCCCGGCCGTCGGTGAAATACCACTACTCTGATCGTTTTTTCACTTACCCGGTGAGGCGGGGAGGCGAGCCCCGAGGGGGGC</t>
  </si>
  <si>
    <t>TAACAAACACCAGATGGTTGAAGGGGAGCAGCCCTAATTTATCAGTGGAATCTCGTAATGATTATAATGTCATGACGCCGTCACATACCGATGAACGACATCTAATCGGTAATGCCGACTTCCAACCGGCTATGACCAATGGGTGGACGGGCCACCCTCACTTAACCCGGAAAGTGACATACCTCGGTATGTTCGATAC</t>
  </si>
  <si>
    <t>Melanerpes aurifrons</t>
  </si>
  <si>
    <t>Golden-fronted woodpecker</t>
  </si>
  <si>
    <t>OU_Melaur_1</t>
  </si>
  <si>
    <t>R2-1_MAu</t>
  </si>
  <si>
    <t>KCFKSKIGLGQHKRLAHPALRNAERIEASRPKETSKRGAHKKIWSQEETEILKKLNQEFEGRKNINKLISEKLTTKTAKQISEKRRLLRETVVPEREKTQESKNRLKEERTVIPASGERELLAHYKKTINEKMTSGKLPILKNTYKQIIEGKIDSLKLLNEVAEDQYLYLFEKSIDQKAPKKSQRKPQQKKPQKEWMRKRARKRGEFLRFQRLFRLDRGKLANMILDEKDSVQCTIPLEEVSNTFRSRWESQNLFQGLGAFQSVGQADNSAFKEMITEKEILKNIRDMNKKSAPGPDGITLKALLKMDPNCEEIKELFNLWLLTGKIPDVIRGCRTILIPKSSAPERQNDINNWRPITIGSIILRLYSRILTARLAKACPINPRQRGFIQSSGCAENLKLLQLLIRDAKKQKKPLGVVFVDLAKAFDSVSHTHILAVLKQKGLDDHIIALIKDFYQNIHTRIKIREGESESIGIKTGVKQGDPMSPLLFNLCIDPLLCKLEECGEGFQHGNGKLTALAFADDLVLLSNSQSGMEKNIEILEAFCDLTGLKTQGEKCHGFFIQPTKDSYTINDCPPWLISGTPLNMIHPGQSEKYLGLQIDPWVGIVKPELQNKLEVWLNRIERAPLKPFQKLDMLKVYTVPRLIYLADQANVKATYLEEMDLTIRNRVKKWLHLPVCTCDGILYSSTKDGGLGLARLAGLIPSIQARRLHRLANSSDDTVKTIVKNNAIDRDFEKLWISAGGDKEKIPSIYNPQTIRVFEYGGREELSEWEKPAPKKIFPKPCNWRKNEFTKWTALMSQGIGTANFENDSTSNNWLVNYKNIPYRKLITALQLRANVYPTREFLARGRNQDQNTKCRHCQAENESAAHIIGYCPAVQEARISRHNYICTMLSEEAKRKDWLVYDEPQIRDRKLNLYKPDLVFVKENVAYVVDVTVRYEGNKTALKNAAEEKVRKYQHLRDEIIELTNADEVKFAGFPLGARGKWYEGNYKILQDLGLSNTRQTRVARRLASRALLSSVDIVHMFAGKGRKQTANPKDDTPGLRLPGHHMKVHTNPIRSV</t>
  </si>
  <si>
    <t>GTCCGCGGGGGCCGGAGGGTTCCCGCGGCGCGCGCGGCGCGGTCGCGGCCGCGCGGCCGCGGCGTCGGCGCGCGGCTGGGCGGCGGCGGGTGTCCCCGGGGGGGTCCCCGGGCCGGCGCCCCGCCTCGGCCGGCGCCTAGCAGCCGGCTTAGAACTGGTGCGGACCAGGGGAATCCGACTGTTTAATTAAAACAAAGCATCGCGAAGGCCCGCGGCGGGTGTTGACGCGATGTGATTTCTGCCCAGTGCTCTGAATGTCAAAGTGAAGAAATTCAATGAAGCGCGGGTAAACGGCGGGAGTAACTATGACTCTCTTAAGA</t>
  </si>
  <si>
    <t>AGTCTTAGGACTCTCTTGAGAAATCATAGCTGCTAACTGGGCTTAGTTGCAGAGGCCACACCTCCACGTGGTCCCGCTGGATACCCTACTGGGTAACTAAGTTGGTCTCTGCCCCAGACTTTGGAGTTTAGATACTCCAAATTATCAGTTAGCTCGCCACTGACTGATAGTATTTTGGCGAAACAAATTTTAGTGGTGATTTAATTGCCACACGCTAGCTCAGCCCACGGCGTAGTTAGTTGGGCAAAGTCAGTTGCTCTTGGAGGGAAGAGCATCTGATTGATTCCTCCCTCACATTGACTTCACAAAATGGTTCGTCAACTACGTAGCCTTTTTGTCACCGTAGGCACCCAGACCAGTCCTGCAGATTGGCTGGAGGTTGCGACCAAACGTGATATGAGACTACCAGACGAGGTGATAGGGGTATGTCTGGCTGGAATAGAGTTCATGAACTCAATGATAGCCAATGACAATACTGCCTACGATCCTATCTGGAATGAGAAACTGATAGTATTGCCGGAGGTGTATGTAGGACCCACTTCTCCAGCTCATGGGAAAAATATCCGAGATGAAAGCACAGAGAGGAGCAGGAACGAGGATGTGGAGTGTCCTGAAACCCCGAGCTCTATGAGTCAGCTCTCAATACTAACCGCATCGCCAGAGCTGGATAATACAGCTGACATCTGTCCTGGGACTCCCCTGGTGAAGATGCCAGAGGACAACCCGACGTGTCCATGCTGTACCACTCGGGCAGGCAATATGACGAGATTAATTGACCATCTAAAGAGAGCCCATGGGAAAAGAAAGATCAATTTCCAATGTTCCCGCTGCGGGAAGACAAATGAAAAGCATCATAGTATCTCATGCCATCTCCCAAAATGCAAAGGGGTCCTAGAGCCTACCCAGGTAGAAGGGTTTATGTGTGAGGAATGTAAAAATGTTTTAAGTCTAAAATTGGCTTGGGACAACATAAGAGATTAGCTCACCCAGCCCTGAGGAATGCAGAAAGAATTGAAGCATCTCGCCCCAAAGAGACCTCTAAAAGAGGTGCTCACAAGAAAATCTGGTCCCAAGAGGAAACAGAAATATTAAAGAAACTAAATCAAGAGTTTGAAGGGAGGAAAAATATTAACAAACTGATTTCTGAAAAATTAACAACTAAAACAGCAAAACAGATCAGTGAAAAGAGAAGACTATTAAGAGAAACTGTGGTGCCAGAAAGAGAGAAAACACAAGAGAGCAAGAACAGGTTAAAAGAGGAGAGGACTGTGATTCCAGCTTCTGGTGAAAGGGAGCTGCTAGCCCACTATAAAAAGACTATTAATGAAAAGATGACATCAGGGAAGCTGCCCATCCTTAAAAATACATATAAACAAATAATTGAAGGCAAAATAGACTCATTAAAATTACTCAATGAGGTAGCTGAGGACCAATATTTGTATTTGTTTGAGAAATCAATTGATCAGAAAGCGCCAAAAAAGAGCCAACGTAAACCCCAGCAGAAGAAACCTCAAAAGGAGTGGATGAGAAAAAGAGCCAGAAAGCGTGGAGAATTTCTCCGATTCCAACGCCTCTTCCGCTTAGATCGAGGGAAGTTAGCTAATATGATTCTGGATGAAAAAGACTCTGTGCAATGTACCATCCCCCTGGAAGAGGTCAGTAACACCTTCAGATCTAGGTGGGAGTCTCAGAACTTATTTCAAGGACTTGGAGCATTCCAGTCTGTGGGGCAGGCGGATAATTCGGCTTTTAAGGAAATGATTACAGAGAAAGAGATCCTTAAGAATATCAGAGACATGAACAAAAAATCGGCACCAGGCCCTGATGGGATCACCCTGAAGGCCTTGCTTAAAATGGATCCAAATTGTGAGGAGATCAAAGAACTATTTAATCTCTGGCTGTTAACTGGCAAAATTCCAGATGTAATAAGGGGATGCCGAACAATCCTTATACCTAAATCATCAGCACCCGAACGCCAAAATGATATTAACAACTGGCGGCCAATTACTATTGGTTCCATCATCCTGAGACTCTATTCAAGAATCTTAACTGCAAGGTTGGCAAAGGCGTGTCCCATTAACCCCAGGCAGAGAGGCTTCATTCAATCTTCTGGCTGTGCTGAGAACTTAAAACTATTACAACTATTAATTAGGGATGCAAAGAAACAAAAGAAACCCCTGGGGGTTGTCTTTGTCGATTTGGCCAAAGCCTTTGATTCAGTGAGCCACACCCACATCCTGGCGGTGCTAAAGCAAAAGGGCCTGGATGACCACATAATAGCATTAATTAAGGACTTCTATCAAAACATCCATACCAGAATCAAAATTAGAGAAGGAGAGTCTGAGTCCATAGGAATCAAAACTGGTGTGAAACAGGGCGATCCCATGTCACCACTCCTATTTAACCTGTGCATTGACCCTCTGCTATGCAAATTAGAGGAATGTGGGGAGGGGTTCCAACACGGAAATGGTAAACTAACAGCTCTGGCATTTGCAGACGACCTGGTCCTGCTGAGTAATTCCCAGTCAGGAATGGAGAAAAATATTGAAATTCTAGAAGCATTTTGTGACTTAACTGGGTTAAAAACGCAGGGGGAAAAGTGCCATGGTTTCTTTATTCAACCAACAAAGGACTCGTACACCATCAATGACTGTCCTCCATGGCTTATTAGCGGTACCCCTTTAAACATGATCCACCCGGGTCAGTCAGAGAAATACCTTGGCCTGCAAATCGACCCTTGGGTGGGGATAGTTAAGCCCGAATTGCAGAATAAATTAGAAGTTTGGCTCAATCGCATAGAAAGAGCCCCTTTAAAACCATTTCAAAAATTGGACATGTTAAAAGTGTACACAGTGCCTAGATTGATCTATTTAGCAGACCAGGCAAATGTAAAAGCCACCTACCTGGAAGAAATGGATTTAACAATTCGAAATAGGGTGAAAAAATGGTTACATCTCCCAGTTTGTACCTGCGATGGCATCTTGTATTCCAGCACTAAAGATGGAGGCTTAGGCTTAGCCCGATTGGCTGGGTTAATCCCTAGTATCCAAGCTAGACGATTACACAGGTTGGCTAATTCATCAGATGACACAGTTAAAACTATAGTTAAAAATAATGCTATTGATAGAGATTTTGAAAAATTGTGGATATCAGCAGGGGGAGACAAAGAGAAAATACCATCAATATATAACCCCCAGACAATAAGGGTATTTGAATATGGGGGACGGGAGGAATTATCTGAATGGGAAAAACCCGCTCCAAAGAAAATCTTTCCCAAACCTTGCAATTGGAGGAAAAATGAGTTCACAAAATGGACAGCATTGATGTCCCAGGGCATAGGAACCGCAAACTTTGAAAATGATTCCACCAGTAACAATTGGCTTGTGAATTACAAGAACATCCCTTATAGAAAATTAATAACAGCTTTACAATTGAGAGCAAATGTATATCCAACTAGAGAGTTCTTAGCGAGGGGTAGAAATCAGGACCAAAATACAAAATGCCGTCACTGCCAGGCTGAGAATGAGTCAGCTGCTCATATAATTGGGTACTGTCCTGCTGTTCAGGAGGCCAGAATTAGCAGACATAATTATATTTGTACGATGCTTAGTGAGGAAGCTAAGAGGAAAGATTGGCTTGTATATGACGAACCCCAAATTAGAGACAGAAAATTAAATTTGTATAAGCCAGACTTAGTATTTGTAAAAGAAAACGTAGCTTATGTAGTAGATGTCACAGTGAGGTATGAAGGTAACAAAACAGCACTGAAAAATGCAGCAGAAGAAAAAGTCAGGAAGTATCAACATCTTAGGGATGAAATTATAGAATTAACTAATGCTGATGAGGTCAAATTTGCAGGGTTTCCATTAGGTGCACGAGGGAAATGGTATGAGGGAAACTACAAAATCTTGCAAGACCTAGGGCTCTCAAATACTCGTCAAACCAGAGTTGCACGGCGACTAGCATCCCGTGCACTGCTCAGCTCGGTAGACATAGTTCATATGTTTGCAGGCAAGGGCAGAAAACAGACAGCAAATCCCAAAGATGACACCCCAGGCCTAAGACTTCCTGGACACCATATGAAGGTGCACACAAACCCAATCCGGTCTGTGTAACAAACACCAGATGGTTGAAAGGGAGCAGCCCTAATTTATCAGTGGAATCTCGTAATGATTATAATGTCATGACGCCGTCACATACCGATGAACGACATCTAATCGGTACTGCCGACTTCCAACCGGCTATGACCAACGGGTGGACGGGCCACCCTCACTTAACCCGGAAAGTGACATACCTCGGTATGTTCGATAC</t>
  </si>
  <si>
    <t>TAGCCAAATGCCTCGTCATCTAATTAGTGACGCGCATGAATGGATGAACGAGATTCCCACTGTCCCTACCTACTATCCAGCGAAACCACAGCCAAGGGAACGGGCTTGGCAGAATCAGCGGGGAAAGAAGACCCTGTTGAGCTTGACTCTAGTCTGGCGCTGTGAAGAGACATGAGAGGTGTAGAATAAGTGGGAGGCCGGGCGCGCGCCGGGTCCGGCGGGGCGACCCGCCGGGCCGGCGTCCCGGCCGTCGGTGAAATACCACTACTCTGATCGTTTTTTCACTTACCCGGTGAGGCGGGGAGGCGAGCCCCGAGGGGGGCTCTCGCTTCTGGTGCCAAGCGCCCGGCGCGTGCCGGGCGCGACCCGCTCCGGGGACAGCGGCAGGTGGGGAGTTTGACTGGGGCGGTACACCTGTCAAAGCGTAACGCAGGTGTCCTAAGGCGAGCTCAGGGAGGACGGAAACCTCCCGTGGAGCAGAAGGGCAAAAGCTCGCTTGATCTTGATTTTCAGTACGAATACA</t>
  </si>
  <si>
    <t>TAACAAACACCAGATGGTTGAAAGGGAGCAGCCCTAATTTATCAGTGGAATCTCGTAATGATTATAATGTCATGACGCCGTCACATACCGATGAACGACATCTAATCGGTACTGCCGACTTCCAACCGGCTATGACCAACGGGTGGACGGGCCACCCTCACTTAACCCGGAAAGTGACATACCTCGGTATGTTCGATAC</t>
  </si>
  <si>
    <t>Dendrocopos noguchii</t>
  </si>
  <si>
    <t>Okinawa woodpecker</t>
  </si>
  <si>
    <t>Dendrocopos noguchii_ver1.0</t>
  </si>
  <si>
    <t>R2-1_DNo</t>
  </si>
  <si>
    <t>REELLTYSSLTLSRMGRQLRCLFTTIGTQTTPRDWLDVATRHDMRPPDEEIGVCLAGIEFVNSTIAWDDTAYNPVWNEKLILLPEVYDRPTFPSGGEDIRDQSHEWSREEDVGCHEASSPTSQLSIPTMSPEPGDVADAYPGTPLVKLPADNPACPCCAIRTGKLTSLVDHLKRAHGKRKINFQCSQCGRTNEKHHSISCHIPRCKGIQEPTQAEGFLCEECGTCFKTKIGLSQHKRLVHPALRNLERIEALRPKETSKRGAHKQIWSQEEIELLQKLNQEFEGRRNINKLIAEKLTTKTAKQISDKRRQLREIVVSEKKNTSESKSRLKQERTEIPSFDEGELTSHYRRTIGEKIALGDLPILQNRFEQIFKGEKDSLEILNEVAQDKYLYLFELAIERKVTKRNQSRPQQKKSKTEWMKKRARKRGEFLRFQRLFHLDRGKLANIILDEKDSAQCTIPLEEITNTFRSRWESQNMFQGLGAFHSVERADNSAFKEMITEKEILKNIKDMKKKSAPGPDGITLNFLLKTDPDCKKIKELFNLWLLIGKIPDVIRGCRTILIPKSSAPERQNDINNWRPITIGSIVLRLYSRILTARLVKACPINCRQRGFIQSAGCAENLKLLQLLIRNAKNQKKSLGVVFVDVAKAFDSVSHTHILAVLKQRGLDDHIIELIKNFYQNIYTVIRTKEGVTEPIGIKTGVKQGDPMSPLLFNLCIDPLLCKLEECGEGFQYEKGKITALAFADDLVLLSSSRLGMEKNIEILEAFCDLTGLRTQGEKCHGFFIQPTKDSYTINDCPPWLIGGTPLNMIHPGQSEKYLGLQIDPWVGIVKPDLPNKLEVWLDRIGRAPLKPFQKLDILKVYTVPRLIYLADQANVKSTYLEEMDLTIRNRVKNWLHLPLSTCDGILYSSNKDGGLGLTRLAGLIPSIQARRLHRLANSSDDTIKNVVKNNNIEKDYEKLWVSAGGDKEKIPSIYNPQTIMVIEYGGSEELSEWEKPAPKRIFPRPCNWRKNEFKKWTVLMSQGIGVANFENDSISNNWLVNYKNIPHRKLLTALQLRANVYPTREFLARGRRQECNTKCRHCEADNESAAHIIGYCPAVQDARISRHNFICRMLSEEARRKDWLVYDEPQIRDKELNLYKPDLVLVKENVAYVLDVTVRYESSLTTLKNAAEEKVRKYQHLKDEIMDLTNANVVNFVGFPLGARGKWYEGNFKILSDLGLSKSRQSRVARRLASRALLTSVDIVHMFAGMGRKGTEVLD</t>
  </si>
  <si>
    <t>GTGAAGAAATTCAATGAAGCGCGGGTAAACGGCGGGAGTAACTATGACTCTCTTAAGG</t>
  </si>
  <si>
    <t>TGTCATAGTTACTGGCTGGGCTTAGCTGCAGAGGCCACACCTCCTCGTGGTCCCGCTGGATGCCCTTTTGGGTAACTAAGTTGGTCTCTGCCCCAGTTTCCGGAGCTTTTGCTCCAAACTATCAGTCAACTCGCCACTGACTGATAGTATTTTGGCGAAACAAATTTTAGTGGCAATTTAGTTGTCACGCGTTAGCCTGGCCCACGGCATAGTTAGTTGGGCAAAGTCACTTGCTCTTAGAGGGAAGAGCTTCTGACTTATTCCTCCCTCACATTGTCCCGCATGGGTCGTCAACTACGTTGCCTTTTTACCACCATTGGCACCCAGACCACTCCTAGGGATTGGCTGGATGTTGCGACCAGACACGATATGAGACCACCAGATGAGGAGATTGGGGTATGCCTGGCTGGGATTGAGTTTGTGAACTCAACGATAGCCTGGGATGATACTGCCTATAATCCCGTCTGGAATGAGAAATTGATACTGTTGCCGGAGGTGTATGATCGACCCACATTTCCATCTGGTGGGGAAGACATCCGAGATCAGAGCCATGAGTGGAGCAGGGAGGAGGATGTGGGTTGCCATGAGGCATCGAGCCCCACGAGTCAGCTGTCAATACCAACTATGTCGCCCGAGCCGGGCGATGTTGCTGACGCCTATCCCGGGACTCCGCTGGTGAAATTGCCAGCTGATAATCCGGCGTGTCCATGTTGTGCCATTCGGACAGGCAAGTTGACGAGTTTGGTGGACCATCTAAAGAGAGCCCATGGGAAAAGGAAGATCAATTTCCAATGCTCCCAGTGTGGGAGGACAAATGAGAAACATCATAGTATCTCCTGCCACATCCCAAGATGCAAAGGGATTCAGGAGCCCACTCAAGCTGAAGGGTTCCTGTGTGAAGAATGCGGGACTTGTTTTAAGACTAAAATTGGACTGAGTCAACATAAAAGATTAGTTCATCCCGCCCTGAGAAATTTAGAAAGAATTGAAGCGCTGCGACCCAAAGAGACCTCTAAAAGAGGTGCCCATAAACAAATTTGGTCCCAAGAGGAAATAGAATTATTACAGAAATTAAACCAAGAATTCGAGGGGAGGAGGAATATTAACAAATTGATTGCCGAAAAATTGACTACTAAAACGGCAAAACAGATCAGTGACAAGAGAAGACAACTAAGAGAAATTGTGGTGTCAGAAAAAAAGAACACATCAGAGAGCAAAAGCAGGTTGAAACAGGAGAGGACTGAGATTCCATCTTTTGATGAGGGGGAGCTGACATCTCATTATAGAAGAACTATTGGTGAAAAGATTGCATTAGGAGATTTGCCCATTCTCCAAAATAGATTTGAACAAATATTCAAAGGGGAAAAAGATTCATTGGAAATACTTAACGAAGTTGCCCAGGACAAATATTTGTATCTATTTGAATTGGCTATTGAACGAAAAGTAACAAAAAGGAATCAAAGCAGACCTCAGCAGAAAAAGAGCAAAACGGAGTGGATGAAGAAAAGAGCGAGAAAGCGTGGAGAATTTCTCCGATTCCAACGCCTCTTCCATTTAGATCGAGGGAAGTTGGCCAATATCATACTGGATGAAAAAGACTCTGCACAATGTACCATCCCTCTAGAGGAGATTACTAACACCTTTAGATCCAGGTGGGAGTCTCAAAACATGTTTCAAGGACTTGGTGCATTCCATTCTGTGGAACGGGCGGATAATTCGGCGTTTAAGGAAATGATTACGGAAAAAGAGATTCTTAAGAACATCAAAGATATGAAAAAGAAGTCAGCACCGGGCCCTGATGGGATTACCCTGAACTTTTTGCTTAAAACAGATCCAGATTGTAAAAAGATCAAAGAACTATTTAATCTTTGGCTACTGATTGGCAAAATTCCAGATGTAATAAGAGGATGCCGAACTATTTTAATACCTAAGTCATCTGCACCTGAACGTCAAAATGATATCAACAACTGGCGGCCAATTACCATCGGCTCTATTGTTCTGAGACTCTATTCAAGAATTCTGACTGCGAGGTTGGTAAAGGCATGTCCCATTAACTGCAGACAGAGAGGTTTCATTCAATCTGCGGGATGTGCTGAGAATTTGAAACTATTGCAATTATTGATTAGAAATGCAAAAAACCAAAAGAAATCCCTTGGGGTGGTTTTTGTTGATGTGGCTAAAGCTTTTGATTCAGTGAGTCATACTCACATATTGGCTGTGTTAAAACAAAGGGGTCTGGACGACCATATAATAGAATTAATTAAGAACTTTTATCAGAATATTTATACTGTAATTAGAACTAAAGAAGGGGTGACTGAGCCAATTGGGATAAAAACTGGTGTGAAACAGGGCGACCCCATGTCACCACTCCTATTCAACCTGTGTATTGACCCTCTGTTGTGCAAATTAGAGGAATGTGGGGAGGGGTTCCAATATGAGAAGGGTAAAATAACAGCCTTGGCTTTCGCAGACGACTTGGTGTTGCTAAGTAGCTCTCGATTGGGAATGGAGAAAAACATTGAGATCTTAGAGGCATTTTGTGATTTAACTGGATTGAGAACTCAAGGCGAGAAGTGCCATGGTTTTTTTATACAACCAACCAAGGACTCTTATACCATCAATGATTGTCCTCCATGGCTTATTGGTGGTACACCTTTGAATATGATCCACCCGGGTCAATCAGAGAAATATCTTGGTTTACAAATTGATCCTTGGGTGGGGATAGTTAAGCCTGATTTGCCGAATAAATTGGAAGTTTGGCTTGACCGCATTGGTAGAGCCCCTTTAAAACCATTTCAAAAGTTAGATATATTGAAAGTGTATACTGTTCCTAGATTGATCTACTTGGCTGACCAAGCGAATGTGAAATCCACCTATTTAGAAGAAATGGATTTAACAATTCGAAATCGGGTGAAAAATTGGTTACATCTTCCACTTAGCACTTGTGATGGCATTTTGTATTCCAGTAATAAAGATGGAGGTCTGGGCTTAACCCGATTGGCTGGGTTAATCCCTAGTATTCAAGCTAGACGATTACATAGATTGGCAAATTCATCAGATGATACAATTAAAAATGTGGTTAAAAATAATAATATTGAAAAAGATTATGAAAAATTGTGGGTGTCAGCAGGAGGAGACAAAGAAAAAATACCCTCGATTTATAATCCTCAGACAATAATGGTGATTGAATATGGGGGATCTGAGGAACTATCTGAATGGGAAAAGCCTGCCCCAAAGAGAATTTTTCCTAGACCATGTAATTGGAGAAAAAACGAATTTAAAAAATGGACAGTTTTGATGTCCCAGGGTATAGGGGTTGCAAATTTTGAAAATGATTCCATTAGTAATAATTGGCTTGTGAATTATAAGAATATTCCCCATAGAAAATTGTTGACAGCGTTACAATTGAGAGCGAATGTGTATCCAACAAGAGAATTTTTAGCGAGGGGTAGAAGACAAGAGTGTAATACAAAATGCCGTCACTGTGAGGCTGATAATGAATCAGCGGCCCATATAATTGGATATTGTCCTGCTGTTCAAGATGCTAGAATAAGCAGACATAATTTTATTTGTAGGATGCTTAGTGAGGAAGCTAGGAGAAAAGATTGGCTTGTATATGATGAACCCCAGATTAGAGACAAAGAGTTGAATTTATATAAACCGGACTTAGTATTGGTAAAGGAAAATGTAGCTTATGTGTTAGATGTAACTGTGAGGTATGAAAGTAGTTTAACAACATTGAAAAACGCAGCTGAAGAGAAAGTAAGGAAATATCAACATCTTAAGGATGAAATTATGGATTTAACTAATGCTAATGTGGTTAATTTTGTAGGGTTTCCATTAGGTGCAAGGGGGAAGTGGTATGAGGGAAACTTTAAAATACTGTCAGATCTTGGGCTCTCGAAATCTCGTCAAAGCAGAGTGGCACGGCGGTTGGCGTCTCGTGCTCTGCTCACGTCGGTAGACATAGTTCATATGTTTGCAGGCATGGGTAGGAAAGGGACTGAAGTTTTAGACTAAGACATCTTTGGCCTAAGACTTCCTTGACGCCACATGAAGGTGCGCATGGGCACTGTGTTGTCTATGCAATAGTCACCCGATGGTCGATTGGGAGCAGCCTTAATTCAACAGTGGAATCTTGTAATGATTATATTTATCATGACGCTGTCACATGCCGATGAACGACATCTAATCGGTAATGCCGACTACTTGCCGGCTATGACCATGGGTGGACGGGCCACCCTTACTTAACCCGGAAAGTGACATGCTCCGGCATGTTCGATAAA</t>
  </si>
  <si>
    <t>TAGCCAAATGCCTCGTCATCTAATTAGTGACGCGCATGAATGGATGAACGAGATTCC</t>
  </si>
  <si>
    <t>TAAGACATCTTTGGCCTAAGACTTCCTTGACGCCACATGAAGGTGCGCATGGGCACTGTGTTGTCTATGCAATAGTCACCCGATGGTCGATTGGGAGCAGCCTTAATTCAACAGTGGAATCTTGTAATGATTATATTTATCATGACGCTGTCACATGCCGATGAACGACATCTAATCGGTAATGCCGACTACTTGCCGGCTATGACCATGGGTGGACGGGCCACCCTTACTTAACCCGGAAAGTGACATGCTCCGGCATGTTCGATAAA</t>
  </si>
  <si>
    <t>Dryobates pubescens</t>
  </si>
  <si>
    <t>Downy woodpecker</t>
  </si>
  <si>
    <t>bDryPub1.pri</t>
  </si>
  <si>
    <t>R2-1_DPu</t>
  </si>
  <si>
    <t>ACAGTATAACTAAGGTTGGAAGAGACCCCAAGGATCATCAAGTCCAACCTGTCCCAACAGACCTCATGACTAGACCATGGCACCAAGTGCCACGTCCAATCTCCCCTTGAACACCTCTAGGGACAGTGACTTCACCACCTCCCTGGGCAGCACATTCCAATGACAAATGACTCGCTCAGTGAAGAACTTTTTCCTCACCTCAAGTCTAAACCTCCCCTGGCACAGCTTGAGACTGTGTCCCCTTGTTCTGGTGCTGGTTGCCTGGGAGAAGAGACCAACCCCTTCCTGGTTACAACCACCTTTCAGGTAGTTGTAGAGGGCAATGAGGTCACCCCTGATCCTTCTCTTCTCCAGGCTAAACAATCCCAGCTCCCTCAGCCTCTCCTCATAGGGCTTGTAGTAATAACTCCTTAAGA</t>
  </si>
  <si>
    <t>CATTTGCTCTTGAGAAGTCAGAGTTACTAACTGGGCTTAGCTGCAGAGACTTCAATGTCCATGTGGTCCTGCTCCATACCCTTTTGTGTAACTAAGTTGGTCTCTGTCCCTGTCTCTGGAGCTTTGATGCTCCAATCTATCAGTCAGCTTGCCACTGACTGATAGTAAAACAAACTTCAGTGGCAATTTAATTGTCACCTGTTAGCCTAGCCCACAGTGCAGTGAGTTGGGCAGAGTCAGTTGCTCTTGGAGGGAAAGGCTTCTGACTGATTCCTCACTCACACTGACTTGACAAAATGAATTGTCAACTACATAGCCTTTTTGTAACCATAGGCACCCAGACCTGTTGCACAGATTGGCTGGAGGTTGTGACCAAACCAGAAATGAGACTACCAGATGAGGAAGTGCTAGGGGTGTGCTTGACTGGAACTGATTTGTGAACTTGATGATAGCCAAGGATTATACTGCCTACACCCCTATCTGGAACAAGAAATTGATGGTATTGCCAGAGGTATATGAAGGACCCACCTCTCCAGCTCATGGGAAAGATGTCCAAGATCAGAGCCTAGAGAGGAGCAGGAGAGAGAATGTGGACTGTCCTGAAACGCTGAGCTCTACAGGTCAGGTCTTGATACTAACTGCATCACCTGAGCTGGATGCTACAGTTGATGTCTCTCTTGGGACTCCTCTGCTGAGGATGCCAGACAACAATCCGGTATGTCTGTGCTGTACCACTTGGGTAGGCAATCTGATGAGATTGACCGTCTAAAGAGAGCCCATGGGAAAAGAAAAAGCACTTTCCAGTGTTCCTGTTGTAGGAAGACATGAAAAGCATCATAGTCTCTCATGCCATCTCCCAAGGTGCAAAGGGGTCCAAGAGCCTACCCAGATAGAAGGGTTTGTATGTGAGGAGTACAGGAAATGTTTTAAAACCAAAATTGACCTGGGACAACACAAAAGACTAGGTCACCCAGCCCTGAGAAACATAAAAAAATTGAAGCATCTTGCCCCAAAGAGTTCTCTAAGCAAGGTGCTCACAAGCAAATCTGGTCCCAAGAGGAGATAGAACTAGTACAGAAATTAAATGAAGAGTTTCAAGGGAGAAAGAACATCAATAAATTGATTGCTGAACAGTTAACAGCTAAAACAGCAAAACAGATCAGTGAAAAGAGAAGGCAGCTATGAACAACTTTGTTGCCAGAAATCGAGAAAATGCTAGAGCAAAAGAACAGGTTAAAAGAAGAGATGACTGAGATACCATCTTCTGGTAGGGGGGAGATAACAGTCCAGTGTAGAAAGACTACTAGTACAATGATAATATCAAGGAATCTGCCCATCCTTTGAAGTATATATAAGCAAATAATCAAAGGCAAAAGAGAGTCATTAAAAATACTCAATGAGGTAGCTGAGGACGAATACTTATACCTGTTTAAGAAGGTACTTAAGCAAAAAGCACCAAAAAAGAGCAAATGTAAACCTCATCAGAAAAAAAAACCCAAAAAGGAGTGGACCAAAAAAAGATCTAAAAAGCATGGAGAATTTCTCCTCTTCCAATGCCTCTTCCATTAGATAGAGGGAATCTGGCTAACATCATTCTGGATGAGGAAGACTTGTCAGTGTACATCCCTCTGGAAGAGGTCAGTAACACCTTTAGATCTAGATGGGAGTCTCAAAACATATTTCAAGGACTTGGTGCGTTCCAGTCCATGGGATGGGCAGATAATTCAGTTTTTAATGAAATGGTTATGGAGAAAGAGATCCTTAAGAATATCAAGGAAATGAATAAAAAAAATCTGCACCAGGCCCTGATGGGATCACCTTAAATACTCTTCTTAAAATGGATCTGGGTTGTGAGGAGATCAGGGAACTGTACAATCTCTGGCTATTAACTGGTAAAATTCAGATGTTGTAAGGGGATGCTGAATCATCCTAATACCGAAATCATGAGCCCCCAAATGCCAAAATGATATCAACAACTAGTGGCCAATTCCTATTGGTTCCATCATCCTGAGACTATTCCAGATTCCTAACTGGGAGGCTGACAAAGGCCATGTCCCATCAATCCGAGGCAGAGAGGATTCATTCAATCTTCTGCATGTGATGAGAACCTGAAACTGTTACAGCTATTGATTAGGAGTGCAAAGAAACAACAGAAACCCCTTGGGGTTGTCTTTGTTGATCTGGCCAAAGCCTTTGACTCAGTGAGCCACACCCACATCCTGGCATTTCTAAAACAAAAAGGCCCAGATGATCACATAATTGCCTTAATTAAGGACTTCTGTCATGACATTCACACGGTAATCAAGACTAAAGAAGGAGAGACTGAGTCTATAGGAATAAAAACTGGTGTGAAGCTGAGCGACCCCATGTCACCACTCTTAATTAATCCATGCATTGACCCCATGTTATGTAAATTGGTAGAGTCTGGGGATGTGTTCCAACACGGTAAGGTTAGAATAACAGCTCTGGCTTTTGCAGACAACCTGGTCCTGCTGCGTAGTTCCCAATCAGGAATGGAGAAAAACATTGAAATTTTAGAAGCATTTTGTAAACTAACTGGCCTAAAAACTCAGGGTGAGAAATGCCATGGCTTTTTTATACAACCAACTAAGGACTCTTATACCATCATGACTGTCCTCCATGGCTTGTCAGTGGTAGCCCCTTAAATATGATCCATCCAGGTCAGTCTGAGAAATACCTGGGTTTGAACATTGACCCTTGGGTGGGGATAGTTAAACCCGAGTTGCAGAATAAACTACAAGTTTGGCTCAATTATATAGAAAAAGCTCCTTTAAAACCATTTCAAAAATTGGATGTGTTAAAAGTGTACACAGTGCCTAGATTGATCTGCTTGGCAGACCTGGCGAATGTAAAATCCACCTATTTGGAAGAAATGGATTTAATTAACAATTCAAAATAGGGTTAAAGAATGGTTACATCTCCCAGCTTGTACCTGTGATGGAGTCTTGTATTCCAGCACTAAAGGTGTGGGGGGGGCTAGGCTTGACTTGATTGGCTGGGTTAATTCCTAGTATCCAAGCTAGAGGATTACACAGATTGGCACATTCATCAGGTGATGCAGTTAAAACTGATGATACTGATAGAGATTACAAAAAACTGTGGGTGTTGGCAGCGAGAGACAAAGATAAAATACCATCAATATATAACCCACACACAATAATGGTAATTGGAATTGGGGGATGTGAGAAATTACCAGAATGGGAGACACCTTCCACAAAGAAAATATTTCCTAAACCTTGCAATTAGAGGGAAAATTAACTTTAAAAAAAAGGACTAAATTAATGTCCTAGGGCCTAGGAATTGCAACTTTTGAAAACGATTCCACCAGTAACAGTTGGCTTGTGAATTGCAAGAACATCCCACACAGAAAATTAGTAACAGCTTTACAATGAGAGCAAATGTGTATCCATCTAGAGAGTTCTTAGTAAGTGGTAGACAACAGGACCAAAATACAAAATGCCATCACTACCAGGCTGGCAATGAATCGTCTGCCCATATCACTGGGTACTGTCCTGCTGTTCAGGATGCAAGAATAAGCAAACATGATTATATTTGTAAGATGTTTAGTGAAGAGGCTAAGGAGGAGGATTGGCTTGTATATGATGAACCCCTAATTAAAGACAAGAAATTGAATTTGTGTAAGCCAGATTTAGTGTTTGTAAAGGAAAATGTAGCTTATGTAGTAGATGTCGCAGTCAGGTATTAAGGTAATCTGACAACACTGAAAAATGCAACAGAACAGAAGATCCAGACATATCAACATCTTAGGGGTGAAATTGTTAACTAATAGCAGTGAAGTTAAATTTGCAGGGTTTCCATTAGGTACACGAGGGAAGTGGTATGAGGGAAACTACAAAATCCTGACAGCATTAGGGCTTTCGTGATCTTGTCAAGACAAAGTCATATGGCTATTGTCATCCCATGTGCTGCTCTCGTCGGTAGATATAGCTCATATGTTTGCAGGCAAGGGCAGGAAAGAGAGAAAAAATATTGAATAAGACATCCTGGCATATGACTTCTTTGAAACCATATGATAGTGCACACAGACCCTATCTGGTCTGTGAAACAAACACCAGATGATGGAACAGGAGCAGCCTTTTTTTAACAGTAGAATCTTGTGGTGATTATATGTATCATGACTCTGTCATGTACAGATGAACACCATCTAATCAGTAACACCGACCACCAACTGGCTAAGGCCAAATGGGTGGACAGGCCACCCTCACTTAACCTGGAAAGGGACATACCTCAGTATGTTCAATACTAGCTTATGGGCAGGTCTTCACTGTAATTTATCATACTTGCATTGGAATAATTCCTGTTGTTGAAGTTCTTCAAAGTTGCAGAGCAGCAGCTGAGGATGCTCAGTGCTCACAGGTAGTGCCTGTGTCATCTGCTGTGTTTTTTCATGTGGTGATGAGCGTTGCACTGTACACTTCACAAATCAACAATTCCCCTTTTGCAAGATTTATGCTTCAATGAATTTTATTTCTGTAATGTAATGCCACAATAACAAATACACTGCATTTTAAAAATACTGGGTTGTAAACATTACAGAGAATTAGAATAGAATAGAATAGAATTAACCAGGTTGGAAAAGACCTTTGAGATCGAGTCCAACCTATCACCCAACACCATCTAATCAACTAAACCATGGCACCAAGTGCCTCATCAGGTCTTTTCCTAAACACCTCCAGGGACGGTGATTCCACCACCTCCCTGGGCAGCACATTCCAATGGCCAATCCCTCTTTCTGTGAAGAAATTCTTCCTAACATCCAGCTTAAACCTCCTCTGGCACAGCTTAGAATACATAGAATAAACCAGGTTGGAAGAGACCTTCAAGATCATCACGTCCAACCCATCAACCAATCCAACACCACCCAAACAACTAACCCACGGCACCAAGCACCCCATCAAGTCTTCTCCTGAAAACCTCCAATGATGGCAACTCCACCACCTCCCCAGGCAGCCCATTCTTTCTGTATAGAACTTTTTCCTAACATCTAGCCTGAACCTCCCCTGGCACAGCCTGAGACTGTGTCCTCTTGTCCTGGTACTGGCCGACTGGGAGAAGAGACCAACATCCGTCTGTCTACAACCTCCCTTCAGGTAGTTGTAGAGAGTAATAAGGTCACCCCTGAGTCTCCTCTTCTCCAGGCTAAAGATACTTCTTCATTTAGCTTCGAGTGATGTGTCTCTTTTCAGGCATATTTCCTTCTTTTCTTCCTGGCCAGAAATATGTTCTAATATTTTAACTTGGTCTCCCCTCTTAAAGGACAGTTATTTGAGCCACTCTTCTGAAATGAACTCTGGTGTCACTTTGAAACCCTTAACAGTAGTTAATGCTCTTGGGTTGTTTTAAGAAAACTTTGGATCACTGAGTTAATTTAATTCATAAAAATTGCTGCTGTGAATGGTTATGTAAAAA</t>
  </si>
  <si>
    <t>GTTTATCCCTTCCATTAAGATTCTTCATGTATAGTGTTACCATGAAAATTAAATTACACAAGAGACAACTTTTTCCCTGTAATTTTTATCTTTTGAAAGGGGAAAAAGAGTAGTGTCTTCAATATAACAAAGAACAGAAAGACTAGGTTGCAATGATTTCTGGAAAAGCAACAAAAATTACTTCTATTTGGGCTTTTATAGCCCAAATCTGTGCAATTAATTGTTAAGAATAGGAAAACACTTAAATGATTGTAATTAATGTTAACCTTTTGCTATACAAGGAACATTATGCCCATACATTATTAGGGAACTTGTTAAAGTCTTCTCTTAAATG</t>
  </si>
  <si>
    <t>Tricholaema leucomelas</t>
  </si>
  <si>
    <t>Acacia pied barbet</t>
  </si>
  <si>
    <t>GCA_013400475.1</t>
  </si>
  <si>
    <t>R2-1_TLe</t>
  </si>
  <si>
    <t>RILPPHYSDNMGRQMHCFFATIGTQTCPKEWEEIMTTHTPQCPDGEVMDAGLAGVEFVNSKAAEDLAETTALWEDKLRGLPDVYDVPMSQPRETGIQHQSQDTSDIEDVDIEDVDRPSTPGATDELLMLTASPESETTTDTSPGTPVLRMPDDNPACPCCATRVERLTRLIDHLKRAHGKRKLIFQCSRCGKTNENHHSISCHLPKCKGAQEPTQREEFVCEECDRTFKSKIGLGQHKRLAHPALRNAERIQATRPKENSQRGAHKRVWTQEELELLHKLNKEFEGRKNINKLITEHLPSKTAKQISEKRRLRNQPVQTNSEETPSQKSKLMEEKGRLSDIPSLLRGDIKAQYRETIRKWLRKGKLSTLQHVFEQIIEGEENSLKLLNEVAGKEYSYFFEKTTKGDSSKSRQKYSQTKRRQKRPRKEWTRKRSAKRGKFLRFQRLFHFDRGKLANLILDEEDSSQCTIPLEEVSNIYKSRWESQNEFTGLGAFQSLRWADNSAFHKMITEKEILKNIKEMNKNSAPGPDGLSLKDILKLDPDCDELKELFNLWLLTGKTPNIVRGCRTILIPKSSAPERQNDINNWRPITISSIILRLYSRILAAKLAKACPINPRQRGFIRSSGCAENLKLLQLLIRRAKKQQRPLGVVFVDLAKAFDSVSHTHILAVLKQKGLDDHIISIVKDFYENISTRIKTKGGETEPIGIRTGVKQGDPMSPLLFNLCTDPLLWKLEMSGEGFQHEAAEVTTMAFADDLVLLSSSWSGMKKNIEILEAFCELTGLKT</t>
  </si>
  <si>
    <t>ATGTGATCAACAAAGTCTCCACCATGGCAATGCAAAGGCCCGCGGCGGGTGTTGAAGCGATGTGATTTCTGCTCAGTGCTCTTAATGTCAACGTGAAGAAATTCAATGAAGCGCGAGTAAATGGCGGGAGTAACTATGACTCTCTTTATGA</t>
  </si>
  <si>
    <t>GAAGTTGTGACTCCCTTGAGAAGTTATAGTTGCTAACTGGGCTTAGCTGCAGAGACCACACCTCCTCGTGGTCCCGCTGGATACCCTAACCGGGTAACTAAGTTGGTCTCTGCCCCAGTCGCCGGGAGCATTTTTTGCTCTCACCTACCAGTCACACTCGCCACTGACTGGTGGTAGTTTGGCGAAAACCATCTTTAGTGGCAATTGAATTGTCACACGGCGGCCTAGCCCACAGCGTGCTTAGTTGGGCTATAGTCAGAGCCTCTTGGGGGAGGGGTGTCTGACGTATTCTTCCCCCACATTACAGTGACAATATGGGTCGGCAAATGCACTGCTTTTTTGCCACCATAGGCACCCAGACCTGTCCTAAGGAGTGGGAAGAGATTATGACTACACATACACCGCAATGCCCAGATGGAGAGGTGATGGATGCTGGTCTGGCAGGAGTAGAGTTTGTGAACTCAAAGGCTGCAGAGGACCTTGCAGAAACCACCGCTCTCTGGGAGGACAAATTGAGGGGGCTGCCAGATGTGTACGACGTGCCCATGTCACAACCTCGTGAAACCGGTATCCAACACCAGAGCCAAGACACGAGCGACATCGAGGATGTGGACATCGAGGATGTGGACCGTCCAAGCACCCCTGGAGCCACTGATGAACTCTTGATGCTCACTGCATCGCCCGAGTCAGAGACAACAACAGACACCTCACCGGGGACTCCAGTGCTGAGGATGCCTGACGACAATCCAGCTTGTCCCTGCTGTGCCACTCGGGTTGAGAGACTGACGAGACTGATTGACCATCTTAAAAGAGCTCACGGGAAGAGGAAGCTCATCTTCCAATGCTCCCGATGTGGAAAGACAAACGAGAATCACCATAGCATCTCATGCCACCTACCAAAATGCAAGGGAGCCCAAGAACCTACACAGAGGGAAGAGTTTGTGTGTGAGGAGTGTGATAGGACATTTAAGTCTAAAATTGGCCTGGGACAACACAAGAGACTGGCCCACCCAGCCCTCAGAAACGCAGAGAGAATCCAAGCAACCCGTCCCAAAGAGAACTCCCAGCGAGGTGCCCACAAGCGAGTTTGGACCCAAGAAGAATTGGAACTGTTGCACAAATTGAACAAAGAGTTTGAGGGGAGAAAGAACATTAACAAACTGATTACAGAACATCTACCATCCAAAACAGCCAAACAGATCAGTGAGAAGAGGAGACTGAGGAATCAACCCGTGCAGACAAACAGCGAGGAAACACCAAGTCAGAAAAGTAAGCTAATGGAGGAGAAGGGGAGGTTGTCAGATATACCATCATTATTGAGGGGGGATATAAAAGCCCAATATAGAGAGACTATCAGGAAGTGGTTAAGGAAGGGGAAATTGTCTACCCTCCAGCATGTATTTGAACAAATTATTGAAGGGGAGGAAAACTCATTGAAACTACTCAATGAGGTGGCAGGGAAGGAATACTCATACTTCTTTGAAAAAACAACTAAGGGAGATAGTTCCAAATCGAGGCAAAAATATTCTCAGACTAAAAGGAGGCAGAAAAGGCCTCGGAAGGAGTGGACGAGGAAAAGATCAGCTAAGCGTGGGAAGTTCCTCCGATTCCAGCGCCTCTTCCACTTTGATAGAGGGAAGCTGGCTAATCTCATCTTGGATGAGGAGGACTCTTCACAATGTACCATCCCTCTGGAGGAGGTTAGTAACATCTATAAGTCTAGATGGGAGTCCCAGAATGAGTTTACAGGACTAGGGGCTTTCCAGTCCCTGAGGTGGGCAGATAATTCGGCCTTTCATAAGATGATTACAGAAAAAGAAATTCTAAAGAACATTAAAGAGATGAACAAAAATTCTGCGCCAGGCCCTGATGGGCTAAGCTTGAAGGACATCCTCAAGCTTGACCCAGATTGTGATGAACTCAAGGAGTTATTCAACCTCTGGCTTTTAACTGGTAAAACTCCCAACATTGTCAGGGGATGTCGGACCATTCTAATACCAAAATCATCAGCACCAGAACGCCAAAATGATATTAATAATTGGAGACCAATTACAATCAGTTCCATCATTCTGAGACTCTACTCTAGAATCCTGGCTGCTAAGTTGGCAAAGGCATGCCCCATCAATCCCAGGCAGAGAGGTTTCATCAGATCCTCTGGGTGTGCTGAGAACTTGAAACTACTACAATTACTAATCAGGAGAGCAAAGAAACAACAAAGACCCTTAGGAGTTGTCTTTGTCGACCTAGCCAAAGCCTTTGACTCTGTAAGTCACACCCACATCCTGGCAGTTCTAAAACAAAAGGGCCTGGACGATCACATAATTAGCATAGTTAAGGACTTCTATGAGAACATCAGCACAAGAATTAAGACCAAGGGAGGGGAGACAGAGCCTATAGGGATAAGAACTGGAGTAAAACAGGGAGACCCCATGTCACCATTGCTATTCAATTTATGCACTGATCCCCTGCTGTGGAAATTGGAGATGTCTGGGGAGGGGTTCCAACACGAAGCAGCTGAAGTAACGACTATGGCCTTTGCTGATGACCTGGTATTGTTAAGTAGCTCTTGGTCTGGGATGAAGAAAAACATTGAAATCCTAGAGGCCTTTTGTGAGTTAACAGGCCTCAAAACTTAGGGAGAAAAGTGCCATGGTTTCTTTATTCAACCAACAAAGGACTCTTAACACCATCAACGATTGTCCTCCATGGCTTGTCAATAGTACACCCTTAAACATGATCAACCCAGGCAATTCAGAGAAATACCTGGGCCTGAAAATCGACCCATGGGTGGGAGTAGCTACACCCGACCTGCAAAAGGATTTAGACAATTGGCTCAATCGGCTTGAAAAAGCCCCTTTGAAACCACTCCAGAAATTGGATATCCTGAAAGTTTACACAATACCCAGACTAATCTACCTGGCAGACCAGGCAAATGTAAAGACCACATACTTAGAGAATTTAGATTTATTTATTAGGAATAAGGTTAAAAATTGGTTACATCTTCCAGCTTGTACCTGTGATGGCATCTTGTATTCCAGCACTAGAGATGGGGGCCTAGGTTTAACCTGATTGGCTGGGTTGATCCCTAGTATCCAAACAAGGCGATTACACAGATTGGCAAATTCCTCTGACCGGGTTACCAGCTCAGTGGTCAGGGATGATGAAATTGAAAAGGAGTACAAAAAACTGGGGGTGGCTGCAGGAGGAGACAAAGACAAAATACCAGAAATGTATGACCCCCATACAGTAAAAGTAATTGAGTACCAAGGGAAAGAGAAATTATCTGAGTGGGAAAAGCCAGCCCCTAGGAAAATTTACCCCAAACCGTGTGAGTGGAGGAAAATGGAGTTCAAAAAGTGGACCAAATTAGCATCTCAAGGAATAGGGATTTCAAATTTCCAAAATGACTCCACCAGTAACTATTGGATGGTGAATTACAGAAAGATCCCCCACAGGAAACTACTCACTGCTCTGCAATTAAGAGCCAATGTCTACCCCAACAGGGAATTCTTAGCAAGGGGCAGACAGCAGGATCAGAATACAAAATGCCGTCACTGTCAGGGTGAGAACGAGTCCAGTGCCCACATAATTGGATACTGTCCTGCAGTCCAGGACGCAAGGATCAAAAGACATAACTACATTTGCAACATACTGAGTGAGGAGGCCAAGAAAAAGGATTGGCTAGTTTACAGTGAACCTTTAATTAGAGACAGAAATTCCACCTTGTTTAAACCAGACTTAGTGTTTGTAAAGGATAGAGCAGCCTATGTCATCGATGTGACTGTTAGATATGAGAGCAAGGCAACAACACTGAAGGAGGCAGCTGAGGAAAAGGTCAGGAAGTACAAACATCTGAGAGAGGAAGTCATTGAGCTGACAAATGCCAGTACTGTACATTTCGTGGGGTATCCCTTGGGAGCTCGTGGAAAGTGGTTTGAGGGCAACTTCAAACTGCTGACAGAGTTGGGACTCTCGAGGACCCGTCAGGACACAGTTGTGAAGTGGTTGTCATCTTGCGCGCTGTTTTCATTGGTCGACATTGTTCACATGTTTGCTAGCAAGGGCAGCCCAGGCAATGCTGAGCCTGGGGGTGACAATAAACATCAGGTCCCCTGCCCCCGGCGTAAGTCTCCTTTGAAGTCAAAGGACGGTGCCCACAGGTCCTGCTGATGGATCTCGTGACACAGCACCTGATGATGGAACAGGAGCAGCCATGTTAGAGTGGGAGTCTCGTAATGATTATATTTCATGACGCTGTCACACGCCGATGAGCAACATCTAATCGGTGATGCCGACTACCAACCGGCCA</t>
  </si>
  <si>
    <t>TGACCAAATGGGTGGACGGCCCACCCTTACTTAACCCGGAAAGTGGCACACCTCGGTGTGTTCGATAAATAGCCAAATGCCTCGTCATCTAATTAGTGATGCGCATGAATGGATGAACGAGATTCCCACTGTCCCTACCTACTGTCCAGTGAAACCACAGCCAAGGCAACGGGCTTCACAGAATCAGCGGGGAAAGGAGACCCTGTTGAGCTTGACTCTAGTCTGGCGCTGTAATATATTCTACTTTTTTATTCTATTCTAACATGGACCTAAATGTTACAGAAAGACTAAAGGAAGAGGAGAGGCACATTTCTCCCTTTGAGGATAAAAAGATTAAAAAAAAATAATTTTTTGGAAAAAAAAATCTTCAGGGAAAAAACAGCATATGGCAAACATACAAAGGAACAAGCCTGCAT</t>
  </si>
  <si>
    <t>Amazona autumnalis</t>
  </si>
  <si>
    <t>Red-lored amazon</t>
  </si>
  <si>
    <t>Psittaciformes</t>
  </si>
  <si>
    <t>Psittacidae</t>
  </si>
  <si>
    <t>GCA_024331665.1</t>
  </si>
  <si>
    <t>R2-1_AAut</t>
  </si>
  <si>
    <t>KIPDKNPSCPCCGNVTGKLSGLIEHLKRAHGKKKILFQCARCGKTDVKHHSIACHFPKCKGPVETSPERSWKCEVCEKTFETKIGLGQHKRLVHPVTRNLERITATRPKTGTMRGAHRRCWTEDEVELLRKLDKQYEGQKNINKLIAEHLPTKTTKQIGDKRRDLRKSPVKKGKDQGQMKHLELEGEHLVEGEHLVCVGSEKEGGLRSRYRKTVSEWVTSGKLSILRGMFEQVIEGEEDPAKVAEKAMKDCLACLASKSLELKAGQGRPRQVAQTARPSEPPKGWMKKRAVKRGRFLRFQRLFYLDRGKLAGIILDSVESLKCGIPQDEIHDVFKSRWESPGTFKGLGAFRSKGLADNSAFEAMITAKEISKNIQEMNKNSAPGPDRLSLRDIIKIDPHFVQLMEVFNLWLVTGSVPDVVKECRTVLISKSSLPERQMDINNWRPITIGSIILRLFSRILTARLAKACPINPRQKGFIRSAGCAENLKLLQLLIKNAKKAHRPLGVVFIDLAKAFDTVSHHHLIAVLKQKGVDHHIITLITNMYQNTRTRITMKKEQSDPIGIQIGVKQGDPMSPLLFNLSVDPLLCKLEEEGSGYQHDSKAVTSMAFADDLVLLSGSWEGMQSNIKILEAFCELTGLRTQGEKCHGFYIQPTKDSYTINDCPPWQINGTPLTMIEPGSSEKYLGLRIDPWTGISKPELLMKIRDWLQRIGEAPLKPFQKVDILKGYAIPRLIYLADQAEVKATSLEELDLTIRTTVKEWLHLPPSTCDAILYSSTRDGGLGITRLSGLIPSIQARRLHRIAQSSDDVVRSIVKREGIEKDFEKLWLTAGGDRNKIPSIWDPSAIRVTSEELGEDESASEWELPTPKTIFPKPCDWRKQEFINWTKLQSQGRGIANFEKDKISNNWLEHYRGIPHRKLLTALQLRANVYPTREFLARGRQESHIKSCRHCQAENESSAHIIGYCPAVQDARIKRHNQLCDLLIAEVKKKDWIVFQEPVLKDEQNEIYKPDLVFVKGDQAMVVDVTIRYESKPSSLADAAAEKVKKYCHLKSQIQELTNAKNIKFKGVPVGARGKWYSGNYEVLKALGISTSRQERIARCMSRKALFTSVDIVHIFVSHSRSIVRT</t>
  </si>
  <si>
    <t>CAGATACTGCCCCCCTATCGTCTGGCCTCACCGACCATTCGATAGATTCGGCTTGGTGATCTAAACTCCTGGCAACGATTTTTAGTTGCTGCCCAAAGCCTCGCCTACGGGCACAGTTGGGCTCAGTCACACAGCACTTGAGGGGGTGTTGTTTGACTTATACTACTCCTCTATCTGGACTGGCAAAATGGGTCGGCCGATGCGAATTTCCTTCGTGTCGGTGGCCACACAAACAAGTCCTTTGGACTTGCGTGACAATGTGGTATCTTATTCCATCAGAGACCACAAAATTGGGGGATTGCTGGATGTGAGATTTGATATAAGGGGATTGGAGTTTACTAACTCTGATCTGGAGGGTCTGACAAGCCAGCAATCTCCCACCCTGATTGACCTCCTGGCTGTGCTTCCTGAGGTGTATGAGGTACCTAACTCTTTAAGTCTCAGGGACAAGAACACCTGTCCGGCCCCGGTGGAGGACGAGAACGAAGAGGAGGAGTCCTCACCTCTCGGAGCTGTGGCTGGGACCTCTCCATTGCCATCGACTCCGGTCTCACGGTCCCGTGAGGATCTCCCAGCGGAGAGCACTCCTATGGTGAAGATCCCGGACAAGAATCCATCGTGTCCGTGTTGTGGTAATGTGACCGGTAAACTGTCGGGTTTAATTGAACATCTGAAAAGAGCACATGGGAAGAAAAAGATCTTATTCCAATGTGCTCGGTGTGGGAAAACTGATGTAAAACACCACAGTATTGCTTGTCATTTTCCTAAGTGTAAGGGGCCTGTGGAAACCTCTCCCGAGAGGAGTTGGAAATGTGAGGTCTGTGAGAAAACATTTGAAACAAAAATCGGCCTGGGGCAGCATAAGCGCTTGGTCCACCCAGTCACAAGGAATCTCGAGCGGATTACCGCTACTCGCCCTAAGACAGGTACGATGAGAGGGGCACATCGTCGGTGCTGGACCGAGGATGAGGTCGAATTATTGAGAAAGTTGGATAAACAATATGAGGGGCAGAAAAACATCAACAAGTTGATTGCGGAGCATCTTCCGACCAAGACAACGAAACAGATAGGTGATAAAAGACGGGACCTTCGTAAGAGCCCGGTGAAGAAGGGAAAAGATCAAGGTCAGATGAAACATCTAGAACTGGAAGGGGAACACCTTGTGGAAGGGGAACATCTCGTGTGCGTTGGGTCGGAGAAGGAGGGGGGACTGAGGTCCCGTTATCGTAAGACAGTCTCTGAGTGGGTAACATCCGGAAAATTGTCCATTCTCCGTGGAATGTTTGAGCAGGTGATCGAAGGAGAAGAAGATCCAGCAAAAGTTGCTGAGAAGGCAATGAAAGACTGCCTCGCGTGCCTTGCCTCTAAGTCCCTAGAGTTGAAAGCCGGCCAGGGTCGACCGCGTCAGGTGGCCCAAACTGCTCGACCTTCGGAACCACCAAAGGGGTGGATGAAGAAGAGAGCTGTGAAACGGGGCCGGTTCCTACGGTTCCAGCGGCTGTTCTACCTGGATAGGGGGAAACTGGCCGGTATTATTCTGGACAGCGTGGAATCCCTGAAGTGTGGTATCCCACAAGACGAGATACACGACGTGTTCAAGTCGAGGTGGGAGTCACCGGGAACATTCAAGGGCCTGGGGGCGTTCAGATCTAAGGGCCTGGCGGACAACTCGGCATTCGAAGCCATGATCACGGCAAAAGAAATCTCGAAAAACATCCAAGAGATGAATAAGAACAGCGCGCCAGGACCAGACAGACTAAGTCTGCGGGATATCATTAAGATAGACCCTCATTTTGTCCAGCTAATGGAAGTATTCAACCTATGGCTGGTGACTGGCAGCGTACCGGACGTGGTGAAAGAATGTCGGACTGTGCTAATATCAAAATCGTCCCTGCCGGAGCGCCAAATGGACATCAATAACTGGCGACCGATTACCATCGGATCGATTATCTTGAGGCTGTTCTCAAGGATCCTGACGGCGAGACTGGCAAAGGCATGCCCTATTAACCCACGACAAAAGGGCTTTATTAGATCAGCAGGATGTGCGGAGAACTTGAAACTGTTACAACTATTAATTAAGAATGCAAAGAAGGCACATCGACCCTTGGGCGTTGTCTTCATTGACCTGGCTAAAGCGTTCGACACAGTGAGTCACCACCATCTGATTGCAGTGCTGAAACAAAAGGGTGTGGACCATCACATTATCACCCTGATTACGAACATGTATCAAAACACTAGAACTCGCATTACCATGAAGAAGGAGCAGTCGGATCCCATCGGGATTCAGATCGGTGTTAAACAGGGCGATCCAATGTCACCTTTATTGTTTAACTTATCTGTGGACCCCCTATTGTGTAAGTTAGAGGAAGAAGGGAGTGGATACCAGCATGACTCTAAGGCTGTAACATCCATGGCTTTTGCAGACGATTTGGTGTTGTTAAGCGGGTCCTGGGAAGGAATGCAAAGTAATATTAAAATCCTGGAGGCCTTTTGTGAACTAACCGGCCTCAGGACGCAGGGGGAGAAATGCCATGGCTTTTACATACAACCCACCAAGGACTCGTATACGATCAATGATTGTCCCCCGTGGCAAATTAACGGCACCCCATTAACTATGATTGAACCTGGCAGTTCGGAGAAATACTTGGGACTGAGAATAGACCCATGGACTGGAATATCGAAACCCGAACTCCTCATGAAAATAAGAGATTGGCTACAACGGATTGGAGAAGCACCACTGAAACCGTTTCAGAAAGTCGACATCTTGAAAGGCTATGCTATCCCGCGCCTGATCTACTTAGCAGACCAAGCTGAGGTAAAAGCAACGTCCCTAGAAGAACTTGACCTGACGATTCGAACTACGGTCAAGGAGTGGCTACATCTACCTCCTAGTACCTGCGATGCCATCCTGTATTCCAGCACACGCGATGGAGGACTAGGCATCACCAGACTCTCGGGCTTGATCCCCAGTATACAAGCTCGAAGACTGCACAGAATTGCGCAGTCTTCGGACGATGTGGTAAGATCAATAGTGAAACGAGAGGGGATCGAAAAAGATTTTGAGAAATTGTGGTTAACAGCTGGGGGTGATAGAAATAAAATACCATCTATTTGGGACCCGAGTGCGATTAGGGTAACATCTGAGGAACTGGGCGAGGATGAATCGGCTTCAGAATGGGAACTACCAACTCCCAAAACCATCTTTCCTAAACCTTGTGACTGGCGTAAACAGGAATTTATTAATTGGACCAAGTTACAGTCCCAGGGCCGTGGTATTGCCAACTTTGAGAAGGATAAAATCAGTAATAATTGGCTTGAACACTATAGAGGCATTCCTCACCGAAAACTCCTCACGGCACTACAGTTGAGAGCTAACGTGTACCCCACTAGGGAATTTCTGGCAAGGGGGAGACAGGAGTCGCATATAAAATCTTGTCGACACTGTCAAGCGGAAAATGAATCGAGTGCTCATATCATTGGGTACTGTCCCGCGGTGCAAGACGCCAGAATTAAAAGACACAACCAATTGTGCGATTTATTGATAGCTGAAGTAAAAAAGAAGGATTGGATCGTATTCCAAGAGCCCGTACTAAAAGATGAACAAAATGAGATCTACAAGCCTGATCTTGTATTCGTAAAAGGGGACCAGGCGATGGTGGTCGATGTAACAATTCGATATGAGAGTAAACCGTCATCACTGGCGGACGCGGCGGCAGAAAAAGTAAAGAAATATTGCCATCTTAAAAGTCAAATTCAAGAATTGACGAATGCTAAAAATATCAAATTCAAGGGAGTCCCTGTGGGCGCACGAGGCAAATGGTATTCTGGCAATTACGAGGTGTTGAAAGCATTAGGAATCTCAACCTCCCGACAGGAAAGAATTGCGCGATGTATGTCAAGGAAAGCTTTATTTACTTCTGTCGATATCGTACATATATTTGTGAGTCATTCTAGATCTATTGTAAGAACTTGACTTTTGTTACTGTTTCGGTTACATTGTTCCTTTTTGCTGTATTACTGTTGGTTGTTCTTATTGCATTTATTGTTCTGTCTTATATTGTTCTTGCTATATTATCATTCATTGCCTTGTTGTATTACTATCAATTCTTTAATAAAACTACCCCTGGTACTCCTGCTCTGTTCCCTTGGCACTGGAAAGGTCGGGAGAGTAATTTGGAACTCGTATTCATGACGTGTCACATCAACCTAAATTTTGACAAAATATTAATTGGACTTGACAAATTTTGCCGAATTGGACTATTCACTGGATTGGACACAGGTGGACGGGCCACCTTTACTTAACTCGGAAAAGAAACACATATACTTTTATGTGTTTGTTAAA</t>
  </si>
  <si>
    <t>TGACTTTTGTTACTGTTTCGGTTACATTGTTCCTTTTTGCTGTATTACTGTTGGTTGTTCTTATTGCATTTATTGTTCTGTCTTATATTGTTCTTGCTATATTATCATTCATTGCCTTGTTGTATTACTATCAATTCTTTAATAAAACTACCCCTGGTACTCCTGCTCTGTTCCCTTGGCACTGGAAAGGTCGGGAGAGTAATTTGGAACTCGTATTCATGACGTGTCACATCAACCTAAATTTTGACAAAATATTAATTGGACTTGACAAATTTTGCCGAATTGGACTATTCACTGGATTGGACACAGGTGGACGGGCCACCTTTACTTAACTCGGAAAAGAAACACATATACTTTTATGTGTTTGTTAAA</t>
  </si>
  <si>
    <t>Rhea pennata</t>
  </si>
  <si>
    <t>Darwin's rhea</t>
  </si>
  <si>
    <t>Rheiformes</t>
  </si>
  <si>
    <t>Rheidae</t>
  </si>
  <si>
    <t>bPtePen1.alt</t>
  </si>
  <si>
    <t>R2-1_RPe</t>
  </si>
  <si>
    <t>TWGTGSPGCIRTPIDMAHNPRGVVYFISVGTQTGEILPEPAVLLPAVITSSDGVRLTQNLTFFNSAYDGERERDLPSFLDCVKDLPEVYEALSSTESPTNVGAGMSVRQEWDEEDDVPVTPSRPAISPPIVTSPILGARGPDATDASTPIVKVPEQHPACPCCGTRIGKMAALIEHLRRAHGRRRILFQCSRCGRTNEKHHSIACHFPRCQGARLEPEEGEGLEDMKERCEECGRVFKTKSGLSQHKRLVHPLIRNLERIEQARPKGKGMKGMHKSCWSEEETALLIELEQRYKNEKFINKLIAKHLPMKTAKQISDKRRQLATTRSTTTSPEKAVPGDVPVESVEVQFVKKEYRRYVAEAINSGPQSSIWKDACKKILEGVEDSGKIVLMTSEQCLSQLAGHALAAKLKKHRRHQTRTVPVGEERRWMKRRAVKKGHYLRYQKLFDLDRRKLAGIVLDNIEALRCPLPMEELYSSFRKKWEEGKPFGGLGTFRSVGMADNSAFKLMISPVEVTKNLAEMNKASAPGPDGVSVRDVLKMDPHGSQLAEMFNLWLLAGKIPDWVKECRTVLIPKSSDPRKIEDINNWRPITIGSIILRLFSRILTSRLQRACPINSRQRGFISSPGCAENLTLLQMLIKHAKRQHKALGVVFVDLAKAFDSVQHLHIFQVLRQKGVDSHICDIIAEMYKESVTRIEVGNTCSEKINILTGVKQGDPMSPLLFNLSIDPLLCKLEELERGFKYGDSSITSLAFADDLVLLSDSWENMQRNIEVVEEFCLHTGLKVNASKCHGFFIRPTKDSYVINDCDPWKIDGSQLDMIEPGSSERYLGLGVDPWIGLARPELREKLALWIENIGRAPLKPLQKVEILKIYALPRLLYAADHAGANATYLHSLDLEIRTAVKRWLHLPPSTCDAILYASNRDGGFGLPRLASQIPSLQARRLMRVARSSDNITRTVVLGEGIQEEFRKVWIAAGGRADQVPSIGGEFLAVAPSASEGDEGSTEWERSAPRVIYPVPSKWRKREFENWANLRSQGRGIKNFENDTISNDWLLHYRGIPHRKLLTAIQLRANVYPTREYLARGLGPEVLKSCRHCSAEWETCSHIIGYCPAVQDARIRRHNILCEVLVKEAKRLEWEVYVEPHFRDGNNELLKPDLILVKGSRAKVVDLTVRYESRMTSLSDAAAEKVQKYCHLVEQVKEMTRAGEVEFLGFPIGARGKWYEGNERLLADLGLSQSRMKRIARAFSRRALLSSVDILHIFASKGKDV</t>
  </si>
  <si>
    <t>GCGACTCTGGACGCGCGCCGGGCCCTTCCCGTGGATCGCCCCAGCTGCGGCGGGCGCCGCCCGCCCCCTCCCTCCCTCCTCCCCGAGCCCCAGCAGCCGCCGCCGCCCCCCCCTCCACCCGTCCGCGGGGGCTGGGGGTGCCCCGGCGCGCGCGCGGCTGCCGGCGACGGGGGGGGAGCCGGGGTCCCCGGGCCGGCGCCCCGCCTCGGCCGGCGCCTAGCAGCCGACTTAGAACTGGTGCGGACCAGGGGAATCCGACTGTTTAATTAAAACAAAGCATCGCGAAGGCCCGCGGCGGGTGTTGACGCGATGTGATTTCTGCCCAGTGCTCTGAATGTCAAAGTGAAGAAATTCAATGAAGCGCGGGTAAACGGCGGGAGTAACTATGACTCTCTTAAGG</t>
  </si>
  <si>
    <t>CGGGACAGTAGTTACTAACTGGGCATAGCTGCAGAGGTCACACCTCCACGTGGTCCCGCCGGATGCCCATTATTTTGGGTAACTGAGCTGGCCTCTGCCCCAGTGTGTTTGTTATAGTCGCTTCCACCCTATTGATTGAGTTCACCGTCCAATCAATAGTATTCTAGGTGACGCAAAATTCTCGACCGCAGGTTTCTACTCTGCGTGTCCAAAGCCCTTTGCCTGAGGGCTTATCCTAAAGGCGCACCAGTTGAACTTGGGGGACTGGTTCTCCTGGTTGTATCCGAACCCCCATAGACATGGCTCACAACCCTAGAGGAGTTGTGTATTTCATATCGGTGGGCACCCAAACGGGAGAGATTCTCCCGGAGCCTGCAGTGCTGTTGCCTGCAGTGATAACATCAAGTGATGGGGTCCGCCTGACACAAAATTTGACTTTTTTTAACTCGGCCTATGACGGGGAGAGGGAGAGAGATCTCCCCTCCTTTCTTGATTGCGTAAAAGACCTGCCCGAGGTTTATGAGGCGCTGTCGTCTACCGAATCGCCCACGAATGTCGGAGCTGGGATGTCAGTCCGGCAGGAATGGGATGAGGAGGATGATGTACCTGTGACTCCCTCGAGGCCCGCAATTTCTCCTCCTATTGTGACTAGTCCTATTCTAGGTGCCAGAGGGCCGGATGCAACGGATGCGAGTACGCCCATTGTGAAGGTCCCAGAGCAACATCCAGCATGTCCTTGCTGTGGCACCAGGATAGGGAAAATGGCGGCATTAATTGAACATCTTCGGAGAGCCCACGGCCGGCGAAGAATCTTGTTTCAGTGTTCCCGGTGTGGGAGGACTAACGAGAAACATCATAGCATTGCCTGCCACTTCCCGAGGTGCCAAGGGGCCCGTTTGGAACCTGAAGAGGGTGAAGGACTGGAGGATATGAAGGAGAGATGTGAGGAATGCGGAAGAGTGTTTAAAACGAAGAGCGGCCTCTCGCAGCACAAGAGACTTGTGCATCCGCTAATTAGGAATCTGGAGCGTATTGAGCAAGCTCGTCCGAAGGGTAAAGGGATGAAAGGTATGCACAAGAGCTGCTGGTCGGAGGAGGAGACGGCGCTATTGATCGAGTTGGAACAGAGGTATAAGAATGAGAAATTTATTAATAAGCTTATCGCCAAACACTTGCCCATGAAAACGGCGAAGCAAATTAGCGATAAGCGACGGCAGCTAGCGACAACGAGATCAACAACAACGTCGCCGGAGAAGGCTGTCCCAGGGGATGTACCGGTTGAGAGTGTGGAGGTTCAGTTTGTTAAGAAGGAGTATAGAAGATATGTTGCCGAAGCTATTAATTCAGGTCCCCAGTCTTCGATCTGGAAGGATGCTTGTAAGAAGATCCTGGAGGGTGTCGAAGACAGCGGGAAGATCGTCTTGATGACATCAGAGCAGTGTCTCTCACAGCTGGCTGGGCATGCTCTTGCTGCGAAGCTGAAAAAACATCGGAGGCACCAGACCAGAACCGTTCCTGTGGGAGAAGAGAGACGGTGGATGAAACGCAGGGCGGTGAAGAAGGGCCATTACCTCCGATACCAGAAGCTATTCGATCTGGATCGGAGAAAGCTCGCTGGTATTGTCTTGGATAACATCGAAGCACTACGGTGCCCCCTTCCAATGGAGGAACTTTATAGCTCCTTCCGAAAGAAGTGGGAAGAGGGAAAGCCCTTCGGCGGCCTGGGAACCTTCAGGAGTGTAGGAATGGCAGATAATTCTGCATTCAAGCTTATGATCTCCCCGGTGGAGGTCACGAAAAATCTTGCAGAAATGAATAAAGCCTCTGCCCCCGGTCCGGATGGCGTGTCGGTGCGGGACGTTTTGAAGATGGATCCCCACGGCAGCCAATTGGCCGAGATGTTCAATTTATGGCTCTTGGCCGGGAAGATCCCGGATTGGGTTAAAGAATGTAGAACAGTCCTGATTCCGAAATCCTCTGATCCGAGAAAAATAGAGGATATTAACAACTGGCGACCCATTACCATCGGGTCGATCATTTTGCGCCTATTTTCACGGATCTTGACGTCACGGCTGCAGCGTGCATGCCCGATTAACAGCCGTCAAAGGGGTTTTATATCTTCTCCTGGCTGTGCGGAAAACCTGACACTCCTCCAAATGTTAATCAAGCATGCCAAGCGACAACATAAGGCACTGGGAGTTGTCTTCGTGGACCTAGCGAAGGCCTTCGACTCGGTCCAACATCTACACATCTTCCAGGTCTTGCGTCAGAAGGGCGTTGATAGTCACATTTGTGATATCATCGCGGAAATGTATAAGGAGAGTGTTACCCGGATCGAAGTCGGGAATACCTGTTCCGAAAAGATTAACATCCTCACCGGGGTAAAGCAAGGAGATCCAATGTCCCCGCTTCTGTTCAACCTTTCAATAGATCCTCTGTTGTGCAAGTTGGAAGAGTTGGAAAGAGGATTTAAATATGGAGACAGCTCTATAACATCGTTAGCGTTCGCTGATGATCTGGTCCTTTTGAGTGACTCCTGGGAGAATATGCAACGGAACATCGAAGTGGTGGAAGAGTTTTGCCTTCATACGGGGCTGAAAGTCAATGCTTCTAAATGCCACGGATTCTTTATTAGGCCCACAAAAGACTCTTATGTTATCAATGATTGTGATCCGTGGAAGATCGATGGCTCTCAACTAGATATGATTGAGCCTGGTAGCTCTGAGCGATATTTGGGCCTTGGGGTAGACCCATGGATCGGTCTTGCCCGTCCGGAGCTACGTGAGAAGCTGGCTTTGTGGATAGAGAATATAGGGCGAGCCCCTCTAAAACCACTTCAGAAGGTAGAGATCTTGAAGATATATGCGCTCCCTCGACTGCTGTATGCAGCAGATCATGCTGGTGCAAACGCTACGTACCTCCATTCCCTGGACCTGGAGATTAGAACAGCAGTGAAACGCTGGCTTCACTTGCCTCCCAGTACATGCGACGCCATCCTGTATGCCAGCAATAGAGATGGCGGCTTTGGGTTACCACGCCTTGCAAGCCAAATTCCATCTTTGCAGGCTCGCCGCCTGATGAGGGTCGCTCGCTCCAGCGATAACATCACTAGGACTGTCGTCCTAGGAGAAGGGATCCAAGAGGAGTTTCGGAAAGTTTGGATCGCTGCTGGAGGGAGAGCAGATCAAGTTCCATCTATTGGCGGCGAGTTTTTGGCGGTTGCCCCTTCAGCTTCGGAAGGCGACGAGGGCTCAACGGAATGGGAGCGGTCTGCCCCAAGAGTCATCTACCCAGTTCCTAGTAAGTGGAGAAAACGCGAGTTTGAAAACTGGGCCAATCTGAGATCTCAAGGCCGTGGGATTAAGAACTTTGAAAATGATACCATCAGTAATGATTGGCTGTTACACTATAGAGGCATTCCTCACAGGAAATTGTTAACGGCTATCCAGCTACGTGCCAATGTCTATCCCACTAGGGAGTATTTGGCACGTGGGCTGGGGCCTGAAGTGTTGAAGAGTTGCAGACATTGTTCTGCGGAATGGGAAACCTGCTCCCATATCATTGGATACTGCCCTGCTGTCCAGGATGCCCGGATCCGGAGGCACAACATCTTGTGTGAAGTGCTGGTGAAGGAGGCGAAAAGGCTGGAGTGGGAGGTATATGTAGAACCCCACTTCAGAGATGGGAACAACGAGCTTCTTAAGCCAGATTTGATATTGGTGAAAGGATCTCGGGCGAAGGTAGTCGACCTTACGGTACGCTACGAAAGCAGGATGACATCTTTGAGTGACGCAGCGGCAGAGAAAGTCCAGAAGTATTGCCATCTGGTGGAGCAGGTGAAAGAGATGACAAGAGCTGGCGAGGTGGAGTTCCTGGGTTTCCCGATTGGTGCACGAGGGAAGTGGTACGAAGGTAATGAAAGATTGCTCGCCGACCTTGGACTCTCCCAAAGCCGCATGAAGAGGATTGCGAGGGCCTTCTCGCGAAGAGCTCTCCTATCCTCAGTGGACATCCTCCACATCTTTGCAAGTAAAGGTAAGGATGTGTGAGTTCTTTATTATATTATAATAGCCTCTCTATATTCCATCGTATATTCCATCGTCCTTCTTCGGAAGGCAAGAGCAAAATTCTTCACACAGACGACAGAGCTTGCTCCGTCTTCTGGAAGCGCTGAATTTTGCCCTTGCTCGCTCCCTTGTGGTTGAGCGATAACTGTGGGGACATAAGATCTGGTTTCCCAAATGACCGTCACCGAATTTGACTCAGGCGGACGGGCCGCCTTTATAACCAACCCGGAAAAGAAACCGAAAGGTTTGTAAAA</t>
  </si>
  <si>
    <t>TAGCCAAATGCCTCGTCATCTAATTAGTGACGCGCATGAATGGATGAACGAGATTCCCACTGTCCCTACCTACTATCCAGCGAAACCACAGCCAAGGGAACGGGCTTGGCGGAATCAGCGGGGAAAGAAGACCCTGTTGAGCTTGACTCTAGTCTGGCGCTGTGAAGAGACATGAGAGGTGTAGAATAAGTGGGAGGCCC</t>
  </si>
  <si>
    <t>TGAGTTCTTTATTATATTATAATAGCCTCTCTATATTCCATCGTATATTCCATCGTCCTTCTTCGGAAGGCAAGAGCAAAATTCTTCACACAGACGACAGAGCTTGCTCCGTCTTCTGGAAGCGCTGAATTTTGCCCTTGCTCGCTCCCTTGTGGTTGAGCGATAACTGTGGGGACATAAGATCTGGTTTCCCAAATGACCGTCACCGAATTTGACTCAGGCGGACGGGCCGCCTTTATAACCAACCCGGAAAAGAAACCGAAAGGTTTGTAAAA</t>
  </si>
  <si>
    <t>Nothocerus julius</t>
  </si>
  <si>
    <t>Tawny-breasted tinamou</t>
  </si>
  <si>
    <t>Tinamiformes</t>
  </si>
  <si>
    <t>Tinamidae</t>
  </si>
  <si>
    <t>GCA_013398735.1</t>
  </si>
  <si>
    <t>R2-1_NJu</t>
  </si>
  <si>
    <t>TPADMLTNPSRSQAVHFVSIATQTGELSREVIRVPTAVSSEEVFHLTQSLTFYNSDFVSLDESIPESSHDCLKDLPEVYEVLEHARSPLMTGDKKALEDKVEDGGLNSPSVPTTAPPDVDSTILGTPGRTADMRTLVVKVPDEHPACPCCSIRTGKIEALIEHLNRNHDQQRVLYQCSRCGKTKEKYHTIACHFPQCQGAPAEPKEGAWEEPEKWQCEECGRQLKTKSSLWQHKKSVHPVTRNLKQLEMSPPKEKRMREMHNSSWTEEETALLIELEEQFKNMPYINKLIAEHFPLKSTNQICKKRRKLRRLALLRKAEQLQKGDRPVEKKKAEMVKKVYKNNVAEMMRVGTLPSAIAFEKVLENDEDLLETINVSGEELLTQVVGQVITAHVKQRRKCQLEAMPARKERKWMKRRAVRRGHYLRYQRLFQLDRKKLAGIILDKIEALKCPFPMNELYDLFRRKWEEVGTFLGLGSFQAAEKAENSAFKKLISPREVQKNMEEMNKWSSPGPDGLSLRDILRYDPQGSQLAEVFNLWLLAGKIPDRIKECRTIFIPKSTDPNKVEDMNNWQPITIGSVILRLFSRILTARLRRACPINSRQRGFITSPHCSENLKLLQVLIKHAKKDHKMLGVVFVNLANAFNSIHHQHILQVLQQKGVDGHIINIVKDLYSNSGTWLAVGGTCLEKVKILTGVKLGDPMSPLLFTLAVDPLLCKLEEKKDGFKYGNNSVSSLALADDLVLLSDSWGGMQRNIQVVEEFCHVTGLKVQAAMCHGFLISPSIDSYAINDCHPWKVEGAPLDMIEPGSFEEFLGVGVKPWVGLSRSELQEKLGTWVKNIGASPLKPLQKVEILKGYAIPRLLSAADHARVNASNLHSLDLAIRSAVKGWLHLPSSTCDAILYASTMDGGLGIMCLASQIPNIQAQRLQRIAHSSDNITRTIVLEEGIQEELRMTWIAAGGRADNVPSVWEEIPRVIPDALEGVETMSEWEVPTPRAVYPIPNQWRKRELENWAKLELQGCGIKNFENDIISNDWLVHYRSIPQWKILTAIQLRANVFPTREFLARGLDEGVPRGCRYCPAEWETCSHIIGYCPAVQEARLKRQKMLCGMLAKEAKRLGWVVYLEPNLRDSNSRLFKPDLLMVKGLHAKVVDVTICYESGLTSLSDAAAEKAQKHQHLEEQVRQMTRASEVEFRGFPVGARGKWYEGNDGLLAALGLSCHRQKTVARLFSRKALESSVDILHIFTRTNKHV</t>
  </si>
  <si>
    <t>TTGAAGTGGGAGGTAGACGTGTCAAACAACAACATAGGTGTGCTAAGGTGAGTCACTTTTCCAAAGAGATTTTGTTAGCCTAAGGCCTTCCTTGCGAAGGCAACAGGAAAATTCTTCACGCAGGCAAGGGGAGCTTGCTCGGTCTTCTGGACTGCTCCGTTTTGCTTTACCCCGCCTCTGTTTGTGGTGGAGGTGGCAGGTGGGATGTGAGATGTGGTCGCAAATGATGTATACTTGGTTGGCTTATAAGGCCTTCAAGGCCTCTCGTTTCAGGTGCTCCTTGGAAAGCATCAGCTGTGGAACTTGAATGAGGCTATAAGAATGTCAGACTTCATGGTGAGTTCTGGAAGGACCCTTGTAAGAAGCACCTTTCTTAGACAAAGACCTTTGTGGAGGGAAGAGAAAATTCTTTGAGCAAAGGGTGCTTGCTCAGTGTTCATGACCGTTTCATTTTGTTTTACTTTCTTTCTTTTTGTGGTGGAACTTGTAGGTGGGACGGACAAAGTGTTCCCCAGTGACACACGCTTTGTTAGACTTGACCTGTGGAAAGGACCCCACTCCAAATGAAACCCAGAAAAGGCACTCTGCTTTGTGCAGAGTTCATTTAATATCTGAATTTCAGCTTATTTATTCAGGGAGGTTCGTGAATGGATGAACCAATGGAGATTCCCACTCTCCCTACCTACTATCCTGCAATGCCACAACCATGAAGGGGCTTGGTGGAATGATCAGGGAAGGAAGAGATGCTATTGAGCTTGACTCTAGGTGGGCATTCTAAGGAGGTCAGCGAGGTACCCTGCTTTGTACAGGTTTCATTATATAGCCATATGCCATCTCATCTAGCTAGCAGTACGCATGAATGGATGAAAGGCCTTGTCACTATCCCTTCCTACTATCCAACAGAACCACAGCCACGCTTATGAGCTTTGCATGAATGAGTGTGGAATCAAGATGCTGTTGAATTTGACTCTCTTCTGGTGTGAAGAGTCATGAGAGTTGCAGAATAAGTGGGAGGCCCTGTGTGAATATAAGATGTGACACAAAGGTGTGTAAAATGTCTGCTGGGGCTGGGTGTGCTCCATTGATCATGTGGCTGCCAGTCAACTGGGAAAGTAGGCTCCCTGGGATGCAGCCCCAGTTTCACTGGTGCCTGGCAGCTAACTTAGGACTGGTGTGGCCCAGGGGAATCTGATTGTTTAAATAAAACAAAGTATCATGAAGGCCCACGGTGGATGTTGATGCAATGTGATTTCTGCCCAGTGTTATGAATGTAGAAGTGAATAAATTTAATGAAGCTTGGGTAAATGGCGGGAGTAACTATGACTCTCCTAGGA</t>
  </si>
  <si>
    <t>TGGGACCATAGTTACTAACTGGGCATTGCTGCAGAGGCAACACCTCCTCGCTGGTCCCGCTGGACCCCTATTTTTGGGTGACTAAGCTTGCCTCTGCCCCAGTCTAGTTACTCTCTCCCTACTGACCAGAAATCACCAGCTGCTCAGTAGTATCTCAAGGTGACTCCAGATTTATCTGACCCAAGATCTCTCATCTCTAGGTCATAGTCCTTTCCCTTGGTGCTTCAATTTGGCATCCAAATTGAATTTGAGGGATTGGTTCTTCTGAGTTAATCCAAACCTCTATAGACATGTTTTCTAAACCAGTGAAACCCTGGGTCGTAAAGTTTGTTTCTGGGGCCACGCAGGCTGAGGAATTGCCCAGTGATACTGCAAGGACACATGCTGTGGTTGTTAAAGCTGAGCCCGTGTTCCATGTTAACCCAGAGGTCTATGAGGTGTTGTCTGCTGGAGGCTCACCTCTGAGAAGAGTGGTGGAAACACTCCCCAAGGAAGAGGTGAAGCCTGATGAACTAGCATCTGCCTCTGGGCCTGCAATCTCTTTACCTGATGATGTCAATGCCATCCTGGGTGCCTCAGGCCAGGCAACTGAGGTGCAAACATCAGTCATCCATGTGCCACAAGACCCCCCAGCATGTCCATGCTGTGGTACCAGAGTGGGGAAGATGGCAGCCCTAGCTGAACATTTAAAGAGGACCCATGGCCATCAACGAGTCCTTTATCAGTGCTCCCGCTGTGGGAAGACAAATGAGAACCATCACAGTATTGCCTGTCATTTCCCAAAGTGCCATGTTCTCCCAGATGAACCAGAAGAAGGCCCCTCGGAAGTCCCAGGGTGGCAGTGTGAGGAATGCAATCGCAAGTTTAAGACAAAAAGCGGTCTCTCTCAGCACAAAAGACATGTGCACCCCATCACGAGGAACCTGGAACGCATCGAGCAGTCTCGCCCTAAGGGACAGGGTTTGCGAGGTATGCATAAGAGCTGCTGGTCTGAGGAAGAAACAGTGCAATTGATTGAACTTGAAGAGAGATTTAAGAATATGCGCTTTATTAATAAGCTGATTGGTGAACATTTGCCCACAAAAACGCCAAAGCAGATCAGTGATAAGAGACGGCAGCTGGCAGCAGCAGCGAGGACATCGACGCTGCCCCAAAGAGCTGATCCAGAGCATGGAAGGGACACACAGGCTGAGATGGAGAGAGTGGAGGATGTGAAGAGGAAATATAGGTGACGGATCAGGGAGCAAATCAGTGCTGGCCTCTCCTATCCTTGGTGGATATTCTTCTATATTCATGAGTACAGATAAGAATTTTAAATTTCCTACTTTTTAGCAAAGACTGGTAAGATCAAGTCCTTCTTTGGGAGGAAACAGTAAAATCCTTCACACAGACAACAGAGCTTGCTGTGTCTTCTGGAAATGCTGACTTTTGCTGTTGCTCTGCTCCCTTGTGGTTGATCTAGAGGTTGGGATGGTAACATCTTCTTCCCAAATTATGCTGTCATCTGGCTTAGTCAAGCTAGACGGAGTGCCTTTCCAAATTCAAGGGGAATCCAATTGTTTAATTAAGATTAAAAGCATTGTGAAGGCCCATGGCAGATGTTGATGCAATGTGTTTTCAGCCCAGGGCTCTGACTGTCAAAGTAAAGAAATTCCATGAAGTGCGGCTAAATGGCGGGAGTAACCGTGACGCTCTTAAGAGGGGATCTAGTTACTGACTGGGCTTAGCTGCAGAGGTTACACCTCCTCGTGGTCCCGCTGGATGCCCATTCTTGGGCAACTGAGTTAGCCTCTGCCCCAGTGTTTTTTTTTTTTTTTTTTTTGGTGTTATAGTTACTTCTACCCTATCGACTGGCTTCATCGACCACTCGATAGTAATACAAGGTGAATCAAAAGTGACTCAAGCAGGAGAAAATAGCACATTTGTGTGTGCAAAGGCCTTTGGCTGAGGGCTCACTAAAGCCATACCAGTTGAACTTGGGGGCTGGTTCTTCTGGTTATATCCTGAACCCCTGCAGACATGTTAACCAACCCTTCAAGATCACAGGCAGTGCATTTTGTCTCGATTGCCACCCAGACAGGAGAATTGTCTCGTGAAGTTATAAGGGTCCCTACAGCTGTCTCCTCTGAGGAGGTATTTCATCTAACTCAAAGCTTGACATTCTATAACTCAGACTTTGTCAGTTTGGATGAGAGCATTCCTGAGTCATCCCATGATTGCCTTAAAGACCTGCCGGAAGTTTATGAGGTGCTGGAACATGCCAGATCACCTCTGATGACTGGAGACAAAAAAGCTCTGGAAGACAAGGTAGAAGACGGGGGGCTGAACTCTCCCTCTGTGCCCACAACCGCTCCTCCAGATGTGGATAGCACCATCCTTGGCACCCCAGGAAGAACAGCTGATATGAGAACACTTGTTGTGAAGGTCCCTGATGAACATCCAGCATGTCCATGCTGCAGTATCAGGACAGGAAAAATAGAAGCATTAATAGAGCATCTGAACAGGAACCATGATCAGCAAAGAGTCCTCTATCAGTGCTCACGATGTGGGAAGACTAAAGAGAAATATCACACTATTGCCTGCCACTTTCCACAGTGCCAAGGGGCCCCAGCTGAACCTAAAGAAGGAGCTTGGGAAGAGCCTGAGAAGTGGCAGTGTGAAGAATGCGGCAGGCAACTTAAGACCAAAAGCAGCCTCTGGCAGCATAAGAAATCTGTGCACCCAGTGACTAGGAATCTGAAGCAGCTTGAGATGTCTCCTCCAAAGGAAAAGCGAATGAGAGAAATGCATAACAGCTCTTGGACTGAGGAAGAGACGGCTCTATTGATTGAGCTTGAAGAACAGTTTAAAAATATGCCCTACATTAACAAACTGATTGCAGAACATTTTCCCTTAAAATCGACAAATCAGATCTGTAAGAAGAGACGCAAACTAAGGAGATTAGCACTGCTGAGAAAAGCGGAGCAGTTGCAAAAAGGGGACAGACCAGTGGAGAAGAAAAAGGCAGAAATGGTCAAGAAGGTATATAAAAATAATGTGGCTGAAATGATGAGAGTGGGAACACTTCCCTCCGCGATTGCATTTGAGAAGGTCCTGGAAAATGATGAAGACCTCCTAGAGACCATCAATGTTTCTGGGGAGGAGTTGTTAACACAGGTGGTGGGGCAGGTCATCACAGCCCATGTGAAACAACGCAGGAAATGCCAACTTGAAGCCATGCCTGCGAGAAAGGAGAGGAAGTGGATGAAACGAAGGGCCGTGAGACGGGGACACTACCTGCGATACCAGCGTCTTTTTCAGTTAGATCGCAAGAAGCTGGCTGGTATCATTTTAGATAAAATTGAAGCACTGAAGTGCCCCTTTCCGATGAACGAGTTATATGACTTGTTCAGAAGGAAATGGGAGGAGGTGGGCACTTTCCTTGGTCTTGGCAGCTTCCAGGCTGCTGAAAAGGCAGAAAATTCTGCATTCAAGAAACTGATCTCTCCAAGGGAGGTCCAGAAAAACATGGAGGAGATGAATAAGTGGTCCAGCCCTGGGCCAGATGGCCTGAGCTTGAGGGACATTCTTAGATATGACCCTCAAGGAAGCCAACTGGCTGAAGTATTCAATCTTTGGCTGCTGGCTGGGAAGATCCCAGATAGGATCAAAGAATGCCGGACAATTTTCATACCAAAATCCACTGATCCAAATAAAGTGGAGGACATGAACAACTGGCAGCCCATTACCATTGGGTCAGTAATATTAAGACTGTTCTCACGGATCTTGACAGCACGGTTGCGGCGGGCATGCCCAATTAATAGTCGCCAAAGAGGGTTTATCACAAGCCCACACTGTTCAGAAAATCTCAAGCTCCTCCAGGTGTTAATCAAACACGCAAAAAAAGATCATAAAATGTTAGGGGTCGTCTTTGTGAATCTGGCCAATGCCTTTAATTCAATTCACCATCAACATATCTTGCAGGTTCTCCAACAGAAAGGTGTTGATGGTCATATAATTAACATCGTCAAGGACCTGTATAGCAACAGTGGAACATGGCTGGCAGTTGGAGGGACATGCTTGGAGAAGGTTAAGATCCTCACTGGAGTGAAACTAGGAGATCCTATGTCCCCTCTTCTCTTCACCCTTGCAGTAGATCCACTGCTGTGTAAATTGGAGGAGAAAAAGGATGGATTTAAGTATGGTAACAACTCTGTGTCATCACTGGCATTAGCAGATGATCTGGTGCTATTAAGTGACTCATGGGGAGGCATGCAAAGAAATATACAAGTGGTGGAGGAGTTTTGTCATGTTACTGGGCTGAAAGTGCAAGCTGCAATGTGCCACGGGTTCCTTATTAGCCCCAGTATAGACTCTTATGCTATTAATGACTGCCACCCATGGAAAGTGGAGGGGGCTCCATTAGATATGATTGAGCCTGGTAGCTTTGAGGAATTTTTGGGTGTGGGAGTGAAGCCATGGGTAGGTCTGTCCAGATCAGAGCTCCAGGAGAAGCTGGGCACCTGGGTGAAGAACATTGGGGCATCCCCATTAAAGCCACTGCAGAAGGTGGAGATCCTCAAGGGCTATGCAATCCCACGTCTACTGTCTGCAGCAGATCATGCCAGAGTGAATGCCTCAAACCTCCATTCCCTGGACCTTGCAATTAGATCTGCAGTGAAGGGCTGGCTTCATTTACCCTCCAGTACATGTGATGCCATCTTGTACGCCAGCACTATGGACGGTGGGTTAGGAATTATGTGTCTGGCGAGCCAGATTCCTAATATTCAAGCTCAACGGCTGCAGCGAATTGCTCACTCCAGTGATAACATCACAAGAACTATTGTCCTGGAGGAAGGAATCCAAGAGGAGCTGAGAATGACATGGATCGCAGCTGGAGGGAGAGCGGACAATGTTCCATCAGTATGGGAGGAGATTCCTAGAGTGATTCCTGATGCTCTGGAGGGTGTGGAGACAATGTCCGAATGGGAGGTTCCAACTCCCAGGGCCGTCTATCCAATACCTAACCAGTGGAGAAAGAGAGAGTTAGAAAATTGGGCCAAGCTGGAGTTACAAGGCTGTGGGATTAAGAACTTTGAGAACGATATAATCAGTAATGATTGGCTTGTGCATTACCGGAGCATTCCTCAGTGGAAGATCCTAACAGCGATCCAGCTCCGCGCCAATGTCTTTCCCACCCGGGAGTTTTTGGCACGAGGGCTGGATGAAGGGGTGCCAAGAGGATGCAGATATTGCCCTGCTGAATGGGAAACTTGTTCTCATATCATCGGATACTGCCCTGCAGTTCAAGAGGCACGGCTTAAAAGGCAGAAGATGTTGTGTGGAATGCTGGCCAAAGAGGCCAAAAGACTGGGGTGGGTGGTATATTTAGAACCCAACCTCAGGGATTCCAACAGCAGACTCTTCAAGCCGGACCTGCTAATGGTGAAAGGACTCCATGCAAAGGTAGTGGATGTGACCATTTGCTACGAGAGTGGCTTAACGTCTCTGAGTGATGCAGCGGCAGAGAAGGCACAAAAGCATCAACATCTAGAAGAGCAAGTGAGGCAAATGACAAGAGCTAGCGAGGTGGAGTTCCGGGGGTTCCCAGTTGGGGCACGTGGAAAGTGGTATGAGGGCAATGATGGACTCCTTGCTGCCCTCGGACTCTCCTGCCACCGCCAGAAGACAGTAGCGAGGCTCTTCTCACGCAAAGCTCTTGAATCCTCAGTAGATATTTTACACATCTTTACTAGAACAAATAAGCATGTTTAGTTTCGTACTGATGTCTAATGTAATAAGTGATTTTGCTCTACTGTATGTTATATACTGTATGTAAGATGTATTTCTATGTGAAGGTAACAGTAAAATTCTTCACACAGACAACACGAGCTTGTTCTGTCTTGGGGACTGGTGAATTTTGCTTTTGCCCATCTCTCTCTGTGGTGAGCTTATTGGTGGGATATTGAGATATGATCGCAAATGGCACGTGCTAAAGGGATTTGACGTGGGTGGATGGGCCACCTCCCAACCCCCTCCTGGAAAAGTACCCTGCATCATCCAGGGTTCAATAAA</t>
  </si>
  <si>
    <t>TAGCCAAATGCCTCATCATCTAATTAGTGATGCGTATGAATGGATAAAGAAGATTGCCGCCGTCCCTACCTACTATTCATTGAAACGACAATCAAAGGACTAAGTTGGAGGGCCCAGGCATGCACAGCCTGTGCTGTGAGCTGGACAGTGCTGAAATACCTCTACTTCGATTGCTTTTGCATTTCCCTGGTGAGATGGGGGGGGGGGCGGAGTGGTGGTGGTGGTGGTAGCATTACTGCAGTATGTCGGCAAGCGATGAGCATGTGTGGCACCCACTTCCCTGTCAGTCTGGCTAAGATAATGGTTCCCCATGGGCAGATGTAGCACCTCTACTTCTCCCCATGGAAGGGCGAGGTGGAGGGGTGCCTGGGAGACAGGTGAAGGGGAATGAAGAGGTGGGGAGGGGAGAGGAAGAAGCACCCATGGGAAAAGGAAGTCCAAATGGCGACTGAGAAAGTCTAGATTCATAAAGGATCTCTTTCCCTGCTGTAGGGCAGCTTGCTCATTGATTGCTGTCAAGTTGAATTACACTCACATGCTAGGGCATCTGAAAGAGCACTGGATTCCTACTTGTAGAGCTGATGTGACTTTCTGAATGATTATAATGAATTCCAGTTTGCCTTCATGCCTATCATCTCCATTCCTACCACAGACTAGCAGCAAGTGTCTGTCTTACAACTAAAATATCAACCCATAACCAGTCTCATCTAGGTTTTCAGAGGTTGTACACTAAGGTTTTGAAGGCAAAATCACAGAGAAATGCTTAGGCATCATTAGCATAATCCTAAAGCCTTTTCTGCAGCCTTCATGATCTCAGCAACCCTGTGCGCAGAGCAGCACTGAGAACAATGGACTAAGGAACGGACTGAATCTTGGGTATGAGATCTTCTATCAGCTTCATCTCTAAAACATACATATCCTGAGATCACTCCCTGTGCATCTGGTATTGCATTACTGGGTGCTCTTTTAGGTATTTGAGGCCTTTTCAGGGGCTTGAATGAGGGATGTCACAGAGAGGCTCCCAAGGCTTCTCTGGGAGTCCGACTATTATCCCCTGCTACTGTTTCACGTGGGCACTAATGATGCCATGGGGAAACTGGGGGACATCAAGCAAGATTTCAGAGCCCTAGGGATGGCCGTCAAAGGTATGGGAGCCCAGGTTGTGTTCTCCTCTCTCCTACCAATGAAGGGAATGGATTCAAGGAGATATCTCACATTAACAACTGGCTGCGCCATTGGTCTTGGCAACAGGGTTTTG</t>
  </si>
  <si>
    <t>TAGTTTCGTACTGATGTCTAATGTAATAAGTGATTTTGCTCTACTGTATGTTATATACTGTATGTAAGATGTATTTCTATGTGAAGGTAACAGTAAAATTCTTCACACAGACAACACGAGCTTGTTCTGTCTTGGGGACTGGTGAATTTTGCTTTTGCCCATCTCTCTCTGTGGTGAGCTTATTGGTGGGATATTGAGATATGATCGCAAATGGCACGTGCTAAAGGGATTTGACGTGGGTGGATGGGCCACCTCCCAACCCCCTCCTGGAAAAGTACCCTGCATCATCCAGGGTTCAATAAA</t>
  </si>
  <si>
    <t>Cacatua alba</t>
  </si>
  <si>
    <t>White cockatoo</t>
  </si>
  <si>
    <t>Cacatuidae</t>
  </si>
  <si>
    <t>GCA_024361745.1</t>
  </si>
  <si>
    <t>R2-1_CAl</t>
  </si>
  <si>
    <t>PLPQWGKYSYFPPIVWPHRPFDRFGAVIQTPGNDLQSLPKASPTGTVGLSHTALEGVLFDLYYPSNWTGKMGRPMRISFVSVATQTSPLDLRDNVVSCSIQGHKTGGLLEARFEIRGLEFVNSALEGLTSQQSPTLIDLLAVLPEVYEVPNSLSLRDKNTCPTPVEDENEGEESSPLGDVAGTSPLPSTPVLRPRDDLPAESTPVVKIPDKNPPCPCCGNVTGKLSGLIEHLKRAHGKKKILFQCARCGRTDVKHHSIACHFPKCKGPVEASPERSWKCEVCEKTFETKIGLGQHKRLVHPVTRNLERITAARPKTGTMRGAHRRCWTEDEIELLRELDKQYEGQKNINKLIAEHIPTKTAKQIGDKRRDLRKSPVKKGKDHGQEKHLELEGEHLVEGEHFVCTGSEMEGGLRSRYRKTVSEWVTSGKLSILHGMFEQVIEGEGDPAIVADKAMKDCLACLASKSLELEASRGRPRQVARTARPSEPPKGWMKKRAVKRGQFLRFQRLFYLDRGKLAGIILDNVESLKCGIPQDEIHDVFKSRWESPGTFKGLGAFRSKGLADNSAFEAMITAKEISKNIQEMNKNSAPGPDRLSLRDIIKIDPHFVQLMEVFNLWLVTGSVPDVVKECRTVLISKSSLPERQMDINNWRPITIGSIILRLFSRILTARLAKACPINPRQKGFIRSAGCAENLKLLQLLIKNAKQEHRPLGVVFIDLAKAFDTVSHHHLIAVLKQKGVDHHIITLITNMYQNTRTRISRKNEQSDPIGIQIGVKQGDPMSPLLFNLSVDPLLCKLEEEGSGYQHDSKGVTSMAFADDLVLLSGSWEGMQTNIKILEAFCELTGLRTQGEKCHGFYIQPTKDSYTINDCPPWQINGTPLNMIEPGSSEKYLGLRIDPWTGISKPELLMKLRDWLQRIGEAPLKPFQKVDILKGYTIPRLIYLADQADVKATYLEELDLTIRTTVKEWLHLPPSTCDAILYSSTRDGGLGITRLSGSIPSIQARRLHRIAQSSDDAVRSIVKREGIEKDFEKLWLTAGGDRNKIPSIWDPSAIRVTSEELGEDELASEWELPTPKTIFPKPCDWRKQEFINWTKLQSQGRGIANFEKDKISNNWLERYRGIPHRKLLTALQLRANVYPTREFLARGRQESHIRSCRHCQAENESSAHIIGYCPAVQDARIKRHNQLCDLLITEAKKKEWLVFQEPILKDEQNEIYKPDLVFVKGDQAMVIDVTIRYESKLSSLADAAAEKVRKYCHLKNQIQELTNAKNIKFKGFPVGARGKWYSGNYEVLEALGISNSRQERIARCMSRKALFTSVDIVHIFVSQSRSIVRT</t>
  </si>
  <si>
    <t>TGTCAAAGTGAAGAAATTCAATGAAGCGCGGGTAAACGGCGGGAGTAACTATGACTCTCTTAAGA</t>
  </si>
  <si>
    <t>TGGGATCATAGTTACTAACTGGGCTGAGCTGCAGAGGTTACACCTCCTCGTGGTCCCGCTGGATGCCCTTCGGGGTAACCAAGTTAACCTCTGCCCCAGTGGGGGAAGTATAGCTACTTCCCCCCTATCGTCTGGCCTCACCGACCATTCGATAGATTCGGAGCGGTGATACAAACTCCTGGCAACGATTTGCAGTCGCTGCCCAAAGCCTCGCCTACGGGCACAGTTGGGCTCAGTCACACGGCACTTGAGGGGGTGTTGTTTGACTTATACTACCCCTCTAACTGGACTGGCAAAATGGGTCGGCCGATGCGAATCTCCTTCGTGTCGGTGGCCACACAAACAAGTCCTCTGGACTTGCGTGACAATGTGGTCTCCTGTTCCATCCAAGGCCACAAAACTGGGGGATTGCTGGAAGCGAGGTTTGAAATAAGGGGGTTGGAGTTTGTGAACTCTGCTCTGGAGGGTCTGACAAGCCAGCAATCCCCCACCCTGATTGACCTCCTGGCTGTGCTTCCTGAGGTGTATGAGGTACCTAACTCTTTAAGTCTCAGGGACAAGAACACCTGTCCGACTCCGGTGGAGGACGAGAACGAAGGGGAGGAGTCCTCACCCCTTGGGGACGTGGCTGGGACCTCTCCACTGCCATCGACTCCGGTCTTACGACCCCGTGACGATCTCCCAGCAGAGAGCACTCCTGTGGTGAAGATCCCGGACAAGAATCCACCGTGTCCGTGTTGCGGTAATGTGACCGGTAAACTGTCGGGTTTAATTGAACATCTGAAAAGAGCACATGGGAAGAAAAAGATCTTATTCCAATGTGCTCGGTGTGGGAGGACTGATGTAAAACACCATAGTATTGCCTGTCATTTTCCTAAGTGTAAGGGGCCTGTGGAAGCCTCTCCCGAGAGGAGTTGGAAGTGTGAGGTCTGTGAGAAAACATTTGAAACCAAAATCGGCCTGGGGCAGCATAAGCGCTTGGTCCACCCAGTCACAAGGAACCTCGAGCGGATTACCGCCGCTCGCCCTAAGACAGGTACAATGAGAGGGGCACATCGTCGGTGCTGGACCGAGGATGAGATTGAATTATTGAGAGAGTTGGATAAACAGTACGAGGGGCAGAAAAACATCAACAAGCTGATTGCGGAGCATATTCCGACCAAGACAGCGAAACAGATAGGTGATAAAAGACGGGACCTTCGTAAGAGCCCGGTGAAGAAGGGAAAAGATCATGGTCAGGAGAAACACCTAGAACTGGAAGGGGAACACCTTGTGGAAGGGGAACATTTCGTGTGCACTGGATCGGAGATGGAGGGGGGACTGAGGTCCCGTTATCGTAAGACAGTCTCTGAGTGGGTAACGTCTGGAAAATTGTCCATTCTCCATGGAATGTTTGAGCAGGTGATCGAAGGAGAAGGAGATCCAGCAATAGTTGCTGATAAGGCGATGAAAGACTGCCTCGCGTGCCTTGCCTCTAAGTCCCTGGAGTTGGAAGCCAGCCGGGGTCGACCGCGTCAGGTGGCCCGAACTGCTCGACCTTCGGAACCACCAAAGGGGTGGATGAAGAAGAGAGCTGTGAAACGGGGCCAGTTCCTACGGTTCCAGCGGCTGTTCTACCTGGATAGGGGGAAACTGGCCGGTATTATTCTGGACAACGTGGAATCCCTGAAGTGTGGTATCCCACAAGACGAGATACACGACGTGTTCAAGTCGAGGTGGGAGTCGCCGGGAACATTCAAGGGCCTGGGGGCGTTCAGATCTAAGGGCCTGGCGGACAACTCGGCATTCGAAGCCATGATCACGGCAAAAGAAATCTCTAAAAACATCCAGGAGATGAATAAGAACAGCGCGCCAGGACCAGACAGACTAAGTCTGCGGGATATCATTAAGATAGACCCTCATTTTGTCCAGCTAATGGAAGTATTCAATCTATGGCTGGTGACTGGCAGCGTACCGGACGTGGTGAAAGAATGTCGGACTGTGCTAATATCAAAATCATCTCTGCCGGAGCGCCAAATGGACATCAATAACTGGCGACCCATTACCATCGGATCGATCATCTTGAGGCTGTTCTCAAGGATCCTGACGGCGAGACTGGCAAAGGCATGCCCTATTAATCCACGACAAAAGGGCTTTATTAGATCAGCAGGATGTGCAGAGAATTTGAAACTGTTACAGCTATTAATTAAGAATGCAAAACAGGAACATCGGCCCTTGGGCGTCGTCTTCATTGACCTGGCGAAAGCATTCGACACTGTGAGTCACCACCATCTGATTGCAGTGCTTAAACAAAAGGGTGTGGACCATCACATTATCACCCTGATAACGAACATGTATCAGAACACCAGAACTCGCATTTCCAGGAAGAATGAGCAATCGGATCCCATCGGGATTCAAATTGGTGTGAAACAGGGCGATCCAATGTCACCTCTATTGTTTAACCTATCTGTGGACCCCCTATTGTGTAAGCTAGAGGAAGAAGGGAGTGGGTACCAGCATGACTCGAAGGGTGTAACATCGATGGCTTTTGCAGACGATTTGGTGTTGCTAAGTGGGTCCTGGGAAGGAATGCAAACTAATATTAAAATCCTGGAGGCCTTTTGTGAACTAACCGGCCTCAGGACGCAGGGGGAGAAATGCCATGGCTTTTACATACAACCTACTAAGGACTCGTATACGATCAATGATTGTCCTCCATGGCAAATTAACGGCACCCCATTAAATATGATTGAACCTGGCAGTTCGGAGAAATACCTGGGACTCAGAATAGACCCATGGACTGGAATATCGAAACCCGAACTCCTCATGAAGTTAAGAGATTGGCTACAACGGATTGGAGAAGCACCGCTGAAACCGTTTCAGAAGGTTGACATCTTGAAGGGCTATACTATCCCACGACTGATCTACTTAGCAGACCAAGCTGACGTAAAAGCGACGTACCTAGAAGAACTTGACCTGACGATTCGAACCACGGTCAAGGAGTGGCTACATCTACCTCCTAGTACCTGCGATGCCATCCTGTATTCCAGTACACGTGACGGAGGATTAGGCATCACCAGACTCTCGGGCTCGATCCCTAGTATACAAGCGCGAAGACTGCACAGAATCGCGCAGTCTTCGGACGATGCGGTAAGATCAATAGTGAAACGAGAGGGGATCGAGAAAGACTTTGAAAAATTGTGGTTAACAGCTGGGGGTGATAGAAATAAGATACCATCTATTTGGGACCCGAGTGCGATTAGGGTAACATCTGAGGAACTGGGCGAGGACGAATTGGCTTCAGAATGGGAACTTCCAACTCCCAAAACCATCTTTCCTAAACCTTGTGACTGGCGTAAACAGGAATTTATTAATTGGACCAAGTTACAGTCCCAGGGCCGTGGTATTGCCAACTTTGAGAAGGATAAGATCAGTAATAATTGGCTGGAACGCTATAGAGGCATTCCTCACCGAAAACTCCTCACGGCACTACAACTGAGAGCTAACGTGTACCCCACTAGGGAATTCCTGGCCAGGGGGAGACAGGAGTCGCATATAAGATCTTGTCGACACTGTCAAGCGGAAAACGAATCGAGCGCTCATATCATTGGGTACTGCCCCGCGGTGCAGGACGCCAGAATTAAAAGACACAACCAATTGTGCGATTTGCTGATAACTGAGGCTAAAAAGAAGGAGTGGCTCGTATTCCAAGAGCCCATACTAAAAGATGAACAAAATGAGATCTACAAGCCTGATCTTGTATTCGTAAAGGGGGACCAGGCGATGGTAATTGACGTAACAATTCGATACGAGAGTAAATTGTCATCACTGGCGGACGCGGCGGCAGAAAAAGTAAGGAAATATTGCCATCTCAAAAACCAAATTCAAGAATTGACGAATGCTAAAAATATTAAATTTAAGGGATTCCCTGTGGGTGCGCGAGGTAAATGGTACTCTGGCAATTACGAAGTGTTGGAAGCATTAGGAATCTCAAACTCCCGACAAGAAAGAATTGCACGATGTATGTCAAGGAAAGCTTTATTTACTTCTGTCGATATCGTACATATATTTGTGAGTCAGTCGAGATCTATTGTGAGAACTTAATTACTGTTACTGTTGTGGTTTTATCTTGTTTTGTGCTGTATTACTGTTGGTTGTTCTTATTGCATTGATTGTTCTGCCTTTTATTGTTCCTGCTATGTTATCACCCCTTCCCTTGCTGTATTGCTATTGATCCCTCAATAAAACTACCCCTGGTACTCCTGCTCTGTTACCTTGGCACTGGAAAAGTGGGGAGAGTAAGTCGGAACTCGTATTCATGACGTATCACATGAACCCAAATTTTGACAAAATTTGAATTGCACTTGACAAACTTTACCAAATTGGACTACTTCCTGGATTGGACACAGGTGGAC</t>
  </si>
  <si>
    <t>TAATTACTGTTACTGTTGTGGTTTTATCTTGTTTTGTGCTGTATTACTGTTGGTTGTTCTTATTGCATTGATTGTTCTGCCTTTTATTGTTCCTGCTATGTTATCACCCCTTCCCTTGCTGTATTGCTATTGATCCCTCAATAAAACTACCCCTGGTACTCCTGCTCTGTTACCTTGGCACTGGAAAAGTGGGGAGAGTAAGTCGGAACTCGTATTCATGACGTATCACATGAACCCAAATTTTGACAAAATTTGAATTGCACTTGACAAACTTTACCAAATTGGACTACTTCCTGGATTGGACACAGGTGGAC</t>
  </si>
  <si>
    <t>Coracopsis vasa (CoVa)</t>
  </si>
  <si>
    <t>Greater vasa parrot</t>
  </si>
  <si>
    <t>Psittaculidae</t>
  </si>
  <si>
    <t>GCA_026283785.1</t>
  </si>
  <si>
    <t>R2-1_CVa</t>
  </si>
  <si>
    <t>PLPQSGNYSYFPPIVWPHQPFDRFGLVIQIPGNDLPSLPKALPTGTVGLSHTALEGVLFDLYYSSNWTGKMGRPMRISFVSVATQTSPLDLRDNLVSCSTKDHGGLLEVRFEIRGLEFVNSDLVGPKGQQSPTLIDHLALLPEVYEVSNSLSLRDENTCPTPVEIENEEEESSPLGATARTSPLPSTPVSRSCDDLPTESTPVVKIPDKNTSCPCCGNVTGKLSGLIEHLKRAHGKKKILFQCARCGRTDVRHHSIACHFPKCKGPVEASPERSWKCEVCEKTFETKIGLGQHKRLVHPVTRNLERIAATRPKAGTMRGAHRRCWTEDEIELLRKLDKQYEGQKNINKLIAEHIPTKTTKQISDKRRDLHKSPVKKGKDHGRKKHLELEGEHLVEGEHLVCVGSELEEGLRSRYRKTISEWVTSGKLSILHGMFEQVIEGEEDPAIVADRAMKDCFACLASKSVELKAGQGRPRQRAQTARPSEPPKGWMKKRAVKRGRFLRFQRLFYLDRGKLAGIILDDVESLKCGIPQDEIHDVFKSRWESPGTFKGLGAFRSKGQADNSAFEAMITAREISKNITEMNKNSAPGPDRLSLRDIIKIDPHCVQLMEVFNLWLVTGIVPDVVKECRTVLISKSSLPERQMDINNWRPITIGSIILRLFSRILTARLAKACPINPRQKGFIRSAGCAENLKLLQLLIKNAKKEHRPLGVVFIDLAKAFDTVSHHHLIAVLKQKGVDHHIITLISNMYQNTRTRITMKNEQSDPIGIQIGVKQGDPMSPLLFNLSVDPLLCKLEEEGNGYHHGSKCVTSMAFADDLVLLSGSWEGMQSNIKILEAFCDLTGLRTQGEKCHGFYIQPTKDSYTINDCPPWQINDAPLNMIEPGSSEKYLGLRIDPWTGISKPELLMKIGDWLQRIGEAPLKPFQKVDILKGYTIPRLIYLADQADVKATYLEELDLAIRSTVKEWLHLPPSTCDAILYSSTRDGGLGITRLSGLIPSIQARRLHRIAQSPDDVIRSIVKQEGIDKEFEKLWLIAGGDKSKIPSIWDPSAIRVTSEELGEEELVSEWEIPTPKTIFPKPCDWRKQEFKNWTKLQSQGRGIANFEKDKISNNWLERYRGIPHRKLLTALQLRANVYPTREFLARGRQESHIKSCRHCQAENESSAHIIGYCPAVQDARIKRHNQLCDLLINEVKKKDWIVFQEPILKDEQNEIYKPDLVFVKGDQAIVIDVTIRYESKLSSLADAAAEKVKKYCHLKSQIQELTNAKNITFKGFPVGARGKWYSGNYEVLKALGISNSRQDKIARCMSRKALFTSVDIIHMFVSHSRSIVRT</t>
  </si>
  <si>
    <t>CCAGTGCTCTGAATGTCAAAGTGAAGAAATTCAATGAAGCGCGGGTAAACGGCGGGAGTAACTATGACTCTCTTAAGA</t>
  </si>
  <si>
    <t>CGGGATCATAGTTACTAACTGGGCAGAGCTGCAGAGGTTACACCTCCTCGTGGTCCCGCTGGATGCCCTTCGGGGTAACCAAGTTAACCTCTGCCCCAGTCTGGGAATTATAGCTACTTCCCCCCTATCGTCTGGCCTCACCAACCATTCGATAGATTCGGCCTGGTGATCCAAATTCCTGGCAACGATCTTCCGTCGCTGCCCAAAGCCTTGCCTACGGGCACAGTTGGGCTCAGTCATACAGCACTTGAGGGGGTGTTGTTTGACTTATACTACTCCTCTAACTGGACTGGCAAAATGGGTCGGCCGATGCGAATTTCTTTCGTGTCGGTGGCCACACAAACAAGTCCTCTGGACTTGCGTGACAATTTGGTCTCTTGTTCCACCAAAGACCATGGGGGATTGCTGGAAGTAAGATTTGAAATAAGGGGATTGGAGTTTGTTAACTCTGATCTGGTGGGTCCAAAAGGCCAGCAATCTCCCACCCTGATTGACCACCTGGCTTTACTTCCTGAGGTGTATGAGGTATCTAACTCTTTGAGTCTCAGGGACGAGAACACCTGTCCAACTCCGGTGGAGATCGAGAACGAAGAGGAGGAGTCCTCACCTCTCGGGGCTACGGCCAGGACCTCTCCATTGCCATCGACTCCGGTCTCGCGATCCTGTGACGATCTCCCGACGGAGAGTACTCCTGTGGTGAAGATCCCGGACAAGAATACATCATGTCCGTGTTGCGGTAATGTGACCGGTAAATTGTCGGGTTTAATTGAACATCTGAAAAGAGCACATGGGAAGAAAAAGATCTTATTCCAATGTGCTCGGTGTGGGAGAACTGATGTAAGACACCATAGTATTGCCTGTCATTTTCCTAAATGTAAGGGGCCTGTGGAAGCCTCTCCCGAGAGGAGTTGGAAGTGTGAGGTCTGTGAGAAAACATTTGAAACAAAAATTGGCCTGGGGCAGCATAAGCGCTTGGTCCATCCAGTCACAAGAAATCTCGAGCGGATTGCCGCTACACGCCCCAAGGCAGGTACAATGAGAGGGGCACATCGTCGGTGCTGGACCGAGGATGAGATTGAACTATTGAGGAAGTTGGATAAACAATATGAGGGGCAGAAAAACATCAACAAGTTGATTGCGGAGCATATTCCGACCAAGACAACGAAGCAGATAAGCGATAAAAGACGGGACCTTCATAAGAGCCCGGTGAAGAAGGGAAAAGACCATGGGCGGAAGAAACATCTAGAATTGGAAGGGGAACACCTTGTCGAAGGAGAACATCTCGTGTGCGTTGGATCGGAGTTGGAGGAGGGACTGCGGTCCCGATACCGGAAGACAATCTCTGAGTGGGTCACATCTGGAAAATTGTCCATTCTCCATGGAATGTTTGAGCAGGTGATCGAAGGGGAAGAAGATCCAGCAATAGTTGCTGACAGGGCAATGAAAGACTGTTTCGCATGCCTTGCCTCTAAGTCCGTTGAGTTGAAAGCTGGCCAGGGTCGACCGCGCCAGAGGGCCCAAACTGCTCGGCCTTCGGAACCACCAAAGGGGTGGATGAAGAAGAGAGCTGTGAAACGGGGGCGGTTCCTACGGTTCCAGCGGCTGTTCTACCTGGATAGGGGGAAACTGGCCGGTATTATCCTGGACGACGTGGAATCCCTGAAGTGTGGTATCCCACAAGACGAGATACACGATGTGTTCAAGTCGAGATGGGAATCACCGGGAACATTCAAGGGCCTGGGTGCGTTCCGGTCCAAGGGCCAGGCGGACAACTCGGCATTCGAAGCCATGATCACGGCAAGAGAAATCTCTAAGAACATCACAGAGATGAATAAGAACAGTGCGCCAGGACCGGACAGACTAAGTCTGCGGGATATCATTAAGATAGACCCCCATTGTGTCCAGTTAATGGAAGTATTCAATCTATGGCTGGTGACTGGCATCGTACCGGACGTGGTGAAAGAATGTCGGACTGTGTTAATATCAAAGTCATCTCTGCCGGAGCGCCAAATGGACATCAATAACTGGCGACCAATTACCATCGGATCGATTATCTTGAGGCTGTTCTCAAGGATCCTGACGGCAAGGCTGGCGAAGGCATGCCCTATTAATCCACGACAAAAGGGCTTTATTAGATCAGCGGGATGTGCGGAAAATCTGAAGCTGTTACAACTATTGATAAAGAATGCAAAAAAGGAACATCGACCCTTGGGCGTTGTCTTCATTGACCTGGCCAAAGCCTTCGACACAGTAAGTCACCATCATCTGATTGCAGTGCTTAAGCAAAAGGGTGTGGACCATCACATTATCACCCTGATTTCAAACATGTATCAAAATACCAGAACTCGCATTACCATGAAGAATGAACAGTCGGATCCCATTGGGATTCAAATTGGTGTTAAACAAGGCGATCCAATGTCACCTTTATTATTTAACTTATCTGTGGACCCTCTGTTGTGTAAGTTAGAGGAAGAAGGGAATGGATACCATCATGGCTCGAAGTGTGTAACATCTATGGCCTTTGCAGACGATCTGGTGTTGCTAAGTGGATCATGGGAAGGAATGCAAAGTAATATTAAAATCCTAGAGGCCTTTTGTGATCTGACCGGCCTCAGGACTCAAGGGGAGAAATGCCATGGCTTTTATATACAACCTACTAAGGACTCGTATACCATCAATGACTGTCCCCCATGGCAGATTAACGATGCCCCACTAAATATGATCGAACCCGGTAGTTCGGAAAAATACCTGGGACTGAGAATAGACCCATGGACTGGAATATCGAAACCCGAACTACTCATGAAAATAGGAGATTGGCTACAACGGATTGGAGAAGCGCCATTGAAACCGTTTCAGAAAGTTGACATCTTGAAGGGATATACTATCCCGCGACTGATTTACTTAGCAGACCAGGCTGATGTAAAAGCAACGTATTTAGAAGAACTTGACCTGGCAATTCGATCTACGGTCAAGGAGTGGTTACATCTACCTCCTAGTACCTGCGATGCCATCCTGTATTCCAGCACACGCGATGGAGGCCTAGGCATCACTAGACTCTCGGGTCTGATCCCCAGTATACAAGCTCGAAGACTGCACAGGATTGCGCAGTCTCCGGACGATGTGATAAGATCAATAGTGAAACAAGAGGGGATCGATAAAGAGTTTGAAAAATTGTGGTTGATAGCTGGAGGTGATAAAAGTAAAATACCATCTATTTGGGACCCGAGTGCGATTAGGGTAACATCTGAAGAATTGGGCGAGGAGGAACTTGTCTCAGAATGGGAAATACCAACTCCCAAAACCATCTTTCCTAAACCTTGTGACTGGCGTAAACAGGAATTTAAAAACTGGACCAAGCTACAGTCCCAGGGCCGTGGTATTGCCAACTTTGAGAAGGATAAAATCAGTAATAATTGGCTCGAACGATATAGAGGCATTCCTCACCGAAAACTCCTCACGGCATTACAATTAAGAGCTAACGTGTACCCCACTAGGGAATTCCTGGCAAGGGGGAGACAGGAGTCGCATATAAAATCTTGTCGACACTGTCAAGCGGAAAATGAATCAAGCGCTCATATCATTGGGTACTGCCCCGCGGTGCAAGACGCCAGAATCAAAAGGCACAACCAATTATGTGATTTATTGATAAATGAAGTAAAAAAGAAGGATTGGATCGTATTCCAAGAGCCCATACTAAAAGATGAACAAAATGAGATCTACAAGCCTGATCTTGTATTTGTAAAAGGAGACCAGGCGATAGTTATTGATGTAACAATTCGATATGAAAGTAAATTGTCATCATTGGCAGACGCGGCGGCAGAAAAAGTTAAAAAATATTGCCATCTCAAAAGTCAAATTCAGGAATTGACGAATGCTAAAAATATTACATTTAAGGGATTCCCTGTGGGCGCACGAGGTAAATGGTACTCTGGCAATTACGAAGTGTTGAAAGCATTAGGAATCTCAAACTCCCGACAAGATAAAATAGCGCGATGTATGTCAAGAAAAGCTTTATTTACCTCTGTTGATATCATACATATGTTTGTGAGTCATTCGAGATCTATTGTAAGAACCTAATTATTTGTATTGTTCTGTTTTATATATTGTTTCCGCTGTATTACTGTATGCTGCTCTTATTGCTCTGTTATATATTGTTCTTGTTGCATGGTTACTTATTGTTTTGCTGTGTTACTATCAATTCTTTAATAAAACTACCCCTGGTGCTCTTGCTCTGTTACCTTGGCACTGGAAAGGTCGAGACAGTAAGTTGGAACTCGTATTCATGACGTGTCACATTCACCTAAATTTACACAAAATACTAATTGGACTTGTCAAAATTTTCTACCAAATTGGACGATTTTACCGGATTGGACATAGGTGGACGGGCCACCTTTACTTAACTCGGAAAAGAAACATATATACTTTTATGTGTTTGTTAAA</t>
  </si>
  <si>
    <t>TAATTATTTGTATTGTTCTGTTTTATATATTGTTTCCGCTGTATTACTGTATGCTGCTCTTATTGCTCTGTTATATATTGTTCTTGTTGCATGGTTACTTATTGTTTTGCTGTGTTACTATCAATTCTTTAATAAAACTACCCCTGGTGCTCTTGCTCTGTTACCTTGGCACTGGAAAGGTCGAGACAGTAAGTTGGAACTCGTATTCATGACGTGTCACATTCACCTAAATTTACACAAAATACTAATTGGACTTGTCAAAATTTTCTACCAAATTGGACGATTTTACCGGATTGGACATAGGTGGACGGGCCACCTTTACTTAACTCGGAAAAGAAACATATATACTTTTATGTGTTTGTTAAA</t>
  </si>
  <si>
    <t>Ara macao</t>
  </si>
  <si>
    <t>Scarlet macaw</t>
  </si>
  <si>
    <t>GCA_026283635.1</t>
  </si>
  <si>
    <t>R2-1_AMa</t>
  </si>
  <si>
    <t>LGTVIQHVRGCCLTHIFPSIWTGKMGRPMRISFVSVAIQTSPSDLRDNVVSCSTQDHKTGGLLEVRVELRGLEFINSDLDDLKCQQSPTLIDFLAMLPEVYESNSFSLGDRNTVPTPVEGEDEEEEPSPLVAVAGTSPSPSTPVSRSCDDLPAASTPVVKIPDKNTSCPCCGTVTGKLSGLIEHMKRAHGKKKILFQCARCGRTDVKHHSIACHFPKCKGPVVTSSEGSWKCEVCEKTFETKIGLGQHKRLVHPVTRNLERITAARPKTGTMRGAHRRCWTDDEIELLRKLDKQYEGQKNINKLIAEHIPTKTTKQISDKRRDLHKSPVKKGKDQTQKEHLELEGEHLGEGEHLGGIGSESEGGLRSRYCQTVSEWVTSGKLPILHSMFEQVIEGEEDPAIVADRAMKDCFTCLASKSLELKASQGRPRQVAHTARPSEPPKGWMKKRAVKRGQFLRFQRLFYLDRGKLAGIILDDVESLKCDIPQDEIHNVFKSRWESPGTFKGLGAFRSKGLADNSAFEAMITAKEISKNIQEMNKNSAPGPDRLSLRDIIKIDPHFLQLMELFNLWLVTGCVPDVVKECRTVLISKSSLPERQMDINNWRPITIGSIILRLFSRILTARLAKACPINPRQKGFIRSAGCAENLKLLQLLIKNAKKEHRPLGVVFIDLAKAFDTVSHHHLIAVLQQKGVDHHIIALITNMYQNNRTRISVKNVQSDPIGIQIGVKQGDPMSPLLFNLSVDPLLCKLEEKGSGYHHDSKGVTSMAFADDLVLLSGSWEGMQSNIRILEAFCELTGLRTQGEKCHGFYIQPTKDSYTINDCPPWQINGTPLNMIEPGSSEKYLGLRIDPWTGISKPELLVKMRGWLQRIGEAPLKPFQKVDILKGYTIPRLIYLADQANVKATYLEELDLTIRTTVKEWLHLPPSTCDAILYSSTRDGGLGISRLSGLIPSIQARRLHRIAQSSDEVLRSIVKQEGIEKDFEKLWVTAGGDRNRIPSIWDPSAIRVTSEELGEDELASEWEIPTPKTIFPKPCDWRKQEFINWTKLQSQGRGIANFEKDKISNNWLERYRGIPHRKLLTALQLRANVYPTREFLARGRQESYIRSCRHCQAENESSAHIIGYCPAVQDARIKRHNQLCDLLITEVKKKDWLVFQEPILKDERNEIYKPDLVFVKGDQAIVIDVTIRYESKLSSLADAAAEKVKKYCHLKNQIQELTNAKNIKFKGFPVGARGKWYSGNYEVLKALGFSDSRQDKIARCMSRKALFTSVDIVHIFASHSRSVVRT</t>
  </si>
  <si>
    <t>CGTCGGCGCGCGGTTCCGCGGGGGAGGGTCCCCGGGGGGGTCCCCGGGCCGGCGCCCCGCCTCGGCCGGCGCCTAGCAGCCGGCTTAGAACTGGTGCGGACCAGGGGAATCCGACTGTTTAATTAAAACAAAGCATCGCGAAGGCCCGCGGCGGGTGTTGACGCGATGTGATTTCTGCCCAGTGCTCTGAATGTCAAAGTGAAGAAATTCAATGAAGCGCGGGTAAACGGCGGGAGTAACTATGACTCTCTTAAGA</t>
  </si>
  <si>
    <t>TGGGATCATAGTTACTAACTGGGCTTAGCTGCAGAGGTTACACCTCCTCGTGGTCCCGCTGGATGCCCTTCGGGGTAACTAAGTTAACCTCTGCCCCAGTGTGGGGGAAGTGTAGCTACTTCCCCCCTATCGTCTGGCTTCACCGACCATTCGATAGACAAAATTTGGTGACACAAATTCCTGGCAACGATTTTTAATCGCTGCCCAAAGCCTCGCCTACAGGCATAGTTGGGCACAGTCATACAACACGTAAGGGGGTGTTGTTTGACTCATATTTTCCCCTCTATTTGGACTGGCAAAATGGGTCGGCCGATGCGAATTTCTTTCGTATCGGTGGCTATCCAAACAAGTCCTTCGGACTTGCGTGACAATGTGGTCTCTTGTTCCACCCAAGACCACAAAACAGGGGGATTGCTGGAAGTGAGAGTTGAACTAAGGGGGTTGGAGTTTATTAACTCGGATTTGGACGATCTAAAATGCCAGCAATCTCCCACCCTGATTGATTTCTTGGCTATGCTTCCTGAGGTGTATGAATCTAACTCTTTTAGTCTCGGGGACAGGAACACCGTCCCAACTCCGGTGGAGGGCGAGGACGAAGAGGAGGAGCCCTCACCTCTCGTGGCTGTAGCTGGGACCTCTCCATCGCCATCGACTCCGGTCTCACGATCCTGTGACGATCTCCCAGCAGCGAGCACTCCTGTGGTGAAGATCCCGGACAAGAATACATCATGTCCCTGTTGCGGTACTGTGACCGGTAAACTGTCGGGTTTAATTGAACATATGAAAAGAGCACACGGGAAGAAAAAGATCTTATTCCAATGTGCGCGGTGTGGGAGGACTGATGTGAAACACCATAGTATTGCTTGTCATTTTCCTAAGTGTAAGGGGCCTGTGGTAACCTCTTCCGAGGGGAGTTGGAAGTGTGAGGTTTGTGAGAAAACATTTGAAACAAAAATCGGCCTGGGGCAGCATAAGCGCTTGGTCCACCCAGTCACAAGAAATCTCGAGCGGATTACCGCTGCTCGCCCTAAGACAGGTACAATGAGAGGGGCACATCGTCGGTGCTGGACCGATGATGAGATTGAATTATTGAGAAAATTAGATAAACAATATGAGGGCCAGAAAAATATTAATAAGCTGATTGCGGAGCATATTCCGACTAAGACAACAAAGCAGATAAGTGATAAAAGACGGGACCTCCATAAGAGCCCGGTTAAAAAGGGTAAAGATCAAACTCAGAAGGAACATCTAGAATTAGAAGGGGAACATCTTGGTGAAGGGGAACATCTCGGGGGCATTGGATCGGAAAGTGAGGGGGGACTGAGGTCCCGATATTGCCAGACAGTTTCCGAGTGGGTAACATCTGGAAAATTGCCCATTCTCCATAGTATGTTTGAGCAGGTGATCGAAGGGGAAGAAGATCCAGCAATAGTTGCTGATAGGGCAATGAAAGACTGTTTTACGTGCCTTGCCTCTAAGTCCCTGGAGTTGAAAGCCAGCCAGGGTCGACCGCGTCAGGTGGCCCATACTGCTCGACCTTCGGAACCACCAAAGGGGTGGATGAAGAAGAGAGCTGTGAAACGGGGGCAGTTCCTACGGTTCCAGCGGCTGTTCTACCTGGATAGGGGGAAACTGGCCGGTATCATTCTGGACGACGTGGAATCCCTAAAATGTGACATCCCACAAGACGAGATACACAACGTGTTCAAGTCGAGATGGGAGTCACCGGGAACATTCAAGGGCCTGGGTGCGTTCAGATCCAAGGGCCTGGCGGACAACTCGGCATTTGAAGCCATGATCACGGCAAAAGAAATCTCTAAAAACATCCAAGAGATGAATAAGAACAGTGCACCAGGACCAGACAGACTCAGTCTACGGGATATCATTAAGATAGACCCCCATTTCCTCCAGTTAATGGAACTATTCAACCTATGGCTGGTGACTGGCTGCGTACCGGACGTGGTGAAAGAATGTCGGACTGTATTAATATCTAAATCATCCCTGCCGGAGCGCCAAATGGACATTAATAACTGGCGACCGATTACCATCGGATCAATTATCTTGAGGCTGTTCTCAAGGATCCTGACGGCAAGGTTGGCAAAGGCGTGCCCTATTAATCCACGACAAAAGGGCTTTATTAGATCAGCAGGATGTGCTGAAAATTTGAAACTGTTACAGCTATTAATTAAGAATGCAAAAAAGGAACATCGACCCTTGGGCGTTGTCTTCATTGACCTGGCTAAAGCCTTCGACACAGTGAGTCACCATCATCTTATTGCAGTGCTTCAACAAAAGGGTGTGGACCATCATATTATCGCCCTGATTACGAACATGTACCAAAACAATAGGACTCGCATTTCTGTGAAGAATGTGCAATCCGATCCCATCGGGATCCAAATTGGTGTTAAGCAAGGCGATCCTATGTCACCCCTATTGTTTAACTTATCTGTAGACCCCCTATTGTGTAAGTTAGAGGAAAAAGGGAGTGGGTACCATCATGACTCCAAGGGTGTAACATCTATGGCTTTTGCTGATGATTTGGTATTGTTAAGTGGGTCGTGGGAAGGAATGCAAAGTAATATTAGAATCCTGGAGGCCTTTTGTGAACTGACTGGCCTCAGGACGCAGGGGGAGAAATGCCATGGCTTTTATATACAACCCACTAAGGACTCGTATACAATCAATGATTGTCCTCCGTGGCAAATTAATGGTACCCCATTAAATATGATTGAACCCGGTAGTTCGGAGAAGTACTTGGGACTAAGAATAGACCCATGGACTGGAATATCGAAACCCGAGCTACTCGTGAAAATGAGAGGTTGGTTACAACGGATTGGTGAAGCCCCGCTGAAACCGTTTCAGAAAGTTGACATCTTAAAGGGATATACTATCCCGAGACTGATCTACTTAGCAGACCAAGCGAATGTAAAAGCGACGTACCTAGAAGAACTCGACTTGACGATTCGAACTACAGTCAAGGAGTGGCTACATCTACCTCCTAGTACCTGCGATGCCATCCTGTATTCCAGCACTCGTGATGGAGGATTAGGCATCTCTAGACTCTCGGGCTTGATCCCTAGTATACAAGCCCGAAGACTGCATAGAATTGCGCAGTCTTCGGACGAGGTGTTAAGATCAATAGTGAAACAAGAGGGGATCGAAAAGGACTTTGAAAAACTGTGGGTAACAGCTGGGGGTGATAGGAATAGAATACCATCTATTTGGGACCCGAGTGCGATTAGGGTAACATCTGAGGAATTGGGCGAGGATGAATTGGCTTCAGAATGGGAAATACCAACTCCCAAAACCATCTTTCCAAAACCTTGTGACTGGCGTAAGCAGGAATTTATCAATTGGACCAAGTTACAGTCCCAGGGCCGTGGTATTGCCAACTTTGAGAAGGATAAAATCAGTAATAATTGGCTTGAACGATATAGAGGCATTCCTCACCGAAAACTCCTCACGGCACTACAATTGAGAGCTAACGTGTATCCCACCAGGGAATTCCTAGCGAGGGGGAGACAGGAGTCGTATATAAGATCTTGTCGACACTGTCAAGCGGAAAATGAATCAAGTGCTCATATTATTGGGTACTGCCCCGCGGTGCAAGACGCCAGAATTAAAAGACACAACCAACTGTGCGATTTATTAATAACTGAAGTAAAAAAGAAAGATTGGCTCGTATTCCAGGAGCCCATATTAAAAGATGAACGAAATGAGATCTATAAGCCTGATCTCGTATTTGTAAAAGGGGACCAGGCGATAGTTATTGATGTAACAATTCGATATGAGAGCAAATTGTCATCATTGGCGGACGCGGCGGCAGAAAAAGTAAAGAAATATTGCCATCTTAAAAATCAAATTCAAGAATTGACAAATGCTAAAAATATTAAATTTAAGGGATTCCCTGTGGGTGCACGAGGTAAATGGTACTCTGGCAATTACGAAGTGTTGAAAGCATTAGGATTCTCTGACTCCCGACAGGACAAAATTGCACGATGTATGTCAAGGAAAGCTTTATTTACTTCTGTTGACATTGTACATATCTTTGCTAGTCATTCAAGATCTGTTGTAAGAACTTAATTATCGTTGCCTTCATTCTTATTGTTATTGGTTTTGCTTTTATGTTTTTGTTTGCATACCTTTGTTTTTATTGTTTTTATTGTTTTTATTGCTGCTGTTTTTATTGTTACTATCGCCGGTGTTTTTATTGTACTTATTGTCTTGTTCTTGCTACATTTCTCTTGCTGTATTACTTTTATCTTTAATAAAACTACCCCTGGTACTCCGGCTTTGTTACCTTGGCACTGGAATGGTTGGGACAGTAATATGGAACTCGTATTCATGACGTGCCACATTAATCTAAATTTTGACAAAATTTGAATTGGATTTGACAAATTTTTGCCAAATTGGACTATTTACTGGATTGGACATAGGTGGACGGGCCACCTTTACTTAACTCGGAAAAGAAGCACATATATTTTTTATGTGTTTGTTAAA</t>
  </si>
  <si>
    <t>TAATTATCGTTGCCTTCATTCTTATTGTTATTGGTTTTGCTTTTATGTTTTTGTTTGCATACCTTTGTTTTTATTGTTTTTATTGTTTTTATTGCTGCTGTTTTTATTGTTACTATCGCCGGTGTTTTTATTGTACTTATTGTCTTGTTCTTGCTACATTTCTCTTGCTGTATTACTTTTATCTTTAATAAAACTACCCCTGGTACTCCGGCTTTGTTACCTTGGCACTGGAATGGTTGGGACAGTAATATGGAACTCGTATTCATGACGTGCCACATTAATCTAAATTTTGACAAAATTTGAATTGGATTTGACAAATTTTTGCCAAATTGGACTATTTACTGGATTGGACATAGGTGGACGGGCCACCTTTACTTAACTCGGAAAAGAAGCACATATATTTTTTATGTGTTTGTTAAA</t>
  </si>
  <si>
    <t>Forpus spengeli</t>
  </si>
  <si>
    <t>Turquoise-winged parrotlet</t>
  </si>
  <si>
    <t>GCA_034783095.1</t>
  </si>
  <si>
    <t>R2-1_FSp</t>
  </si>
  <si>
    <t>TLGIDFLSLPKASPTGIVGLRHTTREGVLFDLFYSSTWTGIKMGRPMRVSFVSVATQTSPLDLRDNVVSSSIKDHGELLEIRFEMRGLEFVNSDLVGLEGQQSPALLDCLALLPEVYEVLNSNSLSLRDKNSCPPPVERESEEEEESSPPGAVARTPPLPSTPVLRPRDDLPTEGTPVVKIPDKNPSCPCCGNVTGKLSGLIEHLKRAHGKKKILFQCTRCGRTDVRHHSIACHFPKCKGLPSREASPERSWKCEVCEKTFETKIGLGQHKRLVHPVTRNLERITAARPKAGTMRGAHRRCWTEDEIELLRKLDKQYEGQKNINKLIAEYIPTKTTKQISDKRRDLHKSPVKKGKDQERKKHLDLEGEHLVEEEHPVCTGSEMERGLKSHYRKTISEWVTSGTVSILHGMFKRVVEGKEDLATAADKAMEDWLACLAFKSSELKAAQGRTRQVAQTARPSEPPKEWMKKRAMKRGKFLRFQRLFHLDRGKLAGIILDDVESLRCGIPQDEIHSVFKSRWESPGTFKGLGAFRSRGQADNSAFEAMITAKEISKNIKEMKKNSAPGPDRLSLRDIIKIDPHCVQLMELFNLWLVTGSVPDMVKECRTVLISKSSLPERQMDINNWRPITIGSIILRLFSRILTARLAKACPINPRQKGFIRSAGCAENLKLLQLLIKNAKKEHRPLGVVFIDLAKAFDTVSHFHLIAVLKQKGVDHHIITLITNMYQNIKTRITMKNEQSDPIGIHIGVKQGDPMSPILFNLSVDPLLCKLEEEGNGYHHDLKCITSMAFADDLVLLSGSWEGMQNNIKILEAFCDLTGLRTQGEKCHGFYIQPTKDSYTINDCPPWQINGTPLNMIEPGSSEKYLGLRIDPWTGISKPELQLKMKDWLQRIGEAPLKPFQKVDILKGYTIPRLIYLADQAGVKTTSLEGLDLIIRTTVKDWLHLPPSTCDALLYSSTRDGGLGITRLSGLIPSIQARRLHRIAQSSDETIRSIVKQEGIEKEFEKLWVTAGGDKNKIPSIWDPSAISLTIEDLGDDEFVSEWEVPAPKTIFPKPCDWRKLEFKNWTKLQSQGRGIANFERDKISNNWIEQYRGIPHRKLLTALQLRANVYPTREFLARGRQESYIKSCRHCQAENESIAHIIGYCPAVQEARIKRHNQVCDLIITEVKKKDWIVFQEPILKSKSNEIYKPDLVFVKGDQAMVIDVTIRYESKLSSLADAAAEKVKKYCHLKSQIQELTNAKNIQFKGFPVGARGKWYSGNYEVLKALGISNSRQEKIAKCISRKALLTSVDIVHMFASHSRSVVTT</t>
  </si>
  <si>
    <t>GCGGCCGCCGCCGTTGCCACGCGCCGCCGCCCCCCGGCCCTTTCGGTCCGCACCCAGCGGCGGGGGGCCGGAGGGTTCCCGCGGCGCGCGCGCACACGCGCGTGCGGCCGTGGCCGGCGTCGGCGCGCGGTTCCGCGGGGGAGGGTCCCCGGGGGGGTCCCCGGGCCGGCGCCCCGCCTCGGCCGGCGCCTAGCAGCCGGCTTAGAACTGGTGCGGACCAGGGGAATCCGACTGTTTAATTAAAACAAAGCATCGCGAAGGCCCGCGGCGGGTGTTGACGCGATGTGATTTCTGCCCAGTGCTCTGAATGTCAAAGTGAAGAAATTCAATGAAGCGCGGGTAAACGGCGGGAGTAACTATGACTCTCTTAAGA</t>
  </si>
  <si>
    <t>TGGGATCATAGTTACTAACTGGGCAGAGCTGCAGAGGTTACACCTCCTCGTGGTCCCGCTGGATGCCCTTCGGGGTAACCAAGTTAACCTCTGCCCCAGTGTGGGAATTATAGCTACTTCCCCCCTATCGTCTGGCCTCACCAACCATTCGATAGATTCGGCCTGGTGATCTAAACTCTTGGCATCGATTTCCTATCGCTGCCCAAAGCCTCGCCTACGGGCATAGTTGGGCTCCGTCATACAACACGTGAGGGGGTGTTGTTTGACTTATTCTACTCCTCTACCTGGACTGGCATTAAAATGGGTCGGCCGATGCGAGTTTCCTTTGTATCGGTGGCCACACAAACAAGTCCCCTGGACTTGCGTGACAATGTGGTCTCTAGTTCCATCAAAGACCACGGGGAATTGCTGGAGATAAGATTTGAAATGAGGGGATTGGAGTTTGTTAACTCTGATCTGGTCGGGCTGGAAGGCCAGCAATCCCCTGCCTTGCTTGACTGCTTGGCTCTACTTCCAGAGGTGTATGAGGTACTTAACTCTAACTCTTTAAGTCTCAGGGACAAGAACAGCTGTCCACCTCCAGTGGAGAGAGAGAGTGAAGAGGAGGAGGAGTCCTCACCCCCGGGAGCTGTGGCCAGGACCCCACCATTGCCATCGACTCCGGTCTTGCGACCTCGTGACGATCTTCCAACCGAGGGTACTCCGGTGGTGAAGATCCCGGACAAAAATCCATCTTGTCCGTGCTGTGGTAATGTGACGGGAAAATTGTCGGGACTCATTGAACATCTGAAAAGAGCACATGGGAAGAAAAAGATCTTATTCCAATGTACTCGGTGTGGGAGAACTGATGTAAGACACCATAGTATTGCATGCCATTTTCCTAAATGTAAGGGGCTTCCCTCTCGGGAAGCCTCTCCCGAGAGGAGTTGGAAGTGTGAGGTCTGTGAGAAAACATTTGAAACAAAAATCGGCCTGGGGCAGCACAAGCGCTTGGTCCATCCAGTCACAAGAAATCTTGAGCGGATTACCGCTGCACGCCCTAAGGCAGGTACAATGAGAGGGGCACATCGTCGATGTTGGACTGAGGATGAGATTGAATTGTTGAGAAAGTTGGATAAGCAATATGAGGGGCAGAAAAACATCAACAAGTTGATTGCGGAATATATTCCGACCAAGACAACAAAGCAGATAAGTGATAAACGACGGGACCTTCATAAGAGCCCGGTGAAGAAGGGAAAAGATCAAGAGCGAAAGAAACATCTAGATTTGGAAGGAGAACATCTTGTGGAAGAGGAGCACCCGGTGTGCACTGGATCGGAGATGGAACGGGGACTAAAGTCCCACTACCGAAAGACAATCTCTGAGTGGGTAACATCTGGAACAGTGTCCATTCTTCATGGAATGTTCAAGCGGGTGGTCGAAGGGAAAGAAGACCTAGCAACAGCTGCTGATAAGGCAATGGAAGACTGGCTTGCATGCCTCGCCTTTAAGTCCTCTGAGTTGAAAGCTGCCCAGGGTCGGACGCGCCAAGTGGCCCAAACGGCTCGGCCTTCGGAACCACCAAAGGAGTGGATGAAGAAGAGAGCCATGAAACGGGGGAAGTTCCTACGGTTCCAGCGGCTGTTCCACCTGGATAGGGGGAAACTGGCCGGTATAATCCTGGACGACGTGGAATCCCTGAGATGTGGTATCCCACAAGATGAGATACACAGCGTGTTCAAGTCGAGATGGGAATCACCGGGAACATTCAAGGGCCTGGGTGCGTTCAGATCCAGGGGCCAGGCGGACAACTCAGCATTCGAAGCCATGATCACGGCAAAAGAAATCTCGAAAAACATCAAAGAGATGAAGAAGAACAGTGCGCCAGGACCAGACAGACTAAGTCTGCGGGATATCATTAAGATAGACCCCCATTGTGTCCAGTTAATGGAACTATTCAACCTATGGCTGGTGACTGGCAGTGTACCGGACATGGTGAAAGAATGTCGGACTGTGTTAATATCCAAATCGTCCTTGCCTGAACGCCAAATGGACATCAACAACTGGCGACCAATTACTATCGGATCGATCATCTTGAGGCTATTCTCAAGGATCCTGACGGCAAGACTGGCGAAGGCATGCCCTATCAATCCGCGACAGAAGGGCTTTATTAGATCAGCGGGATGTGCGGAAAATTTGAAATTACTACAGCTACTGATTAAGAACGCGAAAAAGGAACATCGGCCCTTGGGTGTTGTCTTCATTGACCTTGCTAAAGCCTTCGACACCGTGAGTCATTTTCATCTTATTGCAGTGCTTAAGCAAAAGGGTGTGGACCATCACATTATTACCCTGATTACAAACATGTATCAAAATATTAAAACTCGCATTACTATGAAGAATGAACAGTCGGATCCCATCGGGATCCACATTGGTGTTAAACAGGGCGATCCAATGTCACCTATACTCTTTAACTTATCTGTGGACCCTCTGTTGTGCAAGTTAGAAGAAGAAGGTAATGGATACCATCATGATTTAAAGTGTATAACATCTATGGCTTTTGCAGACGACTTGGTTCTGTTAAGCGGATCCTGGGAAGGAATGCAAAATAACATCAAAATCCTAGAGGCCTTTTGTGATCTTACCGGCCTCAGGACTCAAGGGGAGAAATGCCATGGTTTTTATATACAACCAACTAAGGACTCGTATACGATCAATGACTGTCCTCCATGGCAGATCAATGGTACCCCACTTAATATGATTGAACCCGGTAGTTCGGAGAAATACCTGGGACTGAGAATAGACCCATGGACTGGAATATCTAAGCCTGAACTACAACTGAAAATGAAAGATTGGTTACAACGGATTGGAGAAGCGCCATTAAAGCCATTTCAGAAAGTAGACATCTTGAAGGGATATACTATCCCACGACTGATTTACTTAGCAGACCAAGCTGGTGTAAAAACTACTTCTTTAGAAGGCCTTGACCTGATAATTCGAACTACAGTCAAGGACTGGTTACATCTTCCCCCCAGTACCTGCGATGCATTACTTTATTCCAGTACGCGTGATGGAGGTTTAGGCATCACGAGACTCTCGGGTTTGATCCCAAGCATACAAGCCCGAAGACTGCATAGAATTGCGCAGTCTTCGGATGAAACTATAAGATCAATAGTGAAGCAAGAGGGAATAGAAAAAGAGTTTGAAAAACTGTGGGTAACAGCTGGAGGTGATAAAAACAAAATACCATCTATATGGGACCCGAGTGCGATTAGTTTAACCATTGAGGACTTGGGCGATGATGAATTTGTTTCAGAGTGGGAAGTACCAGCTCCCAAAACCATCTTTCCTAAACCTTGTGACTGGCGTAAATTGGAATTCAAAAACTGGACCAAGCTACAGTCCCAGGGCCGTGGTATTGCCAACTTTGAGAGGGATAAAATCAGTAACAATTGGATTGAACAATATAGAGGCATTCCTCACCGAAAACTCCTCACGGCATTACAACTGAGAGCAAACGTGTATCCCACTAGGGAATTCCTAGCAAGGGGGAGACAGGAGTCGTACATAAAATCTTGTCGACACTGTCAAGCAGAAAACGAATCAATTGCGCATATAATTGGGTACTGCCCCGCAGTGCAAGAGGCCAGAATTAAAAGACACAACCAAGTATGTGATTTAATTATAACTGAAGTTAAAAAGAAGGACTGGATTGTATTCCAGGAGCCAATATTGAAAAGCAAAAGTAATGAAATCTATAAACCTGATCTGGTGTTTGTAAAAGGAGATCAGGCAATGGTTATTGATGTGACAATTCGGTACGAAAGTAAACTGTCATCACTGGCGGATGCGGCGGCTGAAAAAGTAAAGAAATACTGCCATCTCAAGAGTCAAATTCAGGAATTGACAAACGCTAAAAATATTCAATTTAAGGGATTCCCTGTGGGTGCGCGAGGTAAATGGTATTCTGGCAATTACGAAGTGTTAAAGGCATTAGGAATCTCTAATTCCCGGCAAGAAAAGATTGCAAAATGTATTTCGAGAAAGGCATTGTTGACATCAGTTGATATTGTGCATATGTTTGCGAGTCATTCAAGATCTGTTGTAACAACTTAATTTTTGTTGCTAGTTTGTTATATGAACTTTTTTCTGTTTGCTGTTCTATAGTATTACTCACTTATCTTTGTTGTACTATGCATTTCTTTAATAAAACTACCCCTGGTTCTCTTGCTTTATTACCTTGGCTGTGGTCTCATGCCATGTCATCTTGGCACTGGAATAGGTCGGGAGAGGAAATGGAACTTGTGATCATGACGTGTCATATTAATCTAAATTTGGACAAAACACTAATTGGAAATGTCAAAACCGTACTGATTTGGACCTTTACTACCGGATTTGACCCAGGTGGACGGGCCACCTTTACTTAACTCGGAAAAGAAACACATATCTATTCTATGTGTTTGTTAAA</t>
  </si>
  <si>
    <t>TAATTTTTGTTGCTAGTTTGTTATATGAACTTTTTTCTGTTTGCTGTTCTATAGTATTACTCACTTATCTTTGTTGTACTATGCATTTCTTTAATAAAACTACCCCTGGTTCTCTTGCTTTATTACCTTGGCTGTGGTCTCATGCCATGTCATCTTGGCACTGGAATAGGTCGGGAGAGGAAATGGAACTTGTGATCATGACGTGTCATATTAATCTAAATTTGGACAAAACACTAATTGGAAATGTCAAAACCGTACTGATTTGGACCTTTACTACCGGATTTGACCCAGGTGGACGGGCCACCTTTACTTAACTCGGAAAAGAAACACATATCTATTCTATGTGTTTGTTAAA</t>
  </si>
  <si>
    <t>Poicephalus cryptoxanthus</t>
  </si>
  <si>
    <t>Brown-headed parrot</t>
  </si>
  <si>
    <t>GCA_026413525.1</t>
  </si>
  <si>
    <t>R2-1_PCr</t>
  </si>
  <si>
    <t>KPPGLLPETWPPGLLGAMSQGGPIPMGENSDLAGGIWFRAPVFLSRVSVGSQTSPSDWVDLVSWNFNFLPGSKSKSQGVDPVSIHGVDLISKNDQVDLAAQNLPSKLSPNSAENELALLANLEFYRSDLFVHEGVHFSAHWEGLSGLPEVYEQLAPQPCVGDSLPRDTKLFVLEQHCSSEEKESEDAPKTSPPEPGKPGEQTPEETVTVTVPDKNPPCPCCGTRVNSVLSLIEHLKGAHGKKRICFRCVKCGKEGTNYHSVVCHFAKCRGPETETAPAGEWICEVCGRDFNTKIGLGQHKRHAHPMVRNQERIVASHPKETSNRGAHKRCWTKEEEEMLIRLEAQFEGNRNINKLIAEHITTKTAKQISDKRRLLPRKPAEDVNDEPGVSTRTRRAAAGQRKEPGVSNLTQAAAEDNGPVRSHLPGKPAAGKKTMDEISHCTEKGGGRRGTIKKQMAGQLQAHYHQTLGERLSAGAISTFPRAFKQLMEGQEMQATINQSAQDCFGCLESISQIRTATRDKINKGTREKHPKRPFQKWMKDRAIKKGDYLRFQRLFHLDRGKLAKIILDDVETLSCDIPPSEIYSVFKNRWETPGNFTSLGDFQINGKADNSAFRDLITAKEIEKNVQEMSKGSAPGPDGITLGDIKKMDPEYSRTAEIFNLWLTSGKIPDTVRGCRTVLIPKSTEPERLKDANNWRPITIGSILLRLFSRIVTARLSKACPLNPRQRGFIRAAGCSENLKLLQSVMRSAKKEHRPLGVVFVDIAKAFDTVSHQHILHALQQREVDPHIIGLVSNMYKDISTYITVKKNTHTDKIHLRVGVKQGDPMSPLLFNLAMDPLLCKLEESGKGYHRGRSSITAMAFADDLVLLSDSWENMKTNIKILETFCNLTGLKTQGLKCHGYYIKPTKDSYTVNDCAAWTINGTPLKLIDPGESEKYLGLQIDPWNGIAKSNLSTKLEYWLERIDQAPLKPLQKIDILKTYTIPRLTYLADHSDLKAGFLESLDQKIRTTVKDWLHLPSCTCDAILYSSTKDGGLGITKLAGLIPSVQARRLHRIAQSSDETMKMFLDKDQMEQMHKKLWIQAGGDREKIPSIWDAPPVNEPSSSASTTSEWEAPSLKAKFPKPCNWRKNEFKNWTKLVSQGRGIINFEGDKISNHWLQYYRSIPHRKLLTALQLRANVYPTREFLARGRQDKYIKACRHCDADIESCAHIIGNCPVTQDARIKRHNDICEVLLEEAKKKDWVVFKEPHIRDTTKELYKPDLIFVKDARAIVVDVTVRYETAKTSLEVAAAEKVAKYKHLETEVRNLTNAKDVAFMGFPLGARGKWHQKNFELLGALGLSKSRQEKIARTLSTRALMSSVDIVHMFASRARKLGNQSS</t>
  </si>
  <si>
    <t>GCCTCCCGCCATTGTTTGGCCTTGGGGCGTCCCCCCCCACCATTGGGTGTTTACCGCGCTGTTGCCATGGTTACGCGTCGCGCACTGATTATGTGACGGCCGCGGGAGCCAATGGGGGGGGGGAAGAGAGAAGAGGCGGAAGCGTCACTTCCGGAGCGCGGCGGCAGCGGTGGGTCCGCGTCCGGCCCGCGCTCAGCGCCGCCGCTTCGGGGCCAACGGCGCTGGGAGGCGGCGAACGGGCACCGGGGGGTCGGCGGACGGCGGTGCCGGAGGCGGTGCAGCGCCTGGCTGCGGGGTAGATGGGAAAGAAGCTGAGGAGGGACCTCCGCGCTCTCTGGCAGGAGGATGGAGCCGGGAGGGAGCCGCTGGCACCCAGGCGATGGGACGAGAGGACACGGCCTCGGGCTGCCCCGGCGGGGCGGGGATGGATGGAGATGGGGAAGGATTTATCCATTGGAACAGACTGCGCGGGGAACGGTGGAGGCCCCGGCCCAGGCCCCGGGACCGTTCACACCCCTCGCAGCTGAGGCGCTCGGTGCTGTGGGTTGGTGGCGGCCGTGGCAGTGCGGGAACGGTTGGATCCGATGCCCTTAAACGCCGTTTCCAACCCCATTGATCCGGTGGCGGGGAGCCGCTGGGAATAACGCGGGACGAGCGCGAGGCCCGGCGCGGCTCCGTCTCCATGGCGACCGGTGGGCGGGGAAAGGGGCGTGGCCTCGGGGCAGGGGGTTGCTTCTTATTGGTCAGTGGGCGGGGCCATCATTCGCGGGGGCGGGTCCCCGGGGGGGTCCCCGGGCCGGCGCCCCGCCTCGGCCGGCGCCTAGCAGCCGGCTTAGAACTGGTGCGGACCAGGGGAATCCGACTGTTTAATTAAAACAAAGCATCGCGAAGGCCCGCGGCGGGTGTTGACGCGATGTGATTTCTGCCCAGTGCTCTGAATGTCAAAGTGAAGAAATTCAATGAAGCGCGGGTAAACGGCGGGAGTAACTATGACTCTCTTAAGG</t>
  </si>
  <si>
    <t>CGGCTTTGGAGAGTATAGTTACGAACTGGGCATCGCTGCAGAGATCGCACCTCCTCGTGGTCCCGCTGGACACCCGTAAAGGGTGACTAAGTCGATCTCTGCCCCAGCACGGAGCCGTTGGGACCCGCCGGCCCAACGAACTCCCGCAAAAATTCGGTGAAACAAATTCCCCGGTAAAAGCCGCCTGGCTTATTGCCCGAAACCTGGCCCCCCGGTTTACTTGGGGCAATGTCTCAAGGTGGTCCCATTCCGATGGGAGAGAATTCTGATCTGGCGGGGGGGATCTGGTTTAGAGCGCCGGTATTCCTGTCCAGGGTATCGGTGGGCTCCCAGACCTCCCCCAGCGACTGGGTTGACCTGGTGTCCTGGAATTTTAATTTTTTACCAGGCTCCAAGTCTAAGTCCCAGGGGGTCGACCCGGTGTCTATACACGGGGTCGACCTGATATCCAAAAATGACCAGGTAGACCTGGCAGCCCAAAATTTACCATCCAAATTGTCCCCCAATTCGGCAGAAAATGAATTGGCTTTGCTGGCGAACTTAGAGTTTTATAGGTCGGATTTATTTGTGCATGAGGGTGTTCATTTTTCTGCTCATTGGGAGGGACTGAGTGGCTTGCCCGAGGTGTATGAACAGCTTGCACCACAACCATGTGTGGGAGATAGCCTCCCGCGAGACACTAAACTGTTTGTGCTTGAGCAACATTGTAGCAGCGAGGAAAAGGAGAGTGAGGACGCGCCAAAAACATCGCCTCCAGAGCCTGGGAAGCCCGGGGAGCAGACACCTGAGGAGACCGTGACGGTGACTGTGCCTGACAAAAATCCACCTTGTCCCTGCTGTGGTACCCGGGTAAACTCTGTGTTGTCCCTGATTGAACATCTAAAGGGGGCACACGGGAAAAAGAGGATTTGTTTTCGGTGTGTTAAATGTGGAAAGGAAGGTACTAACTATCACAGTGTTGTTTGTCACTTTGCCAAATGCAGGGGTCCAGAGACCGAAACGGCTCCAGCTGGGGAGTGGATCTGTGAGGTATGCGGCAGAGATTTCAATACCAAAATTGGCCTGGGACAACACAAAAGACACGCACACCCGATGGTAAGGAACCAGGAAAGGATCGTTGCTTCCCACCCGAAGGAAACATCTAACCGAGGAGCCCACAAAAGATGCTGGACAAAAGAGGAGGAAGAAATGCTGATAAGGTTAGAGGCGCAGTTCGAGGGCAACAGAAACATCAATAAACTTATCGCGGAACACATCACAACCAAAACAGCTAAGCAGATAAGCGACAAAAGGAGATTGCTGCCCAGGAAACCAGCAGAGGACGTTAATGATGAACCTGGTGTGAGTACTCGAACCAGGAGAGCAGCTGCGGGCCAGAGAAAGGAACCTGGGGTGAGTAATCTAACCCAGGCTGCAGCCGAGGACAATGGACCCGTTAGGAGCCACCTGCCGGGGAAGCCAGCTGCCGGAAAGAAAACAATGGACGAGATAAGCCACTGCACTGAGAAGGGTGGTGGCCGGAGGGGAACCATCAAGAAACAGATGGCCGGGCAACTGCAGGCTCATTACCATCAAACACTCGGGGAGCGGCTATCAGCTGGGGCAATTAGCACCTTCCCCCGGGCATTCAAGCAGTTAATGGAAGGCCAGGAGATGCAAGCAACGATCAATCAATCAGCGCAGGACTGCTTCGGATGCCTGGAATCGATAAGCCAGATAAGAACAGCAACCCGAGATAAGATCAACAAAGGAACCCGGGAGAAGCATCCAAAGAGACCTTTTCAAAAGTGGATGAAAGACAGAGCAATTAAGAAGGGTGATTACCTTCGCTTCCAGCGATTATTCCATCTCGACAGGGGGAAACTTGCAAAAATTATTTTGGACGATGTTGAGACTTTGTCCTGTGATATTCCACCCAGTGAAATTTATTCGGTTTTTAAAAACAGATGGGAAACACCTGGGAACTTTACTAGCCTTGGGGACTTCCAAATTAACGGGAAAGCCGACAATAGTGCTTTCAGAGACTTAATTACGGCTAAAGAAATTGAGAAAAACGTGCAGGAAATGAGCAAAGGCTCAGCTCCCGGTCCCGATGGGATTACTCTTGGGGACATCAAGAAGATGGATCCCGAGTACTCCCGGACAGCCGAGATCTTCAATCTGTGGTTAACATCTGGTAAAATCCCGGACACGGTGAGGGGATGCAGGACCGTTTTGATTCCTAAATCAACAGAACCTGAACGTTTAAAGGACGCTAATAACTGGAGACCCATCACGATCGGTTCCATCTTGCTGAGACTATTTTCCAGGATTGTAACAGCTAGGCTGAGCAAAGCCTGCCCCCTCAACCCAAGGCAAAGAGGCTTCATCAGAGCGGCGGGATGCTCTGAAAACCTGAAACTCCTGCAATCTGTCATGCGGTCTGCCAAAAAAGAACACAGACCACTGGGTGTTGTATTCGTGGACATTGCCAAGGCTTTTGACACCGTAAGCCACCAGCACATTCTACACGCTTTGCAGCAAAGAGAAGTGGACCCCCACATTATTGGCCTGGTGAGTAACATGTACAAGGACATCAGTACATATATCACCGTGAAGAAAAACACACACACAGATAAAATCCATCTCCGGGTTGGAGTAAAACAGGGTGACCCAATGTCACCCCTTTTATTTAATCTGGCTATGGACCCCCTGTTGTGCAAGCTGGAAGAGAGCGGCAAAGGGTACCATCGAGGCCGGAGCAGCATCACGGCGATGGCATTTGCGGACGATCTGGTCTTGTTGAGTGACTCCTGGGAAAATATGAAAACAAACATCAAGATATTAGAGACCTTCTGCAATCTCACTGGTCTCAAAACACAGGGACTAAAGTGCCACGGCTATTACATCAAGCCGACAAAGGACTCTTACACCGTCAATGACTGCGCTGCTTGGACCATCAACGGCACACCCCTGAAATTGATTGACCCCGGCGAATCTGAGAAATACCTCGGCCTGCAGATTGACCCCTGGAATGGGATAGCAAAATCCAACCTCTCCACAAAACTGGAATATTGGCTCGAACGAATTGATCAAGCTCCACTTAAACCTCTGCAGAAAATTGATATCCTCAAAACATACACCATCCCTCGACTGACGTACCTGGCTGACCATTCAGACCTGAAAGCCGGGTTCCTGGAAAGCCTCGACCAAAAAATTCGAACTACGGTCAAGGACTGGCTGCACTTACCTTCGTGCACGTGCGATGCCATCCTGTACTCGAGCACGAAGGACGGTGGTTTGGGCATCACCAAATTGGCAGGGCTGATCCCCAGCGTGCAGGCCCGAAGACTGCATCGTATCGCTCAGTCTTCGGATGAGACGATGAAAATGTTCCTGGACAAAGATCAAATGGAACAAATGCATAAGAAACTGTGGATTCAAGCTGGAGGGGACAGGGAAAAGATTCCTTCAATTTGGGATGCACCACCGGTGAACGAACCATCTAGCAGTGCAAGCACAACTTCGGAGTGGGAAGCACCGTCCTTAAAAGCTAAATTTCCAAAACCGTGCAATTGGAGGAAAAACGAATTTAAAAATTGGACTAAATTAGTGTCCCAAGGCCGTGGAATTATAAATTTTGAAGGCGATAAAATTAGCAACCATTGGCTACAATATTACAGAAGCATACCTCACAGGAAGCTCCTCACCGCTTTACAACTCAGAGCCAACGTATACCCCACAAGAGAGTTCCTAGCAAGGGGGAGACAAGATAAATACATCAAGGCATGTAGGCATTGCGATGCGGACATCGAAAGCTGCGCCCACATCATCGGCAACTGCCCAGTGACGCAGGACGCTCGGATCAAGAGGCACAATGACATCTGCGAAGTGCTTCTTGAGGAGGCGAAAAAGAAGGACTGGGTAGTGTTCAAGGAACCGCACATAAGGGATACCACCAAGGAATTGTACAAACCCGATCTGATATTTGTGAAAGACGCCCGTGCAATTGTGGTGGATGTGACAGTACGATACGAAACAGCCAAAACATCGCTAGAGGTCGCCGCTGCAGAGAAAGTGGCCAAGTACAAGCACCTAGAGACTGAGGTACGAAACCTCACCAACGCAAAGGACGTTGCTTTTATGGGCTTTCCCCTTGGAGCGCGGGGGAAATGGCACCAGAAAAATTTTGAACTTTTGGGAGCTCTTGGCCTCTCTAAGTCGAGGCAAGAGAAGATTGCAAGGACTTTGTCCACAAGAGCGCTCATGTCATCCGTGGACATTGTACACATGTTTGCCAGTAGGGCCAGAAAATTAGGTAACCAAAGTAGTTGATATTGTTAAGTTTTTTATTGCTTTTTTGTAACTTTTTGTAGCTCCCATTTTGGTAGTACTTTTTGCATTTTTGTATTTTTTGTAAGTTTTATATGCCTTAATGATTTTTAAATTTTAATAAATAAGACGGTAGCTAGGGACGTAGGGCAGCCACAAGCCAGTTAGGTAGCTGATAGTGAGTAGGGACAGGACTTCTTATTTCATAACGCGTCAATTACCACCCGAACTGGACCAATTTACCGGACTTGTCCAAGGTGGACGGGCCACCTTTACTTAACCCGGAAAAGGAACATATATTATTTATATGTGTTCGAAAAACAGCTTAAGAGGGCTAGTTACTGACTGGGCCTCGCCGTGGAAGTCACACCTCCTAGTGGTCCCGCCGGACACCTGTAAAGGGTGACTGAGTTGACTTCTGCCCCAGTGTGAGTGAGGGAGTTCACTCTCTCTCCCTATTGTCTGGACTCGCCACCCAGCAATAGTCTCACAATCTGCTGAAACCAATTATTGGCACAGCTTCCTGCTGCTGCCCAGAGCCTAGTCCACGGGCCAAAGTTGGACGCAGTCGGCAGTGTGGTTGAGGGACCCATTGCTGACTGAACCTTCCCTAACTTGGACTGGACTTAATACTTCCTTAACCGATATCGACCATGGTACAATTGTGCATGAGATACGTATCAACAGGCACTCAGACTGACCCCTCAGATCTAAGGGTCAGGGCGGCTGAAATTCCACCTGTGCCTTCTGCATTGCGTGACGAAGGGTTCCAACAAGTTTGCCTAGAGTTTATCAACTCGCTGTATGATGAAGGTCTCCACCAGGAAATCGCATGCGAGGGTCTGGCCGACCTGCCTGAACCATATGAGCTCCCGTTGGTGCGATCAACTCATATGTCAGGCTCTGAGTGTGCACAACCGGTGGTGGAAGTGCCTGA</t>
  </si>
  <si>
    <t>TGATATTGTTAAGTTTTTTATTGCTTTTTTGTAACTTTTTGTAGCTCCCATTTTGGTAGTACTTTTTGCATTTTTGTATTTTTTGTAAGTTTTATATGCCTTAATGATTTTTAAATTTTAATAAATAAGACGGTAGCTAGGGACGTAGGGCAGCCACAAGCCAGTTAGGTAGCTGATAGTGAGTAGGGACAGGACTTCTTATTTCATAACGCGTCAATTACCACCCGAACTGGACCAATTTACCGGACTTGTCCAAGGTGGACGGGCCACCTTTACTTAACCCGGAAAAGGAACATATATTATTTATATGTGTTCGAAAAACAGCTTAAGAGGGCTAGTTACTGACTGGGCCTCGCCGTGGAAGTCACACCTCCTAGTGGTCCCGCCGGACACCTGTAAAGGGTGACTGAGTTGACTTCTGCCCCAGTGTGAGTGAGGGAGTTCACTCTCTCTCCCTATTGTCTGGACTCGCCACCCAGCAATAGTCTCACAATCTGCTGAAACCAATTATTGGCACAGCTTCCTGCTGCTGCCCAGAGCCTAGTCCACGGGCCAAAGTTGGACGCAGTCGGCAGTGTGGTTGAGGGACCCATTGCTGACTGAACCTTCCCTAACTTGGACTGGACTTAATACTTCCTTAACCGATATCGACCATGGTACAATTGTGCATGAGATACGTATCAACAGGCACTCAGACTGACCCCTCAGATCTAAGGGTCAGGGCGGCTGAAATTCCACCTGTGCCTTCTGCATTGCGTGACGAAGGGTTCCAACAAGTTTGCCTAGAGTTTATCAACTCGCTGTATGATGAAGGTCTCCACCAGGAAATCGCATGCGAGGGTCTGGCCGACCTGCCTGAACCATATGAGCTCCCGTTGGTGCGATCAACTCATATGTCAGGCTCTGAGTGTGCACAACCGGTGGTGGAAGTGCCTGA</t>
  </si>
  <si>
    <t>Psittacula roseata</t>
  </si>
  <si>
    <t>Blossom-headed parakeet</t>
  </si>
  <si>
    <t>GCA_032354935.1</t>
  </si>
  <si>
    <t>R2-1_PRo</t>
  </si>
  <si>
    <t>SNMVDPDPFLGGGVWGPPIRLSRVSVGTQTSPADWVDLLSRALPGTKSISQGVDLVSAFPRHRVDLLSKTHQVDLVSQNDLTSKTTNLAENELDVLVNLYFEMYRSDLHEHVHEGVHSSVDWEVLGGLPEVYEQLAPQPCVGENLDPSPPQDSEPLVLGEGSGKEVSEGTPEALPPVPGEHGGQSPDNIVKVTVPDKNPPCPCCGTRVNSVLSLIEHLKGSHGKKRVCFRCAKCGKENINYHSVICHFPKCKGPVVEQVPKGEWICEVCGRDFPTKIGLGQHKRLAHPLIRNQERIVASQPKETSNRGAHKRCWTKEEEELLIKLEAQFEGNRNINQLIAEHITTKTAKQISDKRRLLPRKATDGADKEPGMTLRSRRAVGSVGTEPGSSQQSQAGAANNGPGKTHQPGTTAAGERTMGRLRRHADKDNGRQKTSGQQSEGQLQAHYHKMIKEGLSAGAINNFSKAFKQLMDGQEMRTMINQAAQDCFGCLESISQIRTATRGKKEHMTREKQPKKPFQKWMKNRAIKKGDYLRFQRLFHLDRGKLAKIILDDIECLSCDISPSEIYSVFKARWEAPGNFAGLGDFEIKGKADNSAFRDLITAKEIERNVQEMSKGSAPGPDGITLGDIRKMDPGYSRTAELFNLWLTSGEIPDMVRGCRSVLIPKSTKPERLKDINNWRPITIGSILLRLFSRIITARLSKACPLNPRQRGFIRAAGCSENLKLLQTIIRTAKSEHRPLGVVFVDIAKAFDTVSHQHIIHALQQRGVDPHIIGLVNNMYKDISTYVTTKRNTHTDKIQIRVGVKQGDPLSPLLFNLAMDPLLCKLEERGKGFHRGQSSITAMAFADDLVLLSDSWENMKTNIKLLETFCHLTGLKTQGEKCHGFYIKPTKDSYTVNNCAAWTINGTPLNMINPGESEKYLGLQFDPWTGIAKTNFTTKLEFWLERIDQAPLKPLQKLDILKTYTIPRLTYLADHAEVKAGALEALDQKIRTAVKDWLHLPSSTCDAILYSSTKDGGLGVTKLAGLIPSVQARRLHRIAQSSDETMKEFLEKQQMEQLYKKLWIQAGGESEKMPSIWEALPATVPPNSADTTSEWEAPILKAKFPKPCDWRKKEFEKWTKLVSQGRGIKNFEGDRISNDWLQYYRRIPHRKLLTALQLRANVYPTREFLSRGREEKYIKACRHCNADNETCAHIIGYCPVTQDARIKRHNHICDVLIEEAKKKDWVVFKEPHLRDTIKELYKPDLIFVKDGRAFVVDVTVRYEASKTSLEEAAAEKVNKYKHLGSEVRNLTNAKDVVFMGFPLGARGKWYEGNFELLETLGLSKSRRVRVAKTLSTAALLSSVDIVHMFASRARRLHDVE</t>
  </si>
  <si>
    <t>CTGCCGGTCGCGGCCGGCGTCGGCGCGCGGGTCCCGCGGGGGTGGGTCCCCGGGGGGGTCCCCGGGCCGGCGCCCCGCCTCGGCCGGCGCCTAGCAGCCGGCTTAGAACTGGTGCGGACCAGGGGAATCCGACTGTTTAATTAAAACAAAGCATCGCGAAGGCCCGCGGCGGGTGTTGACGCGATGTGATTTCTGCCCAGTGCTCTGAATGTCAAAGTGAAGAAATTCAATGAAGCGCGGGTAAACGGCGGGAGTAACTATGACTCTCTTAAGG</t>
  </si>
  <si>
    <t>CGGCTTTTGAGAGTATAGTTACAAACTGGGCATCGCTGCAGAGATCGCACCTCCTCGTGGTCCCGCTGGTAGCCCTGCGTAGGGTGACCAAGTCGATCTCTGCCCCAGCTGCGGAGCCGTTGGGGCTCACCAGCCCAACGAACTCCTACCAAATTCGGTGAAACAAATTCCTCGGTAAAAGCCGCGTGGCTTATTGCCTGAAACCTGGCCCCCCGGTTTCAGACAGGGGCAAAGAGCTCGGAAGTTGGACTGACCACCCACTCCGCTCTCGTAGTCTAACATGGTTGATCCGGATCCGTTCCTTGGGGGGGGGGTCTGGGGGCCGCCGATACGCCTGTCCAGGGTATCGGTGGGCACTCAGACTTCCCCGGCCGACTGGGTAGACCTGTTGTCCAGGGCTTTACCCGGCACCAAGTCTATTTCCCAGGGGGTAGACCTGGTGTCTGCTTTTCCTAGACACCGGGTAGACCTGTTGTCCAAAACCCACCAGGTAGACCTGGTGTCCCAAAACGACTTAACATCAAAAACCACCAATCTGGCAGAAAATGAATTGGATGTACTGGTGAATCTTTATTTTGAAATGTATAGATCGGACTTGCATGAGCATGTGCATGAGGGTGTTCATTCTTCTGTGGATTGGGAGGTGCTGGGCGGGCTGCCTGAGGTGTATGAACAACTTGCACCACAACCGTGTGTGGGGGAAAACTTAGATCCTAGCCCCCCACAAGACAGTGAACCGCTTGTGCTTGGTGAGGGAAGCGGCAAAGAGGTGAGTGAAGGCACACCAGAGGCATTGCCTCCAGTGCCTGGGGAACACGGAGGACAGTCACCGGATAACATCGTGAAGGTGACTGTTCCTGACAAAAATCCACCTTGTCCCTGCTGTGGAACCCGGGTTAACTCTGTGTTAAGCCTGATTGAACATCTAAAGGGGTCGCACGGGAAAAAGAGGGTTTGCTTTCGGTGTGCAAAGTGTGGAAAAGAAAATATTAACTATCATAGTGTGATTTGTCATTTTCCAAAGTGTAAAGGTCCAGTGGTTGAACAGGTGCCAAAAGGAGAGTGGATCTGTGAGGTATGCGGCCGAGATTTTCCAACCAAAATTGGCCTGGGACAACATAAAAGATTAGCGCACCCGTTGATAAGGAACCAAGAAAGGATCGTTGCTTCCCAACCGAAAGAAACATCAAATCGTGGAGCCCACAAAAGGTGCTGGACAAAAGAGGAGGAAGAGCTGTTGATAAAACTGGAGGCTCAATTCGAGGGGAACAGAAACATCAATCAGCTTATCGCCGAACACATAACGACCAAAACCGCTAAGCAAATTAGTGATAAAAGAAGATTGCTGCCGAGAAAAGCAACAGATGGCGCTGACAAAGAACCTGGGATGACTCTTCGCAGCAGGAGAGCAGTTGGAAGCGTGGGAACAGAGCCTGGGTCGAGCCAGCAATCCCAGGCAGGAGCTGCGAACAATGGACCTGGAAAGACCCATCAGCCAGGGACGACAGCTGCCGGAGAGAGAACAATGGGGAGATTAAGAAGACACGCTGATAAGGATAACGGTCGCCAGAAGACCAGCGGCCAGCAGAGCGAGGGGCAGCTGCAGGCTCATTACCACAAAATGATCAAAGAGGGCTTATCAGCTGGAGCAATTAACAACTTCTCCAAAGCATTCAAACAACTAATGGATGGCCAGGAGATGCGAACAATGATCAATCAAGCAGCGCAGGATTGCTTTGGATGCCTGGAATCGATAAGCCAGATAAGAACCGCTACCCGTGGGAAAAAGGAGCACATGACCCGTGAGAAGCAGCCGAAGAAGCCGTTTCAGAAATGGATGAAGAACAGAGCGATTAAAAAAGGTGATTATCTGCGCTTCCAGCGTTTATTTCATCTGGACAGGGGGAAACTAGCAAAAATTATTTTGGATGACATAGAGTGCTTGTCCTGTGATATTTCACCCAGTGAGATTTATTCGGTATTTAAAGCCAGATGGGAAGCACCTGGTAATTTTGCAGGCCTTGGGGACTTTGAAATTAAAGGGAAGGCAGACAACAGCGCCTTCAGAGACTTAATCACGGCCAAAGAAATTGAAAGAAATGTGCAGGAGATGAGCAAGGGCTCGGCTCCAGGTCCAGATGGGATTACTCTTGGGGACATCAGGAAGATGGATCCCGGGTATTCCCGGACTGCTGAGCTCTTCAACTTATGGCTAACATCTGGGGAGATCCCGGACATGGTGAGGGGGTGCAGAAGTGTTTTGATTCCTAAATCCACAAAACCGGAACGTTTGAAGGACATTAATAACTGGAGACCCATCACGATTGGTTCCATCTTGCTGAGACTGTTCTCCAGGATTATAACAGCAAGGCTGAGCAAAGCGTGCCCCCTCAACCCAAGGCAAAGAGGCTTTATTAGAGCAGCGGGATGCTCTGAAAACTTGAAACTCCTGCAAACTATAATTCGGACTGCCAAAAGTGAACACAGGCCACTGGGTGTTGTATTCGTGGACATCGCCAAGGCTTTTGACACCGTAAGCCACCAACACATCATTCATGCTTTGCAGCAGAGGGGAGTGGATCCCCACATCATCGGCCTGGTGAACAATATGTACAAGGACATCAGTACGTATGTCACCACAAAAAGGAACACACACACGGACAAAATCCAGATCCGGGTTGGAGTAAAGCAGGGTGACCCGCTGTCACCCCTTTTATTTAACCTGGCAATGGACCCCCTGTTGTGCAAGCTGGAAGAGCGCGGGAAAGGATTCCACCGAGGACAGAGCAGTATAACTGCCATGGCATTCGCTGACGACCTGGTCCTGCTGAGCGACTCCTGGGAAAACATGAAAACAAACATCAAGTTATTAGAGACCTTCTGCCATCTCACCGGTCTCAAAACACAAGGGGAAAAGTGTCACGGCTTCTACATCAAGCCTACAAAGGACTCTTACACCGTCAATAACTGCGCTGCGTGGACCATCAACGGCACACCCCTGAACATGATCAATCCCGGAGAGTCTGAGAAATATCTTGGCCTGCAGTTTGACCCATGGACTGGGATAGCAAAAACTAACTTCACCACAAAACTAGAATTCTGGCTGGAACGAATTGATCAAGCCCCACTTAAACCTCTGCAGAAACTCGACATCCTCAAAACATACACCATCCCTCGACTGACCTACCTGGCTGACCATGCAGAAGTAAAAGCAGGGGCTCTGGAAGCACTTGACCAGAAAATAAGAACAGCGGTCAAGGACTGGCTGCACCTTCCTTCGTCCACCTGCGATGCCATCTTGTACTCGAGCACGAAGGACGGCGGTTTGGGCGTCACCAAGTTGGCGGGACTGATTCCCAGCGTCCAGGCCCGGAGGCTGCACCGGATTGCGCAGTCCTCGGATGAAACTATGAAAGAGTTCCTGGAGAAACAACAAATGGAACAGCTGTATAAGAAATTGTGGATTCAAGCTGGAGGGGAAAGCGAGAAGATGCCCTCAATTTGGGAAGCGCTACCGGCGACTGTACCGCCTAACAGTGCAGACACAACATCAGAATGGGAAGCACCGATCCTGAAAGCTAAATTTCCTAAACCTTGTGATTGGCGGAAAAAAGAATTCGAGAAATGGACCAAATTAGTGTCCCAAGGCCGTGGAATTAAAAATTTTGAAGGTGATAGAATTAGTAACGATTGGCTCCAATACTATAGACGTATACCTCACAGGAAACTCCTCACTGCATTACAACTTAGGGCCAACGTCTACCCCACGAGAGAATTTCTCTCCCGGGGTAGAGAGGAAAAGTACATCAAGGCCTGCAGGCATTGCAACGCGGACAACGAAACCTGCGCCCACATCATCGGCTACTGCCCAGTGACGCAGGATGCTCGAATCAAGAGGCACAATCACATCTGTGACGTGCTTATTGAGGAGGCAAAGAAGAAGGACTGGGTAGTCTTCAAGGAACCACACTTGAGGGATACCATCAAGGAACTGTACAAACCAGATTTGATATTTGTGAAGGATGGACGTGCGTTCGTCGTGGATGTGACAGTACGATACGAAGCCTCCAAAACATCTCTGGAGGAAGCCGCTGCTGAGAAAGTCAACAAGTACAAACATTTAGGCTCCGAGGTGCGAAACCTCACCAACGCAAAGGACGTTGTTTTCATGGGCTTTCCCCTTGGAGCGCGGGGGAAATGGTACGAAGGGAACTTTGAACTTTTAGAAACACTTGGCCTCTCCAAATCGAGGCGAGTGAGGGTTGCAAAGACTTTATCCACAGCAGCGCTCCTGTCATCTGTGGACATTGTGCATATGTTCGCCAGTAGGGCCAGAAGATTACATGATGTAGAGTAGTGAATTTTTGTAACTTTTTGGTATTTTGTAATTCTTTATTTTTATGCTTTAATAAATTAGACGGTAGCTAGGTTCGTAAGGCAGCCACAAGCCAGTTAGGTAGCTCATAGTGGGTAGGGACAGAAACTTTAATTCATAACGCGTCAATTACCATCTGATTCGGACCAATTTCCCGGATTTGGACCAATTGACCGGATTTGTCCAAGGTGGACGGGCCACCTTTACTTAACCCGGAAAAGGAGCATATATAATTTATATGTGTTCGTAATA</t>
  </si>
  <si>
    <t>TAGTGAATTTTTGTAACTTTTTGGTATTTTGTAATTCTTTATTTTTATGCTTTAATAAATTAGACGGTAGCTAGGTTCGTAAGGCAGCCACAAGCCAGTTAGGTAGCTCATAGTGGGTAGGGACAGAAACTTTAATTCATAACGCGTCAATTACCATCTGATTCGGACCAATTTCCCGGATTTGGACCAATTGACCGGATTTGTCCAAGGTGGACGGGCCACCTTTACTTAACCCGGAAAAGGAGCATATATAATTTATATGTGTTCGTAATA</t>
  </si>
  <si>
    <t>Trichoglossus haematodus</t>
  </si>
  <si>
    <t>Coconut lorikeet</t>
  </si>
  <si>
    <t>GCA_032361345.1</t>
  </si>
  <si>
    <t>R2-1_THae</t>
  </si>
  <si>
    <t>NLAPRSDGGNGFGNGPATHSVPGNEIGQDPIDPDPFLGGGNCGLPLRLFGVSVGTQTSQEDLTPLPTKLAVNELDVLVNFSFEVYRSDLKGYVHGGVHFPVNWEVLEGFPEVYEHLAPQPCEGDNLDPSPPGDGVQDVLGREEGEKEREGAPEALPPVQRGHSEQAPDDIVKVTVPDKNPPCPCCSTRLNSVLALIDHLKGSHGKRRVCFRCAKCGRENFNHHSTVCHFAKCKGPTDDKPPVGEWICEVCGRDFTTKIGLGQHKRLAHPMVRNQERIDASQPKETSNRGAHMKCWTKEEEELLARLEVQFEGHKNINKLIAEHITTKTNKQISDKRRQMTRKGKGEGGAAGRLGPDSRRGDPSQVKVTDNGLGGNQLPGGPAAAGDKAGCHLDKEEGNRIVIRQQKKGRLQACYHKEIKRRLEEGVINTFTKAFKQLLDCQEVRPLINKTAQDCFGLLESACHIRTALRGKNKKETQEKPARGQCLKWMKTRAVKKGNYLRFQRLFHLDRGKLARIILDDIECLSCDIAPSEIYSVFKARWETPGQFAGLGDFKSTGKADNKAFRDLITAKEIKKNVQEMSKGSAPGPDGIAIGDIKGMDPGYSRTAELFNLWLTSGEIPDMVRGCRTVLIPKSTQPERLKDINNWRPITIGSILLRLFSRIVTARMTKACPLNPRQRGFIRAAGCSENLKLLQTIIRTAKSEHRPLGVVFVDIAKAFDTVSHQHILHVLQQRGVDPHIIGLVSNMYKDISTYITTKKDTHTDKIQIQVGVKQGDPLSPLLFNLAMDPLLCKLEESGNGFHRGGHTITAMAFADDLVLLSDSWENMKKNIEILEAFCDLTGLKTQGQKCHGFYIKPTKDSYTVNNCAAWTIYGTPLNMINPGDSEKYLGLQFDPWTGIARSNISSKLDSWLERINQAPLKPLQKLDILKTYTIPRLTYMADHSEMKAGALEALDLQIRSAVKDWLHLPSCTCDAILYVSTKDGGLGITKLAGLIPSIQARRLHRIAQSPDETMKAFLDKEQMEKQYAKLWVQAGGKRKKMPSIWDALPTPVLLTTSDTLSEWEAPNPKSKYPRPCNWRRKEFKKWTKLQCQGRGIKNFKGDAISNNWIQNYRRIPHRKLLTAVQLRANVYPTREFLGRGRGDDCVKFCRHCEADLETCGHIISYCPVTKEARIKRHNRICERLIEEAEKKDWVVFKEPHIRDAVKELFKPDLIFVKEDRALVVDVTVRFEATTTSLEEAAIEKVDKYKRLETEVRSLTNAKDVLFMGFPLGARGKWYQGNFGLLDMLGLPESRQVTVAKTLSTDALISSVDIVHMFASRARKLKVNV</t>
  </si>
  <si>
    <t>CCAGTGCTCTGAATGTCAAAGTGAAGAAATTCAATGAAGCGCGGGTAAACGGCGGGAGTAACTATGACTCTCTTAAGT</t>
  </si>
  <si>
    <t>CTGGTTACAACTGGGCATAGCTGCAGAGATCTCACCTCCTCGTGGTCCCGCTGGTAAGCCCTTAACAGGGTGACTAAGTAGATCTCTGCCCCAGTCAAGGAGCCGCTGGGACTCACCAGCCCAGCGATTCCTTTCAAAATTCGGTGAAACAAATTTCTCGGTGGGGGTCGCAAGACTTACTGCCTGAAACCTGGCCCCACGGTCTGACGGGGGCAACGGGTTCGGAAATGGGCCGGCCACCCATTCCGTTCCCGGCAATGAAATTGGCCAAGACCCGATTGATCCAGACCCGTTCCTCGGAGGGGGGAACTGTGGGCTGCCGCTACGCCTGTTCGGTGTATCGGTGGGCACTCAGACTTCCCAAGAGGACTTAACGCCTTTACCAACCAAATTGGCAGTGAATGAATTGGATGTACTGGTGAATTTTTCTTTTGAGGTTTATAGATCAGATCTGAAGGGGTATGTGCATGGGGGGGTTCATTTTCCTGTTAATTGGGAGGTACTGGAAGGGTTTCCGGAGGTGTATGAACATCTTGCACCTCAACCATGCGAGGGAGACAATTTAGATCCTAGTCCCCCTGGTGACGGTGTACAGGACGTGCTTGGGAGGGAGGAGGGTGAGAAGGAGAGAGAGGGTGCACCTGAGGCACTGCCTCCAGTGCAAAGGGGCCACAGTGAACAGGCACCGGATGACATCGTGAAGGTGACTGTTCCCGACAAAAATCCACCTTGTCCCTGCTGTAGTACCCGGCTAAACTCGGTGTTGGCCCTGATTGATCATCTTAAGGGGTCTCACGGGAAACGGAGGGTGTGCTTTCGGTGTGCCAAATGCGGGAGGGAGAATTTTAACCATCACAGTACTGTTTGTCATTTTGCGAAGTGCAAGGGTCCAACGGACGACAAGCCCCCGGTGGGAGAGTGGATTTGTGAGGTATGCGGTAGGGATTTTACAACAAAAATAGGTCTGGGACAACATAAAAGATTGGCGCATCCAATGGTTAGAAATCAGGAACGGATCGATGCTTCCCAGCCGAAAGAGACGTCAAATCGAGGAGCCCACATGAAGTGCTGGACGAAGGAGGAGGAGGAACTTCTGGCTAGATTGGAGGTACAGTTTGAGGGACACAAAAACATCAATAAGCTTATCGCGGAGCATATTACAACTAAAACAAATAAGCAAATTAGTGATAAAAGGAGACAAATGACCAGGAAGGGTAAAGGAGAGGGTGGAGCAGCTGGGAGACTAGGACCGGATTCTAGGAGGGGAGACCCATCTCAGGTGAAGGTCACGGACAATGGACTTGGTGGGAACCAACTGCCGGGAGGACCAGCTGCTGCAGGAGATAAGGCAGGATGTCATCTTGATAAGGAGGAAGGTAACCGGATAGTCATTAGACAACAAAAGAAGGGGCGGCTGCAGGCTTGTTATCACAAGGAGATCAAAAGACGTTTAGAGGAAGGGGTAATTAACACCTTTACCAAAGCCTTTAAACAGCTATTAGACTGCCAGGAAGTACGGCCTTTGATCAATAAGACAGCGCAGGATTGTTTTGGCCTCCTGGAATCAGCGTGCCACATACGAACGGCACTCCGTGGGAAAAACAAAAAGGAGACACAGGAGAAGCCAGCAAGAGGACAGTGTCTGAAGTGGATGAAGACAAGAGCGGTCAAAAAGGGTAATTACCTTCGCTTTCAGCGGCTTTTTCATCTAGACAGGGGGAAATTAGCAAGGATAATTTTGGATGACATAGAGTGCTTGTCCTGTGATATAGCACCCAGTGAAATTTATTCGGTGTTTAAAGCCAGATGGGAAACACCTGGACAGTTTGCTGGCCTTGGGGACTTTAAAAGTACTGGGAAGGCTGATAACAAAGCCTTCAGGGACTTGATTACGGCTAAAGAAATCAAAAAGAATGTGCAGGAAATGAGCAAGGGTTCGGCGCCAGGTCCAGACGGGATTGCCATTGGGGACATCAAAGGGATGGATCCCGGGTATTCCCGGACCGCCGAGCTCTTCAACCTGTGGTTAACATCTGGTGAGATCCCGGACATGGTGAGGGGGTGCAGGACTGTACTGATACCCAAATCGACGCAACCAGAACGCCTAAAGGACATCAACAACTGGAGACCCATCACGATCGGTTCCATCTTGCTGAGGCTGTTCTCCAGGATTGTAACGGCGAGGATGACGAAGGCGTGCCCCCTCAACCCAAGGCAAAGAGGCTTCATCAGAGCGGCGGGATGCTCTGAAAACTTAAAACTCCTGCAAACTATAATTCGGACTGCTAAAAGCGAACATAGACCACTGGGTGTTGTATTTGTGGACATTGCAAAGGCTTTTGACACCGTAAGCCATCAGCACATTTTACATGTTCTGCAGCAACGGGGTGTCGATCCCCACATCATCGGACTGGTGAGCAATATGTACAAGGACATCAGTACATATATCACCACAAAGAAGGACACACATACGGACAAAATCCAGATCCAGGTCGGAGTGAAGCAAGGTGACCCGCTGTCACCCCTTCTGTTCAACCTGGCGATGGACCCCCTGTTGTGCAAGCTGGAAGAGAGTGGTAACGGATTCCATCGAGGAGGACACACGATTACAGCGATGGCATTCGCCGATGACCTGGTCTTGCTGAGCGACTCCTGGGAAAATATGAAGAAGAACATCGAGATACTGGAGGCCTTTTGCGATCTCACCGGCCTCAAAACACAGGGGCAAAAGTGCCACGGCTTTTACATCAAGCCCACGAAAGACTCTTACACCGTCAACAACTGCGCTGCTTGGACCATCTACGGCACACCCCTGAACATGATCAACCCCGGAGACTCGGAGAAATACCTCGGCCTGCAGTTTGACCCATGGACTGGTATAGCGAGATCCAATATCTCGTCAAAATTGGACTCCTGGCTTGAACGCATCAATCAAGCTCCACTCAAACCCCTACAGAAACTCGACATTCTCAAAACATACACCATCCCTCGACTGACCTACATGGCGGACCATTCGGAGATGAAAGCAGGGGCTCTGGAAGCACTTGACCTGCAAATTCGATCAGCGGTCAAGGACTGGTTGCACTTACCATCGTGCACCTGTGATGCCATCTTATACGTGAGTACGAAGGACGGCGGGTTGGGCATTACTAAATTGGCAGGTCTGATTCCTAGTATACAGGCTAGGAGGCTGCATCGAATCGCTCAGTCCCCTGACGAGACGATGAAAGCGTTCCTGGACAAGGAGCAGATGGAGAAGCAGTATGCTAAGCTATGGGTTCAAGCTGGAGGGAAGAGGAAGAAGATGCCGTCAATTTGGGACGCTCTACCGACACCTGTACTGCTCACCACTAGCGACACTCTTTCGGAATGGGAAGCACCGAACCCCAAAAGTAAGTATCCCAGACCATGTAATTGGCGGAGAAAAGAATTCAAAAAGTGGACAAAATTACAATGTCAGGGCCGGGGAATCAAAAATTTTAAGGGTGATGCGATTAGTAACAACTGGATTCAAAATTATAGACGCATACCTCACAGGAAACTCCTCACCGCTGTACAACTTAGAGCTAATGTCTACCCCACAAGGGAATTTCTCGGGCGGGGGAGGGGCGATGACTGTGTTAAGTTTTGTAGGCACTGCGAGGCGGACCTTGAAACCTGCGGCCACATCATCAGCTATTGCCCGGTGACGAAGGAAGCCAGAATCAAGAGGCACAATCGCATCTGCGAGAGGCTGATTGAGGAGGCTGAAAAGAAGGACTGGGTGGTGTTCAAGGAACCGCACATAAGGGATGCTGTGAAGGAACTATTCAAACCGGACCTGATATTCGTGAAGGAGGACCGGGCACTTGTCGTGGATGTGACAGTACGGTTCGAGGCAACTACAACATCGTTGGAGGAGGCGGCTATTGAGAAGGTGGACAAGTACAAGCGCCTGGAAACCGAAGTACGGAGCCTGACCAATGCAAAGGACGTTCTTTTTATGGGTTTTCCCCTAGGAGCGCGGGGGAAGTGGTACCAAGGGAACTTTGGACTTTTAGATATGCTTGGCCTCCCTGAATCAAGGCAGGTCACTGTTGCAAAGACTTTATCCACGGACGCGCTCATCTCTTCTGTGGACATTGTACATATGTTTGCCAGTAGGGCTAGGAAATTGAAAGTGAATGTTTAGGATAGGTTTTTATTTGATATTATGTATGTTTTATACCTTGTACTTTTGTTTATTCATATTGTATTGGGGGGATCTTTTGTAGCATGGGACTGTTTTAGTTGTATGACTTTTTGATATTTTTAATAAACTAGACGGTAGCTATGGGTGTTAGGGCACGCCACAAGCCAGTTAGGGCGCTCATAGTGAGTAGGGACAGCAATTTTAATTCACAACGCGTCAATTACCATCTGATTCGGACCAATCTTACCTGACTTGTACTAAGTTACCGGATTTGTCCAAGGTGGACGGGCCACCTTTACTTAACCCGGAAAAGGAACATATATTATATATATGTGTTCGAAAA</t>
  </si>
  <si>
    <t>TAGCCAAATGCCTCGTCATCTAATTAGTGACGCGCATGAATGGATGAACGAGATTCCCACTGTCCCTACCTAC</t>
  </si>
  <si>
    <t>TAGGATAGGTTTTTATTTGATATTATGTATGTTTTATACCTTGTACTTTTGTTTATTCATATTGTATTGGGGGGATCTTTTGTAGCATGGGACTGTTTTAGTTGTATGACTTTTTGATATTTTTAATAAACTAGACGGTAGCTATGGGTGTTAGGGCACGCCACAAGCCAGTTAGGGCGCTCATAGTGAGTAGGGACAGCAATTTTAATTCACAACGCGTCAATTACCATCTGATTCGGACCAATCTTACCTGACTTGTACTAAGTTACCGGATTTGTCCAAGGTGGACGGGCCACCTTTACTTAACCCGGAAAAGGAACATATATTATATATATGTGTTCGAAAA</t>
  </si>
  <si>
    <t>Psittacara finschi</t>
  </si>
  <si>
    <t>Finsch's parakeet</t>
  </si>
  <si>
    <t>GCA_034781895.1</t>
  </si>
  <si>
    <t>R2-1_PFi</t>
  </si>
  <si>
    <t>TCTCACCATCGAATGTGCTCCCAATTCGATGGCAAAAAATCCGGATCCGTTCCTTGGCGGGGGGGGTTTGGGGCCCGCCGATATGCCTGTCCAGGGTAGCGGTGGGCACTCAGACGTCTCACTCCGACTGGGTAGACCTGTTGTCCAGGCGGGACTTTGCTTCTGGGAAGCACGGGGTAGACCTGTTGTCCAGGCGGGACTTTGCCTCTGGGCGGCACGGGGTAGACCTGGTGTCCAGGGGTCTACCCGGCACCAATCTTTCTGACCCCCAGCGGGTAGACCTGTTGTCTCTGTTTCCTAGCGATCAGGTCGACATTTTTTCTAAGTCGGACGGAGTAGACCTGGTGTCTCAACTTTTCTTAACATCTAAACCCACCAATTTTGCAGAAAATGAATGGGATTTGCTGGCAAAGTTTCCTTTTGAGCTCTATCGGTCAGACTTGCATGTGCATGAGGGGGTTCATTCTTCTGTGGATTGGGAGGTGTTGAGCGGGCTGCCTGAGGTGTATGAACAACTTGCAGCACAACGGTGTGGGGGAGAAAACCTAGATTTTTCTAGCCCTCCGCGAGAAAGTGAACCGTTTGTACAAAGTGAGGAGGCAAGGGGGGAGAAGGCGTGTGTGAGCACACTGGAAACATTGTCTCCAGTGCCCGGTAAGCCCAGGGAGCAAAGGCCAGGTGACATGGTGAGGGTGAGTGTTCCTGACAAAAATCCACCTTGTCCTTGCTGTGGTCCCCGGGTCAATTCTGGGTTGAACCTGATGGAACATCTCAAGGGGTTGCACGGGAAAAGGAGGGTTTGCTTTCGGTGTGCGAAAAGTGGAAAGGAGAATTCTAACTATCACAGTGTGGTTTGTCACTTTGCAAAATTTCCAGGGTCCAGACCCTGTAAAAGTTCCAGCAGGCGAGGGGATCTGTGAGGTATGCGGTAGAGATTTTACAAGTCAACTTGGCCTGGGACAACACAAAAGATTGGCACACGCAGCAGTGGGAAATCAAGAAAGGATCCTTGCTTCCCAACGGAAAGAAACATCAAAGAGAGGAGCCCACGAATGATGCTGGACAAAAGAGGAGGAAGAACAACTGATAAGACTGGAGGCTCAGTTTGAGGGGAACAAAAACATCAATAAGCTTATCGCCGAACAGCTGACAAGCAAAGCGGCCAAGCAAATCAGTGACAGGAGGAGACTGCTGCCCGGGAAGGCGACAGCTGAGCCTGAAGAGGAACCTGGGGTGAGTCATCGCACCAGGAGTGCAGCTAGGACCGTGGGAACGGAACCTGGGGTGGATCATCTGCCAGGGAGGACAGCTGCCGGAGGGAAAACAATGGCCAAGATAAGCCACCTTGCTAAGAAGAACAGCTGCCGGGAAGCCGTCGGCAAGCAGGGGGCGGGGGAGCTGCAGGCTCATTATCATAAAGTGCTCCAAGGACGCTTATCAGCAGGAGCAATTAACACCTTCTCCGGAGCATTCAAGCAGCTAATGGACGGCCAGGCAATTCAGCCGGTGGTTAAGCAAACATCAAAGGATTGCTTTGGATGCTTAGAATCGATAAGCCAGATAAGAATAGCGACCCGTGGGAAAAACTACAAAACCGGACAGGGGACCCAGGAGAAGCAGCCAAGGAAGCCGTTTCAGAAATGGATGAAGGAGAGGGCGATCAAGGAAGGTAATTACCTACGTTTCCAGCGTTTATTCTAGCTGGACAGGGGGAAACTAGCTAGAATTCTTTTGGACGACATGGAGTGCTTGTCCTGTGATCTATCACCCAGCGAGATTCATTCGGTATTGAAAAGCAGGCGGGAAAACACCTGGTAATTTTTCTGGCCTTGGGGACTTTGAAATTGACGGGAAGGCTGACAACAGTGCCTTCAGGGACTTAATCACGGCGAAAGAAATTGAAAAGAACGTGCAGGAAATGAGCAAGGGCTCAGCTCCGGGTCCAGATGGGATTACTCTTGGGGACATCAAGAAGATGGATCGCGGGTATTCCCGGACCGCCGAGATCTTCAATTTATGGTTAACATCTGGGGAACTCCCGGACATGGTGAGGGGGTGCAGGACGGTTTTAATCCCTAAATCAACAAAAGCGGAGCCTTTGAAGGACATTGATAACTGGAGACCTATCACGATCGGTTCCATCTTGCTGAGACTCTTCTCCAGGATGATAACAGCCAGAGTGAGTAAAGCGTGCCCCCTCAACCCGAGGCCAAGAGGCTTTATCAGAGCAGCGGGATGCTCTGAAAACCTGAAACTCCTGCAAACTAGAATTCGGACTGCCAAAAGAGAACACAGACCGCTGGGTGTTGTATTTGTGGACATTGCCAAGGCTTTTGATAGAGTGAGCCACCAGCACATCATACATGCCTTGCAACAGAGAAAAGTGGATGCCCACGTCGTCAGCCTGGTGAACAATATGTACAAAAACATCAGTACATATGTCACCACAAAAAGGAACACAGGCACAGACGAAATCCAGGTCAAGGTGGGAGTAAAGCAAGGTGACCCACTATCCCCCCTTTTATTTAATCTAGCAATGGACCCCCTGTTGTGCAAGCTGGAAAAGTGGGGCAAAGGATACCAAGGAGACGGCAGCAGCATCACAGCAATGGCATTTGCAGATGACTTGGTTTTATTGAGCGACTCCTGGGAAAGCATGAAAACGAACATCACCATACTAGAGACCTTCTGCAATCTCACCGGACTCAAAACACAGGGGGAAAATGCCACGGCTTTTACATCAAGCCCACAAAGGATTCTTACACCATCAATAACGGCGCTGCTTGGACCATCAACGGCACACCCCTGAACATGATTGACCCCGGAGAATCTGAAAAGTACCTCGGCCTGCAGTTTGACCCCTGGACTGGGATAGCAAAAGCCGATCTCTCTGCAAAATTAGACTTCTGGCTCGAACGGATTGATCAAGCTCCACTTAAACCTCTGCAAAAGCTGGATATCCTCAAAACATACACCAACCCTTGACTGACGTACCTGGCAGACCCCTCAGAACTGAAGGCAGGGACTCTCGAAGCCCTGGACCAAAATATCTGCACAGCAGTCAAGGACTGGCTGCACCTGCCCTCGTGCACCTGCGATGCCGTCTTGTATTCGAGCACGAAGGACAGCGGTTTGGGTGTTACCAAATTGGCAGGGCTGATGCCCAGTGTGCAAGTCCGAAGGCTGTATCAGATTGTGCAGTCCTCGGATGAGACAATGAAGAATTTCCTAGAGAAAGATTAAATGGTACAAATGTATATGAAACTATTGATTCAAGCTGGAGAGGAAAGCGAGAAGACGCCCTCGATTTGGGAAGCACTGCCAGCGACTGAACCATGCAACAGTGCAGACACAACTTCAGAGTCGGAAGCACAGATCCTGAAAAGCAAATTTCCTAAACCGTGCGATTGGAGGAGAAAGGAGTTCAAAAAATGGACCAAATTAGTGTCCCAGGGCCGTGGAATTAGGAATTTTGAAGGTGATAAAATTAGTAATGATTGGCTTCTATACTATAGACACATAGCTCACAGGAAACTCCTCACTGCATTACAACTCAGGGCCAAGGTCTACCCCACGAGAGAATTTCTCTCACGGGGTAGAGAGGATAGTTCCATCAGGACATGTAGACATTGCGCTGCGGACATTGAGACCTGTGCCCACATCATCGGCTTTTGCCCAGTGACGCAGGACGTCCGAATCAAGAGGCACAATCACGTCTGTGAGAAGCTGATTGAGGAGGCGCAGAAGAGGGACTGGGTAGCGTACAAAGAACCGCACATAAGGGACACCACCAAAGAACTGTACAAGCCAGATCTGATATTTGTGAAAGACACTCGTGCACTTGTCGTGGATGTGACGATACGTTACGAAGCTACCAAATCTTCCCTGGAAGAAGCCGCTGCAGAGAAAATGAACAAGTACAAGCATTTGGAAACCGAGGTATGAAACCTCACCAATGCAAAGGACATTGATTTCATGGGCTTTCCCCTTGGGTCGTGGGGGAAATGGTACAAGGGAAATTCTGAGCTTTTGAATACTCTTGACCTCCCTAAATCGAGGCAGGAGTTGGTAGCAAAGACTTTATCCACAGAAGCGCTTCTATCATCTGTGGACATTGTGCATATGTTTGCCAGTAGTGCCAGAAGATTACCAGGGTAGATGATTTTTGTATTTTTTGTATCTTGAATTTTCTTGTAGATTTTTTTTTTGTTGTTTATACTTTTTTCTTTGTATTTCATTTTTGAAAAGGTTTTTCCTTTTTTGTACATTTTTCAATAAACTTGACAGTAGCTAGGTTTGTAGGGAAGCCACAAGCCAGTTAGGTAGCTCACAGTAAGTAGGGACAGAGATTTTTTAATTCATAACGCATCAAATACTGCCTGAATTGGACCACATTTACCGGGTGTGACCCAAATTACCGGACTTGTCCAAGGTGGGTGGGCCAACTTTACTTAACCCGAAAAAGGAACATATATTATATATATGTGTTCGAAAAA</t>
  </si>
  <si>
    <t>TAGCCAAATGCCTCGTCATCTAATTAGTGACGCACATGAAGGGATGAACGAGATTCCCACTGTCCCTACCTACTATTATTAACCGCAGAAACAAAAAGTACCGACGAAACAAAAAGTTTGCACAGTTATAGGCTGTTACACAAAGCCTTGTCCACGGGCTATTGTTGGACAAAGTTGGCAGTTCGGGAGAGGGCCGACTGCTAACTGATTCTACCCTCCATTGGACTTGACTTTTAATTTCTAACCGGAATTGACAAAATGGTACAGACTTTGGCTCTATGTTATGTATCTAGGGGCATTCAGACCGACCCATCAAATCTAAGGGTCGAAGTTGCCACAGTTCCATCCATACCCCCTCTGCCCAGGGAGGAGGGATTCGATCTGGTGGGTTTGGAGTTTGTTAACTCCTCGATGATAATAGAAGAAAGGTTACATCAAAGATTTGGATGGGAGGGGTTGGCACAGTTTCCTGAGGCTTATGAGATCTTCCCTGCTGGGACTGCCCAAGATGATGAGTGCGCAGTTAGAGGCGCAGAAGGGCCAAAAACACCCAAGGCTCTTCCCGGGCCCAGTGATGACGGTGCAAAGAGTCAAACACCCGTCTTGTCCGTCTTGGACAAAAAACCAGCTTGTCTGCACTGTGATACCTGGTTTA</t>
  </si>
  <si>
    <t>Eupsittula astec</t>
  </si>
  <si>
    <t>Olive-throated parakeet</t>
  </si>
  <si>
    <t>GCA_034781655.1</t>
  </si>
  <si>
    <t>R2-1_EAs</t>
  </si>
  <si>
    <t>TMFQSQGSGIVRFISVATQTGEFPIEVARRVPVPVTSVSESGGHFYLTVTIYNSDYGEWGGDLLTDPSNMDCFRDLPEVYEVLATGAAPPRVVEEARPREPVTPSGLAIQPELALSPTLGAEGGATEVSTPIVKIPQDHPACPCCGTRVAKITALHDHLRRAHGRRRVLYQCSRCGRTNEKHHSIACHFPKCRGKPTEVEEGPLDAPKWRCGECDAAFKTKSGLSQHKRFVHPSIRNVERIEGTRPKGQGLRGAHRSCWTEEETAQLIQLEERFKNMRCINKLIAEHLPTKTAKQISDKRRQLLAAAKTSSPIKGAAAVRRGDSSPEMVVVEGLRMEYRRCIGERVSAGSLSAPGLFQRILEGVEDCSEIVTSPMRELVTLARGKLAASRERYHQKHPAEAGPAKKERRWMKRRAVKRGQYLRYQRLFALDRKKLAGIILDNIEAVKCPLPVEDVYEVFRKRWEEVTPYTGLRSFRSVGMADNAAFRLMISPGEVRKNVAEMSKRSAPGPDGLSLRDILNVDPQGSRLAEAFNLWLMAGKVPDELKAARTVLIPKSADPTKLEDINNWRPITIGSVILRLFSRILSARLQRACPMNKRQRGFIAAPGCSENLKLLQALIKSAKKDQRTLGVVFVDLAKAFDTVCHQHIFQVLGQKGVDKHIIDLIRDLYTNCGTTVEVGGQRSERIKILGGVKQGDPLSPILFNLALDPLLCGLEGRGVGFRYGEQLVTSLAFADDLALLSDSWEGMQQNIKVVENFCQLTGLRVQASKCHGFLIRPTKESYTINDCDPWTIADMQLNMIEPGSSEKYLGLGIDPWIGISKPELHEALSRWINNIGGAPLKPLQKVDILRGYAVPRLLYSADHAGLGATHLQSLDQMIKSAIKSWLHLPPSTCDAILYVSYRDGGLGLPRLASRIPNIQARRLLRIAQSEDDITRSVVRQEGIQEEVRKAWISAGGRPDKVPSVTEEFPKAAVEAQVAGETSSEWERAAPRTIYPVPCRWRKREMENWANLRSQGRGIKNFENDRISNDWLIHYRGIPHRKLITAIQLRANVYPTREFLARGLGEGAPRGCRHCPAEWESCAHIIGYCPAVQEARIKRHNNLCGLLAEEARKLGWEIYMEPHLRDNTNELFKPDLIVVKGIRAIVVDVTIRYESCLLLATTPTAETAQAPPPQRSGQGAQTPI</t>
  </si>
  <si>
    <t>CCCCCCCCCCCCGCCCCCGCCAGCAGACAAAAAAAAAAAAAAAAAAAAAAAACACGCGGGCGGACTCGAACATGAAGCACCTGCCCTGCCGTGGAGCCCCGCACGCCTCTTTTAGGAGGCAGCGAATGCGCGAGGTGCTCGCGGGGTTCAGGGCAGGGCGTGGAGCGTGCGAGGCAGCAGCACGAATGGGACTCGAATGCTGCCTAGTTAGGCAGCAGCTAACTAGGACTCTCGTAAGG</t>
  </si>
  <si>
    <t>TGACCTCCTCGTGGTTCCCGCTGGACCCCGATAACATCGGGTGACTAAATCTGTCTCTGCCCCAGGATAGTTGCTCGCGCCCTATTGAGTAGCGGTCGCCGGCTACTCAGTAGTACACAAGGCGAAAGACATACAAATTTTCCCAGGTTTCGATTTTGGGTCGTAGCCCCTCGCCTCGGGGCTCTTTAATTTGGCATCCCAGGTTAACTTGGGGGTTTGGTTCTCCTGGGTATACCCGAACCCCCATAGACGATGTTCCAGTCCCAGGGGTCCGGGATTGTGAGATTTATTTCGGTGGCGACTCAGACGGGGGAATTCCCCATTGAGGTGGCCAGGAGAGTTCCTGTGCCAGTAACATCGGTGTCTGAGTCTGGAGGCCACTTTTACCTGACTGTGACAATCTATAATTCGGACTACGGCGAATGGGGAGGGGATTTACTAACTGACCCCTCTAATATGGATTGCTTTAGAGACCTGCCGGAGGTTTATGAGGTGCTGGCGACAGGGGCCGCGCCTCCGAGAGTTGTCGAGGAGGCCAGGCCTAGGGAGCCTGTGACCCCCTCCGGCCTAGCAATCCAACCTGAATTGGCTTTATCTCCCACCCTGGGTGCCGAGGGAGGAGCGACCGAGGTTTCGACTCCGATCGTTAAGATTCCCCAGGACCATCCAGCATGTCCATGCTGTGGCACCAGGGTGGCTAAAATTACGGCCCTGCATGATCATCTGAGGAGGGCCCACGGTCGGAGACGGGTACTGTATCAGTGCTCCCGTTGTGGGAGGACTAATGAGAAACATCATAGCATTGCCTGTCACTTCCCAAAGTGTCGAGGGAAACCCACCGAGGTTGAGGAGGGCCCTCTGGATGCGCCTAAATGGCGGTGTGGGGAATGCGATGCCGCATTTAAGACCAAAAGCGGCCTATCCCAGCACAAAAGATTTGTGCACCCATCTATTAGGAACGTGGAACGGATTGAGGGGACTCGCCCAAAAGGTCAAGGGCTGCGTGGTGCGCACAGGAGCTGTTGGACTGAGGAGGAGACGGCGCAACTGATCCAGCTAGAAGAGAGGTTTAAGAACATGCGCTGTATTAACAAGCTGATCGCGGAACATTTGCCCACTAAAACGGCGAAGCAGATCAGCGATAAGAGGAGGCAGCTATTGGCAGCGGCCAAGACATCGTCGCCCATTAAAGGGGCTGCCGCAGTGCGCAGAGGGGACTCCTCCCCCGAGATGGTGGTAGTGGAGGGACTCCGGATGGAGTACAGAAGGTGTATTGGAGAGCGGGTTAGCGCTGGATCTCTATCGGCTCCGGGTCTGTTCCAGAGGATACTGGAAGGTGTGGAAGACTGCTCTGAGATTGTCACCAGTCCGATGAGGGAGTTGGTAACCCTGGCGCGGGGGAAGCTTGCTGCATCTAGGGAGAGGTACCATCAGAAACATCCTGCCGAGGCCGGCCCTGCAAAGAAGGAGAGGAGGTGGATGAAACGCAGGGCGGTTAAACGGGGTCAATACCTCCGGTACCAGCGGCTCTTTGCTTTAGATCGCAAGAAGCTGGCTGGTATCATCCTGGACAACATCGAGGCAGTTAAATGCCCTCTTCCGGTAGAAGACGTTTACGAAGTCTTCAGGAAGAGATGGGAAGAGGTGACCCCTTATACCGGCTTACGCTCATTCCGAAGTGTGGGAATGGCCGACAACGCCGCCTTCAGGCTGATGATCTCCCCGGGGGAGGTCCGGAAGAACGTGGCGGAGATGTCTAAACGCTCCGCCCCGGGACCGGATGGCTTGTCCCTGAGGGATATTCTTAACGTGGACCCTCAGGGCAGCCGGCTGGCCGAGGCCTTTAACTTATGGCTGATGGCCGGGAAGGTCCCCGACGAGCTGAAGGCGGCACGGACGGTATTAATACCGAAATCGGCGGATCCCACCAAATTGGAGGACATTAACAACTGGAGGCCCATTACCATCGGGTCTGTTATATTAAGACTGTTCTCCCGGATTTTGAGCGCTAGATTGCAACGAGCATGCCCGATGAATAAGCGCCAAAGGGGTTTTATAGCAGCACCAGGCTGCTCGGAAAATCTGAAACTCCTTCAGGCACTGATAAAGAGTGCCAAGAAAGATCAACGGACTCTCGGGGTGGTTTTCGTGGACTTGGCGAAAGCCTTTGACACGGTGTGCCATCAACACATCTTCCAGGTCCTGGGTCAGAAGGGGGTCGATAAACATATTATCGACCTGATTCGAGACCTCTATACCAACTGTGGAACAACTGTGGAGGTGGGAGGCCAGCGCTCGGAAAGGATTAAGATCCTCGGGGGGGTGAAGCAGGGAGATCCGCTGTCCCCGATTCTCTTTAATCTAGCATTGGATCCGTTGCTGTGCGGTCTGGAAGGAAGAGGAGTGGGTTTTAGGTATGGAGAACAGCTCGTAACATCGTTGGCATTCGCGGATGATCTCGCTCTGCTCAGTGACTCTTGGGAAGGCATGCAGCAAAATATCAAAGTGGTGGAGAATTTTTGTCAACTAACCGGGCTGCGGGTTCAAGCCTCCAAATGCCACGGGTTTTTGATCAGGCCAACTAAGGAGTCGTATACCATCAACGACTGCGACCCGTGGACAATTGCAGATATGCAATTGAATATGATCGAACCGGGCAGTTCAGAGAAATATCTAGGCCTGGGGATAGACCCTTGGATAGGGATATCCAAACCTGAACTGCACGAGGCCTTGTCCCGCTGGATTAATAACATCGGGGGAGCCCCTTTGAAGCCACTTCAGAAGGTAGACATCTTGAGAGGCTATGCAGTCCCGAGGTTGCTGTACAGTGCGGATCATGCGGGTTTGGGTGCCACTCACCTCCAGTCCCTTGACCAGATGATAAAATCGGCCATCAAGAGCTGGTTACATCTGCCGCCGAGTACGTGTGACGCCATCCTTTATGTCAGCTACAGGGATGGCGGTTTGGGACTCCCTCGTCTGGCGAGCCGCATCCCAAATATACAGGCTCGCAGGTTGTTGCGGATTGCCCAATCCGAGGATGACATCACTCGGAGCGTTGTCCGCCAGGAAGGGATCCAGGAGGAGGTGCGGAAGGCTTGGATCTCGGCTGGAGGGCGTCCGGACAAGGTTCCATCGGTGACGGAGGAATTCCCGAAGGCGGCTGTGGAAGCTCAGGTGGCGGGCGAGACCTCATCCGAGTGGGAGAGAGCAGCTCCCAGGACTATCTATCCCGTTCCCTGTAGATGGAGAAAAAGGGAGATGGAAAATTGGGCCAATCTAAGATCTCAAGGTCGTGGTATTAAGAACTTTGAAAACGACCGTATTAGTAATGATTGGCTGATCCACTATAGAGGCATCCCCCATCGCAAATTAATAACTGCCATCCAGCTTCGGGCCAATGTATACCCTACTCGGGAATTCTTGGCCCGCGGCTTGGGTGAGGGTGCGCCCAGAGGGTGCAGGCATTGTCCTGCAGAATGGGAATCTTGTGCCCACATAATTGGTTACTGCCCTGCTGTCCAGGAGGCACGGATTAAAAGGCATAACAACTTGTGTGGTTTGCTGGCGGAAGAGGCTCGGAAACTGGGATGGGAGATATATATGGAACCCCATCTCAGGGATAACACCAACGAGCTCTTTAAGCCAGATTTGATTGTGGTTAAGGGGATCCGTGCAATCGTAGTGGATGTAACGATCCGCTACGAGAGTTGCCTTCTGTTGGCAACAACTCCGACGGCCGAGACGGCACAAGCGCCACCCCCCCAGCGCTCGGGCCAAGGAGCACAGACACCAATATGAGGATGCTACAATGGCGTTTTATTGCGTACTAACTATGGCTTATATAGTGTAGCTGAACGTGGAAGCTTGCTCTATGACCAATGAGTGATGACCTCGCCTACTATGGGAAGGTGAAACTATCTCTAGTCTTTCCGTACATCGCGAGATCTTCCGAGCGCCGTACCCTACATCTCACCCCTCCCCATGTTTCCCTAAGCTTCGCTAGCGTGAACAAGCTGCTAATAGTGTGCATTAGGATAAGCGCGTGTTCGCAAGCTGTGTATTTGGCGTAGCATATAGCGTAGTATGCAGGACATAATGGGCATGCCACAGAAGATGCCTATCAGTACCGTTACGGCAATTACCCCGATTTTCCATAGCCAACTCCGATCGAACCAGTAGCTATAGCGGGCCTCGTAGGGCCATAATACTGCATCAGCTCGGGGGTATCTGGCTTGGCGATAGACATGCTGCGGCCATTAAGCACAATGTGCTAGGATATATGAGGGGCTTGTTCTTGGGTACAACAGAGCCGTCGGTTCATATCGAACCTGCATATATACACAAGTT</t>
  </si>
  <si>
    <t>TGAGGATGCTACAATGGCGTTTTATTGCGTACTAACTATGGCTTATATAGTGTAGCTGAACGTGGAAGCTTGCTCTATGACCAATGAGTGATGACCTCGCCTACTATGGGAAGGTGAAACTATCTCTAGTCTTTCCGTACATCGCGAGATCTTCCGAGCGCCGTACCCTACATCTCACCCCTCCCCATGTTTCCCTAAGCTTCGCTAGCGTGAACAAGCTGCTAATAGTGTGCATTAGGATAAGCGCGTGTTCGCAAGCTGTGTATTTGGCGTAGCATATAGCGTAGTATGCAGGACATAATGGGCATGCCACAGAAGATGCCTATCAGTACCGTTACGGCAATTACCCCGATTTTCCATAGCCAACTCCGATCGAACCAGTAGCTATAGCGGGCCTCGTAGGGCCATAATACTGCATCAGCTCGGGGGTATCTGGCTTGGCGATAGACATGCTGCGGCCATTAAGCACAATGTGCTAGGATATATGAGGGGCTTGTTCTTGGGTACAACAGAGCCGTCGGTTCATATCGAACCTGCATATATACACAAGTT</t>
  </si>
  <si>
    <t>Cicinnurus regius</t>
  </si>
  <si>
    <t>King bird-of-paradise</t>
  </si>
  <si>
    <t>CicReg_1.0</t>
  </si>
  <si>
    <t>R2-1_CRe</t>
  </si>
  <si>
    <t>GNQVDLCPSMEPLDSPPNELLLNFGETNLRTKPRGFKPETSPHGFHDGQMVRGMREATTRPKIKIHYSNALNREGSSKLGPPIRLYQVSVGTQTSSHDWVDLVSENYSKSDTLSKSWVDLVSKNHQVDLVTKSRQVDLAPKNEVDLVSQNLPSGSPELAINELVMANLEFYRSDVLGINECVHFSVSREGLSRLPEVYEDPIPQPCAGEGDCPPRTNELFVLEKGENSGEQEKDSTPGALPLVPECNTPPVTSLPPRESSEKPAPEDVPTVTVPDKNPPCPCCETRVNSITSLIEHLKRAHGKKRVCFRCAKCGREGNNFHSIVCHVPKCRPIAKETPAGEWICEVCGRDFKTKIGLGQHKRLTHPVIRNQERIAASHPKEISNRGAHKRCWTKEEEELLIKLIAQFEGNKNINKLIAEHITTKTVKQISDKRRLLPKKPAAGNNSEPKIDHQSRRTAAAVGTDPGRNHRPDKEEEHLEEQWEGQLQAHYRRTLGEWLSAGRIQDFQEAFRQLINDREITATVNQSAQDCFGCLELLSQMRTSTRERRTKGTQEGTQIRPRQKWMTKRAIRKGTFLRFQRLFYLDRGKLARIILDDIECLSCEIPPKDIYSVFKAGWETPGVFEGLGNFQINGKADNSAFRDLITAKEIEKNVQEMSKNSAPGPDGITFRDIKKMDPEYSRTAEIFNLWLTAGKIPDMVRGCRTVLIPKSSQPERLKDLNNWRPITIGSILLRLFSRILTARLTKACPLNPRQRGFIKAAGCSENLKLLQTIIRSAKREHRPLGVVFVDIAKAFDTVSHQHILHVLQQRKVDPHIIELVRDMYKNINTCITTKKTQTDPIQIRVGVKQGDPMSPLLFNLAMDPLLCKLEESNNGYHQGPNSVTAMAFADDLVLLSDSWENMKRNIEILETFCNLTGLKTQGQKCHGFYIKPTKDSYTVNDCAAWTIGGTPLNMIDPGDSEKYLGLQIDPWTGVAKSNLDTKLDFWLQQIGKAPLKPLQKIDILKTYTIPRLTYLADHSELKAGFLEALDLKIRSTVKEWLHLPACTCDAILYSSTKDGGLGITKLAGLIPSVQARRLHRLAQSSDETMKVFLEKDQMEQAYKKLWVQAGGDREKIPSIWDTKPVSVSSRLNGATETSEWEAASSKNKFPKPCNWRKTEFNNWTKLVSQGRGIGNFEGDKISNHWLENYRGIPHRKLLTALQLRANVYPTREFLARGRQDKHIKACRHCKADNETCAHIIGNCPATQDARIKRHNYICEVLSREAKKKNWVVFQEPHLRDNNKELYKPDLVLVKDARAFVVDVTVRYESAKTSLEEAAAEKVDKYKHLEKEIQELTNAKDIVFVGFPLGARGKWYHNNFELLEALGLSRTRQEKTARTLTSIALTSSVDIVHMFASRSRNCG</t>
  </si>
  <si>
    <t>TGTTTAATTAAAACAAAGCATCGCGAAGGCCCGAGGCGGGTGTTGACGCGATGTGATTTCTGCCCAGTGCTCTGAATGTCAAAGTGAAGAAATTCAATGAAGCGCGGGTAAACGGCGGGAGTAACTATGACTCTCTTAAGG</t>
  </si>
  <si>
    <t>CGGCTTGGGAGAGTATAGTTACAAACTGGGCATCGCTGCAGAGATCGCACCTCCTCGTGGTCCCGCTGGATACCCTGCGTAGGGTAACCAAGTCGATCTCTGCCCCAGCATGGAGCCGTTGGACTCGCCACCCAACGAACTCCTGCTAAATTTCGGTGAAACAAATTTACGGACAAAGCCGCGTGGCTTTAAGCCCGAAACCTCGCCCCATGGGTTTCATGATGGGCAAATGGTACGTGGTATGAGAGAGGCCACTACCAGACCAAAAATAAAAATCCACTACTCAAACGCACTGAACCGGGAAGGATCATCCAAATTGGGGCCGCCGATACGCCTGTATCAGGTATCGGTTGGCACCCAAACCTCTTCTCATGATTGGGTAGACCTGGTGTCCGAAAATTATTCCAAATCGGACACCTTGTCTAAGAGCTGGGTAGACCTGGTGTCTAAAAATCACCAGGTGGACCTGGTGACCAAAAGTCGCCAGGTAGACCTGGCTCCCAAAAATGAGGTAGACCTGGTGTCTCAAAATTTACCATCTGGCTCCCCTGAATTGGCGATAAATGAATTGGTGATGGCGAATTTAGAGTTTTATAGATCGGATGTGCTTGGTATTAACGAATGTGTTCATTTTTCAGTCAGTCGGGAGGGCTTGAGCAGGCTACCAGAGGTCTATGAGGATCCTATACCACAACCGTGTGCGGGGGAGGGTGACTGTCCCCCGAGGACTAACGAACTGTTTGTGCTTGAGAAGGGTGAAAACAGCGGTGAGCAGGAGAAGGACAGCACACCGGGAGCTTTGCCTCTTGTGCCGGAGTGTAACACCCCACCGGTAACATCTCTGCCACCCCGGGAAAGCAGCGAGAAACCAGCACCAGAGGATGTCCCTACGGTGACGGTCCCGGACAAAAATCCACCTTGTCCGTGCTGTGAAACCAGGGTGAACAGTATTACGAGCCTCATAGAACATCTAAAGAGGGCTCATGGGAAAAAGAGGGTCTGTTTTCGGTGTGCAAAGTGTGGGAGGGAGGGAAACAACTTTCATAGTATTGTCTGTCATGTTCCCAAATGCAGGCCGATTGCTAAAGAGACTCCAGCTGGTGAGTGGATCTGTGAGGTATGCGGACGTGACTTCAAAACTAAGATCGGCCTGGGACAACACAAAAGATTGACACACCCGGTAATCAGGAACCAGGAGAGGATTGCTGCCTCCCACCCTAAAGAGATATCGAACCGAGGAGCCCACAAAAGATGCTGGACAAAGGAGGAGGAAGAACTGCTGATAAAACTGATAGCTCAGTTCGAGGGCAACAAAAACATCAATAAACTCATCGCAGAACATATCACAACCAAAACAGTAAAACAAATCAGCGACAAGAGGAGATTGCTGCCTAAGAAGCCAGCTGCAGGAAATAATTCAGAGCCCAAAATAGACCATCAGAGCAGGAGAACAGCTGCTGCCGTGGGAACTGATCCTGGGCGGAACCACCGCCCTGATAAGGAGGAGGAACACCTGGAGGAACAATGGGAGGGGCAGCTACAGGCCCATTACCGGAGAACCCTCGGAGAATGGCTCTCAGCTGGGAGGATCCAGGACTTCCAGGAGGCATTCAGGCAGTTGATTAACGACCGGGAGATAACAGCAACGGTCAACCAATCAGCGCAGGACTGCTTCGGGTGCCTGGAACTGTTGAGCCAGATGCGAACATCAACCCGAGAGAGGAGAACAAAGGGAACCCAGGAAGGGACTCAGATAAGACCTCGGCAGAAGTGGATGACTAAGAGGGCCATCAGGAAAGGTACTTTCCTACGTTTCCAGAGACTGTTTTATCTAGATAGGGGGAAATTGGCCAGGATAATTTTAGACGACATAGAATGCTTGTCTTGTGAAATCCCACCCAAAGATATCTATTCGGTTTTTAAAGCCGGATGGGAAACACCTGGTGTGTTTGAAGGCCTTGGGAATTTCCAAATTAATGGGAAAGCTGACAATAGTGCTTTCAGAGATCTAATTACGGCCAAAGAAATTGAGAAAAATGTGCAGGAGATGAGTAAAAATTCGGCCCCTGGTCCGGACGGAATTACTTTTAGGGACATCAAAAAGATGGACCCTGAGTATTCCAGGACCGCAGAAATTTTTAACTTATGGTTGACAGCAGGGAAAATCCCGGATATGGTGAGGGGGTGCAGAACTGTGTTAATCCCTAAATCATCCCAACCAGAACGCCTAAAAGATCTGAATAACTGGAGACCCATAACAATTGGCTCCATCCTATTAAGACTGTTTTCCAGAATCCTAACAGCAAGGTTAACCAAGGCGTGCCCCCTCAACCCAAGGCAAAGAGGCTTCATAAAGGCGGCAGGATGCTCAGAAAATTTGAAACTCCTGCAAACTATAATTCGATCTGCAAAAAGAGAGCACAGGCCGCTGGGTGTGGTATTCGTGGACATTGCAAAGGCCTTTGACACCGTGAGCCACCAACACATCTTGCACGTTCTGCAGCAGAGAAAAGTGGACCCCCACATCATCGAGCTGGTGAGGGACATGTATAAGAACATCAATACATGCATCACCACGAAGAAGACACAAACAGACCCCATCCAGATCCGGGTGGGAGTGAAACAGGGGGACCCAATGTCACCGCTTTTATTTAACCTGGCCATGGACCCTCTCCTCTGCAAACTGGAGGAAAGCAACAATGGATACCACCAAGGGCCGAACAGCGTCACAGCAATGGCATTTGCAGACGATCTGGTCTTACTGAGCGACTCCTGGGAAAACATGAAGCGTAACATCGAGATATTAGAGACCTTCTGCAACCTGACCGGTCTCAAGACACAGGGGCAAAAGTGCCACGGCTTTTACATCAAGCCAACAAAAGACTCCTACACTGTTAATGACTGCGCTGCTTGGACTATCGGTGGCACACCCCTGAACATGATAGACCCTGGAGACTCCGAGAAATATCTGGGCCTGCAGATTGACCCCTGGACTGGGGTAGCAAAATCCAACCTAGACACGAAACTCGACTTCTGGTTACAACAAATTGGTAAAGCTCCACTTAAACCCCTTCAGAAAATCGATATCCTCAAAACATACACCATCCCTCGACTGACCTACCTGGCCGACCATTCAGAACTGAAAGCAGGGTTCCTCGAGGCCCTTGACCTGAAAATTAGATCGACGGTTAAAGAGTGGTTGCACCTACCTGCGTGTACCTGTGATGCCATCTTGTACTCGAGCACGAAGGACGGCGGCTTGGGCATCACCAAACTGGCGGGACTGATTCCGAGCGTACAGGCCCGAAGACTGCATCGACTCGCCCAGTCTTCGGATGAAACCATGAAGGTGTTCCTGGAGAAAGACCAAATGGAACAAGCATATAAGAAACTGTGGGTTCAAGCTGGAGGTGACAGGGAGAAGATTCCGTCAATTTGGGATACCAAACCGGTGAGTGTGTCATCTCGTTTAAACGGGGCAACCGAAACTTCAGAGTGGGAAGCAGCTTCCTCTAAAAATAAATTTCCAAAACCATGCAATTGGAGAAAAACAGAATTTAATAATTGGACCAAATTAGTGTCCCAGGGCCGGGGAATTGGCAACTTTGAAGGAGACAAAATTAGCAACCATTGGCTTGAAAACTACAGAGGCATACCTCACAGGAAGCTCCTTACGGCCTTACAGTTAAGAGCAAATGTCTACCCCACGAGGGAATTTTTAGCTAGGGGGAGACAGGACAAACACATCAAGGCATGCAGGCACTGCAAAGCGGACAACGAAACCTGTGCCCACATCATCGGCAACTGTCCGGCCACACAGGACGCCAGGATCAAGAGGCACAATTACATCTGTGAAGTGCTCTCCAGGGAAGCAAAGAAGAAGAACTGGGTGGTGTTTCAAGAACCACACCTGAGGGACAACAACAAGGAATTGTACAAACCGGATTTGGTGTTGGTGAAAGATGCCCGTGCCTTTGTGGTGGACGTGACAGTACGATACGAATCAGCCAAAACATCGCTGGAAGAGGCTGCCGCGGAGAAGGTAGACAAGTACAAACACCTGGAAAAGGAGATACAGGAGCTTACCAATGCTAAAGACATTGTGTTTGTGGGCTTTCCCCTCGGAGCGCGGGGGAAATGGTACCACAACAACTTTGAACTTTTGGAAGCTCTTGGCCTTTCCAGAACGAGGCAGGAAAAGACTGCCCGGACTTTAACATCCATCGCGCTCACCTCATCGGTGGATATTGTACATATGTTTGCTAGTAGATCCAGGAATTGTGGTTAGGGGTAGTGTACCGTAGCTATACTGTAGTTTGTAGCCTATTGTTGTTTATGTTTATTGTTTTATATCTTTTATTCTCTTTTCTTGTTTTTAATAAAACACTCAGCAGGGTCTTGGAACGCTGGGCAACCGCAAGCCCGATGGAACGCAGATGGTAAGTAGGGGCAGAAAAAAAAAAAAAAAAAAAAAAAGAAAAAAAAAAAAAAAAAAAAAAAAAAAAAAAAAAAAAAAAAAAAAAAAAAAAAAAAAAAAAAANAAAAAAAAAAAAAAAAAAAAAAAAAAAAAAAAAAAAATTAGATTAGATTAATTTACTGGATTGGGCCTAAGTGGACGGGTGGGTGGGCCGTGTCACTGGTAGTGTGTGGTAACTATGCAGTGGGACCGTGGCTCTGATCCGTCGGTAGCTGGGCACATGCCTCTTGTTTCGACATTGGGCTATACCCCAGACCTTTGGAGACGGGCATACGTCCCGGGCTGCACAGGGCCACGTTGCCGGGTATGTGCGGTACCTGTGCAGCAGGGCTATAACCCCAATCCACTGGACCCTGGGCATACGCCTCTTGCTTCGGCATCTGGCTATACCCCAGACCTTCGAAGAAGGGCATACGCCCCACGCTGTATGGGGCCACATCACCGGTGTGAGTGGCAACCGTGCAGCAGGGCTATAACCCAGATTCGTTGGACCCTGGGCATACGCCTCTTGCTCCAGCAACCGGCTATACCCCAGACCTTCGGAAAGGGGCATACGTCCCAAGTTGTACAGGACCACATTGCTTGGTGTGCGTGATAACTGTGCAGCAGGGCTATAACCCTAATCCATTGGACCCTGGGCATACGCCCCGTGTTGCAACATGTGGCTGCGCCTCAGGCCTTCGGGTGGTGCCACGTGTCTCCAGCCGTAGGGGGCCACGACACTGGCAGGGCACGACCATCTCCTGATCCCTAACCGATTGTGACTAACCTTAAGAGGGATTCTCGTAAATCCTCACGCCGCAAGGTGTGTTCCATGACGTCGTCCGTTTACCATCTAAAACCCAGGACGAAATTTACCGATTTCGACCGAGGTGGACGGGCCACCTTTACTTAACCCGGAAAAGGAACATATAGTATTATATGTGTTCGTAAAA</t>
  </si>
  <si>
    <t>TAGCCAAATGCCTCGTCATCTAATTAGTGACGCGCATGAATGGATGAACGAGATTCCCACTGTCCCTACCTACTATCCAGCGAAACCACAGCCAAGGGAACGGKCTTGGCGGAATCAGCGGGGAAAGAAGACCCTGTTGAGCTTGACTCTAGTCTGGCGCTGTGAAGAGACATGAGAGGTGTAGAATAAGTGGGAGGCCGGGCGCGCGCTCGGCGGTGCGGGGCGACCCGCCCGTCGGCGTCCCGGCCGTCGGTGA</t>
  </si>
  <si>
    <t>TAGGGGTAGTGTACCGTAGCTATACTGTAGTTTGTAGCCTATTGTTGTTTATGTTTATTGTTTTATATCTTTTATTCTCTTTTCTTGTTTTTAATAAAACACTCAGCAGGGTCTTGGAACGCTGGGCAACCGCAAGCCCGATGGAACGCAGATGGTAAGTAGGGGCAGAAAAAAAAAAAAAAAAAAAAAAAGAAAAAAAAAAAAAAAAAAAAAAAAAAAAAAAAAAAAAAAAAAAAAAAAAAAAAAAAAAAAAAAAAAAAAAAAAAAAAAAAAAAAAAAAAAAAAAAAAAAATTAGATTAGATTAATTTACTGGATTGGGCCTAAGTGGACGGGTGGGTGGGCCGTGTCACTGGTAGTGTGTGGTAACTATGCAGTGGGACCGTGGCTCTGATCCGTCGGTAGCTGGGCACATGCCTCTTGTTTCGACATTGGGCTATACCCCAGACCTTTGGAGACGGGCATACGTCCCGGGCTGCACAGGGCCACGTTGCCGGGTATGTGCGGTACCTGTGCAGCAGGGCTATAACCCCAATCCACTGGACCCTGGGCATACGCCTCTTGCTTCGGCATCTGGCTATACCCCAGACCTTCGAAGAAGGGCATACGCCCCACGCTGTATGGGGCCACATCACCGGTGTGAGTGGCAACCGTGCAGCAGGGCTATAACCCAGATTCGTTGGACCCTGGGCATACGCCTCTTGCTCCAGCAACCGGCTATACCCCAGACCTTCGGAAAGGGGCATACGTCCCAAGTTGTACAGGACCACATTGCTTGGTGTGCGTGATAACTGTGCAGCAGGGCTATAACCCTAATCCATTGGACCCTGGGCATACGCCCCGTGTTGCAACATGTGGCTGCGCCTCAGGCCTTCGGGTGGTGCCACGTGTCTCCAGCCGTAGGGGGCCACGACACTGGCAGGGCACGACCATCTCCTGATCCCTAACCGATTGTGACTAACCTTAAGAGGGATTCTCGTAAATCCTCACGCCGCAAGGTGTGTTCCATGACGTCGTCCGTTTACCATCTAAAACCCAGGACGAAATTTACCGATTTCGACCGAGGTGGACGGGCCACCTTTACTTAACCCGGAAAAGGAACATATAGTATTATATGTGTTCGTAAAA</t>
  </si>
  <si>
    <t>Parotia lawesii</t>
  </si>
  <si>
    <t>Lawes's parotia</t>
  </si>
  <si>
    <t>ParLaw_1.0</t>
  </si>
  <si>
    <t>R2-1_PLaw</t>
  </si>
  <si>
    <t>TVMVPDKNPPCPCCETRVNSIASLIEHLKRAHGKKRVCFRCAKCGREGNNFHSIVCHVPKCRPIAKETPAGEWICEVCGRDFKTKIGLGQHKRLAHPVIRNQERIAASHPKETSNRGAHKRCWTKEEEELLIKLIAQFEGNKNINKLIAEHITTKTVKQISDKRRLLPKKPAAGNNSEPKIDHQSRRTAAAVGTDPGRNRRPDKEEEHLEEQWEGQLQAHYRRTLGEWLSAGRIQDLQEAFRQLINDREITATVNQSAQDCFGCLELLNQMRTSTRERRTKGTQEGNQIRPRQKWMTKRAIRKGTFLRFQRLFYLDRGKLARIILDDIECLSXEIPPKDIYSVFKARWETPGVFEGLGNFQIYGKADNSAFRDLITAKEIEKNVQEMSKNSAPGPDGITLRDIKKMDPEYSRTAEIFNLWLTAGKIPDMVRGCRTVLIPKSSQPERLKDLNNWRPITIGSILLRLFSRILTARLTKACPLNPRQRGFIKAAGCSENLKLLQTIIRSAKREHRPLGVVFVDIAKAFDTVSHQHILHVLQQRKVDPHIIGLVSDMYKNINTCITTKKTQTDPIQIRVGVKQGDPMSPLLFNLAMDPLLCKLEGSNNGYHRGPNSVTAMAFADDLVLLSDSWENMKRNIEILETFCNLTGLKTQGQKCHGFYIKPTKDSYTVNDCAAWTISGTPLNMIDPGDSEKYLGLQIDPWTGVAKSNLDTKLDSWLQQIGKAPLKPLQKIDILKTYTIPRLTYLADHSELKAGFLETLDLKIRSTVKEWLHLPACTCDAILYSSTKDGGLGITKLAGLIPSVQARRLHRLAQSSDETMKVFLQKDQMEQMYKKLWIQAGGDREKIPSIWDTKPVSVSTRLNGATETSEWEAASSKNKFPKPCNWRKTEFNNWTKLVSQGRGIGNFEGDKISNHWLENYRGIPHRKLLTALQLRANVYPTREFLARGRQDKYIKACRHCKADNETCAHIIGNCPATQDARIKRHNYICEVLSREAKKKDWVVFQEPHLRDNNKELYKPDLVLVKDARAFVVDVTVRYESAKTSLEEAAAEKVDKYKHLEKEIQELTNAKDIVFVGFPLGARGKWYHNNFELLEALGLSRTRQEKTARTLTSIALTSSVDIVHMFASRSRNCG</t>
  </si>
  <si>
    <t>AAGCATCGCGAAGGCCCGAGGCGGGTGTTGACGCGATGTGATTTCTGCCCAGTGCTCTGAATGTCAAAGTGAAGAAATTCAATGAAGCGCGGGTAAACGGCGGGAGTAACTATGACTCTCTTAAGG</t>
  </si>
  <si>
    <t>CGGCTTGGGAGAGTATAGTTACAAACTGGGCATCGCTGCAGAGATCGCACCTCCTCGTGGTCCCGCTGGATACCCTGCGTAGGGTAACCAAGTCGATCTCTGCCCCAGCATGGAGCCGTTGGACTCGCCACCCAACGAACTCCTGCTAAATTTCGGTGAAACAAATTTACGGACAAAGCCGCGTGGCTTTAAGCCCGAAACCTCGCCCCATGGGTTTCATGATGGGCAAATGGTACGTGGTATGAGAGAGGCCACTACCAGACCAAAAATAAAAATCCACTACTCAAACTCACTGAACCGGGAAGGATCCTCCAAATTGGGGCCGCCGATACGCCTGTACCAGGTATCGGTTGGCACCCAAACCTCTTATCACGATTGGGTAGACCTGGTGTCCGAAAATTATTCCAAATCGGACTCCTTGTCTAAGAGCCGGGTAGACCTGGTGTCTAAAAATCACCAGGTGGACCTGGTGACCAAAAATCGCCAGGTAGACCTGGCACCCAAAAATGAGGTAGACCTGGTGTCTCAAAATTTACCATCTGGCTCCCCTGAATTGGCGATAAATGAATTGGTGATGGCGAATTTAGAGTTTTATAGATCGGATGTGCTTGCTACTAACGAGTGTGTTCATTTTTCAGACAGTCGGGAGGGCTTGAGCAGGCTACCAGAGGTGTATGAGGATCCTACACCACAACCGTGTGCGGGGGAGGGTGACTGTCCCCCGAGGATTAACGAACTGTTTGTGCTTGAGAAGGGTGAAAACAGCGGTGAGCAGGAGAAGGACAACACACCGGGAACTTTGCCTCTTGTGCCGGAGTATAACACCCCACCGGTAACATCTCTGCCACCCCGGGAAAGCAGCGAGAAACCAGCACCAGAGGATGTCCCTACGGTGATGGTCCCGGACAAAAATCCACCTTGTCCATGCTGTGAAACCAGGGTGAACAGTATTGCGAGCCTCATAGAACATCTAAAGAGGGCTCACGGGAAAAAGAGGGTTTGTTTTCGGTGTGCAAAATGTGGGAGGGAGGGAAATAACTTTCATAGTATTGTTTGTCATGTTCCCAAATGCAGGCCGATTGCTAAAGAGACTCCAGCTGGTGAGTGGATCTGTGAGGTATGCGGACGTGACTTCAAAACTAAGATCGGCCTGGGGCAACACAAAAGATTGGCACACCCGGTGATCAGGAACCAGGAGAGGATTGCTGCTTCCCACCCTAAAGAGACATCAAACCGAGGAGCCCACAAAAGATGCTGGACAAAGGAGGAGGAAGAACTGCTGATAAAACTGATAGCTCAGTTCGAGGGCAACAAAAATATCAATAAACTCATCGCAGAACATATCACGACCAAAACAGTGAAACAAATCAGCGACAAAAGGAGATTGCTGCCTAAGAAGCCAGCTGCAGGAAATAACTCAGAGCCCAAAATAGACCATCAGAGCAGGAGAACAGCTGCTGCCGTGGGAACTGATCCTGGGCGGAACCGCCGCCCTGATAAGGAGGAGGAACACCTGGAGGAACAATGGGAGGGGCAGCTACAGGCCCATTACCGGAGAACCCTCGGAGAATGGCTCTCAGCTGGGAGGATCCAGGACCTCCAGGAAGCATTCAGGCAGTTGATTAACGACCGGGAGATAACAGCAACGGTCAACCAATCAGCGCAGGACTGCTTCGGGTGCCTGGAACTGTTGAACCAGATGCGAACATCAACCCGAGAGAGGAGAACAAAGGGAACCCAGGAAGGGAATCAGATAAGACCTCGGCAGAAATGGATGACCAAGAGGGCCATCAGAAAAGGTACTTTCCTACGTTTCCAGAGACTGTTTTATCTAGATAGGGGGAAATTGGCCAGGATAATTTTAGACGACATAGAATGCTTGTCTTRTGAAATCCCACCCAAAGATATTTATTCGGTTTTTAAAGCCAGATGGGAAACACCTGGTGTGTTTGAAGGCCTTGGGAATTTCCAAATTTATGGGAAAGCCGACAATAGTGCTTTCAGAGACCTAATTACGGCCAAAGAAATTGAGAAAAATGTGCAGGAGATGAGTAAAAATTCGGCCCCTGGTCCAGACGGAATTACTTTAAGGGACATCAAAAAGATGGACCCTGAGTATTCTAGGACCGCAGAAATTTTTAACTTATGGCTGACAGCAGGGAAAATCCCGGATATGGTGAGGGGGTGCAGAACTGTGTTAATCCCTAAATCATCCCAACCAGAACGCCTAAAAGATCTGAATAACTGGAGACCCATAACAATTGGCTCCATCCTACTAAGACTATTTTCCAGAATCCTAACAGCAAGATTAACCAAGGCGTGCCCCCTCAACCCAAGGCAAAGAGGCTTCATAAAAGCGGCAGGATGCTCAGAAAATTTAAAACTCCTGCAAACTATAATTCGATCTGCGAAAAGAGAGCACAGGCCGCTGGGTGTGGTATTCGTGGACATAGCAAAGGCCTTTGACACCGTGAGCCACCAACACATCTTGCATGTTCTGCAGCAGAGAAAAGTGGACCCCCACATCATCGGGCTGGTGAGTGACATGTATAAGAACATCAATACATGCATCACCACGAAGAAAACACAAACAGACCCCATCCAGATCCGGGTGGGAGTAAAACAGGGGGACCCAATGTCACCGCTTTTATTTAACCTAGCCATGGACCCTCTCCTCTGCAAACTGGAGGGAAGCAACAATGGATACCACCGAGGACCGAACAGCGTCACAGCAATGGCATTTGCAGACGATCTGGTCTTACTGAGCGACTCCTGGGAAAACATGAAACGTAACATCGAGATATTAGAGACCTTCTGCAACCTGACCGGTCTCAAAACACAGGGGCAAAAGTGCCACGGCTTTTACATCAAGCCAACAAAAGACTCCTACACTGTTAATGACTGCGCTGCTTGGACTATCAGTGGCACACCCCTGAACATGATAGACCCTGGAGACTCCGAGAAATATCTGGGCCTGCAGATTGACCCCTGGACTGGGGTAGCAAAATCCAACCTAGACACAAAACTCGACTCCTGGTTACAACAAATTGGTAAAGCTCCACTTAAACCCCTTCAGAAAATCGATATCCTCAAAACATACACCATCCCTCGACTGACCTACCTGGCCGACCATTCAGAACTGAAAGCAGGGTTCCTCGAGACCCTTGACCTGAAAATTAGATCGACGGTTAAGGAGTGGTTGCACCTACCTGCGTGTACCTGTGATGCCATCTTGTACTCGAGCACGAAGGACGGCGGCTTGGGCATCACCAAACTGGCGGGACTGATTCCGAGCGTACAGGCCCGAAGACTGCATCGACTCGCCCAGTCTTCGGATGAAACCATGAAGGTGTTCCTGCAGAAAGACCAAATGGAACAAATGTATAAGAAATTATGGATTCAAGCTGGAGGTGACAGGGAAAAGATTCCGTCAATTTGGGATACCAAACCGGTGAGTGTGTCAACTCGTTTAAACGGGGCAACCGAAACTTCAGAGTGGGAAGCAGCTTCCTCTAAAAACAAATTTCCAAAACCATGCAATTGGAGAAAAACAGAATTTAATAATTGGACCAAATTAGTGTCCCAGGGCCGGGGAATTGGCAACTTTGAGGGAGACAAAATTAGCAACCATTGGCTTGAAAATTACAGAGGCATACCTCACAGGAAGCTCCTTACGGCCTTACAATTGAGAGCGAATGTCTACCCCACGAGGGAATTTTTAGCCAGGGGGAGACAGGACAAATACATCAAGGCATGCAGGCACTGCAAAGCAGACAACGAAACCTGTGCCCACATCATCGGCAACTGTCCGGCCACACAGGACGCCAGGATCAAGAGGCACAATTACATCTGCGAAGTGCTCTCCAGGGAAGCAAAGAAGAAGGACTGGGTGGTGTTTCAAGAACCGCACCTGAGGGACAACAACAAGGAACTGTACAAACCGGATTTAGTGTTGGTGAAAGATGCCCGTGCCTTTGTGGTGGACGTGACAGTACGATACGAATCAGCCAAAACATCGCTGGAAGAGGCTGCCGCAGAGAAGGTAGACAAGTACAAACACCTGGAAAAGGAGATACAGGAGCTTACCAATGCTAAAGACATTGTGTTTGTGGGCTTTCCCCTCGGAGCGCGGGGGAAATGGTACCACAACAACTTTGAACTGTTGGAAGCTCTTGGCCTTTCCAGAACGAGGCAGGAAAAGACTGCCCGGACTTTAACATCCATCGCGCTCACTTCATCGGTGGATATTGTACATATGTTTGCCAGTAGATCTAGAAATTGTGGTTAGTGATAATTTACTGTAGTTTCACTGTAGTTTGTAGCCTGTTGTTGGTTATGTTTACTGTTTTATATCTTGTATTCTCTTTTCTTGTTTTTTTTCTTTAATAAAACACTCAGCAGGGTCTAGGAACGCTGGGCAACCGCAAGCCCGATGGAACGCAGATGGTGAGTAGGGGCAGGAAAAAAAAAAAAAAAAAAAAAAAAAAAAAAAAAAAAAAAAAAAAAAAAAAAAAAAAAAAAAAAAAAAAAAAAAAAAAAAAAAAAAAAAAAAAAAACAAACAAAAAAAAAAAAATTAGATTAGATAAATTTACTGGATTGGACCTAAGTGGACGGGTGGGTGGGCCGTGTCACTGGCAGTGTGTGGTAACTATGCAGTGGGACCGTGGCCCTGATCCGTGGGTAGCTGGGCACAGGCCTCTTGTTCCGACATTGGGCTATACCCCAGACCTTTGGAGAGGGGCATACGTCCCGTGCTGCACTGGACCACGTTGCCGGGTATGGGCGGTACCTGTGCAGCAGGGCTATAACCCCAATCCACAGGACCCTGGGCATACGCCTCTTGCTTCGGCATCTGGCTATACCCCAGACCTTCGAAAAAGGGCATACGTCCCATGCTGCATGGGGTCACATCACTAGTGTGAGTGGCAACCGTGTAGCAGGACTATAACCCAGATTCGTCGGACCCTGGGCATACGCCTCTTGCTCCAGCATTCGGCTATACCCCAGACCTTCGGAAAGGGGCATACGTCCCGAGTTGTACAGGTCCACATCGCTTGGTGTGCGTGATAACTGTGCAGCAGGGCTATAACCCTAATCCATGGGACCCTGGGCATACGCCCCGTGTTGCAACATAGGGCCGCGCCTCAGGCCTTCGGGTGGTGCCATGCGTCCCCAGTCGTAAGGGACCACGACACTGACGGGGCACGACCATCCCCTGATCCCTAACCGATTGTGACTAACCTTAAGAGGGATTCTCGTAAATCCTCACACCGCAAGGTGTGTTCCATGACGTCGTCCATGTACCATCTAAAACCCAGGACGAAATTATGCCGATTTCGACCGAGGTGGACGGGCCACCTTTACTTAACCCGGAAAAGGAACATATAGTATTATATGTGTTCGTAAAA</t>
  </si>
  <si>
    <t>TAGCCAAATGCCTCGTCATCTAATTAGTGACGCGCATGAATGGATGAACGAGATTCCCACTGTCCCTACCTACTATCCAGCGAAACCACAGCCAAGGGAACGGGCTTGGCGGAATCAGCGGGGAAAGAAGACCCTGTTGAGCTTGACTCTA</t>
  </si>
  <si>
    <t>TAGTGATAATTTACTGTAGTTTCACTGTAGTTTGTAGCCTGTTGTTGGTTATGTTTACTGTTTTATATCTTGTATTCTCTTTTCTTGTTTTTTTTCTTTAATAAAACACTCAGCAGGGTCTAGGAACGCTGGGCAACCGCAAGCCCGATGGAACGCAGATGGTGAGTAGGGGCAGGAAAAAAAAAAAAAAAAAAAAAAAAAAAAAAAAAAAAAAAAAAAAAAAAAAAAAAAAAAAAAAAAAAAAAAAAAAAAAAAAAAAAAAAAAAAAAAACAAACAAAAAAAAAAAAATTAGATTAGATAAATTTACTGGATTGGACCTAAGTGGACGGGTGGGTGGGCCGTGTCACTGGCAGTGTGTGGTAACTATGCAGTGGGACCGTGGCCCTGATCCGTGGGTAGCTGGGCACAGGCCTCTTGTTCCGACATTGGGCTATACCCCAGACCTTTGGAGAGGGGCATACGTCCCGTGCTGCACTGGACCACGTTGCCGGGTATGGGCGGTACCTGTGCAGCAGGGCTATAACCCCAATCCACAGGACCCTGGGCATACGCCTCTTGCTTCGGCATCTGGCTATACCCCAGACCTTCGAAAAAGGGCATACGTCCCATGCTGCATGGGGTCACATCACTAGTGTGAGTGGCAACCGTGTAGCAGGACTATAACCCAGATTCGTCGGACCCTGGGCATACGCCTCTTGCTCCAGCATTCGGCTATACCCCAGACCTTCGGAAAGGGGCATACGTCCCGAGTTGTACAGGTCCACATCGCTTGGTGTGCGTGATAACTGTGCAGCAGGGCTATAACCCTAATCCATGGGACCCTGGGCATACGCCCCGTGTTGCAACATAGGGCCGCGCCTCAGGCCTTCGGGTGGTGCCATGCGTCCCCAGTCGTAAGGGACCACGACACTGACGGGGCACGACCATCCCCTGATCCCTAACCGATTGTGACTAACCTTAAGAGGGATTCTCGTAAATCCTCACACCGCAAGGTGTGTTCCATGACGTCGTCCATGTACCATCTAAAACCCAGGACGAAATTATGCCGATTTCGACCGAGGTGGACGGGCCACCTTTACTTAACCCGGAAAAGGAACATATAGTATTATATGTGTTCGTAAAA</t>
  </si>
  <si>
    <t>Paradisaea rubra</t>
  </si>
  <si>
    <t>Red bird-of-paradise</t>
  </si>
  <si>
    <t>ParRub_1.0</t>
  </si>
  <si>
    <t>R2-1_PRu</t>
  </si>
  <si>
    <t>GAQKRCWSKEEEHLLLRLEAQFWGNKNINKLIAEHITTKTVKQISDKRRLLPKKPAAGNNSEPKIDHQSRRTAAAVGTDPGRNRRPDKEEEHLEEQWEGQLQAHYRRTLGEWLSAGRIQDFQEAFRQLINDREITATVNQSAQDCFGCLELLSQMRTSTRERRTKGTQEGNQIRPRQKWMTKRAIRKGTFLRFQRLFYLDRGKLARIILDDIECLSCEIPPXDIYSVFKARWETPGVFEGLGNFQINGKADNSAFRDLITAKEIEKNVQEMSKNSAPGPDGITLRDIKKVDPEYSRTAEIFNLWLTAGKIPDMVRGCRTVLIPKSSQPERLKDLNNWRPITIGSILLRLFSRILTARLTKACPLNPRQRGFIKAAGCSENLKLLQTIIRSAKREHRPLGVVFVDIAKAFDTVSHQHILHVLQQRKVDPHIIELVRDMYKNINTCITTKKTQTDPIQIRVGVKQGDPMSPLLFNLAMDPLLCKLEESNNGYHQGPNSVTAMAFADDLVLLSDSWENMKRNIEILETFCNLTGLKTQGQKCHGFYIKPTKDSYTVNDCAAWTISGTPLNMIDPGDSEKYLGLQIDPWTGVAKSNLDTKLDFWLQQIGKAPLKPLQKIDILKTYTIPRLTYLADHSELKAGFLETLDLKIRSTVKEWLHLPACTCDAILYSSTKDXGLGITKLAGLIPSVQARRLHRLAQSSDETMKVFLEKDQMEQTYKKLWVQAGGDREKIPSIWDTKPVSVSTRLNGATETSEWEAASSKNKFPKPCNWRKTEFNNWTKLVSQGRGIGNFEGDKISNHWLENYRGIPHRKLLTALQLRANVYPTREFLARGRQDKYIKACRHCKADNETCAHIIGNCPATQDARIKRHNYICEVLSREAKKKDWVVFQEPRLRDNNKELYKPDLVLVKDARAFVVDVTVRYESAKTSLEEAAAEKVDKYKHLEKEIQELTNAKDIVFVGFPLGARGKWYHNNFELLEALGLSRTRQEKTARTLTSIALTSSVDIVHMFASRSRNCG</t>
  </si>
  <si>
    <t>CTAGCAGCCGGCTTAGAACTGGTGCGGACCAGGGGAATCCGACTGTTTAATTAAAACAAAGCATCGCGAAGGCCCGAGGCGGGTGTTGACGCGATGTGATTTCTGCCCAGTGCTCTGAATGTCAAAGTGAAGAAATTCAATGAAGCGCGGGTAAACGGCGGGAGTAACTATGACTCTCTTAAGG</t>
  </si>
  <si>
    <t>CGGCTTGGGAGAGTATAGTTACAAACTGGGCATCGCTGCAGAGATCGCACCTCCTCGTGGTCCCGCTGGATACCCTGCGTAGGGTAACCAAGTCGATCTCTGCCCCAGCATGGAGCCGTTGGACTCGCCACCCAACGAACTCCTGCTAAATTTCGGTGAAACAAATTTACGGAAAAAGCCGCGTGGCTTTAAGCCCGAAACCTCGCCCCATGGGTTTCATGATGGGCAATTGGTACGTGGTATGAGAGAGGCCACTACCAGACCAAAAATAAAAATCCACTACTCAAACTCACTGAACCGGGAAGGATCATCCAAATTGGGGCCGCCGATACGCCTGTACCAGGTATCGGTTGGCACCCAAACCTCTTATCATGATTGGGTAGACCTGGTGTCCGAAAATTATTCTAAATCGGACCCCTTGTCTAAGACCTGGGTAGACCTGGTGTCTAAAATTCGTCACCAGGTGGACCTGGTGTCCAAAAGTCGCCAGGTAGACCTGGCCCCCAAAAATGAGGTAGACCTGGTGTCTCAAAATTTACCATCTGGCTCCCCTGAATTGGCGATAAATGAATTGGTGATGGCGAATTTAGAGTTTTATAGATCGGATGTGCTTGGTACTAATGAGTGTGTTCATTTTTCAGTCAGTCGGGAGGGCTTGAGCAGGCTACCAGAGGTGTATGAGGATCCTTCACCACAACCGTGTGCGGGGGAGGGTGACTATCCCCCGAGGACTAACGAACTGTTTGTGCTTGAGAAGGGTGAAAACAGCGGTGAGCAGGAGAGGGACAGCACACCGGGAACTTTGCCTCTTGTGCCGGAGTGTRACACCCCACCGGTAACATCTCTGCCACCCCGGGAAAGCAGCGAGAAACCAGCACCAGAGGATACTCCTACGGTGACGGTCCCGGACAAAAATCCACCTTGTCCATGCTGTGAAACCAGGGTGAACAGTATTACGAGCCTCATAGAACATCTAAAGAGGGCTCACGGGAAAAAGAGGGTTTGTTTTCGGTGTGCAAAATGTGGGAGGGAGGGAAATAACTTTCATAGTATTGTCTGTCATGTTCCCAAATGCAGGCCGATTGCTAAAGAGACTCCAGCTGGTGAGTGGATCTGTGAGGTATGCGGACGTGACTTCAAAACTAAGATCGGCCTGGGGCAACACAAAAGATTGGCACACCCTCTTCTCAGGAATCAGGAAAGGATCCTTGCTTCCCACCAGAAGGAGACCTCTGGCTGAGGAGCCCAAAAAAGGTGTTGGTCTAAGGAGGAAGAACATCTGCTGCTAAGGTTAGAGGCTCAGTTTTGGGGAAACAAAAACATCAATAAACTCATCGCAGAACATATCACAACCAAAACAGTGAAACAAATCAGCGACAAAAGGAGATTGCTGCCTAAGAAGCCAGCTGCAGGAAATAACTCAGAGCCTAAAATAGACCATCAGAGCAGGAGAACAGCTGCTGCCGTGGGAACTGATCCTGGGCGGAACCGCCGCCCTGATAAGGAGGAGGAACACCTGGAGGAACAATGGGAGGGGCAGCTACAGGCCCATTACCGGAGAACCCTCGGAGAATGGCTCTCAGCTGGGAGGATCCAGGACTTCCAGGAGGCATTCAGGCAGTTGATTAACGACCGGGAGATAACAGCAACGGTCAACCAATCAGCGCAGGACTGCTTCGGGTGCCTGGAACTGTTGAGCCAGATGCGAACATCAACCCGAGAGAGGAGAACAAAGGGAACCCAGGAAGGGAATCAGATAAGACCTCGGCAGAAATGGATGACCAAGAGAGCCATCAGGAAAGGTACTTTCCTACGTTTCCAGAGACTGTTTTATCTAGATAGGGGGAAATTGGCCAGGATAATTTTAGACGACATAGAATGCTTGTCTTGTGAAATCCCACCCAAWGATATTTATTCGGTTTTTAAAGCCAGATGGGAAACACCTGGTGTGTTTGAAGGCCTTGGGAATTTCCAAATTAATGGGAAAGCCGACAATAGTGCTTTCAGAGACCTAATTACGGCCAAAGAAATTGAGAAAAATGTGCAGGAGATGAGTAAAAATTCGGCCCCTGGTCCAGACGGAATTACTTTAAGGGACATCAAAAAGGTGGACCCTGAGTATTCCAGGACCGCAGAAATTTTTAACTTATGGCTGACAGCAGGGAAAATCCCAGATATGGTGAGGGGGTGCAGGACTGTGTTAATCCCTAAATCATCCCAACCAGAACGCCTAAAAGATCTGAATAACTGGAGACCCATAACAATTGGCTCCATCCTACTAAGACTGTTTTCCAGAATCCTAACAGCAAGGTTAACCAAGGCGTGCCCCCTCAACCCAAGGCAAAGAGGCTTCATAAAGGCGGCAGGATGCTCAGAAAATTTAAAACTCCTGCAAACTATAATTCGATCTGCAAAAAGAGAGCACAGGCCGCTGGGTGTGGTATTCGTGGACATTGCAAAGGCCTTTGACACCGTAAGCCACCAACACATCTTGCACGTTCTGCAGCAGAGAAAAGTGGACCCCCACATCATCGAGCTGGTGAGGGACATGTATAAGAACATCAATACATGCATCACCACGAAGAAAACACAAACGGACCCCATCCAGATCCGGGTGGGAGTGAAACAGGGGGACCCAATGTCACCGCTTTTATTTAACCTGGCCATGGACCCTCTCCTCTGCAAACTGGAGGAAAGCAACAATGGATACCACCAAGGGCCGAACAGCGTCACAGCAATGGCATTTGCAGACGATCTGGTCTTACTGAGCGACTCCTGGGAAAACATGAAGCGTAACATCGAGATATTAGAGACCTTCTGTAACCTGACCGGTCTCAAAACACAGGGGCAAAAGTGCCACGGCTTTTACATCAAGCCAACAAAAGACTCCTACACTGTTAATGACTGCGCTGCTTGGACTATCAGTGGCACACCCCTGAACATGATAGACCCTGGAGACTCCGAGAAATATCTGGGCCTGCAGATTGACCCCTGGACTGGGGTAGCAAAATCCAACCTAGACACAAAACTCGACTTCTGGTTACAACAAATTGGTAAAGCTCCACTTAAACCCCTTCAGAAAATCGATATCCTCAAAACATACACCATCCCTCGACTGACCTACCTGGCCGACCATTCAGAACTGAAAGCAGGGTTCCTCGAGACCCTTGACCTGAAAATTAGATCGACGGTCAAGGAGTGGTTGCACCTACCTGCGTGTACCTGTGATGCCATCTTGTACTCGAGCACGAAGGACRGCGGCTTGGGCATCACCAAACTGGCGGGACTGATTCCGAGCGTACAGGCCCGAAGGCTGCATCGACTCGCCCAGTCTTCGGATGAAACCATGAAGGTGTTCCTGGAGAAAGACCAAATGGAACAGACATATAAGAAACTGTGGGTTCAAGCTGGAGGTGACAGGGAGAAGATTCCGTCAATTTGGGATACCAAACCGGTGAGTGTGTCAACTCGTTTAAATGGGGCAACCGAAACTTCAGAGTGGGAAGCAGCTTCCTCTAAAAATAAATTTCCAAAACCATGCAATTGGAGAAAAACAGAATTTAATAATTGGACCAAATTAGTGTCCCAGGGCCGGGGAATTGGCAACTTTGAAGGAGACAAAATTAGCAACCATTGGCTTGAAAATTACAGAGGCATACCTCACAGGAAGCTCCTTACGGCCTTACAGTTAAGAGCGAATGTCTACCCCACGAGAGAATTTTTAGCTAGGGGGAGACAGGACAAATACATCAAGGCATGCAGGCACTGCAAAGCGGACAATGAAACCTGTGCCCACATCATCGGCAACTGTCCGGCCACACAGGACGCCAGGATCAAGAGGCACAATTACATCTGCGAAGTGCTCTCCAGGGAAGCAAAGAAGAAGGACTGGGTGGTGTTTCAGGAACCACGCCTGAGGGACAACAACAAGGAACTGTACAAACCGGATTTAGTGTTGGTGAAAGATGCCCGTGCCTTTGTGGTGGACGTGACAGTACGATACGAATCAGCCAAAACATCGCTGGAAGAGGCTGCCGCAGAGAAGGTAGACAAGTACAAACACCTGGAGAAGGAGATACAGGAGCTTACCAATGCTAAAGACATTGTGTTTGTAGGCTTTCCCCTTGGAGCGCGGGGGAAATGGTACCACAACAACTTTGAACTTTTGGAAGCTCTTGGCCTTTCCAGAACGAGGCAAGAAAAGACTGCCCGGACTTTAACATCCATCGCGCTCACTTCATCGGTGGATATTGTACATATGTTTGCTAGTAGGTCTAGAAATTGTGGTTAGTGGTAGTGTACTGTAGCTTTACTGTAGTTTGTAGCCTGTTATTGTTTATGTTTACTGTTTTATATTTTGTATTCTCTTTTCTTGTTTTTCTAATAAAACACTCAGCAGGGTCTTGGAACGCTGGGCAACCGCAAGCCTGATGGAACGCAGATGGTAAGTAGGGGCAGGAAAAAAAAGAAAAAAAAAAAAAAAAAAAAAAAAAAAAAAAAAAAAAAAAAAAAAAAAAAAAAAAAAAAAAAAAAAAAAATTAGATTAGATTTACTGGATTGGGCCTAAGTGGACGGGTGGGTGGGCCGTGTCACTGGTAGTGTGTGGTAACTATGCAGTGGGACCGTGGCTCTGATCCGTCGGTAGCTGGGCACATGCCTCTTGTCCCGACATTGGGCTATACCCCAGACCTTTGGAGACGGGCATACGTCCCGGGCTGCACAGGGCCACGTTGCTGGGTATGTGCGGTACCTGTGCAGCAGGGCTATAACCCCAATCCACCGGACCCTGGGCATACGCCTCTTGCTTCGGCATCTGGCTATACCCCAGACCCTCGAAGAAGGGCATACGTCCCACGCTGTATGGGGCCATATCACCGGTGTGAGTGGCAACCGTGCAGCAGGGCTATAACCCAGATTCGTCGGACCCTGGGCATACGCCTCTTGCTCCAGCATCCGGCTATACCCCAGACCTTCGGAAAGGGGCATACGTCCCGAGTTGTACAGGACCACATCGCTTGGTGTGCGTGATAACTGTGCAGCAGGGCTATAACCCTAATCCATTGGACCCTGGGCATACGCCCCGTGTTGCAACATATGGCTGCGCCTCAAGCCTTCGGGGGGTGCCATGCGTCTCCAGTCGTAAGGGGCCACGACACTGACAGGGCACGACCATCCCCTGCTCCCATACCGATTGTGACTAACCTTAAGAGGGATTCTCGTAAATCCTCACGCCGCAAGGTGTGTTCCATGACGTCGTCCATTTACCATCTTAAACCCAGGACGAAATTTACCGATTTCGACCGAGGTGGACGGGCCACCTTTACYTAACCCGGAAAAGGAACATATAGTATTATATGTGTTCGTAAAA</t>
  </si>
  <si>
    <t>TAGCCAAATGCCTCGTCATCTAATTAGTGACGCGCATGAATGGATGAACGAGATTCCCACTGTCCCTACCTACTATCCAGCGAAACCACAGCCAAGGGAACGGGCTTGGCGGAATCAGCGGGGAAAGAAGACCCTGTTGAGCTTGACTCTAGTCTGGCGCTGTGAAGAGACATGAGAGGTGTAGAATAAGTGGGAGGCCGG</t>
  </si>
  <si>
    <t>Todiramphus saurophagus</t>
  </si>
  <si>
    <t>Beach kingfisher</t>
  </si>
  <si>
    <t>Coraciiformes</t>
  </si>
  <si>
    <t>Alcedinidae</t>
  </si>
  <si>
    <t>GCA_024582635.1</t>
  </si>
  <si>
    <t>R2-1_TSa</t>
  </si>
  <si>
    <t>GGFGEYSYKLGIAAEIAPPRGPAGYPAKGNQVDLCPSMGPLESPANEVLRNSGETNFRQKPHGCKPETSPHGFHEGQSVSGMREATTGLQIHDFHIFGPGLGPPIRLHQVSVGTQTSYHDLRQVDLAPQNKVDLVSQNLTSGSPELTMNELALATLEFYRSDVSVVNECVHFSVSWEGLSRLPEVYADLTPHPCAGDKNCPPRTTLSVLEEGRNNREQEDSTPGTTSPVPEYTTPPAKSPPPRKHSEKPAPEDIPTVTVPDKNPPCPYCDTRVNSIASLIEHLKRAHGAKRVCFRCANCGREGSNYHSIVCHVPKCRPVTTGIPAGEWICEVCGRDFKTKIGLGQHKRLAHPVIRNQERIAASHPKETSNRGTHKRCWTKEEEELLIRLMAQFEGQRNINKLIAEHITTKTIKQISTKRRLMPKKPVGRDDSEPQISTRTRRAAAALGTETGQDHRPDKEEEEHLEEQREGELQSNYRRTLGEWLTDGRIREFQGAFRQLINDREITATVNQTTQDCFGCLELLSQIKTATRDKRARETQEGTQRRPRLKWMTKRAIKRGTFLRFQKLFYLDRGKLARIILDDIESLSCEITPSEIYSVFKTRWETEGTFGSLENFQITGKADNSAFSDLITAKEVAKNVQEMSKNSAPGPDGITLRDIKKMDPEFSRTAEIFNLWLLAGKIPDMVRGCRTVLIPKSMQPDRLRDLNNWRPITISSILLRLFSRIITARLTKACPLNPRQRGFIRAAGCSENLKLLQTIIRSAKKEHRPLGVVFVDIAKAFDTVSHQHILHVLKQRKVDPHIIGLVNDMYENIYTCITTKKTQTDPIQIRVGVKQGDPMSPLLFNLAMDPLLCKLEKSNNGYHQGRHSVTAMAFADDLVLLSDSWESMKRNIEILETFCELTGLKTQGQKCHGFYIKPTKDSYTINDCAPWTIGGTPLNMINPGDSEKYLGLHFDPWTGVANPNLHTKLDLWLQKLGKAPLKPLQRIDILKTYTIPRLTYLADHAELKTGFLEILDQKIRSTVKEWLHLPSCTCDAILYSSTKDGGLGITKLAGLIPSVQARRLHRLAQSSDETLKMFLDKDQMEQTYRKLWVQAGGDKEKIPSIWDTKPVSVPTAFQGTTPSSEWEAASTKNKFPKPCNWRKIEFQNWSKLMSQGRGIGNFEGDKISNHWLENYRGIPHRKLLTALQLRANVYPTREFLARGRKDKYIKTCRHCKADIETCAHIIGYCPVTQEARIKRHNYICEVLSREARKKDWVVFQEPHLRDNNMELYKPDLVFVKEDRAFVVDVTIRYEAAKTSLEEAAAQKVDKYKHLEREIQELTNAKVIVFVGFPLGARGKWFHGNFELLGALGLSKGRQEKIARTLTSIALTSSVDIVHIFASRSKRCE</t>
  </si>
  <si>
    <t>ATTTCTGCCCAGTGCTCTGAATGTCAAAGTGAAGAAATTCAATGAAGCGCGGGTAAACGGCGGGAGTAACTATGACTCTCTTAAGG</t>
  </si>
  <si>
    <t>CGGCTTTGGAGAGTATAGTTACAAGCTGGGCATTGCCGCAGAGATCGCACCTCCTCGTGGTCCCGCTGGATACCCTGCGAAGGGTAACCAAGTCGATCTCTGCCCCAGCATGGGCCCGTTGGAATCGCCAGCCAACGAAGTCCTCCGAAATTCCGGTGAAACAAATTTTAGGCAAAAGCCGCATGGCTGCAAGCCTGAAACCTCGCCCCATGGGTTTCATGAGGGGCAATCGGTAAGTGGTATGAGAGAGGCCACTACCGGACTACAAATCCATGACTTCCACATATTCGGACCAGGTTTGGGGCCGCCGATACGCCTGCATCAGGTATCGGTTGGCACCCAAACCTCTTATCATGACCTCCGCCAAGTAGACCTGGCACCCCAAAATAAGGTAGACCTGGTGTCTCAAAATTTAACATCTGGCTCCCCTGAATTGACGATGAATGAACTTGCACTGGCGACCTTAGAGTTTTACAGATCGGATGTGTCTGTTGTTAATGAATGTGTTCATTTTTCAGTCAGTTGGGAGGGCCTGAGCAGGCTGCCAGAGGTGTATGCAGACCTTACACCGCATCCGTGTGCGGGGGACAAGAACTGCCCCCCGAGGACTACACTGTCTGTGCTTGAGGAAGGGAGAAACAACAGAGAACAGGAGGACAGCACACCGGGAACTACGTCCCCCGTGCCGGAGTATACCACCCCACCGGCAAAGTCCCCGCCACCCCGGAAACACAGCGAGAAGCCTGCACCGGAGGACATCCCGACGGTGACGGTTCCGGACAAAAATCCACCGTGTCCATACTGTGATACCAGGGTGAACAGTATTGCGAGCCTCATAGAACATCTGAAGAGAGCTCACGGGGCAAAGAGGGTCTGTTTTCGGTGTGCAAACTGTGGGAGGGAGGGTAGTAATTATCACAGTATTGTTTGTCATGTTCCCAAATGCAGGCCGGTAACAACAGGGATTCCAGCTGGAGAGTGGATCTGTGAGGTATGCGGACGCGACTTCAAAACAAAAATTGGCCTGGGACAACACAAAAGATTGGCACACCCTGTTATCAGGAACCAAGAAAGGATTGCTGCTTCCCACCCAAAAGAAACATCAAACCGAGGAACACATAAAAGATGCTGGACCAAGGAGGAGGAGGAACTGCTGATAAGATTAATGGCCCAGTTCGAGGGACAAAGAAACATCAATAAGCTCATCGCAGAACACATCACAACTAAAACAATCAAGCAAATCAGTACAAAAAGGAGATTGATGCCAAAAAAACCAGTTGGACGAGATGACTCAGAACCTCAGATAAGCACTCGGACCAGGAGGGCAGCTGCTGCTCTGGGAACTGAAACTGGGCAGGACCACCGCCCTGATAAGGAGGAGGAGGAACACCTAGAAGAACAAAGGGAGGGAGAGCTACAGAGCAACTATCGGAGAACCCTCGGTGAATGGCTCACTGATGGCAGGATTAGGGAATTCCAGGGAGCATTCAGGCAGTTAATTAACGACCGGGAGATAACAGCAACGGTCAATCAAACGACTCAGGACTGTTTTGGATGCCTGGAACTGCTGAGCCAAATAAAAACAGCGACCCGAGACAAGAGAGCAAGAGAAACCCAGGAAGGGACCCAGAGGAGACCACGGCTGAAATGGATGACAAAAAGAGCCATCAAAAGAGGTACGTTTCTACGCTTTCAGAAACTGTTTTATCTTGATAGGGGTAAATTGGCCAGGATAATTTTAGATGACATTGAAAGCTTGTCTTGCGAAATCACACCCAGCGAAATTTATTCGGTGTTTAAAACTAGATGGGAAACAGAGGGTACATTTGGCAGCCTTGAGAACTTCCAAATTACTGGGAAAGCCGACAATAGTGCTTTCAGCGACTTAATCACGGCTAAAGAAGTTGCAAAAAATGTACAGGAGATGAGTAAAAATTCGGCCCCTGGTCCAGATGGAATTACTCTGAGGGACATCAAAAAGATGGACCCCGAGTTTTCCCGGACCGCAGAAATCTTTAATCTATGGCTCCTAGCAGGAAAAATCCCAGACATGGTGAGGGGGTGCAGGACTGTTTTAATTCCAAAATCAATGCAGCCAGACCGCTTAAGGGATCTGAATAACTGGAGACCCATAACAATCAGCTCCATTCTACTAAGGTTGTTTTCCAGAATCATAACAGCGAGGCTAACTAAGGCGTGCCCCCTCAACCCCAGGCAAAGAGGCTTCATAAGAGCGGCGGGATGCTCTGAAAACCTAAAACTTTTACAAACCATAATTCGCTCTGCAAAAAAAGAGCACAGGCCGCTGGGTGTGGTATTCGTAGATATTGCAAAGGCTTTTGATACCGTAAGCCACCAGCACATTTTACACGTTCTGAAACAGAGAAAAGTGGACCCCCACATCATTGGGCTGGTGAACGATATGTACGAGAACATCTATACATGCATCACCACAAAGAAAACACAAACAGATCCCATCCAAATCCGTGTCGGGGTGAAACAGGGTGATCCAATGTCACCCCTTTTATTTAATCTGGCCATGGACCCCCTCCTCTGTAAACTGGAAAAAAGCAACAATGGATACCACCAGGGACGACACAGTGTCACAGCAATGGCGTTCGCCGACGATCTGGTCTTATTGAGCGACTCCTGGGAGAGCATGAAACGTAACATCGAGATACTGGAGACCTTCTGCGAACTGACCGGTCTCAAAACACAGGGGCAAAAATGCCACGGCTTTTATATCAAGCCAACAAAAGACTCCTATACCATCAATGACTGCGCTCCCTGGACCATCGGTGGCACTCCCCTGAACATGATCAACCCCGGAGACTCCGAAAAATACCTGGGCCTGCACTTTGACCCTTGGACTGGGGTAGCAAACCCCAACCTACACACAAAACTCGATTTATGGCTCCAAAAACTTGGTAAAGCTCCACTCAAACCCCTACAGAGAATCGATATCCTCAAAACATATACCATCCCTCGACTGACCTACCTGGCCGACCATGCAGAACTGAAGACAGGGTTCCTCGAGATCCTTGACCAGAAAATCCGATCGACGGTCAAGGAGTGGTTGCACTTACCATCGTGTACCTGTGACGCCATTCTGTATTCGAGTACAAAAGACGGCGGCCTGGGCATCACTAAACTGGCGGGACTGATTCCAAGTGTGCAGGCCCGGAGACTGCATCGACTTGCTCAGTCTTCGGACGAAACACTGAAGATGTTCCTGGATAAAGATCAGATGGAACAAACATATCGGAAACTATGGGTTCAAGCTGGAGGAGACAAGGAAAAAATTCCGTCAATTTGGGATACCAAGCCGGTGAGCGTACCAACTGCTTTTCAGGGAACAACTCCAAGTTCAGAGTGGGAAGCAGCATCCACTAAAAACAAATTCCCTAAACCATGCAATTGGAGAAAAATTGAATTTCAAAATTGGTCTAAATTAATGTCCCAAGGCCGGGGAATTGGCAATTTTGAAGGAGATAAAATTAGCAACCATTGGCTAGAAAATTACAGAGGCATACCTCACAGGAAGCTCCTTACGGCACTACAGTTAAGAGCGAACGTCTACCCTACGAGAGAGTTTTTAGCTAGGGGTAGAAAGGATAAATACATCAAGACATGCAGGCATTGTAAAGCGGACATCGAAACCTGTGCCCACATCATCGGTTACTGCCCAGTCACGCAGGAGGCCAGGATCAAGAGGCACAACTACATCTGCGAAGTGCTCTCCAGAGAGGCGAGGAAAAAGGACTGGGTGGTGTTTCAAGAGCCGCACCTGAGAGATAACAACATGGAACTGTACAAGCCAGATCTAGTGTTCGTGAAGGAGGACCGTGCATTTGTGGTGGACGTGACGATTCGATACGAAGCAGCCAAAACATCGCTGGAGGAGGCCGCTGCACAGAAAGTGGACAAATACAAACACCTGGAAAGGGAAATACAAGAACTCACCAATGCTAAAGTCATTGTATTTGTGGGCTTTCCCCTTGGAGCGCGGGGGAAATGGTTCCACGGCAATTTTGAACTTTTGGGAGCTCTTGGCCTTTCCAAAGGGAGGCAAGAAAAGATTGCCCGGACTCTTACGTCCATCGCGCTCACTTCATCGGTGGATATTGTACATATATTTGCTAGTAGATCTAAGAGGTGTGAGTAGTTTTAGTTAGGATTAGTATGTAATCCTTTGATGGTTTAATGCTAAGGTTTTCATTTTTATAGGGTAATACTATTTTTTAGGGTAATATTCTTTTGTAGGATAATACTGTTCATGTTTTATATTTGTATTTGTATTTGT</t>
  </si>
  <si>
    <t>Corythornis vintsioides</t>
  </si>
  <si>
    <t>Malagasy kingfisher</t>
  </si>
  <si>
    <t>GCA_025447755.1</t>
  </si>
  <si>
    <t>R2-1_CVi</t>
  </si>
  <si>
    <t>ESLSVTSSTVSSKKKKRLKQTYGGKAVSAFAQGLAPGSTWAKDRLVFGVHCRSCTNPVRTRPKTLIWTSTMGPRIHLFYVSVGTQTNWRDLVWKNFENHTSSKTDQTERSLFDKGQTNLVSKSQADLVSQRLTSGFPNEVENGLASLVNLEFYRSDLLDCTDGIHFSVDRDGLSGLPEVYEQLVHQVIVEEDISFPEKSNESGEHTLEGAASETCPPDPEINSRSSESRKDQAPDDIVMVTVLGKNFSCPCCSDRLNCMQSLIQHLKSSHGRGRICFRCGKCGRENVNYHSIVCHIPKCKGAVNVVPNGEWICEVCERNFKTKIGLGQHKRLAHPIVRNQERIAASQPQEISNRGAHKKCWTKEEEELLIKLVAQFEGNRNINQLIAEHITTKTAKQISDKRRLLANKTVEKERMVPGTSHRTRRVVTEHIHHDKEKQRKSQLQAHYLKTLKEWLSAGTINTFPQAFQQLFEGQEMQSVVNKLTQECFGCLKSESQNRTINCNKDKENNQERKSMRPHQKWMKKRAIKRGTFLRFQRLFHLDRGKLARIILDDIECLSCDIPPSEIYEVFKNKWEKSGFFESLGDFQINGKADNNAFKDLITAKEIEKNVKEMSKNSAPGPDGITLGDIKKRDPKYSQTKEIFNLWLTSGRIPDTVRPCRTVLIPKSMQPERLKDINNWRPITISSILLRLFSRILTARLTKACPLNPRQKGFIRAAGCSENLKLLQTIIGMAKKEHRPLGVVFVDIAKAFDSVSHRHILYSLQQRGVDPHIVNLVSNMYTDINTCITTKKTQTDPIQIRLGVKQGDPMSPFLFNLAMDPLLCKLEECGKGHHRGSSSITAMAFADDLVLLSDSWKDMEENIKILETFCNLTGLKTQGEKCHGFYIKPTKDSYVVNDCAAWKINGTPLNMILPGESEKYLGLQIDPWTGIAKSDLSIKLESWIERIDKAPLKPLQKIDILKTYTMPRLIYLADHSELKIGFLETLDQKIRLKVKEWLHLPVCTCDALIYSSMRDGGLGLNKLTRLIPSIQARRLHRIAQTTDEVMKKFLEKEQMESMYKKLWVQAGGDSEKVPSIWETKLIQESSIEYNEEISSEWEAPSLKIKFPRPCNWRKIEFKMWSNLVSQGRGILNFECDNISNHWIQYYQGIPHRKLLTALQLRANVYPTREFLARGRKDKYIKACRHCDAENETCAHIIGNCPKTQDARIKRHNYICTMLTKEAKRKDWIVFPEPHIRDANKELYKPDLIFVKDTLAFVVDVTVRFETSMTSLEEAATQKVNKYKHLKNEIQELTNTNKVTFMGFPLGARGKWYSGNFELLEALGLSKSRQTRVARTLCKYALTSSVDIVHMFVSKSRSCVSN</t>
  </si>
  <si>
    <t>GATCTAAGAGTCTAGTTACTAGCTGGGTGCACCGCAACAGAGATCGCACCTCCCCGTGGTCCCGCTGGATGCCCTTAATAGGGTAACTAAGTCGATCTCTGTCCCAGTTTAAGAGTCGTTGAGTGTCACCAGTTCAACGGTCTCTTCCAAAAAGAAAAAGCGGTTGAAACAAACTTACGGTGGAAAAGCTGTCTCAGCTTTTGCCCAAGGCCTTGCCCCGGGGTCAACGTGGGCAAAAGATCGGTTAGTGTTTGGGGTGCACTGCCGTTCTTGTACGAACCCCGTAAGGACACGACCAAAAACCCTGATCTGGACTAGTACAATGGGGCCGAGGATACACTTATTCTATGTATCAGTCGGTACTCAGACCAATTGGAGGGACTTGGTGTGGAAGAATTTTGAGAATCACACCTCGTCTAAGACTGATCAAACCGAAAGGTCTTTATTTGATAAAGGCCAGACAAATTTGGTATCTAAAAGCCAGGCAGATCTAGTGTCTCAAAGATTAACATCTGGCTTCCCCAATGAGGTGGAAAATGGATTGGCTAGTCTGGTGAACTTAGAGTTCTATAGATCGGATTTGCTTGATTGTACTGATGGAATTCATTTTTCCGTCGATAGGGATGGCCTGAGCGGACTGCCTGAGGTCTACGAACAACTTGTACACCAAGTGATAGTGGAAGAGGACATCTCCTTCCCAGAAAAGAGTAATGAGAGTGGCGAACACACCTTAGAAGGGGCCGCTTCGGAGACATGTCCACCCGACCCAGAAATCAACTCACGTTCATCAGAAAGCAGAAAAGATCAGGCACCTGATGACATTGTAATGGTGACTGTTTTGGGTAAAAATTTTTCATGTCCATGTTGTTCAGATCGGTTGAATTGTATGCAGAGCTTGATACAACATCTGAAAAGCTCTCACGGGAGGGGGAGGATCTGTTTTCGCTGTGGCAAGTGTGGAAGGGAGAATGTTAATTATCATAGTATTGTCTGTCATATCCCCAAATGCAAGGGTGCAGTAAATGTGGTTCCAAACGGGGAGTGGATCTGTGAGGTATGCGAGAGAAATTTTAAAACTAAAATTGGTTTGGGACAGCATAAGAGATTGGCACACCCCATTGTTAGAAATCAAGAAAGGATTGCTGCTTCCCAACCACAAGAAATCTCTAACCGAGGTGCCCATAAAAAATGTTGGACAAAAGAGGAGGAGGAATTATTGATTAAATTAGTGGCCCAATTTGAAGGCAATAGAAATATTAATCAACTCATCGCAGAACACATTACAACTAAAACAGCTAAACAAATCAGTGATAAAAGGAGACTGCTGGCTAATAAAACAGTTGAAAAGGAGAGAATGGTCCCTGGGACGAGTCACCGAACCAGGAGAGTGGTAACAGAACACATTCATCATGACAAGGAAAAACAGAGAAAGAGTCAATTGCAAGCCCATTATCTAAAAACACTTAAAGAATGGCTTTCAGCTGGGACAATTAACACCTTCCCCCAGGCATTCCAACAATTGTTTGAGGGACAAGAGATGCAATCAGTGGTGAATAAGCTAACGCAAGAATGTTTTGGATGTTTGAAATCGGAGAGCCAAAATAGAACAATAAATTGTAACAAAGATAAAGAGAATAATCAGGAAAGAAAATCAATGAGACCACATCAAAAGTGGATGAAGAAGCGAGCTATAAAAAGAGGGACATTTTTACGATTCCAGCGACTGTTCCATCTCGATAGAGGCAAACTTGCTAGGATTATCTTAGACGATATAGAATGTTTGTCCTGTGATATTCCGCCCAGTGAAATTTATGAGGTCTTTAAAAATAAATGGGAAAAATCGGGATTTTTTGAGAGCCTTGGGGATTTTCAAATTAATGGGAAAGCTGACAACAACGCTTTCAAGGACTTAATTACGGCTAAAGAAATTGAGAAGAATGTAAAGGAGATGAGTAAGAACTCTGCTCCAGGTCCAGATGGAATTACTTTGGGTGATATTAAGAAGAGGGATCCCAAGTATTCCCAGACTAAGGAAATCTTCAATCTGTGGTTAACTTCCGGAAGAATCCCGGACACAGTGCGGCCGTGCAGGACCGTTTTAATTCCAAAGTCAATGCAACCGGAGCGTTTAAAAGACATTAATAATTGGAGACCTATTACAATTAGCTCCATATTGTTAAGATTATTCTCAAGAATTCTAACGGCCAGATTGACTAAAGCATGTCCTCTTAACCCAAGGCAAAAAGGTTTTATAAGAGCGGCGGGTTGCTCCGAAAATTTAAAACTTTTGCAAACTATAATTGGAATGGCTAAGAAAGAACACAGACCGCTGGGTGTCGTATTTGTGGACATTGCCAAGGCCTTTGATTCCGTGAGCCACCGGCACATTTTATATAGTCTGCAACAAAGGGGAGTCGATCCCCATATTGTTAATTTGGTGAGTAACATGTACACGGACATTAATACATGTATCACCACTAAGAAAACTCAAACAGATCCCATCCAGATCCGGCTTGGAGTAAAGCAAGGGGACCCAATGTCTCCCTTTCTATTCAACCTAGCAATGGATCCTCTATTGTGTAAGCTGGAGGAATGTGGTAAAGGACACCATCGAGGCTCGAGTAGCATTACGGCGATGGCATTCGCAGACGATCTGGTCTTATTGAGCGACTCCTGGAAAGATATGGAAGAAAATATTAAAATATTAGAGACTTTTTGTAATCTCACCGGCCTTAAAACACAAGGAGAGAAATGTCATGGTTTTTATATCAAACCAACTAAAGACTCATATGTTGTTAATGATTGTGCGGCGTGGAAAATTAATGGTACCCCCCTGAATATGATTCTTCCCGGCGAATCTGAGAAATATCTAGGCTTGCAGATTGACCCCTGGACTGGTATTGCAAAATCAGATTTATCCATAAAATTAGAATCTTGGATTGAGAGAATTGACAAAGCTCCACTTAAACCTCTGCAAAAAATAGACATTCTTAAGACATATACCATGCCTCGACTGATATATTTGGCTGACCATTCTGAATTGAAAATAGGATTTTTGGAAACCCTGGATCAGAAAATTCGATTAAAAGTGAAAGAATGGTTGCATTTACCTGTATGCACGTGCGATGCCCTTATATATTCTAGTATGAGAGACGGCGGTTTGGGACTTAATAAATTGACAAGATTAATCCCCAGTATTCAAGCTCGAAGATTACATAGAATTGCCCAAACCACTGATGAAGTTATGAAAAAGTTTTTGGAAAAAGAACAAATGGAATCGATGTATAAAAAATTATGGGTCCAAGCTGGTGGGGACAGCGAAAAGGTACCCTCAATTTGGGAAACAAAATTGATACAAGAATCATCTATTGAATATAATGAAGAGATTTCTTCTGAATGGGAAGCCCCATCCCTAAAAATTAAATTCCCTAGACCGTGTAATTGGCGAAAAATTGAATTTAAAATGTGGTCAAATTTAGTATCCCAAGGTCGGGGAATCTTAAATTTTGAATGTGATAATATTAGTAACCATTGGATTCAATATTACCAAGGCATACCACACAGGAAACTTCTTACGGCTTTACAATTAAGGGCTAATGTCTACCCCACGAGGGAATTTTTAGCTAGGGGTAGAAAAGATAAATATATTAAGGCTTGTAGACATTGTGATGCGGAAAATGAGACCTGTGCCCATATAATTGGCAATTGCCCAAAAACTCAGGATGCCAGGATTAAAAGACATAATTATATTTGCACAATGCTTACAAAAGAAGCAAAAAGAAAAGATTGGATAGTATTTCCTGAACCACACATAAGAGATGCCAATAAAGAATTATATAAACCTGATTTAATTTTTGTAAAGGACACCCTTGCATTTGTTGTTGACGTGACAGTACGTTTTGAAACATCTATGACATCGTTAGAAGAAGCTGCTACTCAGAAGGTGAATAAATATAAACATCTGAAAAATGAAATACAAGAGCTCACTAATACCAACAAGGTTACCTTTATGGGTTTTCCCCTTGGAGCGCGGGGTAAATGGTATTCTGGTAACTTTGAGCTCTTGGAGGCTTTAGGATTGTCAAAATCTAGACAGACAAGAGTTGCTCGGACTTTATGTAAATACGCGCTCACGTCATCTGTTGATATTGTTCACATGTTTGTTAGCAAATCTAGAAGTTGTGTTAGTAATTAATTGTACTAGTCTTTTCATTTTAATCTTTTAGCTTGATGTTTTTAAATGTTTTTATTGTTATTGTTACGGTTTTATGTCTTTTATGTATTTTAAATTTTCTATGTAATCTTATTCTTTTATCTATTTTAAATTTTTATGTAATCTTTTTATCAATAAAGTTGCGACAGAAGCTAGGGACGTAGGTTTGCCACAAGCCAGTTTTCCTAGTGGTAGGAAGGGAAGGGACAGATTACTTCATAACGCGTCAATTACACCTGATTTGGACTTAACTACCGGATTTTTCCTTATATTTGATTTAGACCTAATTACCGGATTTGTCCAAAAGGTGGACGGGCCACCTATACTTAACTCGGAAAAGGAACATATATATTTATATATGTGTTCGTAAAA</t>
  </si>
  <si>
    <t>TAGCCAAATGCCTCGTCATCTAATTAGTGACGCGCATGAATGGATGAACGAGATTCCCACTGTCCCTACCTACT</t>
  </si>
  <si>
    <t>TAATTGTACTAGTCTTTTCATTTTAATCTTTTAGCTTGATGTTTTTAAATGTTTTTATTGTTATTGTTACGGTTTTATGTCTTTTATGTATTTTAAATTTTCTATGTAATCTTATTCTTTTATCTATTTTAAATTTTTATGTAATCTTTTTATCAATAAAGTTGCGACAGAAGCTAGGGACGTAGGTTTGCCACAAGCCAGTTTTCCTAGTGGTAGGAAGGGAAGGGACAGATTACTTCATAACGCGTCAATTACACCTGATTTGGACTTAACTACCGGATTTTTCCTTATATTTGATTTAGACCTAATTACCGGATTTGTCCAAAAGGTGGACGGGCCACCTATACTTAACTCGGAAAAGGAACATATATATTTATATATGTGTTCGTAAAA</t>
  </si>
  <si>
    <t>Ceyx melanurus (CeMe)</t>
  </si>
  <si>
    <t>Philippine dwarf kingfisher</t>
  </si>
  <si>
    <t>GCA_024611195.1</t>
  </si>
  <si>
    <t>R2-1_CMe</t>
  </si>
  <si>
    <t>CFGVHCRSCTNPIRIRPKTPIWTSTMGPRMHVFYVSVGTQTNWRDLVWKNLEIHTLSKTDQTERSSIDGDQTNLVSKSQADLVSQRLTTGFPSVAENELTSLVNLEFYRSDLLDSTDGIHFSVNRDSLSGLPEVYDQLEHQVITEENISFPINNNERGENNLEGAAPETSPPEPEINSQLPESKKDQPPDDIVMVTVLGKNLLCPCCSDRLNCMQSLVQHLKSSHGKGRVCFRCGKCGKENENYHSIVCHIPKCKGAVKVVPAGEWICEVCERNFKTKIGLGQHKRLAHPTVRNQERIAASQPQEISNRGAHKKCWTKEEEELLSKLAAQFEGNRNINLLIAQHITTKTAKQISDKRRLLTKKTIEKERIVPGTSHRTRRVVMEHNHHDKEEQRESQLQAHYLKTLKEWLSAGTINTFPQAFQQLFDGYDMQSVVNKLTEECFGCLKSESQKRIIVCNKDEKNNQERKPMRPHQKWMKKRAIKRGTFLRFQRLFHLDRGKLARIILDDIECLSCDIPPSEIYEVFKDKWEKSGFFESLGDFEINGKANNNAFKDLITAKEIEKNVKEMSKNSAPGPDGITLGDIKKTDPKYSQTKEIFNLWLTSGKIPDTVRPCRTVLIPKSMQPERLKDINNWRPITISSILLRLFSRILTARLTKACPLNPRQKGFIRAAGCSENLKLLQTIIRLAKKEHRPLGVVFVDIAKAFDSVSHRHILYSLQQRGVDPHIVNLVNDMYRDINTCITAKKTQTDPIQIRLGVKQGDPMSPFLFNLAMDPLLCKLEESGKGHHRGSNSITAMAFADDLVLLSDSWEDMEQNIRILETFCNLTGLKTQGEKCHGFYIKPTKDSYVINDCAAWKINGTPLNMILPGDSEKYLGLQIDPWTGIAKSDLITKLESWIEKIDKAPLKPLQKIDILKTYTMPRLTYLADHSELKIGFLETLDQKIRLKVKKWLHLPACTCDALIYSSTRDGGLGLNKLTRLIPSIQARRLHRIAQTTDEIMKKFLEKEQMELTYKKLWVQAGGDSEKVPSIWETKLIEEPSIEHNVEISSEWEAPSSKIKFPRPCNWRKMEFKIWSNLVSQGRGISNFEGDNISNHWIQFYQGIPHRKLLTALQLRANVYPTREFLARGRKDKYIKACRHCNADNETCAHIIGNCPKTQDARIKRHNFICSMLIKEAKRKDWIVFPEPHIRDTNKELYKPDLIFVKDTLAFVVDVTVRFETTKTSLEEAAMQKVNKYKHLKNEIQELTNTNNVTFMGFPLGARGKWYAGNFELLEALGLSKSRQTKIARALCKYALTSSVDIVHMFVSKSRSCDSN</t>
  </si>
  <si>
    <t>TTAAGCACTCTGGGTGTTGAAAGCAATCTGAACATCACCTAAAACTTGTGCTGAAGGGAGCTCTTGTCTGAGAGGGGGCGCCCCCCGCGCGCGTGCGGGCGCGGCCGGCGCCGCGGCGCGCGGTTCCGCGCGGGGGCGGGTCCCCGGGGGGGTCCCCGGGCCGGCGCCCCGCCTCGGCCGGCGCCTAGCAGCCGGCTTAGAACTGGTGCGGACCAGGGGAATCCGACTGTTTAATTAAAACAAAGCATCGCGAAGGCCCGCGGCGGGTGTTGACGCGATGTGATTTCTGCCCAGTGCTCTGAATGTCAAAGTGAAGAAATTCAATGAAGCGCGGGTAAACGGCGGGAGTAACTATGACTCTCTTGGTCATCTAAGG</t>
  </si>
  <si>
    <t>GATGAGTCTAGTTACTAGCTGGGTGCACCGCAACAGAGATCGCACCTCCTCGTGGTCCCGCTGGATGCCCTTTATTGGGTAACTAAGTCGATCTCTGTCCCAGTTAAGAGTCGTTGAGTGTCACCAGTTCAACGATCTCTTCCAAAAATAAAAAGCGGTGAAACAAATTTAAGGTAAAGAAGCCTTTCGGCTTTTTGCCCAAGACCTTGCCCCGGGGTTAAACGTGGGCGAAAGATCGGTTAGTGTTTTGGGGTACACTGCCGTTCTTGTACGAACCCCATAAGGATACGACCAAAAACCCCGATTTGGACTAGTACGATGGGGCCGCGGATGCATGTATTCTATGTATCAGTCGGTACTCAGACCAACTGGAGGGACTTGGTGTGGAAAAATTTGGAGATTCACACCTTGTCTAAGACTGATCAAACCGAAAGGTCTTCAATTGATGGAGACCAGACAAATCTTGTATCCAAAAGCCAGGCAGATCTAGTGTCTCAAAGATTAACAACTGGCTTCCCCAGTGTGGCGGAAAATGAATTGACTAGTCTGGTGAACTTAGAGTTCTATAGATCGGATTTGCTAGATTCTACTGATGGAATTCACTTTTCTGTTAACAGGGATAGCCTGAGCGGACTGCCTGAGGTCTATGATCAACTTGAACATCAGGTGATCACGGAAGAGAACATCTCCTTCCCAATAAACAACAATGAGCGTGGCGAAAACAACTTAGAAGGGGCTGCTCCGGAGACATCTCCACCCGAGCCAGAAATCAATTCACAGTTACCAGAAAGTAAGAAGGATCAGCCACCTGATGACATTGTTATGGTGACTGTTTTGGGTAAAAACTTGTTATGTCCATGTTGTTCCGATCGGTTAAACTGTATGCAGAGCTTGGTACAACATCTGAAAAGCTCTCACGGGAAGGGGAGGGTTTGTTTTCGATGTGGCAAGTGTGGAAAAGAGAACGAAAATTATCATAGTATTGTATGCCATATCCCCAAATGCAAGGGTGCAGTAAAAGTGGTTCCAGCCGGAGAATGGATTTGTGAGGTATGCGAGAGAAATTTTAAAACCAAAATTGGCCTGGGACAGCATAAAAGATTGGCACACCCTACTGTTAGAAATCAAGAAAGGATTGCTGCTTCCCAACCACAAGAAATCTCTAATCGAGGAGCCCATAAAAAATGTTGGACAAAGGAGGAGGAGGAATTACTGAGTAAATTGGCGGCCCAATTTGAAGGTAATAGGAATATTAATCTACTTATTGCACAACATATTACAACTAAAACAGCTAAACAAATCAGTGACAAAAGGAGATTGTTGACAAAGAAAACAATTGAAAAGGAGAGAATTGTCCCTGGGACGAGCCATCGAACCAGGAGAGTGGTAATGGAACATAATCATCATGATAAGGAAGAACAAAGAGAGAGCCAACTGCAGGCCCATTATTTGAAAACTCTTAAAGAATGGCTTTCAGCTGGGACAATTAACACCTTCCCCCAGGCATTTCAACAACTATTTGATGGATATGATATGCAATCAGTCGTGAATAAATTAACAGAGGAATGCTTTGGATGTTTAAAATCTGAAAGCCAGAAAAGAATAATAGTTTGTAATAAAGATGAAAAGAATAATCAAGAAAGGAAACCAATGAGACCACATCAGAAGTGGATGAAGAAAAGAGCTATTAAAAGAGGGACATTTTTACGGTTCCAGCGTTTGTTCCATCTTGATAGAGGTAAACTTGCCAGGATTATCTTAGACGATATAGAATGTTTGTCCTGCGATATTCCACCCAGTGAAATTTATGAAGTCTTTAAAGATAAATGGGAAAAATCGGGATTTTTTGAGAGCCTTGGTGATTTTGAAATTAATGGGAAAGCCAACAACAATGCCTTCAAAGATTTAATTACGGCTAAAGAAATTGAGAAGAATGTGAAGGAGATGAGCAAGAACTCTGCTCCGGGTCCAGATGGAATTACTTTGGGCGATATTAAGAAAACGGACCCCAAGTATTCCCAGACTAAAGAAATTTTTAATCTATGGCTAACCTCCGGAAAAATCCCGGACACAGTGCGGCCATGCAGGACCGTTTTAATTCCAAAATCAATGCAACCGGAGCGCTTAAAAGACATTAATAATTGGAGACCTATAACAATTAGCTCCATATTGTTAAGACTGTTCTCAAGAATTCTAACGGCCAGATTGACCAAAGCATGTCCCCTTAATCCAAGGCAAAAAGGTTTTATAAGAGCGGCGGGATGTTCCGAAAATTTAAAACTCCTGCAAACCATAATTAGATTGGCTAAGAAAGAACATAGACCGCTGGGTGTCGTATTTGTGGACATTGCCAAGGCTTTTGACTCCGTGAGCCACCGGCACATTTTATATAGTCTGCAACAAAGGGGAGTTGATCCCCATATCGTTAATTTGGTGAATGACATGTACAGGGATATTAATACATGTATCACCGCTAAGAAAACTCAAACAGATCCCATTCAGATCCGACTTGGAGTAAAGCAAGGGGACCCAATGTCACCCTTTTTATTCAACCTAGCAATGGATCCTCTATTATGCAAGCTGGAAGAAAGTGGTAAAGGACACCATCGAGGTTCGAATAGCATCACGGCGATGGCATTCGCAGACGATCTGGTCTTATTGAGTGATTCCTGGGAAGACATGGAACAAAACATTAGAATATTGGAGACCTTTTGTAATCTTACTGGTCTTAAAACACAAGGGGAGAAATGCCACGGTTTTTATATTAAACCAACCAAGGACTCATATGTTATTAATGATTGTGCCGCTTGGAAAATTAATGGCACACCTTTGAATATGATTCTTCCTGGCGATTCTGAAAAATATTTAGGCCTGCAGATTGACCCTTGGACTGGGATAGCAAAATCAGATTTAATCACGAAATTAGAATCTTGGATTGAGAAAATTGACAAAGCTCCGCTCAAACCTTTGCAAAAAATAGACATTCTTAAGACATACACCATGCCTCGATTAACGTACTTGGCCGACCATTCGGAATTGAAAATTGGATTTTTAGAAACCCTTGATCAGAAAATTCGACTGAAAGTAAAGAAATGGTTGCATTTGCCAGCATGCACCTGTGATGCCCTTATATATTCTAGCACGAGAGACGGCGGGTTGGGTCTCAACAAATTGACAAGATTAATCCCCAGTATTCAGGCTCGGAGACTGCATAGGATTGCCCAAACCACTGATGAAATTATGAAGAAGTTTTTGGAGAAAGAGCAAATGGAACTGACGTATAAAAAGTTATGGGTCCAAGCTGGTGGGGACAGCGAAAAGGTACCCTCAATTTGGGAGACAAAATTGATAGAAGAGCCATCCATTGAACATAATGTAGAGATTTCTTCTGAATGGGAAGCTCCATCCTCAAAAATTAAATTCCCTAGACCGTGTAATTGGCGAAAAATGGAATTTAAAATTTGGTCAAATTTAGTATCCCAAGGTCGGGGAATCTCAAATTTTGAAGGTGATAATATTAGCAACCATTGGATACAATTTTATCAAGGCATACCACACAGAAAACTTCTCACGGCCTTACAGTTGAGGGCTAATGTCTACCCCACGAGAGAATTTTTAGCTAGGGGTAGAAAAGATAAATATATCAAAGCCTGCAGACATTGCAATGCGGACAATGAGACGTGTGCCCATATTATCGGCAATTGTCCGAAAACACAGGATGCTAGGATTAAAAGACATAACTTTATCTGTTCAATGCTCATAAAAGAAGCAAAAAGAAAAGACTGGATTGTGTTTCCAGAACCACATATAAGAGATACTAACAAAGAATTATATAAACCTGACTTAATTTTTGTAAAAGACACCCTTGCATTTGTTGTTGATGTGACAGTACGTTTTGAAACAACCAAAACATCGTTAGAGGAAGCTGCTATGCAGAAAGTCAACAAATATAAACACCTGAAAAACGAGATACAAGAGCTCACTAATACTAACAACGTTACCTTTATGGGTTTTCCCCTTGGAGCGCGGGGAAAATGGTATGCCGGTAACTTTGAGCTCTTGGAAGCTTTAGGATTGTCAAAATCTAGACAGACAAAGATTGCTCGGGCTTTATGTAAATACGCGCTCACGTCTTCTGTTGATATTGTTCACATGTTTGTTAGCAAATCTAGAAGTTGTGATAGTAACTGATTGTACTAGTCCTTTTAGCCTTTTTATATTTTCTTTTATCTGTTTGATGAATTTTTAATGTCTTATTCTTATTTGTTTTATGTTATTTTGTATTTTAATTTCCTTGTAATTTTTTTAACTTTCAATAAAGTTCCGACAGATGCTAGGGACGTAGGGCAGCCACAAGCCAGTTCGCTGAATAATAGGAAGGGACAAGACAAATTACTTCATAACGCGTCGATTAATACCTGATTTGGACTTAATTACCGGATTTTCCTTTATACCTGATTTGAGCTTCAATACCGGATATGTCCAAAGGTGGACGGGCCACCTATACTTAACCCGGAAAAGGAACATATAGTCTTATATGTGTTCGATAAA</t>
  </si>
  <si>
    <t>TGATTGTACTAGTCCTTTTAGCCTTTTTATATTTTCTTTTATCTGTTTGATGAATTTTTAATGTCTTATTCTTATTTGTTTTATGTTATTTTGTATTTTAATTTCCTTGTAATTTTTTTAACTTTCAATAAAGTTCCGACAGATGCTAGGGACGTAGGGCAGCCACAAGCCAGTTCGCTGAATAATAGGAAGGGACAAGACAAATTACTTCATAACGCGTCGATTAATACCTGATTTGGACTTAATTACCGGATTTTCCTTTATACCTGATTTGAGCTTCAATACCGGATATGTCCAAAGGTGGACGGGCCACCTATACTTAACCCGGAAAAGGAACATATAGTCTTATATGTGTTCGATAAA</t>
  </si>
  <si>
    <t>Ispidina picta</t>
  </si>
  <si>
    <t>African pygmy kingfisher</t>
  </si>
  <si>
    <t>GCA_033439845.1</t>
  </si>
  <si>
    <t>R2-1_IPi</t>
  </si>
  <si>
    <t>KSYLSFLPKTLPRGQTWAKVRLVFGVHCRSCTNPLRTRPKTPIWTSTMGPRIHLFHVSVGTQTNWRDLVWKNFENHTSSKTDQTERSLFDKDQTNFVSKSQVDPVSQRLTTGFPNEAENGLVSLVNLEFYRSDLLDCTDGIHFSVDREGLSGLPEVYEQPVYQVIVEENISFPENNNESGEHTLEGAASETSLPNPEINSPSPESRKDQPPNDIVMVTVLDKKFSCPCCSDRLNCMQSLIQHLKISHGKGRVCFRCGKCGKENVNYHSIVCHIPKCKGAVNVVSAGEWICEVCERNFKTKIGLGQHKRLAHPIVRNQERIVASQPQEISNRGAHKKCWTKEEEDLLIKLVAQFEGNRNINQLIAEHITTKTAKQISDKRRLLVKKTVEKVRMVPGTSCRTRRAVTEHNHHNKEKQSESQLQAHYLKTLKEWLSAGTINTFPQAFEQLFKGQEMQSVVNKLMQECFGCLKSESQERTINCNKEEENNQKRKSMRPHQKWMKKRAIKRGTFLRFQRLFHLDRGKLARIILDDIECLSCDIPPNEIYEVFKNKWEKSGSFENLGDFQINGKADNNAFKDLITAKEIEKNVKEMSKNSAPGPDGITLGDIKKTDPKYSQTKEIFNLWLTSGRIPDTVRPCRTVLIPKSMQPERLKDINNWRPITISSILLRLFSRILTARLTKACPLNPRQKGFIRAAGCSENLKLLQTIIGMAKKEHRPLGVVFVDIAKAFDSVSHQHILYCLRERGIDPHIMKLVSNMYTDISTSINTKKTQTDPIQIQLGVKQGDPMSPFLFNLAMDPLLCKLEESGRGHHRGSSSVTAMAFADDLVLLSDSWEDMEQNIKILETFCHLTGLKTQGEKCHGFYIKPTKDSYVVNDCAAWKINGTPLNMILPGESEKYLGLQIDPWTGIAKSDLSAKLDFWIEKIDKAPLKPLQKLDILKTYAMPRLTYLADHSDLKIGFLETLDQKIRLKVKEWLHLPVCTCDALIYSSMRDGGLGLNKLTRLIPSIQARRLHRIAQTTDDVMKKFLEKEQMELSYKKLWVQAGGDSEKVPSIWETKLREESPFEYNEEITSEWEAPSVKIKFPRPCNWRKIEFKIWSNLISQGRGILNFESDNISNHWIQFYKGIPHRKLLTALQLRANVYPTREFLARGRKDKYIKACRHCDADNETCAHIIGNCPKTQDARIKRHNYICAMLTKEAKRKEWIVFPEPHIRDTNKELYKPDLIFVKDTLAFVVDVTVRFESTMTSLEEAAIQKVNKYKHLKNEIQELTNTNNVTFMGFPIGARGKWYSGNFELLEALGLSKSRQTRVARALCKYALTSSVDIVHMFVSKSRSCDYN</t>
  </si>
  <si>
    <t>CTTTTTCTTCCTCTGGAAGTACTCAATGGACTTGTTTTTATCTGTGGGATGTTTACTTTCCAGGAGGCTTTGCCATGGCGGCGCGCGGTTCCGCGCGGGGGCGGGTCCCCGGGGGGGTCCCCGGGCCGGCGCCCCGCCTCGGCCGGCGCCTAGCAGCCGGCTTAGAACTGGTGCGGACCAGGGGAATCCGACTGTTTAATTAAAACAAAGCATCGCGAAGGCCCGCGGCGGGTGTTGACGCGATGTGATTTCTGCCCAGTGCTCTGAATGTCAAAGTGAAGAAATTCAATGAAGCGCGGGTAAACGGCGGGAGTAACTATGACTCTCTTAAGA</t>
  </si>
  <si>
    <t>TTTAAGTGAAGAGTCTAGTTACTAGCTGGGTGCACCGCAACAGAGATCGCACCTCCCCGTGGTCCCGCTGGATGCCCTTAACAGGGTAACTAAGTCGATCTCTGTCCCAGTTCAGAGCCGTTGAGTGTCACCAGTTCAACGGTCTCTTCCAAAATAAAAAGCGGTTGAAACAAACTTAAGGTGAAAAAGCTATCTCAGCTTTTTGCCCAAGACCTTGCCCCGGGGTCAAACGTGGGCAAAGGTTCGGTTAGTGTTTGGGGTACACTGCCGTTCCTGTACGAACCCCTTAAGGACACGACCAAAAACCCCGATCTGGACTAGTACAATGGGGCCGAGGATACACTTATTTCATGTATCAGTCGGTACTCAGACCAACTGGAGGGACTTGGTGTGGAAGAATTTTGAGAACCACACCTCGTCTAAGACTGATCAAACCGAAAGGTCTTTATTTGATAAAGACCAGACAAATTTTGTATCCAAAAGCCAGGTAGATCCAGTGTCTCAAAGATTAACAACTGGCTTCCCCAATGAGGCGGAGAATGGATTGGTTAGTCTGGTGAACTTAGAGTTCTATAGATCGGATTTGCTTGATTGTACTGATGGAATTCATTTTTCCGTTGATAGGGAGGGCCTGAGCGGATTGCCTGAGGTCTATGAACAGCCTGTATACCAGGTGATAGTGGAAGAGAACATCTCCTTCCCAGAAAACAACAATGAGAGCGGCGAACATACTTTAGAGGGGGCTGCTTCGGAGACATCTCTACCCAACCCAGAAATCAACTCACCCTCACCAGAAAGCAGGAAGGATCAGCCACCCAATGATATTGTGATGGTGACTGTTTTGGATAAAAAATTCTCATGTCCATGTTGTTCCGACCGGTTAAACTGTATGCAAAGTTTGATACAACATCTGAAAATTTCCCATGGGAAGGGGAGGGTTTGTTTTCGTTGTGGCAAGTGTGGAAAGGAAAATGTTAATTACCATAGTATTGTCTGTCACATCCCCAAATGCAAGGGTGCGGTAAATGTGGTTTCAGCCGGGGAGTGGATCTGTGAGGTATGCGAGAGAAATTTTAAAACTAAAATTGGCTTGGGACAGCATAAGAGATTGGCACACCCTATTGTTAGAAATCAAGAAAGGATTGTTGCTTCCCAACCACAAGAAATTTCTAATCGAGGAGCCCATAAAAAATGTTGGACAAAAGAGGAGGAGGATTTATTGATTAAATTGGTGGCCCAATTTGAGGGCAATCGAAACATTAATCAACTCATTGCAGAACACATTACAACTAAAACAGCTAAACAAATAAGTGATAAAAGGAGACTGTTGGTTAAGAAAACAGTTGAAAAGGTGAGAATGGTTCCTGGGACGAGTTGCCGGACCAGGAGGGCGGTAACAGAACATAATCATCATAACAAGGAAAAGCAAAGTGAGAGTCAATTGCAGGCCCATTACTTAAAAACTCTTAAAGAATGGCTTTCAGCTGGGACAATTAACACCTTTCCCCAGGCATTTGAACAATTATTCAAGGGTCAAGAGATGCAATCAGTTGTGAATAAATTAATGCAGGAATGCTTTGGATGTTTAAAATCTGAAAGCCAGGAAAGAACAATAAATTGTAATAAAGAGGAAGAGAATAATCAGAAAAGAAAATCAATGAGACCACATCAGAAGTGGATGAAGAAAAGAGCTATAAAAAGAGGGACATTTTTACGATTTCAACGCCTGTTCCATCTCGATAGGGGCAAACTTGCTAGGATTATCCTAGACGATATAGAATGTTTGTCCTGTGATATTCCACCCAATGAAATTTATGAGGTTTTTAAAAATAAATGGGAAAAATCGGGATCTTTTGAGAACCTTGGGGATTTTCAAATTAATGGGAAAGCTGACAACAATGCATTTAAAGATCTAATTACGGCTAAAGAAATTGAGAAGAATGTGAAGGAGATGAGTAAGAATTCTGCTCCAGGACCAGATGGAATTACTTTGGGTGATATTAAGAAGACGGATCCCAAGTATTCTCAGACTAAAGAAATTTTTAATTTGTGGTTAACTTCCGGAAGAATTCCAGACACAGTGCGGCCGTGCAGGACCGTTTTAATTCCAAAGTCAATGCAACCGGAGCGTTTAAAAGACATTAATAATTGGAGACCTATTACAATTAGCTCCATATTGTTAAGATTGTTCTCAAGAATTCTAACGGCCAGATTAACTAAAGCATGTCCCCTTAACCCAAGGCAAAAAGGTTTTATAAGAGCGGCGGGTTGTTCCGAAAATTTAAAACTCCTGCAAACTATAATTGGAATGGCCAAGAAAGAACATAGACCGCTGGGTGTGGTATTTGTTGACATTGCCAAAGCTTTTGATTCCGTGAGCCACCAGCACATTTTATATTGTCTGCGAGAAAGGGGAATCGATCCCCATATTATGAAGTTGGTGAGTAATATGTACACGGACATTAGTACAAGTATCAACACAAAGAAAACTCAAACAGATCCCATCCAGATTCAACTTGGAGTGAAGCAAGGGGACCCAATGTCACCCTTTTTATTCAATCTAGCAATGGACCCTCTGTTATGCAAGCTGGAGGAAAGTGGTAGAGGACACCATCGAGGTTCGAGTAGTGTCACGGCGATGGCATTCGCTGACGATCTGGTCTTATTGAGCGACTCCTGGGAAGATATGGAACAAAATATTAAAATATTAGAGACTTTTTGTCATCTTACTGGTCTTAAAACACAAGGGGAAAAATGCCACGGTTTTTACATCAAACCAACTAAGGACTCATATGTTGTTAACGATTGTGCGGCTTGGAAAATTAATGGCACACCCCTGAATATGATTCTTCCTGGCGAATCTGAAAAGTATTTAGGACTGCAAATTGACCCTTGGACTGGGATAGCAAAATCAGATTTATCCGCAAAATTAGATTTTTGGATTGAGAAAATTGACAAAGCTCCACTCAAACCTCTGCAAAAATTGGATATTCTTAAGACATATGCCATGCCTCGATTGACATATTTGGCCGACCATTCTGATTTGAAGATTGGATTTTTAGAAACTCTTGATCAGAAAATTCGACTGAAAGTGAAGGAATGGTTACATTTACCGGTATGCACCTGTGATGCCCTTATATATTCTAGTATGAGAGACGGCGGTTTAGGTCTTAATAAATTGACTAGATTGATCCCCAGTATTCAGGCTCGAAGATTACATAGGATTGCCCAAACAACTGATGATGTTATGAAAAAGTTTTTGGAAAAAGAACAAATGGAACTGTCATATAAAAAATTATGGGTTCAAGCTGGTGGGGACAGCGAAAAGGTACCATCAATTTGGGAGACAAAATTAAGAGAAGAGTCACCCTTTGAATATAATGAGGAAATTACCTCTGAATGGGAAGCACCATCCGTAAAAATTAAATTCCCTAGACCGTGTAATTGGCGGAAAATTGAATTTAAAATTTGGTCAAATTTAATATCCCAAGGTCGGGGAATCTTAAATTTTGAAAGTGATAATATTAGTAACCATTGGATTCAATTTTACAAAGGCATACCACACAGAAAACTCCTTACGGCCTTACAATTGAGAGCTAATGTCTACCCCACGAGGGAATTTTTAGCTAGGGGTAGGAAAGATAAGTATATTAAGGCCTGTAGGCACTGCGATGCGGACAATGAGACTTGTGCCCATATAATTGGCAATTGTCCAAAAACTCAGGATGCTAGGATTAAAAGACACAATTATATTTGTGCAATGCTTACAAAGGAAGCAAAAAGGAAAGAATGGATAGTTTTTCCAGAACCTCATATAAGAGATACTAATAAAGAATTATATAAACCTGATTTAATTTTTGTAAAAGACACCCTTGCATTTGTTGTTGACGTGACAGTACGTTTTGAATCGACCATGACATCGTTAGAAGAAGCTGCAATTCAGAAGGTTAATAAGTATAAACACCTGAAAAATGAAATACAAGAGCTCACTAATACCAACAATGTTACCTTTATGGGTTTTCCCATTGGAGCGCGGGGAAAATGGTATTCTGGTAACTTCGAGCTCTTGGAGGCTTTAGGTTTGTCAAAATCTAGACAGACGAGAGTTGCTCGGGCCTTGTGTAAATATGCGCTCACGTCATCTGTGGATATTGTTCATATGTTTGTTAGCAAATCTAGAAGTTGTGATTATAATTAATTGTACTAGTCTTTTTATCCTATTTTATTAGTTGGTTGTTTTTAATGTTTTTATTGTTATTGTTTTTATTGTTAATGTTTTTATTGTTATGGTTTTATGTCTTTTTTGTATTTTAAACTTTTTATGTATGCATTCTATCAATAAAGTCGCGACAGAAGCTAGGGACGTAGGGCCGCCACAAGTCAGTTCGCTGGATGGTGGGAATGGACGGGACAAATTACTTCATAACGCGTCAATTAACACCTGATTTGGACTAAATTACCGGACTTCTCCTTATATTGGATTTGGACTTAATTACCGGATTTGTCCAAAGGTGGACGGGCCACCTATACTTAACCCGGAAAAGGAACATATAGTTTTATATGTGTTCAATAAA</t>
  </si>
  <si>
    <t>TAGCCAAATGCCTCGTCATCTAATTAGTGACGCGCATGAATGGATGAACGAGATTCCCACTGTCCCTACCTACTATCCAGCGAAACCACAGCCAAG</t>
  </si>
  <si>
    <t>TAATTGTACTAGTCTTTTTATCCTATTTTATTAGTTGGTTGTTTTTAATGTTTTTATTGTTATTGTTTTTATTGTTAATGTTTTTATTGTTATGGTTTTATGTCTTTTTTGTATTTTAAACTTTTTATGTATGCATTCTATCAATAAAGTCGCGACAGAAGCTAGGGACGTAGGGCCGCCACAAGTCAGTTCGCTGGATGGTGGGAATGGACGGGACAAATTACTTCATAACGCGTCAATTAACACCTGATTTGGACTAAATTACCGGACTTCTCCTTATATTGGATTTGGACTTAATTACCGGATTTGTCCAAAGGTGGACGGGCCACCTATACTTAACCCGGAAAAGGAACATATAGTTTTATATGTGTTCAATAAATAGCCAAATGCCTCGTCATCTAA</t>
  </si>
  <si>
    <t>Merops pusillus</t>
  </si>
  <si>
    <t>Little bee-eater</t>
  </si>
  <si>
    <t>Meropidae</t>
  </si>
  <si>
    <t>GCA_025762695.1</t>
  </si>
  <si>
    <t>R2-1_MPu</t>
  </si>
  <si>
    <t>RSDLLDFTDGSLFSVNRDGLSGLPEVYDQLEYQVITEENISFPVNSNERGENILEGAASETSPPDPEINSLSPESKKDQPPDDIITVTVLGKNLLCPCCSDRLNCMQSLVQHLKSSHGKGRVCFRCGKCGKENENYHSIVCHIPKCKGAVKVASAGEWICEVCERNFKTKIGLGQHKRLAHPIVRNQERIAASQPQEISNRGAHKKCWTKEEEELLSKLAAQFEGNRNINLLIAQQITTKTAKQISDKRRLLTKKTVEKERIVPGTSHRTRRVVMDHNHHDKEEQRESHLQAHYVKTLKEWLSAGTINTFPQAFQQLFDGYDMQSVVNKLTKECFGCLKSESHKRTITRNKDEKNNQERESMRPHQKWMKKRAIKRGTFLRFQRLFHLDRGKLARIILDDIECLSCDIPPNEIYEVFKDKWEKSGFFESLGDFEINGKANNNAFKDLITAKEIEKNVKEMSKNSAPGPDGITLGDIKKTDPKYSQTKEIFNLWLTSGKIPDTVRPCRTVLIPKSMQPERLKDINNWRPITISSILLRLFSRILTARLTKACPLNPRQKGFIRAAGCSENLKLLQTIIRLAKKEHRPLGVVFVDIAKAFDSVSHRHILYSLQQRGVDPHIVNLVNNMYTDINTCITAKKTQTDPIQIRLGVKQGDPMSPFLFNLAMDPLLCKLEESGKGHHRGSSSITAMAFADDLVLLSDSWEDMEQNIRILETFCNLTGLKTQGEKCHGFYIKPTKDSYVVNDCAAWKINGTPLNMILPGESEKYLGLQIDPWIGIAKSDLSTKLESWLEKIDKAPLKPLQKIDILKTYTMPRLTYLADHSELKIGFLETLDQKIRLKVKEWLHLPACTCDALIYSSTRDGGLGLNKLTRLIPSIQARRLHRIAQTTDEIMKKFLEKEQMELMYKKLWVQAGGDSEKVPSIWEIKLTEEPSIEYNEEISSEWEAPSSKIKFPRPCNWRKMEFKIWSNLVSQGRGISNFEGDNISNHWIQFYQGIPHRKLLTALQLRANVYPTREFLARGRKDKYIKACRHCNADNETCAHIIGNCPKTQDARIKRHNFICSMLTKEAKRKEWIVFPEPHIRDTNKELYKPDLIFVKDTLAFVVDVTVRFETTKTSLEEAAMQKVNKYKHLKNEIQELTNTNNVTFMGFPLGARGKWYTGNFELLEALGLSKSRQTKIARALCKYALTSSVDIVHMFVSKSRSCDSN</t>
  </si>
  <si>
    <t>ATAGATCGGATTTGCTAGATTTTACTGATGGAAGTCTTTTCTCCGTTAATAGGGATGGCCTGAGCGGACTGCCTGAGGTCTATGATCAACTTGAATATCAGGTGATCACGGAAGAGAACATCTCCTTCCCAGTAAACAGCAATGAGCGTGGCGAAAATATTTTAGAAGGGGCTGCTTCGGAGACATCTCCACCCGACCCAGAAATCAATTCACTTTCACCAGAAAGCAAGAAGGATCAGCCACCTGATGACATTATTACGGTGACTGTTTTGGGTAAAAACTTATTATGTCCATGCTGTTCCGATCGGTTAAATTGTATGCAGAGCTTGGTACAACATCTGAAAAGCTCTCACGGGAAGGGGAGGGTTTGTTTTCGTTGTGGCAAGTGTGGAAAAGAGAACGAAAATTATCATAGTATTGTTTGCCATATCCCCAAATGCAAGGGTGCAGTAAAAGTGGCTTCAGCCGGAGAATGGATCTGTGAGGTATGCGAGAGAAATTTTAAAACCAAAATTGGCCTGGGACAGCATAAAAGATTGGCACACCCTATTGTTAGAAATCAAGAAAGGATTGCTGCTTCCCAACCACAAGAAATCTCTAACCGAGGAGCCCATAAAAAATGTTGGACAAAAGAGGAGGAGGAATTATTGAGTAAATTGGCGGCCCAATTTGAAGGTAATAGAAATATTAATTTACTTATTGCACAACAGATTACAACTAAAACAGCTAAACAAATCAGTGACAAAAGGAGATTGTTGACTAAGAAAACAGTTGAAAAGGAGAGAATTGTCCCTGGGACGAGTCATCGAACCAGGAGAGTGGTAATGGACCATAATCATCATGATAAGGAAGAACAAAGAGAGAGCCATCTGCAGGCCCATTATGTAAAAACTCTTAAAGAATGGCTGTCAGCTGGGACAATTAACACGTTCCCCCAGGCATTCCAACAACTATTTGATGGATATGATATGCAATCAGTCGTGAATAAATTAACAAAGGAATGCTTTGGATGTTTAAAATCTGAAAGCCACAAAAGAACAATAACTCGTAATAAGGATGAAAAGAACAATCAAGAAAGGGAATCAATGAGACCACATCAGAAGTGGATGAAGAAGAGAGCTATTAAAAGAGGAACATTTTTACGGTTCCAGCGTTTGTTCCATCTCGATAGAGGTAAACTTGCCAGGATTATTTTAGACGATATAGAATGCTTGTCCTGCGATATTCCACCCAATGAAATTTATGAAGTCTTTAAAGATAAATGGGAGAAATCAGGATTTTTTGAGAGCCTTGGTGATTTTGAAATTAATGGGAAAGCTAACAACAATGCTTTCAAAGATTTAATTACGGCTAAAGAAATTGAGAAGAATGTAAAGGAGATGAGCAAGAACTCTGCTCCAGGTCCAGATGGAATCACTTTGGGCGATATTAAGAAAACGGACCCCAAGTATTCCCAGACTAAAGAAATTTTTAATCTATGGTTAACCTCCGGAAAAATCCCGGACACAGTGCGACCATGTAGGACCGTTTTAATTCCAAAATCAATGCAACCGGAGCGCTTAAAAGACATTAATAATTGGAGACCTATAACAATCAGCTCCATATTGTTAAGACTGTTCTCAAGAATTCTAACGGCCAGATTGACTAAAGCATGTCCCCTTAATCCAAGGCAAAAAGGTTTTATAAGAGCGGCGGGATGTTCCGAAAACTTAAAACTCCTGCAAACCATAATTAGACTGGCTAAGAAAGAACATAGACCGCTGGGTGTGGTATTTGTGGACATTGCCAAGGCTTTTGATTCCGTGAGCCACCGGCACATTTTATATAGTCTGCAACAAAGGGGAGTTGATCCCCATATCGTTAACTTGGTGAATAACATGTACACGGATATTAATACATGTATCACCGCTAAGAAAACTCAAACAGATCCCATTCAGATCCGACTTGGAGTAAAGCAAGGGGACCCAATGTCACCCTTTCTATTCAACCTAGCAATGGATCCTCTATTATGCAAGCTGGAAGAAAGTGGTAAAGGACACCATCGAGGTTCGAGTAGTATTACGGCGATGGCATTCGCAGACGATCTGGTCTTATTGAGCGATTCCTGGGAAGACATGGAACAAAATATCAGAATATTGGAGACCTTTTGTAATCTTACTGGTCTTAAAACACAAGGGGAGAAATGCCACGGTTTTTACATCAAACCAACTAAGGACTCATATGTTGTCAATGATTGTGCCGCTTGGAAAATTAATGGCACACCCCTGAATATGATTCTTCCTGGCGAATCTGAAAAATATTTAGGCCTGCAGATTGACCCTTGGATTGGGATAGCAAAATCAGATTTATCCACAAAATTAGAATCCTGGCTTGAGAAAATTGACAAAGCTCCACTCAAACCTTTACAAAAAATAGACATTCTTAAAACATATACCATGCCTCGATTAACATATCTGGCCGACCATTCGGAATTGAAAATTGGATTTTTAGAAACCCTTGATCAGAAAATTCGACTAAAAGTGAAGGAATGGTTGCATTTACCAGCATGCACTTGCGATGCCCTTATATATTCTAGCACGAGAGACGGCGGTTTGGGTCTCAATAAATTGACAAGATTAATCCCCAGTATTCAGGCTCGGAGATTGCATAGGATTGCCCAAACCACTGATGAAATTATGAAGAAGTTTTTGGAAAAAGAACAGATGGAATTGATGTATAAAAAGTTATGGGTCCAAGCTGGTGGGGACAGCGAAAAGGTACCCTCAATTTGGGAGATAAAATTGACAGAAGAGCCATCCATCGAATATAATGAAGAGATTTCTTCTGAATGGGAAGCTCCATCCTCAAAAATTAAATTCCCTAGACCGTGTAATTGGCGAAAAATGGAATTTAAAATTTGGTCAAATTTAGTATCCCAAGGTCGGGGAATCTCAAATTTTGAAGGTGACAATATTAGTAATCACTGGATACAATTTTACCAAGGCATACCACACAGAAAACTTCTCACGGCCTTACAATTAAGGGCTAATGTCTACCCCACGAGAGAATTTTTAGCCAGGGGTAGAAAAGATAAATATATCAAGGCCTGCAGACACTGCAATGCGGACAATGAGACATGTGCCCATATTATTGGCAATTGCCCGAAAACACAGGATGCTAGGATTAAAAGACATAATTTTATCTGTTCAATGCTCACAAAAGAAGCAAAAAGGAAAGAGTGGATTGTGTTTCCAGAACCACACATAAGAGATACTAACAAAGAATTATATAAACCTGACTTAATTTTTGTGAAGGACACCCTTGCATTTGTGGTTGATGTGACAGTACGTTTTGAAACAACCAAAACATCATTAGAGGAAGCTGCTATGCAGAAAGTCAACAAGTATAAACACCTGAAAAATGAGATACAAGAGCTCACTAATACTAACAACGTTACCTTTATGGGTTTTCCCCTTGGAGCGCGGGGAAAATGGTATACTGGTAACTTTGAGCTCTTGGAAGCTTTAGGATTGTCAAAATCTAGACAGACAAAAATTGCTCGGGCTTTATGTAAATACGCGCTCACGTCATCTGTTGATATTGTTCACATGTTTGTTAGCAAATCTAGAAGTTGTGATAGTAACTGATTGTACTAGTCCTTTTATCTTTTTTTATATTATTCTTTTATCTGTTTGATGAATTTTTAATGTTTTATTCTTATGGTTTTATGTTATTCTCTACTTTAATTTTTCTGTAACTTTTTAATTATCAATAAAGCTCCGACAGATGCTAGGGACGTAGGGCAGCCACAAGCCAGCTCGCTGAATAGTAGGAAGGGACAAGACAAATTACTTCATAACGCGTCAATTAATACCTGATTTGGACTTAATTACCGGATTTTTCTTCATACCTGATTTGAACTTAAATACCGGACTTGTCCAAAGGTGGACGGGCCACCTATACTTAACCCGGAAAAGGAACATATAGCTTTATATGTGTTCGATAAA</t>
  </si>
  <si>
    <t>TGATTGTACTAGTCCTTTTATCTTTTTTTATATTATTCTTTTATCTGTTTGATGAATTTTTAATGTTTTATTCTTATGGTTTTATGTTATTCTCTACTTTAATTTTTCTGTAACTTTTTAATTATCAATAAAGCTCCGACAGATGCTAGGGACGTAGGGCAGCCACAAGCCAGCTCGCTGAATAGTAGGAAGGGACAAGACAAATTACTTCATAACGCGTCAATTAATACCTGATTTGGACTTAATTACCGGATTTTTCTTCATACCTGATTTGAACTTAAATACCGGACTTGTCCAAAGGTGGACGGGCCACCTATACTTAACCCGGAAAAGGAACATATAGCTTTATATGTGTTCGATAAA</t>
  </si>
  <si>
    <t>Actenoides hombroni</t>
  </si>
  <si>
    <t>Hombron's kingfisher</t>
  </si>
  <si>
    <t>GCA_024336885.1</t>
  </si>
  <si>
    <t>R2-1_AHo</t>
  </si>
  <si>
    <t>TWAKVRLVFGVHCRSCTNPIRTRLKTPIWTSTMGPQMHLFYVSVGTQTNWRDLVWKNFESHTSSETDQTDRSLLDKDQTNFVSKSQADLVSQRLITGFPDVAESELASLVNLEFYRSDLLDCADGIHLSVNRDGLSGLPEVYDQFEDQVVVEENISFPENECGEHEGAASETSPPDPKINSHSSESNKDQPPDNIIMVTVLDKNFSCPCCSECLNCMKSLIQHLKSSHGKGRVCFRCGKCGKENENYHSIVCHIPKCKGAVKISSAGEWICEVCNRNFKTKIGLGQHKRLAHPAVRNQERIVASHPQEISNRGAHKKCWTNEEEDLLIKLATQFEGSKNINLLISQYITTKTAKQISDKRRLLTKNAVEKVKIIPGRSHRTRRTVMEHIHHDNEKQKESQLQAHYLKILKDWTSAGIINIFPQAFQQLFEGYDMQPIVNKLIWECFGCLKPESQEKLIIGKKDEKNNLKGKPIRPHQKWMKKRATKRGTFLRFQRLFHLDRGKLARIILDNTECLSCDIPPNEIYEVFKNKWEKSGTFENLGEFQIHGKADNKAFKDLITAKEIEKNVKEMSTKSAPGPDGITLGDIKKMDPKYSRTKEMFNLWLTSGKIPDTVRPCRTVLIPKSMQPERLKDINNWRPITISSVLLRLFSRILTARLSTACPLNPRQKGFIRAAGCSENLKLLQTIIGLAKKEHRPLGVVFVDIAKAFDSVSHRHILYSLQQRGVDPHIINLVSNMYTDINTCITTKDSQTDPIQFRLGVKQGDPMSPFLFNLAMDPLLCKLEESGRGHHRGSSSITAMAFADDLVLLSDSWNDMEENIRILETFCNLTGLKTQGEKCHGFYIKPTKDSYVVNDCAPWKINGTPLNMILPGESEKYLGLQIDPWTGFAKTELSTKLESWITKIDKAPLKPLQKIDILRTYTIPRLIYLADHSELKMGFLETLDQKIRSKVKEWLHLPACTCDALIYSSTRDGGLGLNKLTRLIPSIQARRLHRIAQTTDEVMKKFLEKEGMELMYKKLWVQAGGDSEKIPLIWETKPIEKPSIEHNDEITFEWEAPSSKIKFPRPCNWRKIEFKMWSNLISQGRGISNFEGDNISNHWIQFYQGIPHRKLLTALQLRANVYPTREFLARGRKDKYTKACRHCDAENETCAHIIGNCPKTQDARIKRHNYICTMLTKEAKRKEWIVFPEPHIRDTNKELYKPDLIFVKDTLAFVVDVTVRFETTATSLEEAAMQKVNKYKHLQNEIQELTNTNKVTFMGFPLGARGKWYEGNFELLEALGLSKSRRTRIARALCKYALTSSVDIVHMFVSKSRSCDSN</t>
  </si>
  <si>
    <t>AAGAGTTTAAAAGGTTCTGGTACCAAGAAGGAGAGCATTAAAATAGCATGTCATCTGGAAAAGTAGGACGTTGAATTTTGGGGGGAAAGTAAAGTTTTTCAGAAATTTTCATAGAGTGTAAGTAGTAGAGAGAACAGAAAAAGGATAAACTGAGATAAATGATCATGAGAGTAGTTGGCGTGGCATAGTCAGAAGGATGACAAGTAAAATCACCGAATACGCAGAACAACACAGTATCCAATCAAATCCCAAGAAATACTTCTCTTCTGTAATTTTACTTTTCAGCTCAGTTCTTCTAATTAACTGCACTGTCTGAAGGCAGCAGCCTGTTCTCACAGTGTCTGCTTCTAGCAGTGATAACACCCCATGTCTAGAGTTACTACCAAGGATTGGTATGCAGACCAAGGCCACTGCTGGATCTTGTGTACCACATTGGGGGGTGCAGAAACCAGTGCTCTGAATGTCAAAGTGAAGAAATTCAATGAAGCGCGGGTAAACGGCGGGAGTAACTATGACTCTCTTAAGT</t>
  </si>
  <si>
    <t>CTAGTTACTAGCTGGGTGCACCGCAACAGAGATCGCACCTCCTCGTGGTCCCGCTGGATGCCCTTAACAGGGTAACTAAGTCGATCTCTGTCCCAGTTAAGAGTCGTTGAGTGTCACCAGTTCAACGATCTCTTCCAAAATAAAAAGCGGTTGAAACAAATTTTAAGGTGAAAAAGCTATTCTGCTTTTTGCCCAAGACCTTGCCCCGGGGTTAAACGTGGGCAAAAGTTCGGTTAGTGTTTGGGGTACACTGCCGTTCTTGTACGAACCCTATAAGGACACGACTAAAAACCCCGATTTGGACTAGTACAATGGGGCCGCAGATGCATTTATTTTATGTATCAGTCGGTACTCAGACCAATTGGAGGGACTTGGTGTGGAAGAACTTTGAAAGCCACACCTCGTCTGAGACTGATCAAACCGATAGGTCTTTATTGGATAAAGACCAGACAAATTTTGTATCTAAAAGCCAGGCAGATCTAGTGTCTCAAAGATTAATAACTGGCTTTCCTGATGTGGCGGAGAGTGAATTGGCAAGCTTGGTGAACTTAGAGTTCTATAGATCGGATCTGCTTGATTGCGCTGATGGAATTCATCTTTCCGTTAACAGGGATGGCCTGAGCGGACTGCCCGAGGTCTACGATCAATTTGAAGATCAGGTGGTTGTGGAAGAGAACATCTCCTTCCCAGAGAACGAATGTGGTGAACATGAAGGGGCTGCTTCGGAGACATCTCCACCCGACCCAAAAATCAACTCACATTCATCAGAAAGCAATAAGGATCAGCCACCTGATAACATTATAATGGTGACTGTTCTTGATAAAAATTTCTCATGTCCATGTTGTTCCGAATGTTTGAATTGTATGAAGAGCTTAATACAACATCTAAAAAGCTCTCATGGGAAGGGAAGGGTTTGTTTTCGTTGTGGCAAATGTGGAAAAGAGAACGAAAATTATCACAGTATTGTCTGTCACATTCCCAAATGCAAGGGTGCAGTAAAAATATCTTCTGCCGGGGAGTGGATCTGTGAAGTATGTAATAGAAATTTCAAAACTAAAATCGGTTTGGGACAACATAAAAGATTGGCCCACCCAGCTGTTAGAAACCAAGAAAGGATTGTTGCTTCCCACCCACAAGAAATCTCTAATCGGGGAGCCCATAAAAAATGCTGGACGAATGAGGAAGAAGACTTATTAATTAAATTGGCGACCCAATTTGAGGGCAGTAAAAATATTAATTTACTTATCTCGCAATATATCACAACTAAAACAGCTAAACAAATTAGTGATAAAAGGAGATTATTAACCAAAAATGCAGTTGAAAAGGTAAAAATAATTCCTGGGAGGAGTCATCGGACCAGGAGAACAGTAATGGAACATATTCATCATGATAATGAAAAGCAGAAAGAGAGCCAACTGCAGGCCCATTACCTAAAAATTCTCAAAGACTGGACTTCAGCTGGGATAATTAACATCTTCCCCCAGGCATTCCAACAACTATTTGAGGGATACGACATGCAACCAATTGTGAATAAACTAATATGGGAATGCTTTGGATGTTTAAAACCTGAAAGCCAGGAAAAATTAATAATTGGCAAGAAGGATGAAAAGAATAACTTAAAAGGAAAACCAATAAGACCACATCAGAAGTGGATGAAGAAAAGGGCTACAAAAAGAGGGACATTCTTGCGGTTCCAGCGATTGTTCCATCTTGATAGAGGTAAACTTGCTAGGATTATTTTAGACAATACAGAATGCTTGTCCTGCGATATTCCACCCAATGAGATCTACGAGGTCTTTAAAAATAAATGGGAGAAATCGGGAACCTTTGAGAACCTTGGGGAATTTCAAATTCATGGGAAAGCTGATAATAAGGCTTTTAAAGATCTAATTACGGCTAAAGAAATTGAGAAAAATGTGAAGGAAATGAGTACGAAGTCCGCTCCAGGTCCAGATGGAATTACTTTGGGCGATATTAAGAAAATGGACCCCAAGTACTCCCGGACTAAAGAGATGTTCAATCTGTGGTTAACTTCCGGAAAAATCCCGGACACAGTGCGGCCATGCAGGACCGTCTTAATTCCAAAATCCATGCAACCGGAGCGGCTAAAAGACATCAACAATTGGAGGCCAATTACAATTAGCTCCGTTTTGTTGCGATTGTTCTCAAGAATTCTAACGGCCAGACTGTCTACAGCATGTCCCCTTAACCCAAGGCAAAAAGGTTTTATACGAGCGGCTGGATGCTCTGAAAACCTGAAACTCCTGCAGACCATAATTGGACTGGCTAAAAAAGAACATAGACCGCTGGGTGTTGTATTTGTGGACATTGCCAAGGCTTTTGATTCCGTGAGCCACCGGCACATTTTGTATAGTCTTCAGCAAAGGGGAGTTGATCCCCATATTATTAATTTGGTGAGTAACATGTACACCGATATCAATACATGTATCACCACTAAGGACTCTCAAACAGACCCCATCCAGTTCCGACTAGGAGTAAAGCAAGGGGACCCAATGTCACCCTTTCTATTTAACCTAGCAATGGACCCTCTATTATGTAAGCTGGAAGAAAGTGGGAGAGGACACCATCGTGGTTCAAGTAGTATTACGGCGATGGCATTCGCAGATGACCTGGTCCTATTGAGTGATTCCTGGAATGACATGGAAGAAAATATTAGAATATTAGAGACCTTTTGCAATCTCACGGGTCTTAAAACACAAGGAGAGAAGTGTCATGGCTTTTACATTAAACCGACTAAAGATTCCTATGTCGTTAACGATTGTGCTCCTTGGAAAATAAATGGCACACCTTTAAACATGATTCTTCCTGGGGAATCGGAAAAATATCTAGGCCTGCAGATTGACCCTTGGACTGGATTTGCAAAAACAGAATTATCTACAAAATTAGAATCTTGGATCACGAAAATTGATAAAGCTCCACTAAAACCTCTCCAAAAAATAGATATTCTCAGAACATATACCATACCACGACTAATATATTTGGCTGACCATTCCGAATTGAAAATGGGATTTTTAGAAACCCTCGACCAAAAAATTCGTTCGAAAGTAAAGGAATGGTTACATTTACCAGCGTGTACCTGCGATGCCCTCATATATTCTAGCACAAGAGACGGCGGTTTGGGTCTCAACAAATTGACAAGATTAATTCCCAGTATTCAAGCTCGTAGACTACATAGGATTGCCCAAACTACTGATGAAGTTATGAAGAAGTTTTTGGAAAAAGAAGGAATGGAATTGATGTATAAAAAATTATGGGTTCAAGCTGGTGGGGATAGCGAAAAGATACCCTTAATTTGGGAAACAAAACCGATAGAAAAACCATCTATTGAACATAATGATGAGATTACTTTTGAATGGGAAGCTCCATCCTCAAAAATTAAATTCCCCAGACCCTGTAATTGGCGAAAAATAGAATTTAAAATGTGGTCAAACTTAATATCCCAAGGTCGGGGAATCTCAAATTTTGAAGGGGATAATATTAGCAACCATTGGATACAATTTTACCAAGGCATACCACACAGGAAACTCCTTACGGCTTTACAATTGAGGGCCAATGTCTACCCTACGAGAGAATTTTTAGCTAGGGGTAGAAAAGATAAATACACAAAGGCCTGTAGACACTGTGATGCGGAAAATGAGACTTGTGCCCATATTATTGGCAATTGCCCAAAAACTCAGGATGCGAGGATTAAAAGACATAATTATATTTGTACAATGCTCACAAAAGAGGCAAAAAGGAAAGAATGGATAGTGTTTCCAGAACCGCACATAAGAGATACTAACAAAGAATTATACAAACCTGATTTAATTTTTGTAAAAGACACCCTTGCATTTGTTGTTGATGTGACAGTACGTTTTGAGACAACCGCAACATCGTTAGAGGAAGCTGCTATGCAGAAAGTTAACAAATATAAACACCTGCAAAACGAGATACAAGAGCTCACTAATACCAACAAGGTTACCTTTATGGGTTTCCCCCTTGGAGCGCGGGGAAAATGGTATGAAGGTAACTTTGAGCTCTTGGAAGCTTTAGGATTGTCAAAATCGAGACGGACAAGGATTGCTCGGGCTTTATGTAAATACGCGCTCACGTCATCCGTTGATATTGTTCATATGTTTGTTAGCAAGTCTAGAAGTTGTGATAGTAACTGATTGTACTAGTCTTTTTATTCTCTTATATATGTTTTTATTAGCTTGATGTTCTTAATGTTCTTTTATTGTTATTGTTATTGTTTTATATTACCTTTGTATTTTAAATTTCTTTGTAACTTCAATAAAGTTCCGACAGTCGCTAGGGAATGCTAGGACAGCCACAAGCCAATTCGCTGCATAGTAGGAAGGGACAGGATTATTTCATAACGCGTCAATTAATACCTAATTTGGACTTAATCACCGGATTTTCTCTTTATACTTGATTGGAACCTAACCTCCGGATTTGTCCAAAGGTGGACGGGCCACCTATACTTAACCCGGAAAAGGAACATATATTTATATGTGTTCGTAAAA</t>
  </si>
  <si>
    <t>TAGCCAAATGCCTCGTCATCTAATTAGTGACCTCTCCCAGCCTGGCCTCCCAGCAGAGGGGTTCCAGCCCTCCCAGCATTGCTGGGGCTCCTCTGGCCCCACTCCAATTAGTCCATGTCCTTGTTGCACTGAGCATCTGTTCCAGGATTTATATTTAGTGGTTCAGGATCTTCCCCTGACAGCCCCCAGTCCCTAAATGAATTTCACACCTCAATTTCACCTTCACAAGAAGCCTCCTAGATCCAATCAAGCACTTAATTGCTGGAAGTGGAGAGCTGAGCACAGCTTATCCTTGTCAACACACCTCCAAATGCCATTGTTCT</t>
  </si>
  <si>
    <t>TGATTGTACTAGTCTTTTTATTCTCTTATATATGTTTTTATTAGCTTGATGTTCTTAATGTTCTTTTATTGTTATTGTTATTGTTTTATATTACCTTTGTATTTTAAATTTCTTTGTAACTTCAATAAAGTTCCGACAGTCGCTAGGGAATGCTAGGACAGCCACAAGCCAATTCGCTGCATAGTAGGAAGGGACAGGATTATTTCATAACGCGTCAATTAATACCTAATTTGGACTTAATCACCGGATTTTCTCTTTATACTTGATTGGAACCTAACCTCCGGATTTGTCCAAAGGTGGACGGGCCACCTATACTTAACCCGGAAAAGGAACATATATTTATATGTGTTCGTAAAA</t>
  </si>
  <si>
    <t>Actenoides lindsayi</t>
  </si>
  <si>
    <t>Spotted wood kingfisher</t>
  </si>
  <si>
    <t>GCA_025331215.1</t>
  </si>
  <si>
    <t>R2-1_ALi</t>
  </si>
  <si>
    <t>LSVNRDGLSGLPEVYDQFENQLVVEENISFPENECGEYEGAASETSPPDPKINSYSSESNKDQPPDNIIMVTVLDKNFSCPCCSECLNCMKSLIQHLKSSHGKGRVCFRCGKCGKENENYHSIVCHIPKCKGAVKISSAGEWICEVCNRNFKTKIGLGQHKRLAHPAVRNQERIVASHPQEISNRGAHKKCWTNEEEDLLIKLATQFEGSKNINLLISQYITTKTAKQISDKRRLLTKNAVEKVKIIPGRSHRTRRTVMEHIHHDNEKQKESQLQAHYLKILKDWTSAGIINIFPQAFQQLFEGYDMQPIVNKLIWECFGCLKPESQEKLIIGNKDEKNNLKGKPIRPHQKWMKKRATKRGTFLRFQRLFHLDRGKLARIILDNTECLSCDIPPNEIYEVFKNKWEKSGTFENLGEFQIHGKADNKAFKDLITAKEIEKNVKEMSTKSAPGPDGITLGDIKKMDPKYSRTKEMFNLWLTSGKIPDTVRPCRTVLIPKFMQPERLKDINNWRPITISSVLLRLFSRILTARLSTACPLNPRQKGFIRAAGCSENLKLLQTIIGLAKKEHRPLGVVFVDIAKAFDSVSHRHILYSLQQRGVDPHIINLVSNMYTDINTCITTKDSQTDPIQFRLGVKQGDPMSPFLFNLAMDPLLCKLEESGRGHHRGSSSITAMAFADDLVLLSDSWNDMEENIRILETFCNLTGLKTQGEKCHGFYIKPTKDSYVVNDCAPWKINGTPLNMILPGESEKYLGLQIDPWTGFAKTELSTKLESWITKIDKAPLKPLQKIDILRTYTIPRLIYLADHSELKMGFLETLDQKIRSKVKEWLHLPACTCDALIYSSTRDGGLGLNKLTRLIPSIQARRLHRIAQTTDEVMKKFLEKEGMELMYKKLWVQAGGDSEKIPLIWETKPIEKPPIEHNDEITFEWEAPSSKIKFPRPCNWRKIEFKMWSNLISQGRGISNFEGDNISNHWIQFYQGIPHRKLLTALQLRANVYPTREFLARGRKDKYTKACRHCDAENETCAHIIGNCPKTQNARIKRHNYICTMLTKEAKRKEWIVFPEPHIRDTNKELYKPDLIFVKDTLAFVVDVTVRFETTATSLEEAAMQKVNKYKHLQNEIQELTNTNNVTFMGFPLGARGKWYEGNFELLEALGLSKSRRTRIARALCKYALTSSVDIVHMFVSKSRSCDSN</t>
  </si>
  <si>
    <t>ATCTTTCCGTTAATAGGGATGGCCTGAGCGGACTGCCCGAGGTCTACGATCAATTTGAGAATCAGTTGGTTGTGGAAGAGAACATCTCCTTCCCAGAGAACGAATGTGGTGAATATGAAGGGGCTGCTTCGGAGACATCTCCACCCGACCCAAAAATCAACTCATATTCATCAGAAAGCAATAAGGATCAGCCACCTGATAACATTATAATGGTGACTGTTCTTGATAAAAATTTCTCATGTCCATGTTGTTCCGAATGTTTGAATTGTATGAAGAGCTTAATACAACATCTAAAAAGCTCTCATGGGAAGGGAAGGGTTTGTTTTCGTTGTGGCAAATGTGGAAAAGAGAACGAAAATTATCACAGTATTGTCTGTCACATTCCCAAATGCAAGGGTGCAGTAAAAATATCTTCTGCCGGGGAGTGGATTTGTGAAGTATGCAATAGAAATTTCAAAACTAAAATCGGTTTGGGACAACATAAAAGATTGGCCCACCCAGCTGTTAGAAACCAAGAAAGGATTGTTGCTTCCCACCCACAAGAAATCTCTAATCGGGGAGCCCATAAAAAATGCTGGACGAATGAGGAAGAAGACTTATTAATTAAATTGGCGACCCAATTTGAGGGCAGTAAAAATATTAATTTACTTATCTCGCAATATATCACAACTAAAACAGCTAAACAAATTAGTGATAAAAGGAGATTATTAACCAAAAATGCAGTTGAAAAGGTAAAAATAATTCCTGGGAGGAGTCATCGGACCAGGAGAACAGTAATGGAACATATTCATCATGATAATGAAAAGCAGAAAGAGAGCCAACTGCAGGCCCATTACCTAAAAATTCTCAAAGACTGGACTTCAGCTGGGATAATTAACATCTTCCCCCAGGCATTCCAACAACTATTTGAGGGATACGACATGCAACCAATTGTGAATAAACTAATATGGGAATGCTTTGGATGTTTAAAACCTGAAAGCCAGGAAAAATTAATAATTGGCAATAAGGATGAAAAGAATAACTTAAAAGGAAAACCAATAAGACCACATCAGAAGTGGATGAAGAAAAGGGCTACAAAAAGAGGGACATTCTTGCGGTTCCAGCGATTGTTCCATCTTGATAGAGGTAAACTTGCTAGGATTATTTTAGACAATACAGAATGCTTGTCCTGCGATATTCCACCCAATGAGATCTACGAGGTCTTTAAAAATAAATGGGAGAAATCGGGAACCTTTGAGAACCTTGGGGAATTTCAAATTCATGGGAAAGCTGATAATAAGGCTTTTAAAGATCTAATTACGGCTAAAGAAATTGAGAAAAATGTGAAGGAAATGAGTACGAAGTCCGCTCCAGGTCCAGATGGAATTACTTTGGGCGATATTAAGAAAATGGACCCCAAGTACTCCCGGACTAAAGAGATGTTCAATCTGTGGTTAACTTCCGGAAAAATCCCGGACACAGTGCGACCATGCAGGACCGTCTTAATTCCAAAATTCATGCAACCGGAGCGGCTAAAAGACATCAATAATTGGAGGCCAATTACAATTAGCTCCGTTTTGTTGCGATTGTTCTCAAGAATTCTAACGGCCAGACTGTCTACAGCATGTCCCCTTAACCCAAGGCAAAAAGGTTTTATACGAGCGGCTGGATGCTCTGAAAACCTGAAACTCCTGCAGACCATAATTGGACTGGCAAAGAAAGAACATAGACCGCTGGGTGTTGTATTTGTGGACATTGCCAAGGCTTTTGATTCCGTGAGCCACCGGCACATTTTGTATAGTCTTCAGCAAAGGGGAGTTGATCCCCATATTATTAATTTGGTGAGTAACATGTACACCGATATCAATACATGTATCACCACTAAGGACTCTCAAACAGACCCCATCCAGTTCCGACTAGGAGTAAAGCAAGGGGACCCAATGTCACCCTTTCTATTTAACCTAGCAATGGACCCTCTATTATGTAAGCTGGAAGAAAGTGGGAGAGGACACCATCGTGGTTCAAGTAGTATTACGGCGATGGCATTCGCAGATGACCTGGTCCTATTGAGTGATTCCTGGAATGACATGGAAGAAAATATTAGAATATTAGAGACCTTTTGCAATCTCACGGGTCTTAAAACACAAGGAGAGAAGTGTCATGGCTTTTACATTAAACCGACTAAAGATTCCTATGTCGTTAACGATTGTGCTCCTTGGAAAATAAATGGCACACCTTTAAACATGATTCTTCCTGGGGAATCGGAAAAATATCTAGGCCTGCAGATTGACCCTTGGACTGGATTTGCAAAAACAGAATTATCTACAAAATTAGAATCTTGGATCACGAAAATTGATAAAGCTCCACTAAAACCTCTCCAAAAAATAGATATTCTCAGAACATATACCATACCACGACTAATATATTTGGCTGACCATTCCGAATTGAAAATGGGATTTTTAGAAACCCTCGACCAAAAAATTCGTTCAAAAGTAAAGGAATGGTTACATTTACCAGCATGTACCTGCGATGCCCTCATATATTCTAGCACAAGAGACGGCGGTTTGGGTCTCAACAAATTGACAAGATTAATTCCCAGTATTCAAGCTCGTAGACTACATAGGATTGCCCAAACTACTGATGAAGTTATGAAGAAGTTTTTGGAAAAAGAAGGAATGGAATTGATGTATAAAAAATTATGGGTTCAAGCTGGTGGGGATAGCGAAAAGATACCCTTAATTTGGGAAACAAAACCGATAGAAAAACCACCTATTGAACATAATGATGAGATTACTTTTGAATGGGAAGCTCCATCCTCAAAAATTAAATTCCCCAGACCCTGTAATTGGCGAAAAATAGAATTTAAAATGTGGTCAAACTTAATATCCCAAGGTCGGGGAATCTCAAATTTTGAAGGGGATAATATTAGCAACCATTGGATACAATTTTACCAAGGCATACCACACAGGAAACTCCTTACGGCTTTACAATTGAGGGCCAATGTCTACCCTACGAGAGAATTTTTAGCTAGGGGTAGAAAAGATAAATACACAAAGGCCTGTAGACACTGTGATGCGGAAAATGAGACTTGTGCCCATATTATTGGCAATTGCCCAAAAACTCAGAATGCGAGGATTAAAAGACATAATTATATTTGTACAATGCTCACAAAAGAGGCAAAAAGGAAAGAATGGATAGTGTTTCCAGAACCGCACATAAGAGATACTAACAAAGAATTATACAAACCTGATTTAATTTTTGTAAAAGACACCCTTGCATTTGTTGTTGATGTGACAGTACGTTTTGAGACAACCGCAACATCGTTAGAGGAAGCTGCTATGCAGAAAGTTAACAAATATAAACACCTGCAAAACGAGATACAAGAGCTCACTAATACCAACAATGTTACCTTTATGGGTTTCCCCCTTGGAGCGCGGGGAAAATGGTATGAAGGTAACTTTGAGCTCTTGGAAGCTTTAGGATTGTCAAAATCGAGACGGACAAGGATTGCTCGGGCTTTATGTAAATACGCGCTCACGTCATCCGTTGATATTGTTCATATGTTTGTTAGCAAGTCTAGAAGTTGTGATAGTAACTGATTGTACTAGTCTTTTATTCTTTTATATATGTTTTTATTAGCTTGATGTTCTTATTGTTCTTTTATTGTTATTGTTTTATATTACTTTTGTATTTTAAATTTCTTTGTAACTTCTTTCTTATCAATAAAGTCCCGACAGTCGCTAGGGAATGCTAGGACTGCCACAAGCCAATTCGCTGCATAGTAGGAAGGGACAGGATTAATTATTTCATAACGCGTCAATTAATACCTAATTTGGACTTAATCACCGGATTTTCTCTTTATACTTGATTGGAACCTAACCTCCGGATTTGTCCAAAGGTGGACGGGCCACCTATACTTAACCCGGAAAAGGAACATATATTTATATGTGTTCGTAAAA</t>
  </si>
  <si>
    <t>TGATTGTACTAGTCTTTTATTCTTTTATATATGTTTTTATTAGCTTGATGTTCTTATTGTTCTTTTATTGTTATTGTTTTATATTACTTTTGTATTTTAAATTTCTTTGTAACTTCTTTCTTATCAATAAAGTCCCGACAGTCGCTAGGGAATGCTAGGACTGCCACAAGCCAATTCGCTGCATAGTAGGAAGGGACAGGATTAATTATTTCATAACGCGTCAATTAATACCTAATTTGGACTTAATCACCGGATTTTCTCTTTATACTTGATTGGAACCTAACCTCCGGATTTGTCCAAAGGTGGACGGGCCACCTATACTTAACCCGGAAAAGGAACATATATTTATATGTGTTCGTAAAA</t>
  </si>
  <si>
    <t>Coracias cyanogaster</t>
  </si>
  <si>
    <t>Blue-bellied roller</t>
  </si>
  <si>
    <t>Coraciidae</t>
  </si>
  <si>
    <t>GCA_033124195.1</t>
  </si>
  <si>
    <t>R2-1_CCy</t>
  </si>
  <si>
    <t>LGKVLQPLERGLSALVSTLTTKMCRQTRLLLVSVGTQTNPMDFRHEPAETNIRDRLESTTLHMDWKGLEFVNPKTGDIDDNTQSNWNQKLAILPEVYGILTSPTPQGRTISLSLGVARSAEERELVSPRCTAQLPSLPVTPILSASEALPPEATPLVKLPDKNPTCPCCGTRIGKISGLVEHLRRVHGRTTILFQCARCGKTNKKQHSIACHVPHCKGLEAAPEPENWTCKECGRGFETKIGLGQHMRRAHPAARNIERIIATRPKENSARGAHKKCWSEEELELLRTLLKQYEGEKNINKLIAEHIPSKTAKQISDKRRVLKSSPEKKDQDQKRKRRSSLFKREHLVDVGEKTGGRLRPHYNKMIAEWITTGKFPILQETFKEVTEGCEDPLTLINAATEDCYPCLGITSSEAEASQSQKHQKTHKKPPSGPSQEWMRRRAKKRGQFLRFQQLFQRDRAKLARILLDQVESLQCKIPLGELYEAFKARWESSGSFKGLGAFRSQGIADNSAFEAMITEKEISKNIKEMSKNSAPGPDKISLRDLKKLDPRYLRLLELFNLWLVSGKIPDMVRGCRTVLISKSSLPERQNDINNWRPITISSIILRLYSRILTARLTKACPIHPRQRGFIRAAGCTENLKLLQLLIRRAKRDHRPLGVVFVDVAKAFDTVNHEHIMAVLKQKGVDDHIIALIKDLYCNITTYIATKDGQSDPITIQKGVKQGDPMSPILFNLCVDPLLCKLEEEGNGFQHGSRKITAMAFADDLVLLSDSWKGMEKNIEILEAFCELTGLRTQGEKCHGFYIQPTKDSYTINDCSAWTVNGTPLNMIEPGSSEKYLGLRVDPWIGLSKPDLLNKVQEWLQRIDRSPLKPLQKVDILKGYAIPRMIYSADHSEMKATYIETLDLEIRTAVKEWLHLPPSTCDAILYSRVRDGGLGITRLASLIPSIQARRLHRLAQSPDEAIRSIVKEEEIDKEYEKLWVRAGGNKEKIPSIWDPGIRMVMSTELGGEEVASEWEVPAPKTFYPKPCDWQKQEFTNWTKLNSQGLGISNFEKDKTSNNWITNYRGIPQRKLITALQLRANVYPTREFLARGRQEARIKRCRHCMAETESCAHIIGYCPAVQDARIKRHNKLCELLATEAQKKDWVVFHEPLIRDTKNELFKPDLIFVKETQAIVVDVTVRYESKTSKLEEAANEKVRKYQHLTEQIQEITNTNSVKYAGFPIGARGKWYSGNYKVLSELGLSESRQMKIARRMSQRALFSSVDIIHIFAAKARTMTCESESDNKGGAGPSSGQWDS</t>
  </si>
  <si>
    <t>AGGACGCATTGGGCAGGCTGGTCGCCGCCGTGCGGCAGCCCGAAGGTGAGCCGGTCGCCGCGGCAGACGATTTGGCGGTCGATGCGGCCGACGCCCGCACCGCGCTGCTGTCGCGCCTCGACGCCCCCGTCGCCGAACCTGCCGCCTACGTGCTGCCGCTACATCGCCGCGCCGACGACTCCGGCTGGGCCAGCGCCGATTGGCGGCTGCGTCGTGGACGCATCGTGCTGCTCGAGGGCGATTCGCCTGCCGGGCTTCGGCTGCCGCTGGACTCGATCACCTGGACCGACCCCGAGGCCTCGGGCGATCCGTCCTACCTCGAGGCCGGGCCGTCCCTCGTGCCCGGTGTGCCCGACGTCGAGGTCGTCGATCCCGACGAGCAGCCCACCACGGCGCTCGCCTTCGAGGTGCGTCCCGGCAGCAAGGACGGCGCCGCGGTGCTGCACGTCTTTCTGCCGCCCACCGAGCGGCTGGAGGACTACGCCGACCTGCTGCACGTGGTGGAGACCGCCGTCGCCGCGGTCGGGGCACCGGTCGTCGTCGAGGGCTACGGCCCCCCGCCCCCTCCCCACTACGAAGGGAGGCGGATGGGCCCTCCGGTGGGTGGGGGGCACCGGCGGGGGCCCAGCCGCTACGGGGGCCCCCAGTACGGACACCCGCCCCCCCCGCCGCCCCCCCCGGAGTACGGCCCCCACGCCGACAGCCCCGTCCTCATGGTCTACGGGCTGGACCAGTCCAAGATGAACTGCGACCGCGTCTTCAACATCTTCTGCCTCTACGGCAACGTCGAGAAGGTAAACGGCGGGAGTAACTATGACTCTCTAAAG</t>
  </si>
  <si>
    <t>AGAGGTAGCTCATAGTTACTAACTGGGCAAAGCTGCAGAGGTCACACCTCCCCGTGGTCCCGCCGGAAACCGTTAGTGGTTACCGAGTTGATCTTCTGCCCCAGTCATAGGAGCCATTGTTGCTCCCACCCTATTGATTGGTCTCACCAACCGGTCAATAGTCTCCTCTTGAGAGGTGAAACAAAACTTTGGGTGGTAATTTGGTATTATTGCCCCAGCCTGTGCCCACGGCGTGTATAGTTGGGCAAAGTCTTACAACCCTTGGAGAGGGGGTTGTCTGCACTGGTGTCTACTCTCACTACCAAGATGTGTCGGCAGACGCGACTTCTGCTCGTGTCAGTTGGCACTCAGACAAATCCCATGGACTTTCGCCATGAACCGGCCGAAACAAACATCCGAGACCGGCTGGAATCAACCACATTGCATATGGACTGGAAAGGTCTGGAGTTTGTTAACCCCAAGACTGGAGACATCGACGACAACACCCAGTCCAACTGGAATCAGAAGCTGGCCATATTACCGGAGGTATACGGGATCCTCACCTCTCCTACTCCACAGGGCAGGACCATCAGCCTGAGTTTGGGGGTGGCTCGGAGTGCAGAGGAAAGGGAGCTCGTATCCCCACGGTGCACGGCCCAACTACCTTCCTTACCTGTGACGCCTATCCTGAGTGCCAGCGAAGCTTTGCCTCCTGAAGCAACACCACTGGTGAAGCTTCCGGACAAAAATCCAACTTGTCCCTGCTGCGGAACTCGGATAGGGAAAATATCGGGACTGGTAGAACACCTCCGGAGAGTGCATGGAAGGACCACCATCTTGTTTCAGTGTGCCCGTTGTGGAAAAACCAATAAGAAACAGCACAGCATTGCCTGCCACGTGCCCCACTGCAAGGGCCTCGAGGCTGCCCCAGAGCCGGAGAACTGGACGTGCAAGGAGTGTGGAAGGGGATTTGAAACCAAAATTGGCCTGGGACAGCACATGCGACGAGCCCACCCTGCCGCGAGGAACATCGAGCGCATTATAGCAACTCGGCCCAAAGAGAACTCGGCCAGAGGGGCCCATAAAAAATGCTGGTCAGAGGAGGAACTGGAGCTGTTGAGAACATTGCTGAAACAGTACGAAGGAGAGAAAAACATCAACAAATTAATTGCAGAGCACATTCCATCAAAGACGGCCAAACAAATCAGTGATAAAAGACGGGTACTAAAATCAAGCCCGGAGAAGAAGGACCAAGACCAGAAGAGGAAGAGGAGAAGTAGTTTATTTAAAAGAGAACATCTTGTGGACGTGGGAGAAAAAACGGGAGGAAGACTGAGACCCCATTATAATAAGATGATCGCGGAATGGATAACAACTGGGAAGTTCCCCATTCTCCAAGAGACCTTTAAAGAGGTGACCGAAGGCTGTGAAGACCCACTGACCCTAATCAACGCGGCAACAGAAGACTGCTATCCATGCCTGGGTATTACATCCTCCGAGGCGGAAGCAAGCCAGAGCCAAAAGCACCAGAAGACCCACAAGAAGCCTCCATCAGGACCATCACAGGAGTGGATGAGAAGGAGAGCCAAGAAACGAGGACAATTCCTGCGCTTCCAGCAGCTGTTCCAACGCGATAGAGCGAAGTTGGCCAGGATCCTCCTGGACCAAGTGGAATCCCTGCAGTGCAAGATTCCGCTTGGAGAACTATACGAGGCGTTCAAGGCAAGATGGGAGTCATCAGGAAGTTTTAAGGGCCTCGGTGCATTTCGGTCCCAGGGCATTGCTGACAACTCGGCATTTGAAGCCATGATCACGGAGAAGGAAATCTCTAAGAACATCAAAGAGATGAGCAAGAACTCAGCCCCAGGGCCAGACAAGATCAGCCTGAGGGATCTCAAGAAATTAGACCCCCGCTATCTCCGTTTATTGGAGCTGTTCAATCTGTGGCTGGTCTCTGGCAAGATACCGGACATGGTGAGAGGATGTAGAACAGTACTAATATCAAAGTCATCCTTGCCAGAGCGCCAGAATGATATCAATAACTGGCGCCCCATTACAATCAGTTCCATCATATTAAGGCTGTACTCCAGAATCTTAACAGCACGGTTGACCAAGGCATGCCCGATCCATCCACGCCAGAGGGGATTCATCAGAGCAGCGGGATGCACGGAAAATCTAAAACTCTTGCAGCTTCTGATCCGAAGAGCAAAAAGGGACCATCGGCCTTTGGGGGTGGTCTTCGTCGACGTAGCAAAAGCCTTCGACACCGTTAACCACGAACACATCATGGCGGTCCTGAAACAAAAGGGAGTAGACGATCATATAATTGCCCTAATCAAAGATCTTTACTGTAATATCACAACATATATAGCTACAAAAGATGGGCAATCAGATCCAATTACCATCCAAAAGGGGGTCAAACAGGGCGATCCCATGTCACCGATTCTATTCAATCTCTGCGTTGACCCTCTACTGTGTAAGCTGGAGGAAGAAGGTAATGGGTTCCAACATGGTTCTAGAAAAATAACTGCGATGGCTTTCGCGGATGATTTGGTCTTGCTGAGTGACTCCTGGAAGGGAATGGAAAAGAATATTGAAATCTTAGAGGCATTTTGTGAACTAACAGGCCTCCGAACACAAGGGGAAAAATGCCATGGCTTTTATATCCAGCCAACTAAAGATTCATATACCATCAATGACTGTTCAGCATGGACGGTCAATGGCACCCCACTGAATATGATTGAGCCCGGAAGCTCCGAAAAATATCTCGGACTTCGGGTGGATCCGTGGATTGGTCTATCCAAACCGGATCTCCTAAACAAAGTACAGGAATGGCTCCAACGGATAGATAGGTCTCCATTAAAACCACTACAGAAGGTAGACATCTTGAAAGGTTACGCCATTCCCAGAATGATTTACTCAGCAGACCACTCAGAAATGAAAGCCACGTACATTGAGACCCTGGACTTAGAAATTAGAACAGCTGTAAAGGAATGGTTGCACTTACCACCTAGCACCTGTGACGCCATCCTGTACTCTCGAGTGCGAGATGGCGGGTTAGGCATTACCCGGCTAGCAAGCCTGATTCCCAGCATTCAGGCCCGGAGATTGCACAGACTTGCACAATCTCCGGACGAAGCTATTAGATCAATTGTTAAGGAAGAGGAAATTGATAAAGAATATGAAAAATTGTGGGTTAGAGCAGGAGGGAACAAAGAGAAAATCCCATCCATTTGGGACCCAGGAATCAGAATGGTAATGTCCACAGAGCTAGGTGGGGAAGAGGTAGCATCAGAATGGGAAGTCCCAGCTCCAAAAACATTCTATCCTAAACCTTGTGATTGGCAAAAACAAGAATTTACCAATTGGACCAAACTAAATTCCCAGGGCCTTGGAATTTCCAACTTTGAAAAAGATAAAACAAGTAATAATTGGATCACAAATTACAGGGGAATTCCACAAAGAAAATTAATAACTGCACTCCAGCTACGGGCCAATGTATATCCAACAAGGGAGTTCTTGGCTAGAGGCAGGCAGGAGGCCCGAATCAAACGCTGTCGCCACTGCATGGCCGAAACTGAGTCCTGCGCACATATAATTGGCTACTGCCCCGCGGTACAAGACGCGAGGATAAAAAGACATAATAAATTATGTGAACTATTGGCAACAGAAGCTCAGAAAAAGGATTGGGTCGTGTTTCACGAGCCCCTAATTAGAGACACCAAAAACGAACTATTCAAACCAGATTTAATATTTGTCAAGGAGACTCAGGCCATTGTAGTGGATGTAACAGTCAGATATGAGAGTAAAACATCGAAGCTCGAGGAGGCAGCGAATGAAAAAGTCAGAAAATACCAACATCTGACGGAACAAATCCAGGAAATAACAAACACCAATTCGGTTAAATACGCTGGCTTTCCCATTGGGGCACGTGGAAAATGGTACTCGGGCAACTACAAAGTGTTGTCGGAGCTAGGCCTCTCAGAGTCCCGACAAATGAAAATCGCGCGCCGCATGTCACAAAGGGCACTATTTTCATCTGTCGACATCATACATATATTCGCGGCCAAAGCGCGGACCATGACATGTGAATCTGAATCTGACAATAAAGGTGGAGCTGGACCATCTAGCGGACAGTGGGACTCGTAATGATTATATTCTCATGACGCGTCACATGCCGATGACTGCAATCTAATCGGCATGCTGACCTATTAACCGGTCACGACCTAAGGTGGACGGGCCACCTGATAACCCGGAATAGGAACGTTTCGACGTTCGATAAA</t>
  </si>
  <si>
    <t>TAATGATTATATTCTCATGACGCGTCACATGCCGATGACTGCAATCTAATCGGCATGCTGACCTATTAACCGGTCACGACCTAAGGTGGACGGGCCACCTGATAACCCGGAATAGGAACGTTTCGACGTTCGATAAA</t>
  </si>
  <si>
    <t>Falco chicquera</t>
  </si>
  <si>
    <t>Red-necked falcon</t>
  </si>
  <si>
    <t>Falconiformes</t>
  </si>
  <si>
    <t>Falconidae</t>
  </si>
  <si>
    <t>GCA_034781875.1</t>
  </si>
  <si>
    <t>R2-1_FCh</t>
  </si>
  <si>
    <t>FVEFVNSNVCFEGGFNLGNARECLARFPEPYDILPSGLVREERFECEISESGGPVTPVFPPVCSGVGSPPKTPVVSVPDKNPSCPRCSTRFTRMLGLIDHLKRVHGQSKIFFWCSNCGKQHLKYHSIACHVPRRKGVVSVVPTGEWSCEVCHRGFATKVGLGQHKRLKHPLVQNEERILASRPKETSLRGAHKRVWTEEEEALLKQLVERFAGSRNINQLIMEHIPSKTAKQISDKRRLLSKGPSKRHPGEGEEVGSEHPPQSAKGPQEGRLKLHYIGTIRRKLSAGGFTSCKEAFLKILDGQDPQKVVNEEYEMFRDSLSKLGPRTPRGPRSQRSHGPDASKSTAKWMQKRAEKRGKYLRYQRLFQMHRGRLARVILDDTEALQCQIPSGTVHSVFKARWESSVCFKGLGTFPVYRDADNIKFQDLITEREIGKNLEEMKKTSAPGPDGITLGHLSKLDPKFSRLTEIFNLWLTSGTVPDALRDCRTVLIPKSTREERLGDINNWRPITIASVVLRLFSRIATARLSRACPINPRQRGFISASGCSENLKLLQLMVKSAKQEHKNLGVVFVDIAKAFDTVCHGHILAGLVQRGVDPHIVGLVGEMYNNIKTYIVTKKGRTDPITISSGVKQGDPMSPVLFNLALDPLLCKLETEGKGFHHGGFKVTAMAFADDLVLLSDSWEGMCYNIKILETFCDLTGLRTQGEKCHGFYIKPTKDSYTINDCPSWQINGTPLNMIDPGTSEKYLGVQIDPWVGFADSGLPAKLEEWLDRIGKAPLKPLQKLDILRTYTIPRLIYLADHTEIRSGLLESLDLTIKGKVKEWLHLPPSTCDAILYSRFKDGGLGIIKLAALIPNIQARRLFKLAQSSDVALVSFLKGEHLERTFERLWLRAGGTRESIPPIWEPIPMVDVVVEGDEALSEWEAPRSRFHSPSPCDWRKMEFKKWTQLVAQGHGIGNFENDKISNRWLVQYRGIPHRKLITALQLRANVYPTREFLARGRQDVYVRSCRHCGAQFETTAHIIGNCPITQDARIKRHNSICETLSGEAKREGWTVFEEPHLRDEQNELYKPDLIFVKGEKALVVDVTVRYEHSSSSLKEAAAEKAKKYQRLLPQIRDLTNAAAVQFVGFPLGARGKWYERNAELLLALGLSKARLGRIARALASKALLSSVDIVHIFTSKARALYHEIN</t>
  </si>
  <si>
    <t>TGTGGAATTTGTGAATTCCAATGTGTGTTTTGAAGGAGGATTTAATCTGGGTAACGCCAGGGAGTGCTTGGCCCGCTTCCCTGAACCTTATGACATCTTGCCCTCTGGGCTTGTTCGGGAAGAGCGATTTGAGTGTGAGATTAGTGAATCGGGAGGGCCAGTAACACCAGTTTTTCCTCCGGTGTGCAGTGGGGTCGGATCACCTCCGAAAACTCCGGTGGTGTCCGTCCCAGACAAAAATCCATCTTGTCCACGCTGCTCTACCAGATTCACTAGGATGCTGGGGCTGATTGACCATCTTAAGAGAGTCCATGGTCAAAGTAAGATCTTTTTTTGGTGCTCCAATTGTGGTAAGCAACATCTTAAATACCACAGTATTGCTTGTCATGTCCCCCGGCGTAAAGGTGTGGTCAGTGTGGTTCCAACGGGCGAATGGTCCTGTGAGGTGTGTCACCGCGGTTTTGCTACCAAGGTGGGCCTGGGTCAGCACAAGAGGCTTAAACATCCTCTTGTGCAAAACGAGGAACGGATTTTGGCCTCCCGCCCAAAAGAGACATCTTTGAGAGGAGCCCACAAAAGGGTATGGACTGAGGAGGAGGAGGCTCTCCTGAAACAACTGGTGGAGAGGTTTGCTGGTAGTAGGAACATCAATCAGTTGATAATGGAGCACATTCCATCTAAAACGGCTAAGCAGATTAGTGATAAGAGACGCCTTCTGAGTAAAGGTCCCTCAAAGAGACATCCAGGGGAAGGCGAGGAGGTTGGGAGTGAACATCCTCCCCAGTCTGCTAAAGGGCCACAAGAGGGACGATTAAAGCTCCATTATATTGGGACCATCAGGCGGAAACTATCAGCTGGCGGGTTCACCAGTTGCAAGGAGGCCTTCTTAAAAATATTAGATGGGCAAGATCCGCAAAAAGTGGTGAATGAGGAATATGAGATGTTTCGGGATAGCCTGAGTAAGCTTGGCCCTAGGACTCCCAGAGGTCCAAGGTCGCAAAGGTCTCATGGCCCAGACGCATCCAAATCAACAGCTAAATGGATGCAGAAACGTGCTGAGAAACGTGGGAAATATCTCCGATATCAGAGACTGTTTCAGATGCATAGAGGAAGGTTAGCACGTGTCATCTTGGATGACACGGAAGCCCTGCAATGCCAAATACCATCGGGCACTGTCCACAGTGTATTTAAGGCTAGATGGGAATCATCGGTTTGTTTTAAGGGTCTTGGAACGTTCCCTGTTTACAGGGATGCAGATAACATCAAGTTTCAAGACCTGATTACTGAGAGGGAGATCGGTAAGAACTTGGAGGAGATGAAGAAAACCTCCGCTCCTGGGCCGGATGGGATTACTTTGGGTCATCTTTCTAAATTGGACCCGAAGTTTTCCCGGTTGACCGAGATCTTCAACCTCTGGCTCACTTCCGGAACTGTGCCGGATGCACTTCGGGACTGCCGGACAGTTTTGATACCCAAGTCGACCCGGGAGGAGAGGCTTGGTGATATCAATAACTGGAGGCCTATCACCATTGCATCTGTGGTGCTTAGGTTGTTCTCCAGGATCGCTACAGCGAGGCTGTCTCGGGCATGTCCCATTAACCCCAGGCAGCGGGGGTTTATTAGTGCATCTGGTTGTTCCGAGAACCTGAAGCTGTTACAGCTGATGGTTAAGAGTGCGAAGCAGGAGCACAAAAATCTGGGGGTGGTCTTCGTGGACATTGCTAAGGCCTTTGACACCGTGTGTCATGGACACATTTTGGCGGGTCTGGTTCAGAGGGGAGTTGACCCCCATATAGTGGGGTTGGTAGGTGAGATGTACAATAACATCAAAACGTACATCGTCACCAAGAAAGGGAGAACAGACCCCATTACCATCAGTTCTGGTGTCAAGCAGGGCGACCCAATGTCACCGGTGTTGTTCAACCTGGCACTCGACCCTCTTTTGTGCAAACTTGAGACAGAGGGAAAAGGATTCCATCATGGTGGGTTTAAAGTTACGGCCATGGCCTTTGCCGATGATCTGGTACTGCTGAGTGATTCCTGGGAAGGCATGTGTTATAACATCAAGATTTTGGAGACCTTTTGTGATCTTACTGGTCTCCGGACGCAGGGAGAGAAGTGCCACGGCTTTTACATCAAGCCGACTAAGGACTCGTATACTATCAATGACTGTCCAAGCTGGCAAATTAATGGGACTCCCCTTAACATGATCGACCCAGGGACCTCTGAGAAATATCTAGGCGTCCAGATCGACCCCTGGGTGGGCTTCGCTGACTCGGGCTTGCCTGCGAAACTGGAAGAGTGGCTCGATCGGATTGGGAAAGCACCACTTAAGCCTCTTCAGAAGCTGGATATACTCAGGACTTATACCATCCCGAGACTGATATATCTAGCCGACCATACCGAGATAAGATCGGGGCTCCTTGAATCCCTTGACTTGACCATTAAAGGGAAAGTCAAGGAGTGGCTTCATCTCCCACCAAGTACGTGTGATGCCATCTTGTATTCGAGATTTAAAGATGGTGGGTTGGGTATCATCAAGTTGGCGGCGCTGATTCCTAACATCCAGGCGAGAAGGTTGTTCAAGCTGGCTCAATCTTCGGATGTGGCTCTAGTCTCATTCTTGAAAGGGGAACACCTGGAGAGGACATTTGAGAGACTGTGGCTGCGTGCTGGTGGGACTAGAGAGTCCATCCCGCCGATTTGGGAACCTATCCCAATGGTCGATGTGGTTGTGGAGGGAGATGAGGCCTTATCGGAGTGGGAGGCCCCCCGTTCCCGATTCCACTCTCCGTCACCTTGTGATTGGAGGAAGATGGAATTTAAGAAATGGACACAACTGGTTGCCCAGGGTCACGGTATTGGAAATTTTGAGAATGATAAGATCAGTAATCGTTGGTTGGTGCAGTACCGCGGAATCCCTCACAGGAAGCTAATAACGGCGCTACAATTAAGAGCGAACGTCTACCCGACTCGTGAATTCCTGGCTAGGGGTAGGCAAGATGTCTATGTAAGATCTTGTAGACACTGTGGCGCGCAGTTTGAGACAACCGCCCATATCATCGGGAACTGTCCAATCACTCAAGATGCCAGGATTAAACGTCACAATTCCATCTGTGAGACTCTTAGCGGAGAAGCTAAGAGGGAGGGTTGGACAGTGTTTGAGGAACCACACTTGAGGGATGAACAGAATGAATTATATAAACCGGATTTGATCTTTGTTAAAGGTGAAAAGGCACTCGTGGTGGACGTGACGGTTAGATACGAGCACAGCAGCTCATCTCTCAAAGAGGCTGCGGCCGAGAAGGCCAAGAAGTACCAACGCCTTCTACCGCAAATTCGAGATCTTACAAATGCGGCGGCCGTTCAGTTTGTTGGTTTCCCCTTGGGAGCGCGGGGGAAATGGTATGAGAGAAACGCTGAGTTGCTGTTGGCCCTGGGTCTCTCTAAAGCGAGGCTAGGGAGGATAGCCCGGGCCCTAGCATCCAAGGCGCTCCTCTCATCCGTTGATATCGTACACATCTTTACAAGTAAGGCTCGTGCACTGTACCATGAAATAAATTAAGGCCCCTTCCCTGCATGGTGAGAACTGGATAGTGGGAATTGGTTTTGGGAGGGAGGGGTTCATCAGTTCATAACGTGTCTTGCCCTTTATGGGCTACAAATTCCAATCTGGTCAGGTGGACGGGCCACCTTTACTTAACTCGGAAAAGAAACATATAATTTTATATGTTTATTAAATAGCCAAATGCCTCGTCATCTAATTAGTGACGCGCATGAATGGATGAACGAGATTCCCACTGTCCCTACCTACTATCCAGCGAAACCACAGCCAAGGGAACGGGCTTGGCGGAATCAGCGGGGAAAGAAGACCCTGTTGAGCTTGACTCTAG</t>
  </si>
  <si>
    <t>TAGCCAAATGCCTCGTCATCTAATTAGTGACGCGCATGAATGGATGAACGAGATTCCCACTGTCCCTACCTACTATCCAGCGAAACCACAGCCAAGGGAACGGGCTTGGCGGAATCAGCGGGGAAAGAAGACCCTGTTGAGCTTGACTCTAG</t>
  </si>
  <si>
    <t>Haliaeetus leucocephalus</t>
  </si>
  <si>
    <t>Bald eagle</t>
  </si>
  <si>
    <t>Haliaeetus_leucocephalus-4.0</t>
  </si>
  <si>
    <t>R2-1_HLe</t>
  </si>
  <si>
    <t>IPGTDSLSLPKASPTGTVGLSHTALEGVLFDLDYSSIWTGKMGRPMRISFVSVATQTSPLDLRDNAVSRSIRDHKPGGLLEGRFEIRGLEFVNSDLEGLKSQQSPTLSDLLAVLPEVYEVPNSFSLRDKNTCPTPVEDENEEEESSPLGAVAGTSPVPSTPVSRSRDDLPAESTPVVKIPDKNTSCPCCGNVTGKLSGLVEHLKRAHGKKKILFQCARCGRTDVKHHSIACHFPKCKGPVEASPERSWRCEVCEKTFETKIGLGQHKRLVHPVTRNLERITVARPKTGTNMRGAHRRCWTEDEVELLRKLDKQYEGQKNINKLIAEHIPTKTTKQISDKRRDLHKSPVKKGKDQGRKKHLELEGEHLAEGEHLVCVGSEMEGGLRSHYRKTISEWVTSGKLSILHGMFQRVIEGEEDLTTVADKAMEDCFACLAFKSSELKAGQGRPRQVAQTARPSEPPKGWMKKRAVKRGQFLRFQRLFYLDRGKLAGIILDDVESLKCGIPQDEIHNVFKSRWESPGTFKGLGAFRSKGLADNSAFEAMITAKEISKNIQEMNKNSAPGPDRLSLRDIIKIDPHFLQLMEVFNLWLVTGIVPDVVKECRTVLISKSSLPERQMDINNWRPITIGSIILRLFSRILTARLAKACPINPQQKGFIRSVGCAENLKLLQLLIKNAKKEHRPLGVVFIDLAKAFDTVSHYHLIAVLKRKGVNHQIITLITNMYQNTRTRIAMKNEQSDPIGIQIGVKQGDPMSPLLFNLSVDPLLCKLEEGDTIMVQNV</t>
  </si>
  <si>
    <t>CCTTTCGGTCCGCACCCAGCGGCGGGGGGCCGGAGGGTTCACGCGGGGCGCGCGAACACCCGCGTGCGGCCGTGGCCGGCGTCGGCGCGCGGTTCCGCGGGGGAGGGTCCCCGGGGGGGTCCCCGGGCCGGCGCCCCGCCTCGGCCGGCGCCTCGCAGCCGGCTTAGAACTGGTGCGGACCAGGGGAATCCGACTGTTTAATTAAAACAAAGCATCGTGAAGGCCCGCGGCGGGTGTTGACGCGATGTGATTTCTGCCCAGTGCTCTGAATGTCAAAGTGAAGAAATTCAATGAAGCGCGGGTAAACGGCGGGAGTAACTATGACTCTCTTAAGA</t>
  </si>
  <si>
    <t>CGGGATCATAGTTACTAACTGGGCAGAGCTGCAGAGGTTACACCTCCTCGTGGTCCCGCTGGATGCCCTTCGGGGTAACCAAGTTAACCTCTGCCCCAGTGTGGGAATTATAGCTACTTCCCCCCTATCGTCTGGCCTCACCAACCATTCGATAGATTCGACTTGGTGATCTAAATTCCTGGCACCGATTCCTTGTCGCTGCCCAAAGCCTCGCCTACGGGCACAGTTGGGCTCAGTCACACAGCACTTGAGGGGGTGTTGTTTGACTTAGACTACTCCTCTATCTGGACTGGCAAAATGGGTCGGCCGATGCGAATTTCCTTCGTGTCGGTGGCCACACAAACAAGTCCTTTGGACTTGCGTGACAATGCGGTCTCTCGTTCCATCCGAGACCACAAACCTGGGGGATTGCTGGAAGGGAGATTTGAAATAAGGGGATTGGAGTTTGTTAACTCTGATTTGGAGGGTCTAAAAAGCCAACAATCTCCCACCCTGAGTGACCTCCTGGCCGTGCTTCCTGAGGTGTATGAGGTACCTAACTCTTTTAGTCTCAGGGACAAGAACACCTGTCCAACTCCGGTGGAGGACGAGAACGAAGAGGAGGAGTCCTCACCTCTCGGAGCCGTGGCTGGGACCTCTCCAGTGCCATCGACTCCGGTCTCACGATCCCGTGACGATCTCCCAGCAGAGAGCACTCCTGTGGTGAAGATCCCGGACAAGAATACATCATGTCCGTGTTGCGGTAATGTGACCGGTAAACTGTCGGGTTTAGTTGAACATCTGAAAAGGGCGCATGGGAAGAAAAAGATCTTATTCCAATGCGCTCGGTGTGGGAGAACTGATGTAAAACACCATAGTATTGCTTGCCATTTTCCTAAGTGTAAGGGGCCTGTGGAAGCCTCTCCCGAGAGGAGTTGGAGGTGTGAGGTCTGTGAGAAAACATTTGAAACAAAAATCGGCCTGGGGCAGCATAAGCGCTTGGTCCATCCAGTCACAAGAAATCTCGAGCGGATTACCGTCGCTCGCCCTAAGACAGGTACAAATATGAGAGGGGCGCATCGTCGGTGCTGGACCGAGGATGAGGTTGAATTATTGAGAAAGCTGGATAAACAATATGAGGGGCAGAAAAACATCAACAAGTTGATTGCAGAGCATATTCCGACCAAGACAACGAAACAGATAAGTGACAAAAGACGGGACCTTCATAAGAGCCCGGTGAAGAAGGGAAAAGATCAAGGTCGGAAGAAACATCTAGAATTGGAAGGGGAACACCTTGCGGAAGGGGAACATCTTGTGTGCGTTGGATCAGAGATGGAGGGGGGACTGAGGTCCCATTACCGGAAGACAATCTCTGAGTGGGTAACATCTGGAAAATTGTCCATTCTCCATGGAATGTTTCAGCGGGTGATCGAAGGGGAAGAAGATCTAACAACAGTTGCTGATAAGGCAATGGAAGACTGTTTCGCATGCCTTGCCTTTAAGTCCTCTGAGTTGAAAGCGGGCCAGGGTCGACCGCGTCAAGTGGCCCAAACTGCTCGGCCTTCGGAACCACCAAAGGGGTGGATGAAGAAGAGAGCTGTGAAACGGGGGCAGTTCCTACGGTTCCAGCGGCTGTTCTACCTGGATAGGGGGAAACTGGCCGGTATTATTCTGGATGACGTGGAATCCCTGAAGTGTGGTATCCCACAAGACGAGATACACAACGTGTTCAAGTCGAGATGGGAGTCACCGGGAACATTCAAGGGCCTGGGAGCGTTCAGATCCAAGGGGCTGGCGGACAACTCGGCATTCGAGGCCATGATCACGGCAAAAGAAATCTCTAAAAACATCCAAGAGATGAATAAGAACAGTGCGCCAGGACCAGACAGACTAAGTCTGCGGGATATCATTAAGATAGACCCCCATTTTCTCCAGTTAATGGAAGTATTCAATCTATGGCTGGTGACTGGCATCGTACCGGACGTGGTGAAAGAATGTCGGACTGTGTTAATATCGAAATCATCTCTGCCGGAGCGCCAAATGGACATCAATAACTGGCGACCAATTACCATCGGATCGATTATCTTGAGGTTATTCTCAAGGATCTTGACGGCAAGACTGGCAAAGGCATGCCCTATTAATCCGCAACAAAAGGGCTTTATTAGATCAGTGGGATGTGCGGAAAATCTGAAGCTATTACAACTATTGATTAAGAACGCAAAAAAGGAACATCGACCCTTGGGCGTTGTCTTCATTGACCTGGCTAAAGCCTTCGACACAGTAAGTCATTATCATCTTATTGCAGTGCTTAAGCGAAAGGGTGTGAACCATCAGATTATCACCCTGATTACGAACATGTATCAAAACACTAGAACTCGCATTGCCATGAAGAATGAACAGTCGGATCCCATCGGGATTCAAATTGGTGTTAAACAAGGCGATCCAATGTCACCTTTACTATTTAACTTATCTGTGGACCCCCTGTTGTGTAAGTTAGAGGAAGGCGATACCATCATGGTTCAAAATGTGTAACATCTATGGCTTTTGCAGACGATCTGGTATTGTTAAGTGGATCATGGGAAGGAATGCAAAGTAATATCAAAATCCTCGAGGCCTTTTGCAATCTTACTGGCCTCAGGACTCAGGGGGAGAAATGCCATGGCTTTTACATACAACCTACTAAGGACTCGTATACGATCAACGATTGTCCTCCATGGCAAATTAACGGTGCCCCACTTAATATGATTGAACCCGGTAGTTCGGAAAAATACCTGGGACTGAGAATAGACCCATGGACTGGAATATCGAAACCCAAACTACTAATGAAAGTAAGAGATTGGTTACAACGGATTGGAGAAGCGCCACTGAAACCATTTCAGAAAGTTGACATCTTGAAGGGATATACTATCCCGCGATTGATTTACTTAGCAGACCAAGCTGATGTAAAAGCAACGTACCTAGAAGAACTTGTCCTGACGATTCGAACTACGGTCAAGGAGTGGTTACATCTACCTCCTAGTACCTGCGATGCCATCCTGTATTCCAGTACACAGGATGGAGGTTTAGGCATCACTAGACTCTCGTGTTTGATCCCCAGTATACAAGCTCGAAGACTACACAGGATTGCGCAGTCTTCGGACAATGTAATAAGATCAGTAGTGAAAGAAGAGGGGATGGAAAAAGAGTTTGAAAAACTGTGGTTAACAGCTGGAGGTGATAAAAATAAAATACCATCTATTTGGGACCCGAGTGCGATTAGGGTAACGTCTGAGGCATTGGGCGATGACGAATTTGTTTCAGAATGGGAAGTACCAGCTCCCAAAACCATCTTTCCTAAACCTTGTGACTGGCGTAAACAGGAATTTATAAATTGGACCAAGTTACAGTCCCAGGGCCGTGGCATTGCCAACTTTGAGAAGGATAAAATCAGTAATAATTGGCTCAAACGATATAGAGGCATTCCTCACCGAAAACTCCTCACGGCACTACAATTGAGCGCTAACGTGTATCCCACTAGGGAATTCCTGGCAAGGGGGAGACAGGAGTCGCAAATAAAATCTTGTCAACACTGTCAAGCAGAAAACGAATCAAGTGCTCATATCATTGGGTACTGCCCCGCGGTGCAAGACGCCAGAATTAAGAGATAGAACCAACCGTGTGATTTACTTATAACTGAAGTTAAAAAGAAGGATTGCATTGTATTCCAAGAGCCTATATTAAAGGATGAACGAAATGAAATATACAAGCCTGATCTCGTATTTGTAAAAGGAGACTAGGCAATGGTTATTGATGTAACAATTCGATACGAAAGTAAACTGTCATCATTGGTGGACGCGGTGGCAGAAAAAGTAAAGAAATACGGTTATCTTAAAAGTCAAATTCAGGAATTAACGAATGCTAAAAATATTAAATTTAAGGGATTCCCTGTGGGTGCACGAGGTAAATGGTATTCCGGCAATTATGAACTGTTAAAAGCATTTCTTGTCGGGAATCTGAGATTCCCGACAAGAAAAAATTGCGCCATGTATTTCAAGAAAAGCTTTACTTACATTGGTTGATATTGTACATATGTTTGCGAGTCATTCGAGATCTATTGTAAGAACTTAATCATCTGTTACTGTTCTGTTTTATATCGTTTTTTGCTGTATTACTACTTACTGCTTTTGTTGTATTTACTGTTCTGCCTTATATTGTCTTTGCTGCATTACCACTTATTGTTTTGCTGTATTACTACTTAATTCTTTAATAAAACTACCCCTGGTACTCCTGCTCTCTTACCCTGGCACTGGAAAGGTCGGGATAGTAAATTGGAACTCGTGTTCATGACGTGTCACGCTAACCTAAATTTGGACAAAATATTAATTGGAATTGTCAAAATTTTTACCAATTTGGACCACTTTACCGGATTTGACACAGGTGGACGGGCCACCTTTACTTAACTCGGAAAAGAAACATATATATTTTTATGTGTTTGTTAAA</t>
  </si>
  <si>
    <t>TAGCCAAATGCCTCGTCATCTAATTAGTGACGCGCATGAATGGATGAACGAGATTCCCACTGTCCCTACCTACTATCCAGCGAAACCACAGCCAAGGGAATGGGCTTGGCAGAATCAGCGGGGAAAGAAGACCCTGTTGAGCTTGACTCTAGTCTGGCGCTGTGAAGAGACATGAGAGGTGTAGAATAAGTGGGAGGCCGGGCGCGCGCTCGGCGGTGCGGGGCGACCCGCCCGCCGGCGTCCCGGCCGTCGGTGAAATACCCCTACTCTGATCGTTTTTTCACTTACCCGGTGAGGCGGGGGGGCGAGCCCCGAGGGGGGCTCTCGCTTCTGGCGCCAAGCGCCCGGCGCGCGCCGGGCGCGACCCGCTCCGGGGACAGCGGCAGGTGGGGAGTTTGACTGGGGCGGTACACCTGTCAAAGCGTAACGCAGGTGTCCTAAGGCGAGCTCAGGGAGGACGGAAACCTCCCGCGGAGCAGAAGGGCAAAAGCTCGCTTGATCTTGATTTTCAGTACGAATACAGACCGTGAAAGCGGGGCCTCACGATCCTTCTGGCTTTTTGGGTTTTAAGCAGGAGGTGTCAGAAAAGTTACCACAGGGATAACTGGCTTGTGGCGGCCAAGCGTTCATAGCGACGTCGCTTTTTGATCCTTCGATGTCGGCTCTTCCTATCATTGTGAAGCAGAATTCACCAAGCGTTGGATTGTTCACCCACTAATAGGGAACGTGAGCTGGGTTTAGACCGTCGTGAGACAGGTTAGTTTTACCCTACTGATGATGTGTTGTTGCAATAGTAATCCTGCTCAGTACGAGAGGAACCGCAGGTTCAGACCCCTGGTGCGTGCGCTTGGCTGAGGAGCCACTGGCGCGAGGCTACCATCTGCGGGCTTATGACTGAACGCCTCTAAGTCAGAATCCCGCCTAGACGTAGCGATACCGCAGCGCCGCCGGCGCCTCGGTGGGCTCACGATAGCCGGCCGCCCGCCCCGCGCGGGGCGGGCCCGGTGCGGAGCGCCGCTCGTGGTCGGGACCGGAGGGGGGGACAGATGCGGCGCCGCCTCTCCCCCGTCGCGTACCGCATGATCGTGGGGCACCCGGCGCTAAATCATTCGTAGACGACCTGATTCTGGGTCAGGGTTTCGTACGTAGCAGAGCAGCTCCCTCGCTGCGATCTATTGAGAATCAGCCCTCGACACAAGCTTTTGTCGTTCGCCCTCGGCGGCGGGCGCCGTCCGCGCAGGAGGGGGCGGTGGCGCCGCGTCCGTTGCAGCGGCAGCAGGC</t>
  </si>
  <si>
    <t>Microhierax caerulescens</t>
  </si>
  <si>
    <t>Collared falconet</t>
  </si>
  <si>
    <t>GCA_035590215.1</t>
  </si>
  <si>
    <t>R2-1_MCa</t>
  </si>
  <si>
    <t>ALNRVTKSISAPVMEPLELTGPMHSLKIGETNFTIMAARPIILNLAPRSDGGKEVGSGGTSSDLDNCGPDRIVQNLLNSALEGEVRGPPVRLCRISVGIQTSYSDIVTQNLPSKPTNWPENELDLLVNLSLELYRSDLHEQNGGHFPVDWEALSGLPEVYEQPTPQASVGEDLDSNLPQDDNLFVLEEFSGSGKKEKENPPKTSPPEKHGNQESEEIVVTVPDKNPPCPTCGTRINSVCNLIEHLKRAHGRRRVRFKCLKCGKEGTNYHSIICHFGKCKGPVTKTTAVGEWICEVCGRDFTTKIGLGQHKRLAHPEVRNQERIAASQPKETSNRGAHKKCWTEEEEELLRKLEVQFGDCKFINKIIAEHIPTKTAKQISDKRRANAKKMLLNGTDKETDKGHQAEGGKTDKETVTGHQAEGVVEELKPATETDHLAGAAGEIATVKRKKKRLQKHYQLTIEERLSAGAINTFPRAFEQLIAGIEMQPIINQATQDCFGCLESISQIRSATRGTKTKGSQVEQLRRPFQKWMKRRAAKKGHYLRFQRLFHLDRGKLARIILDDMECMSCDIPLSEVYSAFKARWETPSKFESLGDFEIKGKAKNKAFRSLITAKEIEKHVQEMTKGSAPGPDGVTIGDIKKMDPGFLQTAEILNLWLTSGKIPDSVRGCRTILIPKSTKPERLKDINNWRPITIGSILLRLFTRIVAARMSKACPLNPRQRGFISAAGCSENLKLLQSIIRTAKKEHRPLGVVFVDIAKAFDTVSHQHIIHALQKRGMDPHIIGLVSDMYKDISTYITTKKNTHTDSIQIRVGVKQGDPLSPLLFNLAMDPLLCKLEESGRGYKRGRSNITAMAFADDLVLLSDSWENMRTNIKILETFCELTGLRTQGEKCHGFFIKPTKDSYTINNCDAWTINGTPLHMISPGESEKYLGLQFDPWTGIVKPDIHAKLETWLQRIDRAPLKPLQKIDILKTYAIPRLTYLVDHSEMKAGALEDLDQTIRTTAKGWLDLHQCTCDGMFYTSTKSGGLGIIKLAALIPSIQARRLHRIAQSPEDTMKEFLEKDQMERMYKKLWIQAGGDEEKVPSIWETPPTIIPTTSTEATSEWEAPTQKSIFPRPCDWRKQEFKKWCKLECQGRGVKNFRNTTIGNHWLIHYRRIPHRKLLTALKLRANVYPTREFLSRGRQDEKYSKLCRHCHTEYETCAHIIGQCPMTKNARIKRHNYICEKLLEAAKTKDWVVYQEPHMRDTSGQLYKPDLIFVKDARALVVDVTVRYESAKTTLDEAAAEKVDKYKHLETEVKNLTNAKDVEFIGFPLGARGQWYKKNFELLNIIGLSKSRQQSLARTLTTVALLSSVDIVHMFDSKASRS</t>
  </si>
  <si>
    <t>GGTCGGTGCGCGCGGTCCCGGCGGGGGCGGGTCCCCGGGGGGGCCCCCGGGCCGGCGCCCCGCCTCGGCCGGCGCCTAGCAGCCGGCTTAGAACTGGTGCGGACCAGGGGAATCCGACTGTTTAATTAAAACAAAGCATCGCGAAGGCCCGCGGCGGGTGTTGACGCGATGTGATTTCTGCCCAGTGCTCTGAATGTCAAAGTGAAGAAATTCAATGAAGCGCGGGTAAACGGCGGGAGTAACTATGACTCTCTTAAGG</t>
  </si>
  <si>
    <t>CAACTTGAGGGAGCTAGTTACAACTGGGCATAGCTGCAGAGATCGCACCTCCTCGTGGTCCCGCTGGTAAGCCCTTAACAGGGTGACTAAGTCGATCTCTGCCCCAGTCATGGAGCCATTGGAACTCACCGGCCCAATGCACTCCTTAAAAATTGGTGAAACAAATTTCACGATAATGGCCGCAAGGCCTATTATCCTAAACCTGGCCCCACGGTCTGACGGGGGCAAGGAGGTCGGAAGTGGGGGGACCTCTTCCGATCTCGACAACTGTGGTCCCGACCGGATAGTCCAAAATCTTTTGAATTCGGCCCTGGAGGGGGAGGTTAGGGGGCCACCGGTCCGCCTGTGCAGGATATCGGTTGGCATTCAGACCTCCTACTCCGACATTGTAACCCAGAATTTACCATCCAAACCTACCAATTGGCCAGAAAATGAATTGGATTTGCTGGTGAACCTTTCGTTAGAACTGTATAGATCGGATTTACACGAGCAGAATGGGGGTCATTTTCCGGTGGATTGGGAGGCACTGAGTGGGTTGCCCGAGGTGTATGAACAACCTACACCACAAGCAAGTGTGGGGGAGGACTTAGATTCTAATCTCCCACAAGACGATAACCTGTTTGTGCTTGAGGAATTTTCAGGTAGCGGCAAGAAGGAAAAGGAGAACCCTCCCAAAACATCACCTCCTGAGAAACACGGGAATCAGGAATCGGAGGAAATCGTGGTGACTGTTCCTGACAAAAATCCACCTTGTCCAACCTGTGGTACCAGGATAAATTCAGTGTGTAACCTGATTGAACATCTAAAAAGGGCGCATGGGAGGAGGAGGGTTCGGTTCAAATGTTTAAAGTGTGGTAAAGAAGGTACTAACTATCACAGTATTATTTGTCACTTTGGTAAATGCAAAGGCCCAGTAACTAAGACAACAGCAGTTGGAGAGTGGATCTGTGAAGTATGCGGTAGAGATTTTACAACTAAAATTGGCCTGGGACAACATAAGAGATTGGCACACCCTGAAGTTAGAAATCAGGAAAGGATCGCTGCTTCCCAACCGAAGGAAACATCAAACAGAGGAGCCCACAAGAAATGTTGGACTGAGGAGGAGGAGGAACTACTGAGGAAATTGGAGGTACAGTTTGGGGACTGCAAATTCATCAATAAAATCATTGCAGAGCATATACCAACCAAAACAGCAAAGCAGATTAGTGATAAGAGGAGAGCTAATGCAAAGAAAATGCTACTTAATGGGACTGATAAGGAAACTGATAAGGGACATCAAGCTGAGGGTGGGAAAACTGATAAGGAGACTGTTACAGGACACCAAGCTGAGGGTGTGGTGGAGGAACTGAAGCCAGCAACTGAAACAGACCATCTGGCAGGGGCAGCTGGTGAAATAGCCACAGTTAAACGTAAGAAAAAGAGATTACAGAAGCATTATCAGTTAACAATAGAGGAACGCTTATCAGCAGGAGCAATTAACACCTTCCCCAGGGCATTTGAGCAGTTAATAGCTGGCATTGAGATGCAGCCAATCATCAACCAGGCAACGCAGGACTGTTTTGGTTGCCTGGAATCCATCAGCCAGATAAGATCAGCAACCCGGGGGACAAAGACAAAAGGAAGCCAGGTGGAGCAATTAAGGAGGCCGTTTCAGAAATGGATGAAGAGAAGAGCTGCTAAAAAGGGACATTATCTCCGCTTCCAACGACTTTTCCATCTGGACAGGGGGAAATTGGCCAGGATTATTTTGGACGACATGGAATGCATGTCCTGTGATATACCACTCAGTGAAGTTTATTCGGCATTCAAAGCCAGATGGGAAACACCTAGCAAATTTGAGAGCCTTGGGGACTTTGAAATTAAAGGGAAGGCTAAAAACAAAGCCTTCAGGAGCTTAATTACGGCAAAAGAGATTGAAAAACATGTGCAGGAGATGACAAAGGGTTCGGCTCCAGGTCCAGATGGGGTTACCATTGGGGACATCAAAAAGATGGATCCCGGGTTTCTCCAGACCGCCGAAATCCTCAACTTATGGTTAACATCTGGTAAAATCCCGGACTCAGTGAGGGGGTGCAGAACCATCTTGATTCCCAAATCAACAAAACCGGAACGCTTAAAGGACATTAACAACTGGAGACCTATTACGATTGGTTCCATCTTGCTGAGACTGTTCACAAGGATTGTGGCAGCTCGAATGAGTAAAGCGTGCCCCCTCAACCCAAGGCAAAGAGGCTTTATCAGTGCGGCGGGATGCTCTGAAAACTTGAAACTCCTGCAATCTATAATTCGGACTGCTAAAAAAGAACACAGACCGCTGGGTGTTGTATTTGTGGACATTGCAAAAGCTTTTGACACAGTAAGCCACCAACACATCATTCATGCTCTGCAGAAAAGGGGAATGGATCCCCACATCATCGGCCTGGTGAGCGATATGTACAAGGACATCAGTACGTACATCACCACAAAGAAAAACACACACACGGACAGTATCCAGATCCGGGTTGGAGTGAAGCAGGGTGACCCACTTTCACCCCTTTTATTCAACCTGGCGATGGACCCCCTGTTGTGCAAGTTGGAAGAAAGTGGCAGAGGATACAAGCGAGGACGGAGTAACATCACAGCGATGGCGTTTGCTGACGACTTGGTCTTGCTGAGCGACTCCTGGGAAAACATGAGAACGAACATCAAGATTCTAGAAACTTTCTGTGAGCTCACTGGACTCAGAACACAAGGGGAAAAGTGCCATGGCTTTTTCATCAAGCCAACGAAAGACTCATACACCATCAACAACTGCGATGCCTGGACCATTAACGGCACCCCCCTGCACATGATCAGCCCCGGTGAATCTGAAAAATACCTCGGCCTGCAGTTTGACCCCTGGACTGGAATAGTAAAACCCGACATCCATGCAAAACTAGAAACATGGCTGCAACGCATAGATCGAGCTCCACTAAAACCCCTGCAGAAAATTGACATCCTAAAGACATACGCCATTCCCCGACTGACCTACCTGGTTGACCACTCAGAGATGAAGGCTGGAGCCCTCGAGGACCTTGACCAGACGATCCGGACAACAGCCAAGGGTTGGCTGGACCTACACCAGTGCACCTGTGACGGCATGTTTTATACCAGCACGAAGAGTGGAGGCTTGGGCATCATCAAATTGGCAGCACTGATCCCCAGTATACAAGCCCGTAGATTGCATCGAATTGCGCAGTCTCCGGAGGACACGATGAAAGAATTCCTGGAGAAAGATCAAATGGAACGGATGTACAAGAAATTATGGATTCAAGCTGGAGGGGACGAGGAGAAAGTGCCATCAATTTGGGAAACTCCACCAACAATCATACCAACCACTAGCACAGAAGCCACTTCGGAATGGGAAGCACCGACCCAAAAATCCATATTCCCCAGGCCATGCGATTGGCGAAAACAAGAATTTAAAAAATGGTGCAAATTAGAGTGCCAAGGCCGCGGAGTTAAAAATTTTAGGAATACAACAATTGGCAACCATTGGCTAATACATTACAGACGCATACCTCACAGGAAGCTCCTCACTGCATTAAAACTCAGGGCCAACGTCTACCCCACAAGAGAATTTCTCAGCAGGGGTAGACAGGATGAAAAGTACAGTAAGCTTTGCAGGCACTGCCACACGGAATACGAGACGTGTGCCCACATCATCGGCCAATGCCCAATGACTAAGAATGCTCGAATCAAGAGGCACAACTACATCTGCGAGAAGCTTCTTGAGGCGGCTAAAACCAAGGACTGGGTGGTGTACCAAGAGCCACACATGAGGGATACCAGCGGGCAACTGTACAAACCAGATCTGATATTCGTGAAAGATGCCCGGGCATTGGTCGTAGATGTGACGGTGCGCTACGAATCAGCCAAAACAACGCTGGATGAAGCCGCTGCCGAAAAAGTCGACAAGTACAAACACCTAGAGACTGAGGTTAAAAACCTCACGAACGCTAAGGACGTTGAGTTTATAGGCTTTCCCCTGGGAGCGAGGGGTCAATGGTACAAAAAGAACTTTGAACTCTTGAATATTATTGGCCTCTCAAAATCGAGGCAGCAGTCACTCGCAAGGACTTTAACCACTGTTGCGCTCCTATCTTCAGTGGACATTGTACATATGTTTGATAGTAAAGCTAGTAGATCATGATGTATTAGATAGGGATTTTATTTTTTACTCTATGTTAACCCTTTTTGTGTTTATTTTGGAACTGTTGTAGTGTTTTTTGTATTAGTTTGTTTTACATATTTGAATTGTAGTTTGTATAGTATTAACTTTTTGTATTTTCAATAAAAAGACGGTAGCTAGGGACGTAGGGCTGCCACAAGCCAGTTAGGTAGCTGATAGTGAGTAGGGACAGAACTTATTTCTAACCGTGTCAATTACCACCTGACTTGGACTTACCTACCGGATTTGTCCATGGTGGACGGGCCACCATTACTTAAGCCGTAAAAGGAACATATATTATTTATATGTGTTCGAAAAA</t>
  </si>
  <si>
    <t>TAGCCAAATGCCTCGTCATCTAATTAGTGACGCGCATGAATGGATGAACGAGATTCCCACTGTCCCTACCTACTATCCAGCGAAACCACAGCCAAGGGAACGGGCTTGGCGGAATCAGCGGGGAAAGAAGACCCTGTTGAGCTTGA</t>
  </si>
  <si>
    <t>TGAGTTTATAGGCTTTCCCCTGGGAGCGAGGGGTCAATGGTACAAAAAGAACTTTGAACTCTTGAATATTATTGGCCTCTCAAAATCGAGGCAGCAGTCACTCGCAAGGACTTTAACCACTGTTGCGCTCCTATCTTCAGTGGACATTGTACATATGTTTGATAGTAAAGCTAGTAGATCA</t>
  </si>
  <si>
    <t>Nyctibius grandis</t>
  </si>
  <si>
    <t>Great potoo</t>
  </si>
  <si>
    <t>Nyctibiiformes</t>
  </si>
  <si>
    <t>Nyctibiidae</t>
  </si>
  <si>
    <t>bNycGra1.pri</t>
  </si>
  <si>
    <t>R2-1_NGr</t>
  </si>
  <si>
    <t>LSWATPRVVREGGALWIYAPSLGLVEMALPIRMWFVSVATQTCLWDFQREVVKPKRVPIKPVEVELNFEELEFINSENVEKIKQYPSADQDILALLPEVYETPAKIGNLIREPPDDTDNEVEDESVSPSNNNGSLTPILSKNNDLTTSVGTPVVKVPDKSPSCPYCNDRIANISGLVAHLKKHHGKKKIRFQCVNCGRMNIKYQSIACHFPKCKKKDEVASAGGYACEECNRTFNTKIGLGQHKRLAHPAIRNIERIKASHPKENSARGAHKKCWSDDEVELLKKLEIQFAGCKNINKLIAEHLTSKTAKQISDKRRALAKKVVDDDGLHHELREKLIIDGEHLVNNGSVRTEGIVACYHERITELLELKRLPILRSIFERLIEGGEDPKNLVNEASDECCPFIRTSELDAIQSKKARDIRSQASRDGRSSRPPRNWMKRRAKKRGQYLRFQDLYYKDRGKLAGIILDNIESMKCEIPLDEVHAVFKSRWESADKFKSLGAFQTFGQADNSAFKAMITEKEISKNIKEMSKKSAPGPDGVSLRDLSLLDPECSQLMELFNLWLATGVIPDMAKESRSILIPKSSLPERLKDINNWRPITIGSSILRLFSRILTARLTKACPINPRQRGFIRSAGCAENLKLLQILVRHAKREHRQLGVVFVDIAKAFDTVSHSHIIAALKQRGVDDHIIALIKNMYENVNTYIDMKDKQSEPIKISIGVKQGDPMSPLLFNLSIDPLICKLEDEGCGFKHQSSNVTAMAFADDLVLLSDSWEGMMKNVEILEVFCDLTGLKTQGEKCHGFYIKPTKDAYTINDCLPWKINGSPINMIDPGESEKYLGVQIDPWVGIKKSDLKAKLEGWLDKIQNTALKPLQKVNILRVYTLPRIIYLADQTDVKTSYLESLDLSIRSAVKDWLHLPSSTCDAIIYSNLCDGGLGLIRLTSLIPSIQARRLHRLAQSSDAVIRTIVKSEHIEKDYEKLWITAGGDVDKIPSIWDPAAFMVLQEVGDDDERSEWELLTSKTVYPRPFNWRKQEFKNWTQLQSQGHGVAIFEGDSISNKWIEFNKGIPHRKLLTALQLRANVYPTREFLARGKQDSRIKSCRHCQAETESCAHIIGYCPAVQKARIKRHNQICNVLSEEAKKKDWITFQEPLIRDEKGQLFKPDLIFVKDNVAYVIDVTVRFESKISILKDAAAEKVNKYKHLTNQVMDLTNATSIKFVGFPLGARGKWYEPNFDLLVNLGLSKTRRTRVAMRLSNMALFTSVDIVHTFTGMASVT</t>
  </si>
  <si>
    <t>GACTCTCTTAAGATGGGATCATAGTTACAACTGGGCTTAGCTGCAGAGGCCACACCTCCTCGTGGTCCCGCTGGATGCCCTTTATGGGTAACTAAGTTGGCCTTCTGCCCCAGTTCGGGAGTTAAAGTTACTCTCTCCCTATCGAGTGGTCTCGCCAACCCTCGATAGTTCTTTTATCGGTGAAAAAAAACTGTTCCAGAGCAATCTGGTTGTATTCCTGAGCCCACAGGGTGATTAAGTTGGGCAACTCCCAGAGTAGTGCGGGAAGGTGGTGCTCTCTGGATATACGCACCTTCACTTGGTCTTGTCGAAATGGCTTTGCCGATTCGAATGTGGTTCGTCTCGGTGGCCACACAAACGTGTCTATGGGATTTCCAAAGAGAGGTTGTTAAACCTAAAAGGGTCCCGATTAAACCGGTGGAAGTGGAATTAAATTTTGAAGAACTGGAGTTTATCAACTCCGAGAATGTTGAAAAGATCAAACAATACCCTTCCGCAGACCAAGATATACTGGCTTTGTTACCGGAGGTGTATGAGACACCTGCCAAAATTGGCAATTTGATCCGCGAACCACCTGACGATACAGATAATGAGGTGGAGGACGAGTCTGTATCTCCGAGCAATAATAACGGCTCATTAACACCTATCCTATCCAAAAATAATGACCTGACTACTAGTGTGGGTACTCCCGTAGTTAAGGTCCCGGACAAATCACCATCATGTCCATATTGTAACGATAGGATAGCGAATATAAGCGGATTGGTTGCCCATCTTAAGAAACATCATGGAAAGAAAAAGATCCGATTTCAATGTGTTAATTGTGGTAGAATGAACATCAAATACCAAAGTATTGCATGCCATTTTCCAAAATGTAAGAAAAAAGATGAGGTTGCCTCAGCTGGGGGGTATGCCTGTGAGGAATGTAATAGAACGTTTAATACTAAGATTGGCCTGGGTCAGCATAAGCGATTAGCTCATCCTGCTATTCGCAATATTGAACGTATTAAAGCGTCTCATCCAAAAGAGAATAGTGCTAGAGGTGCACATAAAAAGTGTTGGTCAGATGATGAGGTTGAATTATTGAAAAAGCTGGAAATACAATTTGCGGGTTGTAAAAACATCAATAAATTGATTGCGGAACATTTAACATCTAAAACCGCTAAACAAATAAGTGATAAGCGAAGGGCACTTGCTAAGAAAGTGGTTGATGATGATGGTTTACATCATGAATTGAGAGAAAAACTTATAATTGACGGGGAACATCTTGTGAATAATGGATCTGTGAGAACTGAGGGCATTGTTGCATGTTATCATGAAAGAATTACTGAACTGTTAGAACTAAAAAGGTTGCCTATCCTTCGAAGTATATTTGAAAGATTAATTGAAGGTGGCGAAGACCCAAAGAACTTGGTTAATGAGGCGAGCGATGAATGTTGTCCTTTCATCAGGACTTCTGAGTTGGATGCGATCCAAAGCAAGAAAGCACGGGATATAAGATCTCAAGCTTCCCGGGATGGTAGGTCCTCCAGGCCCCCTCGGAACTGGATGAAGAGGAGAGCCAAGAAGCGAGGTCAGTACCTGCGTTTTCAAGATCTATATTATAAAGATCGAGGGAAGCTTGCTGGTATTATTTTGGACAATATTGAGTCCATGAAATGTGAGATTCCACTAGACGAGGTTCACGCTGTGTTCAAGTCAAGATGGGAATCCGCAGATAAATTTAAGAGCTTGGGTGCGTTTCAAACCTTTGGTCAAGCTGATAACTCAGCCTTTAAAGCCATGATCACGGAAAAGGAAATATCTAAAAATATCAAGGAGATGAGCAAGAAATCCGCGCCTGGCCCGGATGGAGTGAGCTTAAGAGATCTAAGTCTCCTCGATCCTGAATGTAGTCAACTGATGGAACTGTTCAATCTATGGCTGGCGACGGGAGTTATACCGGACATGGCAAAAGAGAGTCGATCTATTCTAATACCTAAGTCATCTTTGCCAGAACGCCTGAAGGACATCAATAATTGGCGGCCAATTACTATCGGATCAAGTATCCTGAGATTATTCTCTAGGATCTTGACGGCAAGATTGACCAAGGCTTGCCCTATTAACCCAAGACAAAGAGGCTTTATAAGATCTGCCGGGTGTGCCGAAAATTTAAAGCTTTTACAAATATTGGTAAGGCACGCAAAGCGAGAACATCGACAGTTGGGAGTGGTCTTTGTTGATATTGCTAAAGCTTTTGATACTGTGAGCCATTCTCATATCATAGCGGCTCTGAAACAGAGGGGCGTTGACGATCATATTATCGCCCTAATTAAGAATATGTATGAAAATGTTAACACCTATATTGATATGAAAGATAAGCAATCTGAGCCAATCAAAATATCGATTGGAGTTAAACAAGGTGATCCAATGTCCCCATTATTGTTTAATCTGTCAATTGATCCATTAATTTGTAAACTTGAAGATGAAGGGTGTGGATTTAAACATCAATCCAGTAATGTGACTGCAATGGCATTTGCTGACGATCTGGTGCTGTTGAGTGATTCATGGGAGGGTATGATGAAAAATGTTGAAATCTTGGAAGTATTTTGTGATCTGACGGGTCTGAAAACACAAGGGGAGAAATGTCACGGCTTTTATATCAAGCCTACTAAAGATGCTTATACTATCAATGACTGCCTCCCGTGGAAGATCAATGGTTCCCCTATAAATATGATAGATCCTGGGGAATCTGAAAAATATTTAGGTGTGCAAATTGACCCATGGGTGGGAATTAAGAAATCCGATTTGAAGGCAAAGTTGGAAGGATGGTTAGATAAGATCCAAAATACAGCACTTAAACCATTGCAGAAAGTTAACATCTTGAGAGTATACACTTTGCCACGTATTATTTACCTCGCTGACCAAACTGACGTTAAAACATCATATTTAGAAAGTCTTGACTTGTCCATAAGATCGGCAGTCAAGGACTGGTTACATCTTCCCTCTAGCACCTGTGATGCCATCATATATTCTAACTTATGTGATGGTGGGCTGGGCTTGATTAGACTAACGAGTTTGATTCCCAGTATTCAAGCTCGAAGATTGCATCGATTAGCGCAATCTTCAGATGCTGTAATTAGAACTATTGTAAAAAGTGAACATATTGAGAAGGATTATGAAAAGTTATGGATAACAGCTGGTGGTGATGTTGATAAAATTCCATCTATATGGGATCCTGCTGCCTTTATGGTATTACAGGAAGTTGGTGATGATGATGAAAGATCAGAATGGGAACTATTAACATCGAAAACTGTATACCCCAGACCCTTTAATTGGCGCAAACAAGAATTTAAAAATTGGACCCAATTACAATCTCAAGGCCATGGTGTTGCCATCTTTGAGGGGGATTCTATCAGTAACAAATGGATTGAATTTAATAAGGGCATACCTCATAGAAAATTACTCACGGCTTTACAATTAAGAGCTAACGTATATCCAACAAGGGAGTTTCTTGCTAGAGGCAAGCAAGATTCTAGGATTAAATCATGTAGACATTGCCAAGCGGAAACCGAATCATGTGCTCATATAATTGGCTACTGCCCAGCAGTTCAAAAAGCGAGAATTAAAAGGCATAATCAAATTTGTAATGTTCTGAGTGAAGAAGCTAAAAAGAAAGATTGGATTACCTTTCAAGAACCCCTTATCAGGGATGAGAAAGGACAATTATTTAAACCTGATTTAATTTTTGTTAAAGATAATGTGGCTTATGTAATTGATGTTACAGTTCGATTTGAAAGTAAAATTTCAATTTTAAAGGATGCTGCGGCAGAAAAAGTTAATAAATATAAACATTTAACTAATCAGGTAATGGATTTAACAAATGCAACTTCTATTAAATTTGTAGGTTTTCCGCTTGGTGCTAGAGGAAAATGGTATGAACCTAATTTTGACCTATTGGTAAACCTTGGGCTTTCAAAGACCCGTCGGACTCGGGTTGCAATGCGATTGTCTAATATGGCGTTGTTCACTTCGGTGGACATCGTTCATACTTTTACCGGAATGGCGTCTGTTACCTAGTTTGTAACTTTTAGTTATTTTAGATCTTTGTAGATGTTTTAGTTTTGTCACTTCCTGTTTTTAACTCTGTTTTCTGTCTTTTTAATTTTTCAGTAATAAAGTATGACAGACTGGGATCTCGTGATGATTATACAACTCATGACGCAGTCACAATTACCTGATATGACGATGGGTGGACGGGCCACCCTCACTTAACCCGGAAA</t>
  </si>
  <si>
    <t>TAGTTTGTAACTTTTAGTTATTTTAGATCTTTGTAGATGTTTTAGTTTTGTCACTTCCTGTTTTTAACTCTGTTTTCTGTCTTTTTAATTTTTCAGTAATAAAGTATGACAGACTGGGATCTCGTGATGATTATACAACTCATGACGCAGTCACAATTACCTGATATGACGATGGGTGGACGGGCCACCCTCACTTAACCCGGAAA</t>
  </si>
  <si>
    <t>Tyto alba</t>
  </si>
  <si>
    <t>Barn owl</t>
  </si>
  <si>
    <t>Strigiformes</t>
  </si>
  <si>
    <t>Tytonidae</t>
  </si>
  <si>
    <t>T.alba_DEE_v4.0</t>
  </si>
  <si>
    <t>R2-1_TAl_NH</t>
  </si>
  <si>
    <t>PLPGFDKMCLAARIAFVSVGTQTSLLDLRDDVVPRTIRDHAKLVDVGINFRRLEFVNSDVEGLEGGDLSTVTESLAMLPEVYEEPSPSALEGKDISPLLRESESEGEGELSPPGAVAQLFPLPSSPILASGGEPSPEGTPVVKVPDKNTSCPCCGTRIGKVSGLVEHLRRVHGRRKILFQCALCGKTNEKHHSIACHVPKCKGAIEATPKEGLACEECGRTFETKIGLGQHKRLAHPVTRNLERIMAARPKETSARGVHRKCWTEEEVEILRKLEKQYEGNRNINKLIAEELPFKTAKQISDKRRILHKSPVKKREEDQEWKKHLREGEHLVSIGPRKRGGGLKSHYRKTISKWITAGKLRILHATFEKVIEGGEDLPTTVGGAVEDCYARLFKRSSELEASQGRKLQTARTARSSEPPKEWMKKRARKRGEFLRFQRLFHLDRGKLAGIILDDVESLKCGLPLDEVHCVFKSRWESPGTFKGLGGFKTLGRADNSAFEAMITSKEISKNIKEMSKNSAPGPDGLSLRGLMAIDPHYTMLAELYNLWLLTGTIPDMVKECRTVLISKSALPERQKDINNWRPITIGSTVLRLFSRIITARLTKACPISPRQRGFIRSAGCAENLKLLQLLIRNAKREKHPLGVVFVDLAKAFDTVSHNHIIEVLKQKGVDNHIISLISNMYSNTHTYIDMKSEQSDPIGIRIGVKQGDPMSPILFNLSVDPLLCVLEKEGSGYQHYSTSITSMAFADDLVLLSGSWEGMRRNIEIVEAFCDLTGLKTQGEKCHGFYIQPTKDSYTINDCPAWTIKGTPLNMIEPGSSEKYLGLKIDPWVGISKPELLAKIKDWLHRIDRAPLKPMQKVDILKVYTIPRMIYLADQSDVKVSYLESLDLTIRTAVKEWVHLPPSTCDAILYSSTRDGGLGLTRLSGLIPSVQARRLHRIAQSSDEVIREIVSKEGIRERV</t>
  </si>
  <si>
    <t>GCGGGGGGCCGGAGGGTTCCCGCGGCGCGCGTGCGCGGCGGCTGCGCGTGCGGTCGCCGCCGGCGCCGTGGCGCGGTTCCCGCGGGGGAGGGTCCCCGGGGGGGTCCCCGGGCCGGCGCCCCGCCTCGGCCGGCGCCTAGCAGCCGGCTTAGAACTGGTGCGGACCAGGGGAATCCGACTGTTTAATTAAAACAAAGCATCGCGAAGGCCCGCGGCGGGTGTTGACGCGATGTGATTTCTGCCCAGTGCTCTGAATGTCAAAGTGAAGAAATTCAATGAAGCGCGGGTAAACGGCGGGAGTAACTATGACTCTCTTAAGA</t>
  </si>
  <si>
    <t>CGGGATCATAGTTACTAACTGGGCTCAGCTGCAGAGGTCACGCCTCCTCGTGGTCCCGCCGGATACCCTCTTGGGTAACTGAAGTGGCCTCTGCCCCAGTGTGATGAGATATGGTTACTTCCTCCCTATCAAGTGACTTCACCGACCACTTGATAGTATCTAATTGGTGATACAAAATTTCGGAGTCTTAATTGACTACCCAGAGCCTGGCCCACGGGCCTATGTTGGGCGCAGTCTGACAGCTCGTAAGGGAGTGCTGTCTGGCTTAAATTTGACCCTTACCTGGATTTGACAAAATGTGTCTAGCAGCACGAATAGCCTTCGTGTCTGTGGGCACCCAAACAAGTCTTTTAGACTTGCGTGACGATGTGGTCCCTCGTACCATCAGAGACCACGCCAAATTGGTGGACGTTGGGATAAATTTTAGAAGATTGGAGTTTGTTAACTCAGATGTGGAAGGATTGGAAGGGGGAGATCTATCCACCGTGACTGAGAGTTTAGCCATGTTGCCGGAGGTGTATGAGGAACCTTCCCCTTCTGCACTGGAGGGCAAGGACATCAGCCCCCTCCTTCGGGAGAGTGAGTCAGAAGGCGAGGGGGAGCTCTCGCCCCCAGGGGCCGTGGCTCAACTCTTCCCATTGCCATCGTCGCCTATCCTGGCTTCCGGGGGAGAACCTTCACCGGAAGGTACACCTGTGGTGAAGGTTCCGGACAAAAATACATCTTGTCCATGTTGTGGAACCAGGATAGGAAAAGTGTCGGGACTGGTTGAACATCTAAGGAGAGTGCATGGGAGGAGAAAGATCTTGTTTCAGTGTGCGCTGTGTGGGAAAACGAATGAGAAACATCATAGTATTGCTTGCCACGTTCCCAAATGCAAGGGAGCCATAGAGGCAACCCCAAAAGAAGGGTTGGCGTGTGAGGAGTGCGGACGGACATTTGAAACAAAAATCGGCCTGGGACAACATAAGCGTTTGGCCCATCCAGTCACTAGAAATCTGGAGCGAATTATGGCCGCACGCCCTAAGGAGACTTCCGCGAGAGGGGTACACCGAAAGTGTTGGACGGAAGAGGAAGTCGAGATCTTGCGTAAGTTGGAGAAGCAGTATGAAGGAAACAGAAACATCAATAAGCTGATTGCGGAGGAATTGCCCTTCAAGACAGCGAAGCAGATAAGCGACAAAAGAAGGATTCTGCACAAGAGTCCGGTTAAGAAGAGGGAAGAAGACCAAGAGTGGAAGAAACATCTGAGAGAAGGGGAACATCTGGTGAGCATTGGACCCCGGAAAAGAGGTGGGGGGCTGAAGTCCCATTATCGAAAGACTATCTCAAAATGGATAACAGCTGGAAAACTGCGCATTCTTCATGCGACATTTGAGAAGGTGATCGAAGGCGGAGAAGATCTGCCAACGACAGTTGGTGGTGCGGTGGAGGACTGTTACGCACGCCTGTTCAAGAGGTCCTCCGAGTTGGAAGCGAGTCAGGGGAGGAAACTCCAGACGGCCCGCACGGCACGCTCTTCGGAACCACCGAAGGAGTGGATGAAGAAGAGGGCCAGGAAGAGAGGGGAGTTTCTACGGTTCCAGCGGCTGTTCCACCTGGACAGGGGGAAACTAGCCGGCATAATCCTGGACGATGTAGAGTCCCTGAAGTGCGGTCTGCCGCTTGACGAGGTGCACTGTGTGTTCAAGTCAAGATGGGAGTCGCCGGGAACATTCAAGGGCCTCGGAGGTTTCAAGACCCTGGGTCGCGCAGACAACTCGGCATTCGAAGCCATGATCACGTCGAAAGAAATCTCGAAGAACATCAAGGAGATGAGCAAGAACTCAGCACCAGGACCAGATGGTCTTAGTTTGAGGGGTCTTATGGCTATTGACCCCCACTATACCATGCTGGCGGAACTGTACAATCTGTGGCTGCTGACTGGTACCATCCCGGACATGGTGAAAGAATGTCGGACCGTGTTAATATCTAAATCAGCCCTGCCGGAGCGCCAGAAGGATATTAATAACTGGCGCCCCATTACCATCGGCTCGACGGTCCTGAGATTATTCTCAAGGATCATCACAGCGAGGCTGACCAAGGCGTGCCCGATCAGTCCACGGCAAAGGGGGTTTATAAGATCTGCTGGCTGCGCGGAGAATCTAAAGTTGCTGCAACTTCTGATTCGGAACGCGAAGAGAGAAAAGCATCCCCTGGGTGTGGTGTTTGTCGATCTAGCAAAGGCCTTCGACACAGTAAGCCATAATCACATTATTGAAGTGTTAAAACAAAAGGGTGTGGACAACCACATAATTTCTTTGATTTCCAACATGTACAGTAATACTCATACATATATCGACATGAAGTCTGAGCAGTCGGATCCCATCGGGATTCGGATTGGTGTGAAACAGGGTGATCCAATGTCTCCTATATTGTTTAACTTATCTGTGGATCCTCTACTGTGTGTATTGGAGAAGGAGGGGAGTGGGTACCAACATTATTCGACGAGTATAACATCTATGGCTTTTGCGGACGATCTGGTACTGCTAAGTGGGTCCTGGGAAGGAATGCGGAGAAATATTGAAATTGTTGAGGCTTTTTGTGATTTGACGGGTCTGAAAACACAGGGAGAGAAGTGCCACGGCTTTTATATACAGCCGACTAAAGACTCGTATACCATCAATGATTGTCCTGCATGGACCATTAAAGGCACTCCCCTCAACATGATTGAGCCAGGCAGCTCGGAGAAATATCTGGGTCTGAAAATCGACCCGTGGGTTGGTATATCCAAACCGGAACTGCTGGCCAAAATTAAAGATTGGTTACATCGGATTGACCGGGCTCCTTTAAAACCTATGCAGAAAGTAGACATCTTGAAAGTGTATACCATTCCGCGCATGATCTACTTGGCAGACCAGTCCGATGTAAAAGTCTCGTACCTTGAATCGCTAGATTTGACAATTAGAACTGCTGTCAAAGAGTGGGTACACTTGCCACCTAGTACCTGTGACGCCATCCTATATTCCAGCACAAGGGATGGCGGTTTGGGACTCACCAGGCTATCGGGGTTAATTCCCAGTGTGCAGGCTCGAAGACTGCACAGAATTGCGCAGTCTTCGGATGAGGTGATCAGGGAAATTGTAAGTAAAGAGGGTATTAGAGAAAGAGTATGAGAAATTATGGTTAGCGGCAGGAGGAAATAAGGAAAAGATTCCATCTATATGGGACCCGAGTTCGGCCATGGTGATCACGGAAGTGTTGGGCGGGATAGATCAATATTCGGAATGGGAAAGGCCCGCTCCTAAGACCATATTTCCGAAACCTAGTGATTGGCGTAAGCAAGAATTTATAAAGTGGACCAAATTGGCTTCCCAGGGCCGTGGGATTACCAACTTTGAGAAGGATAAGATCAGTAACAGCTGGTTAGAAAGATATAGGGGCATTCCTCAGAGAAAGATCGTCACCGCTTTACAACTACGGGCCAATGTCTACCCCACAAGAGAATTTCTAGCGAGGGGTAGGCAAGAGACACATGTAAGATCGTGTCGTCACTGTGGAGCGGAAATTGAGAGCTGTTCGCATATCATCGGATACTGCCCGGCGGTGCAAGACGCGAGAATAAAAAGACATAACCAAATTTGTGAATTACTAATTGAGGAGGCAAAGAAAAAGGAATGGATAGCATTCCAAGAACCATTGATTCGAGACGAGAAAAAAGAATTATTCAAACCCGATTTGGTATTTGTAAGAGAAGAAATAGCAATAGTAGTAGATGTGACCATTAGATACGAAAGTAAAGAAACATCCCTAGAGGATGCGGCCAAAGAGAAAATTAAGAAATATCAGCATTTGGAAGATCAGATTCAGGAATTGACTAATGCAACAACTATTAAATTTATGGGCTTTCCCTTGGGGGCACGTGGCAAGTGGTACCAGGGCAATTACACCTTGTTAAAGGAATTGGGACTCTCTAGTTCTCGGCAAGATAAAGTTGCACGTCGATTGTCTAATCGTGCATTGTTTTCTTCTGTTGACATCATTCATATGTTTAGTAGTAAAGTAAGAACTGTAGAAAATGTTTAATTGTATCATCACATTGTAGTTGTAATATCTGTGCACTGTATTACTTTTAATTAATAAAATAAAGTGGTATGAAGAGCCGACATGGAAGGATCGTGGGGGGGTTAGATCAGGAGAGAAAACGATCAGAGTATTGGGATTTCAACATAGTAGGTGGGAATCTTGTTCTTTTTATGACGCGTCTCAACCGAAATTGACATTAACAATTGGACTTGACAAAATTTTTCACCAATTTGGACCCAGGTGGACGGGCCACCTTTACTTAACTCGGAAAAGAAACATATATAATTTATATGTGTTTGATAAA</t>
  </si>
  <si>
    <t>TAGCCAAATGCCTCGTCATCTAATTAGTGACGCGCATGAATGGATGAACGAGATTCCCACTGTCCCTACCTACTATCCAGCGAAACCACAGCCAAGGGAACGGGCTTGGCGGAATCAGCGGGGAAAGAAGACCCTGTTGAGCTTGACTCTAGTCTGGCGCTGTGAAGAGACATGAGAGGTGTAGAATAAGTGGGAGGCCGGGCGCGCGCTCGGCGCGGCGGGGCGACCCGCCCGCCGGCGTCCCGGCCGCCGGTGAAATACCACTACTCTGATCGTTTTTTCACTTACCCGGTGAGGCGGGGGGGCGAGCCCCGAGGGGGGCT</t>
  </si>
  <si>
    <t>TGAGAAATTATGGTTAGCGGCAGGAGGAAATAAGGAAAAGATTCCATCTATATGGGACCCGAGTTCGGCCATGGTGATCACGGAAGTGTTGGGCGGGATAGATCAATATTCGGAATGGGAAAGGCCCGCTCCTAAGACCATATTTCCGAAACCTAGTGATTGGCGTAAGCAAGAATTTATAAAGTGGACCAAATTGGCTTCCCAGGGCCGTGGGATTACCAACTTTGAGAAGGATAAGATCAGTAACAGCTGGTTAGAAAGATATAGGGGCATTCCTCAGAGAAAGATCGTCACCGCTTTACAACTACGGGCCAATGTCTACCCCACAAGAGAATTTCTAGCGAGGGGTAGGCAAGAGACACATGTAAGATCGTGTCGTCACTGTGGAGCGGAAATTGAGAGCTGTTCGCATATCATCGGATACTGCCCGGCGGTGCAAGACGCGAGAATAAAAAGACATAACCAAATTTGTGAATTACTAATTGAGGAGGCAAAGAAAAAGGAATGGATAGCATTCCAAGAACCATTGATTCGAGACGAGAAAAAAGAATTATTCAAACCCGATTTGGTATTTGTAAGAGAAGAAATAGCAATAGTAGTAGATGTGACCATTAGATACGAAAGTAAAGAAACATCCCTAGAGGATGCGGCCAAAGAGAAAATTAAGAAATATCAGCATTTGGAAGATCAGATTCAGGAATTGACTAATGCAACAACTATTAAATTTATGGGCTTTCCCTTGGGGGCACGTGGCAAGTGGTACCAGGGCAATTACACCTTGTTAAAGGAATTGGGACTCTCTAGTTCTCGGCAAGATAAAGTTGCACGTCGATTGTCTAATCGTGCATTGTTTTCTTCTGTTGACATCATTCATATGTTTAGTAGTAAAGTAAGAACTGTAGAAAATGTTTAATTGTATCATCACATTGTAGTTGTAATATCTGTGCACTGTATTACTTTTAATTAATAAAATAAAGTGGTATGAAGAGCCGACATGGAAGGATCGTGGGGGGGTTAGATCAGGAGAGAAAACGATCAGAGTATTGGGATTTCAACATAGTAGGTGGGAATCTTGTTCTTTTTATGACGCGTCTCAACCGAAATTGACATTAACAATTGGACTTGACAAAATTTTTCACCAATTTGGACCCAGGTGGACGGGCCACCTTTACTTAACTCGGAAAAGAAACATATATAATTTATATGTGTTTGATAAATAGCCAAATGCCTCGTCATCTAAƒ</t>
  </si>
  <si>
    <t>Strix occidentalis caurina</t>
  </si>
  <si>
    <t>Northern spotted owl</t>
  </si>
  <si>
    <t>Strigidae</t>
  </si>
  <si>
    <t>StrOccCau_2.0</t>
  </si>
  <si>
    <t>R2-1_SOC</t>
  </si>
  <si>
    <t>LPLLNCDKMVRPLKISFISVSTQTGYDTYTDQTIKNIGHKNIVLEEPSLNLKNIEIINSHEKDDNEHSDSDGLAMLPEVYDDSSFSKPEINKRRVNEEEEELILQTDIAKPTSPDTPTQPPTHALLSETPVLKMPSNTNTCPYCEIIFGKLSNLIEHIQRTHGKRKIIYKCNKCGKENEKHQSIACHIPKCKGTIFKEAVTGLPCGECGKTFETKIGLGQHKRLAHPLLRNQERIIAAHPNLNSARGAHNQCWTKQEIDQLIYLDKKYKGTKNINKLIAEQIPSKTAKQISDKRRALYKNTPKEIDVDQGWMKRLEEGEALEDVGQPIDDGLKTQYRRTINKWISMEKLPILQNFEILEEDINKMTLVKNSFENHYSFLHRRSQNPTKDQSHQKNRRPHSTQPAKEWMKKRAKKRGQFLRFQQLFHKDRRKLASIILDDAESLKCNIPLEELHKIFKERWETSGRYKGLGGFLTRGRADNTAFKTMITAKEIAKNIKEMSRNAAPGPDGLTLKHLADLDPDNSQLMELFNLWLLSGTIPDTVKECRTVLISKSALPERQNNINNWRPITIGSIILRLFSKILTARLTKACPINPRQRGFIRSSGCSENLKLLKLIINNAKKERQPLGVVFVDIAKAFDTVSHTHIIDILIQKGVDNHIINLISNMYNNTKTHINKKNEQSDDIKIQIGVKQGDPMSPILFNLAMDPLLCKLEEEGYGYQHRSAHITTMAFADDLVLLSSSWEGMQRNLEIVRTFCDITGLKTQGEKCHGFFIQPTKDSYTINDCQPWTIKGSPLNMIHPNNTEKYLGLFIDPWIGISKPNLLDKIKDWLLKIDRSPLKPFQKINILRTYTIPRVIYLADHSDTKITYLETLDLTIRNTVKKWLHLPPSTADALLYSSTKDGGLGLTRLSGLIPSVQVRRIHRIAQSDDNTIKTIVKSENIEKEFKHLWIAAGGDKDKIPSVWDPGVITTKTNEIIREEDSEWERPAQKKIFPKPCNWRNEEFRKWTKLLSQGRGIANFEKDNISNNWIERYRGIPHRKLITALQLRANVYPTREFLGRGRQSTYNKSCRHCQADNETCAHIIGFCPAVQDARIKRHNKICETLIDEAKKKDWIIFKEPLLKDNNNDLYKPDLIFLKENTAVVVDVTIRYESKLETLQEAAIEKVNKYKHLRNQIQELTNASKIKFMGFPLGSRGKWYEGNYTLLSDLGISKSKQTNIAKRLSNMALFSSVDIIHIFASKARPHHHLTYYVNSYIYYVIVMNCSFPVYYIGQTPACNGKLERTGNLSSITSCVKLDLTIWSKLNLSFDLTKRIIPKILILDIGGRATFT</t>
  </si>
  <si>
    <t>CCACTGCCCCGGAAGACCCCAGAGCAATGCGTGAAGGACACGATCTACCTTCCCAGGGGCTGGGGGTCGGGGCTCGGCCTTTCTGCTTCATCAAACAAAACCTGGGTTTTCTCAGCATCTGAGCTGCCTGCATTTACCTTTGCCTACCTGCAAACATGGCCTATGCTTATATGTCCTAACGAGTCCCTAGGGAGGCTCTCCTGGAAGTGTTCCTCAGAGGGACTCGTTAATGCTTCAAGGTACTTTGGGTTTTGCTTTTTACATGGACAATTTGAGGGGTTTGTGCAACCTCCTCTCAATACCTGAGGTTCAAGGACTCAGCATCAAATACACCACGGACTCACTCAAATAAAGCAAGCCCTAAGGAGACATGTCTCTTCCTGTACTTTTCTTCAAGTCTTCAAGACTTGTACAGATAATTGGAGTGGTTTCCTAGTGTAGTTATGGGTCAAGATTTCACACAGCTTCAAATCCATCACACAACACCATCACACAGCACCGGTGGGAACCAGACATCCAGCGACGGGGAGCCGGAGGGTTCCCGAAGACCCCGCAGGCCCGCCTCAGCCGGTGCCTAGCAGCCGGCTTAGAACTGCTGCGGACCAGGACAATCCGACTGTTTAATTAAAACAAAGCATCGCGAAGGCCCGCGGCGGGTGTTGACGCAATGTGATTTCTGCCCAGTGCTCTGAATGTCAAAGTGAAGAAATTCAATGAAGCGCGGGTAAACGGCGGGAGTAACTATGACTCTCTTAAGA</t>
  </si>
  <si>
    <t>CGGGATCGTAGTTACTAACTGGGCGCAGCTGCAGAGGTCATACCTCCTCGTGGTCCCGCTGGATGCCCTTCGGGGTAACTAAACTGACCTCTGCCCCAGTACTAATAGGAGTTATGGTCTCCTCGCTCTATCAAGCAACCTCACCGACTGCTTGATAGTAATATTAGGTGATTCAAAATACAGGCATCAATTAATATTGATTGCCCAAAGCCAAGCCCACAGGCAACGTTGGGTACAGCTATACAACTCTATAAGGGGGAGTTGATTGGCTCTGACTACCCTTACTAAATTGTGACAAAATGGTGCGACCACTTAAAATATCATTCATTTCCGTAAGCACCCAAACCGGATATGACACATATACAGATCAGACAATAAAGAACATTGGACATAAAAATATAGTATTAGAGGAACCATCACTCAACTTAAAAAATATAGAAATAATAAACTCACATGAAAAAGATGATAATGAACACTCTGATTCTGATGGTTTAGCTATGCTACCAGAAGTGTATGACGATTCCTCCTTTTCTAAACCCGAGATCAATAAAAGAAGGGTGAACGAAGAGGAGGAGGAACTCATATTGCAGACGGACATAGCCAAACCTACTTCCCCAGACACTCCTACACAGCCACCCACACATGCATTACTATCAGAAACACCTGTACTAAAAATGCCTTCCAATACTAATACCTGCCCATATTGTGAAATTATATTTGGCAAACTATCCAATCTCATAGAACATATACAAAGAACTCATGGTAAAAGAAAGATCATATATAAATGCAACAAGTGTGGTAAAGAGAATGAAAAACATCAGAGTATAGCATGCCACATACCTAAATGCAAGGGAACTATTTTTAAGGAGGCAGTAACTGGCCTACCATGTGGGGAATGCGGAAAAACTTTTGAAACTAAAATTGGCCTAGGACAGCACAAACGTTTAGCTCACCCCCTACTCAGAAACCAAGAACGTATAATAGCAGCACACCCCAATTTAAACTCTGCCAGGGGAGCCCACAACCAATGTTGGACTAAACAAGAAATAGATCAACTTATATATTTAGATAAAAAATACAAAGGGACCAAGAACATCAACAAACTAATTGCAGAACAAATTCCATCCAAAACAGCAAAACAAATCAGCGATAAGAGAAGAGCCTTATACAAGAACACACCAAAAGAAATTGATGTCGATCAAGGATGGATGAAACGGCTTGAAGAAGGGGAGGCTCTGGAGGACGTTGGACAACCCATAGATGACGGCTTAAAAACACAATACAGAAGGACAATAAATAAATGGATATCAATGGAAAAACTGCCCATACTTCAGAACTTTGAAATACTCGAGGAAGATATCAACAAGATGACACTAGTAAAAAACTCCTTTGAAAACCACTACTCATTTCTACATAGGCGATCTCAAAACCCCACTAAGGACCAAAGCCACCAGAAAAACCGAAGACCCCATTCTACTCAACCAGCAAAGGAATGGATGAAGAAGAGAGCGAAGAAGAGAGGACAATTTCTACGATTCCAACAACTGTTTCACAAGGACAGAAGAAAACTGGCCAGTATCATCCTAGACGATGCGGAGTCCTTGAAATGCAACATCCCTCTGGAGGAACTACATAAAATCTTCAAGGAGAGATGGGAAACATCAGGAAGGTATAAAGGTCTAGGTGGTTTCCTAACAAGAGGACGGGCTGACAACACGGCCTTCAAGACCATGATAACAGCTAAGGAGATCGCAAAAAACATCAAAGAAATGAGTAGGAATGCAGCACCAGGGCCGGACGGATTAACTTTAAAGCACCTTGCAGACCTCGATCCCGACAACAGTCAACTAATGGAGTTATTCAATCTATGGTTACTATCAGGCACAATTCCAGACACTGTCAAGGAATGTAGAACAGTACTCATATCCAAATCAGCTCTGCCTGAACGCCAAAATAACATCAATAACTGGCGTCCGATTACAATTGGATCTATTATATTACGTTTATTTTCTAAAATATTAACTGCAAGACTAACAAAGGCATGCCCAATTAATCCACGACAAAGGGGCTTCATAAGATCATCGGGTTGCTCAGAAAACTTAAAACTACTAAAACTCATAATTAATAATGCAAAAAAAGAACGGCAACCCCTAGGGGTAGTCTTTGTTGATATCGCCAAAGCCTTTGACACAGTAAGCCACACACACATAATCGATATCCTCATACAAAAAGGAGTTGATAATCACATTATTAACCTCATATCAAATATGTATAACAATACTAAAACACACATCAACAAGAAAAATGAACAATCAGATGACATCAAAATTCAAATTGGAGTTAAACAGGGTGATCCAATGTCCCCAATCCTGTTCAATCTAGCCATGGACCCCCTACTATGCAAATTAGAAGAGGAAGGCTATGGGTACCAACATCGTTCGGCACATATTACCACCATGGCCTTTGCAGACGACCTTGTACTTCTTAGTAGTTCTTGGGAGGGTATGCAAAGAAATCTTGAAATAGTTAGAACTTTCTGTGACATCACAGGTCTGAAAACACAAGGGGAAAAATGCCACGGTTTCTTCATACAACCCACAAAAGACTCATACACAATCAATGACTGTCAACCCTGGACCATCAAGGGCTCTCCCCTCAACATGATACATCCTAACAACACCGAAAAATACTTGGGCTTATTTATAGATCCATGGATAGGAATATCAAAACCAAACCTGCTCGATAAAATTAAAGACTGGTTACTAAAAATAGATAGGTCCCCCCTAAAACCATTTCAAAAGATAAACATTCTTAGAACATACACTATTCCACGGGTAATCTACCTGGCAGATCATTCAGATACAAAAATTACATACCTGGAAACACTAGACCTAACTATTAGAAACACAGTTAAAAAATGGCTACACCTGCCTCCAAGCACAGCAGATGCACTACTCTATTCTAGTACTAAAGATGGTGGATTAGGCCTAACTCGACTCTCCGGCCTAATCCCAAGCGTTCAAGTTAGAAGAATCCACAGGATAGCCCAATCCGATGATAATACAATTAAAACCATAGTTAAAAGTGAAAATATTGAAAAGGAATTCAAACATTTATGGATTGCGGCTGGAGGTGATAAAGATAAAATACCATCAGTGTGGGACCCAGGAGTAATAACAACTAAAACAAATGAAATAATTCGTGAAGAAGATTCGGAATGGGAAAGACCTGCACAAAAGAAAATATTTCCAAAACCATGTAACTGGCGTAATGAAGAATTCCGAAAATGGACAAAGTTGCTGTCCCAGGGCCGAGGTATTGCAAATTTTGAAAAAGATAACATAAGTAATAATTGGATTGAAAGATATAGAGGTATCCCCCACAGGAAACTCATTACTGCCCTCCAGTTAAGAGCAAATGTATACCCCACCAGGGAATTCCTAGGGAGAGGCAGACAATCGACGTATAATAAATCTTGTCGTCATTGTCAAGCCGATAATGAAACATGTGCCCACATAATTGGCTTCTGTCCGGCTGTTCAAGACGCCAGAATTAAAAGACATAACAAAATTTGTGAAACTCTAATTGATGAAGCTAAAAAGAAAGATTGGATTATCTTTAAAGAACCGCTGCTCAAAGATAATAATAATGATTTGTACAAACCAGACTTAATCTTTTTAAAAGAAAATACAGCAGTGGTTGTTGATGTAACAATTAGATACGAATCTAAATTAGAAACACTACAGGAGGCTGCAATAGAAAAAGTTAATAAATATAAACACCTCAGAAATCAAATACAAGAACTTACAAATGCCTCCAAAATTAAATTTATGGGCTTTCCCCTGGGTTCCCGAGGCAAATGGTATGAAGGCAACTATACCCTGTTATCAGACCTAGGAATTTCCAAATCGAAACAGACAAATATTGCCAAAAGATTATCAAACATGGCTTTATTTTCATCGGTAGACATAATACATATCTTCGCAAGTAAAGCAAGGCCTCACCATCACTTAACTTATTATGTAAATAGTTATATTTATTATGTTATTGTTATGAATTGTTCCTTTCCTGTTTATTATATTGGTCAAACCCCCGCTTGTAATGGTAAGCTGGAAAGGACTGGGAATCTGAGTTCCATTACAAGTTGCGTCAAATTGGATCTAACAATTTGGTCTAAACTTAACCTCTCATTTGACCTAACAAAACGGATTATTCCTAAAATACTGATCCTGGACATAGGTGGACGGGCCACCTTTACTTAACCCGGAAAAGAGACACGCATGTAAATATATGTGTGTTTGATTAA</t>
  </si>
  <si>
    <t>TAGCCAAATGCCTCGTCATCTAATTAGTGACGCGCATGAATGGATGAACGAGATTCCCACTGTCCCTACCTACTATCCAGCGAAACCACAGCCAAGGGAACGGGCTTGGCGGAATCAGCGGGGAAAGAAGACCCTGTTGAGCTTGACTCTAGTCTGGCGCTGTGAAGAGACATGAGAGGTGTAGAATAAGTGGGAGGCCGGGCGCGCGCTCGGCGGCGCGGGGCGACCCGCCCGCCGGCGTCCCGGCCGTCGGTGAA</t>
  </si>
  <si>
    <t>CCCGGAAAAGAGACACGCATGTAAATATATGTGTGTTTGATTAA</t>
  </si>
  <si>
    <t>Bubo scandiacus</t>
  </si>
  <si>
    <t>Snowy owl</t>
  </si>
  <si>
    <t>GCA_017315185.1</t>
  </si>
  <si>
    <t>R2-1_BSc</t>
  </si>
  <si>
    <t>GATAAGCGACAAAAGAAGAGGCATATATAAGAACACACCCAAAGAAACTGAAGATGACCAAGAGTGGATCAAACAGCTCGAAGAAGGGGATCCTCTGGATGACATTGGACACCCAATAGAAGAGGGCTTAACATCACAATACAGGAAAACAATCAAAAGATGGATAACAATGGAAAAGCTGCCCATTCTTCAAGGGACATTTCAAAGATTACTCGAAGACGAGGACAACAAGGCGATGCTAATTGAAGACTCCTTTGAAAGCTGCTACTCATTTCTATATATGCGATCCCAGGACACGAAGGCCACCCCAGATCAGAAACACCAGACGACCCGAGGAGCCCATTCTGCTAAATCATCAAAGGAATGGATGAAGAAGAGAGAAAAGAAAAGAGGACAATTTCTACGATTCCAACATTTATTCCATAAGGACAGAAGAAAACTGGCCAGTATCATCTTGGATGATATGGAATCCCTAAGATGTAACATCCCTCTAGAAGAAATGCACAAGATCTACAAGGAAAGATGGGAAACATAGGAACGTTTCAGGGTTTAGGTGGTTTTCTGACAAGGGGGAGAGCGGACAACACGGCCTTCAAAACAATGATAACGGCTAAGGAGATCGCAAAGAACATCAAGGAAATGAGCAAACATGCAGCACCAGGACCAGATGGATTAACTCTGAGGCACCTTGTAGCAATTGATCCAGACAACACCCAGCTAATGGAGCTATTCAATTTATGGCTACTGTCAGGCACTATTCCAGATTTTATCAAGGAATGCACAACAGTGCTCATAGCCAAATCAGCTCTACCAGAACGCCAAAACGACATCAACAACTGGCGACCGATCACAATCGGATCAATTGTCCTACGACTGTTTTCAAAAATTCTAACAGCAAGATTAACAAAAGCATGCCCGATTAATCCATGGCAAAGGGGTTTCATACGATCATCAGGCTGTTCCGAAAATCTAAAACTACTAAAACTACTAATAAGTAATGCGAAAAAAGAACGGCAACCCCTAGGAGTCGTCTTTGTAGATATCGCCAAAGCTTTTGACACAGTGAATCACACACACATAATCGAAGTCCTTAAACAAAAAGGGGTAGACAATCACATCATTACCCTTATCTCAAATATGTATAAAAATACAAAAACATACATAGACATGAAGAATGAGCAGTCAGATCCCATTGGGATTCAGATTGGCATCAAGCAGGGTGATCCAATGTCTCCCATTCTATTGAATCTAGCTATAGACCCCCTACTGTGCAAACTAGAGGAGGAAGGCTCTGGTTATCAACATCGCTCTGCACATCTAACTACAATGGCCTTTGCAGACGACCTGGTACTTCTCAGTAGCTCTTGGGATGGTATGCAAAACATCTCGAAATAGTTAAAATCTTTTGTGACATCACGGGCCTTAAAACACATGGAGAAAAGTGCCATGGCTTTTACATCCAGCCATCAAAAGATTCCTATACTATTAATGATTGTCCAGCCTGGACTATCAAGGGCACTCCCCTCAATATGATACACCCCAACAACACTGAAAAATACCTGGGCTTGTTTATAGATCCATGGGTAGGAATATCAAAACCAAAACTACTACATAAAATAAAGAACTGGCTACAAAGAATAGAAAGGTCCCCCTTAAAACCATTTCAAAAGATCGACATCCTCAGAACATACACCATTCCGCGGGTAATCTACCTGGCAGACACTCAGACACAAAAGTTACGTACTTGGAAACATTAGACTTAACAATTAGAAATACAGTTAAGAGATGGCTACACCTGCCTCCAAGTACATCTGATGCCGTGTTATACTCCAGCACCAAAGAGGGTGGATTAGGCCTAACTCGGCTCTCTGGCCTAATCCCAAGTGTTCAAGCTAGAAGAATCCATAGAATAGCCCAATCCTCCGATGATACAATTAAAGCCATAGTTAAAAACGAAAACATTGAAAAAGAATTTGAACATCTATGGATCGCAGCTGGAGGCAATAAAGACAAAATACCATCAGTGTGGGACCCAGGAACAGTAACAACAAAAACAAATGGTATAGTACATGAAGAAGACTCAGAATGGGAAAGACCCACACCAAGGAGGATTCTTCCCAAACCCTGTAACTGGCAAAACCAAGAATTTCAAAAATGGACTAAACTGCTGTCCCAAGGCTGAGGAGTTATAAATTTTGAAAAAGATAGCATTAGCAATAATTGGATTGAGCACTATAGAGGCATCCCTCATAGAAAACTTATCACTGCCCTCCAGTTAAGAGCAAATGTCTATCCCACCAGGGAATTCCTGGCAAGAGGCAGACAATCGGCATGTAATAAATCTTGTCGTCATTGTCAAGCCGAAAATGAAACTTGCGCCCACATAATTGGCTTTTGCCCAGCAGTTCAGGATGCCAGAATTAAAAGACATAACAAAATTTGTAAAATTCTAATTGAAGAAGCAAAAAAGAAGGATTGGATTACCTTCCAAGAACCACTGCTTAAAGGTAACAAAAACGAATTATATAAACCAGATTTGGTTTTCCTAAAAGAAAAAACAGCAGTGGTAGTGGACGTAACAATTAGATATGAAACTAAATAGGAAACGTTGCAGGAGGCTGCAACAGAAAAAGTTAATAAATACAAACATCTTGGAGAACAAATCCAAGAACTTACAAATGCCACTAACATTAAATTTATGGGTTTTCCCCTGGGTTCTTGTGGCAAATGGTATCAAGGCAACTACACTCTGCTAACAGACCTGGGTATCTCTAAATCCAGACAAAATAAAATTGCATGACGATTATCAAATATGGCACTGTTCTCCTCTGCAGATGTAATACATATTTTCACAATTAAATCATGTTCTATTATTAGTTAGTTTCTTGCTATCTGTTAATAGTTATAATGAAATCTACTAAAAAGTTTTAAAAGTTATTATAGTTATACACGTCTTGCGAACATATGTGTGAAGCTGGATATTAGACTGGGAATCAAGTACCATTACAAGACACGTCAACATATCGGTGTACTGGGTCTGGCTGAGCCGGAATTGGTCTTCCCCTGTAGCAGCCCTCATGGTGCTGTGTTTTATGTTGGGAGCCGGCAGGGTGTTGATAGCACACTGGTGGTGTGGTTACTGCTGAGTGGTGCTTACACAGCACCAAGGCTCTTTCCGACATTTTCCCCCCCACAGTGGGACGGGGTGGGCAAGACCTTGGGAGGGGACACAACCAGGACAGCTGACCCCAACTGACCAAAGGGATATTCCAGACCATATGACGTCTGCTCAGTATAAAGCTGGGAGAAAGGAGGAAGGGGGTGGGGTCACCCTTGGTCCTCCGAGGCAACCACTACGCGTATGGGAGCCCTGCTTTCTGAGAAGGCCTGACATCGCCTCTTCATGAGAAGTAGAGAATAAATCTGTTTTCTTTTTTTTGCTTCCGCGCGCGGACCTTTGTTTCGCTTTGCTTATATTAAAACTGCTTTTGTTTTACCCACAAGGGTTGGGGACTTTTTGTTTTTTTTTTTCCCTATCTTTTTTTCTTTCCCCTCTTTGCCCTGTTGAGAAAAAAAGGGGAAGGGGGGGAAGTGATAGAGCGACTTGGTGGGTACCTGGCATTTAGCCAAGGTCAAACGACCACAATAGGATATTTAACATCTAAATTGACCTAATAAACTGATTAGTCAATTAGTACCGATTTAGACAGAGGTGGACGGCCCACCTTTACATAACCTGGAAAAGAGAGGCATATATATATGTTTGTAAAA</t>
  </si>
  <si>
    <t>TAGCCAAATGCCTCGTCATCTAATTAGTGACGTGCAGGAATGGATGAACGAGATTCCCACTGTCCCTACCTACTTGTACCTGAGGTTCAAGGACTTGGCATCAAATACACCACGGACTCACTCAAATAAAGCAAGCCCTAAGGAGACGTGTCTCTTCCTGGACTTTTCTTCAAGTCTTCAAGACTCGTACAGATAATTGGAGCTGTTTCCTAGTGTAGTTATGAGTCAAGATTTCAAACAGCTTCAAATCCATCACACAACACCATCACACAGCACAGGTGGGAACCAG</t>
  </si>
  <si>
    <t>Passer montanus</t>
  </si>
  <si>
    <t>Eurasian tree sparrow</t>
  </si>
  <si>
    <t>Passeridae</t>
  </si>
  <si>
    <t>GCA_014805655.1</t>
  </si>
  <si>
    <t>R2-1_PMo</t>
  </si>
  <si>
    <t>RPSLSLDSPPNGSFTTLVKQNILAQLLTAAQSLVHGPTLDKVSRLGEGQLLTISSLNWTCHSKLIRTYIMVQALTLRYISTGTQTDPSDLWVKGKVDGGPHLESDGLVSRNLITFDNNNPDWLALLNASFEVYRSDLHVHKGTYFSGGSWEVLNGLPEVYEQLNLQPFVGENFLDSRLPGNSEEENSEKVDVGTSKTSPPTPGKHAEQAPDDIVTVTVPDKNPPCPCCGTRVNSVLCLIEHLKVLHGKRRVCFRCVKCGKENNNYHSIICHFGKCRGPVLETVPVGEWICEVCGRDFKTKIGLGQHKRLAHPSIRNQERIAASQPKETSNRGAHKRCWTKEEEEMLIRLEVQFEGNKNINKLIAEHIITKTAKQISDKRRTLAKKPTEKVHGEPGSHRRTTAAAAGVGTESGMSQHTLVGVADNGRSPLPGGPAAGVRNADKIRRHPDKVDGHLGTTGQQGTGRLRAHYHRTLEKGLSAGVITNYASAFRHIMDGREAETVINQAAKECFGCLESISQIRTATRVKKGTQEKQPKKPFQNWMKTRAIKRGHYLRFQRLFYLDRGKLAKIILDDVEHLSCAIPPGEIYSVFKARWETPGNFNGLGDFEISGGADNSAFKDLITAKEIEKNVQKMTKGSAPGPDGITLGDIRKMDPGYSRTAEIFNLWLTSGKIPDMVRGCRSILIPKSTKPDRLKDINNWRPLTIGSILLRLFSRIITARLSKACPLNPRQKGFVSAAGCSENLKLLHTIIRSAKREHKPLGVVFVDIAKAFDTVSHQHIIHALQQRGVDPHIIGLVNDMYKDIGTRITTKRDTHTDEIQIRVGVKQGDPLSPLLFNLAMDPLLCKLEAKGKGYHREQSSITAMAFADDLVLLSDSWENMERNIEILETFCNLTGLKTQGEKCHGFYIKPTKDSYTVNNCAAWTINGTPLNMIDPGESEKYLGLQFDPWTGIAKCNLSEKLELWLERIDQAPLKPLQKLDILRTYTIPRLTYQADHSEMKAASLEALDQQIRIAVKDWLHLPSSTCDAILYSRSTDGGLGITKLAGLIPSVQARRLHQIAQSSDETMKEFLEKAEMERRYEKLWIQAGGKRKKMPSIWEALPKEEPSSQKSTLSEWEAAAPKTKFPKPCDWRRKEFKKWTKLLSQGRGIKNFKKDKLSNNWLQYYRRIPHRKLLTAIQLRANVYPTREFLSRGREDTAIKACRHCDADIESCAHIIGNCPVTQDARIKRHNNICEVLLEEAKKADWVVFKEPHIRDISKELYKPDLIFVKDSHAIVVDVTVRYEAAKTTLALAAAEKVDKYKHLATEVRNLTNAKDVVFMGFPLGARGKWYRGNFELLNTLGLSKSRQETIARTLSVDALISSVDIVHIFASRARQLVRNVG</t>
  </si>
  <si>
    <t>TGAATTTGATGATCTTTGAGGTCACTTCCAGCTCAAGATTTACCATACTCAGCTCTGTACCAGCACCTGCCTGCCCTGCATCAACCACAAGGCACTTTGCAAACACCAAGAATGAATTCATCCTTTGGAACATTCTTGTCCCTCAGGCTTGGCTCTGAGGGGTCATGACTGGAGCCATGTGTGTCCCCGGGGACTGGTGACACTTCCCCGAGTGCTGTAAAAGAGAGAGTTATTTACGAGCTGCAGTCACTGCTCAAACAGGGCAGCCACTCTTTGTGCCGGGTGACGCACTGGGGCTCCAGTGCAGGCCAGGTTTATCTGTGTTCCAGCTCCTTATCAGTAGGAAATGGGTGATAAAGGCATCCCTGGGTGTGTGCAGCTCGGAGGGATCTGTGGCAGCCTTATCACCGAGTGGGGAGCAGCGCTGACACGCCGTGCCCCGCGGTGTCACAGGATCCGGCGGGGTTCCCGCGGCGCGCGGTGGGCGGCCGGCGCGGCCGTGGCCGGCGTCGGCCGAGCGGTTCGCGCGGGGGAGGGTCCCCGGGGGGGGTCCCCGGGCCGGCGCCCCGCCTCGGCCGGCGCCTAGCAGCCGGCTTAGAACTGGTGCGGACCAGGGGAATCCGACTGTTTAATTAAAACAAAGCATCGCGAAGGCCCGAGGCGGGTGTTGACGCGATGTGATTTCTGCCCAGTGCTCTGAATGTCAAAGTGAAGAAATTCAATGAAGCGCGGGTAAACGGCGGGAGTAACTATGACTCTCTTAGGG</t>
  </si>
  <si>
    <t>GAGATCATAGTTGCTAACTGGGCATAGCTGCGGAAGTCGCGCCTCCACGTGGCCCCGCTGGATACCCTTGTGGTAACCAAGTCGACTTCTGCCCCAGTGTGAGAGAGGTGCCTGACGGCCCTCCCTGTCGTTGGATTCGCCACCCAACGGCAGTTTCACGACTTTGGTGAAACAAAACATTTTGGCACAGTTACTTACTGCTGCCCAGAGCCTTGTCCACGGGCCTACGTTGGACAAAGTTAGCAGACTGGGAGAGGGCCAGCTGCTGACTATCTCATCCCTCAACTGGACTTGTCACTCTAAATTGATACGGACTTATATAATGGTACAAGCACTGACATTGCGGTACATTTCGACTGGTACCCAGACCGACCCTTCAGATCTTTGGGTCAAAGGTAAAGTAGATGGTGGACCCCATCTTGAAAGTGATGGCCTGGTGTCCCGAAACCTAATAACTTTTGACAACAATAATCCAGACTGGCTAGCCCTTTTAAATGCTTCCTTTGAAGTTTATCGATCAGACCTGCATGTGCATAAAGGGACTTATTTTTCAGGTGGGAGTTGGGAGGTATTGAATGGGCTGCCTGAAGTGTATGAACAACTTAATTTACAACCATTTGTGGGAGAAAATTTTCTAGATTCTAGACTCCCGGGAAACAGCGAGGAGGAAAACAGTGAGAAAGTTGATGTGGGCACATCCAAAACGTCACCTCCGACACCTGGGAAACACGCTGAACAGGCACCAGATGACATCGTGACAGTGACTGTTCCGGACAAGAATCCACCCTGTCCTTGTTGTGGTACCCGGGTAAACTCTGTGTTGTGCTTAATTGAACATCTAAAAGTGTTGCATGGGAAAAGGAGGGTTTGTTTTCGGTGTGTTAAATGTGGGAAGGAAAATAATAACTATCACAGTATTATTTGTCATTTTGGAAAATGCAGGGGCCCAGTTCTTGAAACTGTTCCAGTAGGGGAGTGGATCTGTGAGGTATGCGGCAGAGATTTCAAAACAAAGATAGGCTTGGGACAACACAAAAGATTGGCACACCCATCGATAAGAAATCAGGAAAGAATCGCTGCTTCCCAACCGAAAGAAACATCTAACCGAGGTGCCCACAAAAGGTGCTGGACTAAAGAGGAGGAAGAAATGCTAATAAGACTGGAGGTGCAGTTTGAGGGAAACAAAAACATTAATAAACTTATTGCAGAACACATTATAACTAAAACAGCTAAACAGATTAGTGACAAGAGAAGGACGCTGGCCAAAAAGCCAACTGAGAAAGTGCACGGGGAACCTGGGTCTCATCGCCGCACCACAGCAGCAGCTGCGGGAGTGGGAACGGAATCTGGAATGAGTCAACATACCCTGGTAGGAGTCGCAGACAATGGAAGGAGTCCGCTACCGGGAGGCCCAGCTGCGGGAGTGAGAAATGCAGATAAGATAAGGCGCCACCCGGATAAGGTTGACGGCCACCTAGGAACCACCGGCCAGCAGGGGACAGGACGGTTGCGGGCTCACTATCACAGAACACTCGAGAAGGGCTTATCAGCGGGAGTAATCACCAACTATGCCAGTGCATTCAGACACATAATGGATGGCCGAGAGGCAGAGACAGTTATTAATCAAGCAGCGAAGGAATGCTTTGGATGCCTGGAATCGATAAGCCAGATAAGAACTGCAACCCGAGTGAAAAAGGGGACCCAGGAGAAGCAACCAAAGAAGCCGTTTCAAAACTGGATGAAAACCAGAGCGATCAAAAGAGGTCACTACCTTCGCTTCCAGCGTTTGTTCTATCTGGACAGGGGGAAATTAGCTAAAATAATTTTGGACGATGTGGAGCATTTATCCTGTGCTATACCACCCGGTGAAATCTACTCAGTATTCAAAGCCAGATGGGAAACACCTGGTAACTTCAACGGCCTTGGGGACTTTGAAATTTCTGGGGGGGCAGACAACAGTGCCTTCAAAGACTTAATCACGGCCAAAGAAATTGAAAAGAATGTGCAGAAGATGACTAAGGGGTCCGCTCCAGGTCCAGATGGGATTACTCTGGGAGACATCAGGAAGATGGACCCCGGGTACTCCCGGACCGCCGAGATCTTCAACTTATGGTTAACATCTGGGAAAATCCCGGACATGGTGAGGGGATGCAGAAGCATTCTGATTCCCAAATCCACAAAACCGGACCGCTTAAAGGACATCAACAACTGGAGACCTCTCACGATTGGTTCCATCCTGCTAAGACTGTTCTCCAGGATTATAACAGCTAGGCTAAGCAAAGCATGCCCCCTCAACCCAAGGCAAAAAGGCTTTGTCAGCGCGGCGGGATGCTCTGAGAACTTGAAACTCCTGCACACTATAATTAGATCCGCCAAAAGAGAGCACAAACCGCTGGGTGTTGTATTTGTGGACATTGCCAAGGCTTTCGATACAGTTAGTCACCAGCACATCATACATGCTTTGCAGCAAAGGGGGGTGGATCCCCACATCATCGGCCTGGTGAACGACATGTACAAGGACATCGGCACACGTATCACCACAAAGAGGGACACACACACAGACGAAATCCAGATCCGGGTTGGAGTAAAGCAAGGTGACCCGCTGTCACCACTTTTATTCAATCTGGCGATGGACCCCCTCCTGTGCAAGCTGGAAGCAAAAGGTAAAGGTTACCACCGAGAACAGAGCAGCATCACAGCGATGGCGTTTGCTGACGACCTGGTCCTACTAAGTGACTCCTGGGAAAACATGGAAAGAAACATCGAGATACTAGAGACCTTTTGCAATCTCACCGGTCTCAAAACGCAGGGTGAAAAGTGCCATGGCTTCTACATCAAGCCCACAAAAGACTCTTACACCGTCAATAACTGCGCTGCTTGGACTATTAACGGCACTCCCCTGAACATGATTGACCCCGGCGAATCAGAGAAGTACCTAGGCCTGCAGTTTGACCCCTGGACTGGAATAGCAAAGTGCAACCTCTCCGAAAAACTAGAACTCTGGCTCGAGCGAATTGACCAAGCTCCGCTTAAACCTCTGCAAAAACTTGATATCCTCAGAACATACACCATCCCTCGACTGACCTACCAGGCGGACCATTCGGAAATGAAAGCAGCATCCCTTGAAGCCCTCGACCAACAAATCCGAATAGCGGTGAAAGACTGGTTACATCTACCCTCGAGCACTTGCGACGCCATCCTGTACTCGAGATCAACAGACGGTGGATTGGGTATCACCAAGTTGGCAGGACTGATCCCCAGCGTGCAAGCAAGAAGATTGCATCAGATCGCGCAATCCTCTGATGAAACGATGAAAGAATTCCTGGAGAAAGCTGAAATGGAAAGAAGGTACGAGAAACTATGGATTCAAGCTGGAGGGAAGAGGAAGAAGATGCCTTCGATTTGGGAAGCACTGCCGAAGGAGGAACCATCTAGCCAAAAGAGCACACTTTCGGAATGGGAAGCAGCGGCCCCAAAAACTAAATTTCCTAAACCATGCGATTGGAGAAGAAAAGAATTCAAGAAATGGACCAAATTGTTGTCCCAAGGCCGCGGAATTAAAAATTTTAAGAAAGATAAACTTAGCAATAATTGGCTCCAATATTACAGACGCATACCTCACAGGAAACTCCTCACTGCGATACAACTCAGGGCCAATGTCTATCCCACGAGAGAATTTCTCTCCCGGGGTAGAGAAGATACAGCTATCAAAGCCTGCAGACACTGCGACGCAGACATCGAATCCTGCGCCCACATCATCGGCAACTGCCCAGTGACACAGGACGCTCGAATCAAGAGGCACAATAACATCTGCGAAGTGCTTCTGGAGGAGGCGAAGAAGGCGGACTGGGTGGTGTTTAAAGAGCCACACATAAGGGACATCAGCAAGGAACTGTACAAACCAGATCTGATATTTGTAAAAGACTCTCACGCAATTGTTGTAGACGTGACAGTACGATACGAAGCAGCCAAAACAACGCTGGCATTAGCCGCTGCTGAAAAGGTAGACAAGTACAAACATCTAGCAACTGAGGTACGAAACCTCACCAACGCAAAAGACGTTGTTTTTATGGGATTTCCCCTTGGAGCGCGGGGGAAATGGTATAGGGGGAACTTTGAACTTTTGAACACTCTTGGCCTCTCTAAGTCGAGGCAAGAAACAATTGCAAGGACTCTATCCGTAGACGCGCTCATATCATCTGTGGACATTGTACATATTTTTGCCAGTAGGGCCAGACAACTAGTACGTAATGTAGGATAGGTGAATCTTGTATTTTTCATACTGTATTTCAGTGTTTTATTGCATTTTTGTACTTTTTATGTAATGTATTTTGATTATGTAAACATTTTAAAATTTTCAATAAATTGGACGGTAGCTAGGGACGTTAGGTACGCCACAAGCCAGTCAGGTAGCTCATAGTAGGTAAGGACAGACTTCTTTACTTCATAACGCGTCAATTACCACCCAAATTGGACCAATTTACTGGATGTGTCCAAGGTGGACGGGCCACCTTTACTT</t>
  </si>
  <si>
    <t>TAGGTGAATCTTGTATTTTTCATACTGTATTTCAGTGTTTTATTGCATTTTTGTACTTTTTATGTAATGTATTTTGATTATGTAAACATTTTAAAATTTTCAATAAATTGGACGGTAGCTAGGGACGTTAGGTACGCCACAAGCCAGTCAGGTAGCTCATAGTAGGTAAGGACAGACTTCTTTACTTCATAACGCGTCAATTACCACCCAAATTGGACCAATTTACTGGATGTGTCCAAGGTGGACGGGCCACCTTTACTT</t>
  </si>
  <si>
    <t>Anomalospiza imberbis</t>
  </si>
  <si>
    <t>Cuckoo-finch</t>
  </si>
  <si>
    <t>Viduidae</t>
  </si>
  <si>
    <t>GCA_031753505.1</t>
  </si>
  <si>
    <t>R2-1_AIm</t>
  </si>
  <si>
    <t>TAACTATGACTCTCTTAGG</t>
  </si>
  <si>
    <t>GGAGATCATAGTTGCTAACTGGGCATAGCTGCGGAAGTCGCGCCTCCACGTGGCCCCGCTGGATACCCTTGTGGTAACCAAGTCGACTTCTGCCCCAGTGTGAGAGAGGTGCCTGACGGCCCTCCCTGTCGTTGGATTCGCCACCCAACGGCAGTTTCACGACTTTGGTGAAACAAAACATTTTGGCACAGTTACTTACTGCTGCCCAGAGCCTTGTCCACGGGCCTACGTTGGACAAAGTTAGCAGACTGGGAGAGGGCCAGCTGCTGACTATCTCATCCCTCAACTGGACTTGTCACTCTAAATTGATACGGACTTATATAATGGTACAAGCACTGACATTGCGGTACATTTCGACTGGTACCCAGACCGACCCTTCAGATCTTTGGGTCAAAGGTAAAGTAGATGGTGGACCCCATCTTGAAAGTGATGGCCTGGTGTCCCGAAACCTAATAACTTTTGACAACAATAATCCAGACTGGCTAGCCCTTTTAAATGCTTCCTTTGAAGTTTATCGATCAGACCTGCATGTGCATAAAGGGACTTATTTTTCAGGTGGGAGTTGGGAGGTATTGAATGGGCTGCCTGAAGTGTATGAACAACTTAATTTACAACCATTTGTGGGAGAAAATTTTCTAGATTCTAGACTCCCGGGAAACAGCGAGGAGGAAAACAGTGAGAAAGTTGATGTGGGCACATCCAAAACGTCACCTCCGACACCTGGGAAACACGCTGAACAGGCACCAGATGACATCGTGACAGTGACTGTTCCGGACAAGAATCCACCCTGTCCTTGTTGTGGTACCCGGGTAAACTCTGTGTTGTGCTTAATTGAACATCTAAAAGTGTTGCATGGGAAAAGGAGGGTTTGTTTTCGGTGTGTTAAATGTGGGAAGGAAAATAATAACTATCACAGTATTATTTGTCATTTTGGAAAATGCAGGGGCCCAGTTCTTGAAACTGTTCCAGTAGGGGAGTGGATCTGTGAGGTATGCGGCAGAGATTTCAAAACAAAGATAGGCTTGGGACAACACAAAAGATTGGCACACCCATCGATAAGAAATCAGGAAAGAATCGCTGCTTCCCAACCGAAAGAAACATCTAACCGAGGTGCCCACAAAAGGTGCTGGACTAAAGAGGAGGAAGAAATGCTAATAAGACTGGAGGTGCAGTTTGAGGGAAACAAAAACATTAATAAACTTATTGCAGAACACATTATAACTAAAACAGCTAAACAGATTAGTGACAAGAGAAGGACGCTGGCCAAAAAGCCAACTGAGAAAGTGCACGGGGAACCTGGGTCTCATCGCCGCACCACAGCAGCAGCTGCGGGAGTGGGAACGGAATCTGGAATGAGTCAACATACCCTGGTAGGAGTCGCAGACAATGGAAGGAGTCCGCTACCGGGAGGCCCAGCTGCGGGAGTGAGAAATGCAGATAAGATAAGGCGCCACCCGGATAAGGTTGACGGCCACCTAGGAACCACCGGCCAGCAGGGGACAGGACGGTTGCGGGCTCACTATCACAGAACACTCGAGAAGGGCTTATCAGCGGGAGTAATCACCAACTATGCCAGTGCATTCAGACACATAATGGATGGCCGAGAGGCAGAGACAGTTATTAATCAAGCAGCGAAGGAATGCTTTGGATGCCTGGAATCGATAAGCCAGATAAGAACTGCAACCCGAGTGAAAAAGGGGACCCAGGAGAAGCAACCAAAGAAGCCGTTTCAAAACTGGATGAAAACCAGAGCGATCAAAAGAGGTCACTACCTTCGCTTCCAGCGTTTGTTCTATCTGGACAGGGGGAAATTAGCTAAAATAATTTTGGACGATGTGGAGCATTTATCCTGTGCTATACCACCCGGTGAAATCTACTCAGTATTCAAAGCCAGATGGGAAACACCTGGTAACTTCAACGGCCTTGGGGACTTTGAAATTTCTGGGGGGGCAGACAACAGTGCCTTCAAAGACTTAATCACGGCCAAAGAAATTGAAAAGAATGTGCAGAAGATGACTAAGGGGTCCGCTCCAGGTCCAGATGGGATTACTCTGGGAGACATCAGGAAGATGGACCCCGGGTACTCCCGGACCGCCGAGATCTTCAACTTATGGTTAACATCTGGGAAAATCCCGGACATGGTGAGGGGATGCAGAAGCATTCTGATTCCCAAATCCACAAAACCGGACCGCTTAAAGGACATCAACAACTGGAGACCTCTCACGATTGGTTCCATCCTGCTAAGACTGTTCTCCAGGATTATAACAGCTAGGCTAAGCAAAGCATGCCCCCTCAACCCAAGGCAAAAAGGCTTTGTCAGCGCGGCGGGATGCTCTGAGAACTTGAAACTCCTGCACACTATAATTAGATCCGCCAAAAGAGAGCACAAACCGCTGGGTGTTGTATTTGTGGACATTGCCAAGGCTTTCGATACAGTTAGTCACCAGCACATCATACATGCTTTGCAGCAAAGGGGGGTGGATCCCCACATCATCGGCCTGGTGAACGACATGTACAAGGACATCGGCACACGTATCACCACAAAGAGGGACACACACACAGACGAAATCCAGATCCGGGTTGGAGTAAAGCAAGGTGACCCGCTGTCACCACTTTTATTCAATCTGGCGATGGACCCCCTCCTGTGCAAGCTGGAAGCAAAAGGTAAAGGTTACCACCGAGAACAGAGCAGCATCACAGCGATGGCGTTTGCTGACGACCTGGTCCTACTAAGTGACTCCTGGGAAAACATGGAAAGAAACATCGAGATACTAGAGACCTTTTGCAATCTCACCGGTCTCAAAACGCAGGGTGAAAAGTGCCATGGCTTCTACATCAAGCCCACAAAAGACTCTTACACCGTCAATAACTGCGCTGCTTGGACTATTAACGGCACTCCCCTGAACATGATTGACCCCGGCGAATCAGAGAAGTACCTAGGCCTGCAGTTTGACCCCTGGACTGGAATAGCAAAGTGCAACCTCTCCGAAAAACTAGAACTCTGGCTCGAGCGAATTGACCAAGCTCCGCTTAAACCTCTGCAAAAACTTGATATCCTCAGAACATACACCATCCCTCGACTGACCTACCAGGCGGACCATTCGGAAATGAAAGCAGCATCCCTTGAAGCCCTCGACCAACAAATCCGAATAGCGGTGAAAGACTGGTTACATCTACCCTCGAGCACTTGCGACGCCATCCTGTACTCGAGATCAACAGACGGTGGATTGGGTATCACCAAGTTGGCAGGACTGATCCCCAGCGTGCAAGCAAGAAGATTGCATCAGATCGCGCAATCCTCTGATGAAACGATGAAAGAATTCCTGGAGAAAGCTGAAATGGAAAGAAGGTACGAGAAACTATGGATTCAAGCTGGAGGGAAGAGGAAGAAGATGCCTTCGATTTGGGAAGCACTGCCGAAGGAGGAACCATCTAGCCAAAAGAGCACACTTTCGGAATGGGAAGCAGCGGCCCCAAAAACTAAATTTCCTAAACCATGCGATTGGAGAAGAAAAGAATTCAAGAAATGGACCAAATTGTTGTCCCAAGGCCGCGGAATTAAAAATTTTAAGAAAGATAAACTTAGCAATAATTGGCTCCAATATTACAGACGCATACCTCACAGGAAACTCCTCACTGCGATACAACTCAGGGCCAATGTCTATCCCACGAGAGAATTTCTCTCCCGGGGTAGAGAAGATACAGCTATCAAAGCCTGCAGACACTGCGACGCAGACATCGAATCCTGCGCCCACATCATCGGCAACTGCCCAGTGACACAGGACGCTCGAATCAAGAGGCACAATAACATCTGCGAAGTGCTTCTGGAGGAGGCGAAGAAGGCGGACTGGGTGGTGTTTAAAGAGCCACACATAAGGGACATCAGCAAGGAACTGTACAAACCAGATCTGATATTTGTAAAAGACTCTCACGCAATTGTTGTAGACGTGACAGTACGATACGAAGCAGCCAAAACAACGCTGGCATTAGCCGCTGCTGAAAAGGTAGACAAGTACAAACATCTAGCAACTGAGGTACGAAACCTCACCAACGCAAAAGACGTTGTTTTTATGGGATTTCCCCTTGGAGCGCGGGGGAAATGGTATAGGGGGAACTTTGAACTTTTGAACACTCTTGGCCTCTCTAAGTCGAGGCAAGAAACAATTGCAAGGACTCTATCCGTAGACGCGCTCATATCATCTGTGGACATTGTACATATTTTTGCCAGTAGGGCCAGACAACTAGTACGTAATGTAGGATAGGTGAATCTTGTATTTTTCATACTGTATTTCAGTGTTTTATTGCATTTTTGTACTTTTTATGTAATGTATTTTGATTATGTAAACATTTTAAAATTTTCAATAAATTGGACGGTAGCTAGGGACGTTAGGTACGCCACAAGCCAGTCAGGTAGCTCATAGTAGGTAAGGACAGACTTCTTTACTTCATAACGCGTCAATTACCACCCAAATTGGACCAATTTACTGGATGTGTCCAAGGTGGACGGGCCACCTTTACTT</t>
  </si>
  <si>
    <t>Onychostruthus taczanowskii</t>
  </si>
  <si>
    <t>White-rumped snowfinch</t>
  </si>
  <si>
    <t>GCA_017590055.1</t>
  </si>
  <si>
    <t>R2-1_OTa</t>
  </si>
  <si>
    <t>SPTLFSCEICLLIFLDLALGGGVWGLPIRLLRVSVGTQTSPADGVDLLSRYISGCRSSGSPEVDLLSLLTNGGVDLVSRNFLRSLGIDLVSRNLITSENEPDLLANFSLELYRSDLHVHEGVHLSGNREVLEGLPEVYEHLQPCVGENLASRSAGDNNPVVCEEGSGGNIGESTETSPPDPGEHGERTPNDIVTVTVPDKNPPCPCCGTRVNSVLNLIEHLKELHKRKRVYFRCVKCGKENSNYHSVICHFAKCKGPVMKTVPAGEWICEVCGRDFQTKIGLGQHKRLAHPAIRNQERIVASQPKETSNRGAHKRCWTKEEEEMLIKLEVQFEGNKNINKLIAEHITTKTAKQISDKRRMLVRKPTGGGGDEPRPCHRTRGAAAGVGTEPGMSHHPQVGVVDNRPDENRLPGGPAAGRRTIDKRRRRPDKDNDQLISTNQQMAGVLQAHYQKTLGERLSAGTINNFADAFRHITDGREAETIINQAAQECFGCLESISQIRTATRGKKGTQEKQPKKPFQKWMKDRAIKRGNYLRFQRLFYLDRGKLAKIILDDMEQLSCDIPPNEIYSVFKARWETPGNFNGLGGFETSAVADNSAFRELITAKEIEKNVQEMTKGSAPGPDGITLGDIKKMDPGYSRTAETFNLWLTSGRIPDMVRGCRSVLIPKSIKPDRLKDINNWRPITIGSILLRLFSRIITTRLSKACPLNPRQKGFIRAAGGSENLKLLQTIIRSAKREHKPLGVVFVDIAKAFDTVSHQHIIHALQQRGVDPHIVGLVNDMYKGISTRITTKRNTHTDKIQIRVGVKQGDPLSPLLFNLAMDPLLRKLEEKGRGYHQGQSSITAMAFADDLVLLSDSWENMRINIEILETFCNLTGLKTQGEKCHGFYIKPTKDSYTVNNCAAWTINGTPLNMINPGESEKYLGLQFDPWTGIAKCNLANKLEIWLERINQAPLKPLQKLDILKTYTIPRLTYVADHAEVKTGTLEALDQKIRTTVKDWLHLPTCTCDAILYSSTRDGGLGVTKLAGLIPSVQARRLHRIAQSSDEVMKEFLEKAEMEKRYEKLWIQAGGKREKMPSIWEALPADQPSNNVGTISEWEAPTPKNKFPKPCNWRRKEFKKWTKLLSQGRGIKNFKGDKISNNWLQYYRRIPHRKLLTALQLRANVYPTREFLSRGREETSTKACRHCDAENETCAHIIGNCPVTQDARIKRHNNICEVLLEEAKKADWVVFKEPHIRDINKELYKPDLIFVKDNRAIVVDVTVRYETTKASLEEAAAEKVDKYRHLETEVRNLTNVKDITFLGFPLGARGKWHKGNFELLSTLGLSKSRQETIAKTLSADALLSSVDIVHMFASRARQIRNLG</t>
  </si>
  <si>
    <t>CGGTTCCAGACAAAAATCCACCCTGTCCATGTTGTGGTACCCGGGTAAACTCTGTGTTGAATTTAATTGAACATTTAAAAGAGTTGCATAAAAGAAAGAGGGTTTATTTTCGGTGTGTTAAATGTGGAAAAGAAAATAGTAACTATCACAGTGTTATTTGTCATTTTGCAAAATGTAAGGGTCCTGTTATGAAAACGGTTCCAGCTGGGGAGTGGATATGTGAGGTATGCGGCAGAGATTTCCAAACCAAGATAGGCCTGGGACAACACAAAAGATTAGCACATCCGGCAATAAGAAATCAAGAAAGGATCGTTGCTTCCCAACCAAAAGAAACATCTAATCGAGGCGCCCACAAAAGATGCTGGACAAAGGAGGAAGAAGAAATGCTGATAAAATTGGAGGTACAGTTCGAGGGAAATAAAAACATTAATAAACTCATAGCCGAACACATAACAACCAAAACAGCTAAACAGATTAGTGACAAAAGGAGAATGCTGGTCAGGAAGCCAACAGGGGGGGGAGGAGATGAACCTAGGCCGTGTCATCGCACCAGGGGAGCAGCGGCGGGCGTGGGAACAGAGCCTGGGATGAGTCATCACCCCCAGGTGGGAGTTGTTGACAATAGACCTGATGAGAACCGCCTGCCAGGAGGACCAGCTGCCGGGCGGAGAACAATAGATAAAAGAAGGCGCCGCCCTGATAAGGATAACGATCAACTAATTAGCACTAATCAGCAGATGGCAGGGGTGCTGCAGGCTCACTATCAAAAGACTCTCGGAGAACGCTTATCAGCGGGAACAATTAACAACTTTGCCGATGCATTCAGACATATAACGGACGGCCGAGAAGCAGAAACAATTATTAATCAAGCAGCGCAGGAATGCTTTGGATGCCTGGAATCAATAAGTCAGATAAGAACTGCGACCCGAGGGAAAAAGGGGACCCAGGAGAAACAACCTAAGAAGCCGTTCCAAAAATGGATGAAAGACAGAGCCATCAAAAGAGGTAATTACCTTCGCTTCCAGCGTTTATTCTATCTGGACAGGGGGAAATTAGCTAAAATAATTTTGGATGACATGGAGCAGTTGTCCTGTGATATACCACCCAATGAAATTTACTCGGTATTCAAAGCTAGATGGGAAACACCTGGTAATTTCAATGGACTTGGGGGCTTTGAAACTTCTGCGGTAGCAGACAATAGTGCCTTCAGGGAATTAATCACAGCTAAAGAAATTGAAAAGAATGTGCAGGAGATGACTAAGGGATCTGCTCCAGGTCCAGATGGGATTACCCTCGGGGACATCAAGAAGATGGACCCTGGGTACTCTCGGACTGCAGAGACCTTCAATTTATGGTTAACATCTGGTAGAATCCCTGACATGGTGAGGGGGTGCAGAAGCGTTCTGATTCCTAAATCAATAAAACCTGACCGTTTAAAAGACATTAACAACTGGAGACCTATCACGATCGGTTCCATCCTGCTAAGACTATTCTCCAGGATTATAACAACCAGATTGAGTAAAGCGTGCCCCCTCAACCCAAGGCAAAAAGGCTTCATCAGAGCGGCGGGAGGCTCTGAGAACCTGAAACTCCTGCAAACTATAATTCGATCTGCCAAAAGAGAACACAAACCATTGGGTGTTGTATTTGTGGACATTGCCAAGGCTTTTGACACGGTCAGCCACCAACACATCATACATGCTCTGCAACAAAGGGGAGTGGATCCCCACATCGTAGGGCTGGTGAACGACATGTACAAGGGCATCAGTACACGTATCACCACAAAGAGGAACACACACACAGACAAAATCCAGATCCGGGTTGGAGTAAAGCAGGGTGACCCGCTGTCACCCCTTTTATTTAACCTGGCAATGGACCCCCTGCTGCGCAAGCTGGAAGAGAAGGGTAGAGGCTACCACCAGGGACAGAGCAGCATCACAGCGATGGCGTTTGCCGATGATCTGGTCCTGTTAAGCGACTCCTGGGAAAACATGAGAATAAACATCGAAATATTAGAGACATTTTGCAATCTTACGGGTCTCAAAACACAAGGGGAAAAGTGCCACGGCTTCTACATCAAGCCCACAAAGGACTCCTACACTGTCAATAACTGCGCTGCCTGGACTATCAATGGCACTCCCCTAAACATGATTAACCCCGGTGAATCGGAAAAATACCTAGGCCTGCAGTTTGACCCCTGGACTGGGATAGCAAAGTGCAACCTTGCCAATAAACTAGAAATCTGGCTGGAACGGATCAATCAAGCTCCACTCAAACCCCTGCAAAAACTCGACATCCTCAAAACATACACCATCCCTCGACTGACCTACGTAGCTGACCATGCGGAAGTGAAGACAGGGACCCTTGAAGCCCTCGACCAAAAGATTAGAACAACGGTAAAAGACTGGTTACATCTACCTACGTGCACCTGCGACGCCATCCTGTATTCGAGCACGAGAGACGGCGGGCTGGGTGTCACCAAGCTGGCAGGCCTGATCCCCAGCGTGCAGGCCAGAAGATTACATCGGATCGCACAATCCTCTGACGAAGTAATGAAAGAATTCTTGGAGAAAGCTGAAATGGAAAAAAGATATGAAAAACTGTGGATTCAAGCTGGAGGAAAGAGGGAGAAGATGCCTTCAATCTGGGAAGCACTGCCAGCAGACCAACCATCTAACAACGTGGGCACAATTTCGGAATGGGAAGCACCGACCCCGAAAAATAAATTTCCTAAACCATGCAATTGGAGAAGAAAAGAATTCAAAAAATGGACCAAATTGTTGTCCCAAGGCCGTGGAATTAAGAATTTTAAAGGTGACAAAATTAGCAACAATTGGCTGCAATATTACAGACGCATACCTCACAGGAAGCTCCTCACTGCACTACAACTTAGGGCCAACGTGTACCCCACGAGAGAATTCCTCTCCCGGGGCAGAGAAGAAACATCTACCAAAGCATGCAGACACTGTGATGCGGAGAACGAAACCTGCGCCCACATCATCGGCAACTGTCCAGTGACACAGGACGCTCGAATCAAGAGGCACAACAACATCTGCGAAGTGCTTCTTGAGGAGGCAAAAAAGGCGGACTGGGTGGTGTTTAAAGAACCGCACATAAGGGATATCAACAAGGAACTGTACAAACCAGACCTAATTTTTGTTAAGGACAATCGGGCAATAGTTGTAGACGTAACAGTACGATACGAGACAACAAAAGCATCGCTTGAGGAAGCCGCTGCAGAAAAGGTAGACAAATATAGACATCTGGAAACAGAGGTACGTAACCTCACCAATGTAAAGGACATTACTTTTCTGGGTTTTCCTCTTGGAGCGCGGGGGAAATGGCACAAAGGGAACTTTGAACTTTTGAGTACTCTTGGACTCTCCAAATCAAGGCAAGAGACAATTGCAAAGACTCTATCCGCAGACGCGCTCTTGTCATCTGTGGACATTGTACATATGTTCGCCAGTAGGGCCAGACAAATACGTAATCTAGGTTAAATGAAATTTATATTTTTTTTTATTATTACTTTTTTTTTCTAGTTTTATTGTAGATTCCTTTTAGGATTTAGGTATGTCTTTTCCTATGGTATGCATTTATCGGTTTTTTCTTTTTATTTTATTATTGCAATATTTCTTTCTATTGTTGTAATGCTATTTGAACATGTTAACAATTGCTTTTTAATAAATTTGACGGTAGCCAGGGACGTGAGGTACGCCACAAGCCAGTTAGGTAGCTCATAGTAGGTAGGGACGGATTTTAATTTTTATTTCATAACGCGTCAATTACCACCCGATTTGGACTAATTTACCGGATTTGGACCAATTTACCGGATTTGTTCAAGGTGGACGGGCCACCTTTACTTAACCCGGAAAAGGAACATATATTAATTATATGTGTTCGAAAAAG</t>
  </si>
  <si>
    <t>TAGCCAAATGACTCACAGCCAAATGACTCACAGCGATGGCGTTTGCCGATGATCTGGTCCTGTTAAGCGACTCCCAGCGGCGCGGGCGCTCGAGGGCGCCCGGGCTAGCGCGGTCCGCCTTCGCGCTCTCCTCCGCGCGGGTCCCAGGCCCGATACGCGGAGTCCGGGGGCCGGGGCGCCGAGCCGAGGGCCGCGTGCCGCCCGGCCGCGAGCGCGCTCCGGGCGCTCGCGAGAGAGACCCACCCCTCCCTCCCTCCCCTGCCGGGCCCCGCGGCCTCGACTTCCCTCCGCGCGGGTCCCAGGCCCGATACGCGGAGCGGGGG</t>
  </si>
  <si>
    <t>TAGTTTTATTGTAGATTCCTTTTAGGATTTAGGTATGTCTTTTCCTATGGTATGCATTTATCGGTTTTTTCTTTTTATTTTATTATTGCAATATTTCTTTCTATTGTTGTAATGCTATTTGAACATGTTAACAATTGCTTTTTAATAAATTTGACGGTAGCCAGGGACGTGAGGTACGCCACAAGCCAGTTAGGTAGCTCATAGTAGGTAGGGACGGATTTTAATTTTTATTTCATAACGCGTCAATTACCACCCGATTTGGACTAATTTACCGGATTTGGACCAATTTACCGGATTTGTTCAAGGTGGACGGGCCACCTTTACTTAACCCGGAAAAGGAACATATATTAATTATATGTGTTCGAAAAAGTAGCCAAATGACTCACAGCCAAATGACTCACAGCGATGGCGTTTGCCGATGATCTGGTCCTGTTAAGCGACTCCCAGCGGCGCGGGCGCTCGAGGGCGCCCGGGCTAGCGCGGTCCGCCTTCGCGCTCTCCTCCGCGCGGGTCCCAGGCCCGATACGCGGAGTCCGGGGGCCGGGGCGCCGAGCCGAGGGCCGCGTGCCGCCCGGCCGCGAGCGCGCTCCGGGCGCTCGCGAGAGAGACCCACCCCTCCCTCCCTCCCCTGCCGGGCCCCGCGGCCTCGACTTCCCTCCGCGCGGGTCCCAGGCCCGATACGCGGAGCGGGGG</t>
  </si>
  <si>
    <t>Poecile atricapillus</t>
  </si>
  <si>
    <t>Black-capped chickadee</t>
  </si>
  <si>
    <t>Paridae</t>
  </si>
  <si>
    <t>GCF_030490865.1</t>
  </si>
  <si>
    <t>R2-1_PAt</t>
  </si>
  <si>
    <t>NGTMVKALKLLRVSTATQTNFKDWHIKSPQKLNFKPSEPGREVWKSLKLEFYNSLHCSEECTAHCLGREGLEGYPEVYVEETMACLSLNDNGTGESQEKITTPITAQEEVTALSEPEETTIQPQNNGESEDCPVISVPDKNPPCPRCGMIMNKMHGLIEHLLRAHGIRECKFKCTKCDLENTNFHRIACHYPKCKGKAKEPPPGKWPCDVCQMSFQTKIGLGQHKRIAHPAVRNQERIEATKPKETSARGAHKKCWSEEEENLLIQLIKQYEGNENINKLIAEHIPSKTAKQINDKRRCLVSKQPAPFGLQLRGKTQEQPQEKTRKPPKRKETTINQLKKHYEKMIPSKISDGTFIVYKEAFQEILKKKNKNPAHTISEITKDCIKVFKGMHSQEKNTRKPKQGHSQPKRRQAAKWMSKRAIKKGQYLRFQKLFYTDRGKLARIVLDDVEGLKCQIPANEISSVFRERWETPGNFKGFEDFEAEGTTDNTKFLPLITAKEIDKNIKEMAKTSAPGPDDITLGDLCKADPKFSLLTEIFNLWLTSGTVPDQVKNCRTVLLPKSDRPDRLKDINNWRPITIGSTVLRLFSRVLTARLSKACPINPRQKGFTRAPGCSENLQLLQLLLKTAKREHNEIAVVFVDIAKAFDTVSHQHIIESLRQRKVDEHIINLIQSMYVNTSTCIKTQDETSAPINILKGVKQGDPMSPLLFNLALDPLLCKLEKEGQGYKCEDAKITAMAFADDLVLLSDSWEGMMHNIKILETFCDITGLKTQGEKCHGFYIKPTKESYTINDCPPWTVNNTPLNMIPPGESEKYLGLQVDPWVGIAQAELLAKTNTWLERIGRTKLKPLQKVDLLKMYTIPRLYYIADHTDTPFVLLKNIDQAVRTKVKEWLHLPACTCDALLYSSTRDGGLGISRLEGLIPSIQARRLHRLAQSKDEILTNLLKGEGADLRHKKLWVKAGGDKTKIPSIWTTRPTVAVQAPTSENLSEWEVPTAKLKYPKPCNLRKKEFEKWKQLVSQGRGITHFENDSISNAWLTSYRAIHHRKLITALQLRANVYPTREFLARGRGGQYIKSCRHCNAENETCSHIIGKCPVTQDARIQRHNKICDLLTNIAQRKDWTVFHEPHIRDSNGQLFKPDLIFVKDNQAQVVDVTVRYESEESTLENAAEEKVSKYQHLEKEIQELTNAQQVTFIGFPLGSRGKWYPGNSMLLETLGLSKREQDRTSKTLASRALESSVDIIHIFASKTRTPG</t>
  </si>
  <si>
    <t>GAGGTAAGTCAGAGTTACTAACTGGGCTTTGCCGCGGAAATCAGACCTCCTCGTGGTCCCGCTGGATACCCGCAAGGGTAACTAACTGATTTCTGCCCCAGTGTGAGCGAGGCTGTGTTTTACACTGCTTCCCTGCCTTTGGACTCGCCACCCAGAGTGCAGTTTCGCGATTTTGCGTTGAAAAGTTATCGGCAGAAGCTCTTAAAAAGCTCCCTGCCTGAAACCGTGCCCACCGGTAAAGTTGGGCAAAGCTAACAGCGCTTGAGGGGGTACTGTTAGTTAAATCACCCTCAATTGGACTGACTTTAAACCTAAAACGGCACCATGGTGAAAGCTTTAAAGCTTCTCCGTGTGTCCACGGCGACTCAAACAAATTTTAAAGATTGGCATATAAAATCGCCACAAAAACTAAATTTTAAACCCTCAGAACCGGGAAGGGAGGTTTGGAAAAGTTTAAAACTGGAGTTCTACAACTCGTTGCATTGTTCTGAGGAATGTACTGCCCATTGTTTGGGGCGGGAGGGGTTGGAGGGATACCCAGAAGTGTACGTTGAGGAAACAATGGCCTGCTTATCTCTAAATGATAACGGGACTGGGGAGAGCCAGGAGAAGATTACCACACCCATAACGGCCCAGGAAGAAGTAACCGCCTTATCAGAACCAGAGGAGACCACTATTCAACCACAAAACAATGGGGAATCAGAGGACTGCCCTGTCATATCAGTTCCAGATAAGAATCCACCCTGCCCGCGCTGTGGAATGATAATGAATAAAATGCATGGACTAATTGAACATTTACTTAGAGCTCATGGAATTAGAGAATGCAAATTTAAATGCACCAAATGTGATTTGGAAAATACAAATTTTCACAGAATTGCCTGCCACTATCCAAAATGCAAAGGTAAAGCAAAAGAACCACCCCCGGGAAAATGGCCCTGTGATGTATGCCAGATGAGCTTTCAAACTAAAATTGGTTTGGGACAACATAAAAGAATTGCACACCCAGCAGTCAGAAACCAGGAAAGGATTGAAGCCACAAAACCAAAAGAAACATCAGCAAGAGGAGCCCACAAGAAATGCTGGAGTGAAGAGGAGGAAAATCTACTAATCCAACTAATTAAACAATATGAGGGTAATGAAAACATTAATAAACTGATTGCTGAACACATTCCATCCAAAACTGCAAAACAAATCAATGACAAGAGACGCTGTTTGGTATCAAAACAACCAGCCCCATTTGGATTACAACTTAGAGGAAAAACACAAGAGCAGCCACAGGAAAAAACCCGAAAGCCACCAAAACGTAAAGAAACCACAATAAACCAGTTGAAAAAGCACTATGAAAAGATGATCCCATCAAAAATCAGCGATGGCACCTTCATAGTGTACAAGGAAGCATTCCAAGAAATCCTCAAAAAGAAAAATAAAAATCCAGCCCACACCATCAGTGAAATAACCAAAGACTGTATAAAAGTATTTAAAGGGATGCACAGCCAGGAGAAGAACACCAGAAAACCAAAACAGGGTCACTCGCAGCCTAAGAGGAGACAAGCAGCAAAATGGATGAGCAAGAGAGCTATTAAAAAGGGTCAATATCTGAGATTCCAAAAACTATTTTACACAGATAGAGGGAAACTGGCCCGCATTGTCCTGGATGATGTGGAGGGGTTAAAGTGCCAAATTCCAGCTAACGAGATCAGCTCAGTGTTCCGTGAAAGATGGGAAACACCCGGCAACTTCAAAGGCTTTGAAGATTTTGAAGCAGAAGGAACAACTGATAACACCAAGTTCCTGCCACTGATAACTGCCAAGGAGATTGATAAGAACATCAAAGAGATGGCCAAAACATCGGCTCCAGGCCCAGATGACATCACCCTGGGAGATCTGTGTAAGGCAGATCCGAAATTTTCACTACTGACAGAGATTTTTAATCTCTGGTTAACATCCGGAACAGTTCCTGACCAAGTAAAGAACTGCCGCACGGTCCTGCTTCCGAAGTCGGACCGGCCAGACCGTCTGAAGGACATTAACAACTGGAGGCCTATCACCATCGGCTCAACGGTGTTGAGACTGTTCTCCAGAGTCCTGACAGCACGTCTGAGCAAGGCTTGCCCCATCAATCCTCGTCAAAAGGGATTCACAAGGGCACCGGGATGTTCCGAGAATCTCCAGCTCCTGCAATTGTTGCTGAAGACCGCAAAGAGGGAGCACAACGAGATCGCAGTTGTTTTTGTGGACATTGCCAAAGCCTTTGACACAGTGAGTCACCAGCATATTATAGAGAGCCTAAGGCAGAGGAAAGTAGATGAGCACATCATTAATCTCATCCAAAGCATGTATGTGAACACCTCTACATGCATTAAGACCCAGGATGAGACATCAGCTCCCATTAATATACTAAAGGGAGTCAAACAGGGGGATCCTATGTCCCCATTGCTCTTTAACCTCGCGCTAGACCCTCTTCTGTGTAAATTAGAAAAGGAAGGACAGGGATATAAATGTGAGGATGCCAAGATAACAGCTATGGCTTTTGCAGATGATTTAGTGTTACTAAGCGACTCCTGGGAGGGGATGATGCATAACATCAAGATCCTTGAGACTTTTTGTGACATCACCGGTCTCAAGACGCAGGGGGAGAAATGCCATGGCTTCTACATCAAGCCAACTAAGGAATCTTATACCATCAATGACTGCCCCCCATGGACTGTGAATAATACACCCCTCAACATGATACCCCCAGGAGAATCGGAAAAATACCTCGGGCTGCAAGTGGACCCCTGGGTTGGCATTGCCCAGGCTGAACTGCTAGCTAAAACCAACACATGGCTGGAAAGGATAGGAAGAACAAAACTAAAACCACTGCAAAAAGTAGATCTGTTAAAAATGTACACCATCCCCAGACTATACTACATCGCTGACCACACAGATACACCATTCGTACTCCTCAAAAACATCGATCAAGCGGTACGGACGAAGGTAAAAGAGTGGCTTCATTTACCAGCCTGCACTTGTGACGCTTTGCTGTATTCCAGCACAAGGGATGGGGGCTTAGGAATCTCTCGGTTAGAGGGTCTTATCCCCAGCATCCAGGCCAGGAGACTGCACAGACTGGCTCAATCAAAGGATGAAATTCTTACAAACCTCCTTAAGGGAGAAGGTGCAGATCTCAGACATAAGAAACTGTGGGTTAAAGCTGGAGGTGATAAAACGAAGATTCCATCAATCTGGACAACCAGACCAACGGTTGCAGTACAAGCGCCTACAAGTGAAAATCTATCAGAATGGGAAGTTCCGACCGCAAAACTGAAATACCCCAAACCCTGTAACTTAAGGAAAAAGGAATTTGAAAAGTGGAAACAGCTAGTATCTCAGGGCAGAGGGATCACACACTTCGAGAACGATTCCATCAGTAATGCCTGGCTTACATCATACAGGGCCATACATCACAGAAAATTAATAACAGCTCTTCAACTCCGTGCCAACGTATATCCCACCCGTGAATTTTTAGCAAGAGGAAGAGGAGGTCAATATATCAAATCATGCAGACACTGTAATGCAGAAAATGAAACCTGTTCACACATCATAGGAAAATGCCCGGTAACACAAGATGCAAGGATACAGAGGCACAACAAGATCTGTGACCTCCTGACCAACATAGCTCAGCGCAAAGATTGGACTGTTTTTCATGAGCCTCACATCAGAGACTCAAATGGACAATTATTCAAACCGGATCTCATTTTTGTCAAGGACAATCAGGCACAGGTGGTGGATGTTACTGTAAGATATGAATCGGAGGAAAGCACCTTGGAAAATGCTGCAGAGGAGAAAGTCTCAAAATATCAACATTTAGAAAAAGAAATACAAGAACTCACAAATGCTCAACAGGTTACATTTATTGGTTTTCCATTAGGATCAAGGGGAAAGTGGTATCCTGGGAACAGTATGCTCCTAGAGACTCTGGGACTTTCTAAAAGGGAGCAGGACAGGACTTCTAAGACTCTTGCGTCCAGAGCGCTGGAGTCCTCAGTGGATATTATCCACATCTTCGCGAGCAAGACTCGCACACCTGGATAGATAGTAAAACTCTGTATTAGTTAGATTACAGTTATTTTTTTTAGGTTAAGCATATTTTAGTTAGTTTCTTTCTGTATTAGTTAGTATTGTTGCTGATTAGTTCTTATATGTTTCTTTATATTTTTGAATGCTTTTATCACTGTATATACGTTATATTTTTCAATAAAGGTGTGGGAGTAGCTGGATAGATAGGGAACCCCCACCCCATCCCCCGCCCCCCATTTTCTGTTCCATCCTGAGTGATGGATGTATCATCCGACATGCGACGTTACACCTAATTTGGCACTAAAATCTCACGTTTGTGACATAGGTGGTCGGACCACCTTTATAAAAACCTTGAATTTGACCTATACCTACCGATTTTGACACAGGTGGACGGGCCACCTATACTTAACCCGGAAAAGGTGCATATACGTTAGTATGTGTTCGTTTAA</t>
  </si>
  <si>
    <t>TAGCCAAATGCCTCGTCATCTAATTAGTGACGCGCATGAATGGATGAACGAGATTCCCACTGTCCCTACCTACTATCCAGCGAAACCACAGCCAAGGGAACGGGCTTGGCGGAATCAGCGGGGAAAGAAGACCCTGTTGAGCTTGACTCTAGTCTGGCGCTGTGAAGAGACATGAGAGGTGTAGAATAAGTGGGAGGCCGGGCGCGCGCTCGGCGGCACGGGGCGACCCGGCCGCCGGCGTCCCGGCCGCCGGTGAAATACCACTACTCTGATCGTTTTTTCA</t>
  </si>
  <si>
    <t>TAGATAGTAAAACTCTGTATTAGTTAGATTACAGTTATTTTTTTTAGGTTAAGCATATTTTAGTTAGTTTCTTTCTGTATTAGTTAGTATTGTTGCTGATTAGTTCTTATATGTTTCTTTATATTTTTGAATGCTTTTATCACTGTATATACGTTATATTTTTCAATAAAGGTGTGGGAGTAGCTGGATAGATAGGGAACCCCCACCCCATCCCCCGCCCCCCATTTTCTGTTCCATCCTGAGTGATGGATGTATCATCCGACATGCGACGTTACACCTAATTTGGCACTAAAATCTCACGTTTGTGACATAGGTGGTCGGACCACCTTTATAAAAACCTTGAATTTGACCTATACCTACCGATTTTGACACAGGTGGACGGGCCACCTATACTTAACCCGGAAAAGGTGCATATACGTTAGTATGTGTTCGTTTAA</t>
  </si>
  <si>
    <t>Pipra filicauda</t>
  </si>
  <si>
    <t>Wire-tailed manakin</t>
  </si>
  <si>
    <t>Pipridae</t>
  </si>
  <si>
    <t>GCF_003945595.2</t>
  </si>
  <si>
    <t>LPSLVGSIGIDKMGWLLRLMWVSTGTQTDSRDWKPVVPKLNEVSSSLVTTSDEIELQHLEFASSKEIGNWQVTQILSQEEKLALFPDVYESSTSDSVRDNENNISDNNNEINGDEDDSFMLATEPALDSQKNRSPGKIPLVRLPDKNPSCPCCKTKIAGVERLIDHLLRSHGIRKTVFQCIKCDLQSDNYRSIVCHYPKCKGAIDMGPSGDWICEVCGRSFQTNRGLGQHKRLSHPEVRNQERIAATRPKERTARESSRKCWSKEEEELLEKLVKQYEGEKYINKLIAEHIPSKTIKQISDKRRHMFPVQKEREDRDGYVQVDKRKRHLEIETPSPDQLRVHYLAMITKGLKSRKMNNYSRVFQKIVEGKPEVHAIINDITIEWYGHLEARCRRRETSDVKMERGQIQGPQSKRKAANWMKKRAIKKGQYLRFQKLFYKDRGKLARIILDDIESVKCEIPLPEVHSVFKTRWETTGRFKNLGNFRSIGMADNNVFKAMITEKEIIKNINEMNKNTAPGPDGITVRELIKMDPKFTQITEMFNLWLTSGRIPDIIRECRTVLLPKSTKPDRLKDINNWRPITIGSVILRLFSRILTARLIKACPINPRQRGFIKSPGCSENLKLLQLLMKNAKREHNELGVVFVDIAKAFDTINHQHIITGLKQKGVDAHIINLIANMYENIYTRIGINNKQLDPIQINVGVKQGDPMSPLLFNLAMDPLLCELEQYGEGFKFRNKSITAMAFADDLVLLSGSWEGMKRNIEILETFCDLTGLKTQGEKCHGFLIKPTREAYTINDCPPWTIDGTPINMVNPGSSEKYLGVQIDPWIQIAKSDLSSRIETWLCRVSEAPLKPFQKVDMLKTYVIPRIIYLADHTEIKSGSLEALDLKIRMTVKKWLHLPASTCDAILYSSIKDGGLGIIKLQALIPSVQARRLHRLAQGSDDILRAVLVEENITQMYEKLWISAGGDKEKVPNIWAPKPTVQTATLGEEEISEGENNILKNNYPRPCNWKKKEFQKWTQLQSQGIGITNFEGDTISNNWIKNYRGIPHRKLLTALQLRANVYPTREYLARGKKDGYIRSCRHCQAENESCAHIIGQCPIVKDARIKRHNYICGMLAEEAKMKEWMVYQEPNIRDTDGELFKPDLIFVKDKKALVVDVTIRYEADDTTLDKAAKEKVRKYRHLEKEIKELTNTEKVTFIGFPLGARGKWYNKNFDLLQTLGLSASKRERTARALASRALFTSVDIVHIFASKSSTQLCK</t>
  </si>
  <si>
    <t>CCCGCCCGGGCGCGGCGGCCCGCGCGGGCCGGCGCGCGGCGGCGACTCTGGACGCGCGCCGGGCCCTTCCCGTGGATCGCCCCAGCTGCGGCGGGCGCCGCCCGCCCCCCCCTCCGCCCGCCCTCCGCCCGGCCGTGGCCGGCGCCCCAGCGGCGGCCGCCGCGTGCGCGGCGCCGCGGCCGGCCGCGCGCCGCGGGTCGCCTGCGGCGCGCGGTCCCGGCGGGCGCCCGCGCGCCCGGCCGCGGCCGGCGCGGGCCGCGCGGTCGGCGCGGGGGAGGGTCCCCGGGGGGGGTCCCCGGGCCGGCGCCCCGCCTCGGCCGGCGCCTAGCAGCCGGCTTAGAACTGGTGCGGACCAGGGGAATCCGACTGTTTAATTAAAACAAAGCATCGCGAAGGCCCGCGGCGGGTGTTGACGCGATGTGATTTCTGCCCAGTGCTCTGAATGTCAAAGTGAAGAAATTCAATGAAGCGCGGGTAAACGGCGGGAGTAACTATGACTCTCTTAACG</t>
  </si>
  <si>
    <t>CGACAGCATAGTTACTAACTGGGCTAAGCTGCAGAGATCGCACCTCCCCGTGGTCCCGCTGGATGCCCGTAAAGGGTAACTAAGTCGATCTCTGCCCCAGTCCGGAGGAGAAGGCCATAACCTCTCTCTCCCTATCGTCTGGACTCACTACCCAGCGATAGTACTCAAAAATAGTGAAACAAATTTTTGTGGTATTAACTTACCGAGGTTAATTGCCCGAAACCTTGCCCACGGGCTAAAGTTGGGCTCTAGGTTGACAGGTATTGAGGGGTACTGTTAACCTTGACTTCCCTCACTTGTTGGATCTATTGGTATTGACAAAATGGGCTGGTTGTTAAGGCTGATGTGGGTCTCAACCGGCACACAGACGGATTCAAGAGATTGGAAACCTGTTGTACCTAAACTGAATGAAGTATCTAGCTCCTTAGTAACAACATCAGATGAAATTGAGTTACAACATCTTGAGTTTGCTAGTTCGAAAGAGATCGGAAACTGGCAGGTAACTCAGATATTATCGCAGGAGGAGAAATTGGCATTATTTCCAGATGTTTACGAGTCAAGTACATCAGACTCAGTCAGAGACAATGAGAACAATATCTCTGACAATAATAATGAGATAAACGGAGATGAGGATGACTCATTTATGCTCGCAACAGAACCCGCTCTAGACTCCCAGAAAAATCGATCGCCAGGAAAGATACCACTGGTGAGATTACCCGACAAAAATCCATCTTGTCCTTGTTGTAAGACCAAAATAGCGGGAGTAGAGAGACTCATAGACCATTTGCTTCGATCGCATGGAATAAGAAAGACCGTTTTCCAATGTATTAAGTGCGATCTGCAAAGTGATAATTATCGTTCTATTGTTTGTCACTATCCTAAGTGTAAAGGTGCTATTGATATGGGTCCATCTGGTGATTGGATTTGTGAGGTGTGTGGGAGGAGTTTTCAAACTAATAGAGGCTTGGGACAGCATAAAAGGCTGAGTCACCCAGAAGTTAGAAATCAGGAAAGAATTGCTGCTACTCGCCCTAAAGAGAGAACAGCTCGGGAATCCTCCCGCAAGTGTTGGTCAAAGGAGGAAGAGGAATTATTGGAGAAATTGGTTAAGCAATATGAGGGAGAGAAATATATTAATAAATTAATCGCTGAACATATTCCATCTAAGACAATCAAGCAAATCAGCGATAAAAGGCGGCATATGTTCCCTGTACAAAAAGAAAGGGAAGATCGGGATGGTTATGTACAGGTTGATAAAAGAAAAAGACATCTAGAAATAGAAACGCCTAGCCCGGATCAACTACGGGTACATTATCTGGCAATGATTACAAAAGGGCTAAAATCAAGAAAGATGAATAACTATTCAAGGGTGTTTCAGAAAATTGTTGAAGGGAAACCAGAGGTTCATGCAATAATTAATGATATAACGATAGAATGGTATGGGCACCTCGAGGCTAGGTGTCGAAGAAGGGAAACATCGGATGTGAAAATGGAGAGAGGGCAGATACAGGGTCCACAAAGTAAGAGAAAAGCAGCAAATTGGATGAAAAAGAGGGCAATCAAAAAGGGGCAATACTTGAGATTTCAGAAACTATTTTATAAAGATCGAGGAAAATTGGCAAGAATAATCCTTGATGATATAGAGTCTGTGAAATGTGAAATACCACTCCCAGAGGTACATTCGGTGTTTAAAACTAGATGGGAAACAACTGGGAGATTTAAAAATCTTGGAAATTTTCGATCTATAGGTATGGCTGATAATAACGTTTTTAAAGCCATGATTACCGAAAAAGAAATCATTAAGAATATTAATGAGATGAATAAAAATACAGCTCCCGGGCCGGATGGGATCACAGTAAGAGAATTAATTAAAATGGATCCCAAATTTACACAAATAACAGAAATGTTTAATTTATGGTTAACATCGGGAAGGATACCAGATATCATAAGGGAATGCCGAACGGTATTACTACCGAAGTCAACTAAGCCAGACCGTCTTAAGGACATCAATAATTGGAGACCCATTACGATCGGGTCTGTAATTTTAAGGTTATTTTCAAGGATATTGACGGCTAGGCTAATAAAGGCGTGCCCTATAAACCCTAGACAAAGGGGTTTTATAAAATCGCCGGGATGCTCTGAAAACTTAAAGCTATTACAACTTCTTATGAAAAATGCGAAAAGAGAGCATAATGAACTGGGAGTGGTATTCGTTGATATTGCGAAAGCTTTTGATACAATAAACCATCAACACATTATCACAGGTCTAAAACAAAAAGGGGTAGATGCCCATATAATTAATCTGATTGCAAATATGTACGAAAATATTTACACCCGAATTGGCATCAATAATAAACAATTAGACCCAATTCAAATTAATGTGGGTGTTAAACAAGGGGACCCTATGTCTCCTTTGTTATTTAATTTGGCTATGGATCCCCTATTGTGCGAATTGGAACAATATGGAGAAGGGTTCAAGTTTAGAAATAAATCTATTACGGCAATGGCTTTTGCTGACGATTTGGTTTTACTTAGTGGATCCTGGGAAGGTATGAAGAGGAACATCGAGATTCTTGAGACATTTTGTGATTTAACTGGTCTCAAGACACAAGGGGAGAAATGCCATGGTTTTCTGATAAAGCCTACTAGAGAGGCATATACTATTAATGATTGTCCACCATGGACTATAGATGGGACACCCATTAATATGGTTAATCCGGGTAGCTCTGAGAAATATCTTGGCGTTCAGATTGATCCGTGGATACAAATAGCTAAATCAGATTTATCATCAAGAATAGAAACATGGTTATGCCGCGTTAGTGAAGCACCACTTAAACCATTTCAAAAAGTGGATATGCTGAAAACATACGTGATCCCTCGAATAATATATTTAGCTGACCATACAGAGATAAAATCTGGATCTTTGGAAGCATTAGACTTAAAGATTAGAATGACGGTTAAGAAATGGTTACATCTACCAGCCAGCACTTGTGACGCCATTCTATATTCCAGCATAAAGGATGGTGGGTTGGGAATTATCAAATTACAAGCATTGATCCCGAGTGTGCAAGCCAGAAGGTTGCATAGGCTTGCACAAGGTTCCGATGACATCTTAAGGGCCGTTTTGGTTGAGGAAAACATCACGCAAATGTATGAGAAATTATGGATATCAGCTGGCGGAGATAAAGAGAAAGTACCGAATATTTGGGCACCCAAACCAACGGTGCAAACAGCGACGCTGGGTGAGGAAGAGATATCAGAAGGGGAAAATAACATACTTAAGAATAATTACCCGCGGCCTTGTAATTGGAAGAAGAAGGAATTTCAGAAATGGACCCAATTACAGTCCCAAGGTATTGGGATTACCAACTTTGAAGGAGATACGATTAGTAACAACTGGATTAAGAACTATCGTGGTATACCTCATCGGAAACTCCTGACAGCTCTACAGCTGAGAGCGAATGTTTACCCCACTAGAGAATATTTGGCTAGAGGGAAGAAAGATGGTTACATCAGGTCCTGTAGACATTGCCAAGCCGAGAATGAGTCCTGTGCCCACATCATCGGGCAGTGTCCAATCGTTAAAGACGCTAGGATCAAACGTCATAATTACATCTGTGGCATGCTCGCTGAAGAAGCGAAAATGAAAGAATGGATGGTCTATCAGGAACCTAATATAAGAGACACAGACGGGGAGTTGTTTAAACCCGACCTAATTTTCGTGAAGGATAAAAAGGCACTTGTTGTGGATGTGACGATAAGGTATGAAGCGGATGACACCACGCTTGATAAAGCAGCAAAAGAGAAAGTGAGGAAATATCGACATCTAGAGAAGGAGATCAAGGAATTAACTAACACCGAGAAAGTAACTTTTATCGGCTTTCCCCTTGGAGCAAGGGGTAAGTGGTATAATAAAAACTTTGATCTTTTGCAGACTCTGGGATTATCAGCCTCAAAGCGGGAAAGAACAGCTCGAGCTTTAGCATCCAGAGCCCTCTTCACCTCAGTTGACATCGTACATATATTTGCAAGTAAAAGTTCTACACAGCTTTGTAAGTAGTTATCTCTTCATGTTGTTACTAAGTTTTAGATTTTCTTTGATTTTATCATTTTTTATTGTCTTTTATTGTCTTTTTAGCCTCTTTTAGTTTTTTAGTAATTATCTGTATTAGGTTTCATCTTACTTTTAATTGTATTAGTTTTATTTGTATTTTATTAGTTGCTATTAAAGCTGTGTTCTTTTATTGTGACCCTTTCCCCAAAGTGGTGAATCTCGTAATGATTACATCTAGCGCTCACTGGACATGACGATGGTGGACGGGCCACCTCTAACCCGGAAAAGGTACATACACTCTGTGTGTGTTCGTTTAA</t>
  </si>
  <si>
    <t>TAGCCAAATGCCTCGTCATCTAATTAGTGACGCGCATGAATGGATGAACGAGATTCCCACTGTCCCTACCTACTCTCCAGCGAAACCACAGCCAAGGGAACGGGCTTGGCGGAATCAGCGGGGAAAGAAGACCCTGTTGAGCTTGACTCTAGTCTGGCGCTGTGAAGAGACATGAGAGGTGTAGAATAAGTGGGAGGCCGGGCGCGCGCTCGGCGGTGCGGGGCGACCCGCCCGCCGGCGTCCCGGCCGTCGGTGAAATAC</t>
  </si>
  <si>
    <t>TAGTTATCTCTTCATGTTGTTACTAAGTTTTAGATTTTCTTTGATTTTATCATTTTTTATTGTCTTTTATTGTCTTTTTAGCCTCTTTTAGTTTTTTAGTAATTATCTGTATTAGGTTTCATCTTACTTTTAATTGTATTAGTTTTATTTGTATTTTATTAGTTGCTATTAAAGCTGTGTTCTTTTATTGTGACCCTTTCCCCAAAGTGGTGAATCTCGTAATGATTACATCTAGCGCTCACTGGACATGACGATGGTGGACGGGCCACCTCTAACCCGGAAAAGGTACATACACTCTGTGTGTGTTCGTTTAA</t>
  </si>
  <si>
    <t>Otus scops</t>
  </si>
  <si>
    <t>Eurasian scops owl</t>
  </si>
  <si>
    <t>ASM3987717v1</t>
  </si>
  <si>
    <t>R2-1_OSc</t>
  </si>
  <si>
    <t>DKMVRPLKLTFISVATQTGLDNTLTKQQNFTIITDNITSNLKNIEILNTDEIILNNTNVDNQYEGLNALPDVYDEPSSSEPSYNKERANEEEGETILPKAVVGVRSPASPTQPPQTIPSTPIIKLPDKTNDCPYCKTIFGKLSKLIEHYHRYHGIRKILYECRSCGKTNEKHQSIACHIPKCKGVTNKEVINGLTCEECGKIFETKIGLGQHKRLAHPITRNQERIKAAQPKLNSARGAHNQCWTNDEITLLLQLDHQYRGSKNINKLISEHIPSKTTKQISDKRRALYKNINIEPDNNQEWIQQLQKRDHQGDIGQLIDEGLQSRYRKIIRKWIRTEKLPILQETFQKIIDDDINKTTLIEESFENQYSFLYKRSSDSNNNTQSQDQMKKTKGRNKNGNCNSKTSREWMKKRAKKRGEFLRFQSLFYKNRKKLANIILDEVESLRCNIPIKDLQKTYRDRWESPGTFQDLGGFQPRGKADNSAFESMITAKEITKNIKEMSKHAAPGPDGLTLRHLIALDPDNAQLMELFNLWLLSGTIPDITKECKTVLIPKSALRERLNDINNWRPITIGSIVLRLFSRILTARLTKACPINPRQRGFIRTSGCSENLKLLKLLINNAKKGKQPLGVVFVDIAKAFDTVNHNHIIEVLKQKGVDKHIITLITNMYKNTKTYIDLKNKQSDPIGIQIGVKQGDPMSPILFNLALDPLICKLEEEGVGYQHQSAQLTTMAFADDLVLLSSSWDGMQKNLEIVNIFCEITGLKTQGEKCHGFFIKPTKDSYTINDCQPWTIRGTPLNMIHPSNTEKYLGLLVDPWVGISKPGLLDKIKFWLNKLEKSPLKPFQKIDMLRTYTIPRIIYLADHSDTKITNLETLDLTIRNTVKSWLHLPPSTADAVLYSSTKDGGLGLTRLSGLIPSVQARRLHRIAQSSDDTIKSIVKNENIEKEFEQLWIAAGGDKDKKPSIWDPGTITTRVNGIMREEDSERERPTPRRVFPKPCNWRNNEFKKWTNLQSQGRGIANFEKDNISNNWIERYRGIPHRKLITALQLRANVYPTREFLGRGRQSTFNRSCRHCQAESETCAHIIGYCPIVKDARIKRHNKICQILIDEAKKKDWTIFQEPLLRDNKNELYKPDIIFIKDKTAVVLDVTIRYENKLETLQEAATEKVNKYKHLKNQIQELTPLI</t>
  </si>
  <si>
    <t>ATCATAGTTACTAACTGGGCTCAGCTGCAGAGGCCATACCTCCACGTGGTCCCGCTGGATGCCCTTCGGGGTAACCGAACTGGCCTCTGCCCCAGTATAAACATCAGAGTTGTGGTGATTCCCAGCCCTATCAAACGGCATCACCAACCGCTTGATAGTAAATAAGGTGTAACAAACTATAGGCATCAATTAACTTGATTGCCCTGAGCCTCGCCCACTGGCTAAGTTGGGCAAAACCTTTCAACTCGTTAAGGGTGAGTTGATTGGTTCTGACTACCCTTACTTGAATTAAGACAAAATGGTGCGACCACTTAAATTAACATTCATATCGGTCGCCACCCAAACCGGATTAGACAATACCCTCACTAAACAGCAAAATTTTACCATCATTACAGATAACATAACATCAAATTTGAAAAATATAGAGATATTAAACACTGATGAAATTATACTTAATAACACCAATGTTGATAATCAATATGAGGGGTTAAATGCGCTGCCAGACGTATATGACGAACCTTCCTCTTCTGAGCCCAGCTACAATAAAGAAAGGGCAAATGAAGAGGAGGGGGAAACCATATTACCGAAGGCAGTAGTAGGAGTTAGATCCCCAGCTTCCCCCACCCAGCCACCACAAACAATACCCAGTACCCCAATAATTAAATTACCCGATAAAACTAATGACTGCCCCTATTGTAAAACTATATTTGGCAAACTTTCAAAACTTATAGAGCATTATCATAGATATCATGGTATCAGAAAAATTCTATACGAATGTAGATCTTGCGGCAAAACAAATGAAAAACATCAAAGCATAGCATGCCACATACCCAAATGTAAAGGGGTTACAAATAAGGAGGTGATTAATGGACTAACTTGTGAGGAATGTGGGAAAATATTTGAAACTAAAATTGGATTAGGACAACATAAAAGATTAGCTCACCCCATAACACGAAATCAGGAACGCATTAAAGCGGCACAGCCTAAATTAAACTCTGCCAGAGGAGCCCACAATCAATGCTGGACTAATGATGAAATTACCTTACTACTACAATTAGATCATCAGTACAGGGGGTCTAAAAATATTAACAAACTAATTTCTGAACACATCCCATCAAAAACGACAAAACAGATCAGTGATAAAAGAAGGGCCCTATATAAAAACATAAACATAGAGCCAGATAATAACCAGGAATGGATCCAACAACTCCAGAAAAGAGATCATCAAGGGGACATTGGACAACTAATTGACGAAGGACTTCAATCAAGATATAGGAAGATAATTAGAAAATGGATAAGAACTGAAAAGCTGCCCATTCTACAAGAAACATTTCAAAAAATAATAGATGACGATATCAACAAAACTACTCTTATAGAAGAATCATTTGAAAACCAATACTCATTTCTATACAAGCGGTCATCTGACTCAAATAACAACACTCAAAGCCAAGATCAAATGAAGAAAACTAAAGGTCGGAACAAGAACGGAAACTGCAACTCAAAAACATCGAGGGAGTGGATGAAGAAAAGAGCGAAAAAGAGAGGTGAATTTCTACGATTCCAATCCTTGTTTTACAAAAACAGAAAGAAGCTGGCGAACATCATATTGGATGAAGTAGAATCACTAAGATGCAACATCCCAATCAAAGATCTGCAAAAGACCTATCGAGATAGATGGGAGTCACCTGGAACATTTCAAGACCTGGGAGGCTTTCAACCAAGAGGAAAAGCAGACAACTCTGCCTTCGAGTCAATGATCACTGCGAAAGAAATAACAAAGAACATCAAAGAAATGAGCAAACATGCAGCACCCGGCCCGGATGGACTAACCTTGAGACACCTAATAGCACTAGACCCAGATAACGCTCAATTAATGGAGCTATTCAATCTATGGCTCCTATCAGGCACGATTCCAGATATCACCAAGGAATGCAAAACTGTGCTCATACCAAAATCAGCCTTACGAGAGCGCCTGAATGACATTAACAACTGGCGTCCAATCACGATTGGGTCTATTGTTCTTAGATTATTCTCAAGAATATTGACAGCAAGACTCACAAAGGCTTGTCCAATTAACCCGAGGCAAAGAGGATTCATCAGAACATCAGGCTGCTCAGAAAACTTAAAACTATTGAAACTACTTATAAATAATGCAAAAAAAGGAAAACAACCATTAGGAGTAGTTTTCGTTGATATCGCCAAAGCATTCGATACGGTCAATCACAACCATATTATCGAGGTATTAAAACAAAAAGGGGTGGATAAGCACATTATTACTCTCATTACCAACATGTATAAAAACACTAAGACCTACATAGACTTAAAGAATAAGCAGTCGGATCCCATTGGGATTCAAATTGGAGTTAAACAAGGAGATCCAATGTCCCCAATACTTTTTAATTTGGCCCTTGACCCCTTAATTTGTAAATTAGAAGAAGAAGGCGTCGGCTATCAACACCAATCAGCACAATTAACAACAATGGCCTTCGCTGACGATTTAGTTCTCCTTAGTAGCTCTTGGGATGGAATGCAGAAAAATCTAGAAATAGTAAATATATTTTGTGAAATCACTGGCCTAAAAACCCAAGGTGAAAAATGTCACGGCTTTTTCATCAAGCCCACCAAGGACTCTTACACCATCAATGACTGTCAACCTTGGACAATAAGGGGAACTCCCCTTAACATGATCCACCCAAGCAATACAGAAAAATACTTAGGCCTACTTGTAGATCCATGGGTGGGCATTTCCAAACCAGGACTACTAGATAAAATTAAATTTTGGTTAAACAAATTAGAAAAATCTCCACTAAAGCCATTCCAAAAAATTGATATGTTGAGAACATATACTATCCCCCGGATTATATACCTGGCAGACCACTCAGATACAAAAATCACAAATTTAGAAACATTAGACTTAACAATTAGAAATACAGTTAAATCATGGCTACATTTACCCCCGAGTACAGCTGATGCCGTCCTATACTCCAGCACCAAAGATGGTGGATTGGGCCTAACCAGGCTCTCTGGCCTAATCCCAAGTGTACAAGCAAGAAGACTTCACAGAATTGCTCAGTCCTCGGATGACACAATTAAATCAATAGTAAAAAACGAAAACATTGAAAAGGAATTTGAACAACTATGGATCGCAGCTGGAGGCGACAAAGACAAAAAACCATCCATTTGGGACCCCGGAACAATTACAACTAGAGTTAACGGAATTATGCGCGAAGAAGATTCAGAACGGGAAAGACCTACACCGAGGCGGGTCTTTCCTAAACCATGCAATTGGCGAAATAATGAATTTAAAAAATGGACAAATTTGCAATCCCAAGGCCGTGGAATTGCAAATTTTGAAAAAGATAACATCAGTAACAATTGGATTGAAAGATATAGAGGCATTCCTCACAGAAAATTAATAACGGCCCTCCAATTAAGAGCTAATGTATACCCCACTAGAGAATTCCTAGGGAGAGGCAGACAATCGACATTTAATAGATCTTGTCGTCATTGTCAAGCCGAATCTGAAACTTGCGCCCACATCATTGGCTACTGTCCAATAGTTAAGGATGCACGAATTAAAAGGCACAATAAAATATGCCAAATTCTAATTGATGAAGCTAAAAAGAAAGATTGGACAATATTCCAAGAACCACTGTTAAGAGATAACAAAAATGAACTATATAAGCCTGATATAATATTCATTAAGGACAAAACAGCAGTGGTTCTAGATGTAACAATTAGATATGAAAACAAATTGGAGACGCTGCAGGAGGCTGCAACAGAAAAAGTAAATAAATACAAACATCTTAAAAATCAAATTCAAGAACTAACGCCACTAATATGAAATTTGTGGGCTTCCCCCTAGGCTCTAGAGGAAAGTGGCATGCAGACAATTACTCAGTACTTGCAGAACTGGGCATTTCCAAATCAAGACAAACTAAATTAGCGAGGAGACTATCAAACTTTGCATTATTCTCCTCGGTAGATATAATACACATATTCGCTAGCAAATCCCGTTCAAAAACTGATTAATTTCCTCTGTAAATAGTTTTCCTCTGTTATACGGTTTTTCTCTGTTGTACTATGTTAAATAATGCCTCCTCATGTCTCTTCATGTAAGTGGCTAGCTGGATAGTGGACTGGGAATCGAGTTCCATTACAAGACGCGTCGCACGGTCAGAACAATACCATCACATGCTGACCCTCTACCCTAATTGGCAAAATACACCAATCTGGACAAAGGTGGACGGGCCACCTATACTTAACCCGGAAAAGAAATACACATCTATGCAAATATATGTGTATTTACTAAA</t>
  </si>
  <si>
    <t xml:space="preserve">Phodilus badius </t>
  </si>
  <si>
    <t>Oriental bay owl</t>
  </si>
  <si>
    <t>ASM4020759v1</t>
  </si>
  <si>
    <t>R2-1_PBad</t>
  </si>
  <si>
    <t>ECKKCGKTNDKQQSIACHTPKCKGITNKEEINGLSCEECGKLFETKIGLGQHKRLAHPITRNQERIKAAQPKPNSARGAHSQCWTNEEITLLLELDHQYRGSKNINKLIAEHIPSKTAKQISDKRRALYKNINIEQDNNQDWIQQLPKGEHLRDIGQPIDEGLQSRYRKTIRKWITTEKLPILQETFQKVMEDNVNKTTLIEDSFENYYSFLYMRSSDSENNTQKQDLKKKTKDQAKNRNHNTKISKEWMKKRAKRRGEFLQFQYLFYKNRRKLANIILDEVESLRCNIPIKDLQRIFKERWESSGKFQDPGGFQPRGKAGNTAFKSMITAKEIAKNIKEMSKHAAPSPDGLTLRHLIALDPDNTQVMELFNLWLLSGTIPDVIKECRTVLIAKSALQERLYDINNWRPITIGSIVLRLFSKILTARITKACPINPRQRGFIRTSGCSENLKLLKLLINNAKKEKQPLGVVFVVIAKAFDTVNHNHIIEVLKQKGVDKHIIRLITNMYKNTKTYTDLKNEQSDPIGIQIGVKQGDPMSPILFNLALDPLICKLEEEGVGYQHRSAHLTTMAFADDLVLLSSSWDGMQRNLDIVTIFCEITSLKTQGEKCHGFFIKPTKDSYMINDCQPWTIKGTPLNMIHPSNTEKYLGLLIDPWVGISKPKLLDKIKSWLNKLEKSPLKPFQKIDLLRTYTIPCVIYLADHSDTKITNLETLDLTIRNTVKPWLHLPPSTADAVLYSSTNDGGFGLTRLSGLIPSVQARRIHRIAQSSDETIKTIVNNKNIQKEFEHLWIAAGGDKDKKPSIWDPGTVTTKTNGILCEEDSEWERPTPRRVFPKPCNWRNNEFKKWTNLQSQGRGIANFEKDNISNNWIERYRGIPHRKLITALQLRANVYPTREFLGRGRQSTFHRSCRHCQAESETCAHIIGYCPIVKDAGIKRHNKICQILINEAKKKNWTTFQEPLLRDNKNELYKPDIIFIKDKTAVVIDVTIRYENKLETLQEAATEKVNKYKHLKNQIQDLTNATNIKFVGFPLGSRGKWHADNYTILTDLGISRSRQT</t>
  </si>
  <si>
    <t>TAATTAGTGACGCGCATGAATGGATGAACGAGATTCCCACTGTCCCTACCTACTATCCAGCGAAACCACAGCCAAGGAACGGGCTTGGCGGAATCAGCGGGGAAAGAAGACCCTGCTGAGCTTGACTCTAGTCTACCCCTTACTGGATTTGCGACAAAATGGTGCGACCAATTAAATTACCATTCGTATCGGTTGGCACCCAAACTGGATTTGACACCACCCTCAATAAACCACAAATTTCTAAGATCATTTCGGATAATCCACCATCAAATTTGAAAGCAATAGAAATAATAAATACTCATGAAAATTTTATTAACAACATTAACAACAATAATCAATATGAGGGTTTACCTACGCTGCCAGAGGTATATGATGAACCTTCCGATTCTGAGCTCAATAATAATAAAAGAAGGGCAACAGAAGAGGAGGGGCAACCCATATTACCGACAGCCGTAGCCCAAATTAGATCCCCAGTGTCCACTACCCAGTCACCCACAACCACATCATTACTGAAAACACCAATAATTAAATTACCCGACAAAAGATACTCCTGCCCCTACTGTGAAATCATTTTCGGTAAAATATCCAATCTAACTGACCATATACATAGATCCCATGGTAAAAGAAACATACTATAGGAATGTAAGAAATGTGGTAAAACCAATGACAAACAACAGAGCATAGCATGCCACACACCAAAATGCAAAGGGATTACAAATAAGGAGGAGATAAACGGACTATCTTGTGAGGAATGTGGGAAATTATTTGAAACCAAAATTGGATTGGGACAACATAAACGTTTAGCTCACCCCATAACCCGCAATCAAGAACGTATTAAAGCGGCACAACCTAAACCAAATTCTGCCAGAGGAGCCCACAGTCAATGTTGGACTAATGAGGAAATTACCCTATTACTAGAATTAGATCATCAATACAGGGGGTCAAAAAATATTAACAAATTAATTGCCGAACATATTCCATCAAAAACGGCAAAACAAATTAGCGACAAAAGAAGGGCCCTATATAAAAACATAAATATAGAACAAGATAACAACCAGGATTGGATCCAACAACTTCCAAAAGGAGAACATCTAAGGGACATTGGACAACCTATCGATGAAGGATTGCAATCAAGATATAGGAAGACAATTAGAAAATGGATAACAACAGAAAAACTGCCCATTTTACAAGAAACATTTCAAAAAGTAATGGAAGACAATGTCAACAAAACAACTCTTATAGAAGACTCATTTGAAAACTACTACTCATTTCTGTATATGCGATCATCTGACTCAGAAAACAACACTCAAAAACAAGATCTAAAAAAGAAAACGAAAGATCAGGCCAAGAATAGAAATCACAATACAAAAATATCGAAGGAATGGATGAAGAAAAGAGCGAAAAGGAGAGGAGAATTCCTACAATTTCAATACCTATTTTACAAAAACAGAAGGAAATTGGCAAATATTATATTAGATGAAGTGGAATCATTAAGATGTAACATTCCAATTAAAGACTTGCAAAGGATTTTTAAGGAAAGATGGGAGTCATCTGGAAAGTTTCAAGATCCAGGAGGTTTCCAACCGAGAGGAAAAGCTGGTAACACTGCCTTCAAGTCAATGATCACTGCTAAAGAAATAGCAAAAAACATCAAAGAAATGAGCAAACATGCAGCACCCAGCCCGGATGGATTAACCTTGAGACATCTCATAGCACTAGATCCAGATAACACCCAAGTAATGGAACTTTTCAATCTATGGCTATTATCAGGCACGATTCCAGATGTCATCAAGGAATGTAGAACAGTGCTTATAGCAAAATCAGCCTTACAGGAACGCCTATATGACATCAATAATTGGCGTCCGATCACAATTGGATCTATTGTGCTTAGATTATTTTCAAAAATATTAACAGCAAGAATCACTAAGGCTTGTCCGATTAATCCGAGGCAAAGGGGTTTTATAAGAACATCAGGATGCTCAGAAAATCTGAAACTATTGAAACTTTTAATAAATAATGCAAAAAAAGAAAAACAACCATTGGGAGTAGTTTTTGTTGTTATTGCTAAAGCATTTGATACAGTTAACCACAACCATATCATCGAGGTTCTAAAACAAAAAGGGGTAGATAAACACATCATTAGACTTATTACCAACATGTATAAAAATACTAAAACATACACTGATTTAAAGAATGAGCAGTCAGATCCCATTGGGATTCAAATTGGAGTTAAGCAAGGTGATCCAATGTCCCCCATACTTTTCAATCTGGCCCTTGACCCCCTAATTTGCAAACTAGAAGAAGAAGGCGTCGGTTACCAACATCGATCGGCACATTTAACAACAATGGCCTTCGCTGATGATCTAGTTCTTCTCAGCAGTTCCTGGGATGGAATGCAGAGAAATCTAGACATAGTGACCATATTTTGCGAAATCACAAGCCTCAAAACCCAGGGAGAAAAGTGCCATGGCTTTTTCATCAAGCCCACCAAAGACTCATATATGATCAACGACTGCCAACCCTGGACAATTAAGGGCACTCCCCTTAACATGATCCACCCTAGTAATACAGAAAAATACCTAGGCCTGCTTATAGATCCATGGGTGGGCATATCCAAACCAAAGCTACTAGATAAAATTAAATCTTGGTTAAATAAATTAGAAAAATCCCCACTAAAACCATTCCAAAAAATCGATTTGCTAAGAACATATACTATTCCATGTGTAATATACCTGGCAGACCATTCTGATACAAAAATCACAAATTTGGAAACACTGGACTTAACAATTAGAAACACAGTTAAACCTTGGTTACATTTACCCCCAAGTACAGCTGATGCCGTTCTTTACTCCAGCACCAACGATGGTGGATTTGGCCTAACCAGGCTCTCGGGCCTAATCCCAAGTGTACAAGCAAGAAGAATCCATAGAATAGCGCAGTCCTCGGACGAAACAATAAAAACAATAGTGAATAACAAAAACATACAAAAAGAATTTGAACATTTATGGATCGCGGCTGGAGGCGACAAAGATAAAAAACCATCCATTTGGGACCCTGGAACAGTTACAACAAAAACAAACGGAATACTGTGCGAGGAGGATTCAGAATGGGAAAGACCCACACCGAGGAGGGTTTTTCCTAAACCATGCAATTGGCGAAATAATGAATTTAAAAAATGGACAAATTTGCAATCCCAAGGTCGTGGAATTGCAAATTTTGAAAAAGACAATATCAGTAATAATTGGATAGAGAGATATAGAGGCATTCCCCACAGAAAATTAATAACGGCCCTCCAATTAAGAGCAAATGTGTATCCCACCAGAGAATTCCTAGGGAGAGGCAGACAATCGACGTTTCATAGATCCTGTCGTCATTGTCAGGCCGAAAGTGAGACATGCGCCCACATAATTGGCTACTGCCCTATAGTGAAAGATGCAGGAATCAAAAGACATAATAAAATATGTCAAATTCTAATTAACGAAGCTAAAAAGAAAAATTGGACAACATTCCAGGAACCACTGTTGAGAGATAACAAAAATGAATTATATAAGCCTGACATAATTTTCATTAAAGACAAAACAGCAGTGGTTATAGATGTAACAATTAGATATGAAAACAAATTGGAGACGTTGCAGGAGGCTGCAACAGAAAAAGTAAACAAATATAAACATCTTAAAAACCAAATCCAAGATTTAACAAACGCCACTAATATTAAATTTGTGGGCTTCCCCCTAGGTTCCAGAGGAAAGTGGCATGCAGACAATTACACAATACTCACTGATCTGGGCATCTCCAGATCTAGACAAACAAAATAGCGAGGAGACTATCAAACATAGCCTTGTTCTCCTCTGTGGACATAATTCACATGTTTGTTAGCAAATCCCGTTCAAAAACTGATTAATCTTTCCTGTAAATAGTTTATATCTGTTATCATATGTTTAGTACGGTCTCTTCCTGTGAATGGCTAGCTGGATAGTGGACTGGGAATCGACTTCCATTGCAAGACGTGTCCACAGGTCAGTTCATTACCATCAAATACTGACCTTCTACCCTAATTGGTCACTACCTACCGATTTGAACAAAGGTGGACGGGCCACCTATACTTAACCCGGAAAAGAGATACACTTATATCCATGTATATGTGTATTTTATAAA</t>
  </si>
  <si>
    <t>TAGCCAAATGCCTCGTCATCTAATTAGTGACTAAAACATATATTGACCCAAAAGATAAGCAATCGGATCCCATTGGGATTCAAATTAGAGTTAAACAGGGTGATCCAATGTCTCCAACACTATTCAATTTGGCCCTCGACCCCCTCATCTGTAAACCTGAAGAAGGCGGCATCGGTTACCAACATCAATCGACTCATCTAACAACAACGGCCTTCGCGGACGATCTGGTACTTCTTAGTAGTTCTTGGGAAGGTATGCAAAGAAATCTAGAAATAGTTAACATCTTCTGCGAAATAACAGGACTCAAAACCCAGGCTGAAAAGTGCCATGGCTTTTTCATCAAGCCCACCAAGGACTCATGTACAATCAATGATTGTCAAGCTTGGACAATTAAGGGCACTCCTCTCAACATGATCCACCCTAGTAACACCGAGAAATACATGGGACTTCTTATTGACCCCTGGGTGGGCATACCAAAACCAAAACTACTAGATAAAATTAAAAACTGGTTATCCAAATTGGAAAAAGCACCCCTAAAACCATTCCAAAAAGTAGATTTACTTAGAAATTACACTATCCCACGCATAATATACCTGGCAGATCATTACGACTCTAAAATTACATATTTGGAATCATTGGACTTAACAATAAGAA</t>
  </si>
  <si>
    <t>Alligator mississippiensis</t>
  </si>
  <si>
    <t>American alligator</t>
  </si>
  <si>
    <t>R/Crocodile/Alligator</t>
  </si>
  <si>
    <t>Reptilia</t>
  </si>
  <si>
    <t>Crocodilia</t>
  </si>
  <si>
    <t>Alligatoridae</t>
  </si>
  <si>
    <t>rAllMis1</t>
  </si>
  <si>
    <t>R2-1_AMi_NH</t>
  </si>
  <si>
    <t>PKLFATQLMMASVSTGSPVGPEAQVRPARCRASCGTRAAEPVPIPESSPSEPAGSAPAGEGRGLGRASPSVLRPEADNTAPGASAPAGGGEPPSARVFLVRLPDSNPPCPICGDHVGKPSALALHCVESHAWADVQYQCTHCDKVSANKHSILCHAPRCQGRVPERTGKDWACPECPASFDKKVGLSQHKRHMHPVTRNAERVAGGLSRSGLRPRARRGCWSVEEEETLTRLDVMFHGARNINQLIAAEMVSKTPKQISDKRRLLGLCPEQTASGGVAESASAAEEGSVTPEMEAQNPSDPPKKIRKVLARRARQWLRKGQGLSDKVREVLGAWVEGQPGIRARVDSVSLDVLTSFLGVPPGPRRVPDKKRPKEGGDPTSWMNKRAVKRGTFLRYQHLFGANRKLLASIILDGAERNQCTLPLEEVFQAYRGKWEVEPPFAGLGRFGVRRDADNFAFKALITPEEVVKHMMEMANKSAPGPDKLTLKDLRRADPEGDALAELFSLWLITGTVPDGLKECRSVLIPKAVDFEKLRLLGNWRPITIGSIVLRLFSRVLTARLAAACPINPRQRGFVSAPGCAENLKVLEFILRKVKQERRPLGVVFVDIAKAFDSVSHDHISCVLKAKGVDQHIVNLIEDSYQKVTTRVQVFNGFTPPISIKSGVKQGDPMSPLLFNIAMDPLIAKLETIGRGVKVGSASLATLAFADDLVLLSDSWEGMQHNIGILEDFCNLTSLRVQPTKCQGFFLNPTCDSFTVNTCEAWTIAGRAITMLGPGESTRYLGLNVGPWVGIDKPDLGTQLSSWLERIGTAPLKPTQKLSLLVQYAIPRLHYQADYANTGRVALEALDSMNRRKVKEWFHLPACTSDGLLHSRHRDGGLGLPRLAKAIPAAQVRRLIRVATSSDDVIRKVSYACGISDEVERLWLAAGGDMSSVPRFEDPDAPKPLEAQDPQAAAQEAPRVVLTKVIPRPSNWKDEEHSKWAQLRCQGEGVELFRKDPVSNGWISNRGRLAERLRIVALKLRSNVYPTREFLARGQAGTNVGCRHCAHPRETLGHILGICPAVQEARILRHNKLCKILAAEGKKCEWTVYYEPHLRNAAGELRKPDLIFVRDGTALVVDVTVRYEMGPACLSAAAAEKAAKYLDLNAQIQELTGAKQVTYFGFPLGARGKWHADNWQVLSELGLSNSRKERVARLLSWRALLGSVDIVNIFASKYRQKSLSDEALPPD</t>
  </si>
  <si>
    <t>GGACGGGGGGGGCCGGCGTTCCGCCTCGGCCGGCGCCTAGCAGCTGACTTAGAACTGGCGCGGACCAGGGGAATCCGACTGTTTAATTAAAACAAAGCATCGCGAAGGCCCGCGGTGGGTGTTGACGCGATGTGATTTCTGCCCAGTGCTCTGAATGTCAAAGTGAAGAAATTCAATGAAGCGCGGGTAAACGGCGGGAGTAACTATGACTCTCTTAAGG</t>
  </si>
  <si>
    <t>AGGCGTCTCCTTTAAGGGTAACGGTCTGGTTACACGGTCGCAGCTGGTGTGTGTCAGGTACCTCCTCGTGGTTCCCGCCGGGTGCCGAAACCCCAGGGTTGTCGGCAGCTCGATCCTGACACAGTGCGACTGGGGAGTTCTTCCTTGCTGACTGCGCCTCGCCAGCGCTCCACAGCCTTATTGCTCATTGCGAAAAAACCCAACCGTCCTAACGGGACGACCTGCTAGTCGGTTCTGCCGCTAGCCAAAACTGTTCGCCACCCAGTTAATGATGGCGTCTGTGTCGACCGGTAGCCCCGTTGGCCCGGAGGCGCAGGTAAGGCCGGCCCGTTGCCGTGCCAGTTGTGGGACTCGGGCCGCGGAGCCTGTTCCCATCCCGGAGAGTTCCCCCTCGGAACCCGCCGGATCGGCACCGGCCGGGGAGGGCCGCGGCCTCGGTCGCGCGTCCCCCTCGGTGCTGAGGCCCGAGGCCGATAACACCGCCCCTGGTGCGAGCGCGCCCGCCGGGGGAGGTGAACCACCCTCCGCCAGGGTTTTCCTGGTGAGGCTGCCCGATTCAAACCCGCCGTGCCCGATTTGCGGGGACCATGTGGGTAAACCCTCCGCGTTGGCCCTCCACTGCGTGGAGAGCCATGCGTGGGCGGATGTGCAGTACCAGTGCACCCATTGTGATAAGGTCAGTGCTAACAAGCACAGCATCCTCTGCCACGCCCCACGTTGCCAGGGGAGGGTGCCGGAGCGGACCGGGAAGGACTGGGCTTGTCCTGAGTGCCCTGCCTCCTTCGACAAAAAAGTTGGCCTATCGCAGCACAAGCGGCACATGCACCCGGTAACACGTAATGCGGAACGGGTTGCGGGCGGCCTTTCGAGATCCGGTTTAAGGCCCCGAGCCAGACGTGGGTGCTGGTCGGTGGAGGAAGAGGAAACTCTCACCCGCCTTGACGTGATGTTCCATGGCGCCCGGAACATCAACCAGCTGATCGCTGCTGAAATGGTGTCGAAAACGCCTAAGCAGATCAGCGATAAAAGGAGGTTGCTCGGTCTGTGCCCTGAACAGACCGCATCGGGTGGTGTAGCTGAATCGGCCTCCGCGGCGGAGGAAGGGTCCGTGACTCCGGAGATGGAAGCCCAAAACCCAAGCGACCCACCTAAGAAAATCAGGAAGGTCCTGGCCCGGAGGGCACGCCAGTGGCTGAGGAAGGGGCAGGGCCTGTCGGACAAGGTTCGGGAAGTGTTGGGCGCATGGGTGGAGGGCCAACCCGGGATTCGTGCCCGGGTCGACTCCGTCTCCCTTGATGTTCTGACTTCATTCTTGGGGGTGCCCCCAGGACCGCGGAGGGTCCCGGACAAGAAGAGGCCTAAGGAGGGTGGCGATCCCACGTCCTGGATGAACAAACGGGCTGTCAAACGGGGCACTTTCCTGCGGTACCAGCACCTGTTTGGTGCCAACAGGAAGCTCCTGGCGTCCATCATCCTGGACGGCGCTGAGCGTAATCAGTGCACCCTCCCGCTCGAGGAGGTCTTCCAGGCCTACCGAGGAAAGTGGGAGGTCGAGCCGCCCTTCGCCGGTCTCGGACGGTTCGGGGTCCGAAGGGACGCGGATAATTTCGCGTTCAAGGCCCTGATCACTCCCGAGGAGGTGGTCAAGCACATGATGGAAATGGCCAACAAATCGGCTCCAGGTCCGGATAAGCTCACCCTGAAAGATCTGCGCCGCGCTGACCCCGAAGGAGATGCTCTTGCCGAGTTGTTCAGCCTTTGGTTGATCACTGGCACGGTCCCGGACGGACTAAAGGAATGTCGGTCTGTGCTGATACCGAAAGCAGTGGACTTTGAGAAGCTGAGGCTGCTGGGCAACTGGCGCCCCATCACTATCGGGTCCATTGTGCTGAGGTTATTCTCGCGGGTGCTCACCGCTCGGCTCGCCGCAGCATGTCCCATCAACCCCCGTCAGCGGGGGTTCGTCTCGGCACCCGGGTGTGCCGAGAACCTGAAGGTGCTTGAGTTCATCTTACGTAAGGTGAAGCAAGAGAGGCGTCCGCTCGGCGTAGTATTCGTGGACATAGCCAAGGCCTTCGATTCGGTGTCACACGATCACATCTCCTGTGTCCTAAAGGCCAAAGGGGTGGACCAACACATCGTGAATCTCATTGAGGATTCATACCAGAAGGTTACCACGAGAGTACAAGTGTTTAATGGTTTCACCCCACCTATCAGCATCAAATCCGGAGTCAAGCAAGGCGACCCGATGTCCCCCCTGCTGTTCAATATTGCAATGGACCCCCTGATAGCCAAGCTCGAGACGATCGGGCGGGGAGTGAAAGTCGGGAGTGCTTCCCTGGCTACCCTGGCGTTCGCGGATGATCTCGTCCTGCTGAGTGACTCCTGGGAGGGTATGCAACATAACATCGGCATCCTAGAGGACTTCTGCAACCTCACGAGCCTACGAGTGCAACCCACAAAATGTCAGGGGTTCTTCTTGAATCCGACATGCGACTCCTTTACGGTTAACACCTGTGAGGCCTGGACGATAGCCGGCCGTGCGATCACGATGCTGGGACCGGGCGAGTCGACACGATATCTGGGCTTGAATGTCGGTCCTTGGGTTGGGATCGACAAACCAGATTTGGGTACGCAACTAAGCTCCTGGCTCGAGAGGATAGGGACTGCTCCGCTCAAACCGACGCAGAAGCTCTCTTTGCTGGTGCAGTATGCCATTCCCAGGCTGCACTATCAGGCCGATTACGCGAACACCGGTCGTGTGGCCTTGGAGGCTCTGGATTCTATGAACCGAAGAAAGGTGAAGGAATGGTTCCACCTACCTGCCTGTACCTCGGACGGCCTCCTCCACTCCCGGCATCGGGACGGGGGCCTTGGGCTGCCGCGCCTGGCGAAAGCCATTCCGGCAGCGCAAGTGAGGAGGCTGATTCGCGTAGCCACTTCATCTGATGATGTCATACGGAAAGTATCCTACGCGTGTGGGATAAGTGACGAAGTGGAGCGGCTCTGGTTGGCGGCGGGTGGGGACATGTCCAGTGTCCCGAGGTTCGAGGATCCTGATGCCCCGAAGCCCCTGGAGGCGCAGGACCCCCAGGCGGCTGCCCAGGAGGCACCACGCGTCGTTCTGACGAAGGTGATCCCCCGGCCCTCCAATTGGAAGGACGAGGAACACTCCAAATGGGCCCAACTCCGCTGTCAGGGTGAGGGGGTGGAGCTGTTCCGCAAGGACCCGGTCAGCAATGGCTGGATCTCCAATCGAGGGCGATTGGCGGAACGCCTCCGAATCGTAGCCTTAAAACTGCGGTCAAACGTCTATCCCACCAGGGAGTTTCTCGCGAGAGGCCAGGCAGGTACCAACGTAGGTTGTCGGCACTGTGCACACCCTCGGGAAACACTGGGGCATATCCTGGGCATATGTCCTGCAGTGCAGGAGGCGCGAATCCTCCGGCACAACAAGCTGTGCAAGATCCTGGCAGCTGAGGGCAAGAAGTGTGAGTGGACAGTGTACTATGAGCCGCACCTGCGCAACGCAGCTGGGGAACTGCGTAAGCCTGACCTCATTTTTGTCCGAGACGGTACCGCCCTGGTTGTGGATGTCACTGTGCGGTACGAAATGGGACCCGCATGCCTCTCGGCCGCCGCCGCAGAAAAGGCCGCGAAATACCTGGATCTGAACGCACAGATCCAGGAGCTCACAGGGGCTAAGCAGGTCACCTACTTTGGCTTCCCTCTTGGAGCCAGAGGAAAGTGGCACGCTGACAATTGGCAAGTACTGTCTGAACTGGGATTGTCCAACTCCCGGAAGGAGCGGGTCGCACGTCTTCTATCGTGGCGGGCCTTGCTCGGGTCAGTGGACATAGTGAACATCTTTGCCTCGAAATACAGACAGAAAAGCCTATCGGATGAAGCACTGCCCCCTGACTGAGCACATTGCGAGTTGACCGCGAGTTAAATCCCACTCTAGGGACCCCAAAAATCAAAATACCAAAAACAGTTGTGTTTAAGTGTGTTCATGTTTGTCCCTTTGGCTTCACCCCCAAGTTGAGTTCCCCTCTCTCCTCTGCGCTGTCGTTCAGAACGGCCGGTGATGTCGAGGCTGGTGCGACCTCGGTCACCCCCAAGGCCAAGCGCTCTGGCCTCGAGTAGGACCGGGTGGCCCGGCCTGCCGGGGCACCCGACACCGCTCGAGGCAAATGGAAGGGATTCGTCCCGACCACAACCGGGCTAGGTGTGGCGCTGCCTAGCCTGTCGTATTGTCAAGCGTCCTGCTGCCGCTCGGGTAGCAGTCCGTACTCCTTCGTCCCTCCTAGGGCCCTCCGCCTCTGCGCTTTTGCTATCCTCTCTGGCCGGTGATGTCGAGGTTGGTGCGCCCTCGGTCACCTCTAAGGCCAAGCGCCTTGGCCGTAGGTAGGACCTGGTGCCTGCTCAGGGGGTCAGGTACCGCCGGCGGCAAGGGGAAGGGAGCCGTCCCGACCGTTACCGGGCTTGAGATGGTGCTGGCTAGCCCGCCGTATGTCAAGCACTCCACGACGGCTCGCGTCCGTGGCTTCACCTTCGTCCAAACTAGTGCCTTCCGCCTCTGCGCTCATTTCGTCCCATCTTATACCCTCCCACCTCTGTGCCTGTGCTATCCCTGCTGGGAAGAGCAGGAAGGGGGGCTCGCTCCTCTACCTACCGGTGGCTCGGAGTATTCGCGGCTTCTTGCCACCACCCGTCTTGTGCCGTTAGAGGTGGGATCTCAATGACCGGTGCAACACAAGCTGAAAGTTAGTCAGTCGGGCGCAATAATCCCGGCTGCGGGCCCGTTTGGGCTGACAGTTAGGTGAGGGGGTTTCCCCATCGACCTCCCCACCAACTTCGAACGCACGGAGTCCTGAGCGACTTCGGACCACCCGCAGCTTGCGCCACTGGAGGGGAACCTCTAAGCCCGGGGCAAGCTGCTGGGGCTGTGAGTCAGCCGGGCTGAATAATCCCGACTGCGGGCCTGCTAGGGCTGACAGATAGAGAGGGGGGAATGCGGAACCCTTCTCTCTGTCTCGGGGACATCCCCCCGCCTTGTGCCGCTAGAGCTGGACCTCGGTGACCGGAGCAAGGTGCACGACGGATGGGGAGGGGGGCAGAAGCCTCCTTTCCGGCCTTGGGGGTACCCCACGTCTTGTCCCGGGAGAGTGGAAACTTGAAGATCGGGGCAACACGAACGGAACACCTGTTAGTCAGTCGGGGGCACTACCCTCGGCTGCGGGCCCGTCAGGGCTGTCAGACTGGCAGGGGGGACCCAGCCTCCTTTCGGTCTCGGGGACATCCCCAACCACGTCTTGTCCCGGGAGAGCGGAACCTTGAAGATCGGGGCAACACGAACTAGCTGAGACCCGTTCCCTTCCCGAGGAGCATGAGGCTTGCGTGCTGTGCCGGGAGGGGTGAAACCCAACGATCGGTGCAGCACGGACTGAAGGGAGTCACTTGCCGAGAGTGTTTCCGACGGCTCCCAGGCGCGGGGTGGTGCTGCCGCGTCTGACGGAGAGCTAAGCGCCCCACTGCTCCCTTTGGGCAGCGGAATTCGTCCCGACCTCTTACCCACCTGTGTCTGCGCTTTGTTCCGCTGTCCTGCGTTTCCGATCCACCTCGCTGTCTCCCCTCTGCGCTGCATTTCTCTCACGTGGGAAATCTTGTAATGATTACCTCCCGCGATTCCGCTCAGGGCAACGCCCACATGACGGATAACCGGTGCATGACAGTCGTCACGAGGCCACGCGGACCCTCCGGTGGCCGCTATAGTCATTTTGCGTTGGACGGGCCACGCTGAGCCACTTAACCGAACGGCTCTAAATAACTCGAAAAAGGTGCCCCTCGGGGTTCTATAAC</t>
  </si>
  <si>
    <t>TAGCCAAATGCCTCGTCATCTAATTAGTGACGCGCATGAATGGATGAACGAGATTCCCACTGTCCCTACCTACTATCTAGCGAAACCACAGCCAAGGGAACGGGCTTGGCAGAATCAGCGGGGAAAGAAGACCCTGTTGAGCTTGACTCTAGTCTGGCACTGTGAAGAGACATGAGAGGTGTAGAATAAGTGGGAGGCCCCCCGGGCCGCCGGTGAAATACCA</t>
  </si>
  <si>
    <t>Alligator sinensis</t>
  </si>
  <si>
    <t>Chinese alligator</t>
  </si>
  <si>
    <t>GCA_000455745.1</t>
  </si>
  <si>
    <t>R2-1_ASi</t>
  </si>
  <si>
    <t>GKWEVEPPFAGLGRFGVRRDVDNFAFKALITPEEVVKHMMEMANKSAPGPDKLTLKDLCRADPKGDAVAELFSLWLITGTVPDGLKECRSVLILKAVDSEKLRQLGNWRPITIGSIVLRLFSWVLTARLAAACPISPCQRGFISAPGCAENLKVLELILRKVKQERRPLGVVFVDIAKAFDSVSHDHISWVLKAKGVDQHIVSLIEDSYQKVTTRVQVFNGFTPPISIKSGVKQGDPMSPLLFNIAMDPLIAKLETIGRGVKVGSASLATLAFADDLALLSDSWEGMQHNISILEDFCNLTGLRVQPTKCQGFFLNLTCDSFTVNTCEAWTIAGHVITMLGPGESTRYLGLNVSPWVGIDKPDLGTQLSSWLERVGDAPLKPTQKLSLLVQYAIPRLHYQADYANTGRVALEALDSMNRRKVKEWFHLPACTSDGLLHSRQRDRGLGLPRLAKAIPAAQVRRLIHVATSSDDVTWKVSYTCGISDKVEWLWLAAGGDMSSVPRFEDPDAPKPLEVQDPQVAAQEAPRIVLTKVIPRPSNWKDEEHSKWAQLRCQGEGVELFCKDPISNGWIYSRG</t>
  </si>
  <si>
    <t>AGGTGAACAGCCTCTGACATGTTGGAACAATGTAGGTAAGGGAAGTCGGCAAGCCGGATCCGTAACTTCGGGATAAGGATTGGCTCTAAGGGCTGGGTCAGTCGGGCTGGGTCCCGGGGGGGCAGCGGCGACTCTGGACGCAAGCTGGGCCCTTCCTGTGGATCGCCCCAGCTTCGGCGGGCATCACCCGCCCCTCCTCCTCCGTGGGGATGCGGGGGGGCTGGTGTTCCGCCTCGGCCGGCGCCTAGCAGCTGACTTAGAACTGGCGCAGACCAGGGGAATCCGACTGTTTAATTAAAACAAAGCATCGCGAAGGCCCGCGGTGGGTGTTGACGCGATGTGATTTCTGCCCAGTGCTCTGAATGTCAAAGTGAAGAAATTCAATGAAGCGCGGGTAAACGGCGGGAGTAACTATGACTCTCTTAAGG</t>
  </si>
  <si>
    <t>AGGCGTCTCCTTTAAGGGTAACGGTCTGGTTACACGGTCGCAGCAGGTGTGTGTCAGGTACCTCCTCGTGGTTCCCGCCAGGTGTCGAAGCCCCCGGGCTGTCGGCAGCTTAATCCTGATACAGTGCGGCTGGGGAGTTCTTCCTTGCTGACTGTGCCTCGCCAGCACTCTACAGCCTTATCGCTCATTGCAAAAAAAACCCAACCGTCCTTAGGGGACGATCTGCTAGTCGGTTCTGCCGCTAGCCAAAACTGTTCGCCACCCAGTTACTGATGGCGTCTGTGCCGACCGGTCGCCCCGTTGGCCCAGAGGTGCAGGTAAGGCCGGCCCGTTGCCGTGCCAGCTGTGGGACTCGGGCCGCGGAGCCTGTTCCCATCCCTGAGAGTTCCCCCTCGGAAGCTGCCAGGTCAGCACCAGCCGGGGAGGGCCGCGGCCTCGGTCGTGTGTCCCCCTCGGTGCTGAGGCCCGAGGCCGATAACACCGCCCCTGGTGAGAGCGCTTCCGCTAGGGGAGGTGAACCACCCTCCACCAGGGTTTTCCTGGTGAGGCTGCCTGATTCAAACCCGCCGTGCCCGATTTGCGGGAACCATGTGGGTAAACCCTCCGCGTTGGCCCTCCACTGCGTGGAGAGCCATGTATGGGCGGATGTGCAGTACCAGTGCACCCATTGTGATAAGGTCATTGCTAACAAGCACAGCATCCTCTGCCACTCCCCACGTTGCCAAGGGAGGGTGCCGGAGCGGACCGGGAAGGACTGGGCTTGTCCTGAGTGCCCTGCCTCCTTTGATAAAAAAGTTGGCCTATTGCAGCACAAGCGGCACGTACATCCGGTAACACGTAATGTGGAACGGGTTGCAGGCAGCCTTTTGAGACCCAGTTTAAGGCCCCGAGTCAGACGTGGGTGCTGGTCGGTGGAGGAAGAGGAAACTCTCACCCGCCTCGACGTGATGTTCCGTGGTGCCCGGAACATCAACCAGCTGATCGCTGCTGAAATGGCGTCGAAAACGCCTAAGCAGGTCAGCGAGAAAAGGAGGTTGCTCGGTCTATATCCTGAGCAGACCACATTGGGTGGTGTAGCTGAATCGGCCTCTGCGGTGGAGGAAGAGTCCGTGACTCCGGAGACGGAAGCCCGAAACCCAATTAACCCGCCTAGGAAAATCAGGAAGGTCCTGGCCCGGAGGGCACGCCGGTGGCTGAGGAAGGGGCAGGGCCTGTCGGACAAGGTTCGGGAAGTCTTGGGCGCATGGGTGGAGGGTCAACTCCGTCTCCCTTGATGTTCTGACTTCCTTCTTGGGGGTGCCCCCAGGACCGCGGAGGGCCCCGGGCAAGAAGAGGCCTAAGGAGGGTGGCGACGCTACGTCCTGGATGAACAAACGTGCCGTCAAACGGGGCACTTTCCTGCGGTACGAGCACCTGTTTGGTGCCAACAGGAAGCTCCTGGCAGCCATTGTCTTGGACGGCGCTGAGCGTAATCAGTGCACTCTCCCGCTCAAGGAGGTCTTCCAGGCCTTCTGAGGAAAGTGGGAGGTTGAGCCGCCCTTCGCGGGTCTCGGACGGTTCGGGGTCCGAAGGGACGTGGATAACTTCGCGTTCAAGGCCCTGATCACTCCTGAGGAGGTGGTCAAGCACATGATGGAAATGGCCAACAAATCGGCTCCAGGTCCAGATAAGCTCACCCTGAAAGATCTGTGCCGTGCTGACCCCAAAGGAGATGCTGTTGCCGAGTTGTTCAGCCTCTGGTTGATCACTGGCACGGTCCCAGACGGACTAAAGGAGTGTCGGTCTGTGCTGATACTGAAAGCAGTGGACTCTGAGAAGCTGAGGCAGCTGGGTAACTGGCGCCCCATCACTATCGGGTCCATTGTGCTGAGGTTATTCTCGTGGGTGCTGACCGCGCGGCTCGCCGCAGCATGTCCCATCAGCCCCTGCCAGCGGGGTTTCATCTCGGCACCAGGGTGTGCCGAAAACCTGAAGGTGCTTGAGCTCATCTTGCGTAAGGTGAAGCAAGAGAGGCGGCCGCTCGGCGTAGTATTCGTGGACATAGCCAAGGCCTTTGATTCGGTGTCACACGATCACATTTCCTGGGTCCTAAAGGCCAAAGGGGTGGACCAACACATCGTGAGTCTCATTGAGGATTCATACCAGAAGGTTACCACGAGAGTACAAGTGTTTAATGGTTTCACTCCACCCATCAGCATCAAATCCGGGGTCAAGCAAGGCGACCCGATGTCCCCCCTGCTGTTCAACATTGCAATGGACCCCCTGATAGCCAAGCTCGAGACGATCGGGCGGGGAGTGAAAGTCGGGAGTGCTTCCTTGGCCACCCTGGCATTTGCGGATGATCTCGCCCTGCTGAGTGACTCCTGGGAGGGTATGCAACATAACATCAGCATCCTAGAGGACTTCTGCAACCTCACGGGCCTACGAGTGCAACCCACGAAATGTCAGGGGTTCTTCTTGAATCTGACATGCGACTCCTTTACTGTTAACACCTGTGAGGCCTGGACGATAGCCGGCCATGTGATCACGATGCTGGGACCAGGCGAGTCGACACGATATCTGGGCTTGAATGTCAGTCCTTGGGTTGGGATCGACAAACCAGATTTGGGTACGCAACTAAGCTCCTGGCTCGAGAGGGTAGGGGATGCTCCGCTCAAACCGACGCAGAAGCTCTCTTTGTTGGTGCAGTATGCCATTCCCAGGCTGCACTATCAGGCCGATTACGCGAACACTGGTCGGGTGGCCCTGGAGGCTCTGGATTCTATGAACCGGAGAAAGGTGAAGGAATGGTTCCACCTACCTGCCTGTACCTCGGACGGTCTCCTCCACTCCCGGCAGCGGGACAGGGGCCTTGGGTTGCCGCGCCTGGCGAAAGCCATTCCGGCAGCGCAAGTGAGGAGGCTGATTCACGTAGCCACTTCATCTGATGATGTCACATGGAAAGTATCCTACACGTGTGGGATAAGTGACAAAGTGGAGTGGCTCTGGTTGGCAGCTGGTGGGGACATGTCCAGTGTCCCAAGGTTCGAGGATCCTGATGCCCCGAAGCCCCTGGAGGTGCAGGACCCCCAGGTGGCTGCCCAGGAGGCACCACGCATCGTTCTGACGAAGGTGATCCCCCGGCCCTCCAATTGGAAGGACGAGGAACACTCCAAATGGGCCCAACTCCGCTGTCAGGGTGAGGGGGTGGAGCTGTTCTGCAAGGATCCGATCAGCAATGGCTGGATCTACAGTCGAGGGTGACTGGCGGAACGCCTCCGAATCGTGGCCTTAAAACTGCGGTCAAATGTTTATCCCACCAGGGAGTTTCTCGGGAGAGGCCAGGCAGGTACCAACATAGGTTGTCGGCACTGTACACACCCTTGGGAAACACTGGGGCATATCCTGGGCATATGTCCTGCCGTGCAGGAGGCGCGAATCCTCCGGCACAACAAGCTGTGCAAGATCCTGGCAGCTGAGGGCAAGAAGTGTGAGTGGACAGTGTATTATGAGCCGCACCTGCGCAACGCAGCTGGGGAACTGCGTAAGCCTGACCTCATCTTTGTCCGAGACGGTATGTGCGGTACGAAGGGGGACCCGCATCCCTCTTGACCGCCGCCGCAGAAAAGGCCGCAAAATACCTGGATCTGAACGCACAGATCCAGGAGCTCACAGGGGCTGAGCAGGTCACCTACTTTGGCTTCCCTCTTGGAGCCAGAGGAAAGTGGCACGCTGACAACTGGCAAGTACTGTCTAAACTGGGATTGTCCAGCTCCCGGAAGGAGCGGGTCGCACGTCTTCTATCGTGCCGGGCCTTGCTCGGGTCAGTGGACATGGTGAACATCTTTTCCTCAAGGCACAGACAGGAAAACCAATCGGATGAAGCACTGCCCCCTGATTCAGCGCGTTGCGAGTTTACGCGAGTTAAATCCCACTCTAGGGACCCCAAAAAATTAAAAATACCAAAAACAGTTGTGTTTCAGTGTGTTAATATTCGTCCCTTTGGCTTCACCTCCAAGTTGAGTTCCCCTCTCTCCTCTGCACTATCTTTCAGAACGGCCGGTGATGTCGAGGCTGGGGCGACCTCGGTCACCTCCAAGGCCAAGTGCTCTGGCCTCGAGTAGGACCGGGTGGCCTGGCCTGCTGGGGCACCCGACACCGCTCGAGGCAAACGGAAGGGATTCATCCCGACCACGACCGGACTAGGTGTGGCGCTGCCTAGCCTGCCGTATTGTCAAGCGTCCTGCTGTTGCTCAGGCAGCAGTCCGCACTTCTTCGTCCATCCTAGTGCCCTCCACCTCTGCGCTTTTGCTATCCTCTCCGGCCGGTGATGTTGAGGTTGGTGCGTCCTCAGTCACCTCTAAGGCCAAGCGCCTTGGCCGTAGGTAGAACCTGGTGCCTGCCCAGGGGGTCAGATACTGCCTGCGGCAAGGGGAAGGGAGCCATCCCGACCGTTACCAGGCTTGAGATGGTGCTGGCTAGCCCGCCGTATGTCAAGCACTCCACGATGGCTCGAGTCCGTGGCTTCACCTTCATCCAAACTAGTGCCTTCTGTTTCTGCGCTACTTTTGTCCCGCTTTATACCCTCCCACCTCTGCGCTTGTACTATCCCTGCTGGGAAGAGCAGGAAGTGGGGCTTGCTACTCTACCTACCGGTGGCTCGGAGTATTCGCGACTTCTTGCCACCACCCATCTTGTGCCGTTAGAGGTGGGATCTCAGTGACCGGTGTAACACAAACTGGACGGTTAGTCAGTCGGGCATAATAATCCCAGCTGCGGGCCCTTTTGGGCTGACAGTTGGGTGAAGAGGTTTCCCCCATTGACCTCCTCACCAACTTCGAACGCATGGAGTCCCGAGTGACTTCTGACCACCCACAGCTTGCGCCATGAGAGGGGGACCTCCAAGACTGGGGCAAGCTGTGAGGGCTGTGAGTCAGCCGGGCTGAATAATCCCGACTGCGGGCCTGCAAGGGCCGACAGATGGAGCGGGGGGAGTGCGGAACCCTCCTCTCTGTCTCGGGGACATCCCCCCACCTTGTGCCGCTAGAGCTGAACCTCGGTGACCGGTGCAAGGTGCACGATGGACTGAGAGGGTGGCAGAAGCCTCCTTTTTGGTCTTGGGGACACCCCATGTCTTGTCCCGGGAGAGCGGAATCTTGATGATCGGGGCAACACAGACTGAAAAAACGTTAGTCAGCCGGGGGCACTACCCCCGGCTGTGGGTCCATGAGGGCTGACAGACCGGCGGGGGGGACCCAACCTCCTTTCGGTCTTGGGGGCATCCCCATGTCTTGTCCCGGGAGAGTGGAATCTTGAAGATCGGGGCAACACAAATTATCTGAGACCCGTTCCCTTCCCGAGGGGCATGAGGCATGTGTGCTGTGCTGGGAGGGGTGAGACCCGGCGATTGGCGCAGCACAGACTGAAGGGAGGCACTTGGCGAGAGTGTTTCCGACGGCTCCCAGATGCGGGGTGGTGCTGCCGCGTCTGACGGAGAGCCAAGCGCCCGACTACTCCCTTTGGGCAGCGGACTTCGTCCCGACCTCTTCCCCGCCCGCGTCTGCGCTTTGTTCTGCTGTCCTGCGCTTCCGATCCACCTCGCTGTCTCCCATCTGAATCTGCATTTCTCTCAAGTGGGAAATCTTGTAATGATTACCTCCCATGTTTCCGCTCAGGGCAATGCCCACATGATAGATAACTGGTGCATGACAGTCGTCACGAGGCCACGCGGACCCTCCGGTGGCCGCTATAGTCATTTGGCGTTGGACGGGCCATGAATGGATGAACGAGATTCCCACTGTCCCTACCTACTATCTAGCGAAACCACAGCCAAGGGAACGGGCTTGGCAGAATCAGCGGGGAAAGAAGACCCTGTTGAGCTTGACTCTAGTCTGGCACTGTGAAGAGACATGAGAGGTGTAGAATAAGTGGGAGGCCCCCCGGGCCGCCGGTGAAATACCACTACTCTTATCGTTTTTTCACTTACCCGGTGAGGCGGGGGGGCGAGCCCCGAGGGGCTCTCGCTTCTGGCTCCAAGCGCCCGGCGCGTGCTGGGCGCGACCCGCTCCGGGGACAGCGTCAGGTGGGGAGTTTGACTGGGGCGGTACACCTGTCAAACCGTAACGCAGGTGTCCTAAGGCGAGCTCAGGGAGGACAGAAACCTCCCGTGGAGCAGAAGGGCAAAAGCTCGCTTGATCTTGATTTTCAGTATGAATACAGACCGTGAAAGCGGGGCCTCACGATCCTTCTGACTTTTTGGGTTTTAAGCAGGAGGTGTCAGAAAAGTTACCACAGGGATAACTGGCTTGTGGCGGCCAAGCGTTCATAGCGACGTCGCTTTTTGATCCTTCGATGTCGGCTCTTCCTATCATTGTGAAGCAGAATTCACCAAGCGTTGGATTGTTCACCCACTAATAGGGAACGTGAGCTGGGTTTAGACCGTCGTGAGACAGGTTAGTTTTACCCTACTGATGATGTGTTGTTGCAATAGTAATCCTGCTCAGTACGAGAGGAACCGCAGGTTCAGACATTTGGTGTATGTGCTTGGCTGAGGAGCCAATGGGGTGAAGCTACCATCTGTGGGATTATGACTGAACGCCTCTAAGTCAGAATCCCCCCAAACGTAACGACACTGCAGCGCCGTGGAGCCTTGTTTGGCCCCGTATAGCCCGCCGCCCCCTGCCCAGGGGGCAGGCCCCGGTGTGGAGAGCCGTTCGTGGCGGGACTGGAGAGCGGTCGGAACGGGGCGGCCTCTCACCCACAGGGCAACCCAAG</t>
  </si>
  <si>
    <t>Gavialis gangeticus (GaGa)</t>
  </si>
  <si>
    <t>Gharial/fish-eating crocodile</t>
  </si>
  <si>
    <t>Gavialidae</t>
  </si>
  <si>
    <t>rGavGan2.hap1</t>
  </si>
  <si>
    <t>R2-1_GAv_NH</t>
  </si>
  <si>
    <t>TKLFATQLQMASVLSECTSGLAVQGRPSRGQIRRGCRAVEPAPCMESSPSETAGAAPAGEGNGFAPESAPVQRTEADTTLPSASAPAGEGEPPSTRVFLVRLPDSNPPCPICGDHVGKPSALAVHLVESHAWADVQYQCTHCEKVSSNKHSILCHIPRCQGRVTDRSDRNWACVQCPASFNKKVGLSQHKRHVHPVTRNAERVAGSLSRAGLRPRTRRGCWSVEEEETLTRLDALFRGARNINQLIAAEMGTKLPKQISDKRRQLGLCPEQATSGGDAESTSVVEEESVTPEVETQSPLKPPGKIRKVLAQRARRWLKKGQDLSDKVREVLGAWVEGQPGIRARVESVSLDVLTSFLGAPSGPRGAPDKKRPEKGGSTTSWMSRRAVKRGVFLKYQRLFGTKRKLLADIILDGADRAQCVLPLEEVLRAYRGKWEVESSFEGLGRFGVRRDADNFAFKALITPEEVVKHMMAMASKSAPGPDKLTLRDLRRADPEGDALAELFSLWLITGTVPDGLKECRSVLIPKTVDREKLGQLGNWRPITIGSIVLRLFSRVLTARLAAACPINPRQRGFIAAPGCAENLKVLELLLRKRKRDRQPLGVVFVDLARAFDSVSHDHISWVLKAKGVDEHIVNLIEDSYQKVTTRVQVFNGVTPPISIKTGVKQGDPMSPLLFNIAMDPLIAKLETDGQGVKVGSASLTTLAFADDLVLLSDSWEGMLKNISILEDFCNLTGLRVQPKKCQGFFLNPTCDSFTVNNCEAWKIAGREITMLGPGESTRYLGLNVGPWVGIDKPDLGTQLSSWLERIGTAPLKPMQKLSLLVQYAIPRLNYQADYAGIGRVALEALDSMNRRKVKEWFHLPACTSDGLLHSRHRDGGLGLPRLAKAIPEAQVRRLIRVATSSDEVTRKVSYACGISDEVERLWLARGGDMSSVPRFEDPEAPRSPGVQGPCEAAQEIPSVVRKLAIPRPSNWRAEEHSKWAQLSCQGEGVELFRNDPVSNGWINGRGRLAERLRIVALKLRSNVYPTREFLGRGMAGTNVGCRHCTHPRETLGHILGICPSVQEARILRHNKLCKILAAEGKKCEWTVYYEPHLRNAAGELRKPDLIFVRDGTALVVDVTVRYEKDSASLSAAAADKAAKYLGLNAQIQELTGAEHVTYFGFPIGARGKWHADNGEVLSELGLSRSRKERVARLLSWRALLGSVDMVNIFASKHRQETLLDDAPACVEHVA</t>
  </si>
  <si>
    <t>GGACGGGGGGGGCCGGCGTTCCGCCTCGGCCGGCGCCTAGCAGCTGACTTAGAACTGGCGCGGACCAGGGGAATCCGACTGTTTAATTAAAACAAAGCATCGCGAAGGCCCGCGGTGGGTGTTGACGCGATGTGATTTCTGCCCAGTGCTCTGAATGTCAAAGTGAAGAAATTCAATGAAGCGCGGGTAAACGGCGGGAGTAACTATGACTCTCTTGAGG</t>
  </si>
  <si>
    <t>AGGCGTCTTCTCTAAGGGTAACGGTCTGGTTACGCGGTCGCAGCAGCGTTGTATCAGGTACCTCCCCGTGGTTCCCGCCGGGTGCCGCAGCCCCAGGGCTGTCGGTAGCTCGATCCTGGTGCAGTGCGACCAAGAGCGCTTCTTCCAGCGGTGGGCACCTCACACAGGCCCATTAGCTTAATTTTGTGTGCAAAACCCAAACGTCCTGACGGGACGATCAACTAGTCGGTTCGCCGCTAGACAAAACTGTTCGCCACCCAGTTACAGATGGCGTCTGTGCTGTCCGAGTGTACCTCAGGCTTGGCTGTACAGGGAAGGCCGTCCCGTGGCCAAATCAGACGAGGGTGCCGGGCCGTGGAGCCTGCTCCCTGTATGGAGAGTTCTCCCTCAGAGACTGCCGGAGCGGCACCAGCCGGGGAGGGCAACGGCTTCGCGCCTGAGTCTGCCCCGGTGCAGAGGACCGAGGCTGATACCACCCTTCCCAGTGCGAGCGCGCCCGCTGGAGAGGGTGAGCCACCCTCCACTAGGGTTTTCCTGGTGAGGCTGCCTGATTCAAACCCGCCGTGCCCGATTTGCGGGGACCATGTGGGTAAACCCTCCGCCTTGGCTGTCCACCTGGTGGAGAGCCATGCGTGGGCGGATGTGCAATACCAGTGCACCCACTGCGAGAAGGTCAGTAGTAATAAGCACAGCATCCTCTGCCACATCCCACGTTGCCAGGGGAGGGTGACTGATAGATCCGATAGGAACTGGGCTTGTGTTCAGTGCCCTGCTTCCTTTAACAAAAAAGTTGGCCTCTCGCAACACAAACGGCATGTGCATCCGGTAACACGTAATGCGGAACGGGTTGCGGGGAGCCTTTCGAGGGCTGGCTTAAGGCCCCGGACCAGACGCGGGTGCTGGTCGGTGGAGGAAGAGGAGACTCTCACCCGCTTAGACGCGCTGTTCCGAGGCGCCCGGAACATTAATCAGCTGATCGCTGCCGAAATGGGCACGAAGCTGCCCAAGCAGATCAGCGACAAACGGAGGCAGCTCGGTCTGTGTCCTGAACAGGCCACATCGGGTGGTGACGCTGAATCGACCTCCGTGGTGGAGGAAGAGTCCGTGACTCCGGAGGTGGAAACCCAAAGCCCCTTGAAACCGCCCGGGAAAATCAGGAAGGTCCTGGCCCAAAGGGCGCGACGGTGGTTAAAGAAGGGACAGGACCTGTCGGACAAGGTACGAGAAGTCCTGGGCGCATGGGTGGAGGGTCAGCCCGGGATTCGTGCCCGGGTTGAATCCGTCTCCCTTGATGTTCTGACATCTTTCCTGGGAGCGCCCTCGGGACCGCGGGGGGCCCCGGACAAGAAGAGGCCCGAGAAGGGTGGCTCTACAACGTCTTGGATGAGTAGGAGAGCCGTCAAACGGGGTGTTTTTCTGAAATACCAGCGCCTGTTTGGTACTAAGAGGAAACTTCTGGCGGACATCATCCTCGACGGCGCTGACAGGGCTCAGTGCGTCCTCCCGCTAGAGGAAGTCCTTCGGGCCTACCGAGGAAAGTGGGAGGTAGAGTCATCTTTTGAGGGTCTCGGACGGTTCGGGGTCCGCCGGGATGCGGATAACTTCGCATTCAAGGCCCTGATCACTCCTGAGGAGGTTGTCAAACACATGATGGCAATGGCCTCGAAATCGGCTCCAGGTCCGGATAAGCTCACCCTGAGAGATCTGCGCCGCGCTGACCCCGAGGGAGATGCTCTTGCCGAACTCTTCAGCCTGTGGCTGATTACCGGCACGGTCCCGGACGGACTCAAGGAGTGTCGGTCTGTGTTGATACCCAAAACGGTGGACCGGGAGAAGTTGGGCCAGCTGGGCAACTGGCGCCCTATCACGATTGGGTCCATCGTTTTACGGCTATTCTCACGAGTGCTAACCGCACGGCTCGCCGCAGCATGTCCCATCAACCCCCGTCAGAGGGGTTTCATAGCGGCGCCGGGGTGCGCCGAGAACCTGAAGGTGCTTGAGCTTCTCTTGCGGAAGAGGAAGCGAGACAGGCAGCCGTTGGGTGTGGTATTTGTGGATCTAGCGAGGGCGTTCGATTCGGTGTCACACGATCACATTTCTTGGGTCCTAAAGGCCAAAGGGGTGGACGAACACATCGTGAATCTCATCGAAGATTCTTACCAGAAGGTTACCACGAGAGTACAAGTGTTCAATGGCGTCACCCCTCCTATCAGCATCAAAACCGGGGTTAAGCAAGGCGACCCGATGTCCCCCCTCTTGTTCAACATTGCGATGGACCCCCTGATAGCGAAGCTCGAGACAGACGGACAGGGAGTAAAAGTCGGGAGTGCCTCCCTGACCACCCTGGCCTTCGCGGATGATCTCGTCCTGCTTAGCGACTCTTGGGAGGGCATGCTGAAGAACATCAGCATCCTAGAGGACTTCTGCAACCTCACGGGCCTACGAGTGCAACCCAAAAAATGTCAGGGGTTCTTCTTGAATCCGACATGCGACTCCTTTACGGTGAACAACTGCGAGGCCTGGAAGATAGCCGGCCGTGAGATCACGATGCTCGGACCAGGCGAGTCGACACGATATCTGGGCTTGAATGTCGGTCCTTGGGTTGGGATCGACAAACCAGATTTGGGTACGCAACTAAGCTCCTGGCTCGAGAGGATAGGGACTGCTCCACTCAAACCGATGCAGAAGCTCTCTTTGCTGGTGCAGTATGCCATACCCAGGCTGAACTATCAGGCCGATTACGCGGGCATCGGCAGGGTGGCCTTGGAGGCTCTGGATTCTATGAACCGGAGAAAGGTAAAGGAGTGGTTCCATCTTCCCGCCTGTACCTCGGACGGTCTCCTCCACTCCCGTCACCGTGACGGGGGTCTTGGGTTACCGCGTCTGGCGAAAGCCATTCCGGAAGCGCAAGTGAGGAGGCTGATCCGCGTAGCCACTTCATCTGATGAAGTCACGCGGAAAGTATCCTACGCGTGTGGGATAAGTGACGAAGTGGAGCGGCTCTGGTTGGCGAGGGGTGGGGACATGTCCAGTGTACCGAGGTTCGAGGATCCTGAGGCCCCGAGGTCTCCGGGGGTGCAGGGCCCCTGCGAGGCTGCCCAGGAGATTCCGAGCGTAGTCCGGAAGCTTGCGATCCCCCGGCCCTCCAACTGGAGAGCCGAGGAGCACTCCAAATGGGCCCAGCTGAGCTGTCAGGGAGAGGGGGTGGAGTTATTCCGCAATGATCCAGTCAGCAATGGCTGGATCAACGGTCGGGGACGACTGGCGGAACGCCTCCGGATCGTGGCCTTGAAACTGCGTTCGAACGTTTATCCCACCAGAGAGTTTCTCGGGAGAGGCATGGCAGGTACCAACGTGGGTTGCCGGCACTGTACACACCCTCGTGAAACACTGGGGCATATTCTGGGCATATGTCCTTCGGTGCAGGAGGCACGGATTCTCCGGCACAATAAGTTGTGTAAGATCCTGGCTGCGGAAGGCAAGAAGTGTGAGTGGACCGTGTACTATGAGCCGCACCTGCGTAACGCAGCAGGGGAACTGCGTAAGCCTGACCTCATTTTTGTCCGAGACGGTACCGCTCTGGTTGTGGATGTCACTGTGCGGTACGAGAAGGACTCCGCATCCCTCTCTGCCGCCGCCGCAGACAAGGCCGCGAAATACCTGGGTCTGAACGCACAGATCCAGGAGCTCACAGGGGCTGAGCACGTCACCTACTTTGGCTTCCCGATTGGGGCCAGAGGAAAGTGGCATGCTGACAACGGGGAGGTACTGTCTGAATTGGGACTTTCCAGATCCAGGAAGGAGCGGGTCGCGCGGCTCCTGTCGTGGCGAGCACTGCTCGGGTCTGTGGACATGGTAAATATCTTTGCGTCTAAGCACAGGCAGGAAACCCTTTTGGATGACGCACCAGCCTGCGTTGAGCATGTTGCGTGAATCTTTCGGAGTTGAATCCCACCCTTGGGACCCCAAAAACAAAAATACCAAAAACAGTTGTGTTTCAATGTGTTTCTTGTGCGTCCCTTTGGCTTCACGTCCAAGTTGTGCTTCCCCATCTCCTCTATGCTGTCTTTCCATCGGCCGGTGGCGTCGAGGCTGGTGCGACCTCGGTCACCTCCAGGGCCAAGCGCCTTGGCCACAGGTAGGACCTGGCGCCTGCCCAGGGTACCGGACACCGCCTGTGGCAAGGGAAAGGGAGCCGTCCCTGACCGTTACCGGGCTTGAGTTGGTGCTGGCTTGCCCGCCGTATGTCAAGCACTCCACGACTGCTCGAGTTCGCTGGCTTCACCTTCGTCCCACCTAGTGCCTTCCGCCTCTGCGCTATTTTCGTCCCGACTGGTACCCTCCCGCCTCTGCGCTGTTGCTATCCCTGTGAGGAACATGTGGGCAGGGGGGCTCGCTCCCCTGCTCGCAGGAGGCTCGGCGCATCCGTGGCGTCATGTCCTCACCGTCCTGTGCCGCTAGAGGGGAGCCTCCGAGACCGGTGCAGCACGCCTGAGATCGTGTGTGAGTCAGTAGGGTGAAACATTCTCTGCTGCAGGCCCAAAGGGCCCCGGCTGTGCCGTGAGAGGGGGACCTTGAAGACCGGGGCAGTCTGACCATGCCGGTTAGTCAGTTGGGTGAAATAATCCCAGCTGCGGGCCCTTTCGGGCTGACAGTCGGATGCGGGGGTTCCCCATTTGCCCCCCATCGTCGACTTCGGGGGCACGAACTCCTTCGGGAGCTTTGACCCCCACGTCTTGTGCCGGGAGAGGGGAACCTTAAAGATCGGGGCAAGCCGACCTTGTTTGTTAGCCAGCCGGGTGAAAAACTCCCGGCTGCGGGCCCCTCGGGGCTGACAGTCTGGCGAGGAGGGCTTCGCAGCCCACCTCCCGACTCAGGAGGCCTGGCGTCTTAATCGACTTCTTGCCACCAACGTCTTGTGCCGGGAGAGGGGAACCTTAAAGATCGGTGCAAAACGAACTTGTTGGTTAGCCAGCCGGGTGAAAAACTCCCTGCTGCGGGCCCGCTAGGGCTGACTACCCGATGGGGTGGGGGAGCGGAGACCCCCTCCTTCTGAGGGTACGGGGGCCGGGTGCCTTCCACGGTGCCTTGTCTCCGACGTCTTGTCCCGGGAGAGGGGAACCTCAGAGATCGGGGCAACACGGACTTGGATGGTTAGACAGCCGGCGAGAAACTCTCGGCTGCATCCCGCTGCGACTGTTAAGACCCGTCCCCAAGGGGCATGAGGCAAGTGTGTCGTGCCGGGAGGCGTGACAACCTGCGATCGGTGCGGCACAGACTGAAGGGAGGCTCTTGCCGAGACTGCTTCCGAGGCCCCAGACTTGGGGTGGTGCAACCTTGTCTGGTATGTGGTGCAGCACCCTGCTGCTCCCTTTGGGTGGCAGAATTCGTCCCGATCTCTTACCCACCCGAGTCTGCGCTTTGTTCCGCTATCCCTGCGTCTCGTATCCACCTCGCTGTCTCCCCCTCTTTGCTGCGTCTCTCTCAAGTGGGTCCATCTCGTAATGATTACCTCCCACGTTTCCAGTCGAGGGCGCAGTCCCACATGACGGAGATTGTTGGTGCATGGCAGTCGTCACTAGACCACGCGGACCCTCCGGTGGTCGCTATAGTCATTTATGGGTTGGACGGGCCACCCTGAGTCCTTAACCGCAGACTCTAAATAACTCGAAACAGGCTCCCTCCGGGGATTGCTGAAAA</t>
  </si>
  <si>
    <t>TAGCCAAATGCCTCGTCATCTAATTAGTGACGCGCATGAATGGATGAACGAGATTCCCACTGTCCCTACCTACTATCTAGCGAAACCACAGCCAAGGGAACGGGCTTGGCAGAATCAGCGGGGAAAGAAGACCCTGTTGAGCTTGACTCTAGTCTGGCACTGTGAAGAGACATGAGAGGTGTAGAATAAGTGGGAGGCCCCCGGGCCGCCGGTGAAATACCAC</t>
  </si>
  <si>
    <t xml:space="preserve">Aspidoscelis tigris </t>
  </si>
  <si>
    <t>Western whiptail</t>
  </si>
  <si>
    <t>R/Lizard</t>
  </si>
  <si>
    <t>Squamata</t>
  </si>
  <si>
    <t>Teiidae</t>
  </si>
  <si>
    <t>rAspTig1.0.a</t>
  </si>
  <si>
    <t>R2-1_ATS</t>
  </si>
  <si>
    <t>LHGLGASSWRPLEKMETTLVSIRAKIQATPLLWANHPLEGFLLVMKRKEMTSPGPSGPQGNSRDNDAVGVPSIPACPPGDFTCPCGRTFPSKRSLAMHRHHSHPAEVNEERTTRLPLKRLAWSQEDDSALLRHATRLWAPSLLKKKHLELLAPLFPGRSVEALKKRLQILKWLPPPPPETVSSPGTTPTMVSPPAFIRSPETPTIVFPDTPSMVFPDTPTMVFPDTPTVVFPDTPTLDVQETQPPTSSWKVDLLDFAARNLREPKMGADDLLNITSKLQSGTVSQSEAAHLLNEHAKRWFPHSWAPSKRTHRSLGPAPSNRQLRRANYAAVQKLYHLRKKDAASCVLSGQWKSAHRGSKDTIDGLEDYWSQTFEHPSATDPRDPRTPEDTAWTLLDTITAAEVTSALRDMGNSAAGLDRLTPATLSSWDQPSLAAYFNLILATESVPKHISKSRVIFLPKTDEPTAPSDFRPISISSVILRAFHKILARRITSTLQFSKLQHAFLKRDGCLEASSLLHAILRKIHEDRTPASLIFLDISKAFDSVSIHTLLRVAKSSGLPPPLTNYLVSLYDHPRVKLEAREVTCGRGVRQGDPLSPLLFIMAFEDILQSALPDIGFDLDGHNIPALAYADDLVLFARRPERLQEKLDILVDSLAAAGMSINAKKSIGLTIAKDGKRKTMVLLPHIYRSGSTEIKPLGPSDVTRYLGLDFTWKGKVSPKHTSKLDQMLLELTRAPLKPYQRLDLLKNFAIPRLTHELVLGNAHRNTLKKLDVLIRSAVRSWLRLPKDTPLGFLHAHIRDGGIGLPCLNTSIPILQRNRFAKLLSNPEPIQKVVANQKSFRVIQRITNRPVQIGNHIIQSKKEARTAWKNELRRSVDGRDLFGDPVDPVSHRWVSHPQRVFPRLHLRGIQLRGGLLPTRTRNARGRDPPVTSTSCRGLCGQAETLNHILQVCDKTHDARCARHNRIVHRLSQLLRRKNVPCWIEPIIPAGATYIKPDIIAKVNNELLVMDVSVVSGSRLNETWSIKTEKYGSSKSSTALQSWHGSRIPLRHYPIIISNRGLLFAQSGQALRSIGLSARDLTDICLLTIIGSLKCFDHYTRSTLDL</t>
  </si>
  <si>
    <t>GGACGGGTCGGGCCGGCGTTCCGCCTCGGCCGGCGCCTAGCAGCTGACTTAGAACTGGTGCGGACCAGGGGAATCCGACTGTTTAATTAAAACAAAGCATCGCGAAGGCCCGCGGTGGGTGTTGACGCGATGTGATTTCTGCCCAGTGCTCTGAATGTCAAAGTGAAGAAATTCAATGAAGCGCGGGTAAACGGCGGGAGTAACTATGACTCTCTTGAGT</t>
  </si>
  <si>
    <t>TGTAGTTACACGGCCTGGGCGCCTCCTCGTGGCGACCGCTGGAGAAGATGGAGACGACTCTCGTCTCCATCCGAGCTAAGATCCAGGCCACCCCCCTCCTCTGGGCTAACCACCCTCTGGAGGGTTTTCTGCTGGTTATGAAAAGAAAAGAAATGACTTCCCCTGGTCCCTCAGGACCCCAGGGTAACAGCAGAGATAACGATGCTGTAGGTGTTCCCAGTATTCCTGCATGCCCACCCGGCGATTTCACCTGTCCCTGCGGCCGAACGTTTCCATCCAAGAGGAGCCTGGCGATGCACCGGCACCACAGCCACCCAGCCGAGGTCAACGAAGAACGTACCACGCGCCTTCCATTGAAACGCCTCGCCTGGTCGCAGGAGGACGACAGTGCTCTTCTCCGCCATGCCACACGCCTATGGGCCCCGAGCCTTTTAAAGAAAAAACACCTCGAGCTTCTGGCTCCTCTCTTCCCGGGCCGATCGGTTGAAGCTCTCAAGAAAAGGCTCCAGATCCTCAAGTGGCTCCCTCCACCACCCCCGGAAACAGTGAGCTCCCCTGGGACCACTCCAACAATGGTCTCCCCACCTGCGTTCATCCGCTCTCCAGAAACCCCAACAATTGTCTTTCCAGACACACCGTCAATGGTCTTTCCAGACACACCAACAATGGTCTTTCCAGACACACCAACAGTGGTCTTTCCAGACACACCGACGTTGGATGTCCAAGAAACCCAACCTCCGACATCCTCCTGGAAGGTCGACCTCCTCGATTTCGCGGCCAGAAACCTCCGTGAGCCCAAGATGGGGGCAGACGACCTATTGAACATCACCTCCAAACTCCAGTCTGGCACCGTCTCCCAGTCTGAGGCTGCTCATCTTCTGAATGAACATGCAAAACGCTGGTTTCCGCACTCCTGGGCCCCATCGAAACGCACTCACCGCTCTCTCGGTCCCGCTCCGTCGAACAGACAGCTTCGACGAGCCAACTATGCTGCAGTCCAGAAACTTTACCACCTTCGGAAGAAAGACGCCGCCTCCTGTGTCCTCTCCGGCCAGTGGAAATCTGCACACCGTGGCTCCAAAGACACGATTGACGGTTTGGAAGACTACTGGTCGCAGACCTTTGAACATCCCTCAGCCACTGACCCTCGCGACCCCAGGACGCCTGAAGACACAGCTTGGACCCTATTGGACACCATCACCGCGGCAGAAGTCACCAGCGCCCTGCGAGATATGGGCAACTCCGCGGCTGGGCTGGATCGACTCACCCCCGCCACACTGTCCTCCTGGGACCAACCATCCTTGGCGGCGTACTTCAACCTGATCCTCGCAACTGAATCCGTTCCGAAACATATCTCTAAATCAAGAGTCATCTTCCTACCAAAAACAGATGAACCTACCGCCCCCTCTGACTTTCGCCCGATCTCCATCTCTTCGGTCATTCTCCGAGCATTCCACAAGATCCTAGCACGTAGAATAACTTCAACCTTACAGTTCTCCAAACTGCAACACGCCTTCCTGAAACGTGACGGATGCTTGGAAGCAAGCTCCCTCCTTCATGCCATCTTACGGAAGATCCACGAGGACCGTACTCCAGCCTCATTGATCTTCCTCGACATCTCGAAGGCGTTTGACTCGGTTTCAATCCACACTCTCCTGAGGGTGGCCAAATCATCCGGCCTCCCCCCACCGCTGACGAACTACCTGGTTAGCTTATACGATCACCCCCGTGTCAAACTGGAAGCAAGAGAAGTTACCTGCGGACGAGGGGTCCGCCAAGGCGATCCTCTTTCGCCCCTGCTGTTCATCATGGCCTTCGAGGACATCCTGCAATCAGCTCTGCCTGACATAGGCTTTGATCTGGACGGCCACAACATTCCGGCCCTGGCCTACGCGGACGACCTGGTCCTGTTCGCCAGGAGGCCTGAGAGACTCCAGGAAAAGCTCGACATCCTGGTTGACTCCCTGGCTGCCGCGGGAATGTCCATCAATGCGAAGAAGTCGATCGGCCTGACCATCGCAAAGGACGGCAAACGCAAAACAATGGTCCTCCTACCACACATCTACAGATCCGGTTCAACCGAAATCAAACCATTGGGACCATCCGACGTCACCCGGTACCTTGGCCTGGACTTCACCTGGAAGGGCAAAGTATCTCCAAAACACACCTCCAAACTGGACCAGATGCTGTTGGAGCTAACCAGAGCTCCCCTCAAACCATACCAACGGCTAGACCTGCTGAAGAACTTTGCCATCCCTAGGCTTACCCATGAATTGGTCTTGGGTAACGCCCACCGCAACACCCTCAAGAAGTTGGATGTGCTAATCAGATCGGCAGTTAGGTCCTGGCTTCGTCTCCCCAAAGACACACCTCTGGGCTTCCTACACGCTCACATCCGTGACGGTGGCATTGGGCTACCGTGCCTCAACACATCAATCCCTATACTCCAAAGGAACCGTTTTGCAAAACTTCTCTCAAACCCGGAACCCATCCAGAAGGTCGTTGCCAATCAGAAATCATTCAGAGTAATACAACGGATAACTAACCGACCGGTCCAAATCGGCAATCACATCATACAATCCAAGAAAGAAGCCAGAACAGCATGGAAAAACGAGCTCCGACGGTCGGTCGACGGAAGAGACCTCTTTGGCGACCCAGTAGACCCTGTCAGCCATCGCTGGGTCTCCCACCCGCAACGAGTCTTCCCTCGGCTCCACCTCCGAGGGATCCAGCTGCGCGGAGGCCTCCTCCCGACCAGAACCCGCAACGCCAGAGGCCGCGATCCCCCGGTAACATCAACTTCCTGTCGTGGTTTGTGTGGCCAGGCCGAAACCTTGAACCACATTCTTCAGGTTTGCGACAAAACACACGACGCAAGATGTGCCAGGCACAACAGAATCGTCCATCGCCTGAGCCAACTCCTGCGAAGGAAGAATGTCCCATGCTGGATTGAACCAATTATCCCTGCAGGTGCAACATACATCAAACCGGACATCATAGCGAAAGTAAACAACGAACTTCTCGTCATGGACGTCTCTGTTGTCTCCGGTTCCCGGCTGAACGAGACATGGTCAATCAAGACTGAGAAGTACGGCTCCTCCAAGAGTTCCACCGCTCTCCAATCCTGGCATGGTTCACGAATCCCACTCCGCCACTACCCCATTATCATCTCCAACCGAGGGCTCCTGTTCGCACAATCTGGGCAAGCGCTACGCTCCATCGGCCTCTCTGCCCGTGACCTCACTGACATCTGCCTGCTTACGATCATCGGCTCCCTGAAATGCTTTGACCATTACACCAGGTCGACGTTGGACCTCTAGAGCCGGTGTCGCATGTAGGTTACTGGGAACAGCTCATGACCCGCCACAAGCGGCGATCCCCCTGCAACGTCGTTATCATTAGCGGTTATCCGCCTCAAGGCTACCGTTTGCGGTAGTGTAATTGTTACATTGCTGCTGTCGGTTGACCTTGATAATCCATGACACC</t>
  </si>
  <si>
    <t>TAGCCAAATGCCTCGTCATCTAATTAGTGACGCGCATGAATGGATGAACGAGATTCCCACTGTCCCTACCTACTATCTAGCGAAACCACAGCCAAGGGAACGGGCTTGGCAGAATCAGCGGGGAAAGAAGACCCTGTTGAGCTTGACTCTAGTCTGGCACTGTGAAGAGACATGAGAGGTGTAGAATAAGTGGGAGGCCCGCCCGGGCCGCCGGTGAAATACC</t>
  </si>
  <si>
    <t>TAGAGCCGGTGTCGCATGTAGGTTACTGGGAACAGCTCATGACCCGCCACAAGCGGCGATCCCCCTGCAACGTCGTTATCATTAGCGGTTATCCGCCTCAAGGCTACCGTTTGCGGTAGTGTAATTGTTACATTGCTGCTGTCGGTTGACCTTGATAATCCATGACACC</t>
  </si>
  <si>
    <t>Aspidoscelis marmoratus</t>
  </si>
  <si>
    <t>Marbled whiptail</t>
  </si>
  <si>
    <t>AspMar1.0</t>
  </si>
  <si>
    <t>R2-1_AMar</t>
  </si>
  <si>
    <t>LHGLGASSWRPLEKMGTNLVSIRAKIQATPLLWANHPLEGFLLVMKRKGMTSPGPSGPQGNSRDNDAVGVPSIPACPPGGFTCPCGRTFPSKRSLAMHRHHIHPAEVNEERTTCLPLKRLAWSKEDDSALLRHATRLWAPSLLRKKHLELLAPLFPGRSVEALKKRLQILKWLPPPPPETVSSPGPTPTMVAPPVIIRSPETPTIVFPDTPTMVFPDTPTMVFPDTPTMVFPDTPTMVFPDTPTMVSPDTPTMDVQETQPPTPSWKVDLLDFAARNLREPKMGADVLLDITSKLQSGTVSQSEAAHLLDEHAKRWFPHSWAPSKRTHRSLGPAPSNRQLRRANYAAVQKLYHLRKKDAASCVLSGQWKTAHRGSKTMIDGLEEYWSQTFEHPSATDPRDPRTPEDTAWTLLDTISAAEVTSALRDMGNSAAGLDRLTPAMLSSWDQPSLAAYFNLILATESVPKHIAKSRVIFLPKTDEPTAPSDLRPISISSVILRAFHKILARRITSTLQFSKLQHAFLKRDGCLEASSLLHAILRKIHEDRTPASLIFLDISKAFDSVSIHTLLRVAKSSGLPPPLTNYLVSLYDHPRVKLESREVTCGRGVRQGDPLSPLLFIMAFEDILQSALPDIGFDLDGHNVPALAYADDLVLFARRPERLQEKLDILVDSLAAAGMSINAKKSIGLTIAKDGKHKTMVLLPHIYRSGSTEIKPLGPSDVTRYLGLDFNWKGKVSPKHTSKLDQMLLELTRAPLKPYQRLDLLKNFAIPRLTHELVLGNAHRNTLKKLDVLIRSAVRSWLRLPKDTPLGFLHAHIRDGGIGLPCLNTSIPILQRNRFAKLLSNPEPIQKAVANQKSFRIIQRITNRPVQIGNHIIQSKKEARTAWKNELRRSVDGRDLFGDPVDPVSHRWVSHPQRVFPRLHLRGIQLRGGLLPTRSRNARGRDPPVTSTSCRGLCGQAETLNHILQVCDKTHDARCARHNRVVHRLSQLLRRKEVPCWTEPIIPTGATYIKPDIVAKVNNELLVMDVSVVSGSRLNETWSIKTEKYGSSKSSTALQSWHGSLIPIRHYPIIISNRGLLFAQSGQALRSIGLSARDLTDICLLTIIGSLKCFDHYTRSTLDL</t>
  </si>
  <si>
    <t>GAAATTCAATGAAGCGCGGGTAAACGGCGGGAGTAACTATGACTCTCTGGTCG</t>
  </si>
  <si>
    <t>TAGTTACATGGCCTGGGCGCCTCCTCGTGGCGACCGCTGGAGAAGATGGGGACGAATCTCGTCTCCATCCGAGCTAAGATCCAGGCCACCCCCCTCCTCTGGGCTAACCACCCTCTGGAGGGTTTTCTGCTGGTTATGAAAAGAAAAGGAATGACTTCCCCTGGTCCCTCAGGACCCCAGGGTAACAGCAGAGATAACGATGCTGTAGGTGTTCCCAGTATTCCTGCATGCCCACCCGGCGGTTTCACCTGTCCCTGCGGCCGAACGTTTCCATCCAAGAGGAGCCTGGCGATGCACCGGCACCATATTCACCCAGCCGAGGTCAACGAAGAGCGTACCACGTGCCTTCCATTGAAACGCCTTGCCTGGTCGAAGGAGGACGACAGCGCTCTTCTCCGCCACGCCACACGCCTATGGGCCCCGAGCCTACTAAGAAAAAAACATCTTGAGCTTCTGGCTCCTCTCTTCCCGGGCCGATCGGTCGAAGCCCTCAAGAAAAGGCTCCAGATCCTCAAATGGCTCCCTCCACCACCCCCGGAAACAGTGAGCTCCCCTGGGCCCACTCCAACAATGGTCGCCCCGCCGGTGATCATCCGCTCTCCAGAAACCCCAACGATAGTCTTTCCAGACACCCCGACGATGGTCTTTCCAGACACCCCGACGATGGTCTTTCCAGACACCCCGACGATGGTCTTCCCAGACACCCCGACGATGGTCTTTCCAGACACACCGACGATGGTCTCTCCAGACACACCGACGATGGACGTCCAAGAAACCCAACCTCCGACACCCTCCTGGAAGGTCGACCTCCTCGATTTTGCAGCCAGAAACCTCCGGGAGCCCAAGATGGGGGCAGACGTCCTATTGGACATCACCTCCAAACTCCAGTCTGGCACCGTCTCCCAGTCTGAGGCTGCTCATCTCCTGGATGAACATGCAAAACGTTGGTTTCCGCACTCCTGGGCTCCATCGAAACGCACTCACCGCTCTCTCGGTCCCGCTCCGTCGAACAGACAGCTTCGACGAGCCAACTATGCTGCAGTCCAGAAACTTTACCACCTCCGGAAGAAAGACGCCGCCTCCTGTGTCCTCTCCGGCCAGTGGAAAACTGCACACCGTGGCTCCAAAACCATGATTGATGGATTGGAAGAATACTGGTCACAGACCTTTGAACATCCCTCAGCCACTGACCCTCGCGACCCCAGGACGCCTGAGGACACAGCCTGGACCCTCTTGGACACCATCTCCGCGGCAGAGGTCACCAGCGCCCTGCGAGATATGGGCAACTCTGCGGCTGGGCTGGATCGACTCACCCCCGCCATGCTGTCCTCCTGGGACCAACCATCCTTGGCGGCGTACTTCAACCTGATTCTTGCAACCGAATCCGTTCCGAAACATATCGCTAAATCAAGGGTCATCTTCCTACCAAAAACAGATGAACCTACCGCCCCCTCTGACCTTCGCCCGATCTCCATTTCCTCGGTCATTCTCCGAGCATTCCACAAGATCCTAGCACGTAGAATAACCTCAACCTTACAGTTCTCCAAACTGCAACATGCCTTCCTGAAACGCGACGGATGCTTGGAAGCAAGCTCCCTCCTTCATGCCATCTTACGGAAGATCCACGAGGACCGTACTCCAGCCTCATTGATCTTCCTCGACATCTCGAAGGCGTTTGACTCGGTTTCAATCCACACTCTCCTGAGGGTGGCCAAGTCATCCGGCCTCCCCCCACCGCTGACGAACTACCTGGTCAGCCTGTATGATCACCCCCGCGTCAAACTGGAATCAAGAGAAGTTACCTGCGGACGAGGGGTCCGCCAGGGTGATCCTCTCTCACCCCTGCTGTTCATCATGGCCTTCGAGGACATCTTGCAGTCAGCTCTGCCTGACATAGGCTTTGATTTGGACGGTCACAACGTTCCGGCCCTGGCCTACGCGGACGACCTGGTCCTGTTCGCAAGGAGGCCTGAGAGACTCCAGGAAAAGCTCGACATCTTGGTTGACTCCCTGGCTGCCGCGGGAATGTCCATCAATGCGAAAAAGTCGATCGGCCTGACCATCGCAAAGGACGGCAAACACAAAACAATGGTCCTCCTACCACACATCTACAGATCCGGTTCAACCGAAATCAAACCACTGGGACCATCCGACGTCACCCGGTACCTTGGCCTGGACTTCAACTGGAAGGGCAAAGTATCTCCAAAACACACCTCCAAACTGGACCAGATGCTGTTGGAGCTAACCAGAGCTCCCCTCAAACCATACCAACGGCTAGACCTGCTGAAGAACTTCGCCATCCCTAGGCTTACCCATGAATTGGTCTTGGGTAACGCCCACCGCAACACCCTTAAGAAGTTGGATGTGCTAATCAGATCGGCAGTTAGGTCCTGGCTTCGTCTCCCTAAAGACACACCTCTGGGCTTCCTACACGCTCACATCCGTGACGGTGGCATTGGGCTACCGTGCCTCAACACATCAATCCCTATTCTCCAAAGGAACCGTTTTGCAAAACTTCTTTCAAACCCGGAACCCATCCAGAAGGCCGTTGCGAATCAAAAATCCTTCAGAATAATACAACGGATAACCAACCGACCGGTCCAAATTGGCAATCACATCATACAATCCAAGAAAGAAGCCAGAACAGCATGGAAAAACGAGCTACGACGGTCGGTCGACGGAAGAGACCTCTTTGGCGACCCGGTAGACCCTGTCAGCCATCGCTGGGTCTCCCATCCGCAACGAGTCTTCCCTCGGCTCCACCTCCGAGGGATCCAGCTGCGCGGAGGCCTCCTCCCGACCAGATCCCGCAACGCCAGAGGCCGTGACCCCCCGGTAACATCAACTTCCTGTCGTGGTCTGTGTGGCCAGGCTGAAACCCTGAACCACATTCTTCAGGTTTGCGACAAAACACACGACGCAAGATGTGCCAGGCACAACAGAGTCGTCCACCGCCTGAGCCAGCTCCTGCGAAGGAAGGAAGTCCCATGCTGGACTGAACCAATTATCCCCACAGGTGCAACATACATCAAACCGGACATCGTAGCGAAAGTAAACAACGAGCTTCTCGTCATGGACGTCTCTGTTGTCTCCGGATCCCGGCTGAACGAGACATGGTCAATCAAGACTGAGAAGTACGGCTCCTCCAAAAGTTCCACCGCTCTCCAATCCTGGCACGGTTCACTAATCCCAATTCGCCACTACCCCATTATCATCTCCAACCGAGGGCTCCTGTTCGCACAATCTGGGCAAGCGCTACGCTCCATCGGCCTCTCTGCCCGGGACCTCACCGACATCTGCCTGCTTACGATCATCGGCTCCCTGAAATGCTTTGACCATTACACCAGGTCGACGTTGGACCTCTAGAGCCGGTGTCGCATGTAGGTTACTGGGAACAGCTCATGACCCGCCACAAGCGGCGATCCCCCTGCAATGTCGTTATCATTAGCGGTTATCCGCCTCAAGGTTACCGTTAGCGGTAGTGTAATTGTTACATTGCTGCTGTTGGTCGACCTTGATAATCCATGACACC</t>
  </si>
  <si>
    <t>TAGAGCCGGTGTCGCATGTAGGTTACTGGGAACAGCTCATGACCCGCCACAAGCGGCGATCCCCCTGCAATGTCGTTATCATTAGCGGTTATCCGCCTCAAGGTTACCGTTAGCGGTAGTGTAATTGTTACATTGCTGCTGTTGGTCGACCTTGATAATCCATGACACC</t>
  </si>
  <si>
    <t>Pogona vitticeps</t>
  </si>
  <si>
    <t>Central bearded dragon</t>
  </si>
  <si>
    <t>Agamidae</t>
  </si>
  <si>
    <t>GCA_900067755.1</t>
  </si>
  <si>
    <t>R2-1_PVit</t>
  </si>
  <si>
    <t>DQPSLAAYFNLLLVVESAPLQLATSQVVFLRKKEDPMGPADFRPISISSAAIIRTFHKVVARRIASTLDFSQLQYAFLQRDGCLQASSLLHTILWKTHDERISTSMLFLDISKAFDSVSIHTLLRVAKSSGIPPPFTRYLEKLYAQPAAQLESRTAICGRGVRQGDPLSPLLFIMTIEDILQKAIPDIGFNLDGCNIPALAYADDLVLFAGRPERLQEKLDSLVTALRAAGMSLNVKKSMGLTITKDGKHKMLVLLPTTYRPGTDEIQPLGPTATVRYLGLNFTWKSRVTPKHMSKLEKMLHEISTAPLKPYQRLELLKQFTIPKLTHELVLGNAHRNTL</t>
  </si>
  <si>
    <t>CGCGAAGGCCCGCGGCGGGTGTTGACGCGATGTGATTTCTGCCCATTGCTCTGAATGTCAAAGTGAAGAAATTCAATGAAGTGCGGGTAAATGGCAGGAGTAACTATGACTCTCGGCGGG</t>
  </si>
  <si>
    <t>ACATGGCCTGGACGCCTTCCCGTGGTGCCCGCTAGATAGGGTGGGGTACCAGATGGGGGGCGTGCTCCCCTTGGTCCCCGCCTGAACTAAGATCCAGGCCAGCCCCTGGGAGGGCTAACCTTCCAACCAGGGGTTCTACAGTTGTGTTCAAAATTATTCAGCCCCCAATGCTGTAAAGGGGTTTAGGGACTATAGTGTACATCTGGAATTGTATTCAGAATGAAATCCTACAAGGACGTTTTAAAGAACCAAATGCAACTAAAATAGCACCAATTGTTTATGTAAAACAGTAGTAAATGTTTCTTTTGTGGTTTCTTCATTGCCACAATTATTCAACCCCTTAAAGACTACCACTCTGAAGAAGAGAGGTTCATTCAGGTGTTTTCGATCAGGTATTGAAAACACCTGTGGATGTCACCGAGCACCAATCAAGCATAATAAGCACCAATTAGGCAGCTTTAAAATGACTGTGATACTCAGCTCCTTCTAGACATTTACTGGTGTGGTTACAAACATGGTGAAGTCAAGAGAATGGTCCAGGAAGACAAGAGAAGAGGTGATTTGTCTTCACAGGAAGGGCAATGGCTATAAGAAGATTGCAAAGAAGTTAAACATACCAAGAGACACCATAGGAAGCATCATTCGCAATTTCAAGGCAAAGGGCACTGTTGAAATGCTACCTGGTCGTGGAAGAAAGAAGATGCTGATTTCGACTGCTGTGCGCTACCTAAAGCGTAGAGTGGTGAAAAGTCCCCGTGTGACTGCTGAGGAACTGAAAAAAGATTTGTCAGATGTGGGTATAGAAGTTTCAGCTCAGACAATAAGGCGCACACTGCGTAATGAAGGTCTCCATGCCAGAACCCCCAGGCGCACCCCCTTGCTGTCTCCCAAGAATAAGAAGAGTCGACTGCAGTATGCCAAAAGTCATGTGGGCAAACCACAAAAGTTGTGGGATAGTGTTCTGTGGACTGATGAAACAAAATTAGAACTGTTTGGGCCCATGGATCAACGCTATGTTTGGAGGAGGAAGAACAAGGCATATGACGAAAAGAACACCTTGCCTACTGTGAAGCATGGCGGAGGGTCAATAATGCTTTGGGGCTGTTTTGCTTCTGCAGGTACAGGGAAGCTTCAGCGTGTACAAGGTACCATGAATTCTCTTCAGTACCAGGAGATATTGGATGAAAATGTGATGCAGTCCGTCACACACCTGAGGCTTGGGAGACGTTGGACCTTTCAACAGGACAATGATCCCAAGCATACCTCCAAGTCCACTAGAGCATGGTTGCAGAGGAAAGGCTGGAACATTTTGGGGTGGCCATCGCAGTCACCAGACTTAAATCCGATTGAGAACCTCTGGTGGGACTTAAAGAAAGCAGTTGCAGTGCGCAAGCCTAAGAATTTGACTGAACTGGAGGCTTTTGCCCATGAAGAATGGGCGAAGATACCCGTAGATCGCTGCAAGACACTTGTGTCATGCTATGCTTCACGTTTAAAAGCTGTTATAACTGTAAAAGGATGTTGTACTAAGTACTAAGATTGAATGTCACTTGGGGGTTGAATAAAAACTAATAATGATGTGAGCACAGAAAAGACATTTGTGGTTATTTCATTATAAACTTAAGGTTATATTTCTCTGACCTACAAGTGCCTCTTTCATGTAAATGTAAGCAAGATGACTGAATGATCAAAATCAATGTCAAAATGGCCAAAACATTCAATTTCAGTGGGGGCTGAATAATTTTGAACACAACTGTATGACTTTGGCCTGGATGCCTCCTCGTGGTGCTCGCTGGATAGGGTGGGGACAAAGTGCTACTCCTCCCCCATCACCGAGTTGGTCCATAGTATCTACCATCAAAGCTGCTGAGGTTACGAACGCTATACGTGATATAGGAAATTCCGCTGCAGGTTTAGACCGTATCTCCCCCGCTGCTCTCCTCTCCTAGGATCAACCATCGCTAGCTGCATATTTCAACCTACTCTTGGTTGTAGAATCAGCACCCTTGCAGCTGGCTACATCGCAAGTGGTGTTCCTGCGGAAGAAAGAAGACCCTATGGGGCCAGCTGACTTCAGACCCATATCTATTTCATCTGCTGCTATTATCCGCACTTTTCATAAAGTAGTGGCCCGTCGTATAGCCTCCACATTAGATTTTTCTCAATTACAATATGCCTTCTTACAGCGAGATGGTTGTCTGCAAGCCTCGTCATTGCTCCATACCATCCTCTGGAAGACCCATGATGAGCGGATTTCTACATCAATGCTCTTTTTGGACATATCTAAGGCCTTTGACTCGGTTTCCATCCACACTCTCCTCAGGGTGGCAAAGTCCTCTGGCATCCCTCCGCCATTCACACGATATCTGGAGAAGCTATATGCCCAGCCTGCAGCACAACTCGAATCAAGAACTGCCATATGCGGACGGGGTGTCCGGCAGGGGGATCCATTATCTCCCCTGCTCTTCATCATGACGATCGAGGACATTTTGCAAAAGGCTATCCCCGACATAGGCTTCAATCTAGACGGCTGCAACATCCCTGCGCTGGCATATGCCGATGACCTTGTCCTTTTTGCTGGGAGACCCGAAAGACTGCAGGAGAAGCTCGACAGCCTGGTGACAGCTCTCCGTGCCGCCGGGATGTCACTCAATGTCAAGAAATCGATGGGACTTACAATCACCAAAGATGGAAAACATAAGATGCTAGTCCTCCTTCCAACCACCTACCGTCCTGGCACTGACGAAATCCAACCCCTTGGTCCCACCGCTACCGTCCGTTATCTCGGCCTCAATTTCACCTGGAAAAGTCGAGTCACACCCAAACATATGTCGAAGCTAGAAAAGATGCTCCACGAAATTTCAACGGCTCCTTTAAAACCCTACCAACGCCTGGAGCTCCTGAAGCAATTCACTATTCCTAAGCTCACGCATGAGCTGGTACTAGGGAACGCCCACCGGAATACCCTTTAAAAGATGGACGTCCTGGTCCAGTCTCATGTTCGGAGGTGGCTTCACTTGCCCAAGGACACGCCTCTCGGATATCTCCACGCCTCAGTCAGAGATGGAGGAATTGGCATCCCATGCTTCGGCACAAGTATACCGGTCCTTCAAAGAAATCGGCCCATCCGGTTGGGAGACGAGTTGATCCAATCAAAGGCTGGTGCCCGGAAGGCCTGGAGCAATATTCTTGAGCGATCCATCGATGGTAAAGATCTCTTTGGTCAACCGGTCGATCCAGTCAGCCATCAATGGCTACAAAAACTGGAACGTGTTTTTCTTTGCCTTCACCTTCGCAGGATCCAGCTACGTAGGGGCCTTCTGCCAACGAAGTCTCGCTCGACACGGGGAAGGAAGTCACCAGACATCAATAAATCGTGCCGCAGAACCTGCAATCAACCAGAGATGATTAACCACATTCTCCAGGTTTGTGATACCACCCACGATGCGCGATGTATGCGGCATAACAGGATAGTCCACGCAATTGATAAATTCATGAGACGGAAGAGGCTACAGACTTGGGTAGAGCCTATCATCCCGTCCGGATCATCCTTCATCAAACCAGATGTAGTGGTTTCCATCAATAATCAACTAACAGTTATGGATGTATCCGTCGTTAGCGGTTACCGCTTGAAAGAGACATGGGACTTGAAAGTCTCTAAGTACGGCTCCCCGGCCTGCACAGCTGCACTACAGAAATGGCATGGCTCGTCAACAACCATCAATCATGTCCCAGTCACCATCTCGAACAGAGGCCTACTCTTCTCTAAGTCCGGGCGTCACCTGCGTGCCCTCGGATTCTCTTATCGTGATCTCTCGGATCTATGCCTTTTGGCGATCATTGGCTCGCTCAGGTGCTATGATCTGTATACCAGAAGTACAACGGACTACAAGAACCATCGCTGAAAGAGGACTTTTGGTTGCACTCATGACCTGCCCATTTGGGTAGTGACTACCCTAGATACTGGTGTCAATAGCGTCATTCGCCTCAGATTTGCAACAGTTATTGCAACTCAGGAAGTCTGATAATTAATGTTAAA</t>
  </si>
  <si>
    <t>TAGCCAAATGCCCCGTCATCTAATTAGTGACGCGCATGAATGGATGAATCAGCCCTTGGCCTAGATTTCACCTGGAAGGGTCGAGTGGTGCCTAAATATACGTCGAAGCTAGAAAAGATGTTCCTTGAGATCTCGATGGCTCCATTAAAACCTTAACAACATCTGGAGCTCTTTAAAAAAATTCACCATCCCCAAGCTTATACATGAGCTGGTTCTGGGAAAT</t>
  </si>
  <si>
    <t>Phrynosoma blainvillii (PBla)</t>
  </si>
  <si>
    <t>Coast horned lizard</t>
  </si>
  <si>
    <t>Phrynosomatidae</t>
  </si>
  <si>
    <t>rPhrBla1.0.hap2</t>
  </si>
  <si>
    <t>R2-1_PBl</t>
  </si>
  <si>
    <t>WLVPIEIPPPPRGPAVNECITRPREGSRHTTQTITMGCYSLCSEECPYFLARKESGVPTSLQWEIKGYGCDKILIRLNGRSTAGCQTSPPGTPKRVTGQGREKPERPAGGGAPILVFEGLRADKEEKRSERQKQTENLGTEVGPTRPEPGADKVQEERADKVQKEQRADKVTQEGEGKQKRERKLDKDEPTIWLPDNKPECPYCKEVVGKPTALQKHLTGVHGNQAVTFGCMKCQRKDPRVHAILVHIPKCKGPNIPDARQAQNKHRCEDCGNQYDTQSGLSQHTRHKHPETRNKQRIEEKEKEKGGKRGTHKSCWTQEETEQLALLWEKYEGHANINKLIQQELHTKTAKQIGEKRRNILEKRNNKPEIGEEIPKTKTQSINRQTEKEGLANKFKQTAITLIQEHRIKNESIARALHTWLQENNNTRQTVEKATEEILNNFPRTAGIHNIPKRKKTKKPRGPYRGKWRQKRRIQKLTYKQLQELYDKDRAAAAAYILDGEKKTNCDLPIQEVYQTYKDKWETKTEFKGLQNFHPWGGTNNDILSNLITGEEVKEHLQAMCNKTAAGPDNISVKDLKQVLHVEQKLAELFNLWLITGQIPNTVKKSRSILIPKTSDETEKKKVGNWRPLTISSVVLRLFSKIMTSRITKACPLNNRQRGFIAASGCSENLWLLHNIIKRAKDKKKELGVVLVDIAKAFDTVSHDHIRWVLRERGMDKHIIQLIMSAYDNATTSIKLKEGNTPDIHIRSGVKQGDPLSPLLFNLAMDPLITELETEGHGVEDENWTITTLAFADDIAVMSDSCKEMKQNLQIIEAFCNLTGLKVQTTKSYGFALQPTKDSYIVNNIKPWTIKDQPIQMVQPAHTTRYLGIQVGPWKGMEKPNMIADTKKWLQNITKAPLKPTQKLEILRTYTIPRLIYHNEQTGTGKTKLKELDNLIRAGIKSWLHLAHDTCTNLIYTKTKDGGLGITRLETTLPHQRCNTLLKIINSPDLTTRTIARALGIEEQFSKWWKKAGGSEDNKPKIYPQPQNTTQKPTEKEEIPVTTKIQPTHKKKEAEEWAKLPCQGGAVENFINDSISNDWIRYKKDMTEKEFITAIKLRTNTYPTREFLARGKENYERKCRKCPAKYESLSHILGQCPGLQNARIWRHNAIGKLLANQAKKKKWTVHQEPHLRNKDNQLRKPDYIFTKERTAMVVDITVRWEGKMGGLEEAAQEKIKYYEELRDTIQKEWGVKDISFHGFVCGARGKWPDQNFGILTKLGIESHRLDGLAKLFSRRTVQYSCRMLHTFERDKKNQTGHVDC</t>
  </si>
  <si>
    <t>GGACGGGTCGGGCCGGCGTCCCGCCTCGGCCGGCGCCTAGCAGCTGACTTAGAACTGGCGCGGACCAGGGGAATCCGACTGTTTAATTAAAACAAAGCATCGCGAAGGCCCGCGGCGGGTGTTGACGCGATGTGATTTCTGCCCAGTGCTCTGAATGTCAAAGTGAAGAAATTCAATGAAGCGCGGGTAAACGGCGGGAGTAACTATGACTCTCTTAGTT</t>
  </si>
  <si>
    <t>GCTGGTTGGTGCCGATAGAGATCCCTCCGCCTCCTCGTGGCCCCGCCGTAAACGAGTGTATCACTCGGCCAAGAGAGGGATCGCGCCATACCACCCAAACTATTACCATGGGGTGCTACTCACTGTGCTCCGAGGAATGCCCATACTTCCTGGCAAGGAAGGAATCGGGAGTGCCCACATCCCTTCAATGGGAAATTAAGGGCTATGGATGTGACAAAATACTGATAAGACTAAACGGGAGGTCCACGGCAGGATGCCAGACCTCCCCGCCTGGAACCCCTAAACGTGTGACCGGACAAGGCAGAGAGAAACCAGAAAGGCCGGCGGGTGGAGGGGCACCGATCCTAGTATTCGAAGGTCTTAGGGCGGACAAGGAGGAAAAAAGGAGCGAAAGACAAAAACAGACCGAGAATCTAGGAACGGAAGTGGGACCCACCCGACCAGAGCCAGGAGCGGACAAGGTACAGGAAGAACGAGCGGACAAGGTACAGAAAGAACAAAGAGCGGACAAGGTAACCCAAGAGGGGGAAGGCAAACAAAAAAGGGAACGGAAACTGGACAAAGATGAACCAACAATATGGCTACCAGACAACAAGCCCGAATGCCCCTACTGCAAGGAGGTAGTAGGGAAACCTACTGCCCTCCAGAAGCATCTGACAGGAGTGCATGGAAATCAAGCAGTAACATTCGGATGCATGAAATGCCAAAGAAAAGACCCAAGGGTCCACGCCATCCTAGTGCACATCCCGAAGTGCAAGGGGCCCAACATTCCAGATGCGAGACAAGCCCAAAACAAACACCGATGCGAAGACTGCGGAAACCAATATGACACACAGAGTGGCCTTTCCCAGCACACCAGACACAAACACCCAGAAACCAGAAATAAACAAAGGATAGAAGAAAAAGAAAAAGAAAAGGGAGGGAAGAGAGGAACACACAAGAGCTGCTGGACACAAGAAGAGACAGAACAGCTAGCACTACTCTGGGAAAAATACGAGGGACACGCCAATATAAACAAATTAATACAACAGGAATTGCATACAAAAACAGCAAAACAAATAGGAGAAAAGAGACGAAACATATTAGAAAAAAGGAACAACAAACCTGAAATAGGGGAAGAAATCCCAAAAACAAAAACACAAAGTATAAACAGACAAACAGAAAAAGAGGGCCTGGCAAACAAATTCAAACAAACAGCCATAACACTCATCCAGGAACACAGAATAAAAAATGAGAGCATCGCAAGAGCACTCCACACATGGCTACAAGAAAACAACAACACAAGACAAACAGTGGAAAAAGCAACAGAGGAAATCCTGAATAACTTCCCAAGGACAGCAGGAATACACAATATACCCAAACGAAAGAAAACGAAAAAACCAAGAGGGCCATACAGAGGTAAATGGAGGCAAAAAAGACGCATACAAAAACTCACATACAAACAGCTACAAGAACTATACGACAAAGATCGCGCAGCAGCAGCCGCATACATTCTGGACGGCGAAAAGAAAACTAACTGTGATCTACCAATACAGGAAGTATACCAAACATACAAAGACAAGTGGGAAACAAAAACAGAGTTCAAAGGCCTACAGAACTTCCACCCATGGGGCGGCACAAACAATGACATACTCTCAAACCTCATAACAGGAGAAGAAGTGAAAGAACACCTCCAGGCCATGTGCAACAAAACGGCAGCAGGACCAGACAACATCAGTGTCAAGGACCTGAAACAAGTACTACATGTGGAACAAAAACTAGCCGAACTATTCAATCTATGGCTAATAACAGGCCAGATCCCAAACACAGTAAAAAAGAGCAGGTCCATACTCATTCCAAAAACATCCGATGAAACCGAAAAGAAAAAGGTTGGCAACTGGAGACCCCTGACGATCAGCTCAGTGGTCCTTCGACTATTCTCAAAAATCATGACAAGCAGAATCACCAAAGCCTGCCCGCTCAACAATAGACAGAGAGGTTTCATAGCAGCATCAGGCTGCTCGGAGAATCTATGGCTGCTACACAACATCATCAAAAGAGCAAAAGACAAGAAAAAAGAACTGGGAGTAGTGCTGGTTGACATCGCCAAAGCATTCGACACAGTCTCACACGACCACATCAGATGGGTGCTAAGAGAAAGAGGGATGGACAAACACATAATCCAACTCATAATGAGCGCATACGACAACGCCACAACATCAATTAAACTGAAAGAAGGGAACACACCAGACATACACATCCGCTCAGGAGTGAAACAAGGGGACCCCCTCTCCCCCCTCCTGTTCAACCTAGCCATGGACCCACTAATAACTGAACTGGAAACCGAAGGACATGGGGTAGAAGACGAAAATTGGACAATAACAACTCTCGCCTTTGCTGATGACATAGCAGTGATGAGCGACAGCTGCAAAGAAATGAAACAAAACCTACAGATAATAGAAGCCTTCTGCAACCTAACAGGCCTCAAAGTGCAAACAACCAAAAGCTACGGATTCGCACTACAACCCACCAAAGACTCATACATTGTCAACAACATAAAACCATGGACAATCAAAGACCAACCAATACAAATGGTCCAACCAGCACACACTACCAGATACCTGGGCATACAAGTCGGCCCCTGGAAAGGAATGGAAAAACCCAATATGATCGCGGACACCAAAAAATGGCTTCAAAACATCACCAAAGCACCACTAAAACCAACCCAAAAACTCGAAATACTCCGGACATACACCATCCCAAGACTAATATACCACAATGAGCAGACAGGAACAGGAAAAACCAAACTCAAAGAACTAGACAACCTCATAAGAGCCGGAATCAAGTCATGGCTCCACCTAGCACATGACACCTGCACAAACCTAATATACACCAAAACCAAAGATGGAGGACTAGGTATCACCAGGCTGGAAACAACACTACCCCATCAGAGATGCAATACTCTCCTGAAAATCATAAACTCCCCAGATCTCACAACAAGAACAATAGCAAGAGCGCTAGGAATAGAAGAACAGTTTAGCAAATGGTGGAAAAAAGCAGGAGGATCTGAAGACAATAAACCGAAAATCTACCCACAACCACAAAACACAACACAAAAACCAACAGAAAAAGAAGAAATCCCAGTCACCACAAAAATACAGCCAACACACAAAAAGAAAGAAGCAGAAGAATGGGCAAAACTCCCCTGCCAGGGGGGGGCGGTAGAAAACTTCATAAACGACAGCATAAGCAACGACTGGATCAGATACAAAAAAGACATGACAGAAAAAGAATTCATCACAGCAATAAAACTAAGAACCAACACATACCCAACAAGAGAATTCCTGGCCAGAGGAAAAGAAAACTACGAGAGAAAATGCAGAAAATGCCCAGCCAAATACGAATCACTATCACACATCCTAGGACAATGCCCAGGACTACAAAACGCGAGAATCTGGAGACATAACGCAATAGGAAAGCTCCTAGCAAACCAGGCAAAAAAGAAAAAATGGACAGTACACCAAGAACCACACCTCAGGAACAAAGACAACCAACTAAGAAAACCAGACTACATCTTCACCAAGGAAAGGACAGCAATGGTAGTAGACATAACAGTAAGATGGGAAGGAAAAATGGGAGGGCTAGAAGAAGCAGCACAAGAAAAAATAAAATACTATGAGGAACTCAGGGACACCATACAAAAAGAATGGGGGGTGAAGGACATATCCTTCCACGGCTTCGTCTGCGGAGCCAGAGGGAAATGGCCAGATCAGAACTTTGGAATACTCACTAAACTAGGAATAGAATCACACAGGCTAGACGGATTGGCAAAACTCTTTTCCAGAAGGACAGTACAATACTCGTGTAGAATGCTACACACTTTTGAGAGAGACAAGAAAAACCAGACTGGACATGTTGATTGTTAAGTGTTAGTTTGTACACCTTGTTAGTTTGTACACTTTGTTGTTGTTGTTTGTTTGATGTTATTTAACTATTTATTCATTAAAAACCGGACATGGGATCTCGTAATGATTACCGCCCTGCCCTCCAACCTAAACACCTGAGGTGGAGGCTGGGATCATGCAACTCACCCTGACTTGACCCTGACCTTAAAAGATGGATGGGCCATCGCGGGGGTTGGTCTCCCCGCAACAACTCAAAAACGAACTGGCGCGAGTCAGTTTCTAAAA</t>
  </si>
  <si>
    <t>TAGCCAAATGCCTCGTCATCTAATTAGTGACGCGCATGAATGGATGAACGAGATTCCCACTGTCCCTACCTACTATCTAGCGAAACCACAGCCAAGGGAACGGGCTTGGCGGAATCAGCGGGGAAAGAAGACCCTGTTGAGCTTGACTCTAGTCTGGCCCTGTGAAGAGACATGAGAGGCGTAGAATAAGTGGGAGGCCTGCCCGTCGGGCCGCCGGTGAAAT</t>
  </si>
  <si>
    <t>TAAGTGTTAGTTTGTACACCTTGTTAGTTTGTACACTTTGTTGTTGTTGTTTGTTTGATGTTATTTAACTATTTATTCATTAAAAACCGGACATGGGATCTCGTAATGATTACCGCCCTGCCCTCCAACCTAAACACCTGAGGTGGAGGCTGGGATCATGCAACTCACCCTGACTTGACCCTGACCTTAAAAGATGGATGGGCCATCGCGGGGGTTGGTCTCCCCGCAACAACTCAAAAACGAACTGGCGCGAGTCAGTTTCTAAAA</t>
  </si>
  <si>
    <t>Sceloporus undulatus</t>
  </si>
  <si>
    <t>Eastern fence lizard</t>
  </si>
  <si>
    <t>SceUnd_v1.1</t>
  </si>
  <si>
    <t>R2-1_SUn</t>
  </si>
  <si>
    <t>IGTNSLEQGGIVVVKLGTEKPACPFCNCIVGKPTALDNHIKGSHGGKKVIYECSKCDRKDERVHSTLVHMAKCKSNGTTAGMLDGMECCQCGDKFETISGLSQHKRHKHPDQRNKERIGKEVEEESRRNRENNRGKHKSCWTEEEVEQLELLWMKYEGHKNINKLIESELTTKTAKQISDKRRLIELKRKRVKKDKDDFLLGATTCTPPPSPIGGGAGVKVVGLEEELERKAKEWVENGTIVNKNIKQVIEIWLVDKKMAIKRIEEITKEIVENIKAQESKKRKITKKTKDKVGRRKGNKRWMKKRAIKKWTYKRIQQMYRKDTAAVAKYIMDGEAKSECDLNVKEVYENYKSKWESGGEFKGLIGFEGGQRVRNEVFERLITIEELEENCKKIKKKTAAGPDNINAKDLIREGCKETLVELFNAWLIIGEVPNIIKTSRSILIPKTTDINKRKDINNWRPLTISSIILRLFSRILTARLKEGSSINVRQRGFIESNGCAENLWLLKKIIKKAKEEKKELGVVFIDIAKAFDTVSHDHIRWALEEKRMDQHLIKIIMSSYKEARTTFEIKKGNTPEIKLEKGVKQGDPMSPWLFNLAIDPLIIKLEGEENRLEGVNQSISSLAFADDIVIISDSHKEMGEKLKILQDFSEKSGLKIQMAKTRGFFLKPTRDSFVVNNEEKWKLGEECIEWIYPGEEIKYLGIKCNPWVGICREDDLNIVEDWLKKIDKAALKPTQKVEIAQKYMIPRLIYKNEYAETSKLKLKRIDDLIRIKIKKWLHLPASTCTEFVYARNRDGGLGITRIEKVVIEGRCKMVQKIAIALDETAKKIVFNKGVKEEVQKYWLMAGGSVETVPENIERITEIKIPENNKKMFEKWKEYPCQGRGVPIFVNDKTSNHWFRKMRDLNNREYITALKMRTNVYPTREFIGRGQMDAIRKCRKCDANVESLPHILGQCPAIQQGRIWRHNKLVDLLANEAKNKRWTVHREPHIRNERNILRKPDLIFVKNKEAMVVDMTVRWESEIDTLEKAAREKVDYYKNLKEIVKMQFEVDKVKFYGFVCGARGKWPKGNFEILKHLGISGKKATHIAETFVRRTIQYSTRMIQMWENG</t>
  </si>
  <si>
    <t>GATTTCTGCCCAGTGCTCTGAATGTCAAAGTGAAGAAATTCAATGAAGCGCGGGTAAACGGCGGGAGTAACTATGACTCTCTTAGTT</t>
  </si>
  <si>
    <t>ACTGGGTGGTGCACGTAACCTTGACCCGCCGCCTCCTCGTGGCCCCGCCGGATAACGAGCTACTGCTCGGCTAAGAGCGTGGTCGCACCACCCCATTTTAACTGGCAAGCATGGTTGGCACTCTGTGCCATTTAGAATGCCCATACTTCCTCCTTCGAAAAAGTTTGGGCGCACCTAGCTACCTTGAAATAAGAGCTGGTACAATGATGACAAATAAAACAAGAGTCTTAATGAGACTGGATGCGAGAAAGAAATCTGTGGCGTGTCAGACCACAATGACAATTCTGGAGACTTATGAGGGAGTAAATCCCACAGGAGAGAACTCGGTGAGAGAGATCCCTGTAGGGAAAGAAACCGCACGGACAATCCTGGAGACCTATAAGGGAGTAAATCCCGCAGGAGAGAGCTCGGTGAGAGAGATCCCTGTAGGGAAAGAAACCGCAAGGACCCAGAGAAATGAGAGAGAGGTGCTCGAGATAACAGCTGAGTCCCATCATGCCCGGAACAACAAAAAGGAGGGAAGCTCCAATAGAAACAACAATATGGAAGGGAGTACAAGGCATGATGAGGATGACTTGACTCCGAGACCCGGTGACGCGATTGAGTATGAGACAAATCCAACCGATATAGACTGCCTACGTGATCTGAGTGGCCAAATAAACATCTATAGTGACACAAAAAATGACTTAGAAATATCCCTGGAGCTGCAAGGAAGAAAGACGGGAGACCAGGAAGAAGCAAAGGGACTAGACAATTGAATTGGAACTAATAGTTTGGAACAAGGGGGTATTGTAGTTGTTAAACTGGGAACGGAAAAACCAGCCTGTCCCTTTTGTAATTGCATTGTTGGAAAGCCAACAGCATTAGATAATCACATTAAGGGTAGTCATGGAGGGAAGAAAGTGATCTATGAGTGTAGTAAATGCGATAGAAAAGACGAAAGGGTACATTCGACCCTGGTACATATGGCTAAGTGTAAAAGTAATGGGACGACTGCTGGAATGTTAGATGGGATGGAATGTTGTCAATGTGGAGATAAATTTGAGACGATAAGTGGGTTGTCACAACATAAAAGACATAAACACCCGGACCAAAGAAATAAAGAAAGGATTGGGAAAGAAGTAGAAGAGGAGAGTAGGAGAAATAGAGAGAATAATCGTGGGAAACATAAAAGTTGTTGGACAGAAGAAGAGGTAGAACAATTAGAACTATTATGGATGAAATACGAGGGACATAAAAACATTAACAAGCTAATAGAAAGTGAATTAACAACTAAAACAGCTAAACAAATAAGTGACAAGAGGAGGCTCATTGAGCTGAAAAGAAAAAGAGTGAAGAAAGATAAGGATGACTTCCTACTGGGCGCCACGACTTGCACTCCACCTCCCTCTCCAATTGGTGGGGGGGCTGGAGTAAAGGTGGTGGGCCTAGAGGAGGAACTTGAGAGAAAGGCAAAAGAATGGGTTGAGAATGGTACTATTGTAAATAAAAATATTAAACAGGTAATAGAAATCTGGCTTGTGGATAAGAAGATGGCGATAAAAAGAATTGAGGAAATAACTAAAGAAATAGTAGAGAATATAAAAGCCCAAGAAAGTAAGAAGAGAAAAATAACTAAAAAGACGAAAGATAAGGTAGGGAGAAGGAAAGGTAATAAAAGGTGGATGAAAAAAAGGGCCATTAAGAAATGGACATATAAGAGAATTCAGCAGATGTACAGGAAGGATACGGCAGCGGTAGCCAAATATATTATGGATGGAGAGGCAAAAAGTGAATGTGATCTTAATGTAAAAGAGGTATATGAAAACTATAAGTCTAAATGGGAATCTGGTGGGGAGTTTAAAGGATTAATAGGCTTTGAGGGTGGGCAGAGAGTGAGAAATGAGGTTTTCGAGAGATTAATTACAATAGAAGAACTGGAGGAGAATTGTAAAAAGATTAAAAAGAAAACGGCAGCTGGGCCTGACAACATTAATGCGAAAGATCTAATTAGAGAAGGATGTAAGGAAACTTTGGTAGAATTGTTTAATGCATGGTTAATTATAGGTGAAGTCCCAAATATAATAAAAACAAGTAGATCAATTCTTATACCTAAAACAACTGACATAAACAAAAGAAAGGATATTAACAACTGGAGACCCTTGACAATTAGTTCCATTATACTCAGGCTTTTTTCTAGGATCTTGACAGCTAGATTAAAAGAAGGTAGTTCTATAAATGTTAGACAAAGGGGGTTTATTGAGTCCAACGGCTGTGCAGAAAATCTATGGCTCCTTAAAAAGATCATTAAAAAGGCGAAAGAGGAAAAGAAAGAGTTAGGAGTTGTGTTTATCGATATAGCAAAAGCTTTCGATACTGTCTCACACGATCATATTAGATGGGCATTAGAGGAAAAAAGAATGGATCAACATCTAATTAAGATAATAATGAGTTCATATAAAGAAGCGAGGACCACATTTGAAATAAAAAAGGGAAATACTCCAGAAATCAAGCTAGAAAAAGGGGTTAAACAGGGTGACCCAATGTCACCCTGGCTATTTAATTTGGCAATTGACCCATTAATAATAAAACTTGAAGGAGAAGAAAATAGATTAGAGGGAGTAAACCAGTCAATAAGCTCGCTTGCTTTTGCCGATGATATTGTAATAATAAGTGATAGTCATAAGGAAATGGGTGAAAAACTTAAAATATTACAAGATTTCAGTGAAAAATCAGGGCTGAAGATCCAAATGGCTAAAACAAGGGGCTTCTTTTTGAAGCCCACAAGAGACTCCTTTGTGGTAAATAATGAAGAAAAATGGAAGTTGGGGGAGGAATGCATTGAGTGGATCTACCCGGGAGAAGAGATTAAATACTTGGGCATTAAATGTAATCCTTGGGTAGGAATCTGTAGGGAAGATGACCTGAATATCGTCGAGGATTGGTTAAAAAAGATAGATAAGGCAGCATTAAAACCTACACAAAAAGTAGAAATAGCGCAAAAATATATGATCCCTAGATTAATATACAAAAATGAATATGCAGAGACATCGAAATTAAAATTAAAGAGAATAGATGATTTAATTAGGATCAAAATCAAAAAGTGGCTGCACCTTCCAGCGTCCACATGTACAGAATTTGTGTATGCCAGAAATAGGGATGGTGGGTTAGGAATAACTAGAATTGAGAAAGTAGTGATAGAAGGGAGATGTAAAATGGTACAGAAAATAGCAATAGCTCTGGATGAGACAGCAAAAAAGATAGTGTTTAACAAGGGGGTAAAGGAAGAAGTTCAGAAATACTGGCTGATGGCTGGTGGCTCTGTAGAGACTGTACCAGAAAATATAGAAAGGATAACGGAAATTAAGATCCCCGAAAATAATAAGAAGATGTTCGAGAAATGGAAAGAGTACCCCTGTCAAGGGAGGGGAGTACCAATTTTTGTTAATGATAAGACAAGTAACCATTGGTTTAGAAAGATGAGAGATCTAAATAACAGGGAATATATAACAGCGTTAAAAATGAGAACAAATGTGTATCCCACTAGAGAATTTATAGGAAGAGGACAGATGGATGCTATTAGGAAGTGTAGGAAGTGCGATGCGAATGTAGAATCTCTACCCCATATTTTGGGTCAATGCCCGGCAATACAACAAGGGCGTATTTGGAGGCATAACAAACTGGTAGATTTATTGGCAAATGAAGCAAAGAATAAAAGATGGACAGTGCATAGAGAACCCCACATTAGAAATGAACGAAATATTCTTAGAAAACCGGACTTGATCTTTGTAAAGAATAAGGAAGCCATGGTCGTTGATATGACTGTAAGGTGGGAGAGTGAAATCGATACATTAGAAAAAGCGGCCAGGGAAAAAGTAGATTACTATAAAAATCTAAAAGAAATTGTGAAGATGCAATTTGAGGTAGACAAGGTGAAATTTTATGGGTTTGTATGTGGAGCTAGGGGCAAATGGCCGAAGGGAAATTTTGAAATACTGAAACATCTAGGAATATCGGGTAAAAAGGCAACACACATAGCAGAAACCTTTGTGAGAAGGACTATCCAGTACTCCACAAGGATGATACAGATGTGGGAAAATGGGTAGGGTGCGATAGGAGGAACATGCTTGTCATTTTAATGTGTATAAATGCGGTTGTGATATGTTATTTTGTCTCCTTTTATATTTGATTGGCTTTACAATCTAATGGAATAAAATGCTGGATAAGTGTGGTTGAGACTATGGAATATGAATCTCGTGATGATTACCTCCCTGTGATACGCTAATACCATTATGGCGAAAAA</t>
  </si>
  <si>
    <t>TAGGGTGCGATAGGAGGAACATGCTTGTCATTTTAATGTGTATAAATGCGGTTGTGATATGTTATTTTGTCTCCTTTTATATTTGATTGGCTTTACAATCTAATGGAATAAAATGCTGGATAAGTGTGGTTGAGACTATGGAATATGAATCTCGTGATGATTACCTCCCTGTGATACGCTAATACCATTATGGCGAAAAA</t>
  </si>
  <si>
    <t>Anniella stebbinsi</t>
  </si>
  <si>
    <t>Southern California legless lizard</t>
  </si>
  <si>
    <t>Anniellidae</t>
  </si>
  <si>
    <t>rAnnSte1.0.hap2</t>
  </si>
  <si>
    <t>R2-1_ASt</t>
  </si>
  <si>
    <t>PSVVMVCNSLCTENCPYFLARAKMGVTASLVFEKGGTNCERVLIGLSKTRKSASTQTGTSEDAVLEERTSYYDKVENSSRNEDLEVTPNPIVGVDGETTTEEIGIGIPFGAIDASDPAEAASPSRSSVEVIEIGIPFGEIGSLDPAEVASPSQTENDTEETIDVPAVESSETTVWLPDENPSCPICGIIVGKPTALSKHLSNMHNGDQVLFGCRKCHRTNPKVHSILVHIPKCKSPADSITSKEEGPGWKCETCGLNWSTKIGLSQHKRHKHPVVRNKERSEGVSEKTNGQRGKHVSCWSREEALLLEQLCIKHEGSKFINKLIAEELGTKTAKQIGDKRRDLKRKITTSGTLEVPSQARQPEKVERTYGLEDGLRILIREDLTERRVKNKQVEEVLRKWLGGADEGTLREMMERATEEILGPLWKKCQKRVGKGTETTSGRVNKRKELKRRKKPRWIERRRVKKWDYKRLQSLYKKDKKAAAKCILDGNIDVKCKIPTNEVYNVYRNKWGETTEFGGLEAYKSEGDTDNEILRKLITAEELEEAFRGIKRNTAPGLDNVKKNDIVHFAKKNTVFVELLNLWLVTGMIPRCLKTSRTVLIPKANETEALRDIGNWRPITISSILLRILFKILGKRIEKACPITVRQRGFIKAPGCNENNWVLKTLIRGAKRDKSELGVILVDIAKAFDSVAHKHIEEAMVRRKIDNHMINLIMDSYNGATSLIKVSKGETPKIDLRNGVKQGDPLSPFLFNLAIEPLLVELENNGGGFKNKGWNVCALAFADDIAMISGTHAEMKRNIKVLEDFSKATGLKINAKKCHGFHIKGTSDSFVMNHCEPWKINGEAVHLVEPGETAKYLGIQVDPWNGPSSDSVSQLSEWLESINKAKLKPRQKLEMLKQYVIPRIYYSLEQVKISRMTLKRMDVTIRTFLKKWLHLPDNICSNVFYVRANDGGLGLPRLEYEIANRQAALRERILKSSDPIVLSLAKQEEHNWGSNTHEDRSEDERREARSKDGELAAWAQFATQGKSVNCFIKDKISNKWISRTGGLTEKEFITALKLRANVYPTREFLGRGRKEAVRTCRRCGAQWESCSHILGQCPFVQPARIARHNNICSLLADIAKKREWKIYDEPHFRSPNGNELRKPDLVTVKQGKALVIDVTVRWEFEPDTLSKAAASKVQYYRELEEQVRERTGAPDVKFFGFVMGARGKWLHENCNILTDLGVQNNELNRLAELFTIRTLKQTSQIMNIFTNR</t>
  </si>
  <si>
    <t>GATGGCTTCGGGCCGGCGTCCCGCCTCGGCCGGCGCCTAGCAGCTGACTTAGAACTGGTGCGGACCAGGGGAATCCGACTGTTTAATTAAAACAAAGCATCGCGAAGGCCCGCGGCGGGTGTTGACGCGATGTGATTTCTGCCCAGTGCTCTGAATGTCAAAGTGAAGAAATTCAATGAAGCGCGGGTAAACGGCGGGAGTAACTATGACTCTCTTGTTA</t>
  </si>
  <si>
    <t>CTGGGTTGATGACGATAGTATAATCCTCCGCCTCCTCGTGGCCCCGCCGGACAACGAGTCTCTGACTCGGCCAAGTGAGGATTACATCAACCCCTATTTTAACCCTCGGTCGTCATGGTGTGCAACAGTTTGTGCACAGAAAACTGCCCGTATTTTCTCGCGAGGGCGAAGATGGGCGTCACCGCATCTCTAGTATTCGAGAAAGGTGGCACGAACTGCGAAAGGGTCTTGATTGGTTTATCGAAGACCAGAAAGTCAGCATCGACCCAAACGGGAACATCGGAAGATGCCGTTTTGGAAGAAAGGACAAGCTATTACGATAAAGTGGAAAACTCCAGTCGCAATGAGGACCTAGAAGTGACGCCGAACCCTATAGTCGGGGTGGACGGAGAGACCACAACAGAGGAAATCGGGATAGGGATCCCCTTCGGAGCGATCGACGCTTCAGATCCAGCGGAGGCTGCGAGCCCTTCTCGATCCTCGGTAGAGGTAATTGAGATAGGGATCCCCTTCGGAGAGATCGGTAGCTTAGATCCAGCGGAGGTTGCGAGCCCGTCCCAAACGGAAAATGACACTGAAGAAACGATTGATGTACCGGCGGTCGAATCGTCCGAGACGACAGTGTGGTTGCCGGATGAGAACCCTTCTTGTCCCATCTGTGGAATCATTGTCGGGAAACCTACAGCACTTTCTAAACATCTGTCCAATATGCACAATGGTGATCAAGTGCTATTCGGATGTAGGAAATGTCACCGGACGAACCCAAAAGTGCACTCTATACTCGTACATATCCCGAAGTGTAAATCGCCTGCGGACTCTATTACCAGCAAAGAGGAAGGTCCAGGCTGGAAGTGTGAAACCTGTGGGTTGAATTGGTCAACCAAGATTGGATTATCCCAACATAAAAGACACAAACATCCGGTGGTGAGGAACAAGGAAAGAAGCGAGGGCGTGAGTGAGAAGACGAACGGTCAAAGAGGGAAGCATGTGAGTTGTTGGTCTAGGGAAGAAGCGCTCCTTTTGGAACAGCTTTGTATTAAACATGAAGGAAGCAAATTCATCAATAAGCTCATCGCGGAAGAGCTGGGAACAAAAACGGCGAAGCAAATTGGTGATAAAAGAAGGGACCTTAAAAGGAAAATAACAACGAGCGGAACGTTGGAGGTGCCGAGCCAAGCGAGGCAGCCTGAGAAAGTGGAGAGAACGTACGGGTTAGAGGATGGCCTCAGAATTTTGATCCGGGAGGATCTCACTGAGCGGAGAGTAAAGAACAAGCAAGTGGAAGAAGTGCTCCGGAAGTGGCTCGGTGGAGCCGATGAGGGAACACTGAGGGAAATGATGGAAAGGGCCACAGAAGAAATTCTGGGCCCGCTCTGGAAAAAATGCCAGAAAAGAGTTGGGAAAGGAACGGAAACAACAAGCGGCAGGGTCAATAAAAGGAAAGAACTAAAAAGGAGGAAGAAGCCCAGATGGATCGAAAGACGCAGAGTAAAAAAGTGGGATTATAAAAGGTTGCAATCCCTGTATAAGAAGGATAAAAAGGCGGCGGCCAAATGTATCCTTGATGGAAACATCGATGTAAAATGCAAAATTCCAACAAACGAGGTGTATAATGTGTACAGGAATAAATGGGGAGAAACAACAGAATTCGGTGGTTTGGAGGCCTACAAAAGTGAAGGGGATACCGACAATGAGATCTTAAGGAAGCTCATTACGGCAGAGGAGTTGGAGGAAGCGTTTCGGGGGATTAAAAGGAACACGGCCCCGGGACTAGATAACGTTAAGAAAAACGATATAGTGCATTTTGCAAAGAAAAACACCGTCTTTGTGGAACTGCTAAACCTTTGGCTCGTGACGGGGATGATCCCTAGATGCCTGAAGACGAGCAGAACCGTCTTGATACCAAAAGCGAATGAGACAGAGGCTCTGAGGGACATCGGGAATTGGAGACCTATAACGATCAGCTCCATCCTGTTACGGATTCTTTTTAAGATCCTGGGGAAGAGAATCGAAAAAGCCTGCCCCATAACAGTGAGACAGAGGGGGTTTATAAAGGCCCCGGGATGTAATGAAAACAACTGGGTGCTCAAAACATTAATAAGAGGCGCGAAGCGAGATAAATCGGAGTTGGGAGTAATTCTGGTCGACATTGCAAAAGCTTTCGACTCAGTCGCCCATAAGCATATAGAAGAGGCTATGGTTCGAAGAAAAATAGATAACCATATGATTAATCTAATTATGGATTCATATAATGGGGCAACCTCGTTAATCAAGGTGTCGAAGGGGGAGACGCCGAAGATTGATCTGAGGAATGGGGTGAAACAGGGGGACCCCCTATCACCCTTTCTCTTTAATCTAGCAATTGAACCTCTTCTCGTGGAATTGGAGAATAACGGAGGAGGATTTAAAAATAAGGGTTGGAATGTCTGCGCATTGGCCTTCGCGGACGACATCGCTATGATTAGCGGGACGCATGCGGAAATGAAAAGGAACATTAAAGTCCTTGAAGACTTCAGTAAAGCGACCGGGCTGAAGATCAACGCCAAAAAGTGCCACGGCTTCCACATTAAGGGGACCAGTGACAGTTTTGTCATGAACCATTGTGAACCCTGGAAGATCAATGGAGAGGCTGTACACTTGGTCGAGCCGGGAGAAACTGCGAAATATCTGGGCATTCAGGTCGACCCTTGGAATGGCCCCAGCAGCGATAGCGTCAGCCAACTATCAGAATGGCTGGAAAGTATCAACAAAGCTAAACTTAAACCCAGGCAAAAGCTGGAAATGCTAAAGCAATACGTTATTCCCAGAATATACTACTCTTTGGAACAAGTGAAGATCTCCAGGATGACACTCAAGAGGATGGATGTAACAATAAGAACCTTCTTGAAGAAGTGGTTACATCTGCCCGATAACATCTGCTCCAACGTGTTCTACGTGAGAGCCAATGATGGAGGCCTGGGTCTTCCGAGACTGGAATACGAAATTGCCAATCGACAAGCGGCGTTACGGGAGCGAATCCTGAAGTCGAGCGATCCGATCGTGCTGTCCCTAGCGAAGCAAGAAGAACATAATTGGGGAAGTAATACTCACGAGGACAGAAGTGAAGATGAGCGAAGGGAGGCGAGATCCAAAGATGGAGAATTGGCGGCGTGGGCACAATTTGCCACGCAGGGAAAATCTGTCAATTGCTTCATCAAAGATAAAATAAGCAATAAGTGGATCTCCAGGACAGGTGGCCTCACAGAAAAGGAATTTATTACGGCCCTAAAGCTGAGAGCCAATGTTTACCCCACCAGGGAATTCCTAGGAAGGGGCAGAAAAGAAGCTGTAAGAACGTGCAGAAGATGCGGTGCCCAATGGGAGTCCTGTTCTCACATCCTAGGACAGTGCCCATTTGTCCAACCGGCACGAATCGCTAGACATAACAACATCTGCAGTCTATTGGCCGATATAGCCAAGAAGAGAGAATGGAAGATCTACGACGAGCCCCATTTCAGAAGCCCAAATGGAAACGAACTCCGAAAACCCGACTTAGTTACGGTCAAGCAAGGAAAGGCGTTGGTGATTGACGTAACGGTGAGGTGGGAGTTCGAACCCGATACGCTATCTAAAGCGGCGGCCTCGAAGGTTCAGTACTACCGCGAACTGGAAGAACAAGTGCGGGAGAGAACCGGAGCGCCAGACGTGAAGTTCTTTGGCTTTGTTATGGGAGCGAGAGGAAAGTGGCTCCACGAGAACTGTAACATACTGACGGATCTGGGAGTTCAGAACAACGAACTAAACAGGCTGGCTGAGCTGTTCACTATAAGAACGTTGAAACAGACCAGCCAGATTATGAATATATTTACCAATCGGTGACTCAAGCTCAATTTGGACGACCCCTAAATTTTAATCCTAATTTTAAAAGCTTTTTAATCTTCCTTTTAAAAATTAAAATTTGTTGTATTTTTACAAAGAAATTTTGTTTCTAATTGGCTTATTTTTAAATTTTAGTTTAGGTAGGTTGACATGTCGGGAGCTTGTGATGATTATACCAAACCCTGGTCAAAGGCTAACACCAACATGGTCTGAGGCCAGGTGTCATGCTGCGTTAATTGGATTGACTGACCTTAAATCGATGGACGGGCCATCAAGGGGCTGGTCACCCCTTACTAACGCGAAATAAGAGGCTTCCCCCTCAAACTTCAA</t>
  </si>
  <si>
    <t>TAGCCAAATGCCTCGTCATCTAATTAGTGACGCGCATGAATGGATGAACGAGATTCCCACTGTCCCTACCTACTATCTAGCGAAACCACAGCCAAGGGAACGGGCTTGGCAGAATCAGCGGGGAAAGAAGACCCTGTTGAGCTTGACTCTAGTCTGGCCCTGTGAAGAGACATGAGAGGTGTAGAATAAGTGGGAGGCCCGCCCGGGCCGCCGGTGAAATACC</t>
  </si>
  <si>
    <t>TGACTCAAGCTCAATTTGGACGACCCCTAAATTTTAATCCTAATTTTAAAAGCTTTTTAATCTTCCTTTTAAAAATTAAAATTTGTTGTATTTTTACAAAGAAATTTTGTTTCTAATTGGCTTATTTTTAAATTTTAGTTTAGGTAGGTTGACATGTCGGGAGCTTGTGATGATTATACCAAACCCTGGTCAAAGGCTAACACCAACATGGTCTGAGGCCAGGTGTCATGCTGCGTTAATTGGATTGACTGACCTTAAATCGATGGACGGGCCATCAAGGGGCTGGTCACCCCTTACTAACGCGAAATAAGAGGCTTCCCCCTCAAACTTCAA</t>
  </si>
  <si>
    <t>Sphenodon punctatus (SPun)</t>
  </si>
  <si>
    <t>Tuatara</t>
  </si>
  <si>
    <t>R/Lizard (Like)</t>
  </si>
  <si>
    <t>Rhynchocephalia</t>
  </si>
  <si>
    <t>Sphenodontidae</t>
  </si>
  <si>
    <t>GCA_003113815.1</t>
  </si>
  <si>
    <t>R2-1_SPu</t>
  </si>
  <si>
    <t>YFSAKTIKMVPRGAKNPCDASKCTPNPGVMEDNLRHSRLQFLSLATQTDWRPECVTTYTQTEDTFAQNSLWEEPKSRCRFCGENQRGQTMNDPEMTSDAARRHDDIQSVLRHIEPTILLRCDPMHACLPACTWPALVEPPDAAENSEKEHDRGRLLQGKLRDKVPKTPEPDKVKRMEGSEGSTTLEVSLLNRPIHPEEESAICVTANESTPQIEYNIIERETDVIPSSSAIVQLPQTNPACPFCADRITTPALLKKHVKGYHGGKLLQFQCSKCGRLNENQHSIITHLPKCKGNSIDPALGEFHCEICNNNFLTKSGLSQHKRIRHPLVRNEERIMASQPKENSLRGKHKSCWSNDEVEQLKTLFDEFGKYKDVNKRIANLLPSKTAKQIADKRRLLNLYIKSTKTPNPIEPETQEVTIPENRESSAPVKGLCEALQSKARKNLEKESAMKFEKDFLTNWLDNMQNVRHLLEETTVDALCNFLPEPKNITKPKKDRRPVKDRKQAKSWMKKRAKKRGLYQHYQSLFLKNKTRLASIILDGTEKFECEIDPKIVYEAYKNKWESATEFKGLSNFHSFDVTDNSKFYTRISGKEVQKNIKEMSRKTAPGPDGITVEDLENVDPDGEILAALFNLWMAVGIIPDTIKECRSLLIPKTSDPEKLKDIGNWRPLTIGSIIIRLFSRILTIRLAKACPLNARQRGFIDSPGCSENLKSLQSIIEYSKKEKQQFGVVFIDIAKAFDSVSHDHIIWVLKERKVDEHIIKIIQDSYTKVSTRLKVSKTLTDSISLKVGVKQGDPMSPLLFNLAMDPLINALEEQGEGVQVEDMKLKTMAFADDLVLLSNSFEGMSKNIKILEQFCQTTGLQVQPKKCQGFLITPTKDSYIINNCKKWSIEGTEVNMIQPGQREKYLGAKIDPWTIFAEINFEEKIEDWLCKLEVAPLKPSQKLEILNIHTIPRIIYLADHTNCNITKLKNLDNMIRKRLKDWLHLPASTCHGLFYSKNRDGGLGIPRLERLIPSVQARSLHRISQSSDYKIMNIAFSCGLESEFEKKWVQAGGAKETRPNLKDILPPPPEPKYYEKLNEWEKPKLKIKFPLPLNYRKEEFREWAKLKCQGSGIQHFQDDIISNNWLRINKGITEKQFILALKLRANVFPTREFLGRGTQNANRACRHCKAKFETCSHILGQCPTLQEARIKRHNKLCTLLKEEAKKLEWEVFDEPHLHNRAGELRKPDVILVKDKKALVVDVTVRFEYKEDGLRKAAKEKASYYSDLTEPIIELTKAKKVNYFGLPIGARGKWPPENNNLLRELGMEEGRVKRLARLFSLRTLLYSTNMLHMFENIGKGQKAYFVNSNL</t>
  </si>
  <si>
    <t>CAGGAAGAAAAAGAAGCAGTTCCTTTAGAATTTTTTTTTTTCCTTACGCCACTTACAGTGTTGATAGAAAATGTCACAGTCGCAGGTCGGCGAGGGTGCTTGTCGGTCAGGCAGTGAGCAAGAGCTCACGTCCATCCCTCTTAGGTAAAAAGGCAGTGCAGACAATAGTTGCGGCTGAGTGGTTAAGGCAATGGAGTAAAAATCCATTGGGCTCTGCCCATGGAGGTTTAAACCCTGTCAACTGTGCTCTTCCCCGCGTAGAGGCCATGGCTGCCCAAGGGTCACTTACCTGGCTCTTGGGTTGTAAACAAAATATTGCAGTGTCATTTCCACACTCTTACTTGTAGTCTGGAAGTGCGTGGAAAGTTTTGGCAGCTGTGGCCATGTAATGGATTTGAAATCGGTTGGGCACTGCCCGCGCTGGTTCAAAGCCTGTCAACTACACTCTTTCCCCTGGTGGAGATCATCGGAGACGCCCTCTTCCACACGCTCAACTTGAAGGCGGTCAGAAAAAAAGGAAAGAAGGTAGTTGTGACGGAGTGGTGAAGGCGATGCATTCGAAATCCATTGGGTTATGCCCATGCAGGTTCGAATCCTGCCAGCTATGTTTGTGCCCCTCAAGAAGATCATCGGTTGCTTTTTCCTCTCCCACGCTCATCTTGTATCCATTTCAAGGCGTCACATGAGGAGACGGCGAAGACGGCGCAGCTCCGCCACCGTTGGACTTGGACGCTACTCTGGCCGGGTGAGAGGCAAGATTCGGCATGACACGGGTTCCCTTCTGTGTGGTCGTGAGTCTTAAGAGGTTAAGAACCGTAGTTACAGGGCGATAGTGTGAGACCACCACCTCCTCGTGGTGCCCGCTGGATAGCCACCCACTCTCAGGTGGGTGGTGAACTAAGAGTGGCTCACCTATCAATAGCACAGATAGATCCAATAACCTCCTATCGATTGACGACGCTGGTCAGTCAGATAGTACTTTAGCGCTAAAACCATAAAGATGGTGCCTCGAGGCGCAAAGAATCCTTGCGATGCAAGCAAATGTACGCCCAACCCGGGTGTGATGGAAGATAACCTACGTCATTCCAGGCTACAGTTTCTTTCATTGGCGACACAAACGGACTGGCGACCAGAATGTGTGACTACCTACACGCAAACTGAAGATACCTTTGCCCAGAACAGCCTTTGGGAAGAGCCGAAGTCTCGTTGCAGATTTTGCGGTGAAAACCAGAGGGGCCAGACGATGAATGATCCGGAGATGACGAGCGATGCAGCGCGCCGACATGATGACATCCAGAGTGTGTTGAGACACATAGAGCCGACCATCCTGCTGAGATGTGACCCGATGCACGCATGCCTGCCTGCCTGCACGTGGCCCGCGTTGGTGGAGCCACCTGATGCCGCGGAGAACTCCGAGAAAGAACATGACAGGGGGCGACTGCTTCAAGGAAAGCTTAGAGATAAAGTTCCCAAGACTCCAGAACCAGATAAAGTCAAAAGGATGGAGGGGTCCGAAGGGTCGACAACCTTAGAAGTCTCTTTGTTAAACAGACCCATCCATCCAGAAGAGGAAAGTGCCATCTGCGTAACCGCAAATGAGAGCACTCCCCAGATAGAGTATAACATAATAGAAAGAGAGACAGATGTAATTCCTAGTTCTAGTGCGATAGTTCAACTACCACAAACTAATCCGGCCTGCCCCTTCTGTGCAGACAGAATTACAACGCCAGCCCTTCTCAAAAAACATGTGAAGGGATACCATGGCGGCAAGCTGCTGCAGTTCCAATGTAGTAAATGTGGCAGGTTAAATGAAAACCAGCATAGTATAATAACCCACCTACCCAAGTGCAAAGGCAATTCCATTGATCCGGCCTTAGGGGAATTTCATTGTGAAATCTGTAACAATAATTTCCTTACAAAAAGTGGACTGTCCCAGCACAAGAGAATACGTCACCCCCTCGTAAGAAATGAGGAGCGGATTATGGCGAGCCAGCCCAAAGAAAATTCCTTGAGAGGGAAGCACAAGAGCTGTTGGTCTAACGATGAGGTGGAACAGCTGAAAACCCTATTTGATGAATTTGGCAAATATAAAGATGTAAATAAAAGAATAGCCAACCTGCTCCCCTCCAAGACAGCCAAGCAAATTGCAGATAAAAGAAGGCTTCTTAACCTCTACATCAAAAGCACTAAAACTCCCAACCCAATAGAGCCAGAGACCCAGGAAGTAACAATACCAGAAAACAGGGAGTCATCTGCTCCTGTTAAAGGATTATGTGAGGCCCTCCAAAGTAAAGCCAGAAAGAACCTAGAAAAAGAGTCGGCCATGAAATTTGAAAAAGACTTTTTAACTAATTGGTTAGATAATATGCAAAATGTAAGACACCTCCTAGAAGAGACCACAGTTGACGCCCTATGCAACTTCCTCCCCGAACCCAAGAACATAACCAAACCAAAGAAAGATAGAAGGCCAGTGAAAGACAGGAAACAAGCCAAAAGTTGGATGAAGAAAAGAGCAAAGAAAAGGGGACTATACCAACACTACCAGTCACTGTTCCTTAAGAATAAGACTCGATTAGCCTCCATAATATTAGACGGAACTGAAAAATTTGAATGCGAAATTGACCCCAAGATAGTATACGAGGCTTATAAAAATAAATGGGAGTCTGCCACTGAATTCAAAGGATTGAGTAACTTCCATTCCTTTGATGTGACAGACAATTCTAAATTCTATACCAGAATCTCAGGGAAAGAAGTACAGAAGAACATAAAAGAGATGAGCAGGAAGACGGCGCCAGGGCCAGATGGCATAACAGTAGAAGACCTTGAAAATGTTGACCCAGATGGTGAAATACTAGCAGCCCTCTTTAATCTGTGGATGGCTGTTGGGATTATCCCTGACACGATTAAAGAATGTCGATCACTTTTAATTCCAAAGACTTCCGACCCTGAAAAACTAAAAGATATTGGAAATTGGCGACCCCTCACAATTGGCTCGATAATAATCAGATTATTCTCAAGAATATTGACTATAAGACTAGCAAAAGCATGTCCACTAAACGCTAGACAAAGGGGTTTTATAGACTCTCCTGGCTGTTCAGAAAACCTCAAAAGTCTCCAATCAATTATAGAATATTCCAAAAAAGAAAAGCAGCAGTTTGGGGTTGTCTTCATAGATATTGCAAAGGCATTTGATTCGGTGTCCCATGACCATATCATTTGGGTCCTAAAAGAAAGAAAAGTAGATGAGCATATCATTAAAATAATCCAAGACTCATATACTAAAGTTTCAACCAGGCTTAAAGTAAGCAAAACATTAACAGACTCAATAAGCTTAAAAGTGGGAGTAAAACAAGGAGATCCAATGTCCCCGCTCCTCTTCAACCTAGCAATGGATCCCCTAATTAATGCCCTAGAAGAACAGGGGGAAGGAGTCCAAGTAGAAGACATGAAATTAAAAACAATGGCATTTGCTGATGACCTAGTGCTACTAAGCAACTCATTCGAGGGAATGAGCAAAAATATTAAAATCTTAGAACAATTCTGCCAAACAACTGGGCTCCAAGTACAACCCAAAAAATGTCAGGGATTCCTAATTACTCCAACCAAGGATTCGTATATAATCAATAATTGTAAAAAGTGGAGCATTGAAGGGACTGAAGTAAATATGATTCAACCAGGCCAGAGAGAAAAATACTTAGGAGCAAAGATTGATCCATGGACAATCTTTGCAGAAATAAACTTCGAAGAGAAGATAGAAGATTGGCTGTGTAAATTAGAAGTAGCCCCCTTGAAACCATCACAAAAATTGGAAATTCTAAACATCCATACTATTCCACGAATTATATACCTGGCTGATCATACAAATTGTAATATAACCAAACTTAAGAACCTGGACAATATGATCAGAAAAAGACTGAAAGATTGGCTCCACCTACCAGCCAGCACCTGCCATGGCCTGTTCTATTCCAAGAACAGAGATGGAGGACTTGGTATCCCAAGACTAGAGCGGCTTATCCCATCTGTCCAAGCCCGTAGTCTGCATAGAATAAGCCAATCCTCAGACTACAAAATAATGAATATTGCATTTAGCTGTGGTCTTGAAAGTGAATTTGAAAAGAAATGGGTCCAAGCAGGGGGAGCTAAAGAAACCAGGCCAAATCTAAAAGATATACTCCCACCACCACCTGAACCTAAGTATTATGAGAAGCTAAATGAATGGGAGAAACCAAAGCTAAAAATTAAGTTCCCCTTGCCACTTAACTATAGAAAGGAAGAATTCAGGGAATGGGCAAAATTAAAATGCCAAGGATCAGGAATCCAACACTTCCAGGATGATATAATTAGTAACAACTGGCTAAGAATAAATAAAGGCATAACAGAAAAACAATTTATATTAGCACTAAAACTACGAGCCAATGTATTCCCCACTAGAGAATTCCTTGGGAGAGGAACGCAGAATGCTAACAGAGCATGTAGACATTGTAAGGCAAAATTTGAGACATGCTCCCACATCCTAGGACAATGCCCAACACTTCAAGAAGCTAGAATAAAAAGACATAATAAATTGTGCACACTGCTAAAAGAAGAAGCCAAAAAGCTTGAATGGGAGGTGTTTGACGAGCCACACCTACACAACAGAGCAGGAGAACTAAGGAAGCCAGATGTAATCTTGGTTAAAGACAAGAAAGCCCTGGTAGTGGATGTCACTGTAAGATTTGAATATAAAGAGGATGGCCTACGTAAAGCAGCCAAGGAAAAGGCGTCCTACTACAGTGACCTTACTGAACCAATAATAGAACTAACTAAGGCAAAAAAGGTGAACTACTTCGGCCTGCCAATAGGAGCAAGAGGAAAGTGGCCACCAGAGAATAACAACCTACTAAGAGAATTAGGAATGGAAGAAGGAAGGGTAAAGAGACTCGCAAGATTATTTAGCCTAAGGACACTCCTTTACTCAACAAACATGCTACACATGTTTGAAAATATAGGAAAAGGACAAAAAGCATACTTTGTAAATTCAAATTTATAAAGAAAAATGTAAACAAATGTTAAACTGCCAGGATACTTAAAAATGTTATTACAATGTTAAGTTAAAAATGATAATGTAAATAAAGTTTGTATCTAAGCTTTCAAATTTCACCCCTTCACTGTCATCTCCTTTCTGGGAATTCTCGTAATGATTACTATACTCATGACAGTTGTCACCTGGTGTCTACCAGAAAGATGAAAATAGACATTATGGCTGCGGACAAGGTACAGATAGAAAAGGTTGGACGGGCCACCTGTGGACCACCCTGGTCCCAAATAACTCGAAATGGGCACCCCTTCGGGGCGTGTAAATAAATAGTCAGACCGCTAAGGCAATGCCAGCTTCCCCACAGCTGCCTTTCAGGTTGTACCGAGGAGTTGGATGAATTTATTGCAGCGTAGCCATAGGCCATTGCTCAGACAAACATCATAATACAATACATAAATACAAGTTCATAAAATCCATAAATACCACCCATATTGGCCCTAAAAACTATACATTGTTTACCAAGCGTACCCTGAGGATAAACTTTAGACTGGGCTTGCCACATGCAGACAACCAGAATTTACCCACATACCCACAGACAGAAGACCTACACACAGGGTCAGCAGCCAAGAGCTCTTCGAAGATCGAGGCCCCTCTTATCAGAAAGGCTGACTGGTTCTTAGCTACACCGTGGTTGGCCAGACCGGGGCTCAGAACAATTGGGCATTGGGTCTGGGGCACCAGCCTTACGCATAGGGAAACATTAGGGGATGCGCCGGCTCTAGGAACTATGGCTGAAGATAGACTAACAACTTGTGGCTCTGGGAAGCTGACACCACAAAAGAAAGTCTCCCAGGACTAGTTGAAACAGAAGTGCTGGAGTGGCAATGGTCCAGTTTGGTTAGAACCAGGGCCACGATAGAAGTGGACCCACAAGCCGAAGCTGAAGTAGAAACAGGGGGGGCTTCAGTTTGGGCCAACTTCCCCACAGCTAGTGTTCAAGCTG</t>
  </si>
  <si>
    <t>Vipera ursinii</t>
  </si>
  <si>
    <t>Viper</t>
  </si>
  <si>
    <t>R/Snake</t>
  </si>
  <si>
    <t>Viperidae</t>
  </si>
  <si>
    <t>GCA_947247025.1</t>
  </si>
  <si>
    <t>R2-1_VUr</t>
  </si>
  <si>
    <t>GPGPEPRSNPPSVAETAEAKLLLMIPCIDDPRPPGPPDRSSPGRRSRVACRESDAKDPGHVCPCGSEFQSKQGLAMHRYHRHMAEENAKRLASLPSKKLAWSQEEDRALLRLATAQWKGGMAKVTLYGLLQPQFPGRSVEAIKKRLQGLKWTAPADTPEREPLPMPPRAAQGDVEPATSPAPTADPTVFNQNTDDPTVSWRRALLTAVEGKLSEPKMGADTLRRIASQLKSGEINGEACRALMNEHAREWFPHMWKPSLVKDQTDTRCWSKRAVRRANYAKVQRLYKLQRRDAANTVLSGRWRNAYRGQAPLPKGMDQYWSKVFEAGSAKDEKAQVVPDKTLWETLAAVTPSEVTSALKGMKASAPGLDRISAEDLLAWNQPSLAAYFNLMLAAGGPPEQLACSRVTFIPKVDEPKTPGDYRPISIASVILRAFHKILAWRLRDTVQLSPFQHGFLQRDGCLEASALLHTILRKSHRDRKPCAMLFLDVAKAFDTVSHQTLFRVATAMGLPPPLVDYLKHLYGRSTVQIAGQNTKCGRGVRQGDPLSPLLFIMVMEDIVRDSLPEVGFDLDGQRVDSLAYADDLVLLAEKPSRLQEKLTLLTAALQNAGMELNARKSHGLTIEKASKRKCMVLSDTKYQCKGEGIQPMGTDDSVRYLGLHFNWKGRLVPKHTGKLDSLLKELSAAPLKPFQRLQLLKLHVVPKFVHELVLGHAHRNTLQKLDCLTRAAVRQWLRLPTDTPLGYLHANIKDGGLGIPCFSTSIPLLQQKRFEKIAQNPATIFQIIQRQDSFRTLGRRLDRPCRLQGAVLTSKAEAREEWGNVLSNSVDGRELRYPDVDKASHEWLLRPSRVFPRLHMRGIQLRGGLLPTKARSARGNNRQVKDKTCRGACHQPETLNHILQVCEVTHDGRCARHNRVLHRLAQLLRKKGVRTTLEPVIPSGSSFIKPDLIIETDTQTYVLDVSVVAGGRMKTSWDIKDEKYGRPDRVNDIRKWGAIPEASRVCQLPVIISNRGLCYQATGEGLRALGLTTREISDLCLLAISGSLKCFDLYMRGTRGVRRAPEHR</t>
  </si>
  <si>
    <t>TCGTCCCGCCTCGGCCGGCGCCTAGCAGCTGACTTAGAACTGGCGCGGACCAGGGGAATCCGACTGTTTAATTAAAACAAAGCATCGCGAAGGCCCGCGGCGGGTGTTGACGCGATGTGATTTCTGCCCAGTGCTCTGAATGTCAAAGTGAAGAAATTCAATGAAGCGCGGGTAAACGGCGGGAGTAACTATGACTCTCTCTCCC</t>
  </si>
  <si>
    <t>GTCGCTTGACATTGGCGTTTTTTCGCAGTGCGTTTATCAATTGCGAGAGCTAGTCTTTGTCCTTGACGTGAGTTGATTGCATAGTTGCACGGGTTAGACACCTCCTTGTGGTGACCGCTGGATAAGGCCCCGGGCCTGAACCAAGATCTAACCCACCCTCCGTTGCAGAAACAGCGGAGGCTAAACTGCTGCTAATGATTCCATGTATTGATGATCCGAGGCCCCCGGGCCCTCCGGATCGCAGCAGTCCAGGGCGTCGGTCCAGAGTAGCGTGCCGGGAAAGTGATGCGAAGGACCCCGGGCACGTGTGTCCCTGCGGGAGTGAATTCCAGTCGAAGCAGGGTCTTGCGATGCATAGATACCACCGACATATGGCGGAGGAGAATGCAAAGCGCCTTGCTTCACTGCCTTCCAAAAAGCTGGCGTGGTCCCAAGAGGAGGACAGGGCCCTCCTCAGGTTAGCAACCGCTCAATGGAAAGGAGGAATGGCCAAGGTGACCCTGTACGGCCTCCTCCAGCCTCAATTCCCAGGGCGCTCAGTAGAGGCGATTAAGAAGCGGTTGCAAGGGCTCAAATGGACCGCGCCAGCTGACACCCCAGAGAGAGAACCACTCCCAATGCCGCCAAGAGCGGCACAGGGGGACGTAGAGCCGGCTACGTCTCCCGCTCCCACTGCAGACCCAACAGTTTTCAACCAGAACACCGACGACCCAACTGTCTCCTGGAGGCGGGCCCTCCTGACAGCTGTGGAAGGCAAACTCTCTGAGCCCAAAATGGGGGCCGACACGCTACGTCGGATAGCGAGTCAACTGAAAAGCGGTGAGATAAATGGTGAAGCGTGCCGGGCGCTTATGAATGAGCATGCCCGGGAGTGGTTTCCACACATGTGGAAACCCTCGTTGGTTAAAGATCAAACCGACACCCGCTGCTGGAGCAAAAGGGCAGTTCGCAGGGCGAACTATGCGAAGGTACAGAGGCTGTATAAGCTCCAGCGGCGGGACGCTGCCAACACCGTGCTATCGGGACGCTGGAGGAATGCGTATCGGGGCCAGGCACCCCTGCCTAAAGGGATGGACCAATACTGGTCGAAAGTATTCGAAGCTGGAAGTGCTAAGGATGAGAAGGCACAGGTGGTCCCCGATAAGACCTTATGGGAGACGCTAGCAGCGGTTACTCCATCAGAAGTCACCAGTGCGCTCAAGGGGATGAAGGCCAGCGCCCCAGGGCTGGATCGCATCAGCGCAGAGGACTTACTGGCTTGGAATCAACCGTCCCTCGCAGCATACTTCAATCTGATGCTTGCGGCTGGCGGCCCTCCAGAGCAATTAGCCTGCTCGAGGGTGACGTTCATCCCCAAGGTGGATGAACCCAAGACCCCAGGGGACTACCGGCCGATCTCTATCGCATCAGTCATCTTGCGAGCCTTCCACAAGATACTAGCCTGGCGCCTCCGAGATACGGTCCAGCTCTCGCCCTTCCAACATGGGTTTCTTCAGAGAGACGGTTGCCTTGAGGCTTCGGCCCTATTGCACACCATCCTGAGAAAGTCACACCGGGACAGGAAGCCCTGTGCTATGCTGTTTCTCGATGTGGCTAAAGCGTTTGATACGGTTTCGCATCAAACGCTATTCAGGGTGGCCACTGCGATGGGCCTGCCTCCGCCACTGGTTGACTACTTGAAGCACCTGTATGGGCGCTCCACAGTGCAGATCGCGGGACAGAACACCAAGTGCGGCAGGGGAGTACGGCAAGGCGACCCCCTATCCCCGCTCCTGTTCATCATGGTCATGGAAGACATAGTGAGAGATTCCTTACCCGAGGTGGGGTTTGACCTTGATGGACAACGGGTAGATAGTCTGGCCTATGCAGATGATCTTGTACTACTGGCAGAGAAGCCCAGCAGGCTGCAAGAGAAGCTGACCCTTCTCACTGCAGCCCTGCAGAATGCCGGCATGGAGCTCAATGCACGAAAGTCGCATGGCCTTACGATAGAGAAGGCGAGCAAGCGCAAGTGTATGGTACTCAGTGACACCAAGTACCAGTGCAAGGGCGAAGGAATCCAACCTATGGGGACCGATGACTCAGTGAGATACCTAGGTCTCCATTTTAACTGGAAAGGGAGGTTGGTCCCGAAACATACCGGCAAGCTGGACTCTCTGCTGAAAGAACTGTCAGCGGCACCACTGAAGCCCTTCCAACGGCTACAGCTCCTAAAGCTGCACGTAGTGCCCAAGTTCGTACATGAGCTTGTGTTGGGCCATGCCCATCGCAACACACTGCAGAAACTAGATTGTCTTACCCGGGCTGCGGTGCGGCAATGGTTGAGGCTGCCGACGGACACACCGCTGGGCTACCTGCATGCGAATATCAAAGACGGAGGCCTGGGGATTCCATGCTTCTCCACCTCAATCCCACTTCTGCAACAGAAGCGATTTGAGAAGATCGCGCAGAACCCTGCAACGATCTTCCAGATCATCCAACGGCAGGACTCCTTCCGAACGCTAGGGCGGCGGCTGGATCGGCCATGCAGACTGCAAGGGGCAGTCTTGACTTCGAAAGCAGAGGCGAGAGAGGAGTGGGGGAACGTGCTCTCCAACTCGGTCGATGGTAGAGAGCTGAGGTACCCAGACGTCGACAAGGCCAGCCATGAATGGTTGTTACGTCCCTCACGAGTATTCCCGCGCCTACACATGAGAGGAATACAACTGAGGGGCGGACTCCTACCCACCAAGGCAAGGAGCGCGAGAGGTAACAACAGGCAAGTCAAGGACAAGACTTGCAGGGGGGCCTGCCACCAGCCGGAAACCCTGAACCACATACTTCAAGTATGTGAAGTTACGCACGACGGGAGGTGTGCTCGACACAACCGAGTGCTCCACCGTCTGGCCCAGTTGCTACGGAAGAAAGGCGTCCGAACCACTCTCGAACCGGTGATCCCATCTGGCTCATCCTTCATTAAACCGGACCTGATCATAGAGACTGATACCCAAACGTATGTCCTAGATGTCTCTGTGGTGGCCGGGGGAAGGATGAAAACCAGCTGGGACATCAAGGACGAGAAGTACGGGCGCCCCGACCGTGTCAACGACATCCGCAAGTGGGGTGCCATTCCGGAAGCTTCCCGGGTCTGTCAGCTGCCGGTCATAATCTCCAATAGGGGACTGTGCTACCAGGCAACGGGAGAAGGTCTACGAGCACTAGGGCTGACGACCAGAGAGATTTCCGACTTATGCCTTCTGGCAATAAGTGGATCGCTAAAGTGCTTTGACCTGTACATGCGGGGAACACGCGGCGTCAGGAGGGCTCCTGAGCATCGCTAAGGAGCACCCTTAGGACTGCACTAGGCGGTGACCCCTCTGGTCGACACCTGGGCTAGCGACCAAGTCGCCTTAGAAGACCTGATGGGGGGGGTCTCCGTACCCTTTCTCGTCTTGTCTCTCTAATAATACATGTGAAAT</t>
  </si>
  <si>
    <t>TAAGGAGCACCCTTAGGACTGCACTAGGCGGTGACCCCTCTGGTCGACACCTGGGCTAGCGACCAAGTCGCCTTAGAAGACCTGATGGGGGGGGTCTCCGTACCCTTTCTCGTCTTGTCTCTCTAATAATACATGTGAAAT</t>
  </si>
  <si>
    <t>Vipera latastei</t>
  </si>
  <si>
    <t>rVipLat1.alt</t>
  </si>
  <si>
    <t>R2-1_VLa</t>
  </si>
  <si>
    <t>PLDKASGPEPRSNPPSVAETAEAKLLLMFPCIDDPRPPGPPDRSSPGRRSRVACRESDAKDPGHVCPCGSEFQSKQGLAMHRYHRHMAEENAKRLASLPSKRLAWSQEEDRALLRLATAQWTGGMAKVTLFGLLQPQFPGRSVEAIKKRLQGLKWTAPADNPERDPLPVPPSTAQGDVEPATSPAPTADPRVFDQNTDDPTVSWRRALLTAVEGKLSEPKMGADTLCRIASQLKNGEINGEACRALMNEHAREWFPHTWKPSSVKDQTDTRRWSKRAIRRANYATVQRLFKLRRRDAAHTVLSGRWRNAYRGQAPLPKGMDQYWSKVFEAGSAKDEKAQVVPDKTLWETLAAVTPSEVTSALKGMKASAPGLDRISAEDLLAWNQPSLAAYFNLMLAAGGPPEQLACSRVTFIPKVDEPKTPGDYRPISIASVILRAFHKILAWRLRDTVQLSPFQHGFLQRDGCLEASALLHTILRKSHRDRKPCALLFLDVAKAFDTVSHQTLFRVATAMGLPPPLVDYLKHLYGRSTVQIAGQNTKCGRGVRQGDPLSPLLFIMVMEDIVRDALPEVGFDLDGQRVDSLAYADDLVLLAEKSSRLQEKLTLLTAALQNAGMELNARKSHGLTIEKASKRKCMVLRDTKYQCKGEGIQPMGTDDSVRYLGLHFNWKGRLVPKHTGKLDSLLKELSAAPLKPFQRLQLLKLHVVPKFVHELVLGHAHRNTLQKLDCLIRAAVRQWLRLPTDTPLGYLHANIKDGGLGIPCFSTSIPLLQQKRFEKIAQNPATIFQIIQRQDSFRTLGRRLDRPCRLQGAVLTSKAEAREEWGNVLSNSVDGRELRYPDVDKASHEWLLRPSRVFPRLHMRGIQLRGGLLPTKARSARGNNRQVQDKTCRGACRQPETLNHILQVCEVTHDGRCARHNRVLHRLAQLLRKKGVRTTLEPVIPSGSSFIKPDLIAETDKQTYVLDVSVVAGGRMKTSWDIKDEKYGRPDRVNDIRKWGAIPEASRVCQLPVIISNRGLCYQATGEGLRALGLTTREISDLCLLAISGSLKCYDLYMRGTRGVRGAPEHRYGAPKGPH</t>
  </si>
  <si>
    <t>GTCGCTTGACATTGGCGTTTTTTCGCAGTGCGTATATCAATTGCGAGAGCTAGTCTTTGTCCTTGGCGTGAGTTGATTGCATAGTTGCACGGGTTAGACACCTCCTAGTGGTGACCGCTGGATAAGGCCTCCGGGCCCGAACCAAGATCTAACCCACCCTCCGTTGCAGAAACAGCGGAGGCTAAACTGCTGCTAATGTTTCCATGTATTGATGATCCGAGGCCCCCGGGCCCTCCGGATCGCAGCAGTCCAGGGCGTCGGTCCAGAGTAGCGTGCCGGGAAAGTGATGCAAAGGACCCCGGGCACGTGTGTCCCTGCGGGAGTGAATTCCAGTCGAAGCAGGGTCTTGCAATGCATAGATACCACCGACATATGGCGGAGGAGAATGCAAAGCGCCTCGCTTCACTGCCTTCCAAAAGGCTGGCGTGGTCCCAAGAGGAGGACAGGGCCCTCCTCAGATTAGCAACCGCTCAATGGACAGGAGGAATGGCCAAGGTGACCCTGTTCGGCCTCCTCCAGCCTCAATTCCCAGGGCGCTCAGTAGAGGCGATTAAGAAGCGGTTGCAAGGGCTCAAATGGACCGCGCCAGCTGACAACCCAGAGAGAGACCCACTCCCAGTGCCGCCAAGCACGGCACAGGGGGACGTAGAGCCGGCTACGTCTCCCGCTCCCACTGCAGACCCAAGAGTTTTCGACCAGAACACCGACGACCCAACTGTCTCCTGGAGGCGGGCCCTCCTGACAGCTGTGGAAGGCAAACTCTCTGAACCCAAAATGGGGGCCGACACGCTATGTCGGATAGCGAGTCAACTGAAAAACGGTGAGATTAATGGCGAAGCGTGCCGGGCGCTTATGAACGAGCATGCCCGGGAGTGGTTTCCACACACGTGGAAGCCCTCTTCGGTTAAAGATCAAACCGACACCCGCCGCTGGAGCAAAAGGGCAATTCGCAGGGCGAATTATGCGACGGTTCAGAGGCTGTTTAAGCTCCGGCGGCGGGACGCCGCCCACACCGTGCTATCGGGACGCTGGAGGAATGCGTATCGGGGCCAGGCACCCCTGCCTAAAGGGATGGACCAATACTGGTCGAAAGTATTCGAAGCTGGAAGTGCAAAAGATGAGAAGGCACAGGTGGTCCCCGACAAGACCTTATGGGAGACGCTAGCAGCGGTTACTCCATCAGAAGTCACTAGCGCGCTCAAGGGGATGAAGGCCAGCGCCCCAGGGCTGGATCGCATCAGCGCAGAGGACTTGCTGGCTTGGAATCAACCGTCCCTCGCGGCATATTTCAATCTGATGCTTGCGGCTGGCGGCCCTCCAGAACAGTTAGCCTGCTCGAGGGTGACGTTCATCCCCAAGGTGGATGAACCCAAGACCCCTGGGGACTACCGGCCGATCTCCATCGCATCGGTGATCTTGCGAGCCTTCCACAAGATACTAGCCTGGCGCCTCCGAGATACGGTCCAGCTCTCGCCCTTCCAACACGGGTTTCTCCAGAGAGATGGCTGCCTTGAGGCCTCGGCCCTATTGCACACCATCCTGAGAAAGTCACACCGGGACAGGAAGCCTTGCGCTCTGCTGTTTCTCGATGTGGCTAAGGCGTTTGATACGGTATCGCATCAAACGCTGTTCAGAGTGGCCACTGCGATGGGCCTGCCTCCGCCACTGGTCGACTACTTGAAGCACCTGTATGGGCGCTCCACAGTGCAGATTGCGGGACAGAACACCAAGTGCGGCAGGGGAGTACGGCAAGGCGACCCCCTATCCCCGCTCCTGTTCATCATGGTCATGGAAGACATAGTGAGAGATGCGTTACCCGAGGTGGGATTCGACCTTGATGGACAACGGGTAGATAGTCTGGCCTACGCAGATGATCTTGTACTACTCGCAGAGAAGTCCAGCAGGCTGCAAGAGAAGCTGACCCTTCTCACCGCAGCCCTGCAAAACGCCGGCATGGAGCTCAATGCACGAAAGTCGCATGGCCTTACGATAGAGAAGGCGAGCAAGCGAAAGTGTATGGTACTCAGGGACACCAAGTACCAGTGCAAGGGCGAGGGAATCCAACCTATGGGGACCGACGACTCAGTTAGATACCTAGGTCTCCACTTTAATTGGAAAGGGAGGTTGGTCCCGAAACATACCGGCAAGCTGGACTCTCTGTTGAAAGAACTGTCAGCGGCACCACTGAAGCCCTTCCAACGGCTACAGCTCCTAAAGCTGCACGTGGTGCCCAAGTTCGTACATGAGCTTGTGTTGGGCCATGCCCATCGCAACACACTGCAGAAGCTAGACTGTCTCATCCGGGCTGCGGTGCGGCAATGGTTGAGGCTGCCGACGGACACACCGCTGGGCTACCTGCATGCGAATATCAAAGACGGAGGCTTGGGGATCCCATGCTTCTCCACCTCAATCCCGCTACTGCAACAGAAGCGATTTGAGAAGATCGCGCAGAACCCTGCAACGATCTTCCAGATCATCCAAAGGCAGGACTCCTTCCGAACGCTAGGGCGGCGGCTGGATCGGCCATGCAGACTGCAGGGGGCAGTCTTGACTTCGAAAGCAGAGGCGAGAGAGGAGTGGGGGAACGTGCTCTCCAACTCGGTCGATGGTAGAGAGCTGAGGTACCCGGACGTCGACAAGGCCAGCCATGAATGGTTGTTGCGCCCCTCACGAGTGTTCCCGCGCCTACACATGAGAGGAATACAACTGAGGGGCGGACTCCTACCCACCAAGGCGAGGAGCGCGAGAGGTAACAACAGGCAAGTCCAAGACAAGACTTGCAGGGGGGCCTGCCGCCAGCCAGAGACCCTGAACCACATACTTCAAGTATGTGAGGTTACGCACGACGGGAGATGCGCTCGACACAACCGAGTGCTCCACCGTCTGGCCCAGTTGCTACGGAAGAAAGGCGTCCGAACCACTCTCGAACCGGTGATCCCATCGGGGTCATCCTTCATTAAACCGGACCTGATCGCAGAGACTGATAAACAGACGTATGTCCTCGATGTCTCTGTGGTGGCCGGGGGAAGGATGAAAACCAGCTGGGACATCAAGGACGAGAAGTACGGGCGCCCCGACCGTGTCAACGACATCCGCAAGTGGGGTGCCATTCCGGAAGCTTCCCGGGTCTGTCAGCTGCCGGTCATAATCTCCAATAGGGGACTATGCTACCAGGCAACGGGAGAAGGTCTACGAGCACTAGGGCTGACGACCAGAGAGATCTCCGACTTATGCCTCCTGGCAATAAGCGGATCGCTAAAGTGCTATGACCTCTACATGCGGGGAACACGCGGCGTCAGAGGGGCTCCCGAGCATCGCTACGGAGCACCCAAAGGACCGCATTAGGTGGTGACCCCTCTGGTCGACACCTGGACTAGCGACCAAGTCGCCTTAGAAGACCTGATGGGGGGGGTCTCCGTACCCTTTCTCGTCTTGTCTCTCTAATAATACATGTGAAAA</t>
  </si>
  <si>
    <t>TAGCCAAATGCCTCGTCATCTAATTAGTGACGCGCATGAATGGATGAACGAGATTCCCACTGTCCCTACCTACTATCTAGCGAAACCACAGCCAAGGGAACGGGCTTGGCGGAATCAGCGGGGAAAGAAGACCCTGTTGAGCTTGACTCTAGTCTGGCCCTGTGAAGAGACATGAGAGGCGTAGAATAAGTGGGAGGCC</t>
  </si>
  <si>
    <t>TAGGTGGTGACCCCTCTGGTCGACACCTGGACTAGCGACCAAGTCGCCTTAGAAGACCTGATGGGGGGGGTCTCCGTACCCTTTCTCGTCTTGTCTCTCTAATAATACATGTGAAAA</t>
  </si>
  <si>
    <t>Daboia siamensis</t>
  </si>
  <si>
    <t>Eastern Russell's viper</t>
  </si>
  <si>
    <t>GCA_024449315.1</t>
  </si>
  <si>
    <t>R2-1_DSi</t>
  </si>
  <si>
    <t>PLEMASGPEPRSNPPSVAETAEAKLLLMSQCINDPRPPGPPDRSSPGRRSRVACRESDAKDPGHVCPCGSEFRSKRGLAMHRYHRHMAEENAKRLASLPSKRLAWSKEEDGALLRLATAQWAVGMAKITLYGLLQSHFPGRSVEAIKKRLQGLKWTVPAVGPERDSLPTPPSVAQGDVERATSPAPVSDPKVLNQPDDPTVSWRRALLTAVEGKLSEPKMGADILGRIASQLRNGEINGEACRAMMNEHARQWFPHTWKPSSVKDQTDPRCWSKRAIRRANYATVQRQYKLRRRDAALTVLSGRWRNAYRGQAPLPRGMDQYWSKVFEAGSAKDNKAPVVPDNILWTTLATITPSEVTSALKGMKASAPGLDRISAEDLLSWHQPSLAAYYNLMLAAGGPPEQLACSRVTFIPKVDDPKVPGDYRPISIASVILRAFHKILAWRLRDTVQLSPFQHGFLQRDGCLEASALLHAILRKTHKDRKPCALLFLDVAKAFDTVSHQTLFRVASAMGLPPPLVDYLKHLYGRSTVRIADKTTKCGRGVRQGDPLSSLLFIMVMEDIVRDALPEVGFDLDGQRVDSLAYADDLVLLAEKSSRLQEKLTLLTAALQNAGMELNARKSHGLTIEKVSKRKCMVLNNTRYQCKGGEIRPMGTDDSVRYLGLHFNWKGRIVPKHTGKLDTLLKELSAAPLKPYQRLQLLKLHVVPKFTHELVLGHAHRNTLRKLDGLTRAAVRQWLRLPTDTPLGYLHANIKDGGLGIPCFSTSIPLLQQRRFEKIAQNPATVFQIIQRQDSFRTLGRRLDRPCRLQGAVLTSKAEAREEWGNVLFSSVDGKELRYPDVDKASHEWLLRPSRVFPRLHMRGIQLRGGLLPTKARSARGNNRQVREKTCRGACRQPETLNHILQVCEVTHDGRCARHNRVLHRLAQLLRKRGVRTTLEPVIPSGSSFIKPDLIAETDTEAYVLDVSVVAGGRMKTSWDIKGEKYGRPDRVNDIRKWGAIPDASRV</t>
  </si>
  <si>
    <t>TACCCGGGAAGCATCAGGAATGGCGCCCCACTTGCGGATGTCGTTGACACGGTCGGGGCGCCCGTACTTCTCGCCCTTGATGTCCCAGCTGGTTTTCATCCTTCCGCCGGCCACCACAGAGACGTCTAAGACGTAGGCTTCGGTATCAGTCTCTGCGATCAGGTCCGGCTTAATGAAGGAAGACCCCGACGGGATCACCGGTTCGAGAGTGGTTCGGACCCCCCTTTTCCGTAACAACTGGGCCAATCGGTGGAGCACTCGGTTGTGTCGAGCGCATCTCCCGTCGTGCGTCACCTCACATACTTGGAGTATGTGGTTCAGGGTTTCCGGCTGGCGGCAGGCCCCCCTGCAAGTCTTCTCCCTGACTTGCCTGTTGTTACCTCTCGCGCTCCTGGCCTTGGTGGGTAGGAGTCCGCCCCTCAGCTGGATTCCTCTCATGTGTAGGCGCGGGAACACTCGCGAGGGACGTAACAACCACTCGTGGCTGGCCTTGTCGACGTCCGGGTACCTCAGCTCTTTACCATCGACCGAGCTGAAGAGCACGTTCCCCCACTCCTCTCTCGCCTCTGCCTTCGACGTCAAGACTGCCCCTTGCAGTCTGCACGGCCGATCCAACCGTCGCCCGAGCGTCCGGAAGGAGTCCTGCCGCTGAATAATCTGGAAGACCGTCGCAGGGTTCTGCGCGATCTTCTCAAACCGTCTCTGTTGCAGGAGCGGGATCGAGGTGGAGAAGCATGGGATCCCCAGGCCTCCGTCTTTGATATTCGCGTGCAGGTAGCCCAGAGGTGTGTCCGTCGGCAGGCGCAGCCACTGCCGCACCGCGGCACGGGTGAGACCGTCTAGCTTTCGCAGTGTGTTCCTGTGGGCGTGGCCCAACACGAGCTCGTGTGTGAACTTGGGCACCACGTGCAGCTTGAGGAGCTGCAGCCGCTGGTAAGGCTTCAGTGGCGCCGCTGACAGTTCTTTAAGCAGAGTGTCCAGCTTGCCGGTATGTTTCGGGACGATCCTTCCCTTCCAGTTAAAGTGGAGACCTAGGTATCTCACTGAGTCGTCGGTCCCCATGGGTCGGATCTCTCCGCCTTTGCACTGGTACCTGGTGTTATTGAGTACCATGCATTTGCGCTTGCTCACCTTCTCTATGGTGAGACCGTGTGACTTCCGCGCATTAAGCTCCATACCGGCGTTCTGCAGGGCCGCGGTGAGAAGGGTCAGCTTCTCTTGCAGCCTGCTGGATTTCTCTGCGAGCAACACGAGATCGTCAGCGTAGGCCAGACTGTCCACCCGTTGTCCGTCAAGGTCAAACCCCACCTCGGGGAGCGCATCTCTCACTATGTCTTCCATGACCATGATGAACAGGAGCGAGGATAGGGGGTCCCCTTGCCGTACTCCCCTGCCGCACTTGGTGGTCTTGTCCGCAATCCGCACTGTGGAGCGCCCATACAGATGCTTCAAGTAATCAACCAGCGGCGGAGGCAAGCCCATTGCAGAGGCCACCCTAAACAGCGTTTGGTGTGACACTGTATCAAACGCCTTGGCAACGTCCAAGAACAGCAAAGCGCAGGGCTTCCTGTCCTTGTGGGTCTTCCGTAGGATAGCGTGCAATAGGGCCGAAGCCTCGAGGCAACCGTCTCTCTGGAGAAACCCATGTTGGAAGGGCGAGAGCTGGACCGTATCTCGGAGGCGCCAGGCTAGTATTTTATGGAAGGCTCGCAGAATGACCGAAGCGATAGAGATAGGCCGGTAGTCCCCTGGGACCTTGGGATCGTCCACCTTAGGGATGAACGTCACCCTCGAGCAGGCTAGTTGCTCCGGAGGGCCGCCAGCCGCCAGCATAAGATTGTAATATGCGGCTAGGGAAGGCTGATGCCAGCTCAGTAAGTCCTCCGCGCTGATGCGATCCAGCCCTGGGGCGCTGGCCTTCATCCCCTTGAGCGCGCTCGTGACTTCTGACGGTGTAATCGTTGCTAGCGTTGTCCACAGAATGTTATCGGGGACCACCGGTGCCTTGTTGTCTTTCGCACTTCCAGCTTCGAATACTTTCGACCAGTATTGGTCCATCCCTCTTGGGAGGGGTGCCTGGCCCCGATACGCGTTCCTCCAGCGTCCCGATAGCACGGTGAGGGCGGCATCCCGCCGCCGGAGCTTGTACTGCCTCTGGACCGTCGCGTAATTCGCCCTGCGAATTGCCCTTTTGCTCCAGCAGCGGGGGTCGGTTTGGTCTTTAACCGAGGAGGGTTTCCACGTGTGTGGGAACCATTGCCGGGCGTGCTCGTTCATCATCGCCCTGCATGCTTCGCCATTTATCTCACCGTTTCTCAGTTGGCTCGCTATCCGACCTAGGATGTCGGCCCCCATTTTGGGTTCAGAGAGTTTGCCTTCCACGGCTGTCAGGAGGGCCCGCCTCCAGGAGACAGTCGGGTCATCGGGCTGGTTGAGAACTTTCGGGTCTGATACGGGAGCGGGGGACGTAGCCCTCTCTACATCCCCCTGTGCCACGCTGGGTGGCGTTGGGAGTGAATCTCTCTCTGGGCCTACGGCTGGCACGGTCCATTTGAGCCCTTGCAACCGCTTCTTGATTGCCTCCACTGAGCGCCCTGGGAAATGGGACTGAAGGAGGCCGTATAGGGTGATCTTGGCCATTCCCACAGCCCATTGAGCGGTTGCTAACCTGAGGAGTGCCCCATCCTCCTCTTTGGACCACGCCAGCCTTTTGGAAGGCAGTGAAGCGAGGCGCTTTGCATTCTCCTCCGCCATGTGACGGTGGTATCTGTGCATCGCGAGACCCCGCTTCGACCGGAATTCACTCCCGCAAGGACACACATGCCCGGGATCCTTTGCATCACTTTCCCGACATGCTACTCTGGACCGACGCCCTGGACTGCTGCGATCCGGAGGGCCCGGGGGCCTCGGATCATTGATACATTGTGACATTAGCAGCAGTTTAGCCTCCGCTGTTTCTGCAACGGAGGGTGGGTTAGATCTTGGCTCAGGCCCGGAGGCCATCTCCAGCGGTCACCACAAGGAGGTGTCTAACCCGTGCAACTATGCAATCAACTCACGCCAAGGACAAAGACTAGCTCTCGCAATTAATATACGCACTGCGAAAAAAACGCCAATGTCAAGCGACGGGAGAGAGAGTCATAGTTACTCCCGCCGTTTACCCGCGCTTCATTGAATTT</t>
  </si>
  <si>
    <t>Masticophis lateralis</t>
  </si>
  <si>
    <t>California whipsnake</t>
  </si>
  <si>
    <t>Colubridae</t>
  </si>
  <si>
    <t>rMasLat1.0.hap1</t>
  </si>
  <si>
    <t>R2-1_MLa</t>
  </si>
  <si>
    <t>ERSCRLGHLHVVTAGYGTSVPELRSKPPLYTTLLCRGLVTGIRIGFRVSPSPSGTMDPSNKDGNASSVGTQDNNTRPSYRCFCGSQFKTQRGLGKHQSHRHPAEVNAKRVAALPTKRLAWTQEDDEALKRHSDRLWQTGMTKTKLYPLLLPYFPERSLEAIKKRLLLTHWVPPNETPELNPPPEHPERPGSPDRSQPPNQQPPMSPVAPPLNGLGSGNATSWRGNILASAADHLKESRMGSEELAQIARDIQTGVISRKQCRSRLNQHAKSWFPHKWKPSVNRAVEANRQWSKKAIRRANYAEVQKLYKLRRRDAASTVLSGHWRNAYKGPAPVPPEMEEYWAAVFKTPSAVDDRAPAEPPAVLWSLITPIAPSEVTAALNGMKASAPGLDRISAMELLSWDQPSLAAYYNLLLVAGGPPKHLSCSRVVFIPKTEDPKTPGDYRPISIASTILRAFHKILAWRLRDTLQLSPLQHAFLQRDGCLEASTLLHTILRRVHTDRVPCAMLFLDVAKAFDTVSHMSLFRVAYEAGLPPPLVSYLRHLYKKSTVRLAETTKCGRGVRQGDPLSPLLFIMVIDDIIKSSLPDIGFDFDGQRVGSLAYADDLVLFAEKSTRLQEKLQLLSEALQRAGMALNAKKSHGLTVARDGKRKCMALVPTTYECKGETIKPLGTDDSVRYLGLQFNWKGRIIPKHTGMLHSLLNELSKAPLKPHQRLKLLSAHLVPKFTHELVLGHAHRNTLKRLDCLTRAAVRTWLRLPTDTPVGYFHAHVLDGGLGLPCFSTTIPLLQQKRLEKVASNPATLFQIVQRQTSFQTLGRRIDRPCRLGGSVVTTKAEVREGWQIMLSNSVDGKELSISEVDKASHEWLRHPARVYPRLYIRGIQLRGGLLPTKARSARGNNRQVTDRTCRGACCAPETQNHILQVCEVTHDARCARHNRVLRCLEKLLRRKDLHPRLEPVIPSGASFIKPDLIVEVMNQLWILDVSIVAGYRVEETWDIKASKYGRPDRVADIRRWAAVPATTPVIQLPVVISNRGLCYRPSGDGLRALGLSRRDTMDLCILAIIGSLKCFDLYQRGTKDWNV</t>
  </si>
  <si>
    <t>GTTGACGCGATGTGATTTCTGCCCAGTGCTCTGAATGTCAAAGTGAAGAAATTCAATGAAGCGCGGGTAAACGGCGGGAGTAACTATGACTCTCTTAAGA</t>
  </si>
  <si>
    <t>AGAGCGTAGTTGCAGGCTTGGGCACCTCCACGTGGTGACCGCTGGATATGGTACTTCGGTACCAGAACTAAGATCCAAGCCACCCCTCTACACGACTTTGCTTTGTAGAGGGTTAGTTACTGGTATACGTATTGGTTTTCGTGTTAGTCCAAGTCCCTCTGGAACTATGGACCCCAGTAACAAAGATGGGAACGCCTCTAGCGTAGGCACCCAAGACAATAATACTAGACCCAGCTACCGCTGTTTTTGTGGGTCCCAATTTAAAACTCAACGGGGCCTCGGCAAACACCAATCTCACCGCCATCCGGCAGAGGTGAATGCCAAAAGGGTTGCAGCTCTCCCGACTAAACGCCTTGCGTGGACCCAGGAAGACGATGAGGCCCTTAAGAGGCACTCTGATAGACTCTGGCAAACGGGGATGACTAAGACCAAACTATATCCCCTACTATTACCATACTTTCCAGAGCGATCGCTTGAAGCGATTAAGAAACGTCTTCTCTTAACCCACTGGGTTCCACCGAATGAAACACCTGAGCTCAACCCCCCTCCGGAACACCCAGAGAGACCGGGTAGCCCAGATAGATCACAACCACCCAACCAACAACCACCCATGAGCCCAGTTGCACCCCCACTGAATGGACTGGGCTCTGGAAACGCTACCTCATGGAGGGGCAATATTCTGGCATCCGCGGCCGACCATCTCAAGGAGAGCCGGATGGGGAGCGAAGAACTGGCCCAGATTGCCCGTGACATACAGACCGGAGTGATCAGCAGAAAACAGTGCCGATCCCGACTGAACCAGCACGCCAAAAGCTGGTTCCCACACAAGTGGAAGCCGTCGGTAAACAGGGCTGTTGAAGCGAACCGCCAATGGAGCAAGAAGGCCATCCGTAGAGCAAACTATGCCGAGGTGCAAAAGCTCTACAAGCTCCGGCGCCGTGACGCTGCCTCCACTGTTTTGTCCGGACACTGGCGTAATGCGTATAAAGGCCCGGCACCAGTGCCACCGGAGATGGAAGAATACTGGGCGGCAGTATTCAAAACACCGAGTGCGGTTGATGATAGAGCACCTGCAGAACCGCCTGCAGTGCTGTGGTCCCTAATAACACCCATTGCCCCGTCTGAAGTGACAGCAGCCCTCAATGGGATGAAAGCCAGTGCTCCGGGACTGGACCGAATATCGGCGATGGAGCTGCTGTCCTGGGACCAGCCCTCGCTAGCAGCCTACTACAACCTGCTGCTAGTCGCTGGTGGCCCACCGAAACACCTCTCCTGTTCCAGGGTGGTGTTCATCCCAAAGACGGAGGATCCGAAAACACCTGGGGACTACAGGCCTATATCAATAGCCTCGACCATCCTCCGAGCGTTCCACAAGATCCTGGCCTGGCGCCTCCGAGATACGCTCCAGTTGTCTCCCCTCCAACATGCGTTCCTCCAGCGAGATGGCTGCTTGGAGGCATCGACCTTGCTTCATACCATCCTCCGTAGAGTCCACACAGATAGAGTTCCATGTGCGATGCTATTTTTGGACGTAGCCAAAGCCTTTGATACGGTGTCGCATATGAGTCTCTTTCGAGTGGCCTACGAAGCAGGTCTGCCTCCTCCGCTAGTGTCTTACCTAAGACACCTTTACAAGAAGTCTACCGTACGACTTGCAGAGACCACCAAGTGTGGTCGGGGCGTTCGGCAAGGCGATCCTCTCTCCCCGCTCCTATTCATAATGGTCATTGATGACATCATTAAATCGTCGTTACCCGACATAGGGTTCGACTTCGATGGCCAGCGAGTTGGCAGTCTAGCTTATGCGGATGACCTAGTGCTGTTCGCAGAGAAGTCCACGAGGCTTCAGGAGAAACTCCAGCTGCTATCCGAAGCCCTACAGCGAGCCGGTATGGCACTGAACGCTAAGAAATCCCATGGTCTGACCGTCGCCAGGGATGGAAAGCGGAAGTGCATGGCCCTGGTCCCCACCACCTACGAATGCAAAGGGGAAACCATCAAACCCCTAGGGACCGACGACTCAGTGAGATACTTGGGCCTCCAGTTTAACTGGAAAGGGAGGATAATACCAAAACATACCGGCATGCTGCACTCTCTGTTGAACGAGCTGAGCAAAGCACCACTTAAGCCGCACCAGCGACTTAAGCTTCTGTCGGCCCATCTGGTGCCAAAGTTCACCCACGAACTTGTGCTCGGTCATGCCCACCGAAACACCCTGAAACGGCTAGACTGTCTGACTCGTGCCGCGGTGAGGACCTGGCTCCGGCTTCCTACCGATACACCAGTGGGGTATTTTCATGCTCATGTCCTAGACGGAGGACTGGGGCTGCCATGTTTCTCCACCACGATCCCACTACTGCAGCAGAAAAGGCTTGAGAAGGTAGCGTCGAACCCTGCCACTCTGTTCCAGATTGTGCAACGGCAGACCTCCTTCCAGACCTTAGGGCGCCGCATAGACCGACCGTGCAGGCTTGGCGGTTCGGTTGTAACAACGAAAGCAGAAGTGAGAGAAGGGTGGCAGATCATGCTCTCCAACTCTGTTGACGGAAAGGAGTTGAGTATCTCTGAGGTAGACAAAGCCAGCCACGAGTGGCTCCGCCATCCAGCCAGGGTCTACCCCCGACTCTACATCAGGGGAATCCAGCTGAGAGGCGGTCTGCTCCCCACCAAGGCCAGGAGCGCGAGGGGCAACAACAGACAAGTCACCGACAGGACTTGTAGAGGCGCCTGCTGTGCCCCAGAGACCCAGAACCATATCCTGCAAGTCTGCGAAGTGACTCACGATGCCAGATGTGCCCGCCACAACCGAGTACTCCGGTGCCTCGAGAAGCTGCTGCGCCGAAAGGACCTCCACCCGAGACTGGAACCGGTGATCCCATCCGGAGCCTCCTTCATCAAACCGGACCTGATCGTTGAGGTGATGAACCAATTGTGGATCCTCGACGTGTCGATCGTTGCCGGATACCGAGTAGAGGAGACCTGGGACATCAAAGCCAGCAAATACGGTCGTCCTGATCGCGTGGCAGACATCCGGCGTTGGGCTGCTGTACCGGCCACCACCCCTGTCATCCAGCTTCCGGTCGTCATCTCGAACAGAGGGCTTTGCTACCGTCCATCGGGCGATGGACTCCGGGCCTTGGGCTTGAGCCGCAGAGACACTATGGACCTTTGTATTTTGGCCATTATCGGCTCGCTCAAGTGTTTCGATTTGTACCAACGCGGTACTAAGGACTGGAATGTCTAGTATGTCTTGTTATACCTATGCTTGTATGTTGTTACCTGTCTATTAGCGAGCAATCGCACTTAGAGGGCCTGGCGGGCGGGAAAGGTCTAGTCGGTTGTATTTGCTGTATTAACATGTATACAATGTATATTGATACCATGCAATGTGATGTATCTTGTGATATCGTATTATGCACTGCTTTACCCTGTACTGTTTTGCCTTGCTTAATCTAAAAATAAAGTGTAAAA</t>
  </si>
  <si>
    <t>TAGCCAAATGCCTCGTCATCTAATTAGTGACGCGCATGAATGGATGAACGAGATTCCCACTGTCCCTACCTACTATCTAGCGAAACCACAGCCAAGGGAA</t>
  </si>
  <si>
    <t>TAGTATGTCTTGTTATACCTATGCTTGTATGTTGTTACCTGTCTATTAGCGAGCAATCGCACTTAGAGGGCCTGGCGGGCGGGAAAGGTCTAGTCGGTTGTATTTGCTGTATTAACATGTATACAATGTATATTGATACCATGCAATGTGATGTATCTTGTGATATCGTATTATGCACTGCTTTACCCTGTACTGTTTTGCCTTGCTTAATCTAAAAATAAAGTGTAAAA</t>
  </si>
  <si>
    <t>Pantherophis alleghaniensis</t>
  </si>
  <si>
    <t>Eastern rat snake</t>
  </si>
  <si>
    <t>PanAll1.0</t>
  </si>
  <si>
    <t>R2-1_PAl</t>
  </si>
  <si>
    <t>LLVYLFIYRTSPSPPGTMDPSNKDGNASSAGTQDTNTRPSYRCFCGSQFNTQRGLGRHQAHRHPAQVNALRVAALPTKRLAWTQEDDEALKRHSDRLWQSGMTKTKLYPLLIPYFPERSLEAIKKRLLLTHWAPPIETSEQNPPQEHPERPENPDRPPTIQQPPTSPVAPPQNGPGCGNATSWRGAILASAADRLKETKMGGEELAQIARDIQTGVISRKQCRARLNQHAKSWFPHKWKPSVTRPAGANRQWSKKAIRRANYAEVQKLYKLRRRDAASTVLSGRWRNAYKGPAPVPPEMEEYWAAVFKTPSAIDDRVPAEPPAVLWSLITPIVPSEVTAALNGMKSSAPGLDRLSATELLSWDQPSLAAYYNLLLAAGGPPKHLSCSRVVFLPKTEDPKTPGDYRPISIASTILRAFHKIMAWRLRDTLQLSPLQHAFLQRDGCLEASTLLHTIFRRIHTDRVPCAMLFLDVAKAFDTVSHMSLFRVAYEAGLPPPLVSYLRHLYKKSTVRLAETTKCGRGVRQGDPLSPLLFIMVIDDIIKSSLPDIGFDFDGQRVGSLAYADDLVLFAERSTRLQEKLDLLSEALQRAGMALNAKKSHGITIARDGKRKCMALVPTPYECKGDAIQPLGTDDSVRYLGLQFNWKGRIIPKHTGMLDSLLNELSKAPLKPHQRLKLLSVHLVPKFTHELVLGHAHRNTLKRLDCLTRAAVRHWLRLPTDTPVGYFHAHVLDGGLGLPCFSTTIPLLQQKRLEKVASNPATLFQIVQRQTSFQSLESRVDRPCRLGGTVVTTKAEVREGWQIMLSNSVDGSELNISEVDKASHEWLRHPARVYPRLYIRGIQLRGGLLPTKARSARGNNRQVTDRTCRGACCAPETQNHILQVCELTHDARCARHNRVLRCLDKLLRRKGLRTRLEPVIPSGASFIKPDLIVEVMNQLWILDVSIVAGYRVEETWVIKTTKYGRPDRVADIRRWAAVPATTPVVQHPVVISNRGLCYRPSGDGLRALGLSHRDTMDLCLLAIMGSLKCYDLYQRGTKDWNV</t>
  </si>
  <si>
    <t>CGCGATGTGATTTCTGCCCAGTGCTCTGAATGTCAAAGTGAAGAAATTCAATGAAGCGCGGGTAAACGGCGGGAGTAACTATGACTCTCTTAAGA</t>
  </si>
  <si>
    <t>AGAGCGTAGTTGCAGGCTTGGGCACCTCCTCGTGGTGACCGCTGGATATAGTACTTCATGTACTAGAACTAAGATCCAAGCCACCCCTCTACACGACTTTGCTTTAGTAGAGGGTTAGTTACTGGTTTACTTATTTATATATCGTACCAGTCCAAGTCCCCCTGGAACTATGGACCCCAGTAACAAAGATGGGAACGCCTCTAGCGCAGGCACCCAAGACACTAATACTAGACCCAGCTACCGTTGTTTTTGTGGGTCCCAATTTAACACCCAAAGGGGCCTCGGCAGACACCAAGCCCACCGCCATCCGGCACAGGTGAATGCCTTACGGGTCGCTGCTCTCCCGACCAAACGCCTAGCGTGGACCCAGGAAGACGATGAGGCCCTTAAGAGGCACTCTGATAGACTCTGGCAGAGTGGGATGACTAAGACCAAACTATATCCCCTCCTAATACCATACTTTCCAGAGCGATCGCTTGAAGCGATCAAGAAACGTCTTCTCCTAACACACTGGGCTCCACCAATTGAAACATCTGAGCAGAACCCCCCTCAGGAACACCCAGAGAGACCGGAAAACCCAGATAGACCACCCACTATACAACAACCACCCACTAGCCCGGTTGCACCCCCACAAAACGGACCGGGCTGTGGAAACGCTACCTCATGGAGAGGCGCAATTCTGGCATCTGCGGCCGACCGTCTCAAGGAGACCAAGATGGGGGGTGAGGAACTGGCCCAGATTGCCCGAGACATACAGACCGGAGTGATCAGCAGAAAGCAGTGCAGGGCCCGACTGAACCAGCACGCCAAAAGCTGGTTCCCACACAAGTGGAAGCCGTCGGTGACCAGGCCTGCTGGAGCGAACCGCCAATGGAGCAAGAAAGCCATCCGTAGAGCAAACTACGCCGAGGTGCAAAAGCTCTACAAGCTCCGGCGTCGCGACGCTGCCTCCACTGTACTGTCCGGACGCTGGCGAAATGCGTATAAAGGCCCGGCACCAGTGCCACCGGAGATGGAAGAATACTGGGCGGCAGTATTCAAAACACCGAGTGCAATTGATGATAGAGTTCCTGCAGAGCCGCCTGCAGTCCTGTGGTCCCTAATAACGCCCATAGTCCCGTCTGAAGTGACAGCAGCCCTCAATGGTATGAAATCCAGTGCACCTGGACTGGACCGATTATCGGCGACGGAGCTACTGTCCTGGGACCAGCCCTCGCTAGCAGCATACTACAACTTGCTGTTAGCTGCTGGTGGCCCACCGAAACACCTCTCCTGCTCCAGGGTGGTGTTCCTGCCTAAGACTGAGGACCCGAAAACACCTGGGGACTACAGGCCTATATCAATTGCCTCAACCATCCTCCGGGCGTTCCACAAGATCATGGCCTGGCGCCTCCGAGATACGCTCCAGTTGTCTCCCCTCCAACATGCGTTCCTCCAGCGAGACGGCTGCTTGGAGGCCTCGACCTTGCTCCACACCATCTTCCGTAGAATCCACACGGACAGAGTTCCATGTGCGATGCTATTTCTGGATGTTGCCAAAGCATTCGATACGGTATCACATATGAGTCTCTTCCGAGTGGCCTACGAAGCAGGTCTACCTCCTCCGCTGGTGTCTTACCTAAGACACCTCTACAAGAAGTCGACCGTACGACTTGCAGAGACCACCAAGTGTGGTCGGGGCGTTCGGCAAGGCGATCCTCTCTCCCCGCTCCTATTCATAATGGTCATTGATGACATCATTAAATCGTCGCTACCCGACATAGGGTTCGACTTCGATGGCCAGCGAGTTGGCAGTCTAGCCTATGCGGATGACCTAGTGCTGTTTGCAGAGAGATCTACCAGGCTTCAGGAAAAACTAGACCTGTTATCTGAAGCGCTGCAGCGAGCCGGTATGGCACTGAACGCTAAGAAATCCCATGGCATCACCATCGCCAGGGATGGAAAGCGCAAGTGCATGGCCCTAGTCCCCACTCCCTACGAGTGCAAAGGGGATGCCATCCAACCCCTAGGGACTGATGACTCAGTGAGATACTTGGGCCTCCAGTTTAACTGGAAAGGGCGAATAATACCTAAACATACCGGCATGCTGGACTCTCTGTTGAACGAGCTGAGCAAGGCACCGCTTAAGCCGCACCAGCGACTTAAGCTTCTGTCGGTCCACCTGGTGCCCAAGTTTACCCATGAACTTGTGCTCGGTCATGCCCACCGAAACACCCTGAAACGGCTAGACTGTCTGACCCGAGCCGCGGTGAGGCACTGGCTCCGGCTTCCTACCGATACACCAGTGGGGTATTTTCATGCTCACGTCCTAGATGGAGGACTGGGGCTGCCATGCTTCTCCACCACGATCCCACTTCTGCAGCAGAAAAGGCTTGAGAAGGTAGCGTCGAACCCTGCCACTTTGTTCCAAATTGTGCAGCGGCAGACCTCCTTCCAGTCCTTGGAGAGCCGCGTGGACCGACCATGCAGGCTGGGCGGAACAGTCGTAACAACGAAAGCAGAAGTGAGGGAAGGGTGGCAGATCATGCTCTCCAACTCCGTCGATGGCAGTGAGTTGAATATCTCTGAGGTAGACAAAGCCAGCCACGAGTGGCTCCGCCATCCAGCCAGGGTCTACCCCCGACTCTACATCAGGGGTATCCAGCTGAGAGGCGGTCTGCTCCCCACCAAGGCCAGGAGCGCGCGGGGCAACAACAGACAAGTCACTGACAGGACTTGTAGAGGCGCCTGCTGTGCCCCGGAAACCCAGAACCACATCCTGCAAGTCTGCGAGCTGACTCACGATGCCAGATGCGCCCGCCACAACCGAGTACTCCGGTGCCTCGATAAGCTGCTGCGCCGAAAGGGCCTCCGTACCAGACTGGAACCGGTGATCCCATCGGGAGCCTCCTTCATCAAACCGGACCTGATCGTTGAGGTGATGAACCAATTGTGGATCCTTGACGTGTCGATCGTTGCCGGATACCGAGTGGAGGAGACGTGGGTCATCAAAACCACAAAGTATGGTCGTCCTGATCGTGTGGCAGACATCCGTCGCTGGGCTGCTGTACCGGCCACCACCCCTGTCGTCCAACACCCGGTCGTCATTTCCAACAGAGGGCTTTGCTACCGTCCGTCAGGCGATGGACTTCGGGCCTTGGGCTTGAGCCACAGAGACACTATGGACCTTTGCTTATTGGCCATCATGGGCTCGCTCAAGTGTTACGACCTGTACCAACGCGGTACAAAGGACTGGAATGTCTAGTATGTCTTGTAATGCTTATGCTTGTATGTTGTTACCTGTCTATTAGCGAGCAATCGCACTTGGAGGGCCTGGCGGGCGGGAAAGGTCTAGTCGGTTGTATTTGCTATATAAACTTGTATACCATGTATATTGATACCATGCATATGTGATGTATCTTGTTGTATCGTATTATGCACTGCTTTTCCATGTACTGTCTTGCCTTGCTTAAACCAAAAATAAACTGTATCC</t>
  </si>
  <si>
    <t>TAGCCAAATGCCTCGTCATCTAATTAGTGACGCGCATGAATGGATGAACGAGATTCCCACTGTCCCTACCTACTATCTAGCGAAACCACAGCCAAGGGAACGGGCTTGGCGGAATCAGCGGGGAAAGAAGACCCTGTTGAGCTTGACTCTAGTCTGGCCCTGTGAAGAGACATGAGAGGCGTAGAATAAGTGGGAGGCCCGCCCGGGCCGCC</t>
  </si>
  <si>
    <t>TAGTATGTCTTGTAATGCTTATGCTTGTATGTTGTTACCTGTCTATTAGCGAGCAATCGCACTTGGAGGGCCTGGCGGGCGGGAAAGGTCTAGTCGGTTGTATTTGCTATATAAACTTGTATACCATGTATATTGATACCATGCATATGTGATGTATCTTGTTGTATCGTATTATGCACTGCTTTTCCATGTACTGTCTTGCCTTGCTTAAACCAAAAATAAACTGTATCC</t>
  </si>
  <si>
    <t>Arizona elegans</t>
  </si>
  <si>
    <t>Glossy snake</t>
  </si>
  <si>
    <t>rAriEle1.0.p</t>
  </si>
  <si>
    <t>R2-1_AEl</t>
  </si>
  <si>
    <t>ERSCRLGHLHVVTAGYSTSCTRTKIQATPLHDFCFSRGLLLVYLLIYCISPSPPGTMDPSNKDGNASSVGSQDTNTRPSYRCFCGSQFNTQRGLGRHQAHRHPAQVNASRVAALPTKRLAWTQEDDEALKRHSDRLWQSGMTKTKLYPLLIPYFPERSLEAIKKRLLLTHWVPPIETSEHNLPQEHPERPENPDRPQTIQQPPTSPVAPPQNGPGCGNATSWRGALLASAADRLKETKMGGEELAQIARDIQTGVISRKQCRARLNQHAKSWFPHKWKPSATRPAGANRQWSKNAIRRANYAEMQKLYKLRRRDAASTVLSGCWRNAYKGPAPVPPEMEEYWAAVFKTPSAIDDRVPAEPPAVLWSLITPIVPSEVTAALNGMKSSAPGLDRLSATELLSWDQPSLAAYYNLLLAAGGPPKHLSCSRVVFLPKTEDPKTPGDYRPISIASTILRAFHKIMAWRLRDTLQLSPLQHAFLQRDGCLEASTLLHTIFRRIHTDRVPCAMLFLDVAKAFDTVSHMSLFRVAYEAGLPPPLVSYLRHLYKKSTVRLAETTKCGRGVRQGDPLSPLLFIMVIDDIIKSSLPDIGFDFDGQRVGSLAYADDLVLFAERSTRLQEKLDLLSEALQRAGMALNAKKSHGITIARDGKRKCMALVPTPYECKGDTIQPLGTDDSVRYLGLQFNWKGRIIPKHTGKLDSLLNELSKAPLKPHQRLKLLSVHLVPKFTHELVLGHAHRNTLKRLDCLTRAAVRHWLRLPTDTPVGYFHAHVLDGGLGLPCFSTTIPLLQQKRLEKVASNPATLFQIVQRQTSFQTLESRMDRPCRLGGTVVTTKAEVREGWQIMLSNSVDGSELNISDVDKASHEWLRHPARVYPRLYIRGIQLRGGLLPTKARSARGNNRQVTDRTCRGACCAPETQNHILQVCELTHDARCARHNRVLRCLDKLLRRKGLRTRLEPVIPSGASFIKPDLIVEVTNQLWVLDVSIVAGYRMEETWDIKTTKYGRPDRVADIRRWAAVPATTPVVQHPVVISNRGLCYRPSGDGLRALGLSRRDTMDLCLLAIIGSLKCYDLYKRGTKDWNI</t>
  </si>
  <si>
    <t>CCGCCTCGGCCGGCGCCTAGCAGCTGACTTAGAACTGGCGCGGACCAGGGGAATCCGACTGTTTAATTAAAACAAAGCATCGCGAAGGCCCGCGGCGGGTGTTGACGCGATGTGATTTCTGCCCAGTGCTCTGAATGTCAAAGTGAAGAAATTCAATGAAGCGCGGGTAAACGGCGGGAGTAACTATGACTCTCTTAAGA</t>
  </si>
  <si>
    <t>AGAGCGTAGTTGCAGGCTTGGGCACCTCCACGTGGTGACCGCTGGATATAGTACTTCATGTACTAGAACCAAGATCCAAGCCACCCCTCTACACGACTTTTGCTTTAGTAGAGGGTTGTTACTGGTTTACTTACTTATATACTGTATTAGTCCAAGTCCCCCTGGAACTATGGACCCCAGTAACAAAGATGGGAACGCCTCTAGCGTAGGCTCCCAAGACACCAATACTAGACCCAGCTACCGTTGTTTTTGTGGGTCCCAATTTAACACCCAAAGGGGCCTCGGCAGACACCAAGCCCACCGCCATCCGGCACAGGTGAATGCCTCACGGGTTGCTGCTCTCCCGACTAAACGCCTCGCGTGGACCCAGGAAGACGATGAGGCCCTTAAGAGGCACTCTGATAGACTCTGGCAGAGCGGGATGACTAAGACCAAACTATATCCCCTCCTAATACCATACTTTCCAGAGCGATCGCTTGAAGCGATCAAGAAACGTCTTCTCCTAACACACTGGGTTCCACCAATTGAAACATCTGAGCACAACCTCCCTCAGGAACACCCAGAGAGACCGGAAAACCCAGATAGACCACAAACTATACAACAACCACCCACTAGCCCGGTTGCACCCCCACAAAACGGACCGGGCTGTGGAAACGCTACCTCATGGAGAGGCGCACTTCTGGCATCTGCGGCCGACCGTCTCAAGGAGACCAAGATGGGGGGCGAGGAACTGGCCCAGATTGCCCGAGACATACAGACCGGAGTGATCAGCAGAAAGCAGTGCAGGGCCCGACTGAACCAGCACGCCAAAAGCTGGTTCCCACACAAGTGGAAGCCGTCGGCGACCAGGCCTGCTGGAGCGAACCGCCAATGGAGCAAGAACGCCATCCGTAGAGCAAACTACGCCGAGATGCAAAAGCTCTACAAGCTCCGGCGTCGTGACGCTGCCTCCACTGTACTGTCCGGATGCTGGCGAAATGCGTATAAAGGCCCGGCACCAGTGCCACCGGAGATGGAAGAATACTGGGCGGCAGTATTCAAAACACCGAGTGCAATTGATGATAGAGTACCTGCAGAGCCGCCTGCAGTCCTGTGGTCCCTAATAACTCCCATAGTCCCGTCTGAAGTGACAGCAGCCCTCAATGGTATGAAATCCAGTGCACCCGGACTGGACCGATTATCGGCGACGGAGCTACTGTCCTGGGACCAGCCCTCACTAGCAGCATACTACAACTTGCTGTTAGCTGCTGGTGGCCCACCGAAACACCTCTCCTGCTCCAGGGTGGTGTTCCTGCCTAAGACTGAGGACCCGAAAACACCTGGGGACTACAGGCCTATATCAATTGCCTCGACCATCCTCCGGGCGTTCCACAAGATCATGGCCTGGCGCCTCCGAGATACGCTCCAGTTATCTCCCCTCCAACATGCGTTCCTCCAGCGAGACGGCTGCTTGGAGGCCTCGACCTTGCTCCACACCATCTTCCGTAGAATCCACACAGATAGAGTTCCATGTGCGATGCTATTTCTGGATGTTGCCAAAGCATTCGATACGGTGTCGCATATGAGTCTCTTCCGAGTGGCCTACGAAGCAGGTCTACCTCCTCCGCTGGTGTCTTACCTAAGACACCTCTACAAGAAGTCAACCGTACGACTTGCAGAAACCACCAAGTGTGGCCGGGGCGTTCGGCAAGGCGATCCTCTCTCCCCGCTCCTATTCATAATGGTCATCGATGACATCATTAAATCGTCGCTACCCGACATAGGGTTCGACTTCGATGGCCAGCGAGTTGGCAGTCTAGCCTATGCGGATGACCTAGTGCTGTTTGCAGAGAGATCTACCAGGCTTCAGGAAAAACTAGATCTGCTATCTGAAGCGCTGCAGCGAGCCGGTATGGCACTGAACGCTAAGAAATCCCATGGTATCACCATCGCCAGGGATGGAAAGCGCAAGTGCATGGCCCTGGTCCCCACTCCCTACGAGTGCAAAGGGGATACCATCCAACCCCTAGGGACCGACGACTCAGTGAGATACTTGGGCCTCCAGTTTAACTGGAAAGGGCGAATAATACCTAAACATACCGGCAAGCTGGACTCTCTGTTGAACGAGCTGAGCAAGGCACCGCTTAAGCCGCACCAGCGACTTAAGCTTCTGTCGGTCCACCTGGTGCCCAAGTTTACCCATGAACTTGTGCTCGGTCATGCCCACCGAAACACCCTGAAACGGCTAGACTGTCTGACCCGAGCCGCGGTGAGGCACTGGCTCCGGCTTCCTACCGATACACCAGTGGGATACTTTCATGCTCACGTCCTAGATGGAGGACTGGGGCTGCCATGCTTCTCCACCACGATCCCACTTCTGCAGCAGAAAAGGCTTGAGAAGGTAGCGTCGAACCCTGCCACTTTGTTCCAAATTGTGCAGCGACAGACCTCCTTCCAGACCTTAGAGAGCCGCATGGACCGACCATGCAGGCTGGGCGGAACAGTCGTAACAACGAAAGCAGAAGTGAGGGAAGGGTGGCAGATCATGCTCTCCAACTCCGTCGATGGCAGTGAGTTGAATATCTCTGACGTAGACAAAGCCAGCCATGAGTGGCTCCGCCATCCAGCGAGGGTCTACCCCCGACTCTACATCAGGGGTATCCAGCTGAGAGGCGGTCTGCTCCCCACCAAGGCCAGGAGCGCGCGGGGCAACAACAGACAAGTCACCGACAGGACTTGTAGAGGCGCCTGCTGTGCCCCAGAGACCCAGAACCACATCCTGCAGGTCTGCGAGTTGACTCACGATGCCAGATGCGCCCGCCACAACCGAGTACTCCGGTGCCTCGATAAACTGCTGCGCCGAAAGGGCCTCCGTACCAGACTGGAACCAGTGATCCCATCGGGAGCCTCCTTCATCAAACCGGACCTGATCGTCGAGGTGACGAACCAGCTGTGGGTCCTTGACGTGTCGATCGTTGCCGGATACCGAATGGAGGAGACGTGGGACATCAAAACCACCAAATATGGTCGTCCCGATCGCGTGGCAGACATCCGTCGTTGGGCTGCTGTACCGGCCACCACCCCTGTCGTCCAACACCCGGTCGTCATTTCCAACAGAGGGCTTTGTTACCGTCCATCAGGCGATGGACTTCGGGCTTTGGGCTTGAGCCGCAGAGACACTATGGACCTTTGCTTATTGGCCATCATCGGCTCGCTCAAATGTTACGACTTATACAAACGCGGTACTAAGGACTGGAATATCTAGTATGTCTTGTTATGCCTATGCTTGTATGTTGTTACCTGTCTATTAGCGAGCAATCGCACTTGGAGGGCCTGGCGGGCGGGAAAGGTCTAGTTGGTTGTATTTGCTGTATTGACTTGTATACCATGTATTGTGATATAAATGCATATGCGATGTATCTTGTTGAACTGTATTATGCACTGCTTTACCATGTACTGTCTTGCCTTGCTTAAACCAAAAATAAATGTTAA</t>
  </si>
  <si>
    <t>TAGCCAAATGCCTCGTCATCTAATTAGTGACGCGCATGAATGGATGAACGAGATTCCCACTGTCCCTACCTACTATCTAGCGAAACCACAGCCAAGGGAACGGGCTTGGCGGAATCAGCGGGGAAAGAAGACCCTGTTGAGCTTGACTCTAGTCTGGCCCTGTGAAGAGACATGAGAGGCGTAGAATAAGTGGGAGGCCC</t>
  </si>
  <si>
    <t>TAGTATGTCTTGTTATGCCTATGCTTGTATGTTGTTACCTGTCTATTAGCGAGCAATCGCACTTGGAGGGCCTGGCGGGCGGGAAAGGTCTAGTTGGTTGTATTTGCTGTATTGACTTGTATACCATGTATTGTGATATAAATGCATATGCGATGTATCTTGTTGAACTGTATTATGCACTGCTTTACCATGTACTGTCTTGCCTTGCTTAAACCAAAAATAAATGTTAA</t>
  </si>
  <si>
    <t>Gray ratsnake</t>
  </si>
  <si>
    <t>R2-1_PSpi</t>
  </si>
  <si>
    <t>LLVYLFIYRTSPSPPGTMDPSNKDGNASSAGTQDTNTRPSYRCFCGSQFNTQRGLGRHQAHRHPAQVNALRVAALPTKRLAWTQEDDEALKRHSDRLWQSGMTKTKLYPLLIPYFPERSLEAIKKRLLLTHWVPPIETSEQNPPQEHPERPENPDRPPTIQQPPTSPVAPPQNGPGCGIATSWRGAILASAADRLKETKMGGEELAQIARDIQTGVISRKQCRARLNQHAKSWFPHKWKPSVTRPAGANRQWSKKAIRRANYAEVQKLYKLRRRDAASTVLSGRWRNAYKGPAPVPPEMEEYWAAVFKTPSAIDDRVPAEPPAVLWSLITPIVPSEVTAALNGMKSSAPGLDRLSATELLSWDQPSLAAYYNLLLAAGGPPKHLSCSRVVFLPKTEDPKTPGDYRPISIASTILRAFHKIMAWRLRDTLQLSPLQHAFLQRDGCLEASTLLHTIFRRIHTDRVPCAMLFLDVAKAFDTVSHMSLFRVAYEAGLPPPLVSYLRHLYKKSTVRLAETTKCGRGVRQGDPLSPLLFIMVIDDIIKSSLPDIGFDFDGQRVGSLAYADDLVLFAERSTRLQEKLDLLSEALQRAGMALNAKKSHGITIARDGKRKCMALVPTPYECKGDAIQPLGTDDSVRYLGLQFNWKGRLIPKHTGMLDSLLNELSKAPLKPHQRLKLLSVHLVPKFTHELVLGHAHRNTLKRLDCLTRAAVRHWLRLPTDTPVGYFHAHVLDGGLGLPCFSTTIPLLQQKRLEKVASNPATLFQIVQRQTSFQTLESRVDRPCRLGGTVVTTKAEVREGWQIMLSNSVDGSELNISEVDKASHEWLRHPARVYPRLYIRGIQLRGGLLPTKARSARGNNRQVTDRTCRGACCAPETQNHILQVCELTHDARCARHNRVLRCLDKLLRRKGLRTRLEPVIPSGASFIKPDLIVEVMNQLWILDVSIVAGYRVEETWDIKTTKYGRPDRVADIRRWAAVPATTPVVQHPVVISNRGLCYRPSGDGLRALGLSHRDTMDLCLLAIMGSLKCYDLYQRGTKDWNV</t>
  </si>
  <si>
    <t>AGAGCGTAGTTGCAGGCTTGGGCACCTCCTCGTGGTGACCGCTGGATATAGTACTTCATGTACTAGAACTAAGATCCAAGCCACCCCTCTACACGACTTTGCTTTAGTAGAGGGTTAGTTACTGGTTTACTTATTTATATATCGTACCAGTCCAAGTCCCCCTGGAACTATGGACCCCAGTAACAAAGATGGGAACGCCTCTAGCGCAGGCACCCAAGACACTAATACTAGACCCAGCTACCGTTGTTTTTGTGGGTCCCAATTTAACACCCAAAGGGGCCTCGGCAGACACCAAGCCCACCGCCATCCGGCACAGGTGAATGCCTTACGGGTCGCTGCTCTCCCGACCAAACGCCTAGCGTGGACCCAGGAAGACGATGAGGCCCTTAAGAGGCACTCTGATAGACTCTGGCAGAGTGGGATGACCAAGACCAAACTATATCCCCTCCTAATACCATACTTTCCAGAGCGATCGCTCGAAGCGATCAAGAAACGTCTTCTCCTAACACACTGGGTTCCACCAATTGAAACATCTGAGCAGAACCCCCCTCAGGAACACCCAGAGAGACCGGAAAACCCAGATAGACCACCCACTATACAACAACCACCCACTAGCCCGGTTGCACCCCCACAAAACGGACCGGGCTGTGGAATCGCTACCTCATGGAGAGGCGCAATTCTGGCATCTGCGGCCGACCGTCTCAAGGAGACCAAGATGGGGGGTGAGGAACTGGCCCAGATTGCCCGAGACATACAGACCGGAGTGATCAGCAGAAAGCAGTGCAGGGCCCGACTGAACCAGCACGCCAAAAGCTGGTTCCCACACAAGTGGAAGCCGTCGGTGACCAGGCCTGCTGGAGCGAACCGCCAATGGAGCAAGAAAGCCATCCGTAGAGCAAACTACGCCGAGGTGCAAAAGCTCTACAAGCTCCGGCGTCGCGACGCTGCCTCCACTGTACTGTCCGGACGCTGGCGAAATGCGTATAAAGGCCCGGCACCAGTGCCACCGGAGATGGAAGAATACTGGGCGGCAGTATTCAAAACACCGAGTGCAATTGATGATAGAGTTCCTGCAGAGCCGCCTGCAGTCCTGTGGTCCCTAATAACGCCCATAGTCCCGTCTGAAGTGACAGCAGCCCTCAATGGTATGAAATCCAGTGCACCTGGACTGGACCGATTATCGGCGACGGAGCTACTGTCCTGGGACCAGCCCTCGCTAGCAGCATACTACAACTTGCTGTTAGCCGCTGGTGGCCCACCGAAACACCTCTCCTGCTCCAGGGTGGTGTTCCTGCCTAAGACTGAGGACCCGAAAACACCTGGGGACTACAGGCCTATATCAATTGCCTCAACCATCCTCCGGGCGTTCCACAAGATCATGGCCTGGCGCCTCCGAGATACGCTCCAGTTGTCTCCCCTCCAACATGCGTTCCTCCAGCGAGACGGCTGCTTGGAGGCCTCGACCTTGCTCCACACCATCTTCCGTAGAATCCACACGGACAGAGTTCCATGTGCGATGCTATTTCTGGATGTTGCCAAAGCATTCGATACGGTATCACATATGAGTCTCTTCCGAGTGGCCTACGAAGCAGGTCTACCTCCTCCGCTGGTGTCTTACCTAAGACACCTCTACAAGAAGTCGACCGTACGACTTGCAGAGACCACCAAGTGTGGTCGGGGCGTTCGGCAAGGCGATCCTCTCTCCCCGCTCCTATTCATAATGGTCATTGATGACATCATTAAATCGTCGCTACCCGACATAGGGTTCGACTTCGATGGCCAGCGAGTTGGCAGTCTAGCCTATGCGGATGACCTAGTGCTGTTTGCAGAGAGATCTACCAGGCTTCAGGAAAAACTAGACCTGTTATCTGAAGCGCTGCAGCGAGCCGGTATGGCACTGAACGCTAAGAAATCCCATGGCATCACCATCGCCAGGGATGGAAAGCGCAAGTGCATGGCCCTAGTCCCCACTCCCTACGAGTGCAAAGGGGATGCCATCCAACCCCTAGGGACTGACGACTCAGTGAGATACTTGGGCCTCCAGTTTAACTGGAAAGGGCGATTAATACCTAAACATACCGGCATGCTGGACTCTCTGTTGAACGAGCTGAGCAAGGCACCGCTTAAGCCGCACCAGCGACTTAAGCTTCTGTCGGTCCACCTGGTGCCCAAGTTTACCCATGAACTTGTGCTCGGTCATGCCCACCGAAACACCCTGAAACGGCTAGACTGTCTGACCCGAGCCGCGGTGAGGCACTGGCTCCGGCTTCCTACCGATACACCAGTGGGGTATTTTCATGCTCACGTCCTAGATGGAGGACTGGGGCTGCCATGCTTCTCCACCACGATCCCACTTCTGCAGCAGAAAAGGCTTGAGAAGGTAGCGTCGAACCCTGCCACTTTGTTCCAAATTGTGCAGCGGCAGACCTCCTTCCAGACCTTGGAGAGCCGCGTGGACCGACCATGCAGGCTGGGCGGAACAGTCGTAACAACGAAAGCAGAAGTGAGAGAAGGGTGGCAGATCATGCTCTCCAACTCCGTCGATGGCAGTGAGTTGAATATCTCTGAGGTAGACAAAGCCAGCCACGAGTGGCTCCGCCATCCAGCCAGGGTCTACCCCCGACTCTACATCAGGGGTATCCAGCTGAGAGGCGGTCTGCTCCCCACCAAGGCCAGGAGCGCGCGGGGCAACAACAGACAAGTCACCGACAGGACTTGTAGAGGCGCCTGCTGTGCCCCGGAAACCCAGAACCACATCCTGCAAGTCTGCGAGCTGACTCACGATGCCAGATGCGCCCGCCACAACCGAGTACTCCGGTGCCTCGATAAGCTGCTGCGCCGAAAGGGCCTCCGTACCAGACTGGAACCGGTGATCCCATCGGGAGCCTCCTTCATCAAACCGGACCTGATCGTTGAGGTGATGAACCAATTGTGGATCCTCGACGTGTCGATCGTTGCCGGATACCGAGTGGAGGAGACGTGGGACATCAAAACCACAAAGTATGGTCGTCCTGATCGTGTGGCAGACATCCGTCGCTGGGCTGCTGTACCGGCCACCACCCCTGTCGTCCAACACCCGGTCGTCATTTCCAACAGAGGGCTTTGCTACCGTCCGTCAGGCGATGGACTTCGGGCCTTGGGCTTGAGCCACAGAGACACTATGGACCTTTGCTTATTGGCCATCATGGGCTCGCTCAAGTGTTACGACTTGTACCAACGCGGTACTAAGGACTGGAATGTCTAGTATGTCTTGTAATGCTTATGCTTGTATGTTGTTACCTGTCTATTAGCGAGCAATCGCACTTGGAGGGCCTGGCGGGCGGGAAAGGTCTAGTCGGTTGTATTTGCTATATAAACTTGTATACCATGTATATTGATACCATGCATATGTGATGTATCTTGTTGTATCGTATTATGCACTGCTTTTCCATGTACTGTCTTGCCTTGCTTAAACCAAAAATAAACTGTATCC</t>
  </si>
  <si>
    <t>Eastern racer</t>
  </si>
  <si>
    <t>R2-1_CCon</t>
  </si>
  <si>
    <t>AGAGCGTAGTTGCAGGCTTGGGCACCTCCCCATGTGACCGCTGGATATGGTACTTCGGTACCAGAACTAAGATCCAAGCCACCCCCTCTACAGGATTTAAACATTACTGGTCTACTTAATATATATCGTACTAGTCCAAGTCCCTCTGGAACTATGGACCCCAGTAACAAAGATGGAACGCCTCTAGCGTAGGCACCCAAGACAACACTACTAGATCCAGTTACCGCTGTTTTTGTGGGTCCCAATTTAACAGTCAAAGAGGCCTCGGCAAACACCAAGCTCATCGCCATCCGGCAGAGGTGAATGCCAAACGGGTTGCAGCTCTCCTGACTAAACGCCTGGCGTGGACTCAGGAAGACGATGAGGCCCTTAAGCGGCACTCTGATCGACTCTGGCAAAAGGGGATGACTAAGACCAAACTATACCCCCTCTTAATACCATACTTTCCAGAGTGATTGCTTGAAGCGATTAAGAAACATCTTCTCTTAACACATTGGATTCCACCGACTGAAACACCCGAGCACAACCCCCCTCAGGAAAACCCAGAGAGACAGGAAAACCCAGATAGACCACCACCTCTCAACCAACAACCACCCACGAGCACAGTTGCACCCCCACCAAATGGACTGGGCTCTGGAAACGCTACTGCATGGAGGGAAATATTCTGGCATCCGCGGCTGACCATCTCAAGGAGAGCCGGAGGGGAAGCGAAGAACTGGCCCAGATTGCCCGAGACATACAGACCAGAGTGATCAGCAGAAAACAGTGCAGATCCCAACTGAACCAGCATGCCAAAAGCTGGTTCCCACACATGTGGAAGCCATCGGTGACCAGGTCTGTTGGAGAGAACCGCCAATGGAGCCAGAAAGCCATCCATAGAGCAAACTACACCGAGGTGCAAAAGCTCTACAAGCTCCGGCGCCATGACACTGCCTCCACTGTACTGTCCGGACACCGGCGTAACGCGTATAAAGGCCCGGGCACCAGTGCCACCGGAGATGGAAGAATACTGGGCAGCAGTATTCAAAACACCGAGCGCAGTTGATGATAGAGTACCTGCAGAGCCGCCGGCAGTCCTGTGGTCCCTAATAATGCCCATTGTCCTATCTGAAGTGACAGCAGCCCTCAACGGTATGAAAGCCAGTGCACCTGGACTGGACCGATTACTGGCGACAGAGCTATTGTCCTGGGACCAGCCTTCGCTAGCAGCTTACTTCAACCTGCTGCTAGCCACTGGTGGCACACAAAGCACCTCTCCTGCTCCAGGGTGGTGTTTCTGCCAAAGACTGAGGACCCGACAACACCTGGGGACTACAGGCTATATCAATCACCTCGACCATCCTCCAAGCGTTCCACAAGATCCTGGCCTGGCGTCTCCGATATACGCTCCAGTTGTCTCCCCTCCAACATGCGTTTCTCCAGCGAGATGGCTACTTGGAGCCATCGACCTTGCTCCATACCATCCTCCGTAGAGTTCACACGGGTAGAGTTCCATGTGCAATGTATTTCTGGATGTAGCCAAAGCATTTGATACGGTGTCGCATATGAGTCTCTTCCAAGTGGCCTACGAAGCAGGTCTGCCTCCTCCGCTTGTGTCTTACCTAAGACACCTCTAGAAGAAGTCGACTGTACGACTTGCAGACACCACCAAGTGTGGCCGGGGCGTTCGGCAAGGCGATCCTCTCTCCCCGCTCCTATTTATAATGGTCATCAATGACATCGTTAAATCCTTGCTACCCGACATAGGGTTCGACTTCGATGGCCAGCGAATTGGCAGTCTAGCCTATGTGGATGACCTAGTGCTGTTCGCAGAGAGATCTACAAGGCTTCAGGACAAACTACACCTGTTATCTGAAGCTCTACAGTGAGCCGGTATGGCACTGAATGCTAAGAAGTCCCACGGCCTGACCATCGCCAGGGATGGAAAGCGTAAGTGCACAGCCCTGGTCCCTACTCCCTAAGAGTGCAAAGGGGATACCATCCAACCCCTAGGGACCAACGACTCAGTGAGATATCTGGGCCTCCAGTTTAACTGGAAAGGGAGAGTGATACCAAAACATACCGGCATGCTGGACTCTCTGTTGAACGAGCTGAGCAAAGCACCGCTTAAGCCACACCAGTGACTTAAGCTTCTGTCAGTCCACCTGGTGCCAAAGTTCACCCACGAACTTGTGCTCGGTCATGCCCACCGAAACACCCTGAAACGGCTAGACTGTCTGACCCGTGCCATGGTGAGGTACTGGCTCCGGCTTCCTACTGACACACCAGTGGGGTATTTTCATGCTCATGTCCTAGACTGAGGACTGGGGCTGCCATGTTTCTCCACCACAGATCCCACATCTGCAGCAGAAAAGGCTTGAGAAGGTAGCGTCGAACCCTGCCACTCTGTTCCAGATTGTGCAGCGGCAGACCTTCTTCCAGACCTTAGGGCGCCGCCTGGAGCGGCCATGCAGGATTGGCGGTTCAGTCGTAACAACGAAAGCAGAAGTGAGGGAAGGGTGGCAGATCATGCTCTCCAACTCCGTTGACGGAAAAGAGTTGAGTATCTCTGAGGTAGACAAAGCCAGCCACGAGTTGCTCCGTCATCCAGCCAGGGTCTACCCCCGACTCTACATCAGGGGAATCCAGCTGAGAGGCGGTCTGCTCCCCACCAAGGCCAGGAGCGCACGGGGCAACAACAGACAAGTCATCAACAGGACTTGTAGAGGCGCCTTCTGTGCCCCAGAGACCAGAACCATATTCTGCAAATCTGCGAATTGACTCACGATGCCAGATGCGCCCGCCACAACCGTGTACTCCGGTGCCTCGAGAAGCTTGCTGCGCCAAAAGGGCCTCCGTACGAGACTGGAACCGGTGATCCCATCTGGAGCCTCCTTCATCAAACCGGACCTGATCGTTGAGGTGATGAACCAATTGTGGTTCATCACCTCAACGTGTCGATCGTTGCCGGATACCGAGTGGAGGAGACCTGGGACATCACAACCACCAAGTATGGTCGTCCTGATCGTGTGGCAGACATCCGACGTTGGGCTGCTGTACCGGCCACCACCCATCGTCCAACTCCCGGTCGTCATCTCGAACAGAGGGCTGTGCTACCTTCCGTCAGGCGATGGACTTCAGGCCTTGGGCTTGAGCCGCAGAGACACTATGGACCTTTGCTTATTGGCCATCATCGGCTCGCTCAAATGTTCCGATTTGTACCAATGCGGTACTAAGGACTGGAATGTCTAGTATGTCTTGCAATACCTATGCTTGTATGTTGTTACCTGTCTATTAGCGAGCAATCGCACTTAGAGGGCCTGGCGGGCGGGAAAGGTCTAGTCGGTTGTATTTGCTGTATTAACTTGTATACTATGTATATTGATATCATGCAATGCAACGTATCTTGTTATATCGTATTATACACTGCTTTACTATGTACCGTTTTGCCTTGCTTAATCTAAAAATAAATTGTGAAC</t>
  </si>
  <si>
    <t>Eastern fox snake</t>
  </si>
  <si>
    <t>R2-1_PGl</t>
  </si>
  <si>
    <t>RPDDQDRPGPNLSQEHPDRLGDQSRPAPAIQMGDSGRPAPVIQMAGPSRPAPVIHITDPGRPEPIYQHTNPVATTNELDSLNTTSWRNNMLTSVIDHLNEKKMGSDELVQIARDIQFGVINEKQCRSRLNKHAKIWFPHKWRPSVTKSIALNRQWSNKAMRRANYAEVQKLYKLRRRDAASTVLSGRWRNAYKGPAPMPPGMEEYWAAVFKIPSAIDNRIPVEPPTILWSLITPIVPSEVTAALNGMKASALGLDQLLATELLSWDQPSLAAYYNLMLATGGPPKHLSCSRVVFLPKIDDPITPGDYRPISIASTILRAFHKILAWRLRDMLQLSPLQHAFLQKDGCLEASTLLHTILRKVHMDRAPCAMLFLDVAKAFDTVSHMSLFRVAYESGLPPPLVSYLKHLYKKSTVRLAETTKCGQGVRQGDPLSPFLFIMVIDDIIKSSLPDVGFNFDGQQIGSLAYADDLVLFAERSTRLQEKLHLISEALQQAGMSLNAKKSHGLTIAKDGKHKCMALVPTIFKCKGDTIQPLGTDDTVRYLDLQFNWKGRIIPKHTGILDSLLNELSNAPLKPHQRIKLLKFHLVPKFTHELVLGHAHRNTLKWLDCLTRAAVRRWLRLPTDTPVGYFHAHILDGGLGLPCFSTTIPLLQQRRLEKVASNPATLFQIIQRQTSFQTLERRMDRPCRLGGTIVTSKAEVREEWKLLLSNSIDGRDLNIPNVDKASHEWLRHPARIYPRLYIRGIQLRGGLLSTKARSARGNSRQITDRSCRGACNTPETINHILQVCEITHDARCARHNRVLRCLERLLRKKGLSTRMESVIPSGASFIKPDLIVEKMNQLWILDITIVAGYRVEETWDIKSSKYGRLDRVEDIRRWAAVPVTTPVVQLPVIFSNRGLCYRATGDGLRTLGLSHRDIMDLCILAIIGSLKCFDLYKRGTKDWNV</t>
  </si>
  <si>
    <t>GGCACTCTGATAGACTCTGGCAGAGAGGTATGACTAAAACCATGTTATATCCTCTCCTAATACCATATTTCCCAGAGCGATCGCTTGAAGCGATCAAAAAACGTCTTCAATTGACACATTGGGTTCCACCTACTGATACACCCAGGCATGACTCCTCTCAAGAACACCCAGAGAGACCTGACGACCAGGATAGACCAGGGCCCAACCTCTCCCAAGAACACCTAGAGACCTGACGACCAAGATAGACCAGGGCCCAACCTCTCCCAGGAACACCCAGATAGATTGGGAGACCAAAGTAGACCAGCACCTGCTATCCAAATGGGAGACTCAGGTAGACCGGCACCTGTTATTCAAATGGCTGGCCCAAGTAGACCAGCACCTGTTATTCATATAACAGACCCAGGTAGACCAGAGCCTATCTATCAACATACAAACCCAGTCGCAACAACAAACGAACTGGACTCCTTAAATACCACCTCATGGAGGAATAATATGCTAACATCTGTGATTGACCATCTCAATGAAAAAAAGATGGGAAGCGATGAACTGGTACAGATTGCCCGTGACATACAGTTTGGAGTGATTAATGAAAAACAATGCAGGTCCCGACTGAACAAACATGCTAAGATCTGGTTTCCACATAAATGGAGGCCATCGGTGACCAAGTCTATTGCTTTGAATCGCCAATGGAGCAACAAAGCCATGCGTAGAGCCAACTATGCTGAGGTTCAGAAGCTCTACAAGCTCCGACGCCGTGATGCTGCCTCCACTGTTCTATCCGGTCGCTGGCGTAATGCCTATAAAGGTCCAGCTCCAATGCCACCTGGGATGGAAGAATACTGGGCGGCTGTATTCAAAATACCGAGTGCTATTGATAATAGAATACCTGTAGAGCCGCCTACAATCCTGTGGTCCTTAATAACACCCATTGTCCCATCTGAAGTGACAGCTGCCCTTAATGGGATGAAAGCTAGTGCTCTGGGGCTGGATCAATTGCTTGCAACGGAACTGCTGTCCTGGGACCAACCTTCGCTAGCTGCTTATTATAATCTGATGCTAGCTACTGGGGGTCCACCGAAACACCTCTCCTGTTCCAGAGTAGTATTTCTGCCAAAGATTGATGACCCAATAACACCTGGGGACTACAGACCTATATCAATAGCCTCGACCATCCTACGAGCGTTCCATAAGATCCTGGCTTGGCGCCTTCGAGATATGCTCCAGTTGTCTCCCCTTCAACACGCCTTTCTCCAAAAAGATGGCTGCCTGGAAGCTTCGACCCTGCTCCATACCATTCTCCGTAAAGTTCACATGGATAGAGCTCCATGTGCAATGCTATTTCTAGATGTTGCCAAGGCATTTGATACAGTGTCACATATGAGTCTCTTCCGAGTGGCCTACGAATCAGGTCTACCTCCTCCACTGGTTTCCTACCTGAAACACCTTTATAAAAAGTCAACTGTACGACTTGCAGAGACCACCAAATGTGGTCAGGGCGTTCGACAAGGCGATCCTCTCTCTCCGTTCCTTTTTATAATGGTCATCGATGACATTATAAAATCGTCCTTACCTGATGTAGGGTTCAACTTCGATGGCCAACAAATTGGCAGTCTAGCCTATGCTGATGACCTAGTATTATTTGCAGAAAGATCTACAAGGCTTCAGGAAAAACTACATCTAATATCTGAAGCCCTACAACAAGCTGGTATGTCACTGAATGCTAAGAAATCGCACGGTCTGACTATTGCTAAAGATGGCAAGCATAAATGTATGGCCCTAGTCCCTACCATCTTTAAGTGCAAAGGGGATACCATCCAACCCCTAGGGACTGACGACACAGTGAGATATTTGGACCTCCAGTTTAACTGGAAAGGAAGAATAATACCTAAACATACTGGCATATTAGACTCTCTACTGAATGAGCTAAGCAATGCACCGCTTAAACCACACCAACGAATTAAGCTGTTAAAATTCCACCTAGTGCCAAAGTTCACCCATGAACTTGTTCTCGGTCATGCCCACCGAAACACCTTGAAATGGCTAGATTGCCTAACAAGAGCCGCGGTGCGTCGTTGGCTTCGGCTTCCCACAGATACACCAGTGGGATACTTCCACGCTCACATCCTAGATGGAGGTCTAGGTCTGCCATGTTTCTCCACCACTATCCCACTTCTGCAACAAAGAAGGCTGGAGAAGGTGGCATCAAATCCTGCTACCTTGTTTCAAATAATACAACGCCAGACCTCCTTCCAGACCTTGGAACGCCGCATGGATCGGCCATGCAGGCTAGGTGGTACAATAGTAACATCAAAAGCAGAAGTAAGGGAAGAGTGGAAATTATTGCTTTCCAACTCTATTGATGGCAGAGACTTGAACATTCCAAATGTTGATAAAGCCAGCCACGAATGGCTCCGTCATCCAGCTAGGATCTACCCCCGACTCTATATAAGGGGTATCCAGCTGAGGGGTGGTCTGCTTTCTACCAAGGCTAGGAGCGCACGTGGTAACAGCAGACAGATCACTGACAGATCTTGCAGAGGCGCCTGCAATACCCCTGAAACAATAAACCACATTCTACAAGTCTGTGAAATAACACACGATGCTAGATGTGCTCGTCATAACCGAGTTTTACGTTGCCTAGAGAGATTGCTACGCAAAAAGGGCCTTTCCACAAGAATGGAATCAGTGATTCCATCCGGAGCCTCTTTTATCAAACCGGACCTGATCGTCGAGAAGATGAATCAACTGTGGATCCTTGACATCACGATCGTTGCTGGCTACCGAGTAGAAGAAACTTGGGACATCAAATCCTCCAAATATGGTCGCCTGGATCGTGTAGAAGACATCCGTCGATGGGCTGCTGTTCCGGTGACAACCCCCGTTGTGCAACTTCCAGTCATCTTTTCCAACAGAGGACTTTGCTATCGTGCCACAGGAGATGGTCTTCGAACTTTGGGCTTGAGTCACAGAGACATTATGGACCTTTGTATTTTGGCCATTATTGGCTCGCTCAAATGTTTCGATTTATATAAACGCGGAACCAAGGACTGGAATGTTTAGTGGTCTTGTTATACCTTTGTTCAAATGGTGTTCTCTGTCTATTAGCGACTTGTCGCTCTTAGAGGGCATGGTGGGTGGGATGGTTGAATTGGGTGTTTATATTGTTTTTACCTGTATACTGCTTATTTTAACATGCTTAAGTTGTATCTTGTAACATCATATAATACACTGCTTTATCTGTACCATTTTGCCTTGCTTTCTAAAAATAAATTGTTATAGTTACAGGCTTGGACACCTTGCCGTGGTGTCCGTCGGATATGGTACTTTAATACCAGAGCTAAGATCCAAGCCACCCCCTCTATACGACTTGCTTTTGTAGAGGGTTAGTTACTGGTTTACTCAAGTGATATTGTACTAGTCCTAGTCCCCTGGAACTATGGACCCCAGTAACAAAGATGGAAACACCTGTAACGTTGGTAACCAAGACGATAATACTAGACCCAGCTACCACTGTTTTTGTGGGTCCCAATTTAATAGCAAAAGGGGCCTTGGCCAACACCAAGCCAAACGCCATCCGGCAGAGGTAAATGCCAAACGGGTTGCAGCTCTTCCGACTAAACGCCTGCCGTGGACCCAGGAAGACAATGAAGCCCTTAAGAGGCACTCTGATAGACTCTGGCAGGGAGGTATGACTAAAACCATGTTATATCCTCTCCTAATACCATATTTCCCAGAGCGATCGCTTGAAGCGATCAAAAAACGTCTTCAATTGACACATTGGGTTCCACCTACTGATACACCCAGGCATGACTCCTCTCAAGAACACCCAGAGAGACTTTACGACCAAGATAGACCAGGGCCCAACCTCTCCCAGGTACACCCAGAGAGAATGGGAGACCCAGGTAGACGAGCAGCTGTTATCCAAATGGGAGACTCATTATCCAAATGGCAGACCCAGGTAGACCAGCACCTGTTATCCAAATGGCAGACCCAGGTAGACCAGAGCCTATTAATTAACAGACCACGAGCCCAGTCGCAACACCAACAAATGAACTGACTCTTTAAATACTACCTCATGGAGGAATAATATGCTAACATCTGTGGCTGACCATCTCAATGAAAAAAAGATGGGGAGCGATGAACTGGCACAGATTGCCCGTGACATACAGTTTGGAGTGATTAATGAAAAACAATGCAGGTCCCGACTGAACAAACATGCCAAGATCTGGTTTCCACATAAATGGAAGCTGTTGGTGACCAGGCCTATTGGAGTAAATCGCCAATGGAGCAAAAAAGCCATCCGTAGAGCAAACTATGCTGAGATACAGAAGCTCTACAAGCTCCGGCGCCGTGATGCTGCCTCCACTGTTTTGTCCGGTCGCTGGCGTAACGCTTATAAAGGTCCAGCTCCAATGCCACCTGGGATGGAAGATTACTGGGCGGCAGTATTCAAAACACTGAGTGCAATTGATAATAGAATACCTGCAGAGCCGCCTGCAGTCCTGTGGTCCCTAATAACGCCCATCGTCCCATCTGAAGTGACAGCAGCCCTTAAAGAGATGAAAGCCAGTGCACCGGGGCTGGACCGGTTGCTTGCAACGGAGCTGCTGTCCTGGGACCAGCCTTCGCTAGCTGCTTATTACAATCTGATGCTAGCTGCTGGTGGTCCACCGAAGCACCTCTCCTGCTCCAGGGTGGTGTTTCTGCCAAAGATTGAGGACCCAACAACACCTGGGGACTACAGACCTATATCAATAGCCTCGACCATCCTACGAGCGTTCCACAAGATCCTGGCTTGGCGCCTTCGAGATACGCTCCAGTTGTCTCCCCTCCAACACGCCTTTCTCCAAAGAGATGGCTGCCTGGAGGCTTCGACCCTGCTCCATACCATCCTCAGTAGAGTTCCTCCACTGGTATCCTACCTGAAACACCTTTATAAAAAGTCAACTGTACGACTTGCAGAGACCACCAAATGTGGTCGGGGCGTTCGGCAAGGCGATCCTCTCTCCCCGCTCCTTTTTATAATGGTCATCGATGACATTATCAAATCGTTGCTACCCAATGTAGGGTTCGACTTCGGTGGCCAGCGAATTGGCAGTC</t>
  </si>
  <si>
    <t>Crotalus adamanteus</t>
  </si>
  <si>
    <t>Eastern diamondback rattlesnake</t>
  </si>
  <si>
    <t>Cadam_11369</t>
  </si>
  <si>
    <t>R2-1_CAd</t>
  </si>
  <si>
    <t>TAGMLTDTVVLRPPGLPDPSCPGSCPRVASPKSDAECPKHSCPCGSEFGTKRGLAMHRFHCHPAEVNAERLATLPTKKLVWTQEEMDGLLRHANGAWKEGMLKTQIFTSLMPHFPGRSAEAIKKRLQSLKWVPARDNPERNSQPLHATSGNVAPATLPTPDPSRVDDQGANIEDPAASWRRALLAAAADHLKEPKLGAGTLKQITQDLLNGKISSGECRVLMGEHAQHWFPHTWKPSSARPEPKARQWKAREIRRANYAAVQKLYKLRRRDAAQAVFSGSWRNAYRGRAPQPDKMDQYWAEVFETASATDVTPPGSPSEIYWSVVSKITPSEVADALKGMRNSAPGLDRITAEELLTWDHPSLAAYYNLMLAAGGPPEHLACSRVTFIPKVENPQTPGDYRPISVASTVLRAFHKILAWRLRDTLHLSPFQHGFLQRDGCLEATALLHTILRKVHNSRKSCAMLFLDVAKAFDTVSHQTLFRVAVELGLPPPLVNYLRCLYSRSTVRLADKATKCGRGVRQGDPLSPLLFIMVMDDIVRKTLPEVGFDLDGQRVDSLAYADDLVLLAEKSPRLQDKLHLLSEALRKAGMSLNARKSRGLTITKVSKRKQMVTTPTTYECEGEPIKPMGTDDSVRYLGLHFNWKGRIVPKHTGKLDSLLKELTKAPLKPYQRLQLLKFHAVPKFTHELVLGHAHRNTVKKLDCLTRAAVRKWLRLPQDTPLGYLHANVKDGGLGIPCFSTSIPLLQKKRFEKIATNPATIFQIMQRQDSFRTQGRRLDKPCRLNSTVVTSKTEVREEWGNMLSNSIDGRELRHPEVDKASHEWLLRPDRVFPRLHMRGIQLRGGLLPTKARSGRGNNRQVTSKTCRGACQNVETLNHILQVCDVTHDARCARHNRVLHRLERLLHKKGLRTTLEPVIPAGSSFIKPDLIIETDTHTYVLDVSVVAGYRMTESWDIKVEKYGRPDRVEAIRKWAAIPATKRVEHLPVIVSNRGLCYQPSGDGLRALGLTSRDISDLCLLAISGSLRCYDLYMRGTRAV</t>
  </si>
  <si>
    <t>GGGCGGGGTCGGGGGCGCGGCGGCGATTCCGGAGGCGAGCCGGGCCCTTCCCGTGGATCGCCCCAGCTGCGGCGGGCGGCGGCCGTCCCGCCCCCCTCGCGGGGCCGGCGGCGGCCCGTCGTCCCGCCTCGGCCGGCGCCTAGCAGCTGACTTAGAACTGGCGCGGACCAGGGGAATCCGACTGTTTAATTAAAACAAAGCATCGCGAAGGCCCGCGGCGGGTGTTGACGCGATGTGATTTCTGCCCAGTGCTCTGAATGTCAAAGTGAAGAAATTCAATGAAGCGCGGGTAAACGGCGGGAGTAACTATGACTCTCTCGACC</t>
  </si>
  <si>
    <t>ATTTGGTGTTGATATTGATACTGGCGACTGGCTAGTTGGTGTTGGTTGAAAGCGCTGGCGAGGTTGAGCTGATAATTGGTTGCACGGGTTGGGCACCTCCTAGTGGTGACCGCTGGATAGGGCTTCGGCCTGAGCCAAGATCCAACCCACCCTCCGTTGCTGGCAGACCCCAGTAACTGAGATTAAACAGCTGGTATGTTAACAGACACTGTGGTACTGAGGCCCCCTGGCCTTCCAGACCCCAGCTGTCCAGGTAGTTGCCCCAGAGTAGCGTCCCCAAAAAGTGACGCGGAGTGTCCGAAACACTCGTGTCCCTGTGGAAGCGAATTTGGGACGAAGCGAGGTCTTGCGATGCATCGATTCCACTGCCACCCGGCAGAGGTAAATGCAGAGCGCCTTGCTACGTTGCCCACTAAGAAGCTCGTGTGGACCCAAGAGGAGATGGACGGACTCCTCAGACATGCAAACGGAGCATGGAAAGAAGGGATGTTGAAGACGCAGATATTCACATCCCTCATGCCTCACTTCCCAGGTCGTTCAGCGGAGGCAATCAAAAAGAGACTACAGAGTCTCAAATGGGTCCCAGCACGAGACAACCCAGAGAGAAACTCGCAACCACTTCACGCTACCTCAGGGAACGTAGCACCTGCCACGCTCCCCACTCCCGACCCCTCGAGGGTAGACGACCAGGGGGCGAACATTGAAGACCCAGCTGCCTCCTGGAGGAGGGCCCTCCTGGCAGCTGCGGCAGACCATCTTAAGGAACCCAAATTGGGCGCTGGAACGCTTAAGCAGATCACCCAGGATCTGCTAAACGGCAAGATAAGCAGCGGAGAATGCAGGGTGCTAATGGGTGAGCACGCCCAGCATTGGTTTCCACACACGTGGAAGCCTTCTTCGGCCCGGCCTGAGCCGAAAGCCCGTCAATGGAAGGCTAGAGAGATACGAAGGGCAAACTATGCGGCGGTACAGAAACTGTACAAGCTCCGCAGACGGGATGCTGCACAAGCCGTTTTCTCTGGGAGTTGGAGGAATGCGTATCGGGGCCGTGCTCCACAGCCTGACAAGATGGATCAGTACTGGGCGGAAGTATTTGAGACCGCCAGTGCGACTGACGTAACACCACCGGGGTCCCCATCAGAAATCTATTGGTCTGTGGTGAGCAAGATCACTCCATCAGAGGTCGCAGACGCCCTCAAAGGTATGAGAAATAGTGCTCCGGGACTAGATCGCATAACCGCGGAGGAACTGCTGACTTGGGATCATCCGTCACTAGCAGCCTATTACAATCTAATGTTGGCGGCAGGAGGCCCGCCTGAGCATCTTGCATGCTCCAGAGTGACGTTTATCCCCAAGGTGGAAAACCCACAGACCCCAGGGGACTACCGGCCGATATCAGTCGCGTCAACCGTCTTACGGGCTTTCCACAAGATCTTGGCATGGCGCCTCCGAGATACGCTCCACCTCTCACCGTTCCAACACGGGTTCCTACAGAGAGATGGCTGCCTGGAGGCAACCGCCCTGCTCCACACCATACTACGGAAGGTCCACAACAGCAGGAAGTCATGCGCTATGCTGTTCTTGGATGTCGCCAAAGCGTTTGATACGGTCTCGCATCAAACGCTCTTCCGGGTAGCGGTGGAGTTGGGCCTGCCTCCCCCCCTGGTGAACTACCTCAGGTGCCTGTATAGTCGGTCCACAGTAAGACTCGCGGACAAGGCTACCAAGTGCGGAAGGGGAGTTCGACAAGGCGACCCTCTATCCCCGCTCTTGTTCATCATGGTCATGGATGATATAGTGAGAAAGACCCTGCCCGAGGTGGGCTTTGACCTTGATGGACAACGGGTGGACAGTCTAGCTTATGCGGACGATCTGGTGCTACTAGCAGAAAAGTCCCCCAGACTTCAGGACAAACTACACCTCCTGTCTGAAGCTCTGCGGAAAGCAGGTATGTCACTCAACGCGCGTAAATCCAGAGGGCTCACAATCACCAAAGTGAGCAAGCGCAAACAGATGGTCACAACACCTACCACTTATGAGTGCGAGGGCGAACCGATCAAGCCTATGGGGACCGACGACTCAGTGAGATACCTAGGTCTCCATTTCAACTGGAAAGGCAGGATCGTCCCCAAACATACCGGCAAACTGGACTCTCTGCTCAAAGAACTTACGAAAGCACCTCTGAAGCCCTACCAACGGCTTCAGCTACTGAAATTCCACGCAGTGCCGAAGTTCACCCACGAACTGGTACTCGGGCATGCGCATCGGAACACAGTAAAGAAGCTGGACTGTCTGACCCGGGCGGCGGTGCGGAAATGGCTGCGGCTCCCTCAGGACACCCCTCTCGGGTACCTCCATGCTAATGTCAAAGACGGCGGTCTGGGGATCCCATGCTTCTCAACCTCGATCCCACTTCTGCAAAAGAAACGATTTGAGAAGATCGCGACAAACCCTGCCACGATCTTCCAGATCATGCAGAGGCAAGATTCATTCCGGACGCAAGGGCGACGGCTTGATAAGCCCTGCCGACTGAACTCTACAGTCGTAACATCAAAAACAGAAGTGAGAGAAGAGTGGGGGAACATGCTCTCCAACTCCATCGATGGCAGAGAGCTAAGGCACCCGGAGGTCGACAAAGCCAGCCATGAGTGGCTCCTCCGCCCCGACCGGGTGTTCCCTCGTCTCCACATGAGGGGCATCCAGTTGAGGGGGGGGCTGCTCCCCACCAAAGCGCGAAGCGGGAGAGGTAACAACAGGCAAGTCACGTCGAAGACTTGCAGAGGGGCCTGCCAAAATGTCGAAACCCTAAACCACATACTCCAAGTATGTGATGTGACGCACGATGCCCGGTGTGCACGGCACAACCGAGTGCTCCACCGCCTTGAAAGGCTCCTTCACAAGAAGGGTCTCCGCACCACTCTCGAACCGGTGATCCCAGCAGGTTCATCCTTTATCAAACCGGATCTGATCATAGAGACTGATACCCATACGTATGTCCTAGATGTCTCTGTGGTGGCCGGCTATAGGATGACAGAAAGCTGGGACATCAAAGTAGAGAAGTACGGGCGCCCCGACCGTGTTGAAGCCATCCGCAAATGGGCTGCTATACCGGCAACAAAACGAGTGGAACACCTGCCGGTCATTGTCTCCAACCGGGGACTCTGCTACCAGCCGTCGGGAGATGGGCTCAGAGCGTTGGGGCTGACCAGTAGAGACATCTCAGACCTCTGTCTCCTGGCCATCAGCGGCTCCCTCAGATGCTACGACCTGTACATGCGAGGGACACGAGCGGTCTAGGACTACCGAGCGCCACCGGAGGGGACCCAGAGGACCGTCTCGGTGATTAGGCGGTGACCGCCCTGGCCTCTACCTGAAATAGCGATCAAATCGCCTTAGAGGGCTTGATTTGGGGGGTTGGGCAGACACTCTGTGTCATTACTGCCCTTTACCTTTCCACTTCTTGCCTGTCTAATAATAAATGTTAACA</t>
  </si>
  <si>
    <t>TAGCCAAATGCCTCGTCATCTAATTAGTGACGCGCATGAATGGATGAACGAGATTCCCACTGTCCCTACCTACTATCTAGCGAAACCACAGCCAAGGGAACGGGCTTGGCGGAATCAGCGGGGAAAGAAGACCCTGTTGAGCTTGACTCTAGTCTGGCCCTGTGAAGAGACATGAGAGGCGTAGAATAAGTGGGAGGCCCGCCCGGGCTGCCGGTGAAATACC</t>
  </si>
  <si>
    <t>TAGGACTACCGAGCGCCACCGGAGGGGACCCAGAGGACCGTCTCGGTGATTAGGCGGTGACCGCCCTGGCCTCTACCTGAAATAGCGATCAAATCGCCTTAGAGGGCTTGATTTGGGGGGTTGGGCAGACACTCTGTGTCATTACTGCCCTTTACCTTTCCACTTCTTGCCTGTCTAATAATAAATGTTAACA</t>
  </si>
  <si>
    <t>Crotalus oreganus helleri (CroHe)</t>
  </si>
  <si>
    <t>Southern Pacific rattlesnake</t>
  </si>
  <si>
    <t>rCroOre1.0.p</t>
  </si>
  <si>
    <t>R2-1_COH</t>
  </si>
  <si>
    <t>TAGMLTDTVVLRPPGLPDPSCPGSCPRVASPKSDAECPKHSCPCGSEFGTKRGLAMHRFHCHPAEVNAERLTTLPTKKLVWTQEEMDGLLRHANGAWKEGMLKTQIFTSLMPHFPGRSAEAIKKRLQSLKWVPARDNPERNSQPLHATSGNVAPATLPTPDPSRVDDQGANIEDPAASWRRALLAAAADHFKEPKLGAGTLKQITQDLLNGKISSGECRVLMGEHAQHWFPHTWKPSSARPEPKARQWKTREIRRANYAAVQKLYKLRRRDAAQAVFSGSWRNAYRGRAPQPDKMDQYWAEVFETASATDVTPPGSPSEIYWSVVGKITPSEVANALKGMRNSAPGLDRITAEELLTWDHPSLAAYYNLMLAAGGPPEHLACSRVTFIPKVENPQTPGDYRPISVASTVLRAFHKILAWRLRDNLQLSPFQHGFLQRDGCLEATALLHTILRKVHNSRKSCAMLFLDVAKAFDTVSHQTLFRVAVELGLPPPLVNYLKCLYSRSTVRLADKATKCGRGVRQGDPLSPLLFIMVMDDIVRKTLPEVGFDLDGQRVDSLAYADDLVLLAEKSPRLQDKLHLLSEALRKAGMSLNARKSRGLTITKVSKRKQMVITPTTYECEGEPIKPMGTDDSVRYLGLHFNWKGRIVPKHTGKLDSLLKELTKAPLKPYQRLQLLKFHAVPKFTHELVLGHAHRNTVKKLDCLTRAAVRKWLRLPQDTPLGYLHANVKDGGLGIPCFSTSIPLLQKKRFEKIATNPATIFQIMQRQDSFRTQGRRLDKPCRLNSTVVTSKTEVREEWGNMLSNSVDGRELRHPEVDKASHEWLLRPDRVFPRLHMRGIQLRGGLLPTKARSGRGNNRQVTSKTCRGACQNVETLNHILQVCDVTHDARCARHNRVLHRLERLLHKKGLRTTLEPVIPAGSSFIKPDLIIETDTQTYVLDVSVVAGYRMTESWDIKVEKYGRPDRVEAIRKWAAIPATKRVEHLPVIVSNRGLCYQPSGDGLRALGLTSRDISDLCLLAISGSLRCYDLYMRGTRAV</t>
  </si>
  <si>
    <t>CCCCGAGAGAGGGGCCCGCGCCTTGGAAAGCGTCGCGGTTCCGGCGGCGTCCGGTGAGCTCTCGCTGGCCCTTGAAAATCCGGGGGAGATGGTGTAAATCTCGCGCCGGGCCGTACCCATATCCGCAGCAGGTCTCCAAGGTGAACAGCCTCTGGCATGTTAGAACAATGTAGGTAAGGGAAGTCGGCAAGCCGGATCCGTAACTTCGGGATAAGGATTGGCTCTGAGGGCTGGGCCGGTCGGGCTGGGGCGCGAAGCGGGGCTGGGCGCGCGCCGCGGCTGGGAGAGGCGCCTGCGCTTCTCCGCCCCCCCGCCCCCTCCGGGGGGCCGGGCGGGGTCGGGGGCGCGGCGGCGATTCCGGAGGCGAGCCGGGCCCTTCCCGTGGATCGCCCCAGCTGCGGCGGGCGGCGGCCGTCCCGCCCCCCTCGCGGGGCCGGCGGCGGCCCGTCGTCCCGCCTCGGCCGGCGCCTAGCAGCTGACTTAGAACTGGCGCGGACCAGGGGAATCCGACTGTTTAATTAAAACAAAGCATCGCGAAGGCCCGCGGCGGGTGTTGACGCGATGTGATTTCTGCCCAGTGCTCTGAATGTCAAAGTGAAGAAATTCAATGAAGCGCGGGTAAACGGCGGGAGTAACTATGACTCTCTCGACC</t>
  </si>
  <si>
    <t>ATTTGGTGTTGATATTGATACTGGCGACTGGCTAGTTGGTGTTGGTTGAAAGCGCTGGCGAGGTTGAGCTGATAATTGGTTGCACGGGTTGGGCACCTCCTAGTGGTGACCGCTGGATAGGGCTTCGGCCTGAGCCAAGATCCAACCCACCCTCCGTTGCTGGCAGACCCCAGTAACTGAGATTAAACAGCTGGTATGTTAACAGACACTGTGGTACTGAGGCCCCCTGGCCTTCCAGACCCCAGCTGTCCAGGTAGTTGCCCCAGAGTAGCGTCCCCAAAAAGTGACGCGGAGTGTCCGAAACACTCGTGTCCCTGTGGAAGCGAATTCGGGACGAAGCGAGGTCTTGCGATGCATCGATTCCACTGCCACCCGGCAGAGGTAAATGCAGAGCGCCTTACTACGTTGCCTACTAAGAAGCTCGTGTGGACCCAAGAGGAGATGGACGGACTCCTCAGACATGCAAACGGAGCATGGAAAGAAGGGATGTTGAAGACGCAGATATTCACATCCCTCATGCCTCACTTCCCAGGTCGTTCAGCGGAGGCAATCAAAAAGAGACTACAAAGTCTCAAATGGGTCCCAGCACGAGACAACCCAGAGAGAAACTCGCAACCACTTCACGCTACCTCAGGGAACGTAGCACCTGCCACGCTCCCCACTCCCGACCCCTCGAGGGTAGACGACCAGGGGGCGAACATTGAAGACCCAGCTGCCTCCTGGAGGAGGGCCCTCCTGGCAGCTGCGGCAGACCATTTTAAGGAACCCAAATTGGGCGCTGGAACGCTTAAGCAGATCACCCAGGATCTGCTAAACGGCAAGATAAGCAGCGGAGAATGCAGGGTGCTAATGGGTGAGCACGCCCAGCATTGGTTTCCACACACGTGGAAGCCCTCATCGGCCCGGCCTGAGCCGAAAGCCCGTCAATGGAAGACTAGAGAGATACGGAGGGCAAACTATGCGGCGGTACAGAAACTGTACAAGCTCCGCAGACGGGATGCTGCACAAGCCGTTTTCTCTGGGAGTTGGAGGAATGCGTATCGGGGCCGTGCTCCACAGCCTGACAAGATGGATCAGTACTGGGCGGAAGTATTTGAGACCGCCAGTGCGACTGACGTAACACCACCGGGGTCCCCATCAGAAATCTATTGGTCCGTGGTGGGCAAGATCACTCCATCGGAGGTCGCAAACGCCCTCAAAGGTATGAGAAATAGTGCTCCAGGACTAGATCGCATAACTGCGGAGGAACTGCTGACCTGGGATCATCCGTCACTAGCAGCCTATTACAATCTAATGTTGGCGGCAGGAGGCCCGCCTGAGCATCTCGCATGCTCCAGAGTGACGTTTATCCCCAAGGTGGAAAACCCACAGACCCCAGGGGACTACCGGCCGATATCAGTCGCGTCAACCGTCTTACGGGCTTTCCACAAGATCTTGGCATGGCGCCTCCGAGATAACCTCCAACTCTCACCGTTCCAGCACGGGTTCCTACAGAGAGATGGCTGCCTGGAGGCAACCGCCCTGCTCCACACCATACTACGGAAGGTCCACAACAGCAGGAAGTCATGCGCTATGCTGTTCTTGGATGTCGCCAAAGCGTTCGATACGGTCTCGCATCAAACGCTCTTCCGGGTAGCGGTGGAGTTGGGCCTGCCTCCCCCCCTGGTGAACTACCTCAAGTGCCTGTATAGTCGGTCCACAGTAAGACTCGCGGACAAGGCTACCAAGTGCGGAAGGGGAGTTCGACAAGGCGACCCTCTATCCCCGCTCTTATTCATCATGGTCATGGATGATATAGTGAGAAAGACCCTGCCCGAGGTGGGCTTTGACCTTGATGGACAACGGGTGGACAGTCTAGCTTATGCGGATGACCTGGTGCTACTAGCAGAAAAGTCCCCCAGACTTCAGGACAAACTACACCTCCTGTCTGAAGCTCTGCGGAAAGCAGGTATGTCACTCAACGCGCGTAAATCCAGAGGGCTCACAATCACCAAAGTGAGCAAGCGCAAACAGATGGTCATAACACCTACCACTTATGAGTGCGAGGGCGAACCGATCAAGCCTATGGGGACCGACGACTCAGTGAGATACCTAGGTCTCCATTTCAACTGGAAAGGCAGGATCGTCCCCAAACATACCGGCAAACTGGACTCTCTGCTCAAAGAACTTACGAAAGCACCTCTGAAGCCTTACCAACGGCTTCAGCTACTGAAATTCCACGCAGTACCGAAGTTCACCCACGAACTGGTACTCGGGCATGCGCATCGGAACACAGTAAAGAAGCTGGACTGTCTGACCCGGGCGGCGGTGCGGAAATGGCTGCGGCTCCCTCAGGACACCCCTCTCGGGTACCTCCATGCTAATGTCAAAGACGGCGGTCTGGGGATCCCATGCTTCTCAACCTCGATCCCACTTCTGCAAAAGAAACGATTTGAGAAGATCGCGACAAACCCTGCCACGATCTTCCAGATCATGCAGAGGCAAGATTCATTCCGGACGCAAGGGCGACGGCTTGATAAGCCCTGCCGACTGAATTCTACAGTCGTAACATCAAAAACAGAAGTGAGAGAAGAGTGGGGGAACATGCTCTCCAACTCCGTCGATGGCAGAGAGCTAAGGCACCCGGAGGTCGACAAAGCCAGCCATGAGTGGCTCCTCCGCCCCGACCGGGTGTTCCCTCGTCTCCACATGAGGGGCATCCAGTTGAGGGGGGGGCTGCTCCCCACCAAGGCGCGAAGCGGGAGAGGTAACAACAGGCAAGTCACGTCGAAGACTTGCAGAGGGGCCTGCCAAAATGTCGAAACCCTAAACCACATACTCCAAGTATGTGATGTGACGCACGATGCCCGGTGTGCACGGCACAACCGGGTGCTCCACCGCCTTGAAAGGCTCCTTCACAAGAAGGGTCTCCGCACAACTCTCGAACCGGTGATCCCAGCAGGTTCATCCTTTATCAAACCGGATCTGATCATAGAGACTGATACCCAAACGTATGTCCTAGATGTCTCTGTGGTGGCCGGCTATAGGATGACAGAAAGCTGGGACATCAAAGTAGAGAAGTACGGGCGCCCTGACCGTGTTGAAGCCATCCGCAAATGGGCTGCTATACCGGCAACAAAACGAGTGGAACACCTGCCGGTCATTGTCTCCAACCGGGGACTCTGTTACCAGCCGTCGGGAGATGGGCTCAGAGCGTTGGGGCTGACCAGTAGAGACATCTCAGACCTCTGTCTCCTGGCCATCAGCGGCTCCCTCAGGTGCTACGACCTGTACATGCGAGGGACACGAGCGGTCTAGGACTACCGAGCGCCACCGGAGGGGACCCAGAGGACCGTCTCGGTGATTAGGCGGTGACCGCCCTGGCCTCTACCTGAAATAGCGATCAAATCGCCTTAGAGGGCCTGATTTGGGGGGTTGGGCAGACACTCTGTGTCATTACTGCCCTTTACCTTTCCACTTCTTGCCTGTCTAATAATAAATGTTAACA</t>
  </si>
  <si>
    <t>TAGGACTACCGAGCGCCACCGGAGGGGACCCAGAGGACCGTCTCGGTGATTAGGCGGTGACCGCCCTGGCCTCTACCTGAAATAGCGATCAAATCGCCTTAGAGGGCCTGATTTGGGGGGTTGGGCAGACACTCTGTGTCATTACTGCCCTTTACCTTTCCACTTCTTGCCTGTCTAATAATAAATGTTAACA</t>
  </si>
  <si>
    <t>Crotalus tigris</t>
  </si>
  <si>
    <t>Tiger rattlesnake</t>
  </si>
  <si>
    <t>GCA_016545835.1</t>
  </si>
  <si>
    <t>R2-1_CTi</t>
  </si>
  <si>
    <t>TAGMLTDTVVLRPPGLPDPSCPGSCPRVASPKSDAECPKHSCPCGSEFRTKRGLAMHRFHCHPAEVNAERLTTLPTKKLVWTQEEMDGLLRHANGAWKEGMLKTQIFTSLMPHFPGRSAEAIKKRLQSLKWVPARDNPERNSQPLHATSGNVAPATLPTPDPSRVDDQGANIEDPAASWRRALLTAAADHFKEPKLGAGTLKQITQDLLNGKISSRECRVLMGEHAQHWFPHTWKPSSARPEPKARQWKAREIRRANYAAVQKLYKLRRRDAAQAVFSGSWRNAYRGRAPQPDKMDQYWAEVFETASATDVTPPGSPSEIYWSVVSKITPSEVADALKGMRNSAPGLDRITAEELLTWDHPSLAAYYNLMLAAGGPPEHLACSRVTFIPKVENPQTPGDYRPISVASTVLRAFHKILAWRLRDNLQLSPFQHGFLQRDGCLEATALLHTILRKVHNSRKSCAMLFLDVAKAFDTVSHQTLFRVAVELGLPPPLVNYLKCLYSRSTVRLADKATKCGRGVRQGDPLSPLLFIMVMDDIVRKTLPEVGFDLDGQRVDSLAYADDLVLLAEKSPRLQDKLHLLSEALRKAGMSLNARKSRGLTITKVSKRKQMVITPTTYECEGEPIKPMGTDDSVRYLGLHFNWKGRIVPKHTGKLDSLLKELTKAPLKPYQRLQLLKFHAVPKFTHELVLGHAHRNTVKKLDCLTRAAVRKWLRLPQDTPLGYLHANVKDGGLGIPCFSTSIPLLQKKRFEKIATNPATIFQIMQRQDSFRTQGRRLDKPCRLNSTVVTSKTEVREEWGNMLSNSVDGRELRHPEVDKASHEWLLRPDRVFPRLHMRGIQLRGGLLPTKARSGRGNNRQVTSKTCRGACQNVETLNHILQVCDVTHDARCARHNRVLHRLERLLHKKGLRTTLEPVIPAGSSFIKPDLIIETDTQTYVLDVSVVAGYRMTESWDIKVEKYGRPDRVEAIRKWAAIPATKRVEHLPVIVSNRGLCYQPSGDGLRALGLTSRDISDLCLLAISGSLRCYDLYMRGTRAV</t>
  </si>
  <si>
    <t>ATTTGGTGTTGATATTGATACTGGCGACTGGCTAGTTGGTGTTGGTTGAAAGTGCTGGCGAGGTTGAGCTGATAATTGGTTGCACGGGTTGGGCACCTCCTAGTGGTGACCGCTGGATAGGGCTTCGGCCTGAGCCAAGATCCAACCCACCCTCCGTTGCTGGCAGACCCCAGTAACTGAGATTAAACAGCTGGTATGTTAACAGACACTGTGGTACTGAGGCCCCCTGGCCTTCCAGACCCCAGCTGTCCAGGTAGTTGCCCCAGAGTAGCGTCCCCAAAAAGTGACGCGGAGTGTCCGAAACACTCGTGTCCCTGTGGAAGCGAATTCAGGACGAAGCGAGGTCTTGCGATGCATCGATTCCACTGCCACCCGGCAGAAGTAAATGCAGAGCGCCTTACTACGTTGCCTACTAAAAAGCTCGTGTGGACCCAAGAGGAGATGGACGGACTCCTCAGACATGCAAACGGAGCATGGAAAGAAGGGATGTTGAAGACGCAGATATTCACATCCCTCATGCCTCACTTCCCAGGTCGTTCAGCGGAGGCAATCAAAAAGAGACTACAAAGTCTCAAATGGGTCCCAGCACGAGACAACCCAGAGAGAAACTCGCAACCACTTCACGCTACCTCAGGGAACGTAGCACCTGCCACGCTCCCCACTCCCGACCCCTCGAGGGTAGACGACCAGGGGGCGAATATTGAAGACCCAGCTGCCTCCTGGAGGAGGGCCCTCCTGACAGCTGCGGCAGACCATTTTAAGGAACCCAAATTGGGCGCTGGAACGCTTAAGCAGATCACCCAGGATCTGCTAAACGGCAAGATAAGCAGCAGAGAATGCAGGGTGCTAATGGGTGAGCACGCCCAGCATTGGTTTCCACACACGTGGAAGCCTTCTTCGGCCCGGCCTGAGCCGAAAGCCCGTCAATGGAAGGCTAGAGAGATACGGAGGGCAAACTATGCGGCGGTACAGAAACTGTACAAGCTCCGCAGACGGGATGCTGCACAAGCCGTTTTCTCTGGGAGTTGGAGGAATGCGTATCGGGGCCGTGCTCCACAGCCTGACAAGATGGATCAGTACTGGGCGGAAGTATTTGAGACCGCCAGTGCGACTGACGTAACACCACCGGGGTCCCCATCAGAAATCTATTGGTCCGTGGTGAGCAAGATCACTCCATCGGAGGTCGCAGACGCCCTCAAAGGTATGAGAAATAGTGCTCCAGGACTAGATCGCATAACTGCGGAGGAACTGCTGACCTGGGATCATCCGTCACTAGCAGCCTATTACAATCTAATGTTGGCGGCAGGAGGCCCGCCTGAGCATCTCGCATGCTCCAGAGTGACGTTTATCCCCAAGGTGGAAAACCCACAGACCCCAGGGGACTACCGGCCGATATCAGTCGCGTCAACCGTCTTACGGGCTTTCCACAAGATCTTGGCATGGCGCCTCCGAGATAACCTCCAACTCTCACCGTTCCAGCACGGGTTCCTACAGAGAGATGGCTGCCTGGAGGCAACCGCCCTGCTCCACACCATACTACGGAAGGTCCACAACAGCAGGAAGTCATGCGCTATGCTGTTCTTGGATGTCGCCAAAGCGTTCGATACGGTCTCGCATCAAACGCTCTTCCGGGTAGCGGTGGAGTTGGGCCTGCCTCCCCCCCTGGTGAACTACCTCAAGTGCCTGTATAGTCGGTCCACAGTAAGACTCGCGGACAAGGCTACCAAGTGCGGAAGGGGAGTTCGACAAGGCGACCCTCTATCCCCGCTCTTGTTCATCATGGTCATGGATGATATAGTGAGAAAGACCCTGCCCGAGGTGGGCTTTGACCTTGATGGACAACGGGTGGACAGTCTAGCTTATGCGGATGACCTGGTGCTACTAGCAGAAAAGTCCCCCAGACTTCAGGACAAACTACACCTCCTGTCTGAAGCTCTGCGGAAAGCAGGTATGTCACTCAACGCGCGTAAATCCAGAGGGCTCACAATCACCAAAGTGAGCAAGCGCAAACAGATGGTCATAACACCTACCACTTATGAGTGCGAGGGCGAACCGATCAAGCCTATGGGGACCGACGACTCAGTGAGATACCTAGGTCTCCATTTCAACTGGAAAGGCAGGATCGTCCCCAAACATACCGGCAAACTGGACTCTCTGCTCAAAGAACTTACGAAAGCACCTCTGAAGCCTTACCAACGGCTTCAGCTACTGAAATTCCACGCAGTACCGAAGTTCACCCACGAACTGGTACTCGGGCATGCGCATCGGAACACAGTAAAGAAGCTGGACTGTCTGACCCGGGCGGCGGTGCGGAAATGGCTGCGGCTCCCTCAGGACACCCCTCTCGGGTACCTCCATGCTAATGTCAAAGACGGTGGTCTGGGGATCCCATGCTTCTCAACCTCGATCCCACTTCTGCAAAAGAAACGATTTGAGAAGATCGCGACAAACCCTGCCACGATCTTCCAGATCATGCAGAGGCAAGATTCATTCCGGACGCAAGGGCGACGGCTTGATAAGCCCTGCCGACTGAATTCTACAGTCGTAACATCAAAAACAGAAGTGAGAGAAGAGTGGGGGAACATGCTCTCCAACTCCGTCGATGGCAGAGAGCTAAGGCACCCGGAGGTCGACAAAGCCAGCCATGAGTGGCTCCTCCGCCCCGACCGGGTGTTCCCTCGTCTCCACATGAGGGGCATCCAGTTGAGGGGGGGGCTGCTCCCCACCAAAGCGCGAAGCGGGAGAGGTAACAACAGGCAAGTCACGTCGAAGACTTGCAGAGGGGCCTGCCAAAATGTCGAAACCCTAAACCACATACTCCAAGTATGTGATGTGACGCACGATGCCCGGTGTGCACGGCACAACCGGGTGCTCCACCGCCTTGAAAGGCTCCTTCACAAGAAGGGTCTCCGCACAACTCTCGAACCGGTGATCCCAGCAGGTTCATCCTTTATCAAACCGGATCTGATCATAGAGACTGATACCCAAACGTATGTCCTAGATGTCTCTGTGGTGGCCGGCTATAGGATGACAGAAAGCTGGGACATCAAAGTAGAGAAGTACGGGCGCCCTGACCGTGTTGAAGCCATCCGCAAATGGGCTGCTATACCGGCAACAAAACGAGTGGAACACCTGCCGGTCATTGTCTCCAACCGGGGACTCTGTTACCAGCCGTCGGGAGATGGGCTCAGAGCGTTGGGGCTGACCAGTAGAGACATCTCAGACCTCTGTCTCCTGGCCATCAGCGGCTCCCTCAGGTGCTACGACCTGTACATGCGAGGGACACGAGCGGTCTAGGACTACCGAGCGCCACCGGAGGGGACCCAGAGGACCGTCTCGGTGATTAGGCGGTGACCGCCCTGGCCTCTACCTGAAATAGCGATCAAATCGCCTTAGAGGGCCTGATTTGGGGGGTTGGGCAGACACTCTGTGTCATTACTGCCCTTTACCTTTCCACTTCTTGCCTGTCTAATAATAAATGTTAACA</t>
  </si>
  <si>
    <t>Bothrops alternatus</t>
  </si>
  <si>
    <t>Urutu (Crossed pit viper)</t>
  </si>
  <si>
    <t>GCA_034064705.1</t>
  </si>
  <si>
    <t>R2-1_BAl</t>
  </si>
  <si>
    <t>TAGMLTRTDDPRPPGHPDPSCPGSCSRDCRESVAESPRHACPCGCEFPTKRGLAMHRFHRHQAEVNAERLATLPTKKLAWTQEEETGLLRHASQAWKEGMTKTQIFAAVLPHFPGRSMEAIKKRLQSLKWVPPQNTPERNLQPLHATSGNVAPAALPSPDSSVKVDGQGQNTEDPAASWRRALLAAAADRLSEPKLGAETLRQITQDLENGKISSKKCRVLMNEHAKHWFPHTWKPSSARPEPKARQWSNREIRRGNYSAIQKLYKLRKRDAAQTVLSGRWRTAYRGRAPMPTKMEEYWSEVFQAPSATDAIPPGSPSDTVWSVMGKITPSEVTAALKGMRNSAPGLDRITAEELLTWHQPSLAAYYNLMLVAGGPPKHLACSRVTFIQKVELPQTPGDYRPISIASTILRTLHKILAWRLRDTLQLSPFQHGFLQRDGCLEATALLHAILRKVHNSRKPCAMLFLDVAKAFDTVSHQTLFRVAAEMGLPPPLVNYLKYLYSRSTIKLADKVIKCGRGVRQGDPLSPLLFIMVMEVIVREALPEVGFNLDGQRVDSLAYADDLVLLAEKSTRLQEKLERLSEALRKAGMALNARKSHGLTVTKVSKRKQMVLTPTMYECEGDTIRPMGTDDSVRYLGLHFNWKGRIVPKHTGKLDTLLKELTKAPLKPYQRLELLRFHTVPKLTHELVLGHAHRNTLKKLDCLTRAAVRQWLRLPQDTPLGYLHAHIKDGGLGIPCFSTSIPLLQQRRFEKIATNPATIFQVLQRQDSFRTQWRRLDKPCRLNSAVVTSKVEVREEWKNMLSNSVDGRELRHPEVDKASHEWLLRPSRVFPRLHMRGIQLRGGLLPTKARSGRGKNRQVTSKTCRGACQTVETLNHILQVCEVTHDARCARHNRVLHHLEKLLRKKGVRTTLEPVIPAGSSFIKPDLIIETDTKLFVLDVSVVAGYRMAESWSIKVEKYGRPDRVEAIRRWAAIPEEIRVEHLPVIISNRGLCYRPSGDGLRALGLTSRDISDLCLLAINGSLRCYDLYMRGTRATRETERHLP</t>
  </si>
  <si>
    <t>CCCCGAGAGAGGGGCCCGAGCCTTGGAAAGCGTCGCGGTTCCGGCGGCGTCCGGTGAGCTCTCGCTGGCCCTTGAAAATCCGGGGGAGAGGGTGTAAATCTCGCGCCGGGCCGTACCCATATCCGCAGCAGGTCTCCAAGGTGAACAGCCTCTGGCGTGTTAGAACAACGTAGGTAAGGGAAGTCGGCAAGCCGGATCCGTAACTTCGGGATAAGGATTGGCTCTGAGGGCTGGGCCGGTCGGGCTGGGGCGCGAAGCGGGGCTGGGCGCGCGCCGCGGCTGGGAGAGGCGCCTGCGCTTCCCCGCCCCCCCGCCCCCTCCGGGGGGCCGGGCGGGGTCGGGGGCGCGGCGGCGATTCCGGAGGCGAGCCGGGCCCTTCCCGTGGATCGCCCCAGCTGCGGCGGGCGGCGGCCGTCCCGCCCCCCTCGCGGGGCCGGCGGCGGCCCGTCGTCCCGCCTCGGCCGGCGCCTAGCAGCTGACTTAGAACTGGCGCGGACCAGGGGAATCCGACTGTTTAATTAAAACAAAGCATCGCGAAGGCCCGCGGCGGGTGTTGACGCGATGTGATTTCTGCCCAGTGCTCTGAATGTCAAAGTGAAGAAATTCAATGAAGCGCGGGTAAACGGCGGGAGTAACTATGACTCTCTTAACC</t>
  </si>
  <si>
    <t>ACTTGATGTTGATTTGGATTTTGGTACTGGCGACTTGCTAGTTGGTATTGATTGCAAAGTGTTGTTGCAGGTTGAGCGGACGATTGGTTGCGCGGGTTGGACACCTCCTCGTGGTGACCGCTGGATAAGGCTACGGGCCTTAACTAAGATCCAACCCACCCCTCCGTTACTGACAGACCCAGTAACTGAGATTAAACAGCTGGCATGTTAACACGGACTGACGATCCGAGGCCCCCTGGCCATCCGGATCCCAGCTGCCCAGGTAGTTGCTCCAGGGATTGCCGGGAAAGTGTTGCGGAGTCTCCGAGGCACGCGTGTCCTTGTGGTTGTGAATTCCCAACGAAGCGAGGTCTTGCGATGCATCGATTCCACCGCCACCAGGCGGAGGTAAATGCGGAGCGCCTGGCGACGTTACCTACAAAAAAGCTGGCGTGGACCCAAGAGGAGGAAACTGGACTCCTCAGACATGCATCCCAGGCATGGAAAGAAGGTATGACGAAGACGCAGATATTCGCTGCCGTATTGCCCCACTTCCCAGGGCGCTCAATGGAGGCAATCAAAAAGAGACTACAAAGTCTCAAATGGGTCCCGCCACAGAACACCCCAGAGAGAAACTTGCAACCGCTTCACGCTACCTCAGGGAATGTAGCACCTGCCGCGCTCCCCTCTCCTGACTCCTCGGTTAAGGTAGACGGCCAGGGGCAGAACACCGAAGACCCAGCTGCCTCCTGGAGGAGGGCCCTCCTGGCAGCAGCGGCAGACCGTCTCTCTGAACCCAAACTGGGCGCTGAAACGCTCAGGCAGATCACTCAGGATCTGGAAAACGGAAAGATAAGCAGCAAGAAATGCAGGGTGCTAATGAACGAGCACGCCAAGCATTGGTTTCCGCACACGTGGAAACCTTCCTCGGCCCGACCTGAGCCGAAGGCCCGTCAATGGAGCAATCGAGAAATACGTAGAGGCAACTACAGCGCGATCCAAAAGCTCTACAAGCTCCGGAAACGGGACGCTGCTCAAACCGTCTTGTCTGGAAGGTGGAGAACTGCGTATCGAGGCCGCGCCCCCATGCCCACTAAGATGGAAGAATACTGGTCAGAAGTATTCCAGGCACCCAGTGCCACTGATGCGATACCACCGGGGTCCCCATCTGATACAGTATGGTCTGTTATGGGCAAAATTACACCATCTGAGGTCACAGCCGCCCTCAAAGGGATGCGAAATAGTGCTCCGGGACTGGACCGCATCACCGCGGAGGAGCTGCTGACCTGGCACCAGCCATCATTAGCCGCTTATTACAACCTAATGTTAGTGGCTGGTGGCCCGCCCAAACATCTGGCATGCTCGAGAGTGACATTCATACAAAAGGTGGAGCTGCCACAGACCCCTGGGGACTACCGGCCGATATCGATCGCATCCACCATCTTAAGGACTTTACATAAGATCTTAGCATGGCGCCTCCGAGATACCCTCCAACTCTCTCCATTCCAGCATGGGTTCCTGCAAAGAGACGGTTGCCTGGAGGCGACGGCCCTACTGCACGCTATACTCCGAAAGGTCCATAACAGCAGGAAGCCATGCGCTATGCTGTTCTTGGATGTGGCGAAAGCGTTTGACACAGTGTCCCATCAAACGCTCTTTCGGGTGGCGGCGGAGATGGGCCTGCCTCCCCCCCTGGTGAACTACCTGAAATACCTGTATAGTCGATCCACCATCAAACTCGCGGACAAGGTAATAAAGTGCGGAAGAGGAGTTCGACAGGGCGACCCTCTATCCCCGCTCCTGTTCATCATGGTTATGGAGGTTATAGTGAGAGAAGCGCTGCCCGAGGTGGGCTTTAACCTTGATGGGCAAAGGGTGGACAGTCTGGCTTATGCGGATGACCTAGTACTACTAGCAGAGAAGTCCACTAGGCTACAGGAAAAATTAGAACGCCTGTCTGAAGCACTAAGAAAAGCTGGTATGGCACTCAACGCGCGCAAATCGCATGGACTCACAGTCACCAAAGTGAGCAAGCGCAAGCAGATGGTCTTGACACCGACCATGTACGAGTGCGAGGGAGACACGATCCGGCCTATGGGGACCGACGACTCAGTGAGATACCTAGGTCTCCACTTTAACTGGAAAGGCAGGATTGTCCCCAAGCATACCGGCAAACTGGACACTCTGCTTAAAGAGCTTACAAAGGCACCGCTGAAGCCGTATCAGCGGCTTGAGCTATTAAGATTCCACACTGTGCCCAAGCTCACACACGAACTGGTACTAGGTCACGCACATCGTAATACTCTGAAAAAGCTGGACTGTCTAACCCGCGCCGCGGTGAGGCAGTGGCTGCGGCTCCCCCAGGACACCCCGCTCGGGTACCTCCATGCTCATATCAAAGACGGAGGCTTGGGGATACCATGCTTCTCAACCTCCATCCCACTCCTGCAGCAGAGGCGATTTGAGAAGATCGCGACGAACCCCGCCACGATCTTCCAAGTCCTCCAAAGGCAAGATTCATTCCGGACGCAATGGCGACGGTTGGATAAGCCTTGTCGACTGAACTCCGCAGTCGTCACCTCTAAAGTAGAAGTGAGAGAAGAGTGGAAGAACATGCTCTCTAACTCCGTCGATGGCAGAGAGCTAAGGCACCCGGAGGTCGATAAAGCCAGCCACGAGTGGTTACTCCGCCCCTCTAGGGTGTTCCCTCGTCTCCACATGAGGGGCATCCAACTGAGGGGCGGACTGCTCCCCACCAAAGCGAGAAGCGGAAGAGGTAAGAACAGGCAAGTCACTTCCAAGACTTGCAGAGGGGCCTGCCAAACGGTCGAAACTCTCAACCACATACTTCAAGTATGTGAAGTGACGCACGACGCCCGATGTGCACGACACAACCGGGTCCTCCATCACCTTGAAAAGCTGCTTCGCAAAAAGGGCGTCCGCACCACTCTCGAACCGGTGATCCCAGCAGGCTCATCCTTTATCAAACCGGATCTGATCATAGAGACTGATACCAAACTGTTTGTTCTAGATGTCTCTGTGGTGGCTGGTTACAGGATGGCAGAAAGCTGGAGCATCAAGGTCGAGAAGTACGGGCGCCCCGACCGCGTTGAAGCCATCCGCAGGTGGGCCGCTATACCAGAGGAAATCCGAGTGGAACACCTGCCGGTCATTATCTCCAACCGGGGACTATGCTACCGGCCGTCGGGAGACGGGCTTAGAGCGCTGGGCCTGACCAGTAGAGACATTTCCGACCTATGTCTTCTGGCCATCAATGGCTCACTCAGGTGCTATGACCTGTACATGCGGGGAACACGAGCGACCAGAGAGACCGAGCGACACCTACCGTGACAAAGAGGACCCCTCTCTGATTAGGCGGTGACCACCCTGGCCTCTACCGAAATAGCGATCAAATCGCCTTAGAGGGCTCGACTTGGGAGGCTGAGCTGACACTGTGTGTCTCGAACGCTCTTTGCCTTTCCTCTTCTTGCCTATCTAATAACCCGTGTTAATA</t>
  </si>
  <si>
    <t>TAGCCAAATGCCTCGTCATCTAATTAGTGACGCGCATGAATGGATGAACGAGATTCCCACTGTCCCTACCTACTATCTAGCGAAACCACAGCCAAGGGAACGGGCTTGGCGGAATCAGCGGGGAAAGAAGACCCTGTTGAGCTTGACTCTAGTCTGGCCCTGTGAAGAGACATGAGAGGCGTAGAATAAGTGGGAGGCCCGCCCGGGCCGCCGGTGAAATACC</t>
  </si>
  <si>
    <t>TGACAAAGAGGACCCCTCTCTGATTAGGCGGTGACCACCCTGGCCTCTACCGAAATAGCGATCAAATCGCCTTAGAGGGCTCGACTTGGGAGGCTGAGCTGACACTGTGTGTCTCGAACGCTCTTTGCCTTTCCTCTTCTTGCCTATCTAATAACCCGTGTTAATA</t>
  </si>
  <si>
    <t>Azemiops feae</t>
  </si>
  <si>
    <t>Fea's viper</t>
  </si>
  <si>
    <t>CU_Afeae_1.0</t>
  </si>
  <si>
    <t>R2-1_AZf</t>
  </si>
  <si>
    <t>AKSQPKPLLRTSTVGKLLNMLTRSKDPRPPGSPDLSSTGSCDGVASLESSPEFSRHPCPCGSEFRTKQGLAMHRYHRHPAEVNAERLVSLPTKKLVWTQEEEAALLRHASQAWKKGMMKVELFTCLLPHFQGRSEEAIKKRLNRLQWVPPVDNPERDVPERNSLPLPIPAVSGHVAPATHPLPEAKMVEDQGRNTGSVESWRRDLLATVADHLSETKLGIEALSQILGGLKSGQISTDKCRALMNDHARQQFPHTWKPSSARPGAEARKWSQREMRRANYATVQKLYKLRRRDAAHTVLSGRWRTAYRGHAPLPSNMEEYWSAIFETPSETDAAIPEVPTEIFWSVMGRIAPSEVTSALKGMRNSAPGLDRISAEELLTWHQPSLAAYYNLMLAAGGPPEHLACSRVAFIPKNDNPQTPGDYRPISIASTILRALHKILAWRLRDTLQLSPFQHGFLQRDGCLEATALLHTILRKVHHNRKPCAMLFLDVAKAFDTVSHQTLFRVAAAMGLPPPLVDYLKNLYSRSTVRIADKATRCGRGVRQGDPLSPLLFIMVMEDIVRRVLPEVGFNLDGQRVDSLAYADDLVLLAEKSSRLQEKLHLLTEALQKAGMALNASKSHGLTLDKVSKRKQMVLTPTTYECKGGTIKPMGTDDSVRYLGLHFNWKGKIVPKHTGKLDSLLKELTKAPLKPHQRLQLLKGHLVPKFIHELVLGHAHRNTLKKLDCLTRAAVRHWLRLPQDTPIGYLHAHVKDGGLGIPCFSTSIPLLQQKRFEKIATNPATIFQIIQRQDSFRTQGRRLDRPCRLNGAVMTSKAEVREEWGNVLSNSVDGKELRCSEVDKASHGWLQHPGRVFPRLHMRGIQLRGGLLSTKARSARGKDRQVTDKTCRGSCHCPETLNHILQVCEITHDARCARHNRVLHRLEQMLRKKGLRTTLEPVIPSGSSYIKPDLIIETGTRRYVVDVSVVAGYRMKESWDIKVEKYGRPDRVNNIRKWAAIPEQDLVIQLPVIVSNRGLCYRPSGEGLRALGLTCRDISDLCLMSINGSLRCYDLYMRGTRSDKVRGRPRNTEGG</t>
  </si>
  <si>
    <t>CCCCGAGAGAGGGGCCCGCGCCTTGGAAAGCGTCGCGGTTCCGGCGGCGTCCGGTGAGCTCCCGCTGGCCCTTGAAAATCCGGGGGAGAGGGTGTAAATCTCGCGCCGGGCCGTACCCATATCCGCAGCAGGTCTCCAAGGTGAACAGCCTCTGGCATGTTAGAACAATGTAGGTAAGGGAAGTCGGCAAGCCGGATCCGTAACTTCGGGATAAGGATTGGCTCTGAGGGCTGGGCCGGTCGGGCTGGGGCGCGAAGCGGGGCTGGGCGCGCGCCGCGGCTGGGAGAGGCGCCTGCGCTTCTCCGCCCCCCCGCCCCCTCCGGGGGGCCGGGCGGGGTCGGGGGGCGCGGCGGCGATCCCGGAGGCGAGCCGGGCCCTTCCCGTGGATCGCCCCAGCTGCGGCGGGCGGCGGCCGTCCCTCCCCCCTCGCGGGGCCGGCGGCGGCCCGTCGTCCCGCCTCGGCCGGCGCCTAGCAGCTGACTTAGAACTGGCGCGGACCAGGGGAATCCGACTGTTTAATTAAAACAAAGCATCGCGAAGGCCCGCGGCGGGTGTTGACGCGATGTGATTTCTGCCCAGTGCTCTGAATGTCAAAGTGAAGAAATTCAATGAAGCGCGGGTAAACGGCGGGAGTAACTATGACTCTCTTTCGC</t>
  </si>
  <si>
    <t>CCCACAACTTGACCTTGGTTTTGATGTTGAATGTGAATTGTTGCAAAGCGAATTGTTGTGGACGCGAGATTGACGAACAGTTGCACGGGTTGGACACCTCCCAGTGGTGAACGCCGGATAGGGCCTTGTGCCTGAGCTAAGAGCCAACCCAAACCCCTGTTACGTACCAGTACAGTGGGCAAGCTGCTGAATATGTTAACTCGTTCAAAGGATCCGAGGCCCCCTGGCTCTCCGGACCTCAGCAGCACAGGTAGTTGCGATGGAGTAGCGAGCCTAGAAAGCTCCCCAGAGTTTTCGAGGCACCCGTGTCCTTGTGGAAGTGAATTCCGAACGAAGCAGGGTCTTGCGATGCACCGATACCACCGCCACCCGGCGGAGGTAAATGCAGAACGCTTGGTGTCGCTACCCACCAAGAAACTGGTGTGGACCCAAGAGGAGGAAGCAGCACTCCTCAGACATGCATCCCAGGCATGGAAGAAAGGCATGATGAAGGTGGAACTATTCACATGTCTGTTGCCTCATTTTCAAGGGCGCTCTGAAGAGGCAATCAAAAAGAGACTAAACCGTCTCCAATGGGTCCCACCAGTTGATAACCCAGAGAGAGATGTCCCAGAGAGAAATTCACTACCTTTACCGATTCCTGCTGTCTCAGGTCACGTAGCACCCGCTACGCACCCCTTGCCCGAGGCCAAGATGGTAGAAGACCAGGGGCGTAATACCGGCTCAGTTGAATCCTGGAGGCGGGACCTCCTGGCAACTGTGGCAGACCATCTCTCTGAAACCAAGCTGGGGATTGAGGCACTCAGTCAGATATTGGGAGGACTGAAGAGTGGCCAGATAAGCACTGACAAATGCAGGGCACTTATGAATGACCATGCCCGGCAGCAGTTTCCACATACGTGGAAACCCTCCTCTGCTCGTCCTGGAGCAGAGGCCCGTAAATGGAGTCAAAGGGAGATGCGTAGAGCGAACTACGCGACGGTTCAGAAACTCTATAAGCTCCGTAGACGGGATGCTGCTCATACAGTGCTCTCTGGCAGGTGGAGGACTGCGTATCGGGGCCATGCACCGCTGCCAAGTAATATGGAGGAGTACTGGTCGGCAATCTTTGAGACACCTAGTGAGACTGATGCGGCAATACCGGAGGTCCCCACTGAAATATTCTGGTCTGTGATGGGTAGGATAGCCCCGTCGGAGGTCACAAGTGCCCTCAAAGGTATGAGGAACAGTGCTCCTGGACTGGACCGCATATCTGCAGAGGAACTGCTGACCTGGCACCAGCCTTCGCTAGCAGCGTATTACAACTTGATGCTAGCGGCTGGTGGCCCTCCGGAGCACTTGGCATGCTCACGGGTGGCATTTATACCCAAAAATGACAACCCACAGACCCCAGGGGACTACCGGCCAATATCGATTGCTTCGACCATCCTTCGGGCCCTCCATAAAATTCTTGCATGGCGCCTCCGAGATACACTCCAACTCTCTCCTTTTCAGCATGGGTTTCTACAGAGAGATGGCTGCCTTGAGGCAACGGCCCTATTGCACACCATCCTCCGGAAGGTACACCATAACAGAAAGCCATGTGCTATGCTGTTCCTGGATGTGGCAAAAGCATTTGACACTGTATCCCATCAAACACTCTTCCGGGTGGCTGCTGCTATGGGCCTGCCTCCCCCCCTGGTCGACTATCTAAAAAATCTGTATAGTCGGTCCACAGTGAGAATTGCGGACAAGGCCACAAGGTGCGGAAGGGGAGTACGGCAGGGTGACCCTTTATCCCCGCTCCTGTTCATTATGGTTATGGAAGACATAGTGAGAAGGGTGCTACCCGAGGTCGGGTTTAACCTTGATGGACAACGGGTAGACAGTCTGGCTTATGCGGATGATCTAGTGCTCCTAGCAGAAAAGTCCAGTAGGCTTCAAGAGAAATTACATCTTCTCACGGAAGCCCTGCAAAAAGCAGGTATGGCACTAAATGCGAGCAAGTCGCATGGGCTTACGCTTGACAAGGTAAGTAAGCGTAAGCAGATGGTCTTGACACCGACCACATATGAGTGCAAAGGTGGGACAATCAAGCCAATGGGGACCGACGACTCAGTGAGATATTTAGGTCTCCATTTCAACTGGAAAGGTAAGATTGTCCCAAAACACACTGGCAAACTGGACTCACTGCTGAAGGAGCTGACGAAGGCACCGCTGAAGCCGCACCAGCGGCTTCAGCTTCTAAAAGGTCATCTGGTGCCCAAGTTCATTCATGAACTTGTCCTAGGTCATGCCCATAGGAACACTCTAAAAAAGCTGGACTGTCTGACCCGCGCTGCGGTGCGGCATTGGCTGCGGCTCCCCCAGGACACCCCTATCGGGTACCTCCATGCTCATGTCAAAGACGGAGGCCTAGGGATTCCATGTTTCTCCACTTCGATCCCACTTCTGCAGCAAAAACGGTTTGAAAAGATTGCGACGAACCCCGCCACAATCTTTCAGATCATCCAACGGCAAGATTCATTTCGGACGCAAGGGCGCCGATTGGATAGGCCGTGCAGACTGAATGGTGCAGTCATGACTTCTAAGGCAGAAGTGAGAGAAGAGTGGGGAAATGTGCTCTCTAACTCGGTCGATGGCAAAGAGCTAAGGTGCTCGGAGGTCGATAAAGCCAGCCATGGGTGGTTGCAGCATCCTGGCCGGGTGTTCCCTCGTCTTCACATGAGGGGCATTCAGCTGAGGGGCGGACTACTCTCCACCAAAGCGAGGAGTGCGAGAGGCAAAGATCGGCAAGTCACCGACAAGACTTGCAGAGGGTCATGCCATTGTCCTGAAACCCTGAACCACATACTCCAGGTATGTGAGATAACGCACGATGCGAGGTGTGCTCGGCACAACCGGGTCCTGCATCGCCTTGAACAAATGTTGCGCAAGAAGGGCCTCCGTACGACCCTCGAACCGGTGATCCCCTCAGGCTCATCCTATATCAAGCCGGACCTGATCATAGAGACTGGAACCCGAAGGTATGTAGTAGATGTCTCTGTGGTGGCCGGTTATAGGATGAAAGAGAGCTGGGACATCAAAGTCGAGAAGTATGGGCGCCCTGACCGTGTTAACAACATCCGCAAATGGGCTGCTATACCAGAGCAAGACCTAGTGATCCAACTGCCGGTCATTGTCTCCAACAGGGGACTTTGTTACCGGCCATCGGGCGAGGGCCTCAGAGCCCTGGGTCTGACCTGCAGGGACATCTCTGACTTATGTCTGATGTCCATAAACGGGTCGCTCAGGTGCTATGACCTGTACATGCGAGGAACTCGGAGTGACAAGGTTCGCGGGCGGCCAAGGAATACCGAGGGGGGCTAGGGGACTCCCACAGGACTGCATAGGCAGTGTCCCCTCCACGCACTATCCTGAAGTAGCGATGAGTATCGCCTTAGAAGGCCTGATGGGGGAGGCTGAGTGGACACAATGTGTCACAAACGCTCTTTACCTCTCCTCGTCTTGCCTGTCTAATAATATATGTTAACA</t>
  </si>
  <si>
    <t>TAGGGGACTCCCACAGGACTGCATAGGCAGTGTCCCCTCCACGCACTATCCTGAAGTAGCGATGAGTATCGCCTTAGAAGGCCTGATGGGGGAGGCTGAGTGGACACAATGTGTCACAAACGCTCTTTACCTCTCCTCGTCTTGCCTGTCTAATAATATATGTTAACA</t>
  </si>
  <si>
    <t>Bothrops jararaca</t>
  </si>
  <si>
    <t>Jaraca</t>
  </si>
  <si>
    <t>Ibu_BjarHA_1.0</t>
  </si>
  <si>
    <t>R2-1_BOj</t>
  </si>
  <si>
    <t>TAGMLTRTDDPRPPGHPDPSCPGSCSRDCRESVAESPRHACPCGCEFPTKRGLAMHRFHRHMAEVNAERLATLPTKKLAWTQEEEAGLLRHASQAWKEGMTKTQIFAAVLPHFPGRSMEAIKKRLQSLKWVPPQNTPERNLQPLHATSGNVAPAALPSPDSSVKVDGQGQNTEDPAASWRRALLAAAVDHLEEPKLGAETLRQITQDLENGKISSKKCRVLMNEHAKHWFPHTWKPSSARPEPKARQWSNREIRRGNYGAIQKLYKLRKRDAAQTVLSGRWRTAYRGRAPMPAKMEEYWSEVFQAPSATDAIPPGSPSDTLWSVMGKITSSEVTAALKGMRNSAPGLDRITAEELLTWHQPSLASYYNLMLVAGGPPKHLACSRVTFIQKVELPQTPGDYRPISIASTILRALHKILAWRLRDTLRLSPFQHGFLQRDGCLEATALLHAILRKVHNSRKPCAMLFLDVAKAFDTVSHQTLFRVASEMGLPPPLVNYLKYLYSRSTIKLADKVIKCGRGVRQGDPLSPLLFIMVMEVIVREALPEVGFNLDGQRVDSLAYADDLVLLAEKSTRLQEKLERLSEALRKAGMALNARKSHGLTVTKASKRKQMVLTPTTYECEGDTIRPMGTDDSVRYLGLHFNWKGRIVPKHTGKLDTLLKELTRAPLKPYQRLELLRFHTVPKLTHELVLGHAHRNTLKKLDCLTRAAVRQWLRLPQDTPLGYLHAHVKDGGLGIPCFSTSIPLLQQRRFEKIATNPATIFQVLQRQDSFRTQWRRLDKPCRLNSTVVTSKVEVRKEWENMLSNSVDGRELRYPEVDKASHEWLLRPSRVFPRLHMRGIQLRGGLLPTKARSGRGKNRQVTSKTCRGACQTVETLNHILQVCEVTHDARCARHNRVLHHLEKLLRKKGIRTTLEPVIPAGSSFIKPDLIIETDTKLFVLDVSVVAGYRMAESWSIKVEKYGRPDRVEAIRRWAAIPEEIRVEHLPVIVSNRGLCYRPSGDGLRALGLTSRDISDLCLLAINGSLRCYDLYMRGTRATRETERHLP</t>
  </si>
  <si>
    <t>CCCCGAGAGAGGGGCCCGAGCCTTGGAAAGCGTCGCGGTTCCGGCGGCGTCCGGTGAGCTCTCGCTGGCCCTTGAAAATCCGGGGGAGAGGGTGTAAATCTCGCGCCGGGCCGTACCCATATCCGCAGCAGGTCTCCAAGGTGAACAGCCTCTGGCATGTTAGAACAATGTAGGTAAGGGAAGTCGGCAAGCCGGATCCGTAACTTCGGGATAAGGATTGGCTCTGAGGGCTGGGCCGGTCGGGCTGGGGCGCGAAGCGGGGCTGGGCGCGTGCCGCGGCTGGGAGAGGCGCCTGCGCTTCTCCGCCCCCCCGCCCCCTCCGGGGGGCCGGGCGGGGTCGGGGGCGCGGCGGCGATTCCGGAGGCGAGCCGGGCCCTTCCCGTGGATCGCCCCAGCTGCGGCGGGCGGCGGCCGTCCCGCCCCCCTCGCGGGGCCGGCGGCGGCCCGTCGTCCCGCCTCGGCCGGCGCCTAGCAGCTGACTTAGAACTGGCGCGGACCAGGGGAATCCGACTGTTTAATTAAAACAAAGCATCGCGAAGGCCCGCGGCGGGGGTTGACGCGATGTGATTTCTGCCCAGTGCTCTGAATGTCAAAGTGAAGAAATTCAATGAAGCGCGGGTAAACGGCGGGAGTAACTATGACTCTCTTAACC</t>
  </si>
  <si>
    <t>ACTTGGTGTTGATTTGGATTTTGGTACTGGCGACTTGCTAGTTGGTATTGATTGCAAAGTGTTGTTGCAGGTTGAGCGGACGATTGGTTGCGCGGGTTGGACACCTCCACGTGGTGACCGCTGGATAAGGCTACGGGCCTTAACTAAGATCCAACCCACCCCTCCGTTACTGACAGACCACAGTAACTGAGATTAAACAGCTGGCATGTTAACACGGACTGACGATCCGAGGCCCCCTGGCCATCCGGATCCCAGCTGCCCAGGTAGTTGCTCCAGGGATTGCCGGGAAAGTGTTGCGGAGTCTCCGAGGCACGCGTGTCCTTGTGGTTGTGAATTCCCAACGAAGCGAGGTCTTGCGATGCATCGATTCCACCGCCACATGGCGGAGGTAAATGCGGAGCGCCTGGCGACGTTACCTACAAAAAAGCTGGCGTGGACCCAAGAGGAGGAAGCTGGACTCCTCAGACATGCATCCCAGGCATGGAAAGAAGGTATGACGAAGACGCAGATATTCGCTGCCGTATTGCCCCACTTCCCAGGGCGCTCAATGGAGGCAATCAAAAAGAGACTACAAAGTCTCAAATGGGTCCCGCCACAGAACACCCCAGAGAGGAACTTGCAACCGCTTCACGCTACCTCAGGGAACGTAGCACCTGCCGCGCTCCCCTCTCCTGACTCCTCGGTTAAGGTAGACGGCCAGGGGCAGAACACCGAAGACCCAGCTGCCTCCTGGAGGAGGGCCCTCCTGGCAGCTGCGGTAGACCATCTTGAGGAACCCAAACTGGGCGCTGAGACGCTCAGGCAGATCACTCAGGATCTGGAAAACGGAAAGATAAGCAGCAAGAAATGCAGGGTGCTAATGAACGAGCACGCCAAGCATTGGTTTCCGCACACGTGGAAACCTTCCTCGGCCCGACCTGAGCCGAAGGCCCGTCAATGGAGCAATCGAGAAATACGTAGAGGCAACTACGGCGCGATCCAAAAGCTCTACAAGCTCCGTAAACGGGACGCTGCTCAAACCGTTTTGTCTGGAAGGTGGAGAACTGCGTATCGAGGCCGCGCTCCCATGCCCGCTAAGATGGAAGAATACTGGTCAGAAGTATTCCAGGCACCCAGTGCCACTGATGCGATACCACCGGGGTCCCCATCTGATACACTATGGTCTGTTATGGGCAAAATTACATCATCTGAGGTCACAGCCGCCCTCAAAGGGATGCGAAATAGTGCTCCGGGACTGGACCGCATCACCGCGGAGGAGCTGCTGACCTGGCACCAGCCATCATTAGCCTCTTATTATAACCTAATGTTAGTGGCTGGGGGCCCGCCCAAACATCTGGCATGCTCGAGAGTGACATTTATACAAAAGGTGGAGCTGCCACAGACCCCAGGGGACTACCGGCCGATATCGATCGCATCCACCATCTTAAGGGCTTTACACAAGATCTTAGCATGGCGCCTCCGAGATACCCTCCGACTCTCTCCATTCCAGCATGGGTTCCTGCAAAGAGACGGTTGCCTGGAGGCGACGGCCCTATTGCACGCTATACTCCGGAAGGTCCATAACAGCAGGAAGCCATGCGCTATGCTGTTCTTGGATGTGGCGAAAGCGTTTGACACAGTGTCCCATCAAACGCTCTTCCGGGTGGCGTCTGAGATGGGCCTGCCTCCCCCCCTGGTGAACTACCTGAAATACCTGTATAGTCGATCCACCATCAAACTCGCGGACAAGGTAATAAAGTGCGGAAGGGGAGTTCGACAGGGCGACCCTCTATCCCCGCTCCTGTTCATCATGGTTATGGAGGTTATAGTGAGAGAAGCGCTGCCCGAGGTGGGCTTTAACCTTGATGGGCAAAGGGTGGACAGTCTGGCTTATGCGGATGACCTAGTACTACTAGCAGAGAAGTCCACTAGACTACAGGAAAAATTAGAACGCCTGTCTGAAGCACTAAGAAAAGCTGGTATGGCACTCAACGCGCGCAAATCGCATGGACTCACAGTCACCAAAGCGAGCAAGCGCAAACAGATGGTCTTGACACCGACCACGTACGAGTGCGAGGGAGACACGATCCGGCCTATGGGGACCGACGACTCAGTTAGATACCTAGGTCTCCACTTTAACTGGAAAGGCAGGATTGTCCCCAAGCATACCGGCAAACTGGACACTCTGCTTAAAGAGCTTACAAGGGCACCGCTAAAGCCGTATCAGCGGCTCGAGCTATTAAGATTCCACACTGTGCCCAAGCTCACACACGAACTGGTACTAGGTCACGCACATCGTAATACTCTGAAAAAGCTGGACTGTCTAACCCGCGCCGCGGTGAGGCAGTGGCTGCGGCTCCCCCAGGACACCCCGCTCGGGTACCTCCATGCTCATGTCAAAGACGGCGGCTTGGGGATACCATGCTTCTCAACCTCCATCCCACTCCTGCAGCAGAGGCGATTTGAGAAGATCGCGACGAATCCCGCCACGATCTTCCAAGTCCTCCAAAGGCAAGATTCATTCCGGACGCAATGGCGACGGTTGGATAAGCCTTGTCGACTGAACTCCACAGTCGTCACCTCTAAAGTAGAAGTGAGAAAAGAGTGGGAGAACATGCTCTCTAACTCCGTCGATGGCAGAGAGCTAAGGTACCCGGAGGTCGATAAAGCCAGCCACGAGTGGTTACTCCGCCCCTCTCGGGTGTTCCCTCGTCTCCACATGAGGGGCATCCAACTGAGGGGCGGACTGCTCCCCACCAAAGCGAGAAGCGGAAGAGGTAAGAACAGGCAAGTCACTTCCAAGACTTGCAGAGGGGCCTGCCAAACGGTCGAAACTCTCAACCACATACTTCAGGTATGTGAAGTGACGCACGACGCCCGATGTGCACGACACAACCGGGTCCTTCATCACCTTGAAAAGCTGCTTCGCAAAAAGGGCATCCGCACCACTCTCGAACCGGTGATCCCAGCAGGTTCATCCTTTATCAAACCGGATCTGATCATAGAGACTGATACCAAACTGTTTGTTCTAGATGTCTCTGTGGTGGCTGGTTACAGGATGGCAGAAAGCTGGAGCATCAAGGTCGAGAAGTACGGGCGCCCCGACCGCGTTGAAGCCATCCGCAGGTGGGCCGCTATACCAGAGGAAATCCGAGTGGAACACCTGCCGGTCATTGTCTCCAACCGGGGACTGTGCTACCGGCCGTCGGGAGACGGGCTTAGAGCGCTGGGCCTGACCAGTAGAGACATTTCCGACCTATGTCTTCTGGCCATCAATGGCTCACTCAGGTGCTACGACCTGTACATGCGGGGAACACGAGCGACCAGAGAGACCGAGCGGCACCTACCGTGACAAAGAGGACCCCTCTCTGATTAGGCGGTGACCACCCTGGCCTCTACCGAAATAGCGATCAAATCGCCTTAGAGGGCTTGATTTGGGAGGCTGAGCTGACACTGTGTGTCGCGAACGCTCTTTGCCTTTCCTCTTCTTGCCTATCTAATAACCCGTGTTAATA</t>
  </si>
  <si>
    <t>TAGCCAAATGCCTCGTCATCTAATTAGTGACGCGCATGAATGGATGAACGAGATTCCCACTGTCCCTACCTACTGTTGTGGGTGTCTCAAGACTGGATGATGACATGTCAGAGGGGGAGGAAGAACAAGCAGGTCCCTCTGGGTGTTTTTCACCCCCGGCAGCTGAATCAGTTAATGAGGAGGGTTGCATGCATTCTGAATCCGACTCTCCAAATGATGAGTC</t>
  </si>
  <si>
    <t>TGACAAAGAGGACCCCTCTCTGATTAGGCGGTGACCACCCTGGCCTCTACCGAAATAGCGATCAAATCGCCTTAGAGGGCTTGATTTGGGAGGCTGAGCTGACACTGTGTGTCGCGAACGCTCTTTGCCTTTCCTCTTCTTGCCTATCTAATAACCCGTGTTAATA</t>
  </si>
  <si>
    <t>Trimeresurus albolabris</t>
  </si>
  <si>
    <t>White-lipped tree viper</t>
  </si>
  <si>
    <t>GCA_032467975.1</t>
  </si>
  <si>
    <t>R2-1_TAlb</t>
  </si>
  <si>
    <t>TAGMLTLHMDPRPPGSPDPSWPGSCPREVCQESAAEPPKHSCPCGSEFRTKRGLAMHRSHRHQAEVNAERLASLPTRKLVWTQEEEAGLLRHATQAWKKGMAKTQIFASLLPHFPGRSVEAIKKRLQSLKWVPPRDTPERNSQPLNATSGNVAPATLPAPDSSVTIDDQGRVEDPAASWRRALLTAAAVRLSEPKLGAETLRQITQDLQDGKISSKKCRVLMNEHAQHWFPHKWKPTSVRPEPKTRQWSTREIRRANYASVQKLYKLRKRDAAQTVFSGRWRNAYRGQAPLPAEMDEYWAKIFETPSAIDSVTPEVPSKVLWSVMGKIVPSEVTDALKGMRNSAPGLDRISAEELLTWHQPSLAAYYNLMLAAGGPPEHLACSRVTFIPKLENPQAPGDYRPISIASTILRALHKILAWRLRDTLQLSPFQHGFLQRDGCLEASALLHAILRKVHNSRKSCAMLFLDVAKAFDTVSHQTLFRVASAMGLPPPLVHYLKHLYSRSTVRLANKVTTCGRGVRQGDPLSPLLFIMVMEDIVREALPEVGFNLDGQRVDSLAYADDLVLLAEKSPRLQEKLHRLAEALRKAGMSLNARKSHGLTVTKVSKRKQMVLSPTSYECEGETIKPMGTDDSVRYLGLHFNWKGRIVPKHTGLWDSLLKELKKAPLKPYQRLQLLRFHAVPKFTHQLVLGHAHRNTLKKLDCLTRAAVRQWLRLPPDTPLGYLHANVKDGGLGIPCFSTSIPLLQQKRFEKIATNPATIFQVIERQDSFRTQRRRLDRPCRLNKTVVTSKAEVREGWGNMLSNSVDGKELRYPEVDKASHEWLLRPSRVFPRLHLRGIQLRGGLLPTKARSGRGKNRQVTNKTCRGACQNVETLNHILQVCEVTHDARCARHNRVLHLLEKLIRKKGARATLEPVIPAGSSFIKPDLIIETDTQMFVLDVSVVAGYRMAESWDIKVEKYGRPDRVEAIRRWAAIPEKIRVEQLPVIVSNRGLCYRPSGVGLRALGLTSRDISDLCLLAISGSLRCYDLYMRGTRASKEN</t>
  </si>
  <si>
    <t>TTCGCCCCGAGAGAGGGGCCCGCGCCTTGGAAAGCGTCGCGGTTCCGGCGGCGTCCGGTGAGCTCTCGCTGGCCCTTGAAAATCCGGGGGAGAGGGTGTAAATCTCGCGCCGGGCCGTACCCATATCCGCAGCAGGTCTCCAAGGTGAACAGCCTCTGGCATGTTAGAACAATGTAGGTAAGGGAAGTCGGCAAGCCGGATCCGTAACTTCGGGATAAGGATTGGCTCTGAGGGCTGGGCCGGTCGGGCTGGGGCGCGAAGCGGGGCTGGGCGCGCGCCGCGGCTGGGAGAGGCGCCTGCGCTTCTCCGCCCCCCCGCCCCCTCCGGGGGGCCGGGCGGGGTCGGGGGCGCGGCGGCGATTCCGGAGGCGAGCCGGGCCCTTCCCGTGGATCGCCCCAGCTGCGGCGGGCGGCGGCCGTCCCGCCCCCCTCGCGGGGCCGGCGGCGGCCCGTCGTCCCGCCTCGGCCGGCGCCTAGCAGCTGACTTAGAACTGGCGCGGACCAGGGGAATCCGACTGTTTAATTAAAACAAAGCATCGCGAAGGCCCGCGGCGGGTGTTGACGCGATGTGATTTCTGCCCAGTGCTCTGAATGTCAAAGTGAAGAAATTCAATGAAGCGCGGGTAAACGGCGGGAGTAACTATGACTCTCTTTACC</t>
  </si>
  <si>
    <t>CATTGGTCTTGATTTTGATACTGGTGTTTTGCGAATTGGTGTTGATTGCAAAGTGTTGTTGCGGTGAATTGACGATTGGTTGCTAGGGTTGGGCACCTCCAAGTGGTACCCGCTGGATAGGGCCTTCGTGCCTGAACTAAGCCCCAACCCACCTCTCCGTTGCTGGCAGACCACAGTAACTGAGATTAAACAGCTGGTATGTTAACATTACATATGGATCCGAGGCCCCCAGGCTCTCCGGACCCCAGCTGGCCAGGTAGTTGCCCCAGGGAAGTGTGCCAGGAAAGTGCTGCTGAGCCTCCGAAGCACTCGTGCCCGTGTGGAAGTGAATTCCGAACGAAGCGAGGGCTTGCGATGCATAGATCCCACCGTCACCAGGCGGAGGTAAATGCAGAACGCCTCGCTTCACTACCCACCAGGAAACTGGTGTGGACCCAAGAGGAGGAAGCCGGCCTCCTCAGACATGCAACCCAGGCATGGAAAAAGGGCATGGCGAAGACGCAGATATTCGCCTCCCTATTGCCCCACTTTCCAGGTCGGTCAGTGGAGGCAATCAAAAAGAGACTACAAAGTCTCAAATGGGTCCCCCCGCGTGACACCCCAGAGAGAAATTCACAACCACTTAACGCTACCTCAGGGAACGTAGCACCTGCCACGCTCCCCGCCCCCGACTCCTCGGTAACGATAGACGACCAGGGAAGGGTTGAAGATCCAGCTGCCTCCTGGAGGAGGGCCCTCCTGACAGCTGCGGCAGTCCGTCTGTCGGAACCCAAACTGGGAGCTGAAACGCTTAGACAGATCACGCAGGATCTGCAAGACGGTAAAATAAGCAGCAAGAAATGCAGGGTGCTAATGAATGAGCACGCCCAGCATTGGTTTCCTCACAAGTGGAAACCCACTTCGGTCCGACCTGAGCCGAAGACCCGCCAATGGAGCACCAGAGAGATCCGAAGGGCGAACTATGCTTCAGTTCAGAAGCTGTACAAGCTCCGCAAGCGGGACGCTGCTCAAACCGTATTCTCTGGGAGATGGAGGAATGCGTATCGGGGCCAGGCTCCCCTGCCCGCTGAGATGGACGAATACTGGGCTAAAATATTCGAGACGCCAAGTGCAATTGATTCGGTTACACCGGAGGTCCCCTCCAAGGTCTTGTGGTCCGTTATGGGTAAAATCGTGCCATCTGAGGTTACAGATGCCCTCAAAGGTATGAGAAACAGTGCTCCGGGACTGGATCGCATATCGGCGGAGGAACTGCTAACCTGGCACCAACCGTCACTGGCCGCCTATTACAATCTCATGCTGGCGGCCGGTGGCCCCCCTGAGCATCTCGCTTGCTCTAGGGTGACATTCATACCCAAATTGGAAAATCCACAGGCACCAGGGGACTACCGTCCGATTTCAATTGCTTCGACCATTCTAAGGGCTCTACATAAGATCCTAGCCTGGCGCCTCCGAGATACGCTCCAACTCTCACCGTTTCAGCACGGGTTCCTACAGAGAGACGGCTGCCTGGAGGCCTCGGCCCTATTGCACGCCATACTCCGGAAGGTCCACAACAGCAGGAAGTCATGCGCTATGCTGTTCTTGGACGTGGCGAAAGCGTTTGATACAGTATCCCACCAAACGCTCTTCCGAGTGGCATCCGCAATGGGCCTGCCTCCCCCCCTGGTGCACTATCTTAAACATCTGTATAGTCGGTCCACTGTGAGACTTGCGAACAAGGTGACCACATGCGGAAGGGGAGTTCGACAAGGCGACCCTCTATCCCCGCTCCTGTTTATCATGGTTATGGAGGATATAGTGAGAGAAGCGCTACCCGAAGTGGGTTTTAACCTTGATGGACAACGGGTGGACAGTCTGGCTTATGCGGATGACCTGGTACTACTAGCAGAGAAATCCCCACGGCTTCAGGAAAAATTACATCGCCTAGCTGAAGCCTTACGAAAAGCAGGTATGTCACTCAACGCGCGCAAATCCCACGGACTCACTGTCACCAAAGTGAGCAAGCGCAAACAAATGGTCCTGTCACCGACCAGCTATGAGTGCGAGGGTGAGACGATCAAGCCTATGGGGACCGACGACTCAGTGAGATATCTAGGTCTCCACTTCAACTGGAAAGGCAGGATCGTCCCCAAACATACCGGGCTATGGGACTCTCTGCTAAAGGAACTTAAGAAGGCACCGCTGAAGCCGTACCAACGGCTGCAGCTTCTCCGATTTCACGCCGTGCCTAAGTTCACCCACCAATTGGTACTGGGTCATGCGCACAGAAACACTCTTAAAAAGCTGGACTGTCTTACCCGCGCTGCGGTGCGGCAGTGGCTGCGTCTCCCACCAGACACCCCTCTGGGATACCTCCATGCTAATGTCAAAGACGGCGGTCTGGGGATACCATGTTTCTCAACCTCGATCCCACTTCTGCAGCAGAAAAGATTTGAGAAGATCGCGACGAACCCCGCCACGATCTTCCAAGTCATTGAAAGGCAAGATTCATTCCGTACGCAACGGCGACGATTGGATAGGCCTTGTCGGCTGAATAAGACAGTCGTCACCTCTAAAGCAGAAGTGAGAGAAGGGTGGGGGAACATGCTCTCCAACTCCGTAGATGGCAAAGAGCTAAGGTACCCAGAGGTCGACAAAGCCAGCCACGAGTGGTTACTACGTCCCTCGCGGGTGTTTCCTCGTCTCCACCTGAGGGGCATCCAGCTGAGGGGCGGACTGCTCCCCACCAAAGCCAGGAGCGGGCGAGGTAAAAACAGGCAAGTGACCAACAAAACTTGCAGAGGCGCCTGCCAAAATGTCGAAACTCTCAACCACATACTCCAGGTATGTGAGGTGACGCATGACGCCCGATGTGCACGGCACAACCGGGTACTACATCTCCTTGAAAAGCTGATTCGCAAGAAGGGCGCCCGAGCCACTCTCGAACCGGTGATCCCAGCAGGTTCATCCTTTATCAAACCGGATCTGATCATAGAGACTGATACCCAAATGTTCGTCCTAGATGTCTCTGTGGTGGCCGGCTATAGGATGGCAGAAAGCTGGGACATCAAAGTCGAGAAGTACGGACGCCCCGACCGTGTTGAAGCTATCCGCAGATGGGCCGCTATACCAGAGAAAATCCGAGTGGAACAACTGCCGGTCATTGTCTCCAACCGGGGACTCTGCTACCGACCGTCGGGAGTGGGCCTCAGAGCGCTGGGCCTGACCAGTCGAGACATCTCAGACCTCTGTCTCCTGGCCATCAGCGGCTCGCTCAGGTGCTACGACCTGTATATGCGAGGAACACGAGCGTCTAAGGAGAACTGAGCAGTGCCGAACGGGACCCAGAGGACCGCCTCGCCGATCAGGCGTGGGCGGTGACCACCCTGGCCTCTACCTGAAATAGCGATCTAATCGCCTTAGAAGGCTTGATGCTGGAGGGTCGAGCAGACACCAAGTGTCACGAATGCTCCTTACCCTACCTCTTCTTGCTTCTCTAATAATCAATGTTAACA</t>
  </si>
  <si>
    <t>TAGCCAAATGCCTCGTCATCTAATTAGTGACGCGCATGAATGGATGAACGAGATTCCCACTGTCCCTACCTACTATCTAGCGAAACCACAGCCAAGGGAACGGGCTTGGCGGAATCAGCGGGGAAAGAAGACCCTGTTGAGCTTGACTCTAGTCTGGCCCTGTGAAGAGACATGAGAGGCGTAGAATAAGTGGGAGGCCCGCCCGGGCCGCCGGTGAAATACCACTACTCTGATCGTTTTTTCACTTACCCGGTGAGGCGGGGGGGCGAGCCC</t>
  </si>
  <si>
    <t>TGAGCAGTGCCGAACGGGACCCAGAGGACCGCCTCGCCGATCAGGCGTGGGCGGTGACCACCCTGGCCTCTACCTGAAATAGCGATCTAATCGCCTTAGAAGGCTTGATGCTGGAGGGTCGAGCAGACACCAAGTGTCACGAATGCTCCTTACCCTACCTCTTCTTGCTTCTCTAATAATCAATGTTAACA</t>
  </si>
  <si>
    <t>Oxyrhabdium leporinum</t>
  </si>
  <si>
    <t>Günther's Philippine shrub snake</t>
  </si>
  <si>
    <t>Cyclocoridae</t>
  </si>
  <si>
    <t>GCA_032468155.1</t>
  </si>
  <si>
    <t>R2-1_OLe</t>
  </si>
  <si>
    <t>DPSHPSALLTEGRGIVTGLNMHIFFSPGPPGLSDSSDRDGNANSTGTQSEANNPSFPCFCGAQFKTKRGLGKHQSYRHPAQVNAERVKALPTKRLTWSHEDDEALRRLANNIWKDGMMKKVLITNLTPYFPGRSHEAIKKRLQVITWSPERAEHPTVRETPDTNPVERDTPGTTDPVTHGPDPSASWRDALLRAAAEHLTESNMGAEELTQIARDLQNGVSRKRIRTRLNQHAEKYFPHKWKPSVIRPKKTIASSKKAIRRANYATVQKLYKLRQRDAASTVLSGRWRSAYKGPAPIPQGMEEYWRSVFETPSAADNSVPVVPSTVLWSLMEPIAPSEVTAALHGMKASAPGLDRISAEELLTWDQPSLAAYYNVLLAVGGPPKHISCSRVVFLPKTEDPSAPGDYRPISIASTILRAMHKILAWRLRDTLQLSPLQHAFLQRDGCLEASTLLHTIFRGVHTDRVPCAMLFLDVAKAFDTVSHMSLFRVAREAGLPRPMVSYLRHLYQESTIQLAEATTQCGRGVRQGDPLSPLLFIMVMDDIIKSSLPDIGFDLNGQKIGSLAYADDLVLLAGNPSRLQEKLNLLSEGLQRAGMALNAKKSHGITIARDGKRKCMALVPEAYKCKGDNIQPLGTDDSVKYLGLQFNWKGRITPKHTGKLATMLNELTKAPLKPHQRLKLLKIHLVPKLTHELVLGHAHRNTLKKLDCLTRAAVRRWLRLPPDTPVGYFHANVKDGGLGMPCFSTSIPLLQQKRLEKIALSPASLFQEVQRQDSFRTLGRRIERPCRLNGLEVATKAEVREGWRIALSSSVDGRELSIPKVDKASHEWLRNPARVFPRLYIRGIQLRCGLLPTKARSARGNNRQVTDRTCRGACRAPETLNHVLQVCEVTHDARCARHNRVLRSLEKLLSRAGIQTRVEPIIPSGASFIKPDLIAEMENQLWVLDVSVVAGYRLEESWEIKSAKYGRPDRVADIRRWAAVPDTTPVFQLPVIISNRGLFYEPSGKKLRALGLSCRDIMDLCVLAIGGSLKCYDWYTRGTKDWKC</t>
  </si>
  <si>
    <t>CCCCGAGAGAGGGGCCCGCGCCTTGGAAAGCGTCGCGGTTCCGGCGGCGTCCGGTGAGCTCTCGCTGGCCCTTGAAAATCCGGGGGAGAAGGTGTAAATCTCGCGCCGGGCCGTACCCATATCCGCAGCAGGTCTCCAAGGTGAACAGCCTCTGGCATGTTAGAACAATGTAGGTAAGGGAAGTCGGCAAGCCGGATCCGTAACTTCGGGATAAGGATTGGCTCTGAGGGCTGGGCCGGTCGGGCTGGGGCGCGAAGCGGGGCTGGGCGCGCGCCGCGGCTGGGAGAGGCGCCTGCGCTTCCCCGCTCCCCCGCCCCCTCCGGGGGGCCGGGCGGGGTCGGGGGGGCGCGGCGGCGATTCCGGAGGCGAGCCGGGCCCTTCCCGTGGATCGCCCCAGCTGCGGCGGGCGGCGGCCGTCCCGCCCCCCTCGCGGGGCCGGCGGCGGCCCGTCGTCCCGCCTCGGCCGGCGCCTAGCAGCTGACTTAGAACTGGCGCGGACCAGGGGAATCCGACTGTTTAATTAAAACAAAGCATCGCGAAGGCCCGCGGCGGGTGTTGACGCGATGTGATTTCTGCCCAGTGCTCTGAATGTCAAAGTGAAGAAATTCAATGAAGCGCGGGTAAACGGCGGGAGTAACTATGACTCTCTTAGAA</t>
  </si>
  <si>
    <t>GATCATAGTTGCATGACTTGGACGCCTCCGCGTGGCGACCGCTGGATATGATACTACGGTATCAGAACTAAGATCCAAGTCACCCCTCTGCCCTACTAACGGAAGGCAGAGGGATTGTTACTGGTTTGAATATGCATATATTTTTCAGTCCTGGTCCCCCTGGACTTTCGGACTCCAGTGACAGAGATGGGAACGCCAATAGTACCGGCACCCAGAGCGAAGCAAACAACCCCAGCTTCCCATGCTTCTGTGGGGCACAATTTAAAACCAAGAGGGGCCTCGGCAAGCACCAATCCTATCGCCATCCGGCACAGGTGAACGCCGAACGAGTAAAAGCCCTGCCCACGAAGCGCCTAACATGGAGCCATGAGGACGATGAGGCCCTGCGACGGCTAGCTAACAATATCTGGAAGGATGGGATGATGAAGAAGGTGCTTATCACCAACCTCACACCCTACTTCCCCGGCCGTTCGCATGAAGCGATTAAGAAACGCCTCCAAGTGATTACATGGTCTCCAGAAAGAGCGGAACACCCCACTGTGCGTGAAACCCCAGACACAAACCCGGTTGAGCGTGATACCCCAGGAACCACAGATCCGGTTACCCATGGACCGGACCCCAGTGCCTCATGGAGAGATGCCCTCCTGAGAGCTGCGGCAGAACATCTCACAGAAAGCAACATGGGGGCGGAGGAGCTGACCCAGATTGCCCGAGACTTGCAGAACGGAGTGAGTCGCAAGCGAATTAGAACGCGACTGAATCAGCACGCGGAAAAGTACTTCCCGCACAAGTGGAAGCCGTCGGTCATCCGACCAAAGAAAACTATTGCTAGCAGCAAAAAAGCCATCCGTAGAGCGAACTATGCCACCGTTCAAAAGCTCTACAAGCTGCGGCAACGCGATGCTGCCTCCACTGTACTGTCCGGACGCTGGAGAAGCGCGTACAAAGGGCCAGCGCCGATCCCACAAGGGATGGAAGAATACTGGCGGTCAGTATTCGAAACACCGAGCGCAGCGGATAATAGCGTACCTGTAGTCCCTTCTACAGTCCTGTGGTCACTCATGGAACCGATTGCCCCGTCGGAGGTTACAGCAGCACTCCACGGTATGAAAGCCAGTGCTCCGGGACTGGACAGAATATCGGCGGAGGAGCTACTAACCTGGGACCAGCCTTCACTAGCAGCATACTATAATGTGTTGTTAGCTGTGGGTGGCCCGCCGAAGCACATCTCTTGTTCAAGAGTAGTGTTTCTTCCCAAGACGGAGGACCCTTCGGCCCCAGGTGACTACAGGCCTATTTCCATTGCCTCAACCATCCTGCGTGCAATGCATAAGATCCTCGCCTGGCGCCTACGAGATACGCTTCAGCTCTCTCCCCTCCAGCATGCTTTCCTCCAAAGAGATGGCTGCCTCGAGGCTTCGACCTTGCTGCATACTATCTTCCGCGGGGTCCACACAGATAGAGTTCCATGTGCGATGCTGTTTTTAGACGTTGCCAAAGCGTTTGATACGGTGTCACATATGAGTCTCTTCCGTGTGGCCCGCGAGGCAGGTCTACCTCGTCCGATGGTGTCATACCTACGACACCTATACCAGGAATCCACAATCCAGCTTGCAGAGGCCACCACCCAGTGTGGCCGGGGTGTTCGACAAGGCGACCCATTATCCCCACTCCTGTTTATAATGGTCATGGATGACATCATAAAATCGTCGCTCCCTGACATCGGGTTCGACTTAAATGGCCAGAAAATCGGCAGTCTAGCGTATGCGGATGACCTCGTGCTCTTAGCTGGCAATCCCAGCAGGCTTCAGGAGAAACTAAATCTACTCTCTGAAGGCCTCCAGCGAGCCGGTATGGCACTCAACGCTAAGAAATCCCACGGCATCACCATCGCCAGGGATGGAAAGCGTAAGTGCATGGCCCTAGTCCCAGAAGCATATAAGTGTAAGGGGGATAACATCCAACCCCTAGGGACTGATGACTCAGTTAAATACCTGGGCCTCCAGTTTAACTGGAAAGGGCGAATAACACCCAAACATACCGGCAAGCTGGCAACCATGCTAAATGAGCTGACCAAGGCACCCCTTAAGCCGCACCAGCGACTTAAGCTTTTAAAAATCCATCTGGTGCCCAAATTAACACACGAATTGGTCTTAGGTCATGCCCATCGAAACACCCTGAAAAAGCTAGACTGCCTAACACGTGCTGCGGTGCGGCGATGGCTTCGGCTTCCACCAGACACACCGGTGGGATACTTCCACGCGAATGTCAAAGACGGTGGCTTGGGGATGCCGTGTTTCTCCACTTCTATCCCACTCCTGCAACAAAAGAGGCTCGAGAAGATAGCCCTGAGCCCTGCATCCCTGTTCCAGGAGGTGCAGAGACAGGACTCCTTCCGAACCTTAGGGCGCCGCATTGAAAGGCCATGCAGACTGAATGGCCTGGAGGTGGCAACCAAGGCAGAAGTGAGAGAAGGGTGGAGGATCGCGCTCTCCAGCTCCGTGGATGGCAGAGAGCTGAGTATCCCGAAGGTAGATAAAGCCAGCCACGAGTGGCTACGCAATCCTGCTCGGGTGTTCCCTCGACTCTACATCAGGGGCATCCAGCTGCGATGTGGGCTACTCCCCACCAAAGCCAGGAGTGCGCGGGGAAACAACAGGCAAGTTACCGACAGAACTTGCAGGGGAGCCTGTCGTGCCCCAGAAACCCTAAACCATGTGCTGCAAGTGTGCGAGGTGACGCACGATGCCAGGTGCGCACGCCACAACCGAGTGCTGCGGTCCCTCGAGAAGCTGCTGAGCCGTGCGGGTATCCAGACGAGAGTGGAGCCGATCATCCCATCGGGCGCCTCCTTCATCAAGCCGGACCTGATCGCAGAGATGGAGAACCAGCTGTGGGTCCTCGACGTCTCCGTGGTCGCCGGCTACCGATTGGAGGAATCCTGGGAGATCAAGTCTGCTAAGTATGGACGTCCCGACCGAGTCGCAGATATTCGACGCTGGGCTGCAGTACCGGACACCACCCCCGTTTTCCAGTTACCGGTCATCATTTCCAACAGAGGGCTGTTCTACGAACCATCGGGCAAGAAACTTCGGGCTTTGGGTTTGAGCTGCCGGGACATTATGGACCTATGTGTTTTGGCCATTGGCGGCTCGCTCAAGTGCTACGATTGGTACACTCGTGGAACAAAAGACTGGAAATGTTGATTTGCTTTGCTTTGTATTGTCTGTATGACGTTGACGTTGTTGTCTAATAGCGGGCGACCGCCTTGAAAGGGGAGGCGGGCGGGGAAGGTACAAATATATGTATATATGTGTAAGTTTTGACATCCCTATACATTGCTGTAACCTGTAACTGTCTTGTTTTGCCTTTTCAAAAATAAAATGTAAC</t>
  </si>
  <si>
    <t>TAGCCAAATGCCTCGTCATCTAATTAGTGACGCGCATGAATGGATGAACGAGATTCCCACTGTCCCTACCTACTATCTAGCGAAACCACAGCCAAGGGAACGGGCTTGGCGGAATCAGCGGGGAAAGAAGACCCTGTTGAGCTTGACTCTAGTCTGGCCCTGTGAAGAGACATAGAAAATGTTTAAGCCACACCAACGGCTTAAGCTACTAAAACTCCACCTG</t>
  </si>
  <si>
    <t>TGATTTGCTTTGCTTTGTATTGTCTGTATGACGTTGACGTTGTTGTCTAATAGCGGGCGACCGCCTTGAAAGGGGAGGCGGGCGGGGAAGGTACAAATATATGTATATATGTGTAAGTTTTGACATCCCTATACATTGCTGTAACCTGTAACTGTCTTGTTTTGCCTTTTCAAAAATAAAATGTAAC</t>
  </si>
  <si>
    <t>Pseudoxenodon macrops</t>
  </si>
  <si>
    <t>Large-eyed bamboo snake</t>
  </si>
  <si>
    <t>GCA_032467955.1</t>
  </si>
  <si>
    <t>R2-1_PSm</t>
  </si>
  <si>
    <t>TGCRPTHKAPHVDPGRRRGSAAARQQALEGGIDEEGVFALLTPQFPGRSQEAIKKRLQIIKWDPPSPERQKSEDPERPPQHDNPDRSDLIHPLPTPVSENTAAVWRGALLAAVADHLKEDKMGGVELTQIARDLQSGEISGKQCRARLNQHAQAWFPHKWRPSVSGSNTADRKWNKNSIRRANYACVQKLYQLRRRDAAATVLSGRWRNAYKGPATRPPGMEEYWSTVFQTKSANDDSAPAEPSAVLWTLLDAIGPSEVTAALNGMKSSAPGLDRLPAEELLGWDQSSLAAYYNLLLVAGGPPKHLACSRVVFIPKTEDPMSPGDYRPISIASTILRAFHKIMAWRLRDTIQLSPFQHAFLQRDGCLEATTLLHSVIRRVHSDKVPCAMLFLDVAKAFDTVSHKSLFRVAYEAGLPPPWVSYLRHLYQHSTVELAGSTTKCGRGVRQGDPLSPLLFIMVVEDLLKASLPNVGHDFNGQNIGCLAYADDLVLFAEKPSRLQEKLDLLSGALRKAGMTLNAKKSHGLTIAKDGKRKCMALVPAVYECEGELINPLGTDDSVRYLGLQFNWKGRVIPKHTGKLDKQLIELTKAPLKPHQRLKLLKSHLVPKFTHELVLGHAHKNTRKTLDCLTRAAVRQWLRLPKDTPVAYFHAAVLDGGLGLPCFSTAIPLLQQKRLEKVALNPATIYQIVQRQDSFRSLSRRLDQPCRLNGSVVTTKAEVREGWQNMLSSSIDGRELSIPEVHKASHEWLRKPARVFPRLFIRGIQLRGGLLPTKARSARGFNRQVTDRTCKGACQTSETINHVLQVCELTHDARCARHNRVLRCLDRMLRRADVQTRVEPVIPSGTLFIKPDLILETANQVWVLDVSIVAGYRMAETWAIKTTKYGRPDRVDDIRRWAAIPVNTPIHHLPIIVSNRGLFYRPSGDGLSALGLSRRDIMDLCLQAINGSLKCFDLYMRGCKN</t>
  </si>
  <si>
    <t>CCTGGTCCCTCTGGACACTTGGACAACAGTAGTAGTGATGGGAACGTTAACCAGACAGACATCATGTACAGCACGGTCGATATCGAGCATCCGTGCTTTTGTGGGAGAAACTTTAAGAGCAAGAGGGGCCTCGGGAAGCATCAATCACACTGTCACCCGGCAGTAGTGAATGCTGAACGGGTTGCCGCCCTACCCACAAAGCGCCTCATGTGGACCCAGGAAGACGACGAGGCTCTGCGGCGGCACGCCAACAGGCACTGGAAGGAGGGATTGACGAAGAAGGCGTCTTCGCTCTCCTTACTCCACAGTTTCCAGGCCGCTCGCAGGAGGCCATCAAGAAGCGCCTCCAGATAATCAAGTGGGATCCACCCAGCCCAGAGAGACAAAAATCCGAAGACCCAGAGAGACCACCACAACATGACAACCCAGATAGATCCGACTTAATCCATCCACTACCCACCCCTGTCTCTGAGAACACAGCTGCCGTATGGAGAGGTGCGCTCCTGGCAGCTGTGGCAGACCATCTCAAGGAGGACAAAATGGGGGGAGTTGAGCTGACCCAGATAGCCCGTGACTTACAGAGCGGTGAGATCAGCGGGAAGCAGTGCAGGGCCCGACTGAACCAGCATGCACAGGCCTGGTTCCCACACAAGTGGAGGCCGTCGGTGTCAGGATCCAACACTGCCGACCGCAAATGGAACAAGAATTCCATTCGTAGAGCAAACTATGCCTGTGTTCAAAAGCTCTACCAACTCCGACGGAGAGATGCTGCCGCTACTGTATTGTCCGGGCGCTGGAGAAATGCGTATAAAGGTCCAGCCACAAGACCCCCAGGTATGGAGGAATACTGGTCAACAGTATTCCAGACGAAGAGTGCCAACGACGATAGTGCACCTGCAGAACCCTCTGCAGTCCTGTGGACCCTCTTGGATGCCATTGGCCCGTCCGAGGTAACAGCAGCCCTCAACGGCATGAAATCCAGTGCTCCGGGACTGGACAGATTACCGGCTGAGGAACTGCTGGGGTGGGACCAGTCATCACTAGCAGCATACTACAATTTGCTGTTAGTGGCTGGCGGCCCCCCTAAACACCTGGCATGTTCGAGGGTGGTGTTTATACCAAAGACTGAGGACCCAATGAGCCCAGGAGACTACAGGCCTATCTCAATAGCCTCGACCATCCTGAGGGCATTCCATAAGATCATGGCTTGGCGCCTGAGAGATACCATACAGCTCTCTCCTTTCCAGCACGCCTTCCTACAACGAGATGGCTGCTTGGAGGCTACGACCCTACTGCACAGCGTTATCCGTAGGGTACACTCGGATAAGGTCCCCTGTGCGATGCTGTTCCTCGACGTTGCCAAAGCGTTTGACACAGTATCGCATAAGAGCCTTTTCCGGGTCGCCTACGAAGCAGGTCTGCCTCCACCATGGGTGTCTTACCTAAGACACCTATACCAACACTCGACCGTAGAACTTGCAGGGTCCACAACCAAGTGTGGCCGAGGAGTACGGCAAGGTGACCCTCTCTCCCCGCTCCTGTTCATAATGGTCGTTGAAGATCTCCTAAAAGCCTCACTACCCAACGTGGGGCACGACTTCAACGGCCAAAACATTGGCTGTTTAGCGTATGCGGATGACCTGGTACTCTTTGCGGAAAAACCCAGCAGGCTCCAGGAAAAATTAGACCTACTCTCCGGAGCCCTCCGCAAAGCCGGTATGACACTTAACGCGAAGAAGTCCCATGGCTTGACCATCGCCAAGGACGGAAAGCGGAAGTGCATGGCCCTGGTCCCCGCTGTCTACGAGTGTGAGGGGGAATTGATCAACCCCCTAGGGACCGATGACTCAGTGAGATACCTGGGTCTCCAGTTTAACTGGAAAGGTAGAGTCATCCCAAAGCATACCGGGAAGCTCGATAAACAACTTATCGAGCTCACCAAGGCACCACTTAAGCCACACCAACGGCTTAAGCTGCTTAAATCCCACCTGGTGCCTAAGTTCACCCATGAACTCGTACTGGGTCATGCCCACAAAAATACGCGTAAAACGTTAGACTGTCTAACAAGAGCCGCGGTGCGACAGTGGCTCAGGCTACCAAAAGACACCCCAGTGGCATACTTCCACGCTGCTGTCTTAGATGGGGGCCTGGGGTTGCCGTGCTTCTCCACTGCTATCCCACTTCTGCAACAGAAACGGCTAGAGAAGGTTGCGCTGAACCCTGCGACTATCTACCAAATAGTGCAGAGGCAGGACTCCTTCCGGTCCTTAAGTCGAAGACTCGACCAGCCGTGTAGACTGAACGGTTCAGTCGTAACAACGAAGGCAGAAGTGAGGGAAGGGTGGCAGAACATGCTCTCCAGCTCCATCGACGGCAGGGAGCTGAGTATCCCTGAGGTGCACAAAGCCAGCCACGAGTGGTTGCGCAAACCAGCCAGGGTGTTCCCACGACTATTTATTAGGGGCATCCAGCTGAGAGGCGGGCTGCTCCCCACCAAAGCCAGGAGCGCGCGGGGCTTTAACAGGCAAGTCACAGACAGGACTTGTAAAGGGGCCTGCCAAACATCCGAAACAATAAACCATGTGCTGCAAGTATGCGAGTTGACTCATGACGCGAGATGCGCACGCCACAACCGTGTGCTCCGCTGCCTAGATAGAATGCTGCGGCGAGCGGATGTCCAGACCCGAGTAGAGCCGGTGATCCCATCCGGGACGTTGTTCATCAAACCGGACCTGATCCTGGAAACCGCTAACCAGGTGTGGGTTCTGGACGTTTCCATCGTAGCCGGCTACCGGATGGCTGAGACCTGGGCCATCAAAACAACCAAGTATGGACGTCCCGACCGTGTCGATGACATCCGCCGCTGGGCCGCAATTCCAGTCAACACTCCGATCCACCACCTTCCCATCATTGTCTCCAACCGTGGGCTGTTTTACCGGCCATCAGGCGACGGCTTAAGCGCTTTGGGACTGAGCCGGAGGGACATAATGGACTTGTGTTTGCAAGCCATCAATGGCTCATTGAAATGTTTTGACCTCTATATGCGCGGGTGTAAAAACTGATAAACGACTTACGTCTGTAACACCGTTTGTACTGTGTTAATGTAACCATACTGTAGCGAGAAATCGCCTTAAACGGACCTGGCGGGCGGGAGTGGTCTTGGTGGGCATGTATAAATTGTACATTTGTATTTTGCACTGCCATCACCTGTACCTGTACTGTCTTGTTTGTTTAAAAATAAAATAAATAAAATAAAAAATAAAAATATATGGCTTGGGCGCCTCCCCGTGGCGACCGCTGGATAGGGTACCCTAAGTACCTGAACTAAGACCCAAGCCACCCCCGTGCGAGGCTAACTACCTCGTAGGGGATTAGCTACTGTATATAATGCATATATTTTTCAGTCCTGGTCCCTCTGGACTTCTGGACAGCAGTAGCAGTGATGGGAATGTCAACAATACGGACACCCAGGACAGCACGGTCTATATCAAACACCCGTGTTTTTGTGGGAAAGACCAAGAGGGGCCTCGGCAAGCATCAATCACACTGCCACCCGGCAATAGTGAATGCTGAGAGCGTTGCTGCCCTATCCACAAAGCGCCTTGCGTGGACCCAGGAGGAGGATGAGCCCCTGCGACGGCATGCCAATAGGCACTGGAAAGATAGACAAAGAAGGCACTCTTCGCTCTCGTTACTCCGCATTTCCCAGTCCGCTCGCAGGAAGCCATTAAAAAGCGCCTCCAATTAACGAAATGGGTTCCATCCGGCCAAGAGACACAACAAACATTAGACCCAGAGAGACCATATCAACCAGACCCAGAGAGAACTGACTCAAACCATCCACTCCTCACCCCTGTCTCTGAGAACGCAGTTGCTAAATGGAGAGGTACACTCCTGGCAACTGCAGCTGACCATCTCAGGGAGAGCAGAATGGGGGGAGAGGAGCTGACCCAGATAGCCCGTGACTTGCAGAGAGGTTAGATTAGCCGGTTAGCAGTGCAGGGCCCAACTGAACCGGCATGCACAGGCCTGGTTCCCACACAAGTGGAAGCCGTCGGTTCCCCGATCCAACACTGCCGACCGCAAATGGAATAAGAATTCCATTTGTAGGGCAAATTATGCCTGTGTACAAAAGCTCTACAAACTCCGATGGAGGGATGCTGCCGCTACTGTACTGTCCGGGCACTGGAGGAACGCGTACAAGGGCCCGGCGCCAAGACCACCGGGGATGGAGGAATACTGGTCGTCAGTATTCCAAACGA</t>
  </si>
  <si>
    <t>Grayia smithii</t>
  </si>
  <si>
    <t>Smith's African water snake</t>
  </si>
  <si>
    <t>GCA_032468115.1</t>
  </si>
  <si>
    <t>R2-1_GSm</t>
  </si>
  <si>
    <t>DPDHPLHWQIAVQNLLLIMLKSHDSCLDPSGMQDDSNNDIHTGGRHEIPAVPFVCTCGMQFGTQRSLSMHRFHRHQDELNAERVAALPTRKLVWSREEDLALIRQAETLWQEVMLKKDLYQRLLPLFPGRSVEALKKRLQILKWRPVDNRGSGQTTTAVPPTSVDVPNLTPGAPFVGMPIAIPSFCTVTAPTRLWSMEEDDILRKNADAFHGSAKTKKELGQRLMLYLPGRSADAILKRLRTIKWAPPKLTSKVPTPLTTLTASETSTSSVMHTSLSVASLATGAPILDGKMMTVPVTSEVALGISRSPARAAADFASQATPYDPVVLPIDSSPRRNGVMKSASSEATEIDLSLQLLWRDRLLRLVINTLREQRLGSDELRIIAQDLLSGETSLQQAGILLQGHAQRWFPHKWRPSVVRTPPLIKSWSKNKIRRSNYAIIQRLYATRPKDAASTVFSGNWRDAYRGSAHLPSEMDSYWSSIFETPSSTDDRISFPLSELQWSLMEPIAPSEVTAALRGMGSTAPGLDRISAVDLLSWHQPSVAAYFNLLLATESPPQHLACSRVTFLPKTSNPTLPGDYRPISVASVLLRAFHKIMALRLQDSVNISPLQHAFQQRDGCLEATTLLHSIFRLIHTKQVPCAMVFLDVSKAFDTVSHQTLFRVAADAGLPPPLISYLRNLYGSATVKMTNRFVHCGRGVRQGDPLSPILFLLVIDEILKSCLPQVGFDFDGHLIGSLAYADDLVLLARTPARLQEKLDCLNDALRRAGMSLNVKKSFGMTIAKAGKQKHMVLLPKPYIVSSDSIYPLGPTETVNYLGLQFNWKGRVSVKHTGKLERLLCELTQAPLKPYQRLDLLKRFLVPKLTYELVLGTAHRNTLLKLDRLIRSSIRCWLRLPPDTPTAYFYAPIKSGGMGVPCFGTSIPLLQRARLAKLAENSGQLYKTLLIQSFFRSLQQRVEKPCRLNSVVVSSKIEVKGEWTTLLHQSVDGRELGAAGIDPASHGWLLQPSGVFPRLYLRGLQLRGGLLSTKSRNARGVCRQVTDKSCKGSCRMVETINHILQVCEITHDARCARHNRVVQLLEKSLRLHCVRTWVEPIIPSVSSFLKPDLILETNDNFWVLDVSVVSGHRLQTTWDLKTAKYGSPDRVADIAVWTDKPFPIHQLPVIISNRGLILKASSAGLRTLGLSRRDIMDLCLLAIRGSLKCYDMYMRGTWTGCK</t>
  </si>
  <si>
    <t>CCAGTGCTCTGAATGTCAAAGTGAAGAAATTCAATGAAGCGCGGGTAAACGGCGGGAGTAACTATGACTCTCTTAAGG</t>
  </si>
  <si>
    <t>ACATAGTTACATGGTCTGGACGCCTCCTCGTGGCGACCGCTGGATAGGGGTGAGAGTGCTCACCCTGAACTAAGATCCAGACCACCCTCTGCATTGGCAGATTGCCGTGCAGAATTTATTGCTGATTATGTTGAAATCACATGATTCGTGTCTTGATCCCTCTGGAATGCAAGACGACAGCAATAACGACATTCATACAGGTGGCAGACATGAGATTCCAGCAGTTCCCTTTGTGTGTACTTGTGGCATGCAGTTCGGGACACAACGGAGTTTGAGTATGCATCGTTTCCATCGCCACCAAGACGAACTGAATGCTGAGCGGGTTGCGGCGTTACCAACCAGGAAGTTGGTTTGGTCCCGGGAAGAAGACTTGGCTTTGATAAGACAGGCGGAGACGCTTTGGCAAGAGGTTATGCTTAAGAAAGATCTGTACCAGCGTCTGCTGCCTCTTTTTCCTGGGCGATCAGTGGAGGCCCTGAAAAAACGCCTCCAAATTCTTAAATGGAGGCCTGTGGACAACAGAGGCTCAGGGCAAACAACGACTGCTGTTCCACCGACATCTGTTGACGTGCCAAATCTGACTCCTGGGGCACCTTTTGTTGGGATGCCGATTGCGATTCCATCTTTTTGCACAGTGACAGCCCCAACTCGCTTGTGGTCGATGGAAGAAGATGACATCTTACGGAAGAATGCGGATGCTTTCCATGGGTCTGCGAAGACAAAGAAAGAACTTGGTCAACGCCTGATGTTGTATTTACCAGGTCGAAGCGCAGATGCCATCTTGAAACGTTTACGAACCATCAAATGGGCTCCGCCCAAGTTAACATCGAAGGTTCCAACTCCGCTTACAACTCTTACTGCGTCTGAAACATCGACCTCTTCCGTGATGCATACTTCGTTGTCTGTAGCATCTTTGGCCACAGGAGCCCCGATACTGGATGGGAAAATGATGACAGTTCCGGTGACATCCGAGGTGGCTCTTGGAATTTCTCGCTCTCCTGCTAGAGCAGCCGCGGATTTTGCTTCCCAAGCAACGCCCTACGATCCAGTTGTTTTACCAATTGACTCTTCACCGAGGCGGAATGGAGTGATGAAGTCAGCTAGCAGTGAGGCCACCGAGATAGATTTATCTTTACAACTATTATGGAGAGACAGATTGCTGCGTTTAGTGATTAACACCTTGCGTGAGCAGAGGTTGGGGAGCGATGAGCTACGAATTATTGCTCAAGATCTACTATCGGGAGAAACCAGTTTGCAACAGGCGGGTATTCTCCTACAAGGGCATGCCCAACGGTGGTTTCCCCACAAGTGGCGGCCCTCTGTGGTTCGTACACCACCTTTGATTAAGAGTTGGAGCAAGAACAAAATCAGGCGCTCCAACTACGCGATAATTCAGCGCCTGTACGCGACCCGACCTAAAGACGCAGCTTCAACTGTCTTCTCTGGTAACTGGCGCGATGCGTATCGCGGCTCTGCCCATCTCCCATCGGAGATGGACAGTTATTGGTCTTCCATCTTTGAGACCCCGAGTTCGACGGATGATCGGATATCTTTCCCTTTGTCTGAACTTCAGTGGTCCTTGATGGAACCAATTGCGCCATCTGAAGTCACCGCAGCTCTTCGTGGGATGGGTTCTACTGCTCCAGGGCTTGACAGGATCTCAGCTGTGGATTTATTATCCTGGCATCAACCGTCCGTAGCAGCTTATTTCAACCTGCTACTGGCCACCGAGAGTCCTCCTCAACATCTGGCATGCTCTCGGGTTACGTTCCTGCCTAAGACAAGTAATCCCACTCTACCTGGAGACTACAGACCCATCTCGGTAGCTTCGGTGTTACTTCGCGCATTTCATAAGATCATGGCACTTCGCCTCCAGGACTCCGTGAATATTTCACCATTACAACATGCCTTTCAACAAAGGGATGGCTGCCTGGAGGCTACGACGTTGTTACATTCTATTTTTCGTCTCATCCATACAAAGCAAGTGCCATGCGCGATGGTGTTTTTGGACGTTTCAAAGGCCTTCGATACTGTATCGCATCAGACGCTGTTTCGTGTGGCCGCCGATGCTGGTCTTCCTCCTCCCTTGATTTCGTACCTTCGTAATCTGTACGGATCAGCCACGGTGAAGATGACGAACAGATTTGTGCACTGTGGGCGTGGTGTGCGTCAGGGTGATCCTTTATCACCAATACTTTTCCTGTTGGTCATTGATGAGATTTTGAAGTCTTGCCTTCCTCAAGTAGGGTTTGACTTCGATGGCCATCTGATCGGTAGCCTGGCATATGCCGATGACTTAGTGTTATTGGCTCGAACACCTGCCAGGCTGCAGGAGAAGCTTGATTGCCTTAATGACGCCCTTCGCAGAGCAGGAATGTCTCTCAACGTTAAGAAATCTTTTGGCATGACCATTGCGAAAGCCGGGAAGCAAAAGCATATGGTCCTTCTTCCGAAACCCTATATAGTCTCTTCCGATTCTATCTATCCATTGGGGCCCACAGAGACTGTTAACTATTTGGGGCTCCAATTTAATTGGAAGGGGCGGGTTTCGGTAAAGCATACCGGCAAGTTGGAGAGACTGCTCTGTGAGTTGACCCAGGCTCCTCTCAAGCCTTATCAGAGGCTTGACCTGCTTAAGAGGTTCCTGGTCCCTAAGCTTACTTATGAACTTGTTTTAGGAACCGCCCACAGGAACACTCTTCTTAAACTGGACCGTCTGATTCGTTCGTCCATCAGATGCTGGCTACGGCTGCCCCCGGATACCCCGACCGCCTACTTTTACGCCCCGATAAAGAGCGGGGGAATGGGTGTCCCATGCTTCGGAACATCTATTCCTCTTCTCCAACGAGCTCGCCTTGCCAAGTTGGCGGAGAATTCCGGCCAACTTTATAAGACCTTACTTATTCAATCTTTTTTCCGCTCTCTGCAGCAGCGAGTAGAGAAACCGTGCAGGCTGAACTCGGTTGTTGTTTCATCTAAGATCGAAGTGAAGGGCGAGTGGACGACTTTGCTGCATCAGTCCGTGGACGGCCGAGAGTTGGGAGCGGCCGGGATCGATCCAGCCAGCCATGGGTGGTTGCTGCAACCCTCCGGTGTGTTTCCCCGATTATATCTACGGGGGCTGCAACTTCGGGGTGGTTTGCTATCTACGAAATCGAGGAATGCCCGTGGCGTCTGCAGGCAGGTGACAGACAAGAGCTGCAAGGGATCCTGCAGGATGGTGGAAACCATTAACCACATCTTGCAGGTATGTGAGATTACCCACGATGCGAGGTGTGCCCGTCACAACCGTGTTGTACAGCTGCTTGAGAAGTCCCTACGGCTCCACTGTGTTCGAACTTGGGTGGAGCCTATTATTCCGTCTGTGTCATCGTTTCTGAAGCCGGACCTGATTCTTGAGACCAATGACAACTTTTGGGTCCTGGATGTTTCGGTGGTCTCTGGCCATCGACTACAGACGACGTGGGACCTCAAGACTGCTAAGTACGGGAGCCCGGATCGTGTCGCTGATATTGCCGTTTGGACTGACAAGCCTTTTCCAATACATCAGCTTCCAGTCATCATTTCCAACCGGGGACTTATTTTAAAGGCTTCTTCTGCTGGACTGCGCACTTTGGGCTTGAGCCGCAGGGACATTATGGACCTCTGTTTATTGGCCATACGCGGCTCGCTCAAGTGCTATGACATGTACATGCGGGGGACATGGACTGGTTGTAAATGATTTAATGTGTCTCATGTACTGCTTACTTGTAATGTCTATTAGCGACTTTGTTCGCCTTAGGGAGTCTGTGTGCGGGGTGGGGGGCCCTTGATGGGATTCCTATTCTTGTATGCTGACTGTCTAAAAATAAATGTTTCC</t>
  </si>
  <si>
    <t>TGATTTAATGTGTCTCATGTACTGCTTACTTGTAATGTCTATTAGCGACTTTGTTCGCCTTAGGGAGTCTGTGTGCGGGGTGGGGGGCCCTTGATGGGATTCCTATTCTTGTATGCTGACTGTCTAAAAATAAATGTTTCC</t>
  </si>
  <si>
    <t>Ahaetulla prasina</t>
  </si>
  <si>
    <t>Asian vine snake</t>
  </si>
  <si>
    <t>GCA_028640845.1</t>
  </si>
  <si>
    <t>R2-1_APr</t>
  </si>
  <si>
    <t>LQAWTPPRGDRRGGYLVPKPRSKPPLCMPYRPSRGIATGYLTIVYSPSPSGHMDSSDKDGNAIGAGTQNRADNPRYPCFCGSTFRSKRGLGLHRAHKHPAVLNAERLAVLPTKRLTWTQEDDEALKRLSDKHWERGMLKKDLITLLTSYFPDRSFEAVKKRLQLTKWAPPEENPERLERPHRAETPERVDAHLADPTETLQSHGPDPTTATSWRRALLVAAADRFKETKLGAEELNQMVRDIQTGELSRKQCRARLRQHAKQWFPHKWKPSKPKPANASCLKNKKAIRRANYAMVQKLYRLRRRDAASTVLSGRWRNAYRGPAPLPPEMEEYWASVFQTPSANDDRSPAEPAAVLWSLVAAITPSEVTSALNGMKDSAPGLDKIPAEELLTWDQPSLAAYYNLLLAAGGPPKHLSCSRVVFLPKTDEPSAPGDYRPISIASTILRAFHKILAWRLRDTLQLSPLQHAFLQRDGCLEASTLLHSIFRRIHTSRVPCAMLFLDVAKAFDTVSHKSLFRVAYEAGLPPPLVSYLQHLYKRSSVKLAETTKCGRGVRQGDPLSPLLFILVIDDIVKRSLPDVGFDFDGQRVGSLAYADDLVLFAEKSTRLQEKLNLLSEALQQAGMALNAKKSHGLTIARDGKRKCMALVPTTYECKGDTIQPLGTDDQVRYLGLQFNWKGRIVPKHTGKLDSLLNELTKAPLKPHQRIKLLTTFLVPKFTHELVLGHAHRNTLKRLDCLTRAAVRRWLRLPTDTPTGYFHANVLDGGLGLPCFSTSIPLLQQKRLEKIALNPATLFQIVQRQDSFRSLAQRMDRPCRLGGAVATTKAEVREGWQIMLSASVDGKELSIPQVDKASHEWLRRPARVFPRLYIRGIQLRGGLLPTKARSARGNNRQVTDRTCRGACRAPETQNHILQVCELTHDARCARHNRVLRTLEKQLRRTEARTRMEPVIPSGSSFIKPDLIVEAANQMWVLDVSIVAGYRMEETWGIKARKYGREDRVADIRRWADVPEHTPVFQMPVVISNRGLLYGPSGEGLRAMGLSRRDLTDLCLLAISGSLMCFDLYKRGTKDWKD</t>
  </si>
  <si>
    <t>GCCGGCGGCGGCCCGTCGTCCCGCCTCGGCCGGCGCCTAGCAGCTGACTTAGAACTGGCGCGGACCAGGGGAATCCGACTGTTTAATTAAAACAAAGCATCGCGAAGGCCCGCGGCGGGTGTTGACGCGATGTGATTTCTGCCCAGTGCTCTGAATGTCAAAGTGAAGAAATTCAATGAAGCGCGGGTAAACGGCGGGAGTAACTATGACTCTCTTAAGT</t>
  </si>
  <si>
    <t>GATATAGGACAATAGTCATAGTTACAGGCTTGGACGCCTCCGCGTGGCGACCGCCGGGGAGGGTACTTGGTACCCAAGCCAAGATCCAAGCCACCCCTCTGCATGCCATACCGCCCTAGCAGAGGGATTGCCACTGGTTACTTAACCATAGTATATAGTCCTAGTCCCTCTGGACACATGGACTCCAGTGACAAAGATGGGAATGCCATTGGTGCAGGCACCCAGAACAGAGCGGACAATCCCAGATACCCGTGCTTCTGTGGCTCCACTTTTAGATCCAAACGGGGCCTCGGCCTACATAGAGCGCATAAACATCCGGCAGTACTAAATGCCGAGCGCTTGGCCGTACTACCAACGAAGCGTCTGACATGGACCCAGGAGGACGATGAAGCGCTCAAGCGGTTATCGGACAAGCACTGGGAAAGAGGTATGCTGAAGAAGGACTTAATCACCCTTCTCACGTCCTACTTCCCAGATCGTTCGTTCGAGGCCGTCAAAAAGCGTCTTCAATTGACCAAGTGGGCTCCACCCGAAGAAAACCCAGAGAGACTTGAACGCCCTCATAGAGCGGAAACCCCAGAGAGAGTGGATGCACATCTCGCAGATCCGACCGAAACTTTGCAGAGCCATGGTCCGGATCCCACCACCGCTACCTCATGGAGACGTGCCCTCCTGGTAGCCGCGGCAGACCGCTTTAAGGAGACCAAGCTGGGGGCGGAGGAGTTGAACCAGATGGTCCGAGACATACAGACTGGAGAGCTCAGCCGAAAGCAATGCAGGGCCCGGCTAAGACAACATGCCAAACAATGGTTCCCACACAAATGGAAACCATCAAAACCTAAGCCCGCCAACGCGTCATGTCTTAAAAACAAGAAAGCCATCCGCAGAGCCAACTACGCGATGGTGCAGAAGCTATACAGGCTTCGGCGACGCGATGCTGCCTCCACTGTACTGTCCGGCCGCTGGAGAAATGCGTATAGAGGGCCAGCGCCATTGCCGCCCGAGATGGAAGAATACTGGGCCTCAGTATTCCAAACACCGAGTGCAAACGATGATAGGAGCCCTGCAGAGCCAGCTGCAGTCCTGTGGTCCCTAGTGGCAGCCATTACCCCATCAGAGGTCACGTCAGCCCTCAACGGTATGAAAGATAGTGCGCCAGGACTCGATAAAATACCGGCGGAGGAACTGCTGACCTGGGACCAGCCCTCGCTAGCAGCATACTACAACTTGTTGCTAGCAGCTGGTGGCCCACCGAAACACCTCTCATGCTCCCGAGTGGTGTTCCTTCCCAAGACGGACGAACCATCGGCTCCTGGGGACTATAGGCCTATCTCAATCGCTTCAACCATCCTCCGGGCTTTCCATAAGATCCTAGCATGGCGCCTACGAGATACGCTTCAGCTCTCTCCACTCCAGCATGCGTTCCTCCAGCGAGACGGCTGTTTGGAAGCATCGACCCTGCTACATTCCATCTTTCGTAGAATCCATACGAGTCGAGTGCCCTGTGCGATGCTGTTCCTCGACGTCGCCAAAGCGTTTGATACAGTTTCGCATAAGAGTCTCTTCCGTGTGGCCTACGAAGCGGGTCTGCCTCCTCCGCTGGTGTCATACCTCCAACACCTGTACAAGAGATCATCCGTTAAACTTGCAGAGACCACCAAGTGTGGTCGGGGCGTTCGGCAAGGCGACCCTCTATCCCCGCTCCTTTTCATCTTGGTCATCGACGACATCGTCAAACGCTCACTCCCAGACGTGGGGTTTGACTTTGATGGCCAAAGAGTCGGCAGTCTAGCCTATGCAGACGACCTAGTGCTCTTTGCAGAAAAATCCACCAGGCTTCAGGAGAAACTCAACCTGCTATCCGAAGCCCTCCAGCAAGCCGGTATGGCACTAAACGCTAAGAAATCCCACGGCCTCACCATCGCCAGGGACGGAAAGCGTAAGTGCATGGCCCTAGTCCCCACTACATACGAGTGCAAAGGGGACACCATACAACCCCTAGGGACAGATGACCAAGTGAGATACCTGGGCCTCCAGTTTAACTGGAAAGGAAGGATCGTACCGAAACATACCGGCAAGCTGGACTCTCTGCTGAACGAGCTGACCAAGGCACCGCTTAAGCCGCACCAGCGGATTAAGCTCCTAACCACCTTTCTGGTGCCCAAGTTCACCCACGAACTGGTCCTAGGTCACGCCCACCGTAATACCCTGAAACGGCTAGACTGCTTGACGAGAGCTGCGGTGAGACGCTGGCTCAGGCTTCCTACCGATACCCCAACGGGCTACTTCCACGCTAACGTCTTAGACGGAGGTCTGGGGCTGCCATGTTTCTCCACCTCAATCCCACTTCTGCAACAGAAGCGGCTCGAGAAGATAGCCCTGAACCCTGCAACTCTCTTTCAGATAGTGCAGAGGCAGGACTCCTTCCGGTCGCTAGCGCAGCGAATGGACCGGCCATGCAGACTGGGCGGCGCGGTCGCAACCACCAAAGCAGAAGTGAGAGAAGGGTGGCAGATCATGCTCTCCGCCTCCGTCGACGGCAAAGAGCTGAGTATCCCACAGGTAGACAAAGCCAGCCACGAGTGGCTACGCCGACCAGCCCGGGTGTTCCCCCGACTCTACATCAGGGGCATCCAGTTGAGAGGCGGGTTACTCCCCACCAAAGCCAGGAGCGCCCGGGGAAACAACAGACAAGTCACAGACCGGACTTGTCGGGGAGCCTGCCGTGCCCCAGAAACCCAGAACCATATCCTGCAGGTTTGCGAGTTGACTCACGATGCGAGATGTGCACGCCACAACCGAGTGCTTCGGACCCTGGAGAAGCAGCTACGCCGAACGGAGGCCCGTACCAGAATGGAGCCAGTGATTCCATCCGGATCTTCCTTCATAAAGCCGGACCTGATCGTAGAGGCGGCCAACCAGATGTGGGTCCTCGACGTGTCCATCGTGGCCGGATACCGAATGGAAGAGACCTGGGGCATAAAAGCCAGAAAGTACGGGCGTGAAGACCGCGTGGCAGACATCCGCCGATGGGCCGACGTACCCGAGCACACACCAGTGTTCCAGATGCCGGTGGTGATTTCGAACCGAGGGCTGCTCTACGGGCCGTCAGGCGAAGGACTTCGAGCCATGGGCCTGAGCCGCAGGGACTTGACGGACCTTTGTTTATTGGCGATCAGCGGCTCACTCATGTGCTTCGATTTATACAAGCGCGGGACTAAGGACTGGAAAGATTGAACAATCTGTTTTGTGTGTTGCTTGTATCCGTTGACATAACTGTCTTCTAGCGATTGTATCGCCTTAGAAAGCCTGGCGGGCGGGAAGGGGATAGAGAGATGTATTATGCTTTATATGTATTGTATACTGATGTATTTTTGGTGTCCGAATACTGATGTATCTTACTGTAAATGTATCATGCACTGCTATAACCTGTACTGTTTTGCCTTGCCTTTCTAAAAATAAACAGTTAAA</t>
  </si>
  <si>
    <t>TGAACAATCTGTTTTGTGTGTTGCTTGTATCCGTTGACATAACTGTCTTCTAGCGATTGTATCGCCTTAGAAAGCCTGGCGGGCGGGAAGGGGATAGAGAGATGTATTATGCTTTATATGTATTGTATACTGATGTATTTTTGGTGTCCGAATACTGATGTATCTTACTGTAAATGTATCATGCACTGCTATAACCTGTACTGTTTTGCCTTGCCTTTCTAAAAATAAACAGTTAAA</t>
  </si>
  <si>
    <t>Liasis olivaceus</t>
  </si>
  <si>
    <t>Olive python</t>
  </si>
  <si>
    <t>Pythonidae</t>
  </si>
  <si>
    <t>rLiaOli1.hap2</t>
  </si>
  <si>
    <t>R2-1_LOl</t>
  </si>
  <si>
    <t>GIHSSGSTNGFDSVGWRKKLLDDIMKNLNEPRMGSDTLVSISQRLRTGELSLVASVECLEDHAKQWFPHKWRPSIPRSRKPFQPYSRKVIRRGTYAAVQRLYYWRQKDAASSVLSGQWRDIYRQWQEMAGLNQHWAKVFEIPSVADTEPPIMPSNLLCSLLDRIHPSEVTAALGDMKASAPGLDCLTAGELLKWHQPSLSAYFNLLLAVEAPPRHLACSRTAFIPKVADPTSPEEFRPISIASVLLRAFHKILARRLRDHLDLSSLQFAFLLRDGCLEATTLLRSVLCRIHHERTSCAMLFLDISKAFDTVSHGTLSRVMRSAGFPPPLVSYIQHLYERSTVQLGDTMVSCNRGVRQGDPLSPLLFILVIDDILRKSLPEVGYNFGGLRLGAMAYADDIVLLADHPQRLQEKLDVFSQALHAAGMALNARKSVGLTVVRDGKRKVVALDPTCYNYRDGPIRSVGLWESVRYLGLQFDWKGQVRFKHTRKIDSMLEEITRAPLKPYQRLRILSAFLIPKFTHELVLGAAHRKTLLQLDRQVRVAVRSWLHLPKDTPLSFFHASVRDGGIGIPSFSTTIPILQKNRFEKLASQTSQWSVVVRDQAAFRVLGNIVNRPCKLNNMAVTTKKESRVEWQRALSQSVDGNEVAIPGVDPVSHRWLRDPSRVFPRLFLRGIQLRGGVLPTRARSARGINREVTDKRCRGPCQASETINHILQACEITHDARCARHNRVLQRLDQCVRKGGAETWVEPIICSGSSFIKPDLIVSKLDHLWILDVSVVAAPRLPVTWDLKVAKYGSAVCARDISTWHASSVPLKHLPVVFSNRGICYEPSGRGLRALGLSHRDIMDLCLLTIQGSLKCYDLYTRGTRSGFGGPV</t>
  </si>
  <si>
    <t>GCTGGCGGCGGCCCGTCGTCCCGCCTCGGCCGGCGCCTAGCAGCTGACTTAGAACTGGCGCGGACCAGGGGAATCCGACTGTTTAATTAAAACAAAGCATCGCGAAGGCCCGCGGTGGGTGTTGACACGATGTGATTTCTGCCCAGTGCTCTGAATGTCAAAGTGAAGAAATTCAATGAAGCGCGGGTAAACGGCGGGAGTAACTATGACTCTCTTAAGG</t>
  </si>
  <si>
    <t>GGCATAGTTACATGGCCTGGGCGCCTCCACGTGGCGACTGCTGGATAGGGTGCGGTTTCCGCACCTGAACTAAGATCCAGGCCACCCTCCTTTTGGGGTTTAATTTCCTGCTAGGAGGTTTTCTGCTGGTTTCTGAACTAAATTTGTATCTGTTTGTCCTGTGCCCTCTGGTGGCAGGACTTCCAGCAGGTATAGCGCTAGTGACTTCCTTGGCCAAAGTAGCCCACGATGGAGGCTGCCGAGTTCCGATGTGCCTATGGCAGAGTATGGCCTTCTATGCGAAGTCTGGCAATGCATAATCACCATCGACATCCAGAGATGGTGAATGAGGCATGTTTAAAGGCACGGCCAGTGTCGCGGCTTAACTGGTCAGGAGAAGAGGAAGAGGCCCTGAGTCAGCTGGCGGATTGTATATGGACAGCTGGAATGTCAAAGGGAGAGCTATGCTCTAAATTAGTGGACTCTTTCCCGGGTCGTTCAGCGGAAGCCATCAAGAAGCGGTTGCAGCACGTCAAATGGGCTCCTCTATCATCTGGGTCATCTTCATCTGAGGTATCCACTCCTCTGGCAGCACCAATGGCTTTGATTCTGTGGGATGGCGGAAAAAGCTTTTGGATGACATCATGAAAAATCTTAATGAGCCCAGGATGGGGTCTGACACCTTGGTATCTATTTCCCAGCGCCTTCGTACGGGCGAGCTCTCGCTGGTGGCTTCTGTGGAGTGCCTAGAAGATCACGCAAAGCAGTGGTTCCCTCATAAGTGGCGGCCATCTATTCCTCGGTCCCGGAAGCCGTTTCAGCCATATTCCCGTAAAGTGATCAGGCGGGGCACGTATGCTGCCGTTCAACGCTTATACTATTGGCGGCAGAAGGATGCAGCATCCTCTGTGCTCTCTGGCCAATGGCGTGACATCTATCGGCAATGGCAGGAGATGGCAGGGCTGAATCAGCATTGGGCGAAGGTGTTTGAGATCCCCAGTGTGGCCGACACGGAGCCTCCTATAATGCCATCTAATTTATTATGCTCCCTCCTGGACCGTATTCACCCCTCTGAAGTGACTGCGGCCTTGGGGGACATGAAAGCGAGTGCTCCAGGGTTGGACTGCTTGACGGCAGGTGAACTTCTTAAATGGCACCAGCCCTCCCTGTCGGCATATTTCAACCTGTTGCTGGCAGTGGAGGCTCCTCCTCGACATTTGGCCTGCTCCCGGACTGCATTCATTCCAAAAGTGGCTGATCCCACGTCTCCGGAAGAGTTCAGGCCGATCTCCATCGCCTCCGTACTTCTCCGAGCTTTCCATAAGATCCTGGCCCGCAGGCTTCGCGATCATCTGGATCTTTCATCCCTCCAATTTGCATTTTTGTTGAGGGATGGATGTCTGGAGGCTACCACCCTATTGCGTTCCGTACTCTGCAGGATACATCATGAACGAACTTCGTGTGCTATGTTATTCCTGGACATTTCCAAGGCCTTCGACACCGTTTCCCATGGAACTCTGTCCCGGGTTATGAGGTCAGCTGGCTTCCCTCCCCCCCTTGTCAGCTATATTCAACATCTATATGAGCGCTCCACAGTGCAGTTAGGGGACACTATGGTGTCCTGTAATAGGGGTGTTAGGCAGGGCGACCCGCTGTCCCCTTTGTTATTTATCCTTGTCATTGATGACATCCTACGAAAGTCGCTTCCAGAGGTCGGGTACAATTTTGGTGGCCTTCGTCTGGGAGCGATGGCGTATGCCGATGACATCGTGCTGCTTGCGGACCATCCTCAACGTCTACAAGAAAAACTAGACGTTTTTAGTCAAGCACTACACGCGGCGGGTATGGCCCTGAATGCTAGGAAATCAGTTGGGCTTACGGTGGTCAGAGATGGGAAGCGGAAAGTGGTAGCATTAGATCCAACCTGCTACAATTATAGGGACGGCCCTATTCGATCGGTAGGGCTATGGGAGTCGGTGAGGTACTTGGGTCTCCAGTTTGATTGGAAGGGTCAGGTTAGGTTTAAACATACCAGGAAGATAGATTCTATGCTCGAGGAAATTACTAGAGCACCGTTGAAGCCGTATCAACGGCTCCGAATACTTTCTGCCTTCCTGATCCCCAAATTTACACACGAACTAGTTCTAGGGGCTGCCCATAGGAAGACGTTGCTGCAGCTGGATCGGCAAGTGAGGGTTGCCGTCCGGTCTTGGCTTCATCTTCCTAAAGATACCCCCCTCAGTTTCTTTCACGCTTCTGTGAGGGACGGAGGGATTGGGATTCCTTCATTTAGTACCACCATCCCAATACTACAAAAGAATAGGTTTGAAAAATTGGCTTCTCAAACCAGTCAATGGTCTGTGGTCGTGAGAGATCAAGCGGCCTTTCGGGTGCTTGGTAACATTGTAAACCGCCCGTGTAAATTGAATAATATGGCCGTGACCACCAAGAAGGAATCCCGGGTAGAATGGCAAAGGGCTTTGTCCCAATCTGTGGATGGTAACGAGGTTGCTATCCCTGGAGTTGACCCTGTTAGCCATAGATGGCTTCGGGATCCTTCCAGGGTGTTCCCCCGATTGTTTCTACGGGGGATTCAACTAAGAGGTGGAGTTCTGCCTACGCGAGCCAGAAGTGCTCGGGGCATAAATCGGGAGGTGACCGATAAACGCTGCAGAGGCCCTTGCCAGGCCTCTGAAACAATCAATCATATCCTTCAGGCTTGTGAGATTACTCACGATGCCAGATGTGCTAGGCACAACAGGGTCCTACAGCGTTTAGACCAGTGTGTCCGTAAAGGAGGAGCCGAAACATGGGTGGAGCCCATCATCTGCTCGGGTTCCTCCTTCATCAAGCCCGATCTTATTGTATCCAAATTAGACCATCTCTGGATACTTGATGTCTCGGTAGTTGCCGCCCCTAGGCTTCCTGTGACATGGGATCTGAAGGTCGCAAAATATGGGTCGGCCGTTTGTGCCCGGGATATCTCTACATGGCACGCTTCATCAGTTCCCTTAAAACATCTCCCGGTAGTATTCTCTAACCGCGGTATTTGTTACGAGCCTTCAGGGAGGGGGCTTCGCGCTTTGGGCCTGTCCCATCGCGACATCATGGATCTCTGCCTGTTGACCATTCAAGGGTCATTAAAATGCTATGATCTTTACACACGAGGAACCCGGTCTGGCTTCGGTGGTCCTGTGTAAAGTTTAGTGGGGTGGATGTGAGATCTGGGTCAAGGAATGTTCTTTTAGAATGGCGCTAGTTAATTAGCGAGTTTTCGCCTTGGAGGATGATTATGTTTGGTTAACGTCCCCCAAGATATTGGTGGGTTCAGAACCTGTTTGATTATCTGTACCAATAATAAATGTTAAAA</t>
  </si>
  <si>
    <t>TAAAGTTTAGTGGGGTGGATGTGAGATCTGGGTCAAGGAATGTTCTTTTAGAATGGCGCTAGTTAATTAGCGAGTTTTCGCCTTGGAGGATGATTATGTTTGGTTAACGTCCCCCAAGATATTGGTGGGTTCAGAACCTGTTTGATTATCTGTACCAATAATAAATGTTAAAA</t>
  </si>
  <si>
    <t>Pantherophis guttatus</t>
  </si>
  <si>
    <t>Corn snake</t>
  </si>
  <si>
    <t>CU_Pguttatus_1</t>
  </si>
  <si>
    <t>R2-1_PGu</t>
  </si>
  <si>
    <t>LLVYLFIYRTSPSPPGTMDPSNKDGNASSAGTQDTNTRPSYRCFCGSQFNTQRGLGRHQAHRHPAQVNALRVAALPTKRLMWTQEDDEALKRHSDRLWQSGMTKTKLYPLLIPYFPERSLEAIKKRLLLTHWVPPIETSEQNPPQEHPERPENPDRPPTIQQPPTSPVAPPQNGPGCGNATSWRGAILASAADRLKETKMGGEELAQIARDIQTGVISRKQCRARLNQHAKSWFPHKWKPSVTRPAGANRQWSKKAIRRANYAEVQKLYKLRRRDAASTVLSGRWRNAYKGPAPVPPEMEEYWAAVFKTPSAIDDRVPAEPPAVLWSLITPIVPSEVTAALNGMKSSAPGLDRLSATELLSWDQPSLAAYYNLLLAAGGPPKHLSCSRVVFLPKTEDPKTPGDYRPISIASTILRAFHKIMAWRLRDTLQLSPLQHAFLQRDGCLEASTLLHTIFRRIHTDRVPCAMLFLDVAKAFDTVSHMSLFRVAYEAGLPPPLVSYLRHLYKKSTVRLAETTKCGRGVRQGDPLSPLLFIMVIDDIIKSSLPDIGFDFDGQRVGSLAYADDLVLFAERSTRLQEKLDLLSEALQRAGMALNAKKSHGITIARDGKRKCMALVPTPYECKGDAIQPLGTDDSVRYLGLQFNWKGRIIPKHTGMLDSLLNELSKAPLKPHQRLKLLSVHLVPKFTHELVLGHAHRNTLKRLDCLTRAAVRHWLRLPTDTPVGYFHAHVLDGGLGLPCFSTTIPLLQQKRLEKVASNPATLFQIVQRQTSFQTLESRMDRPCRLGGTVVTTKAEVREGWQIMLSNSVDGSELNISEVDKASHEWLRHPARVYPRLYIRGIQLRGGLLPTKARSARGNNRQVTDRTCRGACCAPETQNHILQVCELTHDARCARHNRVLRCLDKLLRRKGLRTRLEPVIPSGASFIKPDLIVEVMNQLWILDVSIVAGYRVEETWDIKTAKYGRPDRVADIRRWAAVPATTPVVQHPVVISNRGLCYRPSGDGLRALGLSHRDTMDLCLLAIMGSLKCYDLYQRGTKDWNV</t>
  </si>
  <si>
    <t>GGGGTCGGGGGGCGCGGCGGCGATTCCGGAGGCGAGCCGGGCCCTTCCCGTGGATCGCCCCAGCTGCGGCGGGCGGCGGCCGTCCCTCCCCCCTCGCGGGGCCGGCGGCGGCCCGTCGTCCCGCCTCGGCCGGCGCCTAGCAGCTGACTTAGAACTGGCGCGGACCAGGGGAATCCGACTGTTTAATTAAAACAAAGCATCGCGAAGGCCCGCGGCGGGTGTTGACGCGATGTGATTTCTGCCCAGTGCTCTGAATGTCAAAGTGAAGAAATTCAATGAAGCGCGGGTAAACGGCGGGAGTAACTATGACTCTCTTAAGA</t>
  </si>
  <si>
    <t>AGAGCGTAGTTGCAGGCTTGGGCACCTCCTCGTGGTGACCGCTGGATATAGTACTTCATGTACTAGAACTAAGATCCAAGCCACCCCTCTACACGACTTTGCTTTAGTAGAGGGTTAGTTACTGGTTTACTTATTTATATATCGTACCAGTCCAAGTCCCCCTGGAACTATGGACCCCAGTAACAAAGATGGGAACGCCTCTAGCGCAGGCACCCAAGACACTAATACTAGACCCAGCTACCGTTGTTTTTGTGGGTCCCAATTTAACACCCAAAGGGGCCTCGGCAGACACCAAGCCCACCGCCATCCGGCACAGGTGAATGCCTTACGGGTCGCTGCTCTCCCGACCAAACGCCTAATGTGGACCCAGGAAGACGATGAGGCCCTCAAGAGGCACTCTGATAGACTCTGGCAGAGTGGGATGACTAAGACCAAACTATATCCCCTCCTAATACCATACTTTCCAGAGCGATCGCTCGAAGCGATCAAGAAACGTCTTCTCCTAACACACTGGGTTCCACCAATTGAAACATCTGAGCAGAACCCCCCTCAGGAACACCCAGAGAGACCGGAAAACCCAGATAGACCACCCACTATACAACAACCACCCACTAGCCCGGTTGCACCCCCACAAAACGGACCGGGCTGTGGAAACGCTACCTCATGGAGAGGCGCAATTCTGGCATCTGCGGCCGACCGTCTCAAGGAGACCAAGATGGGGGGTGAGGAACTGGCCCAGATTGCCCGAGACATACAGACCGGAGTGATCAGCAGAAAGCAGTGCAGGGCCCGACTGAACCAGCACGCCAAAAGCTGGTTCCCACACAAGTGGAAGCCGTCGGTGACCAGGCCTGCTGGAGCGAACCGCCAATGGAGCAAGAAAGCCATCCGTAGAGCAAACTACGCTGAGGTGCAAAAGCTCTACAAGCTCCGGCGCCGTGACGCTGCCTCCACTGTACTGTCCGGACGCTGGCGTAATGCGTATAAAGGCCCAGCACCAGTGCCACCGGAGATGGAAGAATACTGGGCGGCAGTATTCAAAACACCGAGTGCAATTGATGATAGAGTTCCTGCAGAGCCGCCTGCAGTCCTGTGGTCCCTAATAACGCCCATAGTCCCGTCTGAAGTGACAGCAGCCCTCAATGGTATGAAATCCAGTGCACCTGGACTGGACCGATTATCAGCGACGGAGCTACTGTCCTGGGACCAGCCCTCGCTAGCAGCATACTACAACTTGCTGTTAGCTGCTGGTGGCCCACCGAAACACCTCTCCTGCTCCAGGGTGGTGTTCCTGCCTAAGACTGAGGACCCGAAAACACCTGGGGACTACAGGCCTATATCAATTGCCTCAACCATCCTCCGGGCGTTCCACAAGATCATGGCCTGGCGCCTCCGAGATACGCTCCAGTTGTCTCCCCTCCAACATGCGTTCCTCCAGCGAGACGGCTGCTTGGAGGCCTCGACCTTGCTCCACACCATCTTCCGTAGAATCCACACGGACAGAGTTCCATGTGCGATGCTATTTCTGGATGTTGCCAAAGCGTTCGATACGGTATCGCATATGAGTCTCTTCCGAGTGGCCTACGAAGCAGGTCTACCTCCTCCGCTGGTGTCTTACCTAAGACACCTCTACAAAAAGTCGACCGTACGACTTGCAGAGACCACCAAGTGTGGTCGGGGCGTTCGGCAAGGCGATCCTCTCTCCCCGCTCCTATTCATAATGGTCATTGATGACATCATTAAATCGTCGCTACCCGACATAGGGTTCGACTTCGATGGCCAGCGAGTTGGCAGTCTAGCCTATGCGGATGACCTAGTGCTGTTTGCAGAGAGATCTACCAGGCTTCAGGAAAAACTAGACCTGCTATCTGAAGCGCTGCAGCGAGCCGGTATGGCACTGAACGCTAAGAAATCCCATGGCATCACCATCGCCAGGGATGGAAAGCGCAAGTGCATGGCCCTAGTCCCCACCCCATACGAGTGCAAAGGGGATGCCATCCAACCCCTAGGGACTGACGACTCAGTGAGATACTTGGGCCTCCAGTTTAACTGGAAAGGGCGAATAATACCTAAACATACCGGCATGCTGGACTCTCTGTTGAACGAGCTGAGCAAGGCACCGCTTAAGCCGCACCAACGACTTAAGCTTCTGTCGGTCCACCTGGTGCCCAAGTTTACCCATGAACTTGTGCTCGGTCATGCCCACCGAAACACCCTGAAACGGCTAGACTGTCTGACCCGAGCCGCGGTGAGGCACTGGCTCCGGCTTCCTACCGATACACCAGTGGGGTATTTTCATGCTCACGTCCTAGATGGAGGACTGGGGCTGCCATGCTTCTCCACCACGATCCCACTTCTGCAGCAGAAAAGGCTTGAGAAGGTAGCGTCGAACCCTGCCACTTTGTTCCAAATTGTGCAGCGGCAGACCTCCTTCCAGACCTTGGAAAGCCGCATGGACCGACCATGCAGGCTGGGCGGAACAGTCGTAACAACGAAAGCAGAAGTGAGGGAAGGGTGGCAGATCATGCTCTCCAACTCCGTCGATGGCAGTGAGTTGAATATCTCTGAGGTAGACAAAGCCAGCCACGAGTGGCTCCGCCATCCAGCCAGGGTCTACCCCCGACTCTACATCAGGGGTATCCAGCTGAGAGGCGGTCTGCTCCCCACCAAGGCCAGGAGCGCGCGGGGCAACAACAGACAAGTCACCGACAGGACTTGTAGAGGCGCCTGCTGTGCCCCGGAAACCCAGAACCACATCTTGCAAGTCTGCGAGCTGACTCACGATGCCAGATGCGCCCGCCACAACCGAGTACTCCGGTGCCTTGATAAGCTGCTGCGCCGAAAGGGCCTCCGTACCAGACTGGAACCGGTGATCCCATCGGGAGCCTCCTTCATCAAACCGGACCTGATCGTTGAGGTGATGAACCAATTGTGGATCCTTGACGTGTCGATCGTTGCCGGATACCGAGTGGAGGAGACGTGGGACATCAAAACCGCAAAGTATGGTCGTCCTGATCGTGTGGCAGACATCCGTCGTTGGGCTGCTGTACCGGCCACCACCCCTGTCGTCCAACACCCGGTCGTCATTTCCAACAGAGGGCTTTGCTACCGTCCGTCAGGCGATGGACTTCGGGCCTTGGGCTTGAGCCACAGAGACACTATGGACCTTTGCTTATTGGCCATCATGGGCTCGCTCAAGTGTTACGACTTGTACCAACGCGGTACTAAGGACTGGAATGTCTAGTATGTCTTGTAATGCTTATGCTTGTATGCTGTTACCTGTCTATTAGCGAGCAATCGCACTTGGAGGGCCTGGCGGGCGGGAAAGGTCTAGTCGGTTGTATTTGCTATATAAACTTGTATACCATGTATATTGATATCATGCATATGTGATGTATCCTGTTGTATCGTATTATGCACTGCTTTTCCATGTACTGTCTTGCCTTGCTTAAACCAAAAATAAACTGTATCC</t>
  </si>
  <si>
    <t>TAGTATGTCTTGTAATGCTTATGCTTGTATGCTGTTACCTGTCTATTAGCGAGCAATCGCACTTGGAGGGCCTGGCGGGCGGGAAAGGTCTAGTCGGTTGTATTTGCTATATAAACTTGTATACCATGTATATTGATATCATGCATATGTGATGTATCCTGTTGTATCGTATTATGCACTGCTTTTCCATGTACTGTCTTGCCTTGCTTAAACCAAAAATAAACTGTATCC</t>
  </si>
  <si>
    <t>Charina bottae</t>
  </si>
  <si>
    <t>Rubber boa</t>
  </si>
  <si>
    <t>Boidae</t>
  </si>
  <si>
    <t>rChaBot1.0.p</t>
  </si>
  <si>
    <t>R2-1_CBo</t>
  </si>
  <si>
    <t>DSCQESTMASGGANEFRCDCGTLWPSARSLAMHNFHRHTEKVMAERREKQPAKRLRWSAEEEAALHRQADRLWSEGMLSKDLCLLLTDFFPGRSAEAIKKRLQSTRWIPPGQRPPVSPEGNEESSLAEQFDFAMWSKDLLEEAVGNLQEPRMGAELLSRIARGLLTGEFSKEEGVKRLEDHACQWFPYRWKSSVPRKSGNPQMHSNKKIRRMNYAAIQRMYHRRLKDAATCVLSGQWRTAYQPRPEVEGLNEYWTKIFETRSVEDTGCLRTPTRTLYSLIGRIIPSEVTAALKTMRSSAPGLDRITASELLAWHQPSIASYYNLLLVLEVCPRYLSCSRVAFLPKVPVPSAPDDLRPISITSVLLRAFHKILARRLNDELHLTSLQFAFLQRDGCLDATTLLHSILRNIHHTRSPGAMLFLDISKAFDTVSHSTIARIITSAGFPIPLIHYICNLYSNSTVQLGEKMIKCGRGVRQGDPLSPLLFILVIEEILLASLPDVGYNFGGQRLGAIAYADDLVLLAEHPQRLQEKFKIFSEALHTTGMVLNPKKSIGLTISRDGKRKAIVWQPHCYNYLGTPIRPLKIDESVKYLGLQFNWKGRINPRHVGKLDEMLGEISAAPLKPYQRIRILTSFLIPKLTHSLVLGLAYRKTLKRADRLVYAAVRSWLRLPKDTALGYFHASVADGGLGIPCLSTTIPLLQRDRFAKLISQTDPLSVIIREQEAFKVVGNIINRPCRINSRVVTSKEEARAEWKTSLSQSVDGSELTIPDVDLASHGWLKYPVRVFPRLFLRGIQLRGGVLPTKARSARGNNRVVVDRSCKGLCGTSETLNHVLQSCEITHNARCSRHNKIVQQLEYLLNKIGIKIWVEPIIPSGSSFIKPDLVVMKDNQLWVLDVSIVSGMRLRESWNIKIVKYGSTERVNDIVCWFGSPIAVKQLPIIISNRGLCSTFSGSGLRALGLSRRDITDLCLLTVKGSLMCYDLYNRSTRSSGR</t>
  </si>
  <si>
    <t>GCCGGCGGCGGCCCGTCGTCCCGCCTCGGCCGGCGCCTAGCAGCTGACTTAGAACTGGCGCGGACCAGGGGAATCCGACTGTTTAATTAAAACAAAGCATCGCGAAGGCCCGCGGCGGGTGTTGACGCGATGTGATTTCTGCCCAGTGCTCTGAATGTCAAAGTGAAGAAATTCAATGAAGCGCGGGTAAACGGCGGGAGTAACTATGACTCTCTTAACT</t>
  </si>
  <si>
    <t>TTCTTGTCATAGTTACAGGCCTGGACACCTCCGCGTGGTGCCCGCTGGATAGGGTATGGGATCTTATATCCCATGCCTGAACTAAGTTCCAGGCCACCCTCCTCTCGGGAAGACTTAATTACCCGTTAGGAGGTTGCTGCTGTTTTTTGTTAAATTGATTAATTTATGTCCGGAGCCCTCTGGTTGACCGGTGATACAGCAGGTAAGTGAGGTAAGACAGTTGTCAAGAATCCACAATGGCCTCGGGCGGGGCTAATGAATTTCGCTGTGACTGTGGGACCCTCTGGCCCTCCGCGAGGAGTTTGGCTATGCACAATTTTCATCGCCATACTGAGAAGGTGATGGCAGAAAGAAGGGAGAAACAACCGGCTAAGAGGCTCAGATGGTCGGCCGAGGAAGAGGCGGCATTACATCGACAGGCTGACAGGCTATGGTCTGAGGGTATGTTATCTAAAGACCTCTGCCTGTTATTGACTGACTTCTTTCCGGGACGGTCGGCTGAAGCTATTAAGAAACGATTGCAAAGTACTAGGTGGATCCCTCCAGGGCAGCGGCCCCCGGTTAGTCCTGAAGGCAATGAGGAGTCATCATTAGCCGAACAGTTTGACTTTGCTATGTGGTCAAAGGACTTGCTGGAGGAGGCTGTGGGAAATCTTCAGGAACCTAGAATGGGAGCTGAGCTGTTATCCCGAATTGCCCGAGGGTTGTTAACAGGTGAATTCTCAAAGGAGGAGGGAGTGAAGCGCCTTGAAGATCACGCTTGCCAATGGTTCCCTTACAGATGGAAATCGTCTGTACCTAGGAAATCTGGGAATCCGCAGATGCATTCGAATAAAAAGATCAGGAGAATGAATTATGCTGCAATACAGCGAATGTATCATCGGCGCTTGAAAGACGCAGCGACCTGTGTTCTCTCTGGGCAATGGCGAACAGCATATCAACCTCGCCCTGAAGTGGAAGGTTTGAATGAGTATTGGACTAAGATTTTTGAGACCAGGAGCGTTGAGGATACGGGATGTTTGAGAACTCCAACCCGAACCTTGTATTCGCTCATTGGAAGAATTATTCCATCTGAAGTGACGGCTGCTTTAAAAACAATGCGCTCCAGCGCTCCCGGATTGGATCGTATAACAGCATCTGAGCTTCTTGCCTGGCACCAGCCATCAATAGCATCATATTATAATCTGCTATTGGTGCTGGAGGTGTGTCCCCGGTATTTGTCATGCTCCCGGGTTGCATTTCTGCCAAAGGTCCCCGTTCCATCTGCTCCAGATGATCTACGACCTATTTCAATAACATCTGTTCTTCTACGCGCTTTTCATAAAATTCTGGCGCGAAGACTCAATGATGAATTGCATTTGACATCTTTGCAATTTGCCTTCCTGCAGAGGGATGGCTGTCTGGATGCCACCACTTTGTTGCACTCTATATTGCGAAATATCCACCATACCAGATCCCCTGGTGCCATGTTGTTTTTGGATATTTCAAAAGCATTTGATACGGTTTCCCACTCTACGATTGCCCGAATAATCACATCAGCCGGTTTTCCTATCCCATTAATTCACTATATTTGCAATCTGTATAGTAATTCGACAGTTCAATTGGGTGAGAAGATGATCAAATGTGGGAGGGGGGTTAGGCAAGGTGATCCGCTGTCCCCCCTGCTGTTCATCCTGGTTATTGAGGAGATCCTGCTGGCCTCGCTCCCAGACGTTGGCTATAATTTTGGTGGCCAGCGTCTGGGAGCGATTGCCTATGCAGATGATCTCGTCTTGTTAGCTGAACATCCGCAGCGCCTGCAGGAAAAATTTAAGATCTTTAGCGAAGCACTGCATACTACCGGGATGGTTTTAAACCCAAAAAAATCAATTGGGCTGACTATCAGTAGAGATGGGAAAAGGAAGGCTATAGTTTGGCAACCGCATTGTTATAACTATCTAGGTACTCCGATTAGACCGTTAAAAATTGATGAGTCAGTGAAATATCTAGGACTCCAATTCAACTGGAAAGGTCGGATTAACCCTAGACATGTAGGGAAGCTGGATGAAATGCTAGGGGAAATATCTGCTGCTCCACTTAAGCCATACCAACGCATTAGGATTTTAACATCTTTCCTGATTCCCAAACTTACACATAGTTTGGTTTTGGGATTAGCTTATAGGAAGACACTTAAGAGAGCAGACAGACTGGTTTATGCGGCTGTCCGATCCTGGCTGAGATTGCCGAAGGATACTGCCCTGGGGTATTTTCATGCCTCAGTGGCGGATGGCGGCCTTGGGATCCCATGTCTCTCAACAACAATACCATTGCTGCAGAGGGATCGGTTTGCGAAGCTTATTTCGCAGACAGATCCCCTTTCTGTAATTATTAGAGAGCAAGAGGCCTTCAAGGTGGTCGGGAACATCATCAATCGCCCTTGTCGGATTAACAGCAGAGTTGTCACTAGTAAGGAGGAAGCAAGGGCTGAATGGAAAACATCTCTATCTCAATCGGTTGATGGAAGCGAGCTTACTATCCCAGATGTAGATCTGGCCAGCCATGGTTGGCTGAAATACCCAGTGAGGGTGTTCCCCCGATTGTTTTTAAGGGGGATTCAACTGAGGGGGGGTGTCCTGCCCACCAAAGCTAGGAGTGCCCGTGGTAACAACAGAGTAGTAGTAGACAGGAGCTGTAAGGGACTGTGTGGGACGTCTGAGACCCTAAATCACGTCTTGCAGTCTTGTGAAATTACGCACAATGCTAGATGTTCTCGCCACAACAAAATTGTGCAGCAATTAGAATATTTGCTCAATAAGATCGGTATAAAAATCTGGGTAGAACCAATAATTCCATCAGGTTCTTCTTTTATTAAACCAGATTTGGTGGTGATGAAGGATAATCAACTTTGGGTTCTCGATGTATCCATTGTATCAGGGATGAGGCTGCGGGAGTCGTGGAATATCAAAATAGTAAAATATGGCTCAACTGAGCGGGTTAATGACATCGTATGCTGGTTTGGATCCCCGATAGCTGTTAAACAACTACCAATTATTATTTCTAACAGAGGTCTCTGCTCCACCTTTTCAGGAAGTGGGCTTCGTGCGTTGGGGTTGTCCCGACGGGACATTACAGATCTCTGTCTGCTCACAGTGAAAGGTTCATTGATGTGTTATGATCTGTACAACCGTTCAACTCGATCCAGTGGCCGATGATTTTCGATCTGGATTCGATGAACGACGATTGTCTCCTGTTATGATTTGAATTATTTTCTTGGAGATGTTGTATTTATAAATTTGCTAAATTATAATTGTATCTTTTTGAACATACTCCAATAATAAATGTAAA</t>
  </si>
  <si>
    <t>TGATTTTCGATCTGGATTCGATGAACGACGATTGTCTCCTGTTATGATTTGAATTATTTTCTTGGAGATGTTGTATTTATAAATTTGCTAAATTATAATTGTATCTTTTTGAACATACTCCAATAATAAATGTAAA</t>
  </si>
  <si>
    <t>Pytas mucosus</t>
  </si>
  <si>
    <t>Oriental rat snake</t>
  </si>
  <si>
    <t>UNIGE_Pmuc_v1.0</t>
  </si>
  <si>
    <t>R2-1_PMu</t>
  </si>
  <si>
    <t>TTGTTTGTACAGACCTTTCCAAAAATAAATGTTAATAGCAAAATGCCTCGTCATCTAATTAGTGACATGCATGAATGGATGGATGAGATTCCCACTGTCCCTACCTACTATCTAGAGAAAGCACAGCCAAGGGAACGGGCTTGGTGGAATCAGCGGGAAAAGAAGTCCCTGTTGAGCTTGACTCTTAGTCTGGCCCTGTGAAAAGACATGAGAGGCATAGAATAAGTGGGAAGCCCGCAAGGCGACCCTCTTTCACTGTTTCTTTTTATCCTGGCCATTGATGACATCCTCCAGGCTTCACTACCCATGATTGGGTTTAACCGTCCCCCCTTGCGGGGCCAGCGGCAGCCCGTCATCCTGTCTTAGCTGGCACCTAGCAGCTGACATAGAACTGGTGCAGACCAGGGAAATCCAACTGTTTAATTAAAACAAAGCATCGCGAAGGCCCGCAGCGGGTGTTGACGCGATGTGATTTCTGCCCAGTGCTCTGAATGTAAAAGTGAAGAAATTCAATGAAGCGTGGGTAAATGGCGAGAGTAACTATGACTCTCTTAAAT</t>
  </si>
  <si>
    <t>TGGTCAAAGTTACAGGCTTGGGCACCTCCACGTGGTGACCGCTGGATATGGTACATTAAGTGCCAGAACTAAGATCCAAGCCACCTCTCTACCGGTCTACTGTTTTGTAGAGGGATTGTTACTGGTTTACTAGTCTGATTATAGTATTAGTCCTAATCCCCCTGGAATTATGGACCCCAGTAACCAAGATGGGAATGCCTCTAGTGCAGGCACCCAAGACAGAACTGCCAAACCCAGCTACCTGTGCTTTTGTGGGTCCCACTGTAACAGCAAAAAGGGCCTCGACAAACACCAATCACATCGCCATCCGGCAGAGGTGAATGCCAAACGAGTAGCAGCTCTCCCGACTAAATGCCTGGTGTGGACCCAGGAAGATGATGAAGCCTTAAAAAGGCACTCAAATAAACTCTGGCAGAGGGGAATGACTAAAACCATGCTGTTTCTCCTCTTAGCACCCTACTTCCTAGGGCACTCACTTGAAGCGATCAAAAAATGTCTTCTATTAACACACTGGGTTCTACCGACTGACCACCCAGAGAGAACAGAGCACACCCCTACTCAGGAACACCCAGAAAGAACATCTTCCAACCCACTACCCACAAGCCTGTTCGCATCCCCACTCACAAATGGATCAGGCTCCGTTATTGCTACTACATGGAGACGCACCCTCCTGGTAGCTGCGGCTGACCGTCTCAAGGAGACGAAGATGGGGGCTGAGGGACTGGTCCAGATCGCCTGAGACATACAGAACAGAGAGATCAGCAGAAAGCAGTTCAGGGCCCGACTAAACCAGCACGCCAAAAGCTGGTTCCCACACAAGTGGAAGCTGTCAGCAACCAAGCCTGCTGGAGCGAACCGCCAATGGAGCAATAAAGCCATTCATAGAGTGAATTACCCAGGTCCAAAAACTCTACAAGCTCCGGCATCACAAAGCTGCCTCCACTGTCTTGTCCGGATGCTGGAGAAATGTGTATAAAGGTCCGGCACCAGTGTCACCGGAGATGGAAGAATACTGGGCAGCAGTATTCACCACACTGAGTGCAATCAATGATACAGTACCTGCAGAGTCGCCTGCAGTCCTGTGGTCCCTAATGGCAGCCATCACCCCATCAGAAGTGACAGCAGCCCTCAACGGTATGAAAGCCAGTGTACCCGGATTGGACAGAATACCAGTGACGGAGCTACTGGTATGGGACTAGCCTTCACTAGCAGCATACTACAACCTGCTGTTAGCCGCTGGTGGCCCACCAAAACACCTCTCTTGCTCCAGGGTGATGTTTCTACCAAAGAAGGAGAACCCAACAACACCTGGGGACTACAGGCCTATATCAATTGCCTCGACCATCCTCCGAGCGCTCCATAAGATCTTGGCCTGGCACCTCCGAGATACACTCCAGTTATCTCCCCTCCAACATGTGTTTCTCCAACGAGATGGCTGCTTGGAGGCATTGACCCTGCTCCACACCATCTTCCGTAGAATCCACACAGATAGAGTTCCATGTGCGATGCTATTCTTGGACGTAGCCAAAGCCTTTGATACGGTGTCCATATGAGTCTTCCAAGTGGCCTACGAAGCGGGTCTGCCTCCTCTGCTAGTGTCACACCTAAGACAACTCTACAAAAGGTCAACCATACGACTTGCAGAGACCGCCAAATGTGGCTGGGGCATTTGGCAAGGTGGCCCTCTCTCCCCACTCCTATTTATGCTGGTCATTGATGACATCATTAAATCATCGCTACCCAACATAGGGTTCGATTTAATGGCTGATTGGTACTTTAGCCTACGTGGATGACCATGTGCTCTTTGCAGAAAAATACACCAGGCTTCAGGAGAAACTCCATCTTTTATCCAAAGCCCTCCAGAGAGCCAGTATGGCACTGAATGCCAAGAAGTCCCATGGCGTTACCATTGCCAGGGACGGAAAGCACAAGTGCATGGCCCTAGTCCCCACTCCCTACAAGTATAAGAGGCCTGCCATCCAACTCATAGGGACTGATGACACAGTGAGATACCTGAGCAACATACTGGCTCACTGGATGCTCTGCTGAACGAGCTGAGCAAGGCACCACTTAAGCCACCTAAGATGGGTCGACAGGAGGTTAAACCAACAGCTTAAGCTCCTTTCGACCCATCTGGTGCCCAAGTTTACTCATGAACTTGTGCCTGGCCACACGCACCGTAACTCTCAAATGGCTAGACTGTCTAACCCAGGCTGCGTTGAGGTGCTGGCTACGTCTACCTACCGACACACCAGTGGGGTATTTTCATGCTCACATCCTAGATGGAGGACAGTGGCTGCTATGTTTCTCCACCACGATCCCACTTCTGCAGCAGAAAAGGCTTGAGAAGGTACCTCAACCCTGCCACTTTATTCCAAATAGTGCAGCAGCAGACCTCCTTCTGGTCCCTAGGGCGCCGAATGTATCAGCCTTGTAGACTGGATGGCACAGTCGTAACAACCAAAGCAGAAGTGAGGGAAGGGTGGCAGATCATGCTTTCCAACTCCATCAATAGCAAAGAGCTGGGCATCCCCGAGGTAGACAAAGCCATCCATGAGCGGCTCAGTCATCCAGCTAGGGTGTTTCCTCACCTCTACATCAGGGGCATCCAGCTGACAGGTGGTCTGCTCCCCACCAAGGCCAGAAGTGCGCGGGGCAACAACAGACAAGTCACTGACAGGACTTGTAGAGGTGCCTGCTGTGCCCCAGAAACCCAGAACCACATCCTGCAGGTCTGCAAGTTGACCCATGATGTCAGATGCGCACGTCACAACTGAGTACTCCAGTGTCTTAAGAAACTGCCGCACCGAGCGGGCCTCCGTACAAGACTGGAGCCTGTGATCCCATCAGGATCCTCCTTCATCAAGCCAGACCTGATCGAGATGGTGAACCAACTGTGGGTCCTCGACGTGTCGATCATTGCCGGATACCGAATGGAGGATACCTGGGACACTAAAACCATGAAGTACGGTTGCCCCGACCGCGTAGCGGACATTCACCACTGCTGTACCGGCTACCACCCTCGTTTTCCACTTTCCAGTTGTCATGTCGAACAGAGGGCTGTGCTACTGTCCATCAGGTGATGGACTTCGGCCTTTGGGCTTGAGCCGCAGAGACACTATGGATCTTTGTTTATTGGCCATCATTGGCTCGCTCAAGTGCTACGATTTCTACCAGCACGGTACTAAAGATTGGAATATTTGAGTAGACTGTTTTGTTATGTCTATACTTGTTGACATACCTGCCTAATAGCGAGTAATCGTGCTTAGACGGCCTGGCGGATGGGAAAGGTCTAGTCGGTTGCCTATGCCTTATTGTCTTGTATACTATGTATTATTATATCGTACATGTGTGATGTATCTTGCCTTATTGTTGAATGCACTGCTATGGTTTCTACTCTATTGCCTTGCTTTTCTAAAAAATAAACTGTTAAC</t>
  </si>
  <si>
    <t>TAGCCAAATGCCTCGTCATCTAATTAGTGACACACATGAATGGATGAACGAGATTCCCACTGTCCCTACCTACTATCTAGCGAAACCACAGCCAAGGGAACGGGCTTGGCGGAATCAGCGGGGAAAGAAGACCCTGTTGAGCTTGACTCTAATCTGGCCCTGTGAA</t>
  </si>
  <si>
    <t>Toxicocalamus goodenoughensis</t>
  </si>
  <si>
    <t>New Guinea Worm-Eating Snake</t>
  </si>
  <si>
    <t>Elapidae</t>
  </si>
  <si>
    <t>R2-1_TGo</t>
  </si>
  <si>
    <t>CTILIVSTILCAFHKILAWHLHDALQFSSFQHGFLQQDGCLEVTTLLHTILQRVHTKCEPCAMLFLDTVSHHMLFCVTEAAGLPPPLVSYLRHLYEWSTVQLAGTITTCGRGVRQGNPLSPLLFIMIVEEIVAASLPSIGYDLDGHWISSITYADDLVLFAEMFPRLQEKLHLLSEALTQAGMMLNAKKSLGLTIAKDGKKKCVALLPTIYECEGGCINPLGPGDSVCYLGLQFNWKGHVIPKHTGKLDSLFQELSQAPLKLQQRMLLLRTFLVPKFIHELILGNMHRNTLRKLDCLVRAAVRHSLRLPKDTPMGYFYSHIKDGGLGVHFFLPLSRCSRHRNLKRLHPIPPRCFRLSSAKMHLVCCGIK</t>
  </si>
  <si>
    <t>GTATCTCTTAATGGGTATTAATGTTTACATTAATTAATTAATTGATGGTTACACGGCCTGGGCACCTCCTAGTTGCAACCACTGGAGAAGGTGCAGGCGGGTTATATGCCCCCCTGTGCCTGAGCCAAGACCCAGGCCACCCCCCTGTCAGGCCAACCACCTAGCAGGGGGTTTACTGCTGGTTACAAAATGTATAAAGAAAAAGGATCCTGGTCCCCCCGGACTTCAGGACCTCAGCAGTATAGATGGAACCACCAGTGTCACATGTTCCCAAACCAATTCATCAAATACTGTTTTTGCATGTTCTTGTGGCCGCCAGTTTCCCACCAAAAGGGGTCTAGGCATGCATCAACGACACTGTCCACCTGTTGAAATTAATACCGAACACATAGCCGCTTTACCTACCAAATGCCTAATGTGGTCCCAGGAGGATGATGAAGCTCTGCATCAGCACTCTGACCATCTTTGGAAGACTGAGATGTTCAAGAAAGACCTCTATACATTACTACTCCCATACTTCCCTGGCCGATTGCAAGAAGCCATTAAGAAGCGCCTCCAAATTATCAAGTGGGTCCCGCCATCCGACCCCACGCCTGTTTACCAGCCTCCATCAGAGGTGGTGGCCGAGACTACATCTGTTTTTGGGCCAGATCCGCTGGCACCGATATCAGCCTCGACATCTGTGTCTGGTTCCAACCCAGCAGCTACCTGGATGACTACTCTCCTAGAAACGGCAGACAAGAATCTGAGAGAAACCAAGATAGGGATGATGAATTGAGGGAAATTGCCCGAGATCTACAATCCGGATTGATTAGCCAGTTACGGAGCCGAGCCCTTCTCCAAGATCATGCCCAATGCTGGTTTCCCCATACATGGAAACCATCGAAGCCCCGATCGACAGATACAATCCGTCACTGGAGCAAACGTTCCATCCGTAGAGCCAATTATGCCAACATTCAATGGATCTACAAGCTCCGAAAATAAGATGCAGCATCCTCCGTTTTCTCTGGGCAATGGAAGAACGCATATCATGGATCTCCACCACTACCACCGGAGATGGAGACCCACTGGTCAACAGTATTTAGGACTCCAAGTGCAATTGATAATAGGGCTGCAGCCATACCATAATAATAGGGCTGCAGTCTATTGGTCGCTCCTGTATAGAATTACTCCGACTGAGGTCACAGCAGCGCTCAAGAATATGACATCTAGCGCTCCGGGCTTGGATTGCATTCCTGCCATCGATCTCTTGAGCTGGCATCAACCATCTCTAGCAGCTTATTACAACATGCTGCTAGCTGCCGGGGGCCCACCAGAACACTTAGCTTGTTCAAAAGTGACCTTTTTGCCCAAGACAGACAACCCATCAGCTCTGGGAGATTAATGCACTATATTGATTGTCTCTACCATCCTCTGTGCCTTCCATAAGATCCTGGCATGGCATCTCCACGATGCCCTACAATTTTCATCCTTCCAACATGGGTTTCTCCAGCAGGACGGCTGCCTGGAGGTCACGACCCTTCTCCACACCATTCTACAAAGGGTCCATACAAAGTGTGAACCTTGTGCGATGCTATTCCTGGACACCGTATCCCACCATATGCTGTTTTGTGTCACTGAAGCTGCTGGTTTACCACCTCCTTTGGTGTCTTATCTTCGACACCTTTATGAGTGGTCCACGGTACAACTTGCAGGAACTATTACCACTTGTGGCCGAGGTGTCCGGCAAGGCAACCCTCTGTCTCCGCTCCTGTTCATCATGATTGTTGAGGAGATAGTTGCAGCTTCTCTACCCAGCATTGGGTATGACCTCGACGGCCACTGGATCAGCAGTATCACTTATGCTGATGACCTGGTTCTATTTGCAGAGATGTTCCCGAGGCTTCAAGAAAAATTACACCTTTTATCAGAAGCCCTTACACAAGCCGGAATGATGTTGAATGCCAAAAAATCCCTGGGCCTTACCATCGCCAAGGATGGGAAGAAAAAGTGTGTGGCCCTGTTACCAACTATCTATGAATGTGAAGGTGGCTGCATCAACCCTCTTGGGCCAGGGGATTCAGTTTGTTATCTTGGCCTCCAGTTTAACTGGAAGGGACACGTGATCCCCAAGCACACTGGCAAATTGGACTCTCTGTTCCAGGAGCTCTCACAGGCACCACTAAAACTGCAACAGAGGATGCTATTGCTACGAACATTCTTGGTGCCCAAATTTATTCATGAGCTCATACTAGGTAATATGCATAGAAACACACTGCGAAAATTGGACTGTCTGGTCCGTGCAGCGGTGCGGCACTCCCTGCGATTGCCCAAAGATACCCCTATGGGCTACTTCTACTCTCACATCAAGGATGGAGGCCTGGGGGTGCATTTTTTTCTACCTCTATCCCGTTGCTCCAGGCATCGCAACTTGAAAAGATTGCATCCTATCCCACCACGCTGTTTCAGATTGTCCAGCGCCAAGATGCATTTGGTCTGTTGCGGCATCAAATGAACCAGCCATTCAGAGTTAACACTACTGCTGTGACAACCAAGGCTGAGGCACGGGAGGAGTGGAAGACTATGGTCCTGACTTCTTTTGATGGTCGAGAGCTAGGGTCCCCAGGATCGACGCAGCCAGCCACGATTGGCTATTATGCCCCTCTCGAGATATAGGTTCCCCCACCTATATCTAAGAGGGATCCAGTTGAGGAGTGGCATTCTCCCTATGAGATCAAGGAGCGCACGAGGTGCCAGTTGACAGATCACTGATAAGACATGTAGGGGAGCCTGACAAACCCTGGAGACAATCAACCACGTCCTGAAAGTTTGCAAGGTGACACATGATTCCAGATGCAGATGGCAAAACCATGTTGTGCAATGATTAGATCAGTTGTTGTGCCAGCGAAGCTTCTGTCCAAGTGTCGAACCCATCGTACCATCCAGCACATCCTTCATCAAACTGGACTTACTGGTGGAGGCAATGAACTGACTTTGGGTCATGGATGTCTCCACTGTGTCCAGTTATCGAATGCGGGAGACCTGGGACATCAAGGTCTCCAAATATGGACAGCCTGATCACATCAGTGATATTTGGCATTGGACCAGTGTTACCTCATCTGTCTCAGTCCACCACCTCCCTGTTATCATTTCCAACCAAGGACTACTATATGAACCATCTGGCGTTGGGCTACAAACCTTGGGCTTGAGCCGTAGAGACTGCGGGGACATTAGTCTCCTTACCATCATTGGCTCGCTCGAATGCTATGATGCATATATGTGCGGAACCGGGAAAAGTTGAATCTGGACCTTGGGTGACGTGTGATTCATGACACTGCCACAAGCAGCGACTCTACTGGTGTGACCATCTCTAGCAAATTTTCGTGCTCAGAGAGAGCTGCCTTTCTGATAATTTATGATACCCTAGTCCTTGGTATCCTCCTCCCTAGGGAAAAATGGGTTACCTAAAAGAGAGTCACTGGGTAATTATCTGAAGGTGCAATTAGTACAGAAAGTATTCACACCCTGTTACTTGAATCGCCAGAAGATAGGTTTTAATAACAGCTCTTACTTATATTTGATTGAGTTTATCCTTGATCTTCCACGAATAGTGTACTAGATATCTCTTAAATTAATTTCATGCCCCTCAATATATCCATATACACTGAGGGATGGAGAAGTCTAAGGGTTGAGAGAGATTGCATGTATGCAATCCTGTCCAAAGCTTCAGTCATCCTTTTATTCTAGGCAATTACTAGAAAATATCTGGTTATTGCACAGAGAGAGAGAAAAAAGATATCAAATGGAAAGGAAACAGAAATTAATCTGCTTTTCAGCAGAGATTCGATCTTAGAATGCTAATGTTTGGTGAGTATAACAATAGATTATATACAACTCCAATCATATTAACTATATTCAGTGTTGAGCCAATATAGATGTAAAGAGAAAATTTCATCAATTGGAAATATAAATATAAAATAGAACACAGCTTTTATAGTGTCATCATAAATTAAGTCATAAAACAAATGTCAGAATGCTGTTCACAAATATATACACGTTTTGCTGGCTGAGAAATTCTGGGAGTTGAAGTCCACATGTCTTAAAGTTGCCAAGGTTGGAGACCCCTGCCAAAGAGAACACATTATATAAATTATAGCAACTGTTCAAAGTGGTTGTCATTGTCTTTAAAACACTTATTTGACACATAAGCTTTGAAATTCCTAAGTACAGTAACAAGTTCTCTCAAAAAAATTAAAATATATTGTTTAATACATGGTGTGTAATAAAATACCAATTCATGATGCAACAAGAAAATCATATTTAAATGTGGTTAAATAAGAAAAGAATACTAAATGAAGCAAATTCTAAATGCCCACGGAATTACCTAAATGATATACTTGTTCATAAAACAGAACACATGGAATAAGGGTGAATAAGATTAGCATTGCTTTGTAAATTTATTAATTGCCATTGCTACCAACAGCATATAATCCTACGAAAAAAAGTTAAACTATCATTTATTCTCTTCCCAAAAGCTCTTAAGGAGTATTATATTCTTTGAAATTAAAAACACTCATTATGCTTATTAAAGTGAAAATTACCACAAAGACTCGGGTCATATCATGATATTGCACAAAACAATTTTCTTTTCCTTAAAATATAGCACTGTAGCAAAATCCATTTTCTGACTTAACTCTTATTGTTGCCAAGTCAACTGTAGTTCCATCTGATGATTTTATATTATGAAAGTTATCATGCAAAGAAGAACAGTACCTCTTAAAGATGCTAGTATGTTTATCCTGACAGTTCTAGTCTTGTTTAAATCTCTATTCCATTTTCAACTTTTTCATAATTGTCAAAATTTCAGAAATTAAACAAATGCATTATTGTATAAACTTCATATAACTCTACTTTCAAAACCAAGGATCAGAGTCTTAGCTCTGTCACCAGCATTATTCCTTGTTGAATGCTTTCTGAAGCTTCTGGACTGCATTCTTGAATAGCTTCTCTTATATGTATTGCTGAGACAAGGTGTACTATTAATCATCCATAATCATTTCCTTTTGATAAAACACTTAGTAGTAAGGTTTAGCATTTAGTCTGACAACAGGCAAGGACTTTATTAATAATATAGACTAATTGTGAACATATCAAAAGAAAAAAGCATATATTAAAATTTGGTGTTTAGATGAACTCTACAAAGGAGCTTATCAAACTGCAAGAATGTGCTTATAAAACAAACAAACAAAAAA</t>
  </si>
  <si>
    <t>Hydrophis cyanocinctus</t>
  </si>
  <si>
    <t>Annulated sea snake</t>
  </si>
  <si>
    <t>HCya_v2</t>
  </si>
  <si>
    <t>R2-1_HCc</t>
  </si>
  <si>
    <t>RQVAHRDTACSQVVFLPKMRDPLTSGDYRPISITSTILWAFQKILAQCLQDMLQLSPLQHAFFQRDGCLEASTLLHTIFHRIHTDRVPCAMLFLDVAKAFDMVSHKSLFKWICLPHWCLI-DMSTNDPPCSLQGPLPNVIGAFRQGDPLSPLLFIMVIKDILRSSLPEVGFDLDGQRISNLGYADDLVLHTGKSSRLQKKIHLLTGAFQRAGMALNAKKSHGFTITKDRKHKCMALVPILYECKGEPITPLGTSDSVRYLGLQFNWRGRVIPKHTGKLDTLLNELTKAPLKPHQRLKLLHFQLVPKNLS</t>
  </si>
  <si>
    <t>CAGAAGCTCTACAACTCCGGCGATGCGATGCTGCCTCGACTATATGTTCGGATGCTGGAGGAATGCATATAAGGGCCAGATGTTCGATGCCACCAGAGATGGACTGAATACTGGTCAATTCCTGTTTCAGAACACTGAGCACGAACGTGATAGTGAACCTGCAGAGCCATCTGCAGTCCTGTGGTTCCTAGTGGAGTCATTGCGCCCTCCATGGTATGAAAGCCAGTGCACCAGGACTGGACCAATATTGGCTGAGGAACTGCTGACACTCGCTAGCAGCATACCTACAATCTTTTGCTAGCGGCAGGTGGCCCACCGAGGAACAAAGCATGCTCGCAAGTGTGTTTCTTCCCAACATGAAGGGAGTCCTTTGCTTCGGGGGACTATAGGCACCTATCTCGATAAACCTCAACCATCTTAATGGGCGTTCAGAAGATCTTGGCCCATATGCCTCCAAGATATGCTTCAGCTCTCTCCCTTCAACATGCGTCTTCCGAGAGATTGGCTGCCTCCGAGGCCATCGACTCCTGCTACATACCATCTTTCATAGCATCCACACAGATAGAGTTTTTCCCTGTGCGATCCTATTCTTGGATGTAGCCAAGGCATTTGATATGGTGCACATAAAGAGTCTCTTCAAGTGGATCTGCCCTCCCCACACCACTAGTGGTCTTATCTGAGACATGTCTACAAATGAAATCCACCATGCAGCTTTTGCAAAAGGGACCACTACCAAATGTGATTCGGGGCATTTCCGGCAAGGGTGACCCTTCTATCTCCACTCCTGTTATATGGTCATTAAAAGAAATTCTGAGATCAGCATTACCCGAAGTCGGGTTTGATCTTGACGGCCAGCAGAATCAGTAATCTAAGCTATGCTGATGACCTAGTGTTGCACACAGGGAAGTCCCAGCAGGCTCCAGAAGAAATCCACCTACTCACTGGAGCCTTCCAAAGAGCGGTATGGGCACTCAAACGCAAAGAAATCCCATGGCTTCCACATCCCAAAGGACAGAAAAGCATAAGTGCATGGCCCTAGTCCCAATACTATATGAGGTGTAAAGGGGAACCCAATCACACCCCTAGGACCCAGTGATTCCAGTGAGATACCTGGGCCTCCAGTTCCAACTGGAGGGGAAGAAGTCATCCCAAAACAGTGCTGGAAGCTGGACACTCTGCCTGAATGAGCTAACAAGGCACCACTTAAGCCACACCAGCGGCTTTTAAGCTACTTACTTCCATTTTCAGCTAGTGCCCAAGAACTTGTCCCTTAGGTGATGCCCACCCTGAAGAAGCTGATTGCCTGTGCATATTGGTGTGAGGCGAAGGCTCAGGCTTCCCATGGATCCTCACTGGGATACTTTCATGCCAATGTCAAAGATGGCAACCTGGGGGATACATGCTCCTCCACCTTTGATCCCACTTCTGCACAGAAAATGCTTGAGAAGGTATCATCGAACCCCTGCACTATACTTCAGATATGCAGAGGCAAGAACTCCCTTCCTCCTTAGGGCAACCGAATGGACCAGCCATGTAGACTGAACAACACAATCATAACATCCAAAGCAGAAGTAAGAGAGAGTGAAGGGCAGCAAGCTGAAACTCCCTGAAGTAGGACAAAGCCAGCATGAGTGGCTACTCCAACCAGCTCAGGTGTTCTCCAACCAGCTCAGGTGTTCCATTGCTTATACATAAGGGGCATCCACTGAGGAGTGGCTTACCCCCCACCAAGACTAGGAGTGCATGGTGAACAGGCAAGTCCAACAAGGACTTGCAGACACACCTGCCGTGCTCCA</t>
  </si>
  <si>
    <t>Hydrophis elegans</t>
  </si>
  <si>
    <t>Elegant sea snake</t>
  </si>
  <si>
    <t>R2-Like_HEl</t>
  </si>
  <si>
    <t>TGAGGATAGTTGCATGGCCAGACGCCTCCCCGTAGCAGCCGTTGGATAACTAGGGGTAGTACTCATGAACTAAAGATCCAAGCCACCCCACTGCGAGACCTAACCAACTCACAGAGGGCTTGCTGCTGGTTAGTGTAATAATTACTTTGAGTCCCAATCCCCCTGGAGAATTTGTACTCCAGCAGTGGAGATGGAAACATCAGTGATACCAACACGCAAACCAAAATAAATAGCCCCTGCTTCCTGTGTTTTTGTGGTTTCTGCTTCAAGATGAAGCAGGGCCCTGAGCTCAAACCCGATCCCATTGCCATCTAGCAGAGGTAAATGCCAAGCATGTAGCCACCCTACCCACAGAGCACCTGGCATGATCCCACAAGGACAACGAAGCCCTGCATCGGCATGCTGATAGTCACTGGGAAAATGGGATATTGAAGAAAATATTCCTCACGCTTCTTGCCCCATACTTTCCAGGCCGGTTGCAGGAAGCCCTCAAGAAAGTGCCTCCAACTGACCAAGAGAGAGTAGACCCAGAAAGAGATATGGACCATGCAGTAACTGTCACACAACCCACCCCTTTAGCCTCCCAACCGGTTGACACAGCTGCCAAATGGAGATGTGCCCTTCTGGTAGCTGCAGTAGACCATTTCCAAGAGGCCAAGATGAGGGCCAAGGAGCTGACAGAGATTGCCTGAGACTTACAGGATGGAGTGATCAGCCACAAGCAGTGTAGGGCTCAGCTTAATCAGAACTCCCCAGAACTGGTTCCCACACAAGTGGAAACCATCTGTGGCAAGACCCGACACTATAAACTGCCAATGGAGCAAGAAGGCCATCCGTAGAGTGAACTAACCTGTTAAGTCTGGAGCATGGGTGCGAATAATGGAGACGAGCCGGCAGAAACAGTGAACTTCAAACTCTTTATTTACATGGTGTGACAGCTCAAACTGGAGGGCTGCTATAGCTTTCCTTATATAGGCAACTTATTAACTATTCAACCAATAGCAATCCTGGAGCGCTAGCTCCGTTCTTAATGAGAATGGCCTGTTAATGGCCAATCAGATGCTCCTGAACGGACCAATCCGATCCTGCCATTAACAGCCAATCAGAAGTGCAGGGCCAGAACCCTGCACTTGACTTCAAGCTCAAGATAACTTTATTTGGCATTATTCATTCACAACACCCCTTTCCCCGGCTTCTGCCCACGGGGCGCGGTTACATAGTCCTTGAGGTAGGATGGTTGTTTTATCAGTCTTTTTGATTTTCGCAAAGTGCCTGGCGGTAGACTGCACTTCTGTTGAGGTAGATCGTTGTTTAACAGTAGGGGTGCCTCTGGTTCCGGAAGTTCGCGTTCCCGTCGTCACGAATATCACTGGCCACTCCTAGAGGTGAACTCACTCCGGTTCCCGGTTCCTGTTCCTGCGTTTCAGTTTCGTTTTCAGTTCCTTCAAAAGGTTTTCCTCTAGTTGCAATACGTTTTCCTCTGTCTCTCCCCCTCAGTTTGGTCATAAGGAGTTCGGAATTGGGTGACGGTAGCCACGATCGTAGTTGATCTATGTGGCGCTTCCAAAGTCTATCATCAGGGCACTGAATGAGGTATGATCTTGGGCTGGTTACGTGGATTACGGTTGCCTCTACCCACAGCGGATCGCCCGATAAGTTTTTAGCAATACTAAATCGCCTACCTGGAAGGTATGGCATTGGCCACTGGATCCGAGTGGCTTTTCTGATTCGTCGGCTGGGTGTAACCGATCGAGGTGGGAGCGGAGCTTTCGTCCCATTAGCAGCTCGGCGGGAGTTTTTGTTGGTGATGCTGTGAGGTGTGATGTGCTGTAGGAAAAGGATCTGGTTGATTTTCTCATCGATGTTGTCGTAGTCTATCTTTTGTAGAGTCCTTTTGACCCAATTGTACCATGCGCTCAGCCCTACCGTTGGCTGCAGGGTGGCAGGCGAAGTAAGCACATGTCGGATACCACGGTCAATGTGCCAGGTACTGTTCAAAAGACAGCGCGGTAAATTGGGGCCCGTTGTCAGATACAGAACGTCTGGTAATCCGTGGGTTGCAGTCTTTCCAGTCTTTTGATGACCACTTCGGTGTCGTATTCCTCATTTGGTGAATCTCGAGCCAATTTGAGTAGGCGTCAATGGTTATCAAAAATGTGTGGCCTTTGGTCGGCCCAGCAAAGTCCAGATGGATGCGGGACCAGGGTCCCTGCGGCATCTCCCATTCGGTTGGGGTTGCTTTTGGTGGAGCGTTGTTTACTTCTTGGCATCTCTGGCAAGTTTTAACCCACGATTCAATTTGCCTGTCGATGCCTGGCCTCCACGCATAGCTTCGTGCGAGGCCCTTCATGCAGTGCCAGGGTGGCCATTGTGCAAGGTTCTTAACAGTGCCTGTTGGGTCGTTCCTGGATAACGACTCCTGCTTAGATGATACAGCCCTTCTGCGAGAACAGCTCTGTTTGACGACTTTTGAATGGTGCAAAGTCATCTGGTACTTGGTCCAATGGCCATCCGCGTTCCACCCGTGTGAGGACTTGTGCTAAGATGGGGTCGCGTTTTGTTTCTCTCGCGATGTCACGGGCAGTTAATGGCAGCGTATGGAGTGTCTCGATCTGCAACGTTGTCATCGTTGGTGCCAGGACTGTTGATGGTTTCAGGGAGCGATTTGGCTCAACGCGTCGGCGTGGGGAATGGCTTTACCGGGACGATATTTGTAGCTGATAATTGTAGGCAGCGGGTCATCCTGGGAGAAAGTATGTAGGGAGTTGGCTTGTCCCTAGTGATGATCCCCAGCAGGCGGTTTATTGGTCAGTTACAATGGTGAGAAAGCCCGGCCGTACACGTACTCATGGAATCTTTTTAACAGTTGATACAGTACCAGGGCTTCTTTATCGATCTGGCTGTAATTTCACTTGGTTTTCGAGAGCATTTTGAAAAATAGGCAACAGGGTTTTCCTACCATTAGGTAATACATGGCTCAAAATGGCGCCCATTCCAAAAGGCAATGCATCATATGTGATATTTAACAGAAAGGTCACATTGTACTGCATTAGTACGGCGTCAGAAGTCAGTAGTTGTTTTACATTATGGAACGCCTGCTCTTCTCTGTGACCCCATACCCAAATTGCTTTTTTATCAAGTAGGCAATGTAAAGGTTCAGCGACAGTCGCCTTGTGCGGCAAGAATACATTAGAGAAATTGATGAGGCCCAAGAATGCCTGGAGGTCGGCTTTGTTCCGGGGTCTGGGAGCATTTTTTATTACTCTCAATTTGCTATCAGTAGGATGAATACTCTGACTGTCAATTAAGTATCCTAAGAATTCAACACGATCTGTACACAGTTTGCACTTATTTTTCTTCACTTTCAGGCCTGCTTCTTGGAATTTTGTAAAACCAGTCTTAAACAATCCCGTAAATTTTTTTGGAGTGGGGGCAGCAATGAGCACATCGTCAAATAGGACAACGCCTTTGATCCCCTACAATAGTCTCCTCCATTAGGCTCTGAAAGATCCCTGGGGCTACACTGACTCCGAATTGAAGCCGTACCTTAGACACCTCGGTGTGTTACGATAGTCTGTGCCTGTGCCGTTTTCATCAGCCGGCAGTTGCTGATAAGCCTGAGCTAAGTCTAGTTTAGCGAAGACTTTTCCCACCCCCAGGGAATGGAGGAGGTGTTGCACCACCGGCACCGGATATGGATTTTGTTGCAGGGCATAGTTTAGGGTAGCTCGATAGTCCCAACAAATTCTAATGGAGCCGTCCAGCTTAATTGGGGTCACGGTGGGTGTTTCCCATGGGGAGTGGTCGGTTGGCTTTTAAAACTCCCTGGGCTATCAACTTATCAAGCTGTTCGTTGATTTTTGGCTTTAGAGCGAACGGGACTTGAGCTTAAGGCGGATGGGAGCTATTTTTGGATTAAGGCTAAAGTTATCGGGGTCCCCTTGTACTCACCTAGCTTTCACGAAGATGTCCCTGAATTCATGGGCAAGGTCTTCTTCCCAGTCACTGCCGCCATTCGGTTAATGCCTGCCACTTCAATGCCGAGTGGTGCGAACCATTGCAGGCCTAACAGGCTAGGCCGGTCATTGTCGATCACTGTCAGGGGTAAGTATGCCGTGTGGTTCTTGAATGCAACCCGGACTCTACTGGATCCTACGACTGGAATCTGGCTCCAGTCCTTTAACACGAGCCATTGGAATTGAAGGTCTTGGCGCCGGATAGTGGGGATGAGTTGCTTGAGGGTCTTCCAGGAGATCATTGACAGAGACGAACCCGAGTCAACTTCCATTTGGCAAGGTTGATTTTCGATGTCCACTTTGACCTGAATTTTCTTAGCGTCTAGTGAAGAGGTGTGGCCGATAGTGAGTGTTTGGTGGGCCTCTTCCCATCTCGTTGGGTGATTCATGGGTTGGTTTCTATAGGAGTGGTTGCTGGTTCTCGCCTAACAGGGTGATTCCCTGTCGATTGGCGGAGATTGGTACCTTTCGTGGTCTGGCTGGAGTCCGAGGAGACTTCTGCAGACCCGTCGATGTGGCCTCATTTCCCGCACTCGTGGCAGAGCGCGTCGCGGAATTTGCAATCGGAACGGTAATGGTTGGCGCCGCAGCCAGCGCACAATTGCTGGGACTTCGGGTAACGGTCCTGATCGGACCGCAGGCGATGTGGACCTCTTCTTCGTCGCTGTCTGACGACAAAGAGGAGTCCTCATGGTGGAAGTCGTCTGCAGCTGCCCTTCTGCCTTAGGTGAAACTTCGCTGGCCGGTTGGTGTGCTGGAGCGCGATTTGAGCGTAGTTGGGCAGCTGACTTCTTGGTCGCCTCCGCTGCTGTAGCTTCAGCTATGGCGTCTTTAAGGGTGATGTCGCCCTTTGCCATTATTTTGCTCTGTACGTTTAGAGTGTCTAACCCCAGAACTACTCGGTCTCTCAAAGCCTCCTCTAGGTGGGTGAAATCTAAAGGCCTCCCAAGTTCCGGAAGTCTGCAACGGAAATCGGCAACGCTTTCTCCTTTCCGCTGGTTTCTTTGAAAGAACTCGTGTCGTCTTACGAGCATTGGAACGATTCGGTCCCTTAGTGGGCCCTTTGTAGCAGTTCGGGGACATCCCAGTCCATGGCCTTCACTTCAGCCGGTTTCGCTAATGCCTTAGCCATTTTGAATACCGTTGGGCCGCAGTGCGTTAAGAATACCGCCTGTTTCTTCCCGGTTGTGGCATCCTTCAGATTATTCGTTTCCAAAAACATTTGGAAACGGTCCATGTAGGACTCCCAGTCCTCTTGAGCTGGATCGAACGGAGCGGGTGGTACTACGCCGCCGGACATGGTTCCACCATTGTGCGCTTCAGCATGTGCTTAGTTGTCTTCGTTGTTGGCTCTGATGTCATCCAATCCCCACCTTCGTCACCAGTGTTAAGTCTGGAGCATGGGTGCGAATAATGGAGACGAGCCGGTAGAAACAGTGAACTTCAAACTCTTTATTTACATGGTGTGACAGCTCAAACTGGAGGGCTGCTATAGCCTTCCTTATATAGGCAACTTATTAACTATTCAATCAATAGCAATCCTGGAGCGCCAGCTCCATTAACCAATGAGAATGGCCTGTTAATGGCCAATCAGATGCTCTTGAATGGACCAATCGATCCTGCCATTAACAGCCAATCAGAAGTTCAGGGCCAGAACCCTGTACTTGACTTCAAGCTCAAGATAACTTTATTTGCTATTATTCATTCACAACATAACCAAATATACAGAAGCTCTACAAGCTCCGGCGATGCGATGCTGCCTCGACTATATAGTTCGGATGCTGGAGGAATGCATATAAGGGCCAGGTGTCGATGCCACCAGAGATGGAAGAATACTGGTCATCTGTTTCAGAACACTGAGCACGAACGATGATAGTGAACCTGCAGAGCCATCTGCAGTCCTGTGGTTCCTAGTGGAGGTCATTGCGGCCCTCCATGGTATGAAAGCCAGTGCACAGGACTGGACCAAATATTGGCTGAGGAACTGCTGACCTCGCTAGCAGCATGCTACAATCTTTTGCTAGCGGCAGGTGGCCCACCGAGACACAGCATGCTCGCAAGTGGTGTTTCTTCCCAAGATGAGGGATCCTTTGACTTTGGGGGACTATAGGCCTATCTCGATAACCTCAACCATCTTATGGGCGTTCCAAGAAGATCTTGGCCCAATGCCTCCAAGATATGCTTCCAGCTCTCTCCCCTTCAACATGCGTTCTTCCAGAGAGATGGCTGCCTCGAGGCATCGACTCTGCTACATACCATCTTTTCATAGAATCCACACAGATAGAGTTCCCTGTGCGATGCTATTCTTGGATG</t>
  </si>
  <si>
    <t>Rhabdophis nuchalis</t>
  </si>
  <si>
    <t>Hubei keelback</t>
  </si>
  <si>
    <t>PRJNA1096857</t>
  </si>
  <si>
    <t>R2-1_RHu</t>
  </si>
  <si>
    <t>CFGREFVAGMVHLFFSPSPPGPPDSRSTDGKASNTGKLPREGETGYLCECGARFKTKRGLGQHRSHRHPAEVNAERVAAMPSKRLAWSLEDDEALQRHAYRHWKEGMMKKTLIAHIASHFPGRSQEALKKRLQIIKWAPLPERPNSDVPERLNFRPDHPETEQLIQPTTSKPVLSTQTPEPSDETAANRRRALLAAAADHLKEDKMGGEELAQIARDLQSGETSKKAARSRLNQHAQRWFPHKWKPSVSRPERETCQWSKSKIRRANYAIVQKLYKLRRKDAASTVLSGRWRNAYKGPTPEPPQMVDYWAEVFNTPSAKDDRSPVEPSTVLWSLMAAVVPSEVTAALNGMKSSAPGLDRISAVELLTWDQPSLAAYYNLLLAAGGPPKHLACSRVVFLAKKEAPTTPGDFRPISIASAILRAFHKIMAWRFRDTLQFSPLQHAFLQRDGCLEATTLLNTIFRKIHRDRVPCSMLFLDVAKAFDTVSHQSLFRVAREAGLPQPLVSYLRHLYKHSSVQLAGATTKCGRGVRQGDPLSPLLFIMVIEDAIRSSLPDVGFDLDGLRIGSLAYADDLVLFAEKSSRLQEKLDLLSGALQRAGMALNANKSHGITIASDGKRKCVALLPTQYHCKGDTIHPLETGDKVRYLGLQFNWKGRIVPKHTGLLDNMLNEITKAPLKPHQRIELLRYHLVPKFTHELVLGHAHRNTLKKLDCLSRAAVRHWLRLPKDTPTGYFHAHVRDGGLGLPCFSTSIPLMQQKRLEKVASCPANLFQVVQRQDSFRSLGRRMDRPCRLNNSVVSTKAEVRKEWQGMLSNTVDGIELTVPCVDKASHEWLRNPARVFPRLYIRGIQLRCGLLSTKARSARGTNRQVVDRTCRGPCRAPETLNHLLQICEITHDARCARHNRVLRCLDKMLRRADAVTSVEPVIPSGTSFIKPDLILSTPNELWVLDVAVVAGYRMRDSWDIKSAKYGRPDRVADILRWAEKPDTTPVYQLPVIFTNRGLCYEPTGEGLRTLGLSCRDIMDLCLQAIGGSLKIYDVYTRGTLTS</t>
  </si>
  <si>
    <t>GAATCCGGAGTGGCGGAGACGGGCGCCGCGAGGCGTCCAGTGCGGTAACGCGACCGATCCCGGAGAAGCCGGCGGGAGCCCCGGGGAGAGTTCTCTTTTCTTTGTGAAGGGCAGGGCGCCCTGGAATGGGTTCGCCCCGAGAGAGGGGCCCGCGCCTTGGAAAGCGTCGCGGTTCCGGCGGCGTCCGGTGAGCTCTCGCTGGCCCTTGAAAATCCGGGGGAGAGGGTGTAAATCTCGCGCCGGGCCGTACCCATATCCGCAGCAGGTCTCCAAGGTGAACAGCCTCTGGCATGTTAGAACAATGTAGGTAAGGGAAGTCGGCAAGCCGGATCCGTAACTTCGGGATAAGGATTGGCTCTGAGGGCTGGGCCGGTCGGGCTGGGGCGCGAAGCGGGGCTGGGCGCGTGCCGCGGCTGGGAGAGGCGCCTGCGCTTCCCCGCCCCCCCGCCCCCTCCGGGGGGCCGGGCGGGGTCGGGGGGCGCGGCGGCGATTCCGGAGGCGAGCCGGGCCCTTCCCGTGGATCGCCCCAGCTGCGGCGGGCGGCGGCCGTCCCTCCCCCCTCGCGGGGCCGGCGGCGGCCCGTCGTCCCGCCTCGGCCGGCGCCTAGCAGCTGACTTAGAACTGGCGCGGACCAGGGGAATCCGACTGTTTAATTAAAACAAAGCATCGCGAAGGCCCGCGGCGGGTGTTGACGCGATGTGATTTCTGCCCAGTGCTCTGAATGTCAAAGTGAAGAAATTCAATGAAGCGCGGGTAAACGGCGGGAGTAACTATGACTCTCTTAAGA</t>
  </si>
  <si>
    <t>AGAGCATAGTTGCACGGTTCAGACGCCTCCCCGTGGCGACCGCTGGATAAGGTAGCAATACCGAACTAAGATCTGAACCACCTCTCTACACGACTGATGCTTTGGTAGAGAGTTTGTTGCGGGAATGGTGCACCTATTCTTTAGTCCGAGCCCCCCTGGGCCTCCGGACTCCCGTAGCACGGACGGGAAAGCCAGTAACACAGGCAAACTTCCCAGAGAAGGCGAAACTGGTTATTTGTGTGAATGTGGCGCCCGATTCAAGACCAAACGGGGCCTCGGTCAACACCGATCCCACCGCCACCCGGCGGAGGTGAATGCCGAGCGCGTAGCCGCAATGCCCTCTAAACGCCTAGCATGGTCCCTCGAAGATGACGAGGCCCTGCAGCGGCACGCCTACAGGCACTGGAAGGAAGGGATGATGAAAAAGACCCTCATAGCCCATATTGCCTCCCACTTCCCAGGTCGCTCGCAGGAGGCACTCAAAAAACGGCTCCAAATAATTAAATGGGCTCCACTCCCAGAGAGACCAAATTCAGACGTCCCAGAGAGACTAAATTTCAGACCGGACCACCCAGAAACCGAACAGCTAATACAACCTACTACCTCAAAACCGGTTCTATCCACTCAAACCCCGGAACCCTCTGATGAGACCGCTGCCAATAGGAGACGTGCCCTCCTGGCAGCGGCGGCAGACCACTTAAAAGAGGACAAAATGGGGGGTGAGGAGCTGGCCCAGATCGCCCGAGACTTGCAGTCCGGAGAGACCAGCAAAAAGGCAGCCAGGAGCCGACTGAACCAGCACGCCCAACGCTGGTTCCCACACAAGTGGAAGCCGTCGGTGTCCCGCCCAGAGAGAGAGACCTGCCAATGGAGCAAATCCAAGATCCGTAGAGCCAATTATGCCATCGTACAGAAGCTCTACAAGCTCCGACGTAAAGATGCTGCCTCCACTGTACTGTCCGGACGCTGGCGAAACGCGTACAAAGGTCCGACACCAGAGCCCCCGCAGATGGTTGATTACTGGGCGGAAGTTTTCAACACACCGAGTGCGAAGGACGATAGGAGCCCCGTAGAACCCTCTACGGTCCTGTGGTCGCTCATGGCTGCCGTTGTCCCCTCGGAGGTCACAGCTGCTCTCAACGGTATGAAGTCCAGTGCTCCGGGACTGGACAGAATATCCGCGGTGGAGCTGTTGACCTGGGACCAGCCCTCTCTAGCAGCATACTACAATTTGCTGTTAGCTGCGGGTGGCCCCCCAAAGCACCTCGCTTGCTCGCGAGTCGTGTTTTTGGCCAAGAAGGAGGCTCCAACGACACCAGGGGACTTCAGGCCTATCTCAATAGCCTCGGCCATCCTGCGAGCGTTCCACAAGATCATGGCCTGGCGGTTCCGAGATACGCTCCAGTTTTCTCCCCTCCAACATGCGTTCCTCCAGAGAGATGGCTGCCTCGAGGCGACGACCCTGCTAAATACGATCTTTCGCAAGATCCACCGTGACAGGGTGCCCTGTTCGATGCTGTTTTTGGACGTAGCCAAGGCGTTCGATACAGTGTCGCATCAGAGCCTCTTCCGTGTGGCCCGCGAGGCAGGTCTCCCTCAACCACTGGTGTCATACCTTAGACACCTATACAAGCATTCCTCAGTGCAACTGGCTGGCGCCACCACCAAGTGTGGCCGGGGCGTACGGCAGGGCGACCCTCTTTCCCCGCTCCTTTTCATCATGGTCATCGAGGATGCCATAAGATCTTCGTTACCCGATGTCGGGTTCGACCTCGATGGCCTCCGAATTGGCAGTCTAGCCTATGCGGATGACCTAGTCCTCTTCGCAGAAAAATCCAGTAGGCTCCAGGAGAAACTAGACCTACTCTCTGGGGCTCTCCAAAGAGCTGGTATGGCACTTAACGCCAATAAATCCCATGGCATCACCATCGCCAGTGACGGGAAGCGTAAGTGCGTGGCCCTACTCCCAACGCAATACCATTGCAAGGGTGACACCATCCACCCACTTGAGACGGGAGACAAAGTAAGATACCTGGGCCTCCAGTTTAACTGGAAAGGACGGATAGTTCCCAAACATACCGGCCTGCTGGACAATATGCTGAATGAGATCACTAAGGCACCGCTAAAACCGCACCAGCGGATCGAGCTGCTCAGATACCATCTGGTACCGAAGTTCACCCACGAACTGGTACTAGGGCACGCTCATCGTAACACACTGAAGAAGCTAGACTGTCTCTCGAGAGCCGCGGTGCGGCATTGGCTTCGGCTCCCTAAAGACACGCCAACCGGGTACTTCCATGCTCATGTCCGGGATGGTGGCCTGGGGCTGCCATGTTTCTCCACGTCAATCCCACTAATGCAACAAAAGCGGTTAGAGAAGGTGGCTTCTTGCCCTGCGAACCTGTTCCAGGTAGTGCAGAGGCAGGACTCCTTCCGGTCCTTGGGGCGCCGTATGGACCGACCGTGCAGACTGAATAATTCAGTCGTGTCAACCAAGGCAGAAGTGAGGAAAGAGTGGCAGGGCATGCTCTCCAACACTGTTGATGGCATCGAGCTGACAGTCCCGTGTGTCGATAAAGCCAGCCACGAGTGGCTTCGAAACCCAGCTCGGGTCTTCCCCCGACTTTATATACGGGGAATCCAGCTGAGGTGCGGCCTACTCTCCACCAAAGCGAGGAGCGCGCGTGGGACCAACAGGCAGGTCGTGGACAGGACCTGTAGAGGACCCTGCCGAGCCCCAGAAACCCTAAACCACCTGTTGCAGATCTGCGAAATCACACACGATGCCAGATGCGCCAGGCACAACAGAGTGCTACGATGCCTTGACAAGATGCTGCGCAGAGCGGACGCCGTCACGAGTGTGGAGCCGGTGATCCCCTCCGGAACCTCGTTCATCAAACCGGACCTGATCCTGTCGACGCCGAACGAGCTGTGGGTCCTCGACGTCGCTGTGGTCGCCGGTTACCGAATGCGGGATTCGTGGGACATCAAATCCGCAAAGTACGGCCGTCCAGACCGCGTCGCAGACATCTTACGATGGGCCGAGAAGCCGGACACCACCCCGGTCTACCAACTTCCTGTCATCTTCACGAACAGAGGGCTGTGCTACGAACCAACAGGCGAGGGCCTGCGGACTTTGGGACTGAGCTGCCGGGACATTATGGACTTGTGCCTGCAAGCCATTGGTGGCTCACTCAAAATTTACGACGTCTACACACGAGGGACTTTGACCAGTTAGAGACTTTTCTGGGCGGATTCCTGTCCGTCACTGGGGCTTCCTTCCAGTAGCGATTTATTCGCCTTAGATTTGCTTGGTGGGCGGGATGTTGGTTGGTGCATGCCTCTTACCTGTATCGCCTTGCATTCTAAAAATAAAATGTGATTA</t>
  </si>
  <si>
    <t>TAGCCAAATGCCTCGTCATCTAATTAGTGACGCGCATGAATGGATGAACGAGATTCCCACTGTCCCTACCTACTATCTAGCGAAACCACAGCCAAGGGAACGGGCTTGGCGGAATCAGCGGGGAAAGAAGACCCTGTTGAGCTTGACTCTAGTCTGGCCCTGTGAAGAGACATGAGAGGCGTAGAATAAGTGGGAGGCCCGCCCGGGCCGCCGGTGAAATACCACTACTCTGATCGTTTTTTCACTTACCCGGTGAGGCGGGGGGGCGAGCCCCGAGGGGCTCTCGCTTCTGGCTCCAAGCGCCCGGCGCGGGCCGGGCGCGACCCGCTCCGGGGACAGCGTCAGGTGGGGAGTTTGACTGGGGCGGTACACCTGTCAAACCGTAACGCAGGTGTCCTAAGGCGAGCTCAGGGAGGACAGAAACCTCCCGCGGAGCAGAAGGGCAAAAGCTCGCTTGATCTTGATTTTCAGTACGAATACAGACCGTGAAAGCGGGGCCTCACGATCCTTCTGACTTTTTGGGTTTTAAGCAGGAGGTGTCAGAAAAGTTACCACAGGGATAACTGGCTTGTGGCGGCCAAGCGTTCATAGCGACGTCGCTTTTTGATCCTTCGATGTCGGCTCTTCCTATCATTGTGAAGCAGAATTCACCAAGCGTTGGATTGTTCACCCACTAATAGGGAACGTGAGCTGGGTTTAGACCGTCGTGAGACAGGTTAGTTTTACCCTACTGATGATGTGTTGTTGCGCTAGTAATCCTGCTCAGTACGAGAGGAACCGCAG</t>
  </si>
  <si>
    <t>Platysternon megacephalum (PlaMe)</t>
  </si>
  <si>
    <t>Big headed turtle</t>
  </si>
  <si>
    <t>R/Turtle</t>
  </si>
  <si>
    <t>Testudine</t>
  </si>
  <si>
    <t>Platysternidae</t>
  </si>
  <si>
    <t>ASM394214v1</t>
  </si>
  <si>
    <t>R2-1_PMeg</t>
  </si>
  <si>
    <t>NGGKPQMMAALDSARISPSRGANSTDRSKKIVPWGRCVFRPNEPLARFRANVSTVATQTESPVNTDSKASNVQHALQTNISTKEVHPKPRTSRDPTKRLTVTRKKKWIGPIHTTEIISNAFKETVKPTCLPNPDLSLITSDEEDLDSEGPNTETSEILTTLSIEETVEPIINGTQQKTIIQLPNDNPACPFCGDHVGKPSALNVHLKRNHGGREVEFQCSMCNKADPKAHSILCHIPKCKGKVTEEPTGDWACETCNKQFNTKSGLSQHKRIAHPAIRNQERIAASQPKPNSQRGKHNSCWTVEEEQLLAAFNNMFWGKKNINILISDHIHMKTAKQISEKRRLLGLNKNATVTTTNPLPVSSTCHLKIRTDSPNTTTGLKDTYMCKINENIVNQGQIKFDSEVISAWMAGDSNIRSLVESTSLDILSTFLMETPKPRKKGNNKITNKKSGKKKKWMEKRAVKKGFYKRYQHLFETDRCKLASIILDGTERLQCQIPLTEILETYKSKWETLTPFEGLGQFKSHAVADNTAFEILLSAKEIMKNIKEMNKNSAPGPDKVSLRDLLLADPECNALEKLFNTWLITGIIPNSIKECRSLLIPKTADPEALKELGNWRPLTIGSIVLRLFSRIITNRLAKACPINARQRGFIATPGCSENLKILHTIVKQAKTSKKSLGVVFVDIAKAFDSVSHDHIMWVLQERGLDQHIVNIIEDSYKKIHTRMEVGTERTPPIEIKVGVKQGDPMSPLLFNLAIDPLITALEKANTGFSYGKNKITSLAFADDLVMLSDTWEGMNKNIQILETFCNLSGLKVQAKKCYGFFLSPTHDSYTINKCDAWKIDKDSLNMIQPGESEKYLGLKVDPWIGFSKPVLAEKLTIWLKRLTEAPLKPSQKLTMLNIYTIPRIIYLADHTDTKKTLLSSLDDNIRTVVKGWLHLPPDTCNGFIYTKTRDGGLGVTRLASLIPSIQARRLHRIATSEDETIRNIAMANNIEEEFQNLWVTAGGKKEEIPRITDPVSIDYRLPRRILELLNEWEKPAPKKMYPIPCNWREAEMAHWKNLPCQGSGIEHFDNDTISNDWLQFHRGFSERQFLMGLKIRANVYPTREYQGRGRTNKNVNCRNCTASYESLSHILGQCPAVQGARIRRHNKLCSMLKREAKELKWVVYEEPHLHTTEKELRKPDLIFVKEEMALVVDVTVRFEYKEKVFEDAAAEKVRHYKDLTSQIKELTGAKEIEYFGFPLGARGKWPEINEKVLTALGMPDYQQKRTAKRFSKRTLLYSIDVINTFENIGKNNKNNVP</t>
  </si>
  <si>
    <t>GTCTAGTTACTGGGCAGCAGTACTGAGACCTCAACCTCCCCGTGGTCCCGCTGGACGACTCAATGGGTGATGAGTTGACGAACTGAGGCTCAGCTGCTATCGATATCCCGACCCTATTGTCCTGGTACACCGGCCAGGCAATAGTATAAAACGGTGGAAAACCACAAATGATGGCGGCACTAGATAGTGCCCGAATAAGCCCAAGTCGAGGGGCCAACTCGACTGACCGAAGCAAGAAGATTGTACCTTGGGGCAGGTGCGTCTTCCGACCCAACGAGCCCCTGGCCCGATTTCGAGCCAATGTCTCCACAGTGGCCACACAAACTGAGAGCCCTGTGAACACTGACAGTAAGGCATCCAATGTCCAGCATGCCTTACAGACAAACATATCCACAAAAGAGGTACACCCCAAACCACGTACCTCACGAGACCCAACTAAAAGGCTAACAGTCACTCGAAAGAAGAAGTGGATCGGCCCAATCCACACAACAGAAATCATAAGCAATGCTTTCAAAGAGACTGTAAAACCCACCTGCCTGCCAAACCCAGACCTCTCCTTAATCACATCTGATGAAGAGGATTTGGACAGTGAAGGCCCAAATACAGAAACAAGCGAGATACTAACAACTCTCAGTATTGAGGAGACAGTGGAACCAATTATAAATGGAACACAACAAAAGACCATAATTCAACTACCTAATGACAACCCAGCATGTCCCTTTTGCGGCGATCACGTTGGCAAGCCAAGTGCTCTAAATGTCCACCTCAAGCGAAATCACGGTGGAAGAGAGGTTGAATTCCAATGCTCCATGTGCAACAAAGCAGATCCCAAAGCACACAGCATCTTGTGCCATATTCCTAAATGTAAAGGGAAAGTAACTGAAGAACCAACGGGTGACTGGGCTTGCGAAACATGTAACAAACAATTTAACACCAAAAGTGGGCTCTCTCAACATAAAAGAATAGCCCATCCAGCGATACGGAACCAAGAACGTATTGCAGCCAGTCAGCCCAAACCAAATTCCCAACGTGGCAAACACAACAGCTGCTGGACTGTTGAAGAAGAACAGCTCCTCGCTGCCTTCAATAACATGTTCTGGGGCAAAAAGAACATAAATATCCTGATCTCGGATCACATCCACATGAAAACGGCTAAACAAATAAGCGAAAAGCGTAGACTACTGGGCCTCAATAAAAACGCTACAGTGACAACAACGAATCCACTACCTGTATCAAGCACATGCCATTTGAAAATAAGAACTGACAGCCCTAATACCACCACTGGGCTGAAAGACACATACATGTGCAAAATAAATGAAAACATAGTCAACCAGGGCCAGATAAAATTTGACTCTGAAGTCATAAGCGCATGGATGGCTGGGGACTCCAATATAAGATCGCTTGTCGAGTCCACCTCTCTCGATATCCTCTCCACCTTCCTGATGGAAACACCTAAGCCAAGAAAAAAAGGGAACAATAAAATCACGAACAAAAAGAGTGGAAAGAAAAAGAAATGGATGGAAAAGAGAGCGGTCAAAAAAGGTTTCTACAAAAGATACCAGCACCTATTTGAGACCGATAGATGCAAACTTGCCTCCATCATTCTTGATGGCACTGAACGCCTTCAGTGCCAAATCCCTCTTACAGAAATACTCGAAACATACAAGAGTAAATGGGAGACCCTGACTCCCTTTGAAGGACTGGGCCAATTCAAGTCACATGCAGTGGCTGATAACACCGCCTTTGAAATCCTTCTTTCGGCTAAGGAAATAATGAAAAACATAAAGGAGATGAATAAGAACTCTGCGCCAGGCCCTGACAAGGTCAGCCTAAGAGACCTACTCCTAGCGGACCCGGAATGCAACGCTCTTGAGAAACTATTCAATACATGGCTGATCACAGGCATAATACCTAACAGCATAAAAGAATGCCGCTCCTTATTAATCCCCAAAACAGCAGACCCCGAGGCCTTGAAAGAACTGGGGAACTGGAGGCCTTTAACTATTGGATCCATCGTACTAAGGCTTTTCTCGAGAATAATAACAAACCGACTTGCCAAAGCATGCCCAATAAACGCTCGACAAAGAGGGTTCATTGCTACACCGGGCTGCTCAGAGAACCTCAAGATCCTTCATACAATAGTGAAGCAAGCGAAAACGAGCAAAAAATCGCTGGGGGTTGTGTTCGTGGACATCGCTAAGGCATTTGATTCGGTATCTCATGACCACATTATGTGGGTACTACAAGAAAGGGGATTGGATCAGCACATTGTGAACATAATTGAAGACTCTTATAAAAAGATCCACACCCGAATGGAAGTTGGTACAGAGCGCACTCCACCTATTGAAATTAAAGTTGGTGTCAAACAAGGAGACCCCATGTCTCCACTGCTATTTAATCTGGCAATTGATCCTCTAATCACTGCATTAGAGAAGGCCAATACGGGATTCTCATACGGGAAAAATAAGATAACATCACTTGCCTTTGCTGATGATCTGGTCATGCTGAGCGACACCTGGGAAGGTATGAATAAAAACATTCAAATACTGGAAACCTTCTGCAACCTATCCGGCCTGAAAGTACAAGCGAAAAAATGCTATGGGTTCTTCTTAAGCCCTACTCACGACTCATATACAATCAACAAATGTGATGCCTGGAAAATAGATAAAGACAGTTTGAATATGATCCAACCAGGCGAGTCGGAAAAATATCTTGGACTTAAAGTTGACCCATGGATTGGGTTTTCTAAACCCGTACTTGCAGAAAAGCTCACTATCTGGCTTAAAAGACTTACTGAGGCGCCACTAAAACCTTCACAAAAGCTAACAATGTTGAACATTTATACAATACCACGAATCATATACCTGGCTGACCACACAGATACCAAAAAGACCTTGCTATCTTCATTGGATGATAACATCAGAACCGTCGTGAAGGGGTGGCTCCATCTACCACCCGACACTTGTAATGGCTTCATCTATACTAAAACTAGGGATGGCGGGCTAGGAGTGACGAGACTCGCTAGCCTCATCCCCTCAATTCAAGCACGGCGATTGCATAGAATTGCAACCTCTGAAGATGAAACAATTAGAAATATCGCAATGGCAAACAACATTGAGGAAGAGTTTCAAAACCTATGGGTAACTGCCGGTGGAAAGAAAGAGGAAATACCTAGAATAACAGATCCAGTGTCTATCGATTATAGACTACCCCGACGGATCCTGGAACTACTCAATGAATGGGAAAAACCAGCGCCCAAGAAAATGTACCCGATCCCATGCAATTGGAGAGAAGCCGAAATGGCCCATTGGAAAAATCTGCCATGCCAGGGCAGTGGAATTGAACACTTCGACAATGATACAATAAGTAACGACTGGCTACAATTCCATCGTGGATTCTCAGAGCGGCAATTCCTTATGGGCCTCAAGATCAGAGCGAACGTGTACCCCACCAGAGAATACCAAGGGCGTGGCAGGACAAACAAGAACGTGAATTGCAGAAACTGCACTGCCTCTTATGAATCTCTATCCCACATCCTAGGGCAATGTCCTGCGGTACAGGGAGCCCGCATACGAAGACACAACAAGCTATGCAGCATGTTAAAACGAGAAGCCAAAGAACTGAAATGGGTAGTTTACGAAGAACCTCACCTGCATACCACGGAAAAGGAATTGAGAAAACCTGACCTCATTTTCGTTAAGGAAGAGATGGCCCTGGTGGTGGACGTCACAGTCCGGTTCGAATACAAGGAGAAAGTTTTTGAAGATGCAGCAGCAGAGAAGGTGAGACACTATAAAGATCTGACAAGCCAGATAAAAGAACTAACTGGAGCCAAAGAAATAGAATACTTTGGGTTCCCCCTAGGTGCACGGGGGAAATGGCCGGAGATAAATGAGAAAGTCCTGACAGCCCTTGGCATGCCGGACTACCAGCAAAAAAGAACTGCTAAACGTTTTAGTAAAAGAACTTTATTGTATTCCATTGATGTTATTAACACCTTTGAAAATATTGGAAAAAACAATAAAAACAATGTTCCATGAGGTTCTATCCCTCATGTGCAGAATTTCCTTTCTAAACCTATCTCTTATCCAAACTATATACCCGCCCCCCTTTTTCATGGGAAACTCGTAATGATTACAATAATTCATGACCGCTCACTGGACACGGCAACCCTGGTTGGACGGGCCTCCAGGGGTGTACATACACTCCGAATAACTCGAAAAAGAAACCCGCGAGGGTTTTCAAAG</t>
  </si>
  <si>
    <t>TAGCCAAATGCCTCGTCATCTAATTAGTGACGCGCATGAATGGATGAACGAGATTCCC</t>
  </si>
  <si>
    <t>TGAGGTTCTATCCCTCATGTGCAGAATTTCCTTTCTAAACCTATCTCTTATCCAAACTATATACCCGCCCCCCTTTTTCATGGGAAACTCGTAATGATTACAATAATTCATGACCGCTCACTGGACACGGCAACCCTGGTTGGACGGGCCTCCAGGGGTGTACATACACTCCGAATAACTCGAAAAAGAAACCCGCGAGGGTTTTCAAAG</t>
  </si>
  <si>
    <t>Cuora mccordi</t>
  </si>
  <si>
    <t>McCord's box turtle</t>
  </si>
  <si>
    <t>Geoemydidae</t>
  </si>
  <si>
    <t>GCA_003846335.1</t>
  </si>
  <si>
    <t>R2-1_CMc</t>
  </si>
  <si>
    <t>NHGGRVVEFQCSMCNKTDSKAHSNLCHIPKCKGKINEDRSGDWACKTCNKQFNTKSGLSQHKRIAHPAIRNQERIEASQPKTTSQRGKHNSCWTVEEEQLLAAFSNMFWGKRNINILISDHILTKTAKQISEKRRLLGLNKKAAVTTTNPLPVSSTCHLEVKTSSPNTTTGLKDAYMCKIKQNIVNQGQIKFDSEIISAWMAEDSNIRWLVESTSLDILSTFLMETPKPRKRGNNKTASKKSGKKKKWMEKRAAKKGFYKRYQHLFETDRCKLASIILDGTERLQCQIPLTEVLETYKSKWETLTPFEGLGQFKSHAAADNTAFEILLSAKEIMKNIKEMNKNSAPGPDKISLRDLLLADPECNALEKLFNTWLITGIIPDTIKECRSLLIPKTADPEALKDLGNWRPLTIGSIVLRLFSRIITNRLAKACPINARQRGFIATPGCSENLKILHTILKQVKKSKKSLGVVFVDIAKAFDSVSHDHIMWVLQERGLDQHIVSIIEDSYKKIHTRIEVGTERTPPIEIKVGVKQGDPMSPLLFNLAIDPLITALEKANMGFSYGTNKVTSLAFADDLVMLSDTWEDMNKNIQILEAFCKLSGLKVQAKKCYRFFLSPTHVSYTINKCDAWKIDKDSLNMILPGESEKYLGLKVDPWIGFSKPLLAERLTIWLKRLTKAPLKPSQKLTMLNIYTIP</t>
  </si>
  <si>
    <t>CTCTCCCGGGGGGCGGCGGCGACTCTGGACGCGAGCCGGGCCCTTCCTGTGGATCGCCCCAGCTGCGGCGGGCGTCGCTCGCCTCTCCCCCATCCGCGGGGACGGGGGGGGCCGGCGTTCCGCCTCGGCCGGCGCCTAGCAGCTGACTTAGAACTGGTGCGGACCAGGGGAATCCGACTGTTTAATTAAAACAAAGCATCGCGAAGGCCCGCGGTGGGTGTTGACGCGATGTGATTTCTGCCCAGTGCTCTGAATGTCAAAGTGAAGAAATTCAATGAAGCGCAGGTAAACAGCGGGAGTAACTATGACTCTCTTCGGC</t>
  </si>
  <si>
    <t>TGTGTCAAGAGTCTAGTTACTGGGCAGCAGTACTGAGACATCAACCTCCCCGGGGTCCCGCTGGACGACTCATTGGGTGATGAGTTGACGAACTGAGGCTCAGCTGCTATCGATATCCCGACCCTATTGTCCTGGTACACCAGCCAGGCAATAGTATAAAACGGTGGAAAACCACAAAATGATGGCGGCACTAGATAGTGCCAGAAATAGCCCAAGTCGAGGGGCTAACTCGACTGACCGAAGCAAGAAGACTGTACCTTGGGGCAGGTGCATCTTCCGACCCAATGAGCCCCTGGCCCGATATCGAGCCAATGTCTCCACAGTGGCCACACAAACTGAGAGCCCTGTGAACACTGAAAGTGAGGCAGACAATGTCCAGCATGCCCCACAGACAAAGGAGGTACACTCCAAACCCCGTATCTCACGAAACCAAACTAAATGGCTAACAGTCACTCGAAAGAAGCAGTGGATTGGCCCAATCCACACAATAGAAATCATAAGCAGTGCTTTTAAAGAGACTGTAAAACCCACCTGCCTGCCAAATCCAGACCTCTCCTTAATCACATCTGGTGAAGAGGATTTGGACACTGAAGGACCAAGTACAGAAACAAGCGAGAGCCACATAATTACCACTATTGAGGAGACAGTGGAAACAATTATAAATGGAACACAAGAAAAGACCCTAATCCAACTACCTAATGACAACCCAGCGTGTCCCTTTTGTGGCGATCACGTTGGCAAGCCAATTGCTCTAAGTGTCCACCTCAAGTGAAATCACGGTGGAAGAGTGGTCGAATTCCAATGTTCCATGTGCAACAAAACTGATTCCAAAGCACACAGCAACTTGTGCCATATTCCAAAATGCAAAGGGAAAATAAATGAAGATCGATCGGGTGACTGGGCTTGCAAAACATGTAACAAACAATTTAACACCAAAAGTGGGCTCTCTCAACATAAGAGAATAGCCCATCCAGCGATACGGAACCAAGAACGTATCGAAGCCAGTCAGCCCAAAACAACCTCCCAACGTGGCAAACACAACAGCTGCTGGACTGTTGAAGAAGAACAGCTCCTCGCTGCCTTCAGTAACATGTTCTGGGGCAAAAGGAACATAAATATCCTGATCTCGGATCACATCCTTACAAAAACGGCTAAACAAATAAGTGAAAAGCGTAGACTGCTGGGCCTCAATAAAAAAGCTGCAGTGACAACAACAAACCCATTACCTGTATCAAGCACATGCCATTTGGAAGTAAAAACTAGTAGTCCTAATACCACCACTGGACTGAAAGACGCATACATGTGCAAAATAAAGCAAAATATAGTCAACCAGGGCCAGATAAAATTTGACTCTGAAATCATAAGCGCATGGATGGCTGAAGACTCCAATATAAGATGGCTTGTCGAGTCCACCTCTCTTGATATCCTCTCCACCTTCCTGATGGAAACACCTAAGCCAAGAAAAAGAGGGAACAATAAAACCGCAAGCAAAAAGAGTGGAAAGAAAAAGAAATGGATGGAAAAGAGAGCGGCCAAAAAAGGTTTCTATAAAAGATACCAGCATCTCTTTGAGACAGACAGATGCAAACTTGCCTCCATCATTCTTGACGGCACTGAACGCCTGCAATGCCAAATCCCTCTTACAGAAGTACTCGAAACATACAAGAGTAAATGGGAGACCCTGACTCCCTTTGAAGGACTGGGACAATTCAAATCCCACGCAGCGGCCGATAACACCGCCTTTGAAATCCTTCTCTCGGCTAAGGAAATAATGAAAAACATAAAGGAGATGAATAAGAACTCTGCACCAGGCCCTGACAAGATCAGCCTAAGGGACCTACTCCTAGCGGACCCGGAATGCAATGCTCTTGAGAAACTGTTCAATACATGGCTAATCACTGGCATAATACCTGACACCATAAAAGAATGCCGCTCCTTACTAATCCCCAAAACTGCAGACCCCGAGGCCTTGAAAGATCTGGGGAACTGGAGGCCTTTAACTATCGGATCCATCGTACTAAGGCTTTTCTCGAGAATAATTACCAATCGACTTGCCAAAGCATGCCCAATAAATGCTCGACAAAGAGGGTTCATTGCTACACCAGGATGCTCAGAGAACCTCAAGATACTTCATACAATATTGAAGCAAGTGAAAAAGAGCAAAAAATCGCTGGGGGTTGTATTCGTGGACATTGCTAAGGCATTTGACTCGGTATCTCACGACCACATTATGTGGGTACTACAGGAAAGGGGATTGGATCAACACATTGTGAGCATAATTGAAGACTCTTATAAAAAGATCCACACCCGAATAGAAGTTGGTACAGAGCGCACTCCACCTATTGAAATTAAAGTTGGTGTCAAACAAGGAGACCCCATGTCTCCACTGCTATTTAACCTGGCAATTGATCCTCTAATCACTGCATTAGAGAAGGCTAATATGGGATTCTCCTATGGGACAAATAAGGTAACATCACTTGCCTTTGCTGATGATCTGGTCATGCTGAGTGACACCTGGGAAGATATGAATAAAAATATTCAAATATTGGAAGCCTTCTGCAAGCTATCCGGCCTGAAAGTACAAGCTAAAAAGTGCTACAGGTTTTTCTTAAGTCCTACTCACGTCTCATATACAATCAACAAATGTGATGCCTGGAAAATAGATAAAGACAGTTTGAATATGATCCTACCAGGCGAGTCGGAAAAATATCTTGGACTTAAAGTTGACCCATGGATTGGGTTCTCCAAACCCTTACTTGCAGAAAGGCTCACTATCTGGCTTAAAAGACTTACTAAGGCACCACTAAAACCTTCACAAAAGCTAACAATGCTGAACATCTATACAATACCATGAATCATCTACCTGGCTGACCACACAGATACCAAAAAGACCTTGCTATCTTCATTGGATGATAACATCAGAACCGTCGTAAAAGGGTGGCTCCATCTACCACCCGACACTTGTAATGGCTTCATCTATACCAGAACTAGGAATGGTGGGCTGGGAGTGACGAGACTCGCTAGCCTCATCCCTTCAATTCAAGCACGGCGATTGCATAGAATTGCAAACTCTGAAGATGAGACAATTCGGTCTATCGTACTGACAAACAACATTGATGAAGAATTCCAAAACCTATGGATAACTGTCGGTGGAAAGGAAGATGAAATTCCTAGAACAACAGATCCAGTGTCTATTGATTATAGACTACCCCGACGGATCCTGGAACTTCTCAATGAATGGGAAAAAACAGCTCCCAAGAAAATATACCCAATCCCATGCAATTGGAGAGAAGCGGAACTGGCCCACTGGAAAAATCTGCCGTGCCAGGGCAGTGGAATTGAACATTTTGACAATGATACATTAAGTAACGACTGGCTACAATTCCATCGTGAATTTTCAGAACGACAATTCCTTATGGGCCTCAAGCTCAGAGTGAACGTGTACCCCACCAGAGAATACCAAGGGCGTGGCAGGATGAACAAGAATGTGAATTGCAGACACTGCACTGCCTCCTATGAATCTCTATCCCACATCTTAGGGCAATGTCCTGCGGTGCAGGAAGCCCGCATACGAAGACACAACAAGCTATGCAACATACTAAAACGAAAAGCCAAAGATTTGAAATGGGTTGTTTACGAAGAACCTCACCTGCACACCACGGAGAAGGAATTGAGGAAACCTGACCTCATTTTCGTTAAGGAAGAGATTGCCCTGGTGGTGGATGTCACTGTCCGGTTCGAATACATGGAGGAAGTTTTTGAAGATGCAGCAGCAGAAAAGGTGAGACACTACAAAGATCTGACAAGCCAGATAAAAGAACTAACTGGAGCCAAAGAAATAGAATACTTTGGGTTCCCCCTAGGTGCAAGGGGGAAGTGGCCGAAGATAAATGAGAAAGTCCTGAGAGCCCTTGGCATGCCGGACAAACAGCAAAAAAGAACTGCTAAATGTTTTAGTAAAAGAACTTTGTTATATTCCATTGATGTTATAAACACCTTTGAAAGCATTGGAAAAAAACAATAAAAACACTGTTCCATGAGGTCCTGTCCCTCATGTGCTGAATTTACTTTCTAAACCTATCTCTTATCCAAACTATATACCTGCCCCCCTTTTCATGGGAAACTTGTAATGATTATAATAATTCATGACTGCTCACTGGACACGGCAACCCTGGTTGGACGGGCCACCAGGGGTGTACATACACTCCGAATAACTCGAAAAAGAAACCCACGAGGGTTTTTAAAA</t>
  </si>
  <si>
    <t>TAGCCAAATGCCTCATCATCTAATTAGTGACACGCATGAATGGATGAACGAGATTCCCACTGTCCCTACCTACTATCTAGCGAAACCACAGCCAAGGGAACGGGCTTGGCAGAATCAGCGGGGAAAGAAGACCCTGTTGAGCTTGACTCTAGTCTGGCACTGTGAAGAGACATGAGAGGTGTAGAATAAGTGGGAGGCCTCCGGGCCGCCGGTGAAATACCACTACTCTTATCGTTTTTTCACTTACCCGGTGAGGCGGGGG</t>
  </si>
  <si>
    <t>Mauremys reevesii</t>
  </si>
  <si>
    <t>Chinese box turtle</t>
  </si>
  <si>
    <t>ASM1616193v1</t>
  </si>
  <si>
    <t>R2-1_MRee</t>
  </si>
  <si>
    <t>SKQKRAKKSLGVVFVDIVKAFDSVSHDHIMWVLQERGLDQHIVSIIEDSNKKIHTRIEIGTERTPPIEIKVGVKQGDPMSPLLFNLAIDPLITALEKANMGFSYGTNKITSLAFADDLVMLSDTWEGMNKNIQILEAFCKLSGLKVQAKKCYGFFLSPTHDSYTINKCDPWKIDKDSLNMILPGDSEKYLGLKVDPWIGFSKPLLAERLAIWLKTY</t>
  </si>
  <si>
    <t>CGACTCTGGACGCGAGCCGGGCCCTTCCTGTGGATCGCCCCAGCTGCGGCGGGCGTCGCTCGCCTCTCCCCCATCCGCGGGGCCGGGGGGGGGCCGGCGTTCCACCTCAGCCGGCGCCTAGCAGCTGACTTAGAACTGGTGCGGACCAGGGGAATCCGACTGTTTAATTAAAACAAAGCATCGCGAAGGCCCGCGGTGGGTATTGACGTGATGTGATTTCTGCCCAGTGCTCTGAATGTCAAAGTGAAGAAATTCAATGAAGCGCGGGTAAACGGTGGGAGTAACTATGACTGTCTTCGGC</t>
  </si>
  <si>
    <t>TGTGTCAAGAGTCTAGTTACTGGGCAGCAGTACTGAGACCTCAACCTCCCCGTGGTCCCGCTGGACGACTCATTGGGTGATGAGTTGACGAACTGAGGCTCAGCTGCTATTGATATCCCGACCCTATTGTCCTGGTACACCGGCCAGGCAATAGTATAAAACGGTGGAAAACCACAAAATGATGGTGGCACTAGATAGTGCCGGAAATAGCCCAAGTCGAGGGGCTAACTCAACTAACCGAAGCAAGAAGACTGTACTTTGGGGCAGGTGCATCTTCCGACCCAATGAGCCCTTGGCCCGATATCGAGCCAATGTCGCCACAGTGGCTACACAAACTGAGAGCCCTGTGAACACTGAAAGTGAGGCAGACAATGTCCAGCATGCCCCACAGACAAAGGAGGTACACTCCAAACCCCGTATCTCACAAAACCAAAATAAATGGCTAACAGTCACTCGAAAGAAGCAGTGGATCGGCCCAATCCGCACAACAGAAAACATAAGCAGTGCTTTTAAAGAGACTGTAAAACCCACCTGCCTGCCAAATCCAGACGTCTCCTTAATCACATCTGGTGAAGAGGATTTGGACACTGAAGGACCAAGTACAGAAACAAGCGAGAGCCACACAATTACCACTATTGAGGAGACAGTGGAAACAATTATAAATGGAACACAAGAAAAGACCCTAATCCAACTACCTAATAACAACCCAGCGTGCCCCTTTTGTGGCGATCACGTTGGCAAGCCAATTGCTCTAAGTGTCCACCTCAAGCGAAATCACAGTGGAAAAGTGGTCGAATTTCAATGTTCCATGTGCAACAAAACTGATTCCAAAGCACACAGCATCTTGTGCCATATTCCAAAATGCAAAGGGAAAATAAATGAAGAACGATCGGGTGACTGGGCTTGCAGAACATGTAACAAACAATTTATCACCAAAAGTGGGCTCTCCCAACATAAGAGAATAGCCCATCCAGCGATACGGAACCAAGAACGTATCGAAGCCAGTCAGCCCAAAACAACCTCCCAACGTGGCAAACACAACAGCTGCTGGACTGTTGAAGAAGAACAGCTCCTCGCTGCCTTCAATAACATGTTCTGGGGCAAAAGGAACATAAATATCCTGATCTCGGATCACATCCAAACAAAAACGGCTAAACAAATAAGTGAAAAGCGTAGACTGCTGGGCCTCAATAAAAAAGCTGCAGTGACAACAACGGACCCATTACCTGCATCAAGCACATGCCATTTGGAAGTAAAAACTGGTAGCCCTATTACCACTACTGGACTGAAAAACGCATACATGTGCAAAATAAAGCAAAATATAGTCAACCAGGGCCAGATAAAATTTGATTCTGAAATCATAAACGCATGGATGGCTGGAGACTCCAATATAGGATCGCTTGTCGAGTCCACCTCTCTTGATATCCTCTCCACCTTCCTGATGGAAACACCTAAGCCAAGAAAAAGAGGGAACAATAAAACCACGAGCAAAAAGAGTGGAAAGAAAAAGAAATGGATGGAAAAGAGAGCGGTCAAAAAAGGTTTCTACAAAAGATACCAGCATCTCTTTGAGACAGACAGATGCAAACTTGCCTCCATCATTCTTGACGGCACTGAACGTCTGCAATGCCAAATCCCTCTTACAGAAGTACTCAAAACATAAAAGAGTAAATGGGAGACCCTGACTCCCTTTGAAGGACTGGGACAATTCAAATCCCACGCAGCGGCCGATAACACCGCCTTTGAAATCCTTCTCTCGGCTAAGGAAATAATGAAAAACATAAAGGAGATGAATAAGAACTCTGCACCAGGCCCTGACAAGATCAGCCTAAGGGACCTACTCCTAGCGGACCCGGAATGCAATGCTCTTGAGAAACTGTTCAATACATGGCTAATCACTGGCATAATACCTGACACCATAAAAGAATGCCGCTCCTTACTAATCCCCAAAACTGCAGACACCGAGGCCTTGAAAGATCTGGGGAACTGGAGGCCTTTAACTATCAGATCCATCATACTAAGGCTTTTCTCGAGAATAATAACCAATCGACTTGCCAAAGCTTGCCCAATAAATGCTCGACAAAGAGGGTTCATTGCAACACCAGGCTGCTCAGAGAACCTCAAGATCCTTCAAACAATATTGAAGCAAGCAAAAAAGAGCAAAAAAATCGCTGGGGGTTGTATTCGTGGACATTGTTAAGGCATTTGACTCGGTATCTCATGACCACATTATGTGGGTACTACAGGAAAGGGGATTGGATCAACATATTGTGAGCATAATTGAAGACTCTAATAAAAAGATCCACACCCGAATAGAAATTGGTACAGAGCGCACTCCACCTATTGAAATTAAAGTTGGTGTCAAACAAGGAGACCCCATGTCTCCACTGCTATTTAACCTGGCAATTGATCCTCTAATCACTGCATTAGAGAAGGCTAATATGGGATTCTCCTATGGGACAAATAAGATAACATCACTTGCCTTTGCTGATGATCTGGTCATGCTGAGTGACACCTGGGAAGGTATGAATAAAAATATTCAAATATTGGAAGCCTTCTGCAAGCTATCCGGCCTGAAAGTACAAGCTAAAAAGTGCTATGGGTTTTTCTTAAGTCCTACTCACGACTCATATACAATCAACAAATGTGATCCCTGGAAAATAGATAAAGACAGTTTGAATATGATCCTACCAGGCGACTCGGAAAAATATCTTGGACTTAAAGTTGACCCATGGATTGGGTTCTCCAAACCCTTACTTGCAGAAAGGCTCGCTATCTGGCTTAAGACTTACTAAGGTGCCACTAAAGCCTTCACAAAAGTTAACAATGCTGAACACCTATACAATTCCACGAATCATCTACCTGGCTGACCACACAGATACCAAAAAGACCTTGCTATCTTCATTGGATGATAACATCAGAACCGTTGTAAAAGGGTGGCTCCATCTACCACCCGACACTTGTAATAGCTTCATCTATACCAGAACTAGGAATGGTGGGCTGGGAGTGACGAGACTCGCTAGCCTCATCCCTTCAATTCAAGCACAGCGATTGCATAGAATTGCAAACTCTGAAGATGAGACAATTTGGTCTATCGTACTGTCAAACAACATTGATGAAGAATTTCAAAACCTATGGATAACTGCCGGTGGAAAGGAAGATGAAATCCCTAGAATAACAGATCCAGTGTCTATTGATTATAGACTACCCCGACGGATCCTGGAACTTCTCAATGAATGGGAAAAACCAGCTCCCAAGAAAATATACCCAATCCCATGCAATTGGAGAGAAGCAGAACTGGCCCATTGGAAAAATCTGCCGTGCCAGGACAGTGGAATTGAACATTTTGACAATGATATAATAAGTAACGACTGGCTACAATTCCATCGTGAATTTTCAGAACGACAATTCCTTATAGGCCTCAAGCTCAGAGCGAACGTGTACCCCACCAGAGAATACCAAGGGCGTGGCAGGATGAACAAGATTGTGAATTGCAGACACTGCACTGCCTCCTATGAATCTCTATCCCACATCTTAGGGCAATGTCCTGTGGTACAGGAAGCCCGCATACGAAGACACAACAAGCTATGCAACATACTTAAACGAAAAGCCAAAGATTTGAAATGGGTTGTTTACGAAGAACCTCACCTGCTCACCACAGAGAAGGAATTGAAGAAACCTGACCTCATTTTTGTTAAGGAAGAGATTGCCCTGGTGGTGGACGTCACTGTCCGGTTCGAATACATGGAGAAAGTTTTTGAAGATGCAGCAGCAGAAAAGGTGAGACACTACAAAGATGTGACAAACCAAATAAAAGAACTAACTGGAGCCAAAGAAATAGAATACTTTGGGTTCCCCCTAGGCGCAAGGGGGAAGTGGCCGAAGATAAATGAGAAAGTCCTGACAGCCCTTGGCATGCCGGACTACCAGCAAAAAAGAACTGCTAAATGTTTTAGTAAAAGAACTTTGTTATATTCCATTGATGTTATAAACACCTTTGAAAGCATTGGAAAAAACAATAAAAACACTGTTCCATGAGGTCCTGTCCCTCATGTGCTGAATTTCCTTTCTAACCTATCTCTTATCCAAACTATATACCCACCCCCCTTTTTTTCATGGGAAACTCTAATGATAATAATAATTCATGACCGCTCACTGGACACGGCAACCCTGGTTGGACGGGCCACCAGGGGTGTACATACACTCCGAATAACTCGAAAAAGAAACCCGCGAGGGTTTTTAAAA</t>
  </si>
  <si>
    <t>TAGCCGAATGCCTCGTCATCTAATTAGTGACGCGCATGAATGGATGAACGAGATTCCCACTGTCCCTACCTACTATCTCGCGAAACCACAGCCAAGGGAACGGGCTTGGCAGAATCAGCGGGGAAAGAAGACCCTGTTGAGCTTGACTCTAGTCTGGCACTGTGAAGAGACATGAGAGGTGTAGAATAAGTGGGAGGCCTCCAGGCCGCCAGTGAAATACCACTACTCTTATCGTTTTTTCACTTACCCGGTGAGGCGGGGGGGCAAGCCCCGAGGGGCTCTCGCTTCTGGCGCCAAGCG</t>
  </si>
  <si>
    <t>Mauremys mutica</t>
  </si>
  <si>
    <t>Yellow pond turtle</t>
  </si>
  <si>
    <t>ASM2049712v1</t>
  </si>
  <si>
    <t>R2-1_MMut</t>
  </si>
  <si>
    <t>SKQRRARNHWGLYLWILPRHLIRSHDHIMWVLQERGLDQHIVNIIEDSYKNIHTRIEVGTERTSSIEIKVGVKQGDPMSPLLFNLAMDPLITALKKANMGFSYGMDKVTSLAFADDLVMLSDTWEGMTNNIQILEDFCRVSGLKVQAKKCYGFFVSPTHDSYTINNCETWTIDKDSLNMILPGESEKYLGLKVDPWIGFSKPLLEEKLAVWLERLTKAPLKPSQKLTMLNNYTIPRIIYLADHTDTKKTLLSSLDDTIRTVVKGWLHLPPDTSNGFIYTRSRNGGLGVVRLASLIPSIQARRLYRIANSDDEIIRSIALANNIDEEFKNLWITAGGKEDKIPGITDPVFIDYGLPLQILESLNEWEKPAPKKIYPIPCNWREVELARWKDLPCQGSGIEHFINDTISNDWLQFHPEFSERQFLIGLKLRVNVYPTREYQGRGRMNKNVNCRHCTAPYESLSHILGQCSAVQEARIRQHNKLCGLLKQKAKDLKWVVYEEPHLQTIERELRKPDFIFVKEDVALVVDVTVRFEYMEKVFEDAAAEKVRHYKNLTSQIKELTGAKEVEYYGFPLGARGKWPKINEKVLTAVGIPIYQHKRIAQRFSKRTLLYSIDIINTFESIGKNKQFTVP</t>
  </si>
  <si>
    <t>GAGACCTACTCCAAGCGGATCCGGAAGGTATTGCTCTTGCGAAATTGTTTAATACATGGCTTATTACTGGTATGATACCTGATACCATAAAAGAATGTCGTTCCTTATTGATCCCCAAGACTGCAGACCCTGAGGCCCTAAAAGATCTGGGGAATTGGAGGCCTTTAACTATTGGCGGGAGTAACTATGACTCTCCCAGGC</t>
  </si>
  <si>
    <t>TGTGTCAAGAGTCTAGTTACAGGGCAGCAGTTTTGAGACCTCAACCTCCCCGTGGTCCCGCTGGACGACTCATTGGGTGATTGAGTTGACCAACTGAGGCTCAACTGCTTTCGATATCCCGCCCTATTGTTCTGGTACACCGGCCAGGCAATAGTATTAAACGGTGGAAAACTACGAGATGATGGCGGCCCTTGATAGTGCCGGAAATAGCCTGAGTCGAGGGGCTAACTCGACAGATCGAAGTACGAAGGTTGTACTTTGGGGCAGGTGCATCTTCCGACCTAATGAGCCCCTGGCTCGGTTTCGAGTCAATGTCTCCACAGTGGCTACACAGACCGAGAGCCCTGTGATTATTGAGAGTGAGGCAGATAATGTCCAGCCTGCCCCACAGACAAAGGAGGTATATTTTCAACCTCGTATATTACGGAATCATACTAGATGGTTGACAGTTATTCAAGAGGAGCAATGGCCTGGTCCCCTTCGTACGATAGAAATTATAGGCAGTGCCTTTAGGGAGACTGTAAAATCTACTGGTCTATCAAATCCAGATTTCTCTTTTATTACATCTGATGAGGATTTGGAGTTCGGGGGACGAAGTACAGAAGTACGTGAGAATTATGTGATTACCAATATTGAGGAGAGAATGGAAACAATATTGAGCGAGAGTCATATTCTCACTACTATTGAAGAGACAGTGGAAACAACTGTAAGTGGAGCACAGGAAAATATTTTAATTCCACTACCTAATGATAACCCAGCGTGTCCCTTTTGCGGTGATCACGTTAGAAAACCAACGGCGTTAAGTGTTCATCTTAAGCGCAATCATGGTGGAAGAGTGGCTGAATTTCAATGTTCTATATGTGATAAAAGTGATTCTAAGGTACACAGCATCTTGTGTCACATTCCGAAATGTAAATGGAAAATAACGGAAGATCAATTGGGTGACTGGGCCTGTGAAATATGTAATAAACAATTTAATACCAAAAGTGGGCTTTCTCAACATAAAAGAATAGCCCATCCAACAGTGCGGAATAAAGAGCGTATTGAGGCCAGTCAGCCTAAAGTAATTTCCCAACGTGGTAAGCACAAGAGCTGTTGGACTGCCGAAGAAGAACGACTTCTCGTTACTTTTAATAAGATGTTCTGGGGTGAAAGAAACATAAATATTTTGATTTCGGATCATATTCAAACCAAAACAGCTAAACAAATAAGTGATAAGCGCAGGTTGTTGGGCCTTAACAAGAAAGCTGTAGTGACAACAATGGACCCAGTACCTGTATTGAGTGTATGTCATTTAGAGGCTAAAACTAGTAGCCCTATTACCATCACTGGACTGAGGGATGCATATATATGTAAGATAAAGCAAAATATAGGTGAGCAGGGTCAGATAAAATTTGACCCCGACATCATAAGTGCATGGATGGCTGGAGACTCCAATATAAGATCGCTTGTCGAGTCCACCTCGTTTGATATCCTCTCCACATTTCTAAGAGAATCACCTAAACCAAGGCAACGAGGGAATAATAAAATTATGAGTAATAAGAGTGGAAAGAAAAAGAAAAAGAAATGGATGGAGAAAAGAGCGGCAAAGAAAGGTTTCTATAAAAGATATCAGCATCTATTTGAGATAGATAGATGCAAACTTGCCTCCATCGTTCTTGATGGCACCGAACGATTGCAATGCCAAATCCCTCTTATTGAGATATTTGAAACATACAAGAACAAATGGGAGAGTTTGACTCCCTTTGAAGGATTGGGACAATTTACATCCCATGCAGCGGCCAATAACTCCGCATTTGAAGTTCTTCTCTCGGCCAAAGAAATAATGAAAAATATAAAGGGGATGAATAAGAACTCTGCACCAGGCCCTGATAAGATCAGCCTAAGAGACCTACTCCAAGCGGATCCGGAAGGTATTGCTCTTGCGAAATTGTTTAATACATGGCTTATTACTGGTATGATACCTGATACCATAAAAGAATGTCGTTCCTTATTGATCCCCAAGACAGCAGACCCTGAGGCCCTAAAAGATCTGGGGAATTGGAGGCCTTTAACTATTGGATCCATCATATTAAGGCTTTTTTCAAGAATACTAACAAATCGACTTGCCAAGGCATGCCCGATAAACCCTCGACAAAGTGGGTTTATTGCTACATCTGGTTGTTCAGAAAACCTTAAGATACTTCACATGTTATTGAAGCAAGCAAAGAAGAGCAAGAAATCATTGGGGGTTATATTTGTGGATATTGCCAAGGCATTTGATTCGATCTCATGATCATATTATGTGGGTACTGCAGGAAAGGGGATTGGATCAGCATATCGTGAATATAATTGAAGATTCCTATAAAAATATCCACACTCGAATAGAAGTTGGCACGGAGCGTACTTCATCTATTGAGATTAAAGTTGGTGTCAAGCAAGGAGATCCTATGTCTCCACTGTTATTTAACCTGGCAATGGATCCTCTAATTACAGCATTAAAGAAGGCTAATATGGGATTTTCTTATGGAATGGATAAGGTAACATCACTTGCCTTTGCGGATGATTTGGTTATGTTGAGTGACACCTGGGAAGGTATGACTAATAATATTCAAATATTGGAAGACTTTTGTAGGGTATCTGGTCTGAAGGTACAAGCCAAAAAATGTTATGGGTTTTTTGTTAGTCCTACTCATGATTCTTATACAATCAATAATTGTGAGACTTGGACTATAGATAAAGATAGTTTGAATATGATTTTACCAGGCGAGTCGGAGAAATATCTTGGACTCAAAGTTGACCCATGGATTGGATTTTCTAAACCTTTACTTGAAGAAAAACTTGCTGTTTGGCTTGAAAGATTGACTAAGGCACCATTAAAACCTTCGCAAAAGTTAACAATGTTGAATAATTATACTATACCACGGATCATCTATTTGGCTGATCATACAGACACCAAAAAGACCTTACTATCGTCATTGGATGATACCATCAGGACTGTCGTCAAAGGATGGCTCCATCTACCACCCGATACTAGTAATGGTTTTATATATACCAGAAGTAGGAATGGTGGATTGGGAGTGGTGAGACTCGCTAGTCTCATCCCGTCGATTCAAGCGCGGCGATTATATAGGATTGCAAATTCAGATGATGAGATAATTCGGTCTATCGCATTGGCAAATAACATCGATGAAGAGTTTAAAAATCTATGGATAACTGCTGGGGGAAAGGAAGATAAAATTCCGGGAATAACAGATCCAGTCTTTATTGATTATGGACTTCCCCTACAGATCTTGGAATCTCTCAATGAATGGGAAAAGCCAGCTCCCAAAAAAATCTATCCAATCCCATGTAATTGGAGAGAAGTAGAATTGGCTCGTTGGAAAGATTTGCCGTGTCAGGGCAGTGGAATTGAACATTTTATCAATGATACAATAAGTAATGACTGGTTACAATTTCATCCTGAATTTTCAGAAAGACAATTTCTTATAGGCCTTAAGCTTAGAGTGAATGTATATCCCACTAGAGAATATCAAGGGCGTGGTAGGATGAATAAGAATGTGAATTGTAGACACTGCACTGCACCTTATGAATCCCTCTCTCATATTTTAGGGCAATGTTCTGCGGTGCAGGAAGCCCGTATACGACAACATAATAAATTATGTGGTTTGTTAAAACAAAAAGCTAAAGATCTGAAATGGGTTGTCTATGAAGAACCTCACTTGCAAACTATAGAGAGGGAACTGAGGAAACCTGACTTTATCTTTGTTAAGGAAGATGTTGCCCTGGTGGTGGATGTTACTGTTCGGTTTGAATATATGGAGAAAGTCTTTGAAGATGCTGCTGCAGAAAAGGTGAGACATTATAAAAACCTGACAAGTCAAATAAAAGAACTGACTGGAGCTAAAGAGGTAGAATATTATGGGTTCCCCCTAGGTGCTAGGGGGAAATGGCCGAAAATTAACGAGAAAGTTCTGACAGCCGTTGGCATCCCGATTTATCAGCATAAAAGAATTGCTCAACGTTTTAGTAAAAGGACTTTGCTATATTCCATCGATATTATAAACACCTTTGAAAGTATTGGAAAAAACAAACAATTCACTGTTCCATGAGGTTCTGTCCCTCATGTGTCTTGAATTTTCTTTCTACATCTTTTTCTTATCCATACTATATACCTATCCTTTTTCTTGGGAATCTCGTGATGATTATTATAATTCATGACCGCTCACTGGCTATGACATAACCTTGGTTGGATGGGCCACCTGGGGTGTTTATACTCTCCAAATAACTCGAAAAAGAAACCCATGTGAGTTTTTAAAA</t>
  </si>
  <si>
    <t>TAGCCAAATGCCTCGTCATCTAATTAGTGACGCGCATGAATGGATGAACGAGTTTCCCACTGTCCCTACCTACTATCTAGCGAAACCACAGCCAAGGGAACGGGCTTGGCAGAATCAGCGGGGAAAGAAGACCCTGTTGAGCTTGACTCTAGTCTGGCACTGTGAAGAGACATGAAAGGTGTAGAATAAGTGGGAGGCCTCTGTGTCAA</t>
  </si>
  <si>
    <t>Chelonoidis abingdonii</t>
  </si>
  <si>
    <t>Pinta island tortoise</t>
  </si>
  <si>
    <t>Testudinidae</t>
  </si>
  <si>
    <t>ASM359739v1</t>
  </si>
  <si>
    <t>R2-1_CAb</t>
  </si>
  <si>
    <t>WTQKATLLKKLFNTWLITGIIPDGIKECCSLLIPKLMDPKALKDLGNWRPLTIGSIMLRLFLRIITSQLTKACPINARQRGFIATPGCSENLQILHTISKQAKKSKKSLGVVFMDIAKGFDSVSHDHIMWILRERGLDQHIVDIIRDSYKNIHTQREVGKELTLPIEIKIGIKQEDPMSPPLFNLALNPLITALEKAGIGFSYGTNKITSFAFADDLVMLSDTWESMNANVNILEAFCRLSSLKVQAKKCHGFFLSPTHDSYTINNCDAWKINKDGLNMILPSESEKYLGLKADPWIGFSKPFREA</t>
  </si>
  <si>
    <t>AGCAGTCCAGACTCAGGCACCAAACTCCAAAAGAGGTGAGGAGGATAGCACCCTACTTTCACCAGCATCTCCCATTGACTGTTCAATTAAAACAAAGCATCGCAATGGCCCGTCATGGCTGTTGACGTGATGTGATTTCTGCCCAGTGCTCTGAATGTCAAAGTGAATAAATTCAATGAAGCCCAGGTAAACGGCAGGAGTAACTATGACCCTCTCTTTC</t>
  </si>
  <si>
    <t>ACTGTGTCAAGAATCTATCTACTGGACAGCAGTAGAGACCTCAACCTCCCCCTAATCCCACTGGACAGCTCAAAAGTGATGAGTTGACCAACTGAGGGTCAGTTGCTTTCAATATCCCGACCCTATTGTCCGAGTACACTGGCCAGGCAATAGTATCAAACTGTGAAAAACCACTGAATGATGGCAACACTAGATAGTGCCCAGATAAGCCCATGTTGAAGGACGAATTTGACACAACCAAATATCAAGACTGTACCTTGGCGCAGATGCATCTTCCAACCCAACAAGCCTCTGGCCTGATACCGACTCAATGTATCCACAGTGGCCACACAAACTGAGTGCCCTGTGAACACCGAAAGTGAGGCACAAAACGTCCAGCATGCCTCACAGACAAACATGTCCACAAATGAAGTACACCCCGCGTCACATGCCTCGCAAGACAATGCTTCTAAACGGCGAACAATCACATGAAAGAAACAAAAGATCTGCCCAATCTTCAGAACAGAACAGTGCTTTCAAAGAAATCATTGAATTCACCTGCCTGCCAAACCTCAACCTCTCCATAAACACCTGTGACGAAGATGAGTTGGATGCTGAAGGTGCAAATGCAGGGACAAGCAAGGCCCACACATCTCCCACTGCTGAGGAGACAACTGCTGAGAAGGCAATAGGAACAATTTCAAATGGAGCACAAGAAAAAACTCTAATTCAGCTGCCTAACGACAATCCAGCATGTCTCTTCTGTGGCGATCACCTTGGCAGGCCAAGTGCTCTAAGTGGCAACCTCAAGCGAAACCACGGTGGAAGACATATGCAGTTCCAATGTTCCCTGTGTAGCAAAACTGACGCCAAAGCACACCGCATTATATGCCATATTCCTAAATGCAAAGGGAAAATAACTGAAAAGCCAGTGGGTGATTGGGCTTGCGAAATATGTAACAAATAATTTGACACCAAAAGTGGGCTCTCTCAACATAAAAGAATAATGCATCCAGTGATACGGAACCAAGAGCATACTGAAGCCAGTCTGCCCAGAGTGAACTCGCAGCGTGGCAAACATAACAGTTGCTGGATTGCTGAAGAAGAACAGCTCCTCACTGACTTCAATAACATATTTTGAGGCAAAAGGAACATAAATGTTCTGATCGCAGAACAAATCAAGACAAAACTGACAAACAAATAAGTGACAAGTGACGATTACTGGGCCTCCACAAGAATGCCAAGCTGACAATGGCTGACCCAGAGCCTGTATTGAAAACATGACATTTGGAAGTCAAGACTGACAGCCCCGATACCATCACCAGGCTGAAGGATGTGTACATGTGTAAAGTAAAAGAAAACCTAGTCAACAAGGCCAGATAAAATTTGACTCAGAAGTCGTAAAGGCATGGATGGCCGGAGATTCCAACATTAGATCCCTTATCGAGTCCAATTCTAGTGACATCCTCTCCACCTTCTTGACGGAAACGCCTGAGCCAAGGAAGAGAGTGAACAAATTGGCCACGAACAAAAAACAAAAGAGCGGGAAGGAAAAGAAGTGGATGGAAAAAAGAGCGTCCCGAAAAGGTACCTATAAAAGGTACCAGCATCTATTTGAGAATGACAGATGCAAACTCGCTTCCATCATCCTTGATGGCACAAATGCCTCCAGTGCCAAATCCTTCTCGCAGAAGTCCTTGAAACATACAAGAACAAATGGGAAACCCAAACTCCCTTTGAAGGACGGGGCCAGTTCAAATCCCATGCGACTGCTGACAATGCAGCCTTTGAAACCCTACTCTCGGCTAAAGAGATAACGAAAAACATAAAGGAAATGAACAAGAATTCTGCTCCAGGTCCTGACAAGGTCAGCCTGAGAAACCTACTCCTAGTGGACCCAGAAGGCAACACTCTTGAAAAAATTATTCAACACATGGCTGATCACAGGCATAATACCTGATGGCATAAAAGAATGCTGCTCCCTACTGATTCCAAAATTAATGGACCCCAAGGCCCTGAAAGATCTGGGGAATTGGAGGCCTCTAACCATAGGGTCCATCATGCTAAGGCTTTTTTTGAGGATCATAACAAGCCAACTCACCAAAGCATGCCCAATAAATGCTCGACAAAGAGGATTTATTGCTACACCAGGCTGCTCAGAGAACCTCCAAATTCTCCACACAATATCGAAGCAAGCCAAAAAGAGCAAAAAATCGCTGGGAGTCGTGTTCATGGACATTGCCAAGGGATTTGATTCAGTATCCCATGACCACATCATGTGGATATTACGGGAAAGGGGCTTGGATCAACACATTGTGGATATAATTAGAGACTCCTATAAGAACATCCACACCCAAAGGGAAGTTGGAAAGGAACTCACCTTGCCCATTGAAATAAAAATTGGCATCAAACAAGAAGACCCCATGTCTCCACCACTCTTCAACCTGGCACTCAATCCTCTAATCACAGCATTAGAGAAGGCTGGTATAGGATTTTCCTATGGGACAAACAAGATAACATCATTTGCCTTTGCTGACGATCTGGTCATGCTCAGCGACACCTGGGAGAGTATGAACGCAAACGTCAACATACTGGAAGCTTTCTGCAGGCTATCCAGCCTGAAAGTGCAAGCCAAAAAATGTCACGGGTTCTTCCTAAGCCCTACTCATGACTCATATACCATCAATAATTGTGATGCCTGGAAAATAAATAAGGATGGTTTGAATATGATCCTACCAAGCGAGTCCGAAAAATATCTTGGACTGAAGGCTGACCCATGGATTGGGTTCTCCAAACCTTTCAGAGAAGCTTGAAACATGGCTTGAAAGACTCAAAAAAGCCTCACTAAAACCTTCACAGAAACTAACGATGTTAAACATCTATACACTACCAAGAATCATCTGCCTGGCCGACCACACAGATACCAAAAAGACCTTGTTATCTTCACTAGATGACATCATCAGAAATGCCATGAAACAATGGCTCCATCTACCACCTGATATTTGCAATAACTTCATATATGCCAGAGCAAGGGACGATGGACTGGGAATAACGAAACTTGCTAGCCTCATCCCTTCAGTTCAGGCACAGCGGTTGCACAGAATTGCAAACTCTGAAGATGAAACAATTTGGTATATCACATTGGCAAACAACATTGAAGAAGAATTCCAAAACCTATGGGTAACTGCAGGTGGAAAGGAGGATGAAATTTCTAGAATAACAGATCTATAGATTATAGAGTACCCTGGCAGATCTTGGAACTTCTCTATGAATAGGAGAAACCAGGTCCCAAGAAAATATACCCAATCCCATGCAACTGGAGAGAAACAGAACTGGCCCAATGGAAAAATCTGCCATGCCAGGGCAGTGGAGTTGAACACTTTGACAGTGATCCAATAAGTAATGATTGGATGAAATTCCATCGTGGGTTTTCAGAACACCAGTTCCTTATGGCCCTCAAACTCAGAGGGAATGTGTATCCCACCAGGGAATACTTTGGCGTGGCAGGACTAATAAGACTGTGAACTGCAGACACTGCTCTGCCTCCTACGAATCTCTATCCCGCATCCTAGGGCAATGTCCAGCAGTCTAGGGAGCCCGAATAAGAAGACACAACAGACTATGCGGCTTGTTGAAGCGGGAAGCCTGGGAACTAAAGTGGGTGATTTACGAAGAACCTCACCTGCAGACCGCTGAAAACGAGCTCAGAAAACCCAACTTTATCTTCGTTCAGGAAGTAAAAGCCCTGGTGGTGGATGTCACAGTCCGCTTTGAATACAAAGGGAAAGTCTTTGAAGACGCAGCAGCAGAGAAGGTGAGACACTATAAAGATCTGACAACCAGATTAAACGACTAACTGGAGCCAAAGAAATAGAATATGGGCTCCCCTTAGGTGCAAGGGGGAAATTGCCGCAAATCAGCGAGAAAGTCCTGACAGCCCTTGGCATGCCGGACTACCAGCAAAAAAGAACTGCAAAGCTTTTTAGCAGAAGGACTTTATTTTACTCCCTAGATGTTATCAACACCTTTGAAAGCATTGGGAAAAACAATAAAATCATTGTTCCATGAGGCCCTATCCCTCATGTGCAGAACTTTCTTTCTCTAAACCTATTCCTTATCCAAGCTATATACCCCTCCTCCCCCTTTTCATGGGAATCTCGTAATGATTAAAACAATTCATGACTGCGCACTGGACATGGCAAATCTTGGTTGGATGGGCCACCAGAAGTGTACATACACTCTGAATAACTCAAAAAAGAAACCCACAAGAGTTTTTAAAAA</t>
  </si>
  <si>
    <t>TAGCCAAATGCCTCATCATCTAATTAGTGACACGCATGGATGAATGAACAAGATTCCCACTGTCCCTACCTACTATCTAGCAAAACCACAGCCATGGGAATGAGCTTGGCAGAATCAGCGGGGAAAGATGACCCTGTTGAGCTTGACTCTAGTCTGGCGCTATGAAGAGACATGAGAGGTGTAGAATAAGTGGGAGGCCTCCGTGCCGCCGGTGAAATAACTAAACAGGGAGCCAAGCTGCCTAATTCAGGCTTTCTGAATCACAGTGTTGTTCCTGAGATTTTCTAGGCAACTAAGAGT</t>
  </si>
  <si>
    <t>Aldabrachelys gigantea</t>
  </si>
  <si>
    <t>Aldabra giant tortoise</t>
  </si>
  <si>
    <t>AldGig_1.0</t>
  </si>
  <si>
    <t>R2-1_AGi</t>
  </si>
  <si>
    <t>EMGLDQHTVAIIRDSYKNIHTQKEVGKEFTSPIEIKVDVKQGDSMSPLFFNLALNPLITALEKAGMGLSYGTNKITSLAFADDLATLSDTWEGMNENIKILEAFCRLSGLKVQAKKSVMVLKSYSQLLYHQ</t>
  </si>
  <si>
    <t>CGGGGTTGGCATTCTGCCTCGGCTGGCACCTAGCAGCTGACTTAGAACTGGTGCAGACCAGGGGAATCTGACTGTTTAATTAAAACAAAGCATCACAAAGGCCCGCGGTGGGTGTTGATGGGATGTGATTTCTGCCCAGTGCTCTGAATGTCAAAAGTGAAGAAATTCAGTGAAGCAGGAGTAACTATGACTCTCTTCAGC</t>
  </si>
  <si>
    <t>TGTGTCTAGAGTCTAGCTACTGGGCAGCAGTATTGAGACCTCAACCTCCCCGTGGTCCCACTGGATGGCTCAAGGATGATGAGTTGACCAACTGAGGCTCAGTTGCTTTTGATATCCCGACCCCATTGTCCTGGTACACCAGCCAGGCAATAGCATCAAATGGTGAAAAACCTCTGAGTGATGGCGGCACTAGACAGTGCCCTGGATAAGCCCCTGTCGAAGGGCAAAGGGCATTCAACACAACCAAACATGAAGACTGTACCTTGGGGCAGGTGCATCTTCTGACCCAACGAGCCCCTGACCCGCTATCGAGTCGATGTCTCCACAGTGGCCACACAGAGAACCCTGTGAACACCGAAGAGGAGGCACTAAGTGTCCTGCGTGCCTCACAGAGAAACATGGCCCTATATGGGGTATTTCTTACATCATGTACCCAACAAAATGACAATGAAAACGCTTCCGAATGGCAAATATTCACTGAAAGAAAGAGGATCCTCACAACAGAAATCACAAGCAGTGCTTTCACAGAAATTATTGAACCCATCTGCCTGCCAAACCTCAACCTCTCCATAAACACCTCCGATGAAGAGCAGATGGATGCTAAAAGCCCAAATGCAGGGACAAGCAAGGCCCACACATCTCCCACTGCTGAGGAGACAACTGCAAATGGAGCACAAGAAACAACTCTAATTCAGCTGCCTAATGACATCGTGTCCCTTCTGCGGTGATCAAGTCGGCAAGGCAAGTGCTCTAAGTGTCCACCTCAAGAGAAACCATGGTGGAAGAGAGAGAGTTTCAATGTTCCCTATGTAACAAAGCAGACCCCAAAGCACACAGCATATTATGCCATATTCCCAAATGCAAAAGGAAAGTAACCAAAAAGCCAGTGGGTGGCTGGGCTTGCAAAATATGCAACAAGCAGTTTGACCCCAGGAGTGGAATCTCACAACATAAGAGAATAACCCACCTAGCGATACGAAACCAAGAGCATATCAAAGCCAGTCAGCCCAAACCAAACTCTCATTGTGGTAAACATAGGAGTTGCTGGACTGTTGAAGAACAGCTCTTCACTGACTTCAAAACCATATTTTGGGGAAAAAGGAATAAATGTTCTGATCGCAGAACAAATCAAGTCAAAACCTGCAAAACAGATAAGTGACAAGCAATGCTTACTGGGCCTCTTCAACAAACGCAAAGATGACAATGGCTGACCCACAGCCAATATTGAAACCATGCCATTTGGAAGTAAAGACTGGCAGCCCCGATGCCATCACTGGGCTGAAAGACATATCTGTGTATAAAGTAAAAGAGAACCTAGCCAACCAAGGCCAAATAAAATTGGACACAGAAGTCAAATGCATGAATGGCCAGGGATTCCAACATCAGATTCCTTGCCGAGTCCACTTCTACTGACATCCTCTCCACCTTCCTGATGGAAAAACATGAACCAAAGAAAAAGGTGAATAAAATGGCCACAAACATGAACCAAAAGAGTGGTAAGAAAAAAGAGCACGGAAAAAAGAGCAGCCCCAAAAGGGCACCTATAAAAGGTACCAGCATCTATTTGAAAACGACAAATGCAAACTCGCTTCCATCATCCTTGATGGCACAGAATGCCTCCAGTGCCAAATCCCTCTTGCAGAAGTCCATGAAACATACAAGAACAAATGGGAGACCCAAACTCCCTTTGAAGAACTGGGCTGGGCCAACTCAAATCCCATGCAACTGCCGACAATGCAGCCTTTGAAACCCTACTGTCGGCTAAAGAAATAATAAAAAAAATTAAGGAGATGAACAAGAACTCTGCTTCAGGTCCTGACAAGGTCAGCCTGAGAGACCGACTCCTAGTGGACCCAGAAGGCAACGCTCCAAGAAATTATTTAACACATGGCTGATCACAGGCATAATACCTGATGGCATAAGAGATTGTCGCTCCCTACTGATCTCAGAAACAATGGATCCCGAGGCCCTGAAAGATCTGAGGAATTGGAGGCCTCTAACCATCGGGTCCATCATGCTAAGGCTTTTTTTGAGAATCATAACTTGTCAACTCACCAAAGCAGGCCCAATAAATGCTCGACAAAGAGGATTTATTGCTACACCAGGCTACTCAGAAAACCTCAGGTCTCCACACAATATTGAAGCAGGCCAAAAAGAGCAAAAAATTTCTGGGAGTTGTGTTTGTGGACATTCCCAAGGCATTCGATTCAGTATCCCACGACTACATCATGTGGGCACTATGAGAAATGGGCTTGGACCAACACACTGTAGCCATAATTAGAGACTCCTACAAGAACATCCACACCCAAAAGGAAGTTGGAAAGGAGTTCACATCACCCATTGAAATAAAAGTTGATGTCAAACAAGGAGACTCCATGTCTCCACTGTTCTTCAACCTGGCACTCAATCCTCTAATCACAGCATTAGAGAAAGCTGGAATGGGACTTTCCTACGGGACAAACAAGATAACATCACTTGCCTTTGCTGATGATCTGGCCACGCTCAGTGATACCTGGGAAGGTATGAATGAAAACATCAAGATTCTGGAAGCCTTCTGCAGGCTATCTGGCCTGAAAGTGCAAGCTAAAAAAAGTGTTATGGTTCTTAAGTCCTACTCACAACTCTTATACCATCAATAATTGTGATGCTGGACAATAAACAAAGATGGTCTGAATATGATCCTACCAGAGGAGTCTGAAAAATATCTGACTGAAGGTCCACCCACGGATTAGTTTCTCCAAACCTGCAGTTTCAGAGAAGCTTGAAACGTGGCTTGAAAGACTCAAGAAAGCCCTGCTAAAACCTTCACAGAAACTAACGATGTTAAATGTTTATACAGTACCAAGAATCATTTACCTGGCAGACCACACAGATAACAAAAAGACCTTATCTTCACTAGATGATAGCATCAGCAACACCATCAAACAATGGCTCCATCTACCACCTGAAACTTGCAATACTTCATATATGCAAGGACGAGGGACTGGGAATAACGAAACTCGCTAGTCTCATCCCTTCAGTTCAGGCATGGCGATTGCACAGAATCGGAAAATCTGATGAAACAATTCAGTATATCACACTGGAAAACAACACTGAAGAAGAATTCCAAAACCTATAGGTAATTGTTGGAGGAAAGGAGGATGAAATTTCCTAGAATAACAGATCTGGTGTTTATATTGATTATAGATTACCGTGATGGATCTTGGAACTTCTCAATGAATGGGAAAAACTGGCTCCCAAGAAAATATACCCGATCCCATGCAACTGGAGAGAAACAGAACTGGCCCAAGGGAAAAATCTGCCATGCCAGGGCAGTGGAGTTGAACACTTTGACAGTGATCCAATAAGTAACGATTGGATAAAATTCCATCATGGGTTTTCAGAATGCCAATTCCTCATGGCCCTCTAACATAGAGCAAATGTGTATCCCACTAGGGACTATCTCGGGCGTGGAAGGAAAAATAAGACCGTGAACTGCAGACTGTTCTACTTCCTAAGAATCTCTGTCTCACATCCTAGGGTGCCCAGTAGTCCAAGGAGCCCAAATATGAAGACACAACAAACTATGCGGATTGTTGAAGTGGAAAGCCCAAGCACTAAAGGGGGTAACTTACAAAGAACCACACCTACAGACTGCTGGAAACGAGCTCAGAAAACCTGACCGTATTTTCGTTCAGAAAGAAAAAGCCCTGGTGGTGGACATCACGGTTCGTTTCGAATATAAGGAGAAAGTCTTTGAAGAGGCTGCAGCAGAAAAGGTGAGACATGATAAAGATTAAACAACTAGCTGGAGCCAAAGAAGTAGAGTACTATGGGTTCCCCCTAGGTGCAAGGGGGAAATGGCCACTAATCAGCGAGGAAGTCCTGACAGCCCTCGGCATGCCGGACTACCAGCAAAAAAGAAACGTGAAGCTCTTGAGCAGAAGGACTTTACTGTACTCCCTAGACATTAACAACACTTCTTGAGAGTATTGGGAAAAACAATAAAACTACTAATCCATGAGGCCCTATCCCTCATGTGCAGAACTTCCGTTCTTGAAACCTATTCCTTATCCAAGCTATATACTTTCCTTTTTCATGGGACTCTCTTAATCATTAACATAATTCATGACTGCCCACTGGACATGGCAAAACTTGAGTGGACAGGCCACCAGGGGTGTACAAACACTCCGAATATCTTGAAAAAGAAATCTGCGAGGGTTTTCAAAA</t>
  </si>
  <si>
    <t>TAGCCAAATGCCTCATCGTCTAATTAGTGATATGCATGAATGGATCAACAAGATTCCCACTGTCCCTACCTACTATCAAGCGAAACCACAGCCAAGGGAACGGGCTTGGCAGAATCAGCGGGGAAAGAAGACCCTGTTGAGTTTGACTCTAGTCTGGCACTGTGAAGGAACATGAAAAGCGTAGAATAAGTGGGAGGCCT</t>
  </si>
  <si>
    <t>Gopherus evgoodei</t>
  </si>
  <si>
    <t>Goode's thornscrub tortoise</t>
  </si>
  <si>
    <t>rGopEvg1_v1.p</t>
  </si>
  <si>
    <t>R2-1_GEv</t>
  </si>
  <si>
    <t>AGAGTCTAGCTACTGGGCACCAGTATTGAGACCTTAAACTCCCTGTGGTCCCACTGGATGGCTCAAGGGTGATGAGTTGACCAACTGAGGATCAGTTGCTTTTGATATCCTGACCCTATTGTCCTGGTACACCAGCCAGGCAATAGCAACAAACGGTGGAAAAACCTCTGAGTGATGGCGGCACTAGACAGTGCCCTGGATAAGCCCTTGTCGACAGGCAAAGGGCAAATTCAACACAACCAAACATGAAGACTGTACCATGAAGCAGGTGCATCTTCTAACCCAACGAGCCCCTGACCCAGTATCGAGTCGATGTCTCCACAGTGGCCACACAAACAAAGAGCCCTGTGAACACTGAAGGTGGGCACTAAATGTCCTGCGTGACTCACAGAGAAACATAGCCCTATATAGGGTATTTCTTACATCATGTACCCAGCAAAATGACAATGAAAACACTTCCGAATGGCATATATTTACTCGAAAGAAAGAGGATCCTCACAACAGAAATCATAAGCAGTGCTTTCACAGAAATTATTGGACCCACCTGCCTGCCAAACCTCAAACTCTCCATACACACCTCCGATGAAGAGGAGATGGATGCTAAAAGCCCAAATGCAGGGACAAGCAAGGCCCACACATCTCCCACTGCTGAGGAGACAACTGCAAATGGAGCACAATAAACAACTCTAATTCAGCTGCCTAATGACAACTCATCGTGTCTCTTCTGCGGTGATCACGTCGGCAAGGCAAGTGCTCTAAGTGTCCACCTCAAGAGAAACCATGGTGGAAGAGATATAGAGTTTCAATGTTCCCTGTGTAACAAAGCAGACCCCAAAGCACACAGCATATTATGCCATATTCCCAAATGCAAAAGGAAAGTAAACAAAAAGCCAGTAGGTGACTGGGCTTGCAAAATATACAACAAGCAATTTGACACCAGGAGTGGAATCTCATAACATAAGAGAATAACCCACCCAGCGATATGAAACCAAGAGCATATCGAAGCCAGTCAGCCCAAACCAAACTCTCATTGTGGTAAACATAACAGTTGCTGGACTATTGAAGAGGAACAACTCTTCACTGACTTCAATACCATATTTTGGGGAAAAAGGAATAAATGTTCTGATTGCAGAACAAATCAAGTCAAAACCTGCAAAACAGATAAGCGGCGCTTACTGGGCCTCTTCAACAATGCAAAGATGACAATGGCTGACCCACAGCCAATACTGAAACCATGCCATTTGGAAGTAAAGACTGGCAGCCCCAATGCCATCACTGGGCTGAAAGACATATCTATGTATAAAGTAAAAGAGAACCTAGCCAACCAAGGCCAAATAAAATTTGACACAGAAGTCATAAACACATGAATGGCCAGGGATTCCAACATCACATTCCTTGCTGAGTCCATTTCTACTGACATCCTCTCCACCTTCCTGACAGAAACACCTGAACCAAAGAAAAAGGTGAATAAAATGGCCACAAACATGAACCAAAAGAGCGGTAAGAAAAAGAAGTGCATGGAAAAAAGAGCAGCCCAAAAAGGTACCTATAAAAGGTACCAGCATCTATTTGAAAACGACAAATGCAAACTCGCTTCCATCATCCTTGATGGCACAGAACACCTCCAGTGCCAAATCCCTCTTGCAGAAGTCCATGAAATATACAAGAACAAATGGGAGACCCAAACTCCCTTTGAAGAACTGGGCTGGGCCAATTCAAATCCCATGTGACTGCCGACAATGCAGCCTTTGAAACCCTACTGTCGGCTAAAGAAATAATAAAAAAAATGAAGGAGATGAACAAAAACTCTGCTTCAGGTCCTGACAAGGTCAGCCTGAGAGACTTACTCCTAGTGGACCCAAAAGGCAACGCTTTAAGAAATTATTTAACACATGCCTGATCACAGGCATAATACCTGATAGTATAGAAGACTGTCGCTCCCTACTGATCTCAAAAACAATGGATCCCAAGGCCCTGAAAGATCTGGGAATTGGAGGCCTCTAACCATCGGGTCCATCATGTTAAGGCTTTTTTGAGAATCATAACTAGTCAACTCGCCAAAGCAGGCCCAATAAATGCTCGACAAAGAGGATTTATTGCTACACCAGGCTACTCAGAAAACCTCAGTTCTCCACACAATATTGAAGCAGGCCAAAAAGAGCAAAAAATTGCTGGGAGTCGTGTTTGTGGACATTCCCAAGGCATTCGATTCAGTATCCCACGACTATATCAGGTGGATATTATGAGAAAGGGGCTTGGACCAACACATTGTGGCCATAATTAGAGACTCCTGCAAGAACATCCACACCCAAATGGAAGTTGGAAAGGAGTTCACATCACCCATTGAAATAAAAGTTGGTGTCAAACAAGGAGATTCCATGTCTCCATTGTTCTTCAACCTGGCACTCAATCCTCTAATCACAGCATTAGAGAAGGCTGGTATGGGATTTTCCTACGGGACAAACAAGATAACATCACTTGCCTTTGCTGACTATCTGGTCATGCTCAACGGCACCTGGGAGAGTATGAATGCAAACGTCAACATACTGGAAGCTTTCTGCAGGCTATCCAGCCTGAAAGTGCAAGCCAAAAAATGTCACGGGTTCTTTCTTAGCCCTACTCATGACTCATATACCATCAATAATTGTGATGCCTGGAAAATAAACAAGGATGGTCTGAATATGATCCTACCAGGCAAGTCTGAAAAATATCTCTGACTGAAGGTTGACCCATGGATTGGGTTCTCCAAACCTTTCAGAGAAGCTTGAAACATGGCTTGAAAGACTCAAAAAAGCCTCACTAAAACCTTCACAGAAACTAACGATGTTAAACATCTATACACTATCAAAAATCATCTACTGGCCGACCACACAGATACCAAAAAGACCTTGTTATCTTCACTAGATGACATCATCAGAAATGCCATGAAACAATGCCTCCATCTACTACCTGATACTTGTAATGCTTCATATATGCAAGGACAAGGGACTGAGAATAATGAAACTCGCTAGTCTCATCCCTTCAGTTCAGGCGTGGCAATTGCACAGAATTGCAAACTCTGATGAAACAATCTGGTATACCACACTGGCAAACAGCACTGAAGAAGAATTTCAAAATCTATAGGTAATTGTTGGAGGAAAGGAGGATGAAATTTCTAGAATGACAGATCCGGTGTCTATTGATTGTAGATTACCCCAATGGATCTTGGAACTTCTCAATGAATGGGAAAAACTGGCTCCCAAGAAAATATATCTGATCCCATGCAACTGGAGAGAAACAGAACTGGCCCAATGGAAAAATCTGCCATGCCAGGGCAGTGGAGTTGAACACTTTGAAAGTGATCCAATAAGTAACAATTGGATAAAATTCGATCATGGGTTTTCAGAATGCCAATTCCTTATGGCCCTCTAACTTAGAGCAAATGTGTATCCCACCAGGCAATATCTCGGGCATGGAAGGAAAAATAAGACCAGGAATTGCAGACTGCTCTGCTTCCTATGAATCTCTATTTCACATCCTAGGGTGCCCAGCAGTCCAAGGAGCCCAAATAAGAAGATACAACAAACTATGCGGATTGTTGAAGTGGGAAGCCTGAGCATTAAAGTGGGTAACTTACAAAGAACCACACCTACAGACTGCTGGAAACGAGCTCAGTAAACCTGACCGTATCTTCGTTCAGGAAGAAAAAGCCCTGGTGGTGGACATCACAGTTCGTTTCGAATATAAGGAGAAAGTCTTTGAAGAGGCTGCAGCAGAAAAGGTGAGACATTATAAAGATCTGATAAACCAGATTAAACAACTAACTGGAGCCAAAGAAGTAGAGTACTATGGGTTCCCGTTAGGTGCAAGGGGGAAATGGCCACTAATCAGCGAGAAAGTCCTGACAGCCCTTGGCATGCCGGACTACCAGCAAAAAAGAACTGCAAAGCTCTTTAGCAGAAGGATGTTATTGTACTCTCTAGACATTAACACCTTTTGAGAATATGGGGGAAAACCAAAACAACTACTAATCCATGAGGCCCTATCCCTCATGTGCAGAACTTCCATTCTTGAAACCTATTCCTTATCCAAGCTATATACCTTCCTTTTTCATGAGACTCTCTTAATCATTAATATAATTCATGACTGCCCACTGGACATGGCAAAACTTGGTTGGACGGGCCACCCGGGGTTTGGAACACCCCAAATAACTCGAAACAGAAACCCGCGTGGGTTTGTTAAA</t>
  </si>
  <si>
    <t>TAGCCAAATGCCTCGTCATCTAATTAGTGACGCGCATGAATGGATGAACGAGATTCCCACTGTCCCTACCTACTATCTAGCGAAACCACAGCCAAGGGAACGGGCTTGGCAGAATCAGCGGGGAAAGAAGACCCTGTTGAGCTTGACTCTAGTCTGGCACTGTGAAGAGACACGAAAAGTATAGAATAAGTGGGAGGCCTCCGGGTTGAATCCCCCTGGCAAGGGTTATATCTTTGAACTATGGGGGGAAAAAATTATTTACATACCAGATTGGCACTGGCCTGGGTAAACAATGCCCCTGCTGCCAGCTTTGATTCCCCAGCTGACAGTGTTAAATATCTCAGGGGAGCAATTGGGGTCGCTGGACCTATGTACGAGACATTTTTTAAATGAGTGGATT</t>
  </si>
  <si>
    <t>Gopherus flavomarginatus</t>
  </si>
  <si>
    <t>Bolson tortoise</t>
  </si>
  <si>
    <t>rGopFla2.mat.asm</t>
  </si>
  <si>
    <t>R2-1_GFl</t>
  </si>
  <si>
    <t>MLDKEDLLLHQATQKTSVLHTISKQAKKSKKLLGVVFVDIPKAFDSVYHDYIMWVLRERGLDQHIVDIIRDSYKNIHTQTEVGKELTSPIEIKVGIKQGDSMSPLLFKLALKPLITALEKAGMGFSYGTNKITSLAFADDLVMLSDTWEGLNENIKILEAFCRLSGLKVQAKKCYGSS</t>
  </si>
  <si>
    <t>CCCGGGTCAAGCCACCGCAGGTGCAGATCTTGGTGATAGCAGCAAATAATCAAACAAGAACTTCGAAAGCCTAAGTGGAGAAGGGGTTCCATGCTTCTGGCATGTTAGAACAATGCAGGTAAGGGAAGTTGGCATCCATAACTCTGGGATAAAGATTGGCTTTAAGGGCTAGGTTAGTCGGGCTGGGCACAAGCCGCGGCTGGATGGGACGCCACTGTCTCCCGGGGGCAGCGGTGACTCTGGACGCAAGCCAGGCCCTTCCTGTGGATCGCCCCAGCTGCGGCAGGTGTCGCTCGCCTCACCCCCTCCGCGGGGATCGGGAGGGCTGACATTCGGCCTCGGCTGGCACCTAGCAGCTGACTTAGAACTGGTGCAGACCAGGGGAATCCAACTGTTTAATTAAAACAAAGCATCACAAAGGCCCACGGTGTGTGTTGATGTGATGTGATTTCTGCCCAGTGCTCTGAATGTCAAAAGTGAAGAAATTCAATGAAGCAGGAGTAACTATGACTCTCTTCAGC</t>
  </si>
  <si>
    <t>TGTGTCTAGAGTCTAGCTACTGGGCAGCAGCACTGAGACCTCAACCTCCCCGTGGTCCCACTGGAGTTGGGTGATGAGTTGACCAACTGAGGCTCAGCTGCTTTTGATATCCCGACCCTATTGTCCTGGTACACCAGCCAGCCAATAGTATCAAACGGCAAAAAACCTCTGAGTGATGGCGGCACTAGACAGTGCCCGGGATAAGCCCCTGTCAAGGGGCAAATTCAACACAACCAAACATGAAGACTGTACCTTAGGGCAGGTGCATCTTCTGACCCAACAAGCCCCTGACCCGGTATCGAGTCGACATCTCCACAGTGGCCACACAAACAGAGAGCCCTGTGAACGCCGAAGGTGAGGCACTAAGTGTCCTGCGTGCCTCACAGAGAAACATGGCCCTATATGAGGTATTTCTTACATCACGTACCCAGCAAAATGACAATGAAAACAACGCTTCCGAATGGCAAATATTCACTCGAAAGAATGAGAATCCTCACAACAGAAATCATAAGCAGTGCTTTCACATAAATTATTGAACCCACTCGCCTGCCAAATCTCAACCTCTCCATAAACACCTCCGATGAAGAGGAGATGGATGCTAAAAGTCCAAATGCAGGGACAAGCAAGGCCCACACATCTCCCACTGCTGAGGAGACAACTGCTGAGAATGCAATGGAAACAACTGCAAACGGAGCACAAGAAACAACTCTAATTCAGCTGCCTAATGACAATCCATCGTGTCCCTTCTGTGGTGATCACATCAGCAAGGCAAGTGCTCTAATTGTCCACCTCAAGAGAAACCATGGTGGAAGAGATATAGAGTTTCAATGTTCCCTATGTAACAAAGCAGACCCCAAAGCACACAGCATATTATGCCATATTCCCAAATGCAAAAGGAAAGTAACCAAAAAGCCAGTGGGTGACTGGGCTTGCACAATATGCAACAAGCAATTTGACACTAGGATTGGACTCACAACATAAGAGAATAACCCACCCAGCAATACAAAACCAAGAGCATATTGAAGCCAGTCAGCCCAAACCAAACTCTAATCGTGGTAAACATAACAGCTGCTGGGCTGTGAAGAAGAACAGCTTTCACTGACTTGAATACCATATTTTGGGGAAAAAGGAACAAATGTTCTGATCGCAGAACAAATCAAGTCAAAAACTGCGAAACAGATAAGCGACAAGCGGCGCTTACTGGGCCTCTTCAACAACGCAAAGATGACAATGGCTGACCCACAGCCAATATTGAAACCATGCCATTTGGAAGTAAAGACTGACAGCTCCGATGCCATCACTGGGCTGAAAGACATATCTATATATAAAGTAAAAGAGAACCTAGCCAACCAAGGCCAAATAAAATTTGACACAGAAGTCATAAACGCATGAATGGCCAGGGATTCCAACACCAGATCCCTTGCCGAGTCCACTTCTACTGACATCCTCTCCACCTTCCTGATGGAAACGCCTGAACCAAAGAAAAAAGGTGAATAAAATGGCCACAAACATGAACCAAAAGAGTGGTAAGAAAAAGAAGTGCATGGAAAAAAGAGCAGCCCAAAAAGTTCTTTGAAAACGACAAATGCAAACTCGCTTCCATCATCCTAGATGGTAAAGGACGCCTCCAGTGCCAAATCCCTCTTGCAGAAGTCCATGAAACATACAAGAACAAATGGGAGACCCAAACTCCCTTTGAAGAACTGGGCTGGGCCAATTCAAATCCCATGCGACTGCCGACAATGCAGTCTTTGAAACCCTACTTTCGGCTAAAGAAATAATAAAAAAAATTAAGAAGATGAACAAGAACTCTGCTTCAGGTCCTGACAAGGTCAGCCTGAGAGACCTACTCCTAGTGGACCCAGAAGGCAACGCTCTAAGAAATTATTCAACACACGGCTGATCACAGGCATAATACCTATGGCATAAAAGATTGTAGCTCTCTACTGATCTCAAAAACAATGGACCCCGAGGCCCTGAAAGATTTAGGGAATTGGGTCCATCATGCTAAGACTTTTTTTTTGAGAATCATAACTAGTCAACTCACCAAAGCAGGCCCAATAAATGCTCGACAAAGAGGATTTATTGCTACACCAGGCTACTCAGAAAACCTCAGTTCTCCACACAATATCAAAGCAGGCCAAAAAGAGCAAAAAATTGCTGGGAGTTGTGTTTGTGGACATTCCCAAGGCATTCGATTCAGTATACCACGACTACATCATGTGGGTACTACGAGAAAGGGGCCTGGATCAACACATTGTGGACATAATTAGAGACTCCTACAAGAACATCCACACTCAAACGGAAGTTGGAAAGGAGCTCACATCACCCATTGAAATAAAAGTTGGTATCAAACAAGGAGACTCTATGTCTCCACTGCTCTTCAAACTGGCACTCAAGCCTCTAATCACAGCATTAGAGAAAGCTGGAATGGGATTTTCCTATGGGACAAACAAGATAACATCACTTGCCTTTGCTGATGATCTGGTCATGCTCAGTGATACCTGGGAAGGTCTGAATGAAAACATCAAGATTCTGGAAGCCTTCTGCAGGCTATCTGGCCTGAAAGTGCAAGCTAAAAAGTGTTATGGTTCTTCCTAAGTCCTACTCAGAACTCGTATATCATCAATAATTTGTGATGCCTGGACAATAACCAAGGATGGTCTGAATATGATCCTACCAGGGGAGTCCAAAAAATATCTCAGACTGAAGGTCGACTCATGGATTGGTTTCTCCAAACCTTCACTTTCAAAGAAGCTTGAAACGTGGCTTGAAAGATTCAAGGAAGCCCCACTAAAACTTTCACAGAAACTAACAATGTTAAATGTTTATACAGTACCAAGAATCATTTACCTGGCAGAACACACAGATAACAAAAAGACCTTATCTTCACTAGATGATAGCATCAGAAACACCATCAAACAATAGCTCCATCTACCACCTGATACTTGCAATACTTCATACATGCAAGAACAAGAGACGAAGGACTGAGAATAACGAAACTCGCTAGTCTCATCCCTTCAGTTCAGGCATGGCAATTGCACAGAATCGCAAACTCTAATGAAACAATTTGGTATATCGCACTGGCAAACAACACTGAAGAAGAATTCCAAAACCTATGGTTAATTGTTGGAGGAAAGGAGGATGAAATTCCTAGAATAACAGATCCAGTGTCTATTGATTATAGACCACCCCGATGGATCTTGGAACTTCTCAATGAATGGGAAAAACTGGCTCCCAAGAAAATATACCTGATCCCGTGCAACTGGAGAGAAACAGGACTGTCCCAATGGAAAAATCTGCCATGCCAGGGCAGTGGAGTTGAACACTTTGACAGTGATCCAATAAGTAACAATTGAATAAAATTCCATCATGGGTTTTCAGAATGCCAATTCCTTATGGCCCTCAAACTTAGAGCAAATGTGTATCCCACCAGGGAATATCTCTGGCATGGAAGGAAAAATAAGACTGTGAATTGCAGACTGCTCTGCTTCTATGAATCTCTGTCTCACATCCTAGGGTGCCCACCAGTCCAAAGAGCTCAAATAAGAAGACAAAACAAACTATGCGGCTTGTTGAAGTGGGAAGCCAGGGCATTAAAGTGGGTAATGTACAAAGAACCACACCTACAGACTGCTGGAAACGAGCTCAGAAAACCTGACCTTATCTTCGTTCAGGAAGAAAAAGCCCTGGTGGTGGACGTCACGGTTCGTTTCGAATACAAGGAGAGTCTTTGAAGAGGCTGCAGCAGAAAAGGTGAGACATTATAAAGATCTGACAAACCCAGATTAAACAACTAACTGAAGCCAAAGAAGTAGAGTACTATGGGTTCCCCTTAGGTGCAAGGGGGAAATGGCCACTAATCAGCAAGAAAGTCCTGACGGCCCTTGGCATGCCGGACTACCAGCAAAAATGAACTGCGAAACTCTTTAGCAGAAGAACTTTACTGTATTCCCTAGACATTATTAACACTTTTGGAGAGCACTGGGAAAAACAATAAAATTACTAAACCATGAGGCCCTATCCCTCATGTGCAGAACTTCCGTTCTTGAAACCTATTCCTTATCCAAGCTATATACCTTCCTTTTTCATGGGACTCTCTTAATCATTAATATAATTCATGACTGCCCACTGGACATGGCAAAACTTGGTTGGACGGGCCACCAGGGGTGTACAAACACTCCAAATATCTCGAAAAAGAAACCTGCAAGGGTTTCCAAAA</t>
  </si>
  <si>
    <t>TAGCCAAATGCCTCATTATCTAATTAGTGATGTGCATGAATGGATGAACGAGATTCCCACTGTCCCTACCTAGCAAAACCATGGCCAAGGGAACGGGCTTAACAGAATCAGTGGGGAAAGAAGACCCTGTTGAGCTTGACTCTAGTCTGGAACTGTGAAGAGACATGAAAAGTGTAGGGTAAATAGGAGGCCTCCGGGTT</t>
  </si>
  <si>
    <t>Gopherus agassizii</t>
  </si>
  <si>
    <t>Desert tortoise</t>
  </si>
  <si>
    <t>ASM289641v1</t>
  </si>
  <si>
    <t>R2-1_GAg</t>
  </si>
  <si>
    <t>MLDKEDLLLHQATQKTSVLHIIAKQAKKSKQLLGVVFVDIPKAFDSVSHNYIMWVLRERGLDQHIVDIIRDSYKNIHTQTEVGKELTSPIEIKVGIKQGDSMSPLLFNLALNPLITALEKAGMGFSYGTNKITSLAFADDLVMLSDTWEGLNENIKILEAFCRLSGLKVQAKKCYGSS</t>
  </si>
  <si>
    <t>GAGGGCTGACATTCTGCCTCGGCTGGCACCTAGCAGCTGACTTAGAACTGGTGCAGACCAGGGGACTCCAACTGATTAATTAAAACAAAGCATCACAAAGGCCCACGGTGGGTGTTGATGTGATGTGATTTCTGCCCAGTGCTCTGAATGTCAAAAGTGAAGAAATTCAGTGAAGCAGGAGTAACTATGACTCTCTTCAGC</t>
  </si>
  <si>
    <t>TGTGTCTAGAGTCTAGCTACTGGGCAGCAGTACTGAGACCTCAACCTCCCTGTGGTCCCACTGGATGGCTCAAGGGTGATGAGTTGACCAACTGAGGCTCAGCTGCTTTTGATATCCCGACCCTATTGTCCTGATACACCAGGCAGCCAATAGTATCAAATGGCAAAAAACCTCTGAGTGATGGCGGCACTAGACAGTGCCCGGGATAAGCCCCTCTCAAGGGGCAAATTCAACACAACCAAACATAAAGACTGTATCTTGGGGCAGGTGCATCTTCTGACCCAACGAGCCCCTGACCCGGTATCAAGTCGAAGTCTCCACAGTGGCCACACAAACAGAGAGCCCTGTGAACGCCGAAGGTGAGGCACTAAGTGTCCTGCGTGCCTCACAGAGAAACGTGGCCCTATATGGGGTATTTCTAACATCATGTACCCAGCAAAATGACAATGAAAACAACGCTTCCGAATGGCAAATATTCACTCGAAAGAATGAGAATCCTCACAACAGAAATCATAAGCAGAGCTTTCACATAAATTATTGAACCCACCTGCCTGCCAAATCTCAACCTCTCCATAAACACATCCGATGAAGAGGAGATGGATGCTAAAAGTCCAAATGCAGGGACAAGCAAGGCCCACACATCTCCCACTGCTGAGGAGACAACTGCTGAGAATGCAATGGAAACAACTGCAAACGGAGCACAAGAAACAACTCTAATTCAGCTGCCTAATGACAATCCATCGTGTCCCTTCTGCGGTGATCACATCGGCAAGGCAAGTGCTCTAATTGTCCACCTCAAGAGAAACCATGGTGGAAGAGATATAGAGTTTCAATGTTCCCTATGTAACAAAGCAGACCCCAAAGCACACAGCATATTATGCCATATTCCCAAATGCAAAAGGAAAGTAACCAAAAAGCCAGTGGGTGACTGGGCTTGCAAAATATGCAACAAACAATTTGACACTAGGAGTGGACTCACAACATAAGAGAATAACCCACTCAGCAATACAAAACCAAGAGCATATCAAAGCCAGTCAGCCCAAACCAAACTCTAATCGTAGTACACATAACAGCTGCTGGGCTGTGAAGAAGAACAGCTTTCACTGACTTGAATACCATATTTTGGGGAAAAAGGAACAAATGTTCTGATCGCAGAACAAATCAAGTCAAAAACTGCGAAACAGATAAGCGACAAGCGGCGCTTACTGGGCCTCTTCAACAACACAAAGATGACAATGGCTGACCCACAGCCAATATTGAAACCATGCCATTTGGAAGTAAAGACTGACAGCTCCGATGCCATCACTGGGCTGAAAGACATATCTATATATAAAGTAAAAGAGAACCTAGCCAACCAAGGCCAAATAAAATTTGACACAGAAGTCATAAACACATGAATGGCCAGGGATTCCAACACCAGATCCCTTGCCGAGTCCACTTCTACTGACATCCTCTCCACCTTCCTGATGGAAACGCCTGAACCAAAGAAAAAGGTGAATAAAATGGCCACAAACATGAACCAAAAGAATGGTAAGAAAAAGAAGTGCATGGAAAAAAGAGCAGCCCAAAAAGTTCTTTGAAAACGACAAATGCAAACTCGCTTCCATCATCCTAGATGGCACAGAATGCCTCCAGTGCCAAATCCCTCTTGCAGAAGTTCATGAAACATACAAGAACAAATGGGAGACCCAAACTCCCTTTGAAGAACTGGGCTGGGCCAATTCAAATCCCATGCGACTGCCGACAATGCAGTCTTTGAAACCCTACTTTCAGCTAAAGAAATAATAAAAAAATTAAGAAGATGAACAAGAACTCTGCTTCAGGTCCTGACAAGGTCAGCCTGAGAGACCTACTCCTAGTGGACCCAGAAGGCGACGCTCTAAGAAATTATTCAACACACGGCTGATCATAGGCATAATACCTATGGCATAAAAGATTGTAGCTCTCTACTGATCTCAAAAACAATGGACTCCGAGGCCCTGAAAGATTTAGGGAATTGGGTCCATCATGCTAAGGCTTTTTTTTTTGAGAATCATAACTAGTCAACTCACCAAAGCAGGCCCAATAAATGCTCGACAAAGAGGATTTATTGCTACACCAGGCTACTCAGAAAACCTCAGTTCTCCACATAATAGCAAAGCAGGCCAAAAAGAGCAAACAATTGCTGGGAGTTGTGTTTGTGGACATTCCCAAGGCATTCGATTCAGTATCCCACAACTACATCATGTGGGTACTACGAGAAAGGGGCCTGGATCAACACATTGTGGACATAATTAGAGACTCCTACAAGAACATCCACACTCAAACGGAAGTTGGAAAGGAGCTCACATCACCCATTGAAATAAAAGTTGGTATCAAACAAGGAGACTCTATGTCTCCACTGCTCTTCAACCTGGCACTCAATCCTCTAATAACAGCATTAGAGAAAGCTGGAATGGGATTTTCCTATGGGACAAACAAGATAACATCACTTGCCTTTGCTGATGATCTGGTCATGCTCAGTGATACCTGGGAAGGTCTGAATGAAAACATCAAGATTCTGGAAGCCTTCTGCAGGCTATCTGGCCTGAAAGTGCAAGCTAAAAAGTGTTATGGTTCTTCCTAAGTCCTACTCAGAACTCGTATATCATCAATAATTTGTGATGCCTGGACAATAACCAAGGATGGTCTGAATATGATCCTACCAGGGGAGTCCAAAAAATATCTCAGACTGAAGGTCGACTCATGGATTGGTTTCTCCAAACCTTCACTTTCAAAGAAGCTTGAAACGTGGCTTGAAAGATTCAAGGAAGCCCCACTAAAACTTTCACAGAAACTAACAATGTTAAATGTTTATACAGTACCAAGAATCATTTACCTGGCAGACCACACAGATAACAAAAAGACCTTATCTTCACTAGATGATAGCATCAGAAACACCATCAAACAATAGCTCCATCTACCACCTGATACCTGCAATACTTCATACATGCAAGAACAAGAGACGAAGGACTGAGAATAACGAAACTCGCTAGTCTCATCCCTTCAGTTCAGGCATGGCAATTGCACAGAATTGCAAACTCTAATGAAACAATTTGGTATATTGCACTGGCAAACAACACTGAAGAAGAATTCCAAAACCTATGGGTAATTGTTGGAGGAAAGGAGGATGAAATTCCTAGAATAACAGATCCAGTGTCTATTGATTATAGACTACCCCGATGGATCTTGGAACTTCTCAATGAATGGGAAAAACTGGCTCCCAAGAAAATATACCTGATCCAGTGCAACTGGAGAGAAACAGGACTGTCCCAATGGAAAAATCTGCCATGCCAGGGCAGTGGAGTTGAACACTTTGACAGTGATCCAATAAGTAACAATTGAATAAAATTCCATCAAGGGTTTTCAGAATGCCAATTCCTTATGGCCCTCAAACTTAGAGCAAATGTGTATCCCACCAGGGAATATCTCTGGCATGGAAGGAAAAATAAGACTGTGAATTGCAGACTGCTCTGCTTCTATGAATCTCTGTCTCACATCCTAGGGTGCCCACCAGTCCAAAGAGCTCAAATAAGAAGACACAACAAACTATGCGGCTTGTTGAAGTGGGAAGCCCGGGCATTAAAGTGGGTAATGTACAAAGAACCACACCTACAGACTGCTGGAAACGAGCTCAGAAAACCTGACCTTATCTTCGTTCAGGAAGAAAAAGCCCTGGTGGTGGACGTCACGGTTCGTTTCGAATACAAGGAGAGTCTTTGAAGAGGCTGCAGCAGAAAAGGTGAGACATTATAAAGATCTGACAAACCCAGATTAAACAACTAACTGAAGCCAAAGAAGTAGAGTACTACGGGTTCCCCTTAGGTGCAAGGGGGAAATGGCCACTAATCACAAGAAAGTCCTGACGGCCCTTGGCATGCCGGACTACCAGCAAAAATGAACTGCGAAACTCTTTAGCAGAAGAACTTTACTGTATTCCCTAGACATTATTAACACCTTTGGAGAGCATTGGGAAAAACAATAAAATTACTAATCCATGAGGCCCTATCCCTTATGTGCAGAATTTATGTTCTTGAAACCTATTCCTTATCCAAGCTATATACCTTCCTTTTTCATGGGACTCTCTTAATCATTAATATAATTCATGACTGCCCACTGGACATGGCAAAACTTGGCTGGACGGGCCACCAGGGGTGTACAAACACTCCAAATATCTCAAAAAAGAAACCTGCAAGGGTTTCCAAAA</t>
  </si>
  <si>
    <t>TAGCCAAATGCCTCATCATCTAATTAGTGATGTGCATGAATGGATGAACGAGATTCCCACTGTCCCTACCTAGCAAAACCATGGCCAAGGGAACGGGCTTGGCAGAATCAGTGGGGAAAGAAGACCCTGTTGAGCTTGACTCTAGTCTGGAACTGTGAAGAGACATGAAAAGTGTAGGGTAAATAGGAGGCCTCCGGGTT</t>
  </si>
  <si>
    <t>Dermatemys mawii</t>
  </si>
  <si>
    <t>Hickatee</t>
  </si>
  <si>
    <t>Dermatemydidae</t>
  </si>
  <si>
    <t>Dermatemys_mawii-1.0</t>
  </si>
  <si>
    <t>LLTPSPLSELKLLKQEKVYIKKSTQTDRKSGEQRNWMRRRAAQKAIFKKYQHLFDTDRCKLAAIILDGMERLKCKIPLAEILTACKMKWDAETPFEGLGQFKSETSADNSAFDLLISAKEIIKNIKEINRKSAPGPDKITIQDILLMDPEAKKLETLFNTWLITGIIPDSIKECRFLLIPKTSDPKGLKELGNWRPLTIQSIILRLFSRILTNRLAKACPINARERGFIPAPGCSENLKILHTISKQAKKSKKSLGFVFVDTAKALDSVSHEHIMWVLRERGLDQHIMEIISESYKNIQTRIEIENQLTPPTEIKVGMKQGDPMSPLLFNLALDPLLTTLEKTGMGFSYGEKKITALAFADDLVMLNDTWEGLNKNIETLEAFCKLSGLKVKAKKCYGFFLSPMHDSYTVNKCETWKINDDSLNMTLPGESEKYLGLKVDPWIGFSKPALPDKIDTWLQRLGKAPLKTLQKLTMLNVDTTPRIIYLANHSDTKKTLLIALDDKIRNAIKLWLHLPSDTNNGFIYTKARNGGLGVTRLASLIPSVQAQRRHRIANSEDVTIREIVLVNNIQDEYKSLWVSAGGKKDEIPDTTAPVQLDYILPMRVLEHLNEWEKPAPKKIFPIPCNWRQIELTHWKNLPCQGSGIEHFINDTLSNIWLRFHHGFSEWQFLTALKLRANVYPTREYLGCGRSQNTVSCRHCSAPYESLSHILGQCPSVQGARIRRHNKLCSMLKREA</t>
  </si>
  <si>
    <t>AGGGCTGGGAGGGTATTTAAAGAGCCAGGGTGATAGATGCAGGGGAGGCCTGGGCCCTTTAAATAGCCCCCAGAGCTCTGAGGTAGTGGTGGGGCTTCAGGAGCTATTTAAAGGGCCGGGGCTCCTGCTGCTTCTACCACCCTGAGCCCTTTAAATAGCTGCCAGAGCCCCACCACCTCCTGTGGCTCCAGCAGCCATTTAAAGAGCAGTAGAAGCAGGTGAGCCCTGGACCCTTTAAATAGCCTGTGGAGCCTCCCCACACCCCATTATCCCAGGGCTCTCTTAAGACTCTCTTAAGT</t>
  </si>
  <si>
    <t>CTGGTTACTGGTCAGCATTTCTGAGACTCAACCTCCTCGCGGTCCCGCCGGACGACCTCCCAGAGGAGAGTTGACCAACTGAGGCTCAGCTGCCACTGTTTTCCTTGCCCTATTGCTTCGGTGTACCGGCCAGGCAATAGTGTCTTACGGTAGAAACCCACAAAGCGATGGCGGTACCGGACGGTGCCCAATTATGCCCTAGTCGAGGGGCTAACTCGACAAACTGTTCCAAGAAGATTGTACCTTGGGGCTGGTGCATCTTCCGACGCGACATGCCCCTGGCTCGTTACCATCCTGCTGTCTCCACAGTGGCAACACAAACAGAGAGCCATTCCAATACCATTGGGAAGGTTCATATCCAGTATGCCTCTCAGGGAAATGAAACCGCAAGCGAGGTAAAGCCTCAAGACGATGCAACTAAGTGGCAGACAATTACACTGAAAGACCCTGAGATTGACCAAATTGTCTCAGCTGAACTAATAAAAAGAGCCTTTAAAGATCTAGTGGAACCCACCGGCCTGCCGAGCCTCAACCTCTTCGTTGGCAAAGAGGATTTGGATAATGAGGGCGCCAAGACCCCGGCAAATGAAGCCGAACCAACTTCCACTGCTGAGAATAATACATCTGAGGGAACAGTGGAAGCAGTTGTGAGCGAAACACAAGAAAAACTATTAATCCAGCTGCCAAATAACAACCCAGCATGTCTCTGCTGTGGTGACCATGTAGGCAAATTGAGTGTGCTAAGCCTACACCTTAAGCGCAACCATGGTGGGAAAGAGGTGGAATTTCAATGTTCCCTATGCCACAAAATCGATGCCAAGGCACATAGCATCTTGTGCCATATACCAAAATGTAAAGATCTCAGAGCTGAAGAACCTGTGGGCGATTGGAAATGTGAAACCTGCAATAAGCAATTTACCACCAAGATTGGGCTCTCCCAACACAAGAGAATAGCCCATCCAGCCATACGCAACCAGGAGCGTATTGAAGCCAGCCTACCCAAGGCCAATTCTCAACGCGGCAAACATAAGAGCTGCTGGAATGCTGCAGAGGAGCAGCTCGTTATTGACTTTAATAACATGTTTTGGGGCAAAAGAAACATAAATGTTTTGATTGAAGAGCAAATCCAAACTAAAACAGCAAAACAAATAAGTGAAAAACGACGTCTTTTGGGCCTCAACAAAGCTGCCAAATTAACAACAGATGACTCAGTGTGTTTATCCACATCCTGCCACTTAGAAGCTAAACCCCATAGCCCTATAAACTGTACTGGGCTGACAGACTTATACAGACACAAAGTGGTGAAACAAATAGACCAGGGCCGTATAATGTTTGATGAGGAAACTATCAACGCATGGATGACGGGAGACTCCAAAATAAGATCAATTGTGGAGACTATGACTGTTGACACCCTCTCCACTTTCCGAACTGAAACTCCTGAAACAAGAAAAAGTGTACATAAAAAAATCCACTCAGACAGACCGTAAGAGTGGAGAGCAAAGAAACTGGATGAGAAGACGAGCGGCCCAAAAAGCGATTTTTAAGAAATATCAGCATCTATTTGACACTGACAGATGCAAACTGGCAGCAATTATCCTTGATGGGATGGAACGGCTTAAATGTAAGATCCCTCTTGCTGAAATCTTAACAGCTTGCAAGATGAAATGGGATGCGGAAACTCCCTTCGAAGGACTGGGCCAATTCAAGTCCGAGACGAGTGCTGATAATTCAGCCTTTGATCTACTAATATCAGCTAAAGAGATCATAAAAAACATTAAAGAGATTAATAGAAAATCCGCTCCAGGGCCAGATAAGATCACCATACAAGACATTCTCCTAATGGACCCAGAAGCTAAGAAGCTTGAGACTCTATTTAACACCTGGCTCATAACAGGAATTATTCCTGACAGCATAAAAGAATGCCGCTTCTTGTTAATCCCGAAAACCTCGGACCCTAAGGGCCTGAAAGAACTGGGCAACTGGAGACCCCTAACAATCCAGTCTATTATATTAAGACTTTTCTCTCGCATACTAACCAACCGGCTTGCTAAAGCCTGCCCCATTAATGCCCGAGAGAGGGGCTTCATACCTGCTCCGGGCTGCTCTGAGAATCTCAAGATTCTGCATACGATCTCAAAGCAAGCCAAGAAAAGCAAGAAGTCGTTGGGCTTTGTATTCGTTGACACTGCGAAAGCACTTGACTCAGTTTCCCACGAGCACATTATGTGGGTACTCAGGGAAAGAGGCCTAGACCAACACATTATGGAAATCATAAGCGAGTCCTATAAGAATATTCAAACTCGTATTGAAATTGAGAATCAGCTCACTCCCCCTACTGAGATTAAAGTGGGTATGAAACAGGGAGATCCAATGTCTCCATTGCTATTCAATCTTGCACTTGATCCGCTGTTAACTACACTTGAAAAGACTGGTATGGGTTTTTCATACGGAGAAAAGAAAATCACCGCGCTGGCTTTTGCTGATGACTTAGTCATGCTCAATGATACCTGGGAGGGTCTGAACAAGAATATTGAAACATTGGAAGCCTTCTGCAAATTATCTGGCCTTAAGGTAAAAGCCAAGAAGTGCTATGGGTTTTTTCTAAGTCCCATGCACGACTCTTACACTGTCAATAAGTGCGAAACCTGGAAGATAAATGACGACAGCCTGAATATGACCCTGCCAGGCGAGTCCGAAAAATATCTTGGTCTGAAGGTTGACCCGTGGATTGGGTTTTCTAAACCTGCGCTTCCGGACAAAATTGACACTTGGCTTCAAAGGCTTGGAAAGGCTCCTTTAAAAACATTGCAAAAGCTTACAATGCTAAATGTAGACACCACACCCAGAATCATCTATCTCGCCAACCACTCTGATACGAAAAAGACTCTGCTTATCGCACTGGATGATAAGATCAGAAATGCCATTAAGCTCTGGCTCCACTTACCATCGGATACAAATAATGGCTTTATCTACACCAAAGCCAGAAATGGGGGACTAGGAGTAACAAGACTCGCTAGTCTCATCCCCTCGGTGCAAGCACAGCGACGCCACAGAATTGCCAATTCTGAGGACGTGACTATCCGGGAGATAGTGTTGGTGAATAACATCCAAGATGAATACAAGAGCCTCTGGGTATCGGCAGGAGGGAAAAAGGATGAAATTCCCGATACAACCGCTCCAGTACAACTCGACTACATACTACCTATGCGGGTCCTAGAACATCTAAATGAATGGGAAAAACCAGCCCCAAAGAAAATATTTCCCATACCATGCAATTGGAGACAAATAGAATTAACCCACTGGAAAAACCTGCCGTGTCAAGGCAGTGGAATTGAACACTTTATTAACGACACGCTAAGTAATATTTGGCTAAGATTCCATCACGGGTTTTCGGAATGGCAATTCTTGACGGCTCTTAAACTACGAGCGAACGTATATCCCACCAGGGAATACTTGGGATGCGGAAGATCACAAAACACAGTTAGCTGCAGACACTGTTCGGCTCCATACGAATCGTTATCTCATATATTGGGGCAATGTCCATCTGTGCAAGGTGCCCGCATAAGAAGGCACAACAAGCTATGCAGCATGCTGAAAAGAGAAGCCTGAAAACTAAACTGGGAAATATATGAGGAACCTCAGCTATATACCAGCAAGAACGAGCTGAGAAAGCCAGACCTCATATTCGTCCAAGATGATAAAGCCCTGGTGGTGGACATAACGGTCCGTTTGGAATACAAAGAGAATGTGTTTGAGGACGCTGCCAAAGAAAAAGTGACACATTACAGCGAACTAACTGACCAAATTAAACAACCGACTGCAGCTAAAGAAGTGGAGTTTTACGGCTTCCCCTTGGGCGCAAGACGAAAGTGGCCAACAATCAATGAGAAAGTCCTGACTGCAATGAATATGCCAGACTATCAACAAACCAAAACCACAAGACTCTTTAGTAAAAGAACTCTGTTGTATTCTTTAGATGTCGTTAAGATCTTTGAAAACATTGGTAAAAATAATAATAAAACTGTTCCTGTTCCATGAGGCCCTATCCCTCATGCATAGACATTCCTTTTCCAACCTGTCTCTTATCCAACCTCTCTTCTATCCCCCTTTTCATGGGAAACTCGTAATGATTACAACAATTCATGACCGCTCACTGGACGTGACAACCAGGTTGGACGGGCCACCTGGGGTGCGCAAGCACTCCGAATAACCCGAAAAAGAACCCACAAGGGTTTCAAAA</t>
  </si>
  <si>
    <t>TAGCCCCCTGGAGTGCCCGGCTGCCACTGCTATGGAGGGGAGGCGAGGAGAGGAGGACGGGGATACTTAGCATGCAGGGCAGGCTGGCTCTGATTCCCGAGGCCATGCCCCTTCCGGGGCCGGAGCTGGCCCCAACCCCGTATGGGTAAGTCACCAGACTTACTTTCACCCCGGGACTTGAGGACGCATTGTCTCTTGTTACGGTCAAGTTCCTCTCCACAAAGAGTTACCGCACTTCAGGGAGACTCCACAGCACCTGACAACCCCTTGAGACGCACTAAGGATTCCCCCAAACTTATCCTGCCCCAGTGAGCTGCAGAGGCCTTTCCTCCGGGGCCCACCCCAAACTAACAAATCTCTCCACTACCGAGAGTCATTGCAGCCCTCCCGCAATCCTTAACTTCCGCAAATTTC</t>
  </si>
  <si>
    <t>Chrysemys picta bellii (ChrysPi)</t>
  </si>
  <si>
    <t>Western painted turtle</t>
  </si>
  <si>
    <t>Emydidae</t>
  </si>
  <si>
    <t>R2-1_CPB_NH</t>
  </si>
  <si>
    <t>KTLMMEALASAQLGPGRRANSTHLDTDVVPWGRCTFRTFEPLARYRVKVSTVATQTDSHQLTDNEAYPTLKSSKTTITEGEMYPIPGTSQTHTAAGAISCETVAQTEAEEILPALPLEILNSAFGETVGPDTSPEPCVPTTPVSEKERDAGGSETLADGTDGTICVPSSAPTVVVTEGECENRVQGKVLVTLPHDNPACPFCGDHVGKPKALSVHMKHHHGGKDVEFQCSLCTRADPNVHSILCHIPKCKGLTPQEPAGDWACEVCARRFGTKSGLSQHKRRAHPVVRNAERIQASQPKQNSQRGKHKSCWSAEEELLLTDFDTMYSGEKYINKLIAEAIKTKTAKQVSDKRRLLNLYRKKSSGTADPGPGAQKHNLEVRSETPISTTGLKNSYMRTITNRLRASNRGPLRQDLEKFEAEVLSAWVAGDPNIRSLVETTSIDVLSSFLAPEHEHKHKQKGNTKGRKSKSGKGQSWRQKRATKRGTYIRFQHLFENDRCKLASIILDGTERLQCEIPLEKVFQTYKDKWESRTPFQGLGQFKSHALADNSAFDILISAKEVLKNISEMNKNSAPGPDKVSLKDLVRVDPEGDTLAGLFNTWLVTGIIPDGIKECRSLLIPKTMDPEALQDLGNWRPLTIGSIVLRLFSRILTNRLAKACPINARQRGFIAAPGCSENLKVLHTITKQAKKEKKPLGVVFIDIAKAFDSVSHDHIMWVLQERGLDQHIINIIGDSYRNVHTRMEVGKELTSPIAIDVGVKQGDPMSPLLFNLALDPLISTLETAGKGFSFGAQKVTALAFADDLVMLSDSWEGMHTNIQILESFCHLSGLKVQAKKCHGFLLSPTHDSFTVNNCEAWKIGADGLNMIAPGESEKYLGLKVDPWIGFSKPALSDKLSTWLERINRAPLKPSQKLEMLNTFTIPRVIYLADHTDCKKTLLSSLDDNIRRAVKEWLHLPADTCNSFLYTRSRDGGLGVTRLASLIPSIQARRLHRIAHSEDMTIRFIALANDIESEYQSLWLAAGGTQDTMPAITDPVTIDHRLPQHALELLNEWERPAPRVIYPIPCNWRDAEFSQWKDLPCQGSGVSHFGNDPTSNSWIKHLTGFSQRQFLTALKLRANVYPTREYLGRGKNEYMVKCRHCDAPYESLSHILGQCPAVQGARIRRHNKICEILTREARKLEWTVYQEPHLRTSTNELRKPDLVFVKDGTALVVDVTVRFEYKEQTFSDAAAEKVRHYQSLTSEISRLTGASKVRYFGFPLGARGKWPKINDRVLSALGLSESAQGRAARLLSRRALLYSIDVLNTFSGIGKGLPNSADTKSVGTQREQLGIS</t>
  </si>
  <si>
    <t>CTGTGTCAAGAGTTTGGTTGCTGGGCCGCAGTATTGAGATCTCAACCTCCCCGTGGTCCCGCTGGACGACTCTCTGGGATGCCCGTGAGGGAGTTGACTGACTGAGACTCAGCTGCTTTCGTTCCCCTGCCCTACTGCTCTGGTACACCGGCTAGACAGTAGAACGCTACGGTGAAAAACACTAATGATGGAGGCACTGGCTAGTGCCCAGCTTGGCCCAGGTCGAAGGGCTAATTCGACACATTTGGACACTGATGTCGTACCTTGGGGTAGGTGCACATTCAGGACTTTCGAACCCCTGGCTCGATATCGAGTCAAGGTATCTACAGTGGCTACACAGACTGATAGCCACCAACTTACCGATAATGAGGCATACCCCACTCTGAAGTCCTCGAAGACAACCATTACCGAAGGTGAGATGTATCCCATCCCGGGAACCTCACAGACACACACCGCCGCCGGTGCTATCAGTTGTGAGACTGTAGCACAGACTGAAGCTGAGGAGATTCTCCCAGCTCTACCTCTGGAGATCCTCAACTCGGCGTTTGGTGAGACTGTGGGGCCCGACACATCTCCCGAACCTTGCGTCCCAACAACTCCTGTCAGTGAGAAGGAAAGAGATGCGGGAGGCTCTGAAACACTGGCAGACGGAACTGACGGTACCATCTGTGTTCCTTCCAGCGCTCCCACTGTCGTGGTGACAGAGGGAGAATGCGAGAATAGGGTGCAGGGAAAGGTTCTGGTGACATTACCTCATGATAATCCAGCATGTCCCTTCTGTGGGGATCATGTAGGGAAACCAAAAGCTCTCTCGGTTCATATGAAACATCACCACGGAGGTAAGGATGTGGAATTTCAATGCTCATTGTGCACTAGAGCGGATCCTAATGTACATAGCATCCTCTGCCACATTCCTAAATGCAAAGGCTTAACACCACAAGAGCCAGCTGGTGACTGGGCTTGTGAGGTATGTGCCAGGCGGTTTGGCACCAAATCAGGCCTCTCTCAACATAAGAGACGAGCCCACCCTGTGGTACGAAACGCAGAGAGAATCCAAGCCAGTCAACCTAAACAAAACTCGCAGCGTGGAAAACACAAAAGTTGTTGGTCGGCCGAGGAAGAGTTGCTCCTTACCGATTTTGACACTATGTACTCGGGCGAAAAGTACATTAACAAGTTAATTGCCGAGGCAATAAAGACCAAAACTGCGAAACAAGTAAGTGATAAACGACGCTTGCTTAACCTCTACAGAAAGAAATCATCTGGGACCGCTGACCCAGGACCTGGAGCACAAAAACACAATCTGGAAGTACGATCTGAAACGCCCATCTCCACTACTGGGCTCAAGAACAGCTATATGCGCACTATTACTAACCGCTTAAGGGCTAGCAATCGAGGACCCCTACGCCAGGACCTTGAAAAATTCGAAGCGGAAGTTCTTAGCGCATGGGTCGCAGGGGACCCCAATATCAGATCGCTTGTAGAGACTACTTCCATTGATGTTCTCTCTTCCTTCCTAGCACCAGAACATGAGCATAAGCACAAACAAAAAGGGAACACAAAGGGCCGTAAGTCAAAAAGTGGAAAGGGCCAATCCTGGAGGCAAAAAAGGGCGACCAAAAGAGGTACATACATACGCTTCCAACACCTCTTTGAAAATGACCGATGTAAACTTGCCTCCATCATCCTTGATGGCACTGAACGTCTCCAGTGCGAAATTCCACTTGAAAAAGTCTTTCAAACATACAAAGACAAATGGGAATCTCGAACACCCTTTCAAGGGCTCGGCCAATTCAAGTCTCATGCTCTAGCTGATAATTCAGCATTCGATATTCTCATAAGTGCTAAGGAAGTTTTGAAGAACATCTCTGAGATGAACAAGAACTCGGCTCCGGGTCCTGACAAAGTCAGCTTAAAAGATCTGGTCCGTGTAGATCCTGAAGGTGATACGCTAGCAGGGCTTTTCAACACCTGGTTGGTCACTGGTATCATTCCAGATGGTATCAAGGAGTGCAGATCCCTACTGATCCCGAAAACGATGGACCCCGAGGCCTTGCAGGACTTAGGGAATTGGAGGCCTCTCACCATTGGGTCTATCGTGCTGAGGCTATTTTCCAGAATACTAACGAACAGGCTGGCTAAAGCATGCCCAATAAATGCACGGCAAAGGGGGTTTATTGCGGCACCTGGCTGCTCGGAGAACTTAAAGGTTCTCCATACAATCACAAAGCAAGCTAAAAAGGAAAAAAAGCCCCTGGGAGTTGTATTTATAGATATAGCCAAAGCATTCGATTCGGTATCACATGACCACATCATGTGGGTTCTGCAAGAAAGGGGCCTGGATCAACATATAATTAACATCATCGGTGACTCCTATAGGAACGTCCATACCCGTATGGAAGTAGGGAAGGAGCTCACCTCACCTATCGCAATTGATGTAGGGGTTAAGCAAGGAGACCCGATGTCTCCATTGCTGTTCAACCTAGCGCTTGATCCCCTGATATCAACGCTAGAGACGGCTGGTAAGGGATTCTCATTCGGGGCACAAAAGGTAACAGCTCTCGCCTTTGCTGATGATTTGGTCATGCTCAGTGACTCGTGGGAAGGTATGCATACTAACATCCAAATTCTTGAGTCCTTCTGCCACCTATCTGGACTCAAAGTGCAAGCAAAGAAATGCCATGGATTCCTGCTGAGCCCTACTCATGACTCTTTCACTGTCAACAACTGTGAAGCCTGGAAAATCGGTGCAGATGGCCTGAATATGATCGCTCCAGGTGAGTCTGAGAAGTATCTGGGACTCAAAGTCGATCCGTGGATAGGGTTCTCCAAACCGGCATTATCCGATAAGCTTAGCACTTGGCTTGAGAGGATCAACAGGGCCCCTCTCAAACCTTCGCAAAAACTGGAAATGCTTAATACCTTCACCATACCACGAGTCATCTATCTAGCTGATCACACCGATTGTAAAAAAACCCTACTGTCTTCCCTCGATGATAACATCAGAAGGGCCGTCAAAGAGTGGTTGCATCTACCGGCTGACACCTGCAATAGCTTCCTTTATACAAGATCCAGGGATGGAGGACTGGGAGTAACAAGGCTCGCTAGCCTCATCCCATCTATTCAGGCAAGGCGGTTACACAGAATTGCACACTCGGAAGACATGACAATTCGGTTCATCGCATTGGCTAATGACATTGAGAGTGAGTACCAAAGCCTGTGGCTGGCTGCAGGTGGGACCCAAGATACTATGCCTGCAATAACAGATCCTGTGACTATTGATCACAGACTACCACAGCATGCCCTCGAACTGCTAAATGAGTGGGAGAGGCCAGCTCCCAGGGTAATATACCCAATCCCCTGCAATTGGAGAGATGCGGAATTCTCCCAATGGAAAGACCTACCATGCCAAGGTAGTGGAGTCAGCCACTTTGGGAATGATCCCACCAGTAACAGCTGGATAAAACATCTTACAGGGTTCTCCCAGCGTCAATTCCTTACTGCCTTAAAACTGAGAGCGAACGTGTATCCCACCAGGGAATACCTAGGGCGTGGCAAAAACGAATACATGGTAAAATGTCGGCATTGTGATGCCCCCTATGAATCACTTTCACACATTCTGGGACAATGTCCGGCAGTTCAAGGTGCTCGCATTCGTAGACATAATAAAATATGCGAGATTCTAACGCGAGAGGCCCGTAAACTGGAATGGACAGTTTATCAGGAGCCACACCTACGTACCAGCACAAATGAACTAAGGAAACCGGACCTTGTATTTGTCAAAGATGGAACAGCCCTGGTGGTCGATGTCACTGTTCGCTTTGAATACAAAGAGCAGACTTTCTCGGATGCTGCAGCAGAGAAAGTTAGACATTACCAGTCACTGACTAGTGAGATTAGTAGACTTACCGGTGCAAGCAAAGTTCGTTACTTTGGCTTCCCTCTTGGCGCTAGAGGAAAATGGCCAAAGATTAATGACAGAGTGCTGTCAGCCCTTGGACTGTCCGAGAGTGCACAAGGACGAGCTGCCAGACTGCTAAGTCGCAGAGCTCTCCTATATTCCATCGATGTACTCAATACCTTCTCTGGGATTGGTAAGGGTCTTCCCAACTCCGCTGACACCAAGTCCGTCGGAACACAAAGGGAACAGCTGGGAATCTCGTAAATGATTAAAATCTCAATAATTCATGACCGCGATCACTGGATGGGACTTTCTGGGTTGGATGAGCCACCCGGGGTTTGGAACACCCCAAATAACTCAAAACAAAAACCCGCGTGGGTTTGTAAAAA</t>
  </si>
  <si>
    <t>TAAATGATTAAAATCTCAATAATTCATGACCGCGATCACTGGATGGGACTTTCTGGGTTGGATGAGCCACCCGGGGTTTGGAACACCCCAAATAACTCAAAACAAAAACCCGCGTGGGTTTGTAAAAA</t>
  </si>
  <si>
    <t>Mesoclemmys tuberculata</t>
  </si>
  <si>
    <t>Toad-headed Turtle</t>
  </si>
  <si>
    <t>Chelidae</t>
  </si>
  <si>
    <t>Mesoclemmys_tuberculata-1.0</t>
  </si>
  <si>
    <t>R2-1_MTu</t>
  </si>
  <si>
    <t>TNTMAAQLCAQSYPNHLTHVMLLDKMIVPWGRCIIRRFEPPNYYKVRVHSMGTQTDTLTLPNGGLLPIMEKPQTTLTRRAANKETAARSKRPKSTRPVFSMIIENSSKELNVQDDNTKNLNEEETEGTRKAIVKLPDNNPACPFCQNHVGKPLALKEHLKRHHGNHEALFECSMCGKIDPKPHSILCHIPKCKGMKNEEPPGEWQCEICAKQFGTKSGLSQHKRLTHPATRNTERIQATLPKTISQRGKHKSCWTEEEEKLLTDLHFLYRGHRFINKIIAEKLTTKTAIQIKDKRAAMGLLNRIGSETNEPETAVYNLEDTSEQLSATNGLREAYLQRAVKDLQRPVLEIFEADILKAWVKGEPDIRSKIESTTIDVLSTFLHEEPKPRSKPKTSNSKRYGKEKSWIRKRAEQRGQYRKYQQLYASNRDKLASIILDGTEKHQCQISLAEVHKAYKDKWETETPFAGLGQFKPYEKADNSAFELKISAKEIIKNINEMNKNSAPGPDKLSLKDLLRRDKDGEILSGLFNVWITTGIIPDTIKECRSLLIPKTMDPEALKDIGNWRPLTIGSIILRLFSRILTSRLAKACPLNKRQRGFIAASGCSENLKTLQILTKHAKNKKKPLGVVFVDIAKAFDSVSHEHIIWVLRKRGVDQHIINIIADSYKNVHTRMEIGKEQTPRIEIKVGVKQGDPMSPLLFNLALDPLITMLEDRGKGFSCGSKKITALAFADDLVLLSDSWTGMKENIKILESFCKLSGLKVQAKKCHGFFLSPTHDSYTTNNCEAWTIGTDTLNMVEPGQSEKYLGVQVDPWIGFTKPTLTNKLNTWLQRITNAPLKPSQKLVILNTFTIPRLIYLADHTDCKKTMLSSLDDDIRRAIKDWLHLPADTNNGLIYTSTRNGGLGVIKLASLIPSVQARRMHRIVQSSDDVTRNIALENDIDVEYEKLWLTAGGTEEDMPMITNPVMEFKETRIPSHVLVTLNEWERPTPKPMYPIPCKWREAEFSQWKNLPCQGSGIEHFYNDPISNNWIRNHRGFSERQFLTALKIKANVYPTREYLGRGKKNAPVTCRHCKAKYESLSHIMGQCPAVQDARIKRHNKLCNILQKEAKRLKWVVYEEPRLYTKNRELRKPDLVFQKDDVALVVDVTVRFEYKNKQFTDAAAEKVRHYRDLTKEIQALTGAKTVLYYGFPIGARGKWPNDNYKLLKDLGLSEGRREAVAKLCSRRALLYSADIVNIFANIGKNTVNVTNKANTVSESRNDYNNS-PRSLDMTLIGWTGHLGITLTPNNPKNPPGSLK</t>
  </si>
  <si>
    <t>GGATGCGGGGGGCCGGCGTTCCGCCTCGGCCGGCGCCTAGCAGCTGACTTAGAACTGGTGCGGACCAGGGGAATCCGACTGTTTAATTAAAACAAAGCATCGCGAAGGCCCGCGGTGGGTGTTGACGCGATGTGATTTCTGCCCAGTGCTCTGAATGTCAAAGTGAAGAAATTCAATGAAGCGCGGGTAAACGGCGGGAGTAACTATGACTCTCTTCGGT</t>
  </si>
  <si>
    <t>CGTTGCAAGGGTCATAGTTATAGGGCCGCATGTTGAGACCTGGACCTCCTCGTGGTTCCCGCTGGTAACGTTTCCTACGGAAACGGCGAATACAGGCTCAACTGCGAGATTCGTATCCCCCCTATTGCCTTGGTACCGGCCAGGCAGTAGTATTAACGGTATAAACAAATACAATGGCGGCACAACTATGTGCCCAGTCCTACCCGAATCATCTGACTCATGTTATGCTCCTAGACAAGATGATTGTGCCTTGGGGTAGGTGCATCATCAGACGATTTGAACCCCCGAACTACTATAAAGTTCGAGTCCACAGCATGGGTACCCAAACTGATACCCTCACCTTGCCGAATGGTGGCTTGCTCCCCATAATGGAGAAACCACAGACAACGTTGACCAGAAGAGCTGCTAACAAAGAAACAGCTGCCAGATCTAAAAGGCCAAAATCTACTCGCCCAGTTTTTTCTATGATAATAGAAAACTCAAGTAAGGAGCTCAATGTCCAGGATGACAACACCAAAAATTTGAATGAGGAAGAGACAGAAGGAACAAGAAAGGCTATAGTGAAACTTCCTGACAACAACCCAGCCTGCCCTTTCTGTCAAAACCATGTTGGTAAGCCACTTGCCTTAAAAGAACACCTAAAACGTCACCATGGTAACCATGAAGCACTTTTCGAGTGTTCCATGTGCGGAAAGATAGATCCAAAACCACACAGCATATTATGCCACATCCCCAAATGCAAAGGGATGAAAAATGAGGAACCACCTGGAGAATGGCAGTGTGAAATTTGTGCCAAACAATTCGGCACTAAATCAGGTCTTTCTCAACATAAGAGACTAACTCATCCTGCTACCAGAAACACTGAGCGTATTCAAGCAACCTTACCCAAAACAATCTCGCAGCGGGGGAAACATAAAAGCTGCTGGACTGAGGAAGAAGAAAAACTCCTCACCGACCTCCACTTTCTGTACCGTGGACACAGATTTATTAACAAGATCATAGCAGAGAAACTAACAACTAAAACTGCTATCCAAATTAAGGATAAAAGGGCAGCAATGGGCCTATTGAACAGAATTGGTTCTGAAACAAATGAACCTGAAACAGCGGTCTACAATTTAGAAGATACTTCTGAACAGCTAAGTGCCACAAATGGATTAAGGGAGGCGTACCTACAAAGAGCGGTAAAAGACTTACAGCGACCAGTGCTAGAGATTTTTGAAGCTGATATCCTCAAGGCTTGGGTCAAGGGTGAGCCCGACATAAGATCAAAGATTGAGTCAACAACCATTGATGTCCTCTCTACCTTTTTACATGAAGAACCTAAGCCCAGAAGTAAACCCAAAACAAGTAACAGCAAAAGATATGGGAAAGAAAAGTCATGGATTAGGAAGCGAGCAGAACAAAGAGGCCAATATCGCAAATACCAACAGTTATACGCGTCCAACAGAGATAAACTTGCATCCATCATCCTGGATGGCACTGAAAAACACCAATGTCAAATCTCATTGGCTGAGGTTCACAAAGCATACAAGGACAAATGGGAAACTGAAACTCCCTTTGCTGGTCTTGGTCAATTTAAACCATATGAAAAAGCAGATAACTCAGCGTTTGAGCTAAAAATCTCGGCCAAAGAAATAATCAAGAACATCAATGAGATGAATAAAAACTCTGCTCCTGGACCTGACAAATTGAGCCTTAAAGACCTACTACGCAGAGACAAAGATGGGGAGATCTTGTCTGGGCTTTTCAATGTCTGGATAACTACGGGCATAATTCCAGACACCATCAAAGAGTGCAGGTCCCTCTTAATCCCAAAAACAATGGACCCAGAAGCTTTGAAAGATATAGGGAATTGGAGACCACTAACCATCGGCTCCATTATACTACGGCTCTTCTCACGAATTTTAACAAGCAGATTGGCCAAGGCATGCCCCCTAAACAAAAGACAAAGGGGATTTATAGCGGCATCGGGCTGCTCGGAAAACCTTAAAACCCTTCAGATACTAACCAAGCATGCCAAAAACAAGAAAAAGCCCTTGGGAGTTGTATTTGTTGACATCGCAAAAGCCTTCGATTCTGTCTCCCATGAACACATCATATGGGTACTACGGAAGAGAGGTGTTGACCAACATATCATCAACATCATCGCTGACTCCTACAAAAATGTCCATACCCGAATGGAGATAGGGAAAGAACAAACTCCACGTATTGAAATCAAAGTTGGCGTCAAACAGGGTGACCCCATGTCACCACTACTGTTTAACCTAGCACTTGATCCACTGATCACGATGCTCGAAGATAGAGGAAAGGGATTCTCATGTGGGTCAAAGAAAATAACAGCCCTTGCGTTTGCGGACGATTTAGTCTTGCTAAGTGACTCATGGACAGGAATGAAGGAAAACATCAAGATCTTGGAATCCTTCTGCAAGCTATCTGGTTTGAAGGTACAAGCTAAAAAGTGCCATGGGTTTTTCCTAAGCCCCACACACGACTCATACACCACTAACAACTGTGAGGCTTGGACGATTGGAACAGACACACTAAACATGGTTGAACCAGGACAATCTGAGAAATATCTTGGAGTCCAAGTGGATCCCTGGATTGGGTTCACTAAACCAACCCTAACAAACAAGCTTAATACCTGGCTACAACGGATTACCAATGCGCCCCTAAAACCTTCTCAGAAACTGGTCATATTGAACACATTCACGATCCCGAGACTAATATATCTGGCTGACCACACAGATTGCAAAAAGACAATGCTTTCGTCCCTCGACGATGACATCAGAAGAGCGATTAAAGACTGGCTGCATTTGCCTGCTGATACCAACAATGGACTCATTTACACTAGCACTAGGAATGGTGGACTAGGTGTAATAAAACTTGCTAGCCTGATTCCATCAGTTCAAGCGAGGCGTATGCACCGTATTGTACAGTCCTCTGACGATGTAACAAGAAACATCGCATTGGAAAATGACATCGACGTGGAGTATGAAAAACTATGGCTAACTGCAGGAGGAACAGAAGAAGATATGCCCATGATAACAAATCCAGTCATGGAATTCAAAGAAACAAGAATTCCCTCACACGTCCTCGTAACGCTAAACGAATGGGAAAGACCAACTCCCAAACCCATGTATCCAATTCCGTGCAAATGGAGAGAAGCTGAATTTTCCCAATGGAAAAATCTACCATGTCAGGGAAGTGGCATTGAGCACTTCTACAACGATCCAATCAGCAACAACTGGATTCGAAATCACAGGGGATTCTCGGAACGCCAATTCCTGACAGCTCTGAAGATAAAGGCAAATGTATATCCCACCCGAGAGTACCTTGGGCGGGGAAAGAAGAACGCTCCTGTTACATGTAGACATTGCAAGGCCAAGTACGAGTCCCTATCACATATTATGGGACAATGCCCAGCTGTCCAAGATGCCAGGATAAAACGACACAACAAACTGTGTAACATCTTACAGAAGGAAGCCAAAAGACTGAAGTGGGTGGTCTATGAAGAACCAAGACTATACACGAAGAACAGAGAACTGAGAAAACCTGACCTAGTGTTCCAGAAGGATGATGTAGCCCTGGTCGTCGACGTCACAGTTCGTTTCGAATACAAAAATAAACAATTCACTGATGCTGCTGCTGAGAAGGTAAGACACTACAGAGACTTGACCAAAGAAATCCAAGCACTAACCGGTGCTAAGACTGTATTATACTATGGGTTCCCAATCGGCGCTAGAGGAAAATGGCCCAATGATAACTATAAACTCCTGAAAGACCTCGGGCTCTCTGAGGGCAGACGGGAGGCAGTTGCAAAACTGTGTAGTAGGAGGGCTTTACTCTACTCTGCCGATATAGTTAATATCTTTGCTAACATTGGTAAAAACACTGTAAATGTAACTAATAAAGCTAATACAGTGTCGGAATCTCGTAATGATTATAATAACTCATGACCGCGTTCACTGGACATGACACTCATAGGTTGGACGGGCCACCTGGGGATAACCCTTACCCCAAATAACCCGAAAAACCCTCCGGGGTCACTTAAA</t>
  </si>
  <si>
    <t>TAGCCAAATGCCTCGTCATCTAATTAGTGACGCGCATGAATGGATGAACGAGATTCCCACTGTCCCTACCTACTATCTAGCGAAACCACAGCCAAGGGAACGGGCTTGGCAGAATCAGCGGGGAAAGAAGACCCTGTTGAGCTTGACTCTAGTCTGGCACTGTGAAGAGACATGAGAGGTGTAGAATAAGTGGGAGGCCTCCGGGCCGCCGGTGAAATACCAC</t>
  </si>
  <si>
    <t>Sternotherus odoratus</t>
  </si>
  <si>
    <t>Common musk turtle</t>
  </si>
  <si>
    <t>Kinosternidae</t>
  </si>
  <si>
    <t>rSteOdo2_p1.0</t>
  </si>
  <si>
    <t>R2-1_SOd</t>
  </si>
  <si>
    <t>TATTGAGAACTTTGTCTGAGTGAGGTCTACAGGATCTAACCCTTTAGCAGACATCTTTTGTATTTGTTTGAAATAGCAACGATCTCAGAGCTCCCTGCATTTGACCTAACATACGTTTCTTAGCTATTAAGGTGTTGGAGAAAATGCGACAGATTTGTTTTTCAGAGTGCTGTCCATTCACTTATGTTAAGCCTAACTGAGGATCCACCCAATCCTCAACACAAATCATAAACAGTGCATTCAAAGAGACTGCTGAATCCACCTGCCTGCCAAACCTTGACCGCCCCTTAAACACCTCTGGATGAAGAGGAATTGGACGCTGAAGGCCCAAAAGCGGGGTCAAACAAAGCACACAAAACTCCCACTGTTGAGGAGACCTCTGCTGAGAAAGCAGTGGGAACAATTGCAAATGGAGCACATGTTGACTCTAATGCAGCTGCCTAATGACAACCCAGCATGTCCTTTCCGTGGTGATCACGTCGGCAAGCCAAGTGCTCTGAGTGTCCACCTCAAGCGAAAACACAGTGGAAAGGATGTGACATTCCAATGTTCACTGTGTAACAAAACGCACCCAAAAGTACACAGCATCAGGTGCCACTTTCCTAAATGCAAAAGGAAAATAACTGAAGAACCAGCAGGTGACTGGCCTTGTGAAATATATAACAAGTGATTTGACACCAAAGTGGGCTCTGTCAACATAAGAGAATAGCTCATCCAGCAGTACGGAACCAAGAGTATATTGAACCCAGTCAGCCAAAACCAAACTCGGAGCATGACAAACACAACAGCTGTTGGACTGCTGAAGAACAACTCTTCACTGACTTCAATAACCGTTTGGGCAAAAGGAACAAACATTCTGATCGCAGAACAAATCAGAACAAATAACCGACAAGCAGCAATTACTGGGCCTCAATAAGAATGCCAAACTGACAACGGCTGACCTTGAACCTGTATCAAACACATGCCATTTGGAAGTAAAGACTGACAACCCCAATACCATCACCAGGCATAAGGACATGTATGTGTATAAAGTAAATGAAAACCTAGTCAACCAGATAAAATTTGACTTGGAAGTCATAACACATGGATGGCTGGAGACTCCAACATAAGATCCCTTGTCTAGTCCACCTCTGACATCCTCTCCACCTTCCTGATGGAAGTGCCTGAGCCAAAGAAGAGGTTGAACAAAATGGCCACAAACAAAAACCAAAAGAGAGGAAAGAAAAAGTGCATGGAAAAAAAGAGTGGCCCAAAAAGGTACCTACACAAGGTACCAGCATATATTTGAAAATGATAGATGCAAGCTCACTTCCATCATCCTCAATGGCACTGAACGCCTTCAGTGCCAAGTCCCTCTTCAGAAGTCCTTGAGACATACAAAACAAATGGGAGACCCTAACTCCCTTTGAGGGACTGGGCCAGTTCCAATCTCATGTGACTGCTGACAATGGCAGCCTTTGAAATCCTACTCTCAGCTAAAGAGATCATGAAAAACAAAGGGAGATGAACAAAAACTCGGCTCCAGGACCAGACGAGGTCATTGTGAAAAACCTACTCCTAAAGGACCCGGAAGGCAATGCTCTAGAGAAATTATTCAACACATGGCTGATCGCAGGCATAAGACCTGACAGTATAAAAGAATGCCGTTCCCGAAAACAGCGGACCCTGTGGCCTGAAATATCTGGGGAAGTGGAGGCCTCTAACCTCAAGTCCATCGTCCTATGGCTTTTTTCAATAACAACAACAAACTGACTCACTAAAGCATGTCCAATAAAGGCTCGCCAAAGGGGATTTATCGCTAAACAAGGCTGCTCTGAGAACCTCAAAATTCTCCACACAATATCAAAGCAAGCCAAAAAGAGCAAAATGTCGCTAGGAGTCGTGTTCGTGGACATAACCAAAGCATTCGACTCAGTATCCCACTACCATATCATGGGGGTACTACAGGAAAGGGGCCTGGATCAGCACATTGTGGACATAATTAGTGACTCCTATAAGAACATCCACACCCATACGGAAGTTGGAAAGGAGCTCACCTCACCAACTGAAATTAAAGTTGACATTAAACAAGGAGCCCCATATCCCACTTCTATTTAACTTGGCACTTGATCCTCTAATCAAAGCATTAGAGAAGGCTGGTATGGGATTCTCCAATGGGACAAACAAGATAAAATCACTTGCCTTTGCAGACAATCTGGTCATGCTCAGTGACACTTGGGAGGGTATGAACACAAACATCAAGATACCAGAGGCCTTCTGCAGGCTATCTGGCCTGAAAGTGGAAGCCAAAAAATGCTATGGGTTCTTCCTAAGCCCTACTCACAACTCATATGCCATCAATAACTGTGACACCTGGAAGATTAATGAGGATGGTCTGAATATGATCCTACCAGGAGAGTCTGAAAAATATCTGGGATTTAAGGTCGACCCATGGATAGGGTTTTCCAAACATTCATTATCGGAAAAGCTTGACACTTGGCTGGAAAGACTCAAAAATCCCACTAAAACCTTCACAGAAGCGAACGATGTTAAACGTATATAAAGTACCAAGAATCATCTACCTGGGCTGACCATACAGATACCAAAAAGACCTTGTTATCTTCACTAGATGATAACATCAGAAATGCTGTGAAGCAGTGGCTTCCACCTGACACTTGCAATAGCTTCATTTATCCCAGAACTAGGGAGGGTGGACTGAGAGTGATGAAACTTGCTAGCCTCATTCCTTCAGTTCAGGCAAGATGGTTTCACAGAATCACAAACTCTGAAGATGAAACAATTCGGTATATTGTGCTGGCGAACAATATTGAATAAAAATTCCAAAACTATGAGTAACTGTGAGTGGGAAGGAGGATGAAATTTCTAGAATAACAGACCCAGGCTCTATTGATTACAGGCTACCACAGCAGATCCTGGAACTTCTCAATGAATGGGAGAAACTGGCTCCCAAGAAAATATACTGACCCCATGCAACTGGAGAGAAAGAGAACTGGTCCATTGGAAAAATCTGCCAAGCCAAAGTAATGGAGTTGAACACTCTGACAGCAACCCAATAAGCAATGACTGGATGAAATTCCATTGTGGGTTTTCAGAATTCCAATCCCTTATGGCCCTCAAACTCAGAGTAAATGTGTACCCCACTAGGGAGTATGTAGGGCATGGCAGGACTAATAAGACCGTGAACTGCAGACACTGCTCTCCTCTTCTGAATCTCTATCCCCCTCTTATGAATCTCTATCCCACATTCTATCTAGGGCATTGTCCAGCAGTTCAGGGAGCCCGCATAAGAAGACACAACAAACTATGCGGTATGTTGAAGCAGGAAGCCCAAGAACTGAAATGGATAATTTATGAAGACCCTCACCTGAATACCACCGAGAAGGAGCTAAGAAAACCTGATCTCATTTTTGTTAAGGAAGAGAAAGCCCTGGTGGTGGATGTCGCAGTCTGATCTGAATACAAGGAGAAAGTCTTTGAAGACGCTGCAGCAGAGAAAGTGAGACACTGTAAAGTTCTAACAAGCCAGATCAAAGAACTAACTGGAGCCATAGAAGTAGAATACTATGGGTTCCCTCTAGGTGCAAGGGGGAAATGGCCAAAGATTAGCAAGAAAGTCCTGTCAGCCCTTGGCATGTCAGACTACCAGCAAAAAAGAACTTCAAAGCTTTTTAGTAGAAAAGATTTATTGTACTCCCTAGACTTATCAACATCTTTGAGAGCATTGGGAAAAACAATAAAAACACTGTTCCATAAGGCCCTGTCCCTCTTGTGCAGAACTTCCTCTCTCTAAATCTCTCTCTTATCCAAGCAATATACCCCCACACACTTTTTTCATGGGGATCTCGTAATGATTATAACAGTTATACCAGCTCACTGGACAGGGCAAAACTTGGTTGGACGGGCCCCCAGGAATGTATATGCATTCTGAATAACTCAAAAAGGAAACCTGCGAGGGTTTAAAAAATAAGTCTAACAAATAATATTCTTATCCTTCACAAGTTCACTGCTTGAGATAAATTTTTGTGTGTGTGCTTGGGGCAGCAACAAAGCCAGAGCCGGCCCTATGAGTTACACATTTTTTTTTGACATCCTGGTTAATCCACATTCTGGTTAATCCAATCCTGGATAATCGAGAGCCTACTGTATATTTAAATTCAC</t>
  </si>
  <si>
    <t>Eretmochelys imbricata</t>
  </si>
  <si>
    <t>Hawksbill sea turtle</t>
  </si>
  <si>
    <t>Cheloniidae</t>
  </si>
  <si>
    <t>ASM3001250v1</t>
  </si>
  <si>
    <t>R2-1_EIm</t>
  </si>
  <si>
    <t>KTLTMAALASARLSPRRGATSTGLNMEIVPWGRCIFRPFEPLARYRVQVSSVATQTESPISTDGERYPSLGSSQTITTAGEVYPISGPSQRITTTGASSSVTVAQTEAEDMLPTLPLEFLNSVFGETVRPDTSPGPCVPTTPTSEKERDAEGSESLVDDRNDTISVSPTPSTVAVTDGDSETRVQGKVLVRLPNDNPTCPFCGDHVGKPTALQVHLKRHHGGKDVEFQCSLCDKIDPKAHSILCHIPKCKGMTSQEPAGDWECEVCAKRFGTKSGLSQHKRRAHPMVRNAERIQASQPKQNSQRGKHKSCWSAEEELLLIDFDKMYSGEKCINKLIAEAMKTKTAKQISDKRRLLNLSSKTKSECADPGPGANTHCLEGRSDEPPTITGLESMYMHEVKKRLRDQSKGPQHLGLAPFESEILSAWVMGDPNIRSLVETTSIDVLSSFLAPEHETEGKGKKTAQKPKSGKNKSWMKKRAAKKSTYRRYQHLFASDRCKLASIILDGTERLQCQIPPEEVFRAYKDKWETQTPFEGLGQFKSHATADNSAFDLFISAKEVLKNIKEMNMKTAPGPDQVSLRDLVRVDPEGDTLAGLFNAWLVTGVIPDGIKECRSLLIPKTMDPEALKELGNWRPLTIGSIVLRLFSRILTNRLAKACPLNARQRGFIAAPGCSENLKVLHLITKQAKKEKKPLGVVFIDIAKAFDSVSHDHIMWVLRERGLDQHMINIISDSYRNVHTRMEVGKELTQPIAIEVGVKQGDPMSPLLFNLALDPLISTLEKTGKGFPVDAQRVTALAFADDLVMLSDSWEGMNANIQILESFCKLSGLKVQARKCHGFLLSPTHDSFTVNNCEAWKIGCDSLNMIAPGESEKYLGLKVDPWIGFSKPALSDKLDTWLERINRAPLKPSQKLEMLNTFTVPRVIYLADHTDCKKALLSSLDDKIRRAVKEWLHLPSDTCNNFIYARSRDGGLGVTKLASLIPSIQARRLHRVANSKDWTIRYIALANDIEDEYQKLWLAAGGDQKAMPAITDPVVVDHKLPEHVLELLNEWERPAPKAVYPNPCNWRDAEFANWENLPCQGSGVSHFGNDPISNDWLKHHPGFSERQFLTALKLRANVYPTREYLGRGKNNHNVQCRHCNASYESLSHVLGQCPAVQNARILRHNKLCGILAREARKLQWVTYQEPHLHTAKNELRKPDLVFVKDGTALVVDVTVRFEYKEKTFSDAAAEKVRHYASLATEVRKLTGATTVKFFGFPLGARGKWPKINEQVLSALGLSESAQGRAAKLFSRRALLYSTDILNTFAGIGKGLLKPADAKPEGTPRGHVGIS</t>
  </si>
  <si>
    <t>GGACGGGGGGGGCCGGCGTTCCGCCTCGGCCGGCGCCTAGCAGCTGACTTAGAACTGGTGCGGACCAGGGGAATCCGACTGTTTAATTAAAACAAAGCATCGCGAAGGCCCGCGGTGGGTGTTGACGCGATGTGATTTCTGCCCAGTGCTCTGAATGTCAAAGTGAAGAAATTCAATGAAGCGCGGGTAAACGGCGGGAGTAACTATGACTCTCTTGTGT</t>
  </si>
  <si>
    <t>CAAGAGCATGGTTGCTGGGCCGCAGTATTGAGACCTCAACCTCCCCGTGGTCCCGCTGGACAACTCTCTTGGGAACCTCAATATTGGGAGTTGACTGACTGAGGCTCAGCTGCTTTACTTCCTGCCCTACTGTCCTGGTACACCGGCTAGGCAGTAGAACGCTACGGTGAAAAACACTAACGATGGCGGCACTGGCCAGTGCCCGGCTAAGCCCAAGACGAGGCGCAACCTCGACCGGGCTGAATATGGAGATCGTACCTTGGGGTAGGTGCATCTTCAGACCCTTCGAACCCCTGGCTCGGTACCGAGTCCAAGTCTCTTCAGTGGCTACTCAGACGGAGAGCCCGATATCTACCGATGGCGAGAGATACCCAAGTCTGGGGTCCTCGCAGACTATCACTACCGCAGGTGAGGTGTATCCCATCTCGGGTCCCTCACAGAGAATCACCACCACCGGTGCGAGCAGTAGCGTTACTGTCGCACAGACCGAGGCCGAGGACATGCTCCCGACCTTACCTCTGGAGTTCCTCAACTCGGTGTTCGGTGAGACTGTGAGGCCCGACACATCTCCCGGACCTTGCGTCCCAACAACTCCTACCAGTGAGAAGGAACGAGATGCGGAAGGCTCTGAATCACTGGTAGACGATAGAAACGATACCATCAGCGTTTCTCCCACGCCATCCACTGTCGCGGTGACAGATGGAGACAGCGAGACCAGGGTGCAGGGAAAGGTTCTGGTGAGGTTACCAAACGATAACCCAACATGTCCCTTCTGCGGGGATCATGTGGGGAAACCAACTGCTCTGCAAGTACATCTGAAACGTCACCACGGAGGGAAGGATGTGGAATTTCAATGTTCCTTGTGCGATAAAATCGATCCTAAAGCACACAGCATCCTCTGTCACATCCCCAAGTGCAAGGGAATGACGTCCCAAGAACCAGCCGGGGACTGGGAATGTGAAGTTTGTGCCAAACGGTTCGGAACCAAATCAGGTCTCTCCCAACATAAGAGACGGGCCCACCCCATGGTACGTAATGCAGAGAGAATCCAAGCCAGTCAACCTAAACAAAACTCGCAGCGTGGAAAACACAAAAGTTGTTGGTCGGCCGAGGAAGAGTTGCTCCTTATCGATTTTGACAAAATGTACTCGGGCGAAAAGTGCATTAACAAACTCATTGCTGAAGCCATGAAGACCAAGACGGCTAAGCAAATCAGTGACAAACGTCGACTGCTGAACCTAAGCAGTAAAACCAAATCGGAGTGTGCTGACCCAGGGCCTGGAGCAAACACTCACTGCCTGGAAGGCCGATCTGATGAGCCACCTACCATCACGGGGCTCGAGAGCATGTATATGCACGAGGTTAAGAAACGCCTAAGGGATCAAAGCAAAGGACCACAACATCTGGGCCTTGCTCCGTTTGAATCTGAGATCCTTAGTGCATGGGTCATGGGGGACCCCAATATCAGATCGCTTGTTGAAACAACTTCCATTGATGTTCTCTCCTCCTTCCTAGCACCCGAGCATGAGACAGAAGGAAAAGGGAAGAAAACGGCCCAAAAGCCTAAAAGTGGAAAAAACAAATCTTGGATGAAAAAAAGAGCGGCTAAGAAAAGTACCTACCGGAGGTACCAGCACCTCTTTGCGAGCGACAGGTGCAAACTCGCCTCTATCATCCTTGACGGCACTGAACGCCTGCAGTGTCAAATTCCACCTGAAGAGGTCTTCCGCGCATACAAAGACAAATGGGAGACTCAAACCCCTTTTGAAGGGCTTGGCCAATTCAAATCTCATGCTACAGCTGATAACTCAGCTTTCGATCTTTTCATAAGTGCTAAGGAAGTCTTGAAAAACATCAAGGAGATGAACATGAAAACGGCTCCGGGTCCTGATCAAGTCAGCTTGAGAGATCTGGTCCGCGTGGACCCTGAGGGCGATACACTGGCGGGGCTATTCAATGCATGGCTGGTTACAGGTGTCATACCTGACGGTATTAAGGAGTGCAGATCCTTACTGATCCCGAAAACGATGGACCCAGAGGCACTGAAAGAACTAGGGAACTGGAGACCTCTTACCATCGGGTCCATTGTGCTGCGGCTATTTTCGAGAATACTGACAAACAGGCTGGCGAAAGCGTGCCCATTGAATGCGAGGCAAAGGGGGTTCATTGCGGCACCTGGCTGCTCCGAGAACTTAAAGGTTCTCCACCTTATCACCAAGCAGGCCAAAAAAGAGAAAAAGCCCCTGGGCGTCGTATTCATAGATATTGCCAAAGCTTTTGACTCAGTATCCCACGATCATATCATGTGGGTACTGCGGGAAAGGGGCCTGGACCAGCACATGATCAACATCATTAGTGACTCCTATAGGAACGTCCATACCCGTATGGAAGTAGGGAAGGAGCTCACCCAGCCAATCGCCATTGAAGTTGGGGTCAAACAAGGAGACCCAATGTCACCTCTGCTATTTAACCTAGCGCTTGATCCTCTGATTTCAACGCTAGAAAAGACTGGCAAGGGATTCCCAGTTGATGCGCAAAGAGTGACTGCACTCGCCTTTGCTGATGATTTGGTCATGCTCAGCGATTCGTGGGAAGGTATGAATGCAAACATCCAGATTCTCGAGTCCTTCTGCAAACTCTCGGGACTCAAGGTGCAAGCCAGGAAATGCCACGGATTCCTCCTGAGCCCAACCCATGACTCCTTCACTGTCAACAACTGTGAGGCCTGGAAAATTGGCTGTGACAGCCTGAATATGATTGCTCCAGGGGAGTCTGAGAAATATTTGGGCCTCAAGGTCGATCCATGGATCGGATTCTCTAAACCGGCATTATCTGACAAGCTTGACACCTGGCTGGAGAGGATCAACAGGGCCCCTCTCAAGCCTTCGCAAAAACTGGAAATGCTAAATACCTTCACCGTACCACGAGTCATCTATCTCGCTGACCACACGGATTGTAAGAAGGCTCTGCTTTCTTCCCTCGATGACAAGATCCGGAGGGCCGTCAAAGAATGGTTGCACTTGCCGTCTGACACCTGCAACAACTTCATATATGCCAGATCCAGGGATGGAGGACTGGGAGTAACAAAGCTTGCCAGCCTTATCCCCTCTATCCAAGCGAGACGGTTACACAGAGTGGCAAATTCTAAAGATTGGACAATTCGGTACATCGCATTGGCGAATGACATAGAGGACGAATACCAAAAACTCTGGCTGGCCGCCGGCGGAGATCAGAAGGCCATGCCTGCAATAACGGATCCGGTGGTCGTCGACCACAAGCTGCCAGAACACGTCCTGGAGTTACTGAACGAATGGGAGAGGCCGGCACCCAAAGCCGTCTACCCAAACCCTTGCAATTGGAGAGATGCGGAATTTGCTAACTGGGAAAACCTACCATGCCAAGGCAGCGGGGTCTCTCATTTCGGAAACGACCCAATCAGCAACGACTGGCTGAAACACCATCCTGGGTTCTCTGAACGCCAATTCCTTACAGCCCTAAAACTGAGAGCGAATGTGTATCCCACCAGGGAATACCTAGGGCGTGGCAAAAACAATCACAACGTACAATGCAGGCATTGTAATGCCTCGTATGAATCGCTTTCACACGTTCTGGGACAATGTCCGGCAGTACAAAATGCACGTATCCTCAGGCACAACAAGTTATGCGGAATACTCGCAAGAGAAGCCCGCAAACTTCAGTGGGTTACGTATCAAGAACCACACCTGCACACTGCCAAGAACGAACTACGAAAACCAGATCTAGTTTTTGTCAAAGATGGAACAGCCCTGGTGGTCGATGTCACAGTTCGCTTCGAATACAAGGAGAAAACTTTCTCTGATGCGGCGGCCGAGAAAGTCCGACACTATGCGTCTCTGGCTACCGAAGTCAGAAAGCTCACGGGAGCCACTACGGTCAAGTTCTTTGGCTTCCCCCTGGGTGCGAGAGGAAAATGGCCCAAAATCAACGAGCAAGTGCTCTCGGCCCTCGGTCTCTCAGAGTCCGCGCAAGGAAGAGCTGCGAAGCTCTTCAGCCGTAGGGCTCTCCTGTACTCCACGGACATTCTCAACACCTTTGCAGGCATAGGTAAGGGACTCCTCAAGCCTGCTGATGCCAAGCCCGAGGGGACCCCCAGGGGACATGTGGGAATCTCGTAATGATTACATCAAATACTAATTCATGACCGCGATCACTGGACAGGACAAAGTGGGTTGGACGGGCCACCCGGGGTTAGGAACACCCTAAATAACCCGAAAAAGAAACCCGCGTGGGTTTGTAAAA</t>
  </si>
  <si>
    <t>TAGCCAAATGCCTCGTCATCTAATTAGTGACGCGCATGAATGGATGAACGAGATTCCCACTGTCCCTACCTACTATCTAGCGAAACCACAGCCAAGGGAACGGGCTTGGCAGAATCAGCGGGGAAAGAAGACCCTGTTGAGCTTGACTCTAGTCTGGCACTGTGAAGAGACATGAGAGGTGTAGAATAAGTGGGAGGCCCCCCCGGGGCCGCCGGTGAAATAC</t>
  </si>
  <si>
    <t>TAATGATTACATCAAATACTAATTCATGACCGCGATCACTGGACAGGACAAAGTGGGTTGGACGGGCCACCCGGGGTTAGGAACACCCTAAATAACCCGAAAAAGAAACCCGCGTGGGTTTGTAAAA</t>
  </si>
  <si>
    <t>Caretta caretta</t>
  </si>
  <si>
    <t>Loggerhead sea turtle</t>
  </si>
  <si>
    <t>R2-1_CCare</t>
  </si>
  <si>
    <t>TGLNMEIVPWGRCIFRPFEPLARYRVQVSSVATQTESPMSTDGERHPSLGSSQTITTAGEVYPISGPSQRITTAGAISSVTVAQTEAEDMLPALPLEFLNSVFGETVRPDTSPGPCVPTTPTSEKERDAEGSESLVDDRNDTIGVSPTTSTVAVTDGESETRVQGKVLVRLPNDNPTCPFCGDHVGKPTALQVHLKRHHGGKDVEFQCSLCDKIDPKAHSILCHIPKCKGLTSQEPAGDWECEVCAKRFGTKSGLSQHKRRAHPVVRNAERIQASQPKPNSQRGKHKSCWSAEEELLLIDFDKMYSGEKCINKLIAEAMKTKTAKQISDKRRLLNLSSKTKSECADPGPGANTHCLEVRSDEPPTITGLESMYMREVKKRLRDQSKGPQHLGLAPFESEILSAWVRGDPNVRSLVETTSIDVLSSFLAPEHETEGKGKKTAQKPKSGKNKSWMKKRAAKKSTYRRYQHLFANDRCKLASIILDGTERLQCQIPLEEVFRAYKDKWETRTPFEGLGQFKSHATADNSAFDLFISAKEVLKNIKEMNMKTAPGPDQVSLRDLVRVDPEGDTLAGLFNAWLVTGVIPDGIKECRSLLIPKTMDPEALKDLGNWRPLTIGSIVLRLFSRILTNRLAKACPLNARQRGFIAAPGCSENLKVLHLITKQAKKEKKPLGVVFIDIAKAFDSVSHDHIMWVLRERGLDQHMINIISDSYRNVHTRMEVGKELTPPIAIDVGVKQGDPMSPLLFNLALDPLISTLEKTGKGFPVDAQRVTALAFADDLVMLSDSWEGMNANIQILESFCKLSGLKVQARKCHGFLLSPTHDSFTVNNCEAWKIGCDSLNMIAPGESEKYLGLKVDPWIGFSKPALSDKLDTWLERINRAPLKPSQKLEMLNTFTVPRVIYLADHTDCKKALLSSLDDKIRRAVKEWLHLPSDTCNNFMYARSRDGGLGVTKLASLIPSIQARRLHRVANSKDWAIRYIALANDIEDEYKKLWLAAGGDQKAMPAITEPVVVDHKLPEHVLEILNEWERPAPKAVYPNPCNWRDAEFANWENLPCQGSGVSHFGNDPISNDWLKHHPGFSERQFLTALKLRANVYPTREYLGRGKNNHNVQCRHCHASYESLSHILGQCPAVQSARILRHNKLCGILAREARKLKWVTYQEPHLHTAKNELRKPDLVFVKDGTALVVDVTVRFEYKEKTFSDAAAEKVRHYASLTTEVRKLTGATKVKFFGFPLGARGKWPKINEQVLSALGLSESAQGRAAKLFSRRALLYSTDILNTFAGIGKGLLKPADAKPEGTPRRHVGIS</t>
  </si>
  <si>
    <t>CGACCGGGCTGAATATGGAGATCGTACCTTGGGGTAGGTGCATCTTCAGACCCTTCGAACCCCTGGCTCGGTACCGAGTCCAAGTCTCATCAGTGGCTACTCAGACGGAGAGCCCGATGTCTACCGATGGCGAGAGACACCCAAGTCTGGGGTCCTCGCAGACTATTACTACCGCAGGTGAGGTGTATCCCATCTCGGGTCCCTCACAGAGAATCACCACCGCCGGTGCGATCAGTAGCGTTACTGTCGCACAGACCGAGGCCGAGGACATGCTCCCAGCCTTACCTCTCGAGTTCCTCAACTCGGTGTTCGGTGAGACTGTGAGGCCCGACACATCTCCCGGACCTTGCGTCCCAACAACTCCTACCAGTGAGAAGGAACGAGATGCGGAAGGCTCTGAATCACTGGTAGACGATAGAAACGATACCATCGGCGTTTCTCCCACGACATCCACTGTCGCGGTGACAGATGGAGAAAGCGAGACCAGGGTGCAGGGAAAGGTTCTGGTGAGGTTACCAAACGATAACCCAACATGTCCCTTCTGCGGGGATCATGTGGGGAAACCAACTGCTCTGCAAGTACATCTGAAACGTCACCACGGAGGGAAGGATGTGGAATTTCAATGTTCCTTGTGTGATAAAATCGATCCTAAAGCACACAGCATCCTCTGTCACATCCCTAAGTGCAAGGGATTGACGTCCCAAGAACCAGCCGGGGACTGGGAATGTGAAGTTTGTGCCAAACGATTTGGTACCAAATCAGGTCTCTCCCAACATAAGAGACGGGCCCACCCCGTGGTACGTAATGCAGAGAGAATCCAAGCCAGTCAACCTAAACCAAACTCGCAGCGTGGAAAACACAAAAGTTGTTGGTCGGCCGAGGAAGAGTTGCTCCTTATCGATTTTGACAAAATGTACTCGGGCGAAAAGTGCATTAACAAACTCATTGCTGAAGCCATGAAAACCAAGACGGCTAAGCAAATCAGTGACAAACGTCGACTGCTGAACCTAAGCAGTAAAACCAAATCGGAGTGTGCTGACCCAGGACCTGGAGCAAACACTCACTGCCTGGAAGTCCGATCTGATGAGCCGCCTACCATCACGGGGCTCGAGAGCATGTATATGCGTGAGGTTAAGAAACGCCTAAGGGACCAAAGCAAAGGACCACAACATCTGGGCCTTGCTCCGTTTGAATCTGAGATCCTCAGCGCATGGGTCAGGGGGGACCCCAATGTCAGATCGCTTGTTGAAACAACTTCCATCGATGTTCTCTCCTCCTTCCTAGCACCCGAGCATGAGACTGAAGGTAAAGGGAAGAAAACGGCCCAAAAGCCCAAAAGTGGAAAGAACAAATCTTGGATGAAAAAAAGAGCGGCTAAGAAAAGTACCTACCGGAGGTACCAGCACCTCTTTGCGAATGACAGGTGCAAACTCGCCTCTATCATCCTTGATGGCACTGAACGCCTACAGTGTCAAATTCCACTTGAAGAGGTCTTCCGCGCATACAAAGACAAATGGGAGACTCGAACCCCTTTCGAAGGGCTTGGACAATTCAAATCTCATGCTACAGCTGATAACTCAGCTTTCGATCTTTTCATAAGTGCTAAGGAAGTCTTGAAAAACATCAAGGAGATGAACATGAAAACGGCTCCGGGTCCTGATCAAGTCAGCTTGAGAGATCTGGTCCGCGTGGACCCTGAGGGCGATACACTGGCGGGGTTATTCAATGCATGGCTGGTTACAGGTGTCATACCTGACGGTATTAAGGAGTGCAGATCCTTACTGATCCCGAAAACGATGGACCCAGAGGCGCTGAAAGACCTAGGGAACTGGAGACCTCTTACCATTGGGTCCATCGTGCTGCGGCTATTTTCGAGAATACTGACAAACAGGCTGGCGAAAGCGTGCCCATTGAATGCGAGGCAAAGGGGGTTCATTGCGGCACCTGGCTGCTCCGAGAACTTAAAGGTTCTCCACCTAATCACTAAGCAGGCCAAAAAAGAGAAAAAGCCCCTGGGCGTCGTATTTATAGATATAGCCAAGGCTTTTGACTCGGTATCCCACGATCACATCATGTGGGTGCTGCGGGAAAGGGGCCTGGACCAGCACATGATCAACATCATCAGTGACTCCTATAGGAACGTCCATACCCGTATGGAAGTAGGGAAGGAGCTCACCCCGCCAATCGCCATTGACGTTGGGGTTAAACAAGGAGACCCAATGTCACCTCTGCTATTTAACCTAGCGCTTGATCCGCTGATTTCAACGCTAGAAAAGACTGGCAAGGGATTCCCAGTTGATGCGCAAAGAGTGACTGCACTCGCCTTTGCTGATGACTTGGTCATGCTCAGCGACTCGTGGGAAGGTATGAATGCAAACATCCAGATTCTCGAGTCCTTCTGCAAACTCTCGGGACTCAAGGTGCAAGCCAGGAAATGCCACGGATTCCTCCTGAGCCCAACCCATGACTCCTTCACTGTCAACAACTGTGAGGCCTGGAAAATCGGTTGTGACAGCCTGAATATGATTGCCCCAGGTGAGTCTGAGAAATATTTGGGACTCAAGGTCGATCCATGGATCGGATTCTCTAAACCGGCCTTATCCGACAAACTTGACACCTGGCTGGAGAGGATCAACAGGGCCCCTCTCAAGCCTTCGCAAAAGCTGGAAATGCTAAATACCTTCACCGTACCACGAGTCATCTATCTCGCTGACCACACGGATTGTAAGAAGGCTCTGCTTTCTTCCCTCGATGACAAGATCCGGAGGGCCGTCAAAGAGTGGCTGCACTTGCCGTCCGACACCTGCAACAACTTCATGTATGCCAGATCCAGGGATGGAGGACTGGGAGTAACAAAGCTTGCCAGCCTTATCCCCTCTATACAAGCGAGACGGTTACACAGAGTGGCAAACTCTAAAGACTGGGCAATTCGGTACATCGCATTGGCGAATGACATAGAGGACGAATACAAAAAACTCTGGCTGGCCGCCGGCGGAGATCAGAAGGCCATGCCTGCAATAACAGAGCCGGTGGTCGTCGACCACAAGCTGCCAGAACATGTCCTCGAGATACTGAACGAATGGGAGAGGCCGGCCCCCAAAGCGGTCTACCCAAACCCTTGCAATTGGAGAGATGCGGAATTCGCTAATTGGGAAAACCTACCATGCCAAGGCAGTGGGGTCTCTCATTTCGGAAACGACCCAATCAGCAATGACTGGCTGAAACACCATCCGGGGTTCTCCGAACGTCAATTCCTTACGGCCCTAAAACTGAGAGCGAACGTGTATCCCACCAGGGAATACCTAGGGCGTGGCAAAAACAATCACAACGTACAATGCAGGCATTGTCATGCCTCGTACGAATCACTTTCCCACATTCTGGGACAATGCCCGGCAGTACAAAGTGCACGTATCCTCAGGCACAACAAGCTATGCGGAATACTCGCGAGAGAAGCCCGCAAACTTAAATGGGTTACGTACCAGGAACCACACCTGCACACTGCCAAGAATGAACTACGAAAACCAGATCTAGTTTTTGTCAAAGATGGAACAGCCCTGGTGGTCGATGTCACAGTTCGCTTCGAATACAAGGAGAAAACTTTCTCGGATGCGGCGGCCGAGAAAGTCCGGCACTATGCGTCTCTGACTACCGAAGTCAGAAAGCTCACGGGAGCCACGAAGGTCAAGTTCTTTGGCTTCCCTCTGGGCGCAAGAGGAAAGTGGCCCAAAATCAACGAGCAAGTGCTCTCGGCCCTCGGTCTCTCAGAGTCCGCGCAAGGAAGAGCTGCGAAACTCTTCAGCCGCAGGGCTCTCCTGTACTCCACGGACATTCTCAACACCTTTGCAGGTATAGGTAAGGGACTCCTCAAACCTGCCGATGCCAAGCCCGAAGGGACCCCCAGGCGACATGTGGGAATCTCGTAATGATTACATCAAAAACTAATTCATGACCGCGATCACTGGACAGGACAAACTGGGTTGGACGGGCCACCCGGGGTTCGGAACACCCCAAATAACCCGAAAAAGAAACCCGCGTGGGTTTGTAAAA</t>
  </si>
  <si>
    <t>TAGCCAAATGCCTCGTCATCTAATTAGTGACGCGCATGAATGGATGAACGAGATTCCCACTGTCCCTACCTACTATCTAGCGAAACCACAGCCAAGGGAACGGGCTTGGCAGAATCAGCGGGGAAAGAAGACCCTGTTGAGCTTGACTCTAGTCTGGCACTGTGAAGAGACATGAGAGGTGTAGAATAAGTGGGAGGCCCCCCCCGGGGCCGCCGGTGAAATA</t>
  </si>
  <si>
    <t>TAATGATTACATCAAAAACTAATTCATGACCGCGATCACTGGACAGGACAAACTGGGTTGGACGGGCCACCCGGGGTTCGGAACACCCCAAATAACCCGAAAAAGAAACCCGCGTGGGTTTGTAAAA</t>
  </si>
  <si>
    <t>Botrylloides violaceus</t>
  </si>
  <si>
    <t>Chain tunicate</t>
  </si>
  <si>
    <t>Tunicata</t>
  </si>
  <si>
    <t>Ascidiacea</t>
  </si>
  <si>
    <t>Stolidobranchia</t>
  </si>
  <si>
    <t>Styelidae</t>
  </si>
  <si>
    <t>ASM3041233v1</t>
  </si>
  <si>
    <t>R2-1_BVi</t>
  </si>
  <si>
    <t>PTRGLTTRGTGQSIVTRKKTRNIPDGASAPPVNRISDSLPEGYVRCSDCGDPFKIRGLASHRRQAHRNKYHAENVPLPRSKARWDEEELYLLARKEAELTERGVRFINIELQKLHPSRSLEAIKGVRKSNRRYGEIRSEVANENHSNTTREEFEMGRSTPRTDNGDWAAKLKEAMSDFPFQFVKINEITPENVDAEMRATIDLEYKTAFGDGMSGPSPRKTPRELPLANMSKRQRRRHEYASCQTMFRKNRSKCANHILSGTWRLHQTRRLKLSEGEPFWKNLFGEESVVDERAPERVNEVSWELCRPVELPELNDIIRTMPNSAPGPDGMTVLELKRIPRNMLCAHYNLWLLAGYQPETVREAITVLIPKEPMTLDPARHRPITMGNVTLRCLHRLLARRLESGLDMNIRQKAFRSGDGIMDNTRIIQVLLQEARSKLKPACLAFIDIAKAFDSVSHFSLIKAMERLGTPPPMLRYIKELYRKCNTKIRAEGSIGAKISVNRGVRQGDPMSVHLFNAVIDWALSELDPMIGYKLNGERVGALAFADDVILTASSPRALQYQLDRFVSSLKKAGLKINPSKCKTLYIQVDGHKKKWVCNPNNVLRTGEGVIPAIGIDETIRYLGISINARGARAMVEEKLKGQLENLRAAPLKPQQRMYILRNHVVPGLYHELVLAGTTCRYLVFLDRCIRKSVRLWLRLPNDTPTEFFATDPGLGGLGVPPLAEKIPILKSRRLDRLAGSEDPVIIEMLRYEQLNRKKNKKQVSVGSNQTLKRTLAERLYRRVDGRGLRASADVEPAGRWVSVGSALQSGRAYIGAVKIRGNLMPTEVRKSRGRPQRDVRCEACGRPCSLGHVLQVCPRSHSARVERHDRLRLLDRVARKDGLETIWEPKIKTRLGWRKPDLILIDRTKDSAVVMDATIVADNAVLDNEYDKKVDY</t>
  </si>
  <si>
    <t>AGCTGCGCGGGTCGCAAGACTCGCTTCGGCCGGCGTCAAACAGCCGACTTAGAACTGGTACGGACCCGGGGAATCCGACTGTTTAATTAAAACAAAGCATTGCGATGGTCGAAACTCGGTGTTGACGCAATGTGATTTCTGCCCAGTGCTCTGAATGTCAAAGTGAAGAAATTCAACCAAGCGCGGGTAAACGGCGGGAGTAACTATGACTCTCTTAGTG</t>
  </si>
  <si>
    <t>AATGGCCTCCACGTGGCGAGAGTCGGAAACGACGCCCTGGACTTCCCGCAAGGGAGACTGGGGCGGGCGACTAACGATTCACTACTACCGAGATTCGAGTCAATAACCAGGATTTCCTGGTCCGTTCGGATCTCAGTAACTGGCTCACCTAAATAGCTCCCTTAGCGGATTCTCCCGAAAGGGAGGGGAGATTCCGCCCACAAGTGTGGGCGTAGGAAGATCCGCTAACCCACCCGGGGGCTAACAACCCGCGGGACGGGTCAATCTATTGTTACAAGAAAGAAAACGAGAAATATACCGGATGGGGCCTCAGCTCCTCCGGTCAATAGAATATCCGACAGTCTGCCGGAAGGCTACGTCCGCTGCTCCGATTGTGGTGATCCCTTTAAAATCAGAGGGCTGGCATCGCATCGGAGACAGGCACATCGCAATAAATATCATGCGGAAAATGTGCCTTTACCGAGATCCAAGGCTCGGTGGGATGAAGAAGAGCTATACCTCCTAGCCAGAAAGGAGGCGGAATTGACGGAAAGGGGGGTGAGGTTCATTAATATCGAACTTCAGAAACTCCACCCATCAAGATCCCTTGAAGCAATTAAGGGAGTGCGCAAGTCAAACAGACGCTATGGCGAGATAAGATCAGAGGTCGCCAACGAGAATCACTCTAATACAACTAGAGAAGAGTTTGAGATGGGGAGGAGTACCCCAAGAACCGACAATGGAGATTGGGCAGCCAAACTCAAAGAAGCCATGAGCGATTTTCCATTCCAGTTCGTCAAAATCAACGAAATTACACCCGAAAACGTTGACGCAGAAATGAGAGCAACCATCGACCTCGAATATAAAACAGCTTTTGGCGATGGAATGAGTGGGCCAAGCCCACGAAAAACACCAAGGGAATTACCATTGGCTAATATGAGTAAAAGGCAAAGGAGGAGACATGAATATGCCTCCTGCCAGACAATGTTCCGCAAAAATAGATCTAAATGCGCGAACCATATCTTGTCTGGTACATGGCGCTTACATCAAACACGCCGCCTGAAATTGTCGGAAGGGGAGCCCTTCTGGAAAAACCTCTTTGGTGAGGAATCAGTTGTGGATGAGCGAGCACCGGAAAGAGTGAATGAAGTTAGTTGGGAGTTATGCCGACCAGTTGAATTGCCAGAGTTGAATGACATAATAAGAACGATGCCTAATAGTGCCCCTGGCCCGGATGGAATGACGGTTTTAGAGCTTAAACGCATTCCACGGAATATGCTATGTGCGCACTACAACCTCTGGCTACTTGCAGGATACCAACCAGAAACTGTAAGAGAAGCAATAACGGTACTCATTCCCAAAGAACCGATGACACTCGACCCGGCGCGTCACCGCCCCATTACAATGGGCAATGTGACGCTACGCTGCCTACACCGCCTACTTGCCAGGAGGTTGGAATCAGGTCTAGACATGAACATCAGGCAGAAGGCCTTTCGCTCCGGAGACGGCATTATGGACAATACCCGGATAATACAGGTACTCTTACAGGAAGCACGCAGCAAGCTGAAGCCAGCATGTCTGGCATTTATAGACATTGCGAAAGCGTTTGACTCCGTGTCGCACTTTAGCCTTATTAAGGCCATGGAGCGTTTGGGAACACCACCTCCCATGCTCCGGTATATAAAAGAACTATACCGAAAGTGCAACACAAAAATAAGAGCAGAAGGGAGTATCGGCGCAAAAATATCAGTGAACCGTGGAGTACGGCAAGGGGACCCAATGTCCGTTCACCTGTTTAACGCAGTGATTGATTGGGCATTATCAGAACTGGACCCCATGATTGGGTATAAGCTTAATGGCGAGCGAGTGGGAGCATTGGCCTTTGCCGACGATGTTATTCTGACTGCATCAAGCCCAAGGGCCCTGCAGTACCAGCTAGACAGATTCGTAAGCAGCCTCAAGAAAGCCGGGTTAAAGATCAACCCGAGCAAATGCAAAACGTTGTACATCCAAGTAGATGGGCATAAGAAAAAATGGGTCTGTAATCCCAACAACGTATTGCGGACAGGAGAAGGAGTCATCCCGGCGATTGGTATAGATGAGACCATAAGATATTTGGGGATATCGATCAATGCGAGGGGAGCCCGTGCTATGGTCGAGGAAAAACTTAAAGGCCAGCTCGAAAATCTCCGAGCGGCCCCATTGAAGCCGCAGCAACGAATGTACATCTTACGTAACCATGTGGTGCCTGGCCTTTATCATGAATTGGTCTTGGCTGGCACCACATGCAGATATCTTGTGTTTTTAGATCGATGCATAAGAAAATCGGTGCGACTTTGGCTCAGATTGCCAAACGATACGCCAACGGAATTCTTTGCGACCGACCCAGGTCTTGGAGGACTCGGAGTCCCGCCGCTTGCCGAGAAGATCCCAATCTTAAAGAGCAGAAGATTGGACAGGTTGGCTGGATCGGAAGATCCAGTGATAATCGAGATGCTGCGGTACGAACAGCTGAACCGCAAAAAGAACAAGAAACAGGTAAGTGTGGGGAGCAATCAGACGTTGAAAAGAACGCTGGCCGAGAGGTTGTACCGAAGAGTAGACGGTCGAGGTCTACGAGCCTCGGCGGACGTTGAGCCGGCGGGCCGATGGGTGTCCGTTGGATCGGCGCTGCAGTCGGGGCGAGCGTATATCGGAGCCGTCAAAATCCGGGGCAACCTCATGCCAACCGAAGTCCGGAAATCTCGAGGAAGACCTCAGAGGGATGTGCGATGTGAAGCCTGCGGAAGGCCTTGCAGCTTGGGGCATGTGCTCCAGGTCTGCCCAAGAAGCCATTCTGCACGAGTCGAACGACACGACAGACTGAGGCTTTTGGACCGTGTAGCCCGAAAAGACGGACTTGAGACAATCTGGGAGCCTAAGATCAAGACTCGACTCGGTTGGCGAAAGCCGGATCTGATCTTAATTGACAGGACCAAGGACAGCGCTGTGGTGATGGATGCAACCATAGTGGCTGATAACGCAGTTTTGGACAACGAGTATGACAAAAAGGTGGATTACTA</t>
  </si>
  <si>
    <t>TAGCCAATGCAACGAAATCCGTGACTGGGTAAAGAACAGGACTAGTGTGCGTGATGTCTCTTTTAGTGCATGTGTTGTTAATTGGCGTGGGTGTCTGTCTCCAAGCAGTGCCAGAGATGTGGTGGACCGGCTTGGGGGTGGCGCCTCTCTGCTTAGGTTGATCTCGGTCAACGTATGTGAGGGGGGCTACCACATGTGGGTCCACTACAACAAGTGTACGTGGAGAGGACGTAGTTGATGACTGCCAGTAGGCACGACTTCCTTTCGGTAGATTGTTGCTTTTGGGTTAAGCTTCCCATCGTAGATTGTATTTACTGAAATAAAAGCGAATTGAGGAAACCGAGTCTGCATGTGGCGGACTTGGTCTTTTTTTTTTTTTTTAG</t>
  </si>
  <si>
    <t>Ascidia mentula</t>
  </si>
  <si>
    <t>Sea squirt</t>
  </si>
  <si>
    <t>Phlebobranchia</t>
  </si>
  <si>
    <t>Ascidiidae</t>
  </si>
  <si>
    <t>kaAscMent1.1</t>
  </si>
  <si>
    <t>R2-1_AMe</t>
  </si>
  <si>
    <t>KTKRGHQRLTAGGCHPYGIGGEVVAANLLAKVSANPPRNHETKSYKKNKMSKGGNQASCAGGSHLGDIGQGVGPSVDCPDCGRPFATLRGLGVHRRRTHGNVFHRESIPVKKKARWCAEELYILAREDAALRARKEKDLVRKLSRVLPERSAEAIKSCRNKNQRYKIVLEEEIAKLSCEPHAGDSDGSRVGLGVGEGDQQTGPNRDAWHASLDSVVDWREEIAGALKGSECLAIFGQNLTAPEVVPSDIQTLIDGDYNQWIPEPRSRVRERKPPALLRGSGKKLRRQQYALLQRLYRRNRSAAVRSVLTGDWEGQSVPPRVEWLRPFWQAIFGKDSLPDCRKVSPVQPPQWDILAPVKEAEVMTLIRSMRRSAPGPDQLSVRELKALKTADVVDRFNLWLWAGCTPGRIQKARTIFVPKVATPSEPAEFRPITIASVLLRCFHKLLSARMSKLLPISDRQKGFKNEDGVGANIMLLKGAIAEAKQRMMPLHVAFIDVAKAFDSVSHDSIPLALGRLGVPEPFLDYIRGMYRSASTVLQSGGSQSGTIPVHRGVRQGDPMSGLLFNAVVDWALAQLDTQMGFTLEGGVKVCHLAFADDLAIVSSTPRGLQLQLDAVVDHLGRSGLNVNPKKSVCLHIIVDGKRKRWLVDDQKTTTINGNLLPTLAVNETFRYLGVRVGALDAKVKVHLKLEHGLRQLTRAPLKPQQRMWALTRSLIPSCLHPLVLGEPTAGYLCFLDRMVRASVRSWLKFPHDTCLGFFHAAAALGGIGVPCFGTGVPLLIRRRLDKLCGSRDAAVVAITEGKAFGRKLEKWCGAVTVGGRRVTTKVGVVEALGELLTDSADGHGLRENVCVPKASAWVLSGHCGMNGADYIGALKVRGNILATRARRARGRPGREVACDCCAKRETLAHVLQTCARTHGPRIVRHDRVAQVVEKAVIRKGWSVLWAPDIKGRGFHWKPDLVLTKGDRSFVVDATVVADNASLNREFEAKVRKYRRPEVTEWVKGRLKSTSVLYGAIVLNWRGALSTETADLLGVLGIEGIVATLSQVALEQGHKMWRFFRRCTFRARRAGERTVGAATD</t>
  </si>
  <si>
    <t>AGCTACGCGGGTCTCGCGGCTCGCTTCGGCCGGCGTCGAACAGCCAACTTAGAACTGGTGCGGACCGGGGGAATCCGACTGTTTAATTAAAACAAAGCATTGCGATGGCCGCCACCTGGTGTTGACGCAATGTGATTTCTGCCCAGTGCTCTGAATGTCAAAGTGAAGAAATTCAACCAAGCGCGGGTAAACGGCGGGAGTAACTATGACTCTGCCTGAG</t>
  </si>
  <si>
    <t>CACTGCCTCTCTTTGTCATAGTTCTCCTTACCGCCTTCGGGTGGTAGCGTGATGACCGCGCCTCCTCGTGGTGCGTGCTGGATAAGTAACCTGCCCGTGCAAGAGTGTGCCGTTCTTGCCACTTTGCCGGGTCCAGGTGAAAAACTAAACGCGGTCACCAGCGGTTGACTGCTGGAGGATGCCACCCCTACGGGATCGGAGGGGAGGTGGTAGCGGCTAACTTGTTAGCTAAAGTGTCAGCAAACCCTCCGCGAAATCATGAGACCAAGAGTTACAAAAAAAATAAAATGAGTAAAGGGGGCAACCAAGCTAGTTGCGCTGGTGGTTCCCATCTTGGTGATATTGGGCAGGGGGTAGGACCCTCGGTAGACTGCCCTGATTGTGGCCGCCCGTTTGCCACCCTCCGTGGCTTGGGCGTGCATCGAAGGAGAACTCATGGGAATGTATTCCATCGGGAATCAATTCCAGTTAAGAAAAAGGCTAGGTGGTGCGCCGAGGAGCTGTACATTCTCGCTAGAGAAGATGCAGCCCTGAGGGCACGCAAGGAAAAAGATCTTGTTCGAAAGTTGTCCCGCGTGTTGCCGGAGCGCTCAGCGGAAGCGATCAAGAGCTGTCGCAATAAGAATCAGCGATATAAGATTGTTCTGGAAGAGGAAATCGCAAAACTTTCTTGCGAACCTCATGCGGGTGATAGTGATGGTAGTAGAGTTGGACTTGGAGTAGGTGAAGGAGATCAACAAACCGGTCCGAATCGGGATGCTTGGCATGCATCATTGGACAGTGTCGTTGACTGGCGTGAAGAAATCGCTGGTGCGCTGAAAGGGAGTGAGTGCCTTGCCATTTTTGGTCAAAATCTCACAGCCCCGGAAGTTGTTCCCTCCGATATCCAAACGCTAATCGACGGTGACTACAACCAGTGGATTCCCGAGCCAAGGAGTAGAGTTAGGGAGCGTAAGCCTCCTGCCTTGCTTCGCGGCTCAGGTAAGAAGCTGAGGCGACAGCAATACGCTCTTTTGCAGCGCCTATATCGCCGGAATCGTTCGGCGGCCGTTCGATCGGTCTTGACTGGTGATTGGGAAGGACAGTCGGTTCCTCCTCGGGTGGAATGGCTTCGGCCATTCTGGCAAGCTATATTTGGGAAGGATTCCTTACCAGATTGTAGGAAGGTCAGTCCGGTGCAACCTCCGCAATGGGATATTTTGGCTCCTGTCAAGGAAGCTGAGGTAATGACATTGATTAGATCCATGAGGAGGTCAGCACCAGGCCCCGACCAGCTGTCTGTAAGGGAGCTTAAGGCACTGAAAACTGCTGATGTAGTGGACCGCTTCAACCTTTGGTTGTGGGCGGGATGCACACCAGGCAGAATTCAGAAGGCCCGCACGATCTTCGTTCCCAAAGTAGCGACCCCGAGCGAGCCGGCGGAGTTCAGACCGATCACTATTGCCAGCGTGCTTCTCAGGTGCTTTCACAAGCTCCTGTCAGCACGGATGAGCAAACTTTTGCCGATCAGTGATCGACAGAAGGGTTTTAAGAACGAGGACGGTGTAGGTGCCAACATTATGTTGTTGAAAGGTGCGATTGCTGAAGCCAAACAACGAATGATGCCGCTCCATGTGGCGTTCATTGATGTTGCCAAGGCTTTCGATTCGGTGTCCCATGACAGTATTCCACTGGCCTTGGGACGACTGGGCGTGCCCGAACCCTTTCTAGACTACATCCGGGGAATGTACCGTAGTGCGTCCACGGTCCTGCAGTCGGGAGGGTCACAAAGTGGCACAATCCCAGTGCATCGGGGCGTAAGGCAGGGTGACCCGATGTCCGGGCTTCTGTTTAACGCTGTGGTTGACTGGGCTTTGGCCCAATTAGACACTCAAATGGGGTTTACCCTCGAAGGAGGGGTAAAGGTGTGCCATCTCGCGTTCGCTGACGACCTTGCCATTGTGTCTTCCACCCCGCGTGGGCTGCAGTTGCAGCTCGATGCGGTGGTGGACCACCTTGGGAGATCCGGGCTTAACGTGAACCCCAAGAAGAGTGTCTGCCTCCACATTATTGTTGACGGCAAGAGAAAGCGGTGGTTGGTTGACGATCAAAAAACCACCACCATAAATGGGAACCTTTTGCCTACCTTGGCAGTGAACGAAACCTTTCGTTATCTGGGTGTGCGCGTGGGTGCACTTGACGCTAAGGTCAAGGTACACCTTAAGTTAGAGCACGGCTTGAGGCAGCTGACTAGGGCTCCTTTGAAGCCCCAACAAAGAATGTGGGCATTGACTCGGAGCCTAATCCCGTCATGTCTGCACCCTCTTGTGTTGGGTGAGCCCACGGCCGGCTACCTCTGTTTCCTCGACCGGATGGTCCGCGCCAGTGTTAGATCCTGGCTAAAATTTCCCCATGACACCTGTCTTGGGTTTTTCCATGCCGCGGCGGCATTAGGGGGCATCGGTGTTCCATGCTTCGGCACTGGAGTACCCCTGCTCATACGACGCAGGCTTGATAAGTTGTGCGGCAGTCGTGATGCTGCAGTGGTAGCAATAACTGAGGGAAAAGCATTCGGTAGGAAACTAGAGAAGTGGTGCGGTGCTGTGACTGTGGGTGGCCGACGTGTCACCACCAAGGTAGGGGTAGTTGAGGCCCTGGGAGAATTGTTGACCGATTCCGCTGACGGTCATGGTCTGAGGGAGAACGTGTGTGTGCCCAAGGCGTCGGCTTGGGTTCTTTCTGGGCATTGTGGGATGAATGGGGCCGATTATATCGGTGCCCTAAAAGTCAGAGGGAACATCCTGGCGACACGGGCACGCAGGGCCCGGGGTCGCCCCGGTAGAGAGGTAGCCTGTGATTGTTGCGCCAAGAGAGAAACCCTTGCACATGTGTTGCAAACATGCGCAAGAACTCACGGACCAAGGATTGTGCGCCACGACCGGGTGGCCCAAGTTGTGGAAAAAGCGGTAATAAGGAAGGGTTGGAGTGTACTGTGGGCGCCGGACATCAAGGGTAGGGGGTTCCATTGGAAGCCCGACTTGGTGCTGACAAAAGGAGATAGATCATTTGTGGTGGATGCCACGGTTGTGGCAGACAATGCCTCACTCAATAGGGAGTTTGAGGCCAAGGTTAGAAAGTACCGGCGTCCAGAGGTGACTGAATGGGTTAAGGGCCGCCTTAAGAGCACGAGTGTGCTGTACGGTGCAATCGTGCTAAATTGGAGAGGCGCGCTCTCCACCGAGACAGCGGACCTTCTCGGTGTTTTAGGAATTGAAGGGATAGTGGCGACGCTCTCGCAGGTCGCCCTCGAGCAGGGCCACAAGATGTGGCGGTTCTTTAGGAGATGTACTTTTAGGGCCAGGAGGGCCGGGGAACGCACGGTTGGGGCAGCAACCGATTGATGATCGCGCCTGCAAGACGGCGGTGAGTGCGGTTTTACTCCGCCTTAGTGTAGGGAAAAGGGGGTGGCGACCCCGGTGGTGGACCTTGTTGTCGATTGTTCGGGTTTTATTGGGGTGAGTGGGGTAGTGAGAGTTGCCTTTTGGCATGGTAGATCGCGTAGGGTTCGAGCGAAAAAGGTTGGTTTAGTCTGTGGCCGAGTTTTAGGCTGATAAGGGTTCTGGCAACATGGTCGTAGTTAATATGGGGGGAGGTTAGGATAGGGGTGAGGGGGGTGGGGGGTTAGGTTTTGGGAGGGGGGAGGTTAGTTAAAATGTAGATAGCGAGCGGAGGAGAGGTTGGAGGCCGACCGTAACTGGCCGAACGATGGGATCGATGACTAAAACCTTATCGCCCGGCACTTGGGTGCGTTTCGACGCCCCATGTGTGCATGCGTTAACC</t>
  </si>
  <si>
    <t>TAGCCAAATGCCTCGTCATCTAATTAGTGACGCGCATGAATGGATTAACGAGATTCCCGCTGTCCCTATCTACTATCTAGCGAAACCACAGCCAAGGGAACGGGCTTGGCAGAATTAGCGGGGAAAGAAGACCCTGTTGAGCTTGACTCTAGTCCGGCTTTGTGAAGAGACATGAGAGGTGTAGGATAAGTGGGAGGCCTTCGGGTCGCCGGTGAAATACCAC</t>
  </si>
  <si>
    <t>TGATGATCGCGCCTGCAAGACGGCGGTGAGTGCGGTTTTACTCCGCCTTAGTGTAGGGAAAAGGGGGTGGCGACCCCGGTGGTGGACCTTGTTGTCGATTGTTCGGGTTTTATTGGGGTGAGTGGGGTAGTGAGAGTTGCCTTTTGGCATGGTAGATCGCGTAGGGTTCGAGCGAAAAAGGTTGGTTTAGTCTGTGGCCGAGTTTTAGGCTGATAAGGGTTCTGGCAACATGGTCGTAGTTAATATGGGGGGAGGTTAGGATAGGGGTGAGGGGGGTGGGGGGTTAGGTTTTGGGAGGGGGGAGGTTAGTTAAAATGTAGATAGCGAGCGGAGGAGAGGTTGGAGGCCGACCGTAACTGGCCGAACGATGGGATCGATGACTAAAACCTTATCGCCCGGCACTTGGGTGCGTTTCGACGCCCCATGTGTGCATGCGTTAACC</t>
  </si>
  <si>
    <t>Ascidiella aspersa</t>
  </si>
  <si>
    <t>European sea squirt</t>
  </si>
  <si>
    <t>kaAscAspe10.1</t>
  </si>
  <si>
    <t>R2-1_AAs</t>
  </si>
  <si>
    <t>SLMTRKNYFKPDGAAGPGVPAPELMEGDAQGATHQCSSCAKSFGTRSGRGLHERRAHGTKFHEKAQKTVKTKARWHDTELYGMAIEEVRMRTEGILNINAELLLYTEGRTLNAIKGIRSKNRKYKKMLSELLPAPENIKRKCDPSSSPKRVINVEFDWRDELRRAVASTKAGKDHGFTGELPGECPPNVQEVVDVAFEKWFPPKPPKTRRHFCQREFEGSKRKLRRKMYARLQRLYQSNRADAVRQALSGDWKTDKGTDVGKSTPFWRDVFGKESKSDGRCVEPPTEVLWHLVAPIGEMEVATALGRMRASAAGPDQITVADLKRQAASKIAAYFNVWLWARTTPKSIQMARTILIPKVPKAEDPTQFRPITIASVVLRLFHGILARRLAATVPLSRAQRGFVATDGTFENVAILKSIVKESKRRLRPLSVAFVDVSKAFDSVSHESVILAGRRLGIPPPMLEYLGCMYANAETTLPAKDGKDLSVPVRRGVRQGDPLSGILFNCVIDWACAQADPNFGFPLTGDCRVATLAFADDLAIVAGSPLGLQSNLNAITDHLGQSGLSINERKSACFHINTSGREKRWFVDSSVTTRVGEKELPVLDFAGTYKYLGVQLGVGKAAPVIHLKLTKMLANLSGAPLKPQQRLYGLTSAGIPGLYHEAVLERHTAKYLNYLDRTIRLNVRRWLRLPKDTPLAYFYASVAEGGLGIPCLAVTAPLLRLRRLVKLISSDDPVVQAVASLRAVTKEIEELGSSVRVREKPVSSAREAKDAWCQSLIGSCDGKGLERAGDVPFQHGWLKDRHVRLSGANFIGAVKLRGNLLYSEVRASRWKGGDAMCEVCGNLRANTAHMLQVCPKTHTLRIARHDRVLKLVEGEARKNGYESIWAPTIRNGQRMLKPDLILSKEGTAYVVDATVVSDLKDPDTAHKEKVAKYRHPEITEWVKQRTKCGRVEYSSLALNWRGCWSGKSAAFVVEALRLRKSMLPVISAIVAERGFQMWVHWRRSTYRPGRPPRALIP</t>
  </si>
  <si>
    <t>CGAACGCCTGCTCTCACGGGCGGGCGTGAGCCTGGACCTGTGTCGGTCTCTGCTCGTGGACTGCCGCAGCTACGTGGGCTTCGGCTCACTTCGGCCGGCGTCGAACGGCCAACTTAGAACTGGTGCGGACCGGGGGAATCCGACTGTTTAATTAAAACAAAGCATTGCGATGGCCGTCACCTGGTGTTGACGCAATGTGATTTCTGCCCAGTGCTCTGAATGTCAAAGTGAAGAAATTCAACCAAGCGCGGGTAAACGGCGGGAGTAGTCTGCTGGTGGACGAGATGGGTTGGAAGCCAAATCGTCCTAAGGTTCTCGAAAATTTTCCACGCATTATAGACTCCTGGCGCGAAATAGAGACTACTTGAGAGAGTAGAGATACTTTGATTAAGCTTAGGATAGCCAAGCGCAGCCTTCAAGGGGCGGTCTGTGTAAGTAACCACTTGTGGTGAAACTAATAGCGCTGAAAGACCGAAATTAAGAGTCCGGAAGATCGAAGCAGCTCGCTGCTGAAAAGGTCAAATTGCCCACCCAAGTGGATCGTGCGCAGAGAGGCAATTATAATGATAAGAACGTGAAGTGAGCAAAGCGCACGCGCCCATGAAAATTGGGTCTTAATCGTTAATGACTAGAAAAAATTATTTTAAACCTGACGGGGCGGCTGGACCAGGAGTCCCCGCCCCTGAGCTTATGGAAGGTGATGCCCAAGGGGCCACCCATCAGTGTAGTAGCTGCGCTAAATCCTTTGGTACAAGGAGTGGAAGAGGGTTGCACGAGAGGAGAGCACATGGAACGAAGTTCCATGAAAAGGCACAGAAAACCGTTAAAACGAAGGCCAGATGGCATGATACTGAACTTTATGGAATGGCGATAGAGGAGGTACGAATGCGTACCGAAGGTATTTTGAACATAAATGCGGAGCTTTTACTGTATACAGAAGGTCGCACGTTGAACGCAATAAAGGGAATTAGGTCGAAGAACCGGAAGTATAAAAAGATGCTTTCCGAGTTGTTGCCGGCCCCCGAAAACATCAAGCGTAAGTGCGATCCGAGTTCAAGTCCAAAGCGAGTCATCAATGTTGAGTTCGACTGGCGCGACGAGCTTCGTAGGGCCGTCGCGTCGACCAAAGCCGGGAAAGATCATGGGTTCACCGGCGAACTCCCAGGAGAGTGTCCCCCGAACGTGCAAGAAGTGGTGGACGTGGCGTTTGAGAAGTGGTTCCCCCCGAAACCCCCAAAGACACGCAGGCATTTTTGCCAACGCGAGTTTGAAGGGTCAAAGAGGAAACTACGACGGAAAATGTACGCCCGGTTGCAGAGATTATATCAAAGTAACCGGGCTGACGCAGTCCGCCAGGCTTTATCTGGCGATTGGAAAACGGACAAGGGAACTGATGTTGGGAAAAGCACCCCTTTTTGGAGGGATGTATTCGGTAAGGAGTCGAAAAGTGACGGAAGGTGCGTAGAGCCGCCCACCGAAGTGCTGTGGCACTTGGTCGCCCCCATTGGTGAGATGGAAGTGGCAACCGCATTGGGGAGAATGCGTGCATCGGCGGCAGGCCCCGACCAAATAACGGTCGCGGACCTTAAGAGGCAGGCCGCAAGTAAGATAGCGGCTTACTTCAACGTGTGGCTGTGGGCAAGGACAACGCCCAAGTCCATACAAATGGCGCGCACTATCCTGATCCCAAAGGTTCCGAAAGCCGAAGACCCAACCCAGTTTCGTCCAATTACAATCGCGAGTGTTGTCTTGCGGCTGTTCCACGGAATCCTCGCACGGAGGCTTGCAGCCACCGTGCCCCTAAGTAGAGCGCAAAGAGGATTTGTCGCCACAGATGGCACGTTCGAGAATGTCGCGATCCTGAAAAGCATTGTGAAAGAGAGCAAGCGACGACTAAGACCCCTATCCGTCGCATTCGTTGATGTAAGCAAGGCCTTTGATTCCGTGTCACACGAAAGTGTGATACTCGCGGGAAGACGTCTGGGCATTCCACCGCCTATGCTCGAGTATCTCGGGTGTATGTATGCGAATGCCGAGACGACCCTCCCCGCGAAGGATGGGAAAGATCTATCGGTTCCAGTACGGAGAGGTGTCAGACAGGGTGATCCTCTGTCAGGCATCCTGTTCAACTGCGTGATCGATTGGGCCTGCGCCCAGGCGGACCCGAATTTCGGCTTCCCTCTTACAGGGGATTGCAGGGTGGCAACCCTAGCGTTTGCTGACGATCTCGCGATCGTCGCGGGTTCACCTCTCGGGCTTCAGAGCAATCTGAACGCAATAACCGACCACCTTGGTCAGTCAGGGTTAAGCATCAATGAACGAAAGTCAGCGTGTTTCCACATCAATACGAGTGGAAGAGAGAAACGATGGTTTGTTGACTCCTCGGTAACAACGAGAGTAGGCGAAAAAGAGCTGCCTGTTTTGGACTTTGCTGGTACGTATAAGTACCTGGGTGTACAGTTGGGCGTTGGAAAGGCGGCCCCCGTGATCCATCTAAAGTTGACCAAAATGCTGGCCAACCTAAGTGGGGCTCCCCTGAAACCTCAACAGAGGTTGTACGGACTCACGAGCGCTGGTATCCCCGGGCTCTATCATGAAGCAGTGCTTGAGAGGCACACCGCTAAGTACTTGAATTACTTGGACCGCACAATAAGACTCAATGTGCGGCGCTGGTTACGACTTCCAAAGGACACGCCACTGGCATATTTCTATGCAAGTGTGGCGGAAGGGGGATTGGGGATCCCCTGCCTCGCGGTGACTGCACCGCTGTTACGATTGAGGCGGCTGGTAAAGTTAATCAGTAGTGACGACCCGGTAGTGCAGGCAGTTGCCAGCCTACGGGCAGTTACCAAGGAGATAGAGGAACTCGGTTCTTCAGTTAGAGTGCGGGAGAAGCCCGTGAGTTCAGCACGAGAAGCCAAGGACGCATGGTGCCAGTCATTGATTGGCTCATGTGATGGAAAAGGACTGGAGAGGGCAGGAGATGTCCCATTCCAACATGGTTGGTTAAAGGATCGGCACGTAAGGCTCTCAGGAGCCAACTTTATTGGCGCTGTTAAGCTGCGCGGGAATCTGTTGTACTCAGAGGTGAGAGCAAGTCGCTGGAAGGGGGGCGACGCGATGTGTGAGGTCTGCGGGAACCTAAGAGCGAATACCGCACACATGTTGCAGGTGTGCCCGAAGACGCACACCCTGAGGATCGCACGGCATGACAGAGTGCTAAAGTTGGTAGAGGGGGAGGCCCGCAAGAACGGTTACGAGTCGATTTGGGCGCCCACCATTCGGAATGGACAAAGAATGCTTAAACCGGACCTGATCCTGTCCAAGGAAGGGACAGCGTATGTGGTAGATGCGACCGTCGTTAGTGACCTTAAAGATCCTGACACAGCCCACAAAGAAAAAGTCGCCAAGTACCGGCACCCCGAAATTACGGAATGGGTTAAGCAACGAACGAAATGCGGCCGAGTTGAGTACTCGAGCCTGGCGCTGAATTGGCGGGGGTGCTGGTCGGGTAAGTCGGCGGCATTTGTTGTCGAAGCCCTGCGATTGAGAAAGAGCATGTTGCCCGTGATCTCGGCCATAGTAGCTGAGCGCGGGTTTCAAATGTGGGTCCACTGGCGACGGTCAACGTATCGACCTGGTAGACCACCCCGGGCGCTGATCCCGTAGAAAAACCGGATTTGAACATACAATGGCAGTGGATAACTGGGACTGATCGGACGAGTAATGGCAGAGTCTAACTTGAGGAGAATGTAAAACCAATGGCAGTGAACTAAGCGGAGTACTGAAGGATGGACCGCAGGTGCCGCTGATGGGTGCATGTGAAGGCAGTGACCCTGGACTGACGTGCCCCTGAAGCGGAACCACGGTAGAGGGAGAGGATGAAACCTAGCATCCCCCAACCCGCCCCTGACGGCGAGTGTCTCGCGTCGGAAGGAATTAGGTGGGATAATGTCAAGCCTAATGGTCGAGGCTGTGGCGCGAGGCAAAGGTTGGATAGAGCGGGCGGTGGCCACGGCAAAGCTGCCGAAGATCAAGCTGAATCGTTAGGAGCCACTCCCTTTGGGGTTTGACCTCCGTTAAGAACTTTAAAC</t>
  </si>
  <si>
    <t>TAGCCAAATGCCTCGTCATCTAATTAGTGACGCGCATGAATGGATTAACGAGATTCCCGCTGTCCCTATCTACTATCTAGCGAAACCACAGCCAAGGGAACGGGCTTGGCAGAATTAGCGGGGAAAGAAGACCCTGTTGAGCTTGACTCTAGTCCGACTTTGTGAAGAGACATGAGAGGTGTAGGATAAGTGGGAGGTCTTCGGGCCGCCGGTGAAATACCAC</t>
  </si>
  <si>
    <t>TAGAAAAACCGGATTTGAACATACAATGGCAGTGGATAACTGGGACTGATCGGACGAGTAATGGCAGAGTCTAACTTGAGGAGAATGTAAAACCAATGGCAGTGAACTAAGCGGAGTACTGAAGGATGGACCGCAGGTGCCGCTGATGGGTGCATGTGAAGGCAGTGACCCTGGACTGACGTGCCCCTGAAGCGGAACCACGGTAGAGGGAGAGGATGAAACCTAGCATCCCCCAACCCGCCCCTGACGGCGAGTGTCTCGCGTCGGAAGGAATTAGGTGGGATAATGTCAAGCCTAATGGTCGAGGCTGTGGCGCGAGGCAAAGGTTGGATAGAGCGGGCGGTGGCCACGGCAAAGCTGCCGAAGATCAAGCTGAATCGTTAGGAGCCACTCCCTTTGGGGTTTGACCTCCGTTAAGAACTTTAAAC</t>
  </si>
  <si>
    <t>Ciona intestinalis</t>
  </si>
  <si>
    <t>Orange tipped sea squirt</t>
  </si>
  <si>
    <t>Corellidae</t>
  </si>
  <si>
    <t>kaCorEumy4.1</t>
  </si>
  <si>
    <t>R2-1_CEu</t>
  </si>
  <si>
    <t>KKSGSRLCKDKISRSRDVLIDEVSKTEIDADFRSWNIGGTMPSTHRPRRPTGMQTPKGLSGKRLRRYQYARVQKLCSRSMSRAMTDVLDGNWKEERKELEVEELESAWRPIFETCSVPDSRVAACPELQLWELLRPITKEEVRDAVRGKKSAPGPDGVTFDKVRKCKMNKLLFKFNLWLFAGYLPRALRAGTTIFLPKVQNSMNPLDRRPITLGCTITRVYHRILARRLESCLPLGRGQKAFRRGDGVAENIWVLKTIHGEARAQIKSLCLAFIDVSKAFDSVSQAGLMIALKRLGVPNEFCHYISDFYDGLETRIRSRGRTGDPIPVRRGVRQGDPMSPLLFNAAIDWALSELCPAVGYVLGKEKVNHLAFADDVVLIAATPEGLQRNVNSLVMALGKLGLSLNKAKSKTFRVLADGKNKRFLLDDRPFISVGGANLPTLSGLDRYCYLGFEFGAKRAPYPAQQLLVKGLKELSEAPLKPQQRMYALGVHLIPRLVHSLIFNEVGSGYLGSLDLKVRAAVRSWLKLAHDVPTACFHTRIRDGGLGIPSLQHFIPILRARRADALAKCEDRVVKELLSSRFFTRYGDKFMKASLCGDPVSTWEEVRQAWRARMIDSCDGKGLASAGLVGRCHDWISGTGVKMTGKNFIGSIQLRLNALATNARLARGRPTRERWCRNAFCGQRVESLGHILQSCGRTHDLRILRHNKIVQIVRRQAIKAGWEAVVEPRVPIVGGFLKPDLVLYKSGNGAWVLDAQVVADNGDLSRCHRGKVNKYKRNEVVSWVRNMFGADSVEFGSLTMNWRGAMARQTADIITDRLKLNRRLLSLLGYVTAEKGYRMYSFFCSTTGAV</t>
  </si>
  <si>
    <t>CGCTGCTCTCGCGGGCGACGTGAGCTCGGACCTGTGTCGGTCTCTTCCCGTGGACTGCCGCAGCTACGCGGGTCTCGGCCCGCTTCGGCCGGCGTCGAACAGCCGACTTAGAACTGGTACGGACCGGGGGAATCCGACTGTTTAATTAAAACAAAGCTTTGCGATGGCCGTCACCTGGTGTTGACGCAATGTGATTTCTGCCCAGTGCTCTGAATGTCAAAGTGAAGAAATTCAACCAAGCGCGGGTAAACGGCGGGAGTAACTATGACTCTCTTGGAA</t>
  </si>
  <si>
    <t>AGGACTGGCGATGGGTCGGTGATCAGCCTTCACCTCCCTCCACGCGGGATGAGCCGGTAACGATCGGGGCGTGTACAAGCGTGATCCTGCTTGGCCCCGGTCGGCTAATGGTGTAAATCAAATGTTCTTATTTGTTATCCGACCCTTTGTACATATTCGAATATCATATGTGATTTATTAGTCCAAGATCGGACGAGCTCAGAGAGACTTCGGCCCGGGTCGGAGTCGCTTTTATATTTTACACCCTGAGCTGGGTTTTGGTTGGCTCGCTCGCCTAGGCCGCCGGCGAGGATAATTTTTTAATGTGCACTCTCGGGGGTGTCGACGGCCCGGCGCCCAGCTATATCGGGCGTCGTGATGAGTATGCTCCGGAGGTTCTCGGGGCTGTATATTAACACGGACCAAATCAAACTCGCATTGGCCGGCGGCGCGGTGATTCTCGCGCGCGAGTCGAAAAATTCGTCGGCCAAGCGGCGTCGGGTTGGTGTCGCGGCGTCGTTGTAACTACCTACTTGCGAAAATATAAATAATAAAGGGCTGGCCGCGGCCGGCCTGATGGGTAGTCAGCAACGCGGGGGCTTTTCGTGCCCTGCCTGCGTTAGAGTGTTTGAATCTCAGCGTGGTTGCACCATGCACTTTCGAAAAACACACCCTGTGGAGTTCCATCGACGCAACAGCCAGGCATTGCCGGTTGTAAGGGCGAGGTGGAGTGATCTTGATTTAATGACGATGGCGCAAGCCGAAATTGAATTCGATATGGTATCATCGAGCGAGGGTGGGAGCCTGTTTGAGAGATTACAGCGGGCCCTTCCCAGACGCTCCATGTATGCGATTAAACGCATGCACAGCAGAGATAAATTTAAAACTGTTCTGGCAACATTAAGATCAGAACTAGAACGACGACAGACGTTCTCGGTCGGCAACACATGTTCGGCAAGCGATGAATCCCGGGTTTGGGATGAGCTTTACCGGGCTGTGGAGTTACATAGAAAAAATCAGGCAGTCGACTGTGTAAGGATAAGATCAGTAGATCGAGAGACGTGTTAATAGACGAAGTGTCGAAGACGGAAATCGACGCCGATTTCCGATCATGGAATATTGGAGGTACTATGCCCAGTACTCACCGTCCACGGAGGCCCACAGGAATGCAAACACCTAAGGGGTTGTCCGGTAAGAGACTAAGAAGGTATCAGTATGCGAGGGTTCAGAAACTATGTAGTAGGAGTATGAGCAGAGCGATGACTGATGTCCTGGACGGGAACTGGAAGGAAGAACGTAAGGAACTGGAGGTCGAAGAGTTGGAGTCCGCCTGGCGACCCATCTTTGAAACCTGTTCGGTCCCTGATAGTAGAGTAGCGGCGTGCCCAGAGCTCCAGCTTTGGGAGCTGCTGCGGCCAATAACCAAGGAGGAGGTCAGAGACGCGGTTCGTGGGAAGAAGAGCGCTCCCGGACCTGATGGCGTCACCTTCGACAAAGTACGTAAATGCAAAATGAACAAACTGCTTTTTAAATTTAACCTCTGGCTGTTCGCGGGATATCTGCCGCGGGCGCTCCGTGCCGGAACAACTATATTTTTACCCAAGGTCCAAAATTCTATGAATCCGTTGGACCGAAGACCTATCACACTTGGATGTACGATCACGAGGGTCTATCATCGTATCCTCGCAAGGCGGTTAGAGAGTTGCCTACCGTTAGGCAGAGGGCAAAAAGCGTTCCGTCGTGGCGACGGGGTCGCTGAGAACATTTGGGTTCTGAAGACTATCCATGGTGAGGCAAGGGCGCAAATTAAGTCGCTTTGCCTTGCCTTTATCGACGTCAGCAAGGCGTTCGATTCCGTTTCTCAGGCGGGTCTGATGATCGCATTGAAGCGGCTCGGGGTTCCTAACGAGTTTTGCCACTATATATCAGATTTTTATGACGGATTAGAGACGCGTATCCGAAGCCGGGGAAGGACTGGGGACCCTATCCCGGTTCGCAGAGGTGTTCGACAAGGGGACCCGATGTCGCCGCTGCTATTTAACGCGGCGATAGATTGGGCCTTGTCTGAGTTATGCCCTGCGGTCGGTTACGTTTTGGGAAAGGAAAAAGTCAATCATCTGGCCTTCGCGGACGATGTAGTTCTTATAGCGGCTACACCGGAGGGTCTACAGCGAAATGTGAATAGCCTGGTAATGGCTTTAGGGAAATTGGGTTTGAGTCTGAACAAAGCAAAATCGAAGACGTTCAGAGTACTAGCGGATGGTAAGAACAAGCGTTTCTTGTTGGACGATCGTCCGTTCATTAGCGTTGGCGGAGCAAACCTGCCGACACTGAGCGGCCTAGACAGATACTGCTATCTCGGGTTTGAGTTTGGAGCGAAAAGAGCGCCATATCCGGCTCAACAGCTGCTGGTAAAGGGTCTAAAAGAGCTTTCTGAGGCTCCCCTGAAACCGCAGCAGCGTATGTATGCACTCGGTGTGCATCTCATCCCGAGACTAGTACACTCCCTTATTTTTAACGAAGTCGGCTCCGGCTATCTCGGCTCGCTTGATCTTAAAGTGCGCGCGGCCGTACGAAGCTGGTTAAAGCTGGCACACGATGTGCCGACAGCTTGTTTTCACACGAGGATTAGAGACGGCGGACTTGGCATCCCGTCGTTACAACATTTTATACCGATCCTGAGAGCAAGAAGAGCAGATGCTCTGGCAAAGTGTGAGGATAGAGTAGTGAAGGAGTTGCTGTCTTCGAGGTTCTTTACTCGATATGGCGACAAATTCATGAAAGCGAGCTTATGCGGAGACCCAGTAAGTACTTGGGAAGAAGTACGTCAGGCCTGGAGGGCCAGAATGATTGACTCATGCGATGGAAAGGGTCTGGCGTCGGCTGGCCTAGTTGGCAGATGTCATGACTGGATATCGGGGACTGGTGTAAAAATGACAGGAAAAAATTTTATTGGATCGATTCAATTACGATTAAACGCTCTGGCAACCAATGCCAGGCTGGCCAGAGGAAGACCGACAAGGGAACGGTGGTGTCGGAACGCTTTTTGCGGCCAGCGCGTTGAATCACTCGGCCATATTCTACAAAGTTGTGGAAGAACGCATGATTTACGAATCTTGCGGCACAATAAGATTGTGCAGATTGTTCGAAGGCAAGCTATCAAAGCGGGATGGGAGGCGGTGGTAGAGCCTCGCGTCCCGATCGTCGGAGGGTTCCTGAAACCGGATCTCGTACTATACAAAAGCGGGAATGGGGCTTGGGTTCTCGACGCGCAAGTGGTAGCTGACAACGGCGACTTATCGCGTTGTCACAGAGGTAAAGTGAATAAGTACAAGAGGAACGAAGTTGTGTCGTGGGTTCGGAACATGTTCGGTGCGGACTCGGTGGAATTTGGCTCCCTCACTATGAACTGGAGGGGGGCTATGGCGCGACAAACGGCGGATATAATAACTGACCGCTTGAAGTTAAATCGAAGATTGTTGTCGTTATTGGGATACGTGACTGCGGAAAAGGGGTATCGGATGTACTCCTTCTTCTGTAGTACTACTGGGGCGGTGTGACGCGAGAGAGGTCACTAGAACGAACGTGGTCGAAAGTGCGAGGTGCTAAGCGATGGGATTCGCGAGCATTCTGGCTAATGGTGGGGTGCGAAGTTATGACGGGATGGGGGTAAAGCCGCAAGGACCTCCCTTCCCTAAATGGCCCTGTCTGCGGGGCTAACGAAATGGTTTGTGGTGGAGCGAAAGATCGCGCCTAGGCTGAGCGCGTCGAGGAAAATCAGTCGAATATGAGCAATTATTTCAGCGGGAAGCTCGGGAAGTTAGAAGAACTTTCCCCCGGGAACTCGAGCTCAAGAAAA</t>
  </si>
  <si>
    <t>TAGCCAAATGCCTCGTCATCTAATTAGTGACGCGCATGAATGGATTAACGAGATTCCCGCTGTCCCTATCTACTATCTAGCGAAACCACAGCCATGGGAACGGGCATGGCAGAATTAGCGGGGAAAGAAGACCCTGTTGAGCTTGACTCTAGTCCGACTTTGTGAAGAGACATGAGAGGTGTAGGATAAGTGGGAGGCTTACGTCGGCGGTGAAATACCACTACTCCCATCGTTTTTTTACTTATTCAGTAAAGCGGAGAGCGACCTTCGGGTCTCGATTCTAGCCTTAAGCGCGGCGGCTTCGGCCGCGGCGCGATCCGCTCTGAAGACCGTGTCAGGCGGGGAGTTTGACTGGGGCGGTACATCTGTCAAAGAGTAACGCAGGTGTCCTAAGGTGAGCTCGGTGAGGACGGAAACCTCGCGTAGAGCAAAAGCTCACTTGATTTTGATTTTCAGTATGAATACAGACCGCGAAAGCGTGGCCTATCGATCCTTTTGAACTTGTGGGTT</t>
  </si>
  <si>
    <t>TGACGCGAGAGAGGTCACTAGAACGAACGTGGTCGAAAGTGCGAGGTGCTAAGCGATGGGATTCGCGAGCATTCTGGCTAATGGTGGGGTGCGAAGTTATGACGGGATGGGGGTAAAGCCGCAAGGACCTCCCTTCCCTAAATGGCCCTGTCTGCGGGGCTAACGAAATGGTTTGTGGTGGAGCGAAAGATCGCGCCTAGGCTGAGCGCGTCGAGGAAAATCAGTCGAATATGAGCAATTATTTCAGCGGGAAGCTCGGGAAGTTAGAAGAACTTTCCCCCGGGAACTCGAGCTCAAGAAAA</t>
  </si>
  <si>
    <t>Sea vase</t>
  </si>
  <si>
    <t>Cionidae</t>
  </si>
  <si>
    <t>GCA_009617815.1</t>
  </si>
  <si>
    <t>R2-1_CIn_NH</t>
  </si>
  <si>
    <t>TVPMGEWPWVSWSLTVLVEKWRLFTILQPYPMPGQLRVDVYLPRKTSYLMDKNIYENTTSPGGGPLCGEKTHRSDVIIPPPGFAPSTDTASNTLGENVDASATTSSANPLSQEPGWCESCSKLFKSQRGLRVHQRSKHPELYHSQNQPLPRSKARWSDEEMVIFAREEIANRKIRFINQHLHKVFPHRTLESIKGLRGKNVRYARIIADLEAEMTSQPEAATSLCTETSENLASSNVLPQTRGWAENLVENIDTAHLANLGPLSQFEPGKPSSSTKEAINTEYNDWISKWLPSGAAHRERRANPPSTKLNARATRRLQYSRIQNLYKLNRSACAQEVLSGAWKVQSGELNLKEVQPFWERMFRKDSAKDRRKPKPTGEVLWGLMEPLTIAEVGSTLKSTTPSAPGPDKLTLDGVKRIPIAELVSHYNLWLYAGYQPEGLREGITTLIPKIKGTRDPAKLRPITVSSFICRIFHRCLAQRMETSLPLGERQKAFRKVDGICHNIWSLRSLIHNSKDNLKELNITFLDVRKAFDSISHKSLGIAAERLGIPPPLITYISNLYTNCSTKLKVNGKISKPIEVRRGVRQGDPLSPLLFNAVMDWALSELDPRVGVQIGEQRINHLAFADDIILVSSTKIGMVSSINTLSRHLAKSGLEISAGKEGKSASMAIVVDGKKKMWTVDPLPRFKVNSQKIPALSITQQYKYLGINIDAQGARNDAARILTEGLAELSRAPLKPQQRLYLLRVHLLPKLQHGLVLSSCAKRALTYLDKSVRSAIRRWLTLPKDTPTAFYHAKACDGGLGITRLEHTIPILKRNRMMKLTLSEDPVIMELVKLTYFTNLLHKYSNVKLLNSWPVTDKDSLARAEASMLHTSVDGRGLSNCSDVPRQSDWVTNGASLLSGRDFIGAIKVRGNLLPTKVRSARGRQREITCDCCKRPESLGHILQTCPRTWGPRISRHDSLLKRVRNQACLKNWTPIIEPSIPTNIGLRRPDLVLAKGNIAFLVDATVVADNANMQLQHEAKVKKYNNSDIKEWIKVHCPGVDEVRVTSLTANWRGCLYGGSASFLTEDLGLPKAELSLLSAKINEKGYYLWCAHYRGTARMWNRPLRS</t>
  </si>
  <si>
    <t>TACCCATATCCGCAGCAGGTCTCCAAGGTGAACAGCCTCTGACCGATAGAACAATGTAGGTAAGGGAAGTCGGCAAACTAGATCCGTAACTTCGGGAAAAGGATTGGCTCTAGGGGCTGGGTCGGTCGGGCCGTGGCACGAAGCGGGGTGCGGCGCTGTACCGGACTGGGCGAACGCCTTCGGGTGTGAGCCTGGACCTGTGTCGGCGTCTTCCCGTGGAATGCCGCAGCTAATGCGGGCTTCGCGGCCCGCTTCGGCCGGCGTCGAACAGCTGACTTAGAACTGGTACGGACCGGGGGAATCCGACTGTTTAATTAAAACAAAGCTTTGCGATGGCCGTCACCTGGTGTTGACGCAATGTGATTTCTGCCCAGTGCTCTGAATGTCAAAGTGAAGAAATTCAACCAAGCGCGGGTAAACGGCGGGAGTAACTATGACTCTCTTCTCT</t>
  </si>
  <si>
    <t>TACGACGGTGAACCACCTTGTCGCGGTGTAAGAGCTTTAGTGTCTCGAACAAGAAATAGCTTGTGTGCTGTCCTTCTGGGCGGTGCACATACTTCTTAACCTCCCGAGGCCATGCCGGCGGGGGCTTTAGCCCCCGGCAGGTTTTACCATGCCGGACGGGTTCGAGAGGTAGAGGCCAAACTAAGAGTTCACCAGCAGACTTCGCACGCGGCTGGCCACTGGCCGAAGTTTAAACAACAGGGCCGCATCTTCCCAAACTCAATATATGGTGTTAAGTGAACCGTGCCGATGGGTGAATGGCCATGGGTAAGTTGGTCTCTAACGGTCCTTGTGGAGAAGTGGCGACTCTTCACAATACTTCAGCCTTACCCTATGCCCGGGCAACTTAGGGTGGACGTATATCTCCCGCGGAAAACATCTTATCTCATGGATAAAAATATATACGAAAACACTACTTCTCCAGGAGGGGGACCGCTTTGCGGTGAGAAGACGCATCGTTCCGATGTGATCATCCCTCCACCGGGGTTCGCCCCGTCGACGGACACTGCTTCCAATACATTAGGGGAAAATGTGGATGCATCTGCAACCACTAGCAGTGCCAACCCATTAAGTCAGGAACCAGGATGGTGCGAATCTTGTTCCAAGCTGTTCAAATCACAAAGAGGACTTAGAGTCCACCAAAGATCAAAACATCCAGAGTTGTACCATTCTCAGAATCAACCGCTTCCGCGATCTAAAGCACGATGGAGTGATGAGGAAATGGTTATCTTTGCTCGTGAAGAAATTGCAAATAGGAAGATCCGCTTTATCAATCAGCACTTACACAAAGTGTTTCCACACAGAACGCTAGAGTCAATTAAAGGGTTGAGGGGAAAAAACGTAAGATACGCTCGCATCATCGCTGACCTTGAGGCGGAAATGACCTCTCAGCCCGAAGCAGCCACAAGCTTGTGCACCGAAACATCAGAAAATCTCGCTTCTAGCAATGTTCTGCCCCAAACAAGAGGATGGGCTGAAAATCTCGTCGAAAATATTGACACAGCACATCTGGCAAACCTTGGGCCGTTATCCCAGTTTGAACCTGGTAAACCAAGCAGCAGTACAAAAGAGGCTATCAACACCGAGTACAACGACTGGATCAGCAAATGGCTTCCCTCTGGTGCTGCTCATAGAGAAAGAAGAGCAAATCCACCCTCAACTAAGCTAAATGCTAGAGCAACAAGGAGGCTACAATACAGTAGGATCCAGAATCTCTACAAATTAAATCGTTCTGCCTGCGCCCAAGAAGTATTAAGCGGGGCTTGGAAGGTCCAGTCGGGCGAACTGAACTTGAAAGAGGTCCAACCGTTTTGGGAAAGAATGTTCCGGAAAGACTCCGCCAAGGACAGGCGCAAGCCCAAGCCCACTGGTGAAGTACTCTGGGGACTGATGGAGCCTCTAACAATTGCCGAGGTGGGATCCACTCTGAAGTCAACGACACCATCAGCCCCAGGACCCGACAAGTTAACACTAGATGGAGTAAAGAGGATACCCATTGCTGAACTAGTATCCCATTACAACCTATGGTTGTACGCTGGCTACCAACCAGAGGGACTGCGCGAAGGAATAACCACCCTAATTCCGAAAATTAAGGGTACGCGTGACCCGGCTAAGCTACGCCCAATTACAGTGTCTAGCTTTATTTGCCGCATCTTCCACCGATGTTTGGCACAACGAATGGAAACCTCTCTTCCATTGGGCGAAAGACAGAAAGCTTTCCGCAAGGTCGATGGCATCTGTCATAATATTTGGTCCCTAAGGTCTCTAATACACAATAGCAAAGACAACTTAAAAGAACTCAATATAACATTTTTGGACGTTCGAAAAGCATTTGACTCCATCTCGCATAAATCACTGGGCATAGCTGCAGAAAGACTTGGAATTCCACCACCCTTGATAACATACATCTCCAACCTTTACACAAACTGTTCTACCAAATTAAAAGTAAACGGAAAAATATCAAAACCAATTGAAGTTCGTCGAGGAGTCCGACAAGGAGACCCACTCTCCCCGCTACTGTTTAATGCAGTAATGGATTGGGCCCTATCTGAACTGGACCCAAGAGTGGGAGTACAAATTGGGGAACAACGAATAAACCATCTAGCATTCGCCGATGATATTATTTTGGTCTCTTCAACAAAGATCGGAATGGTGTCCTCCATCAATACGTTGAGTCGCCATCTGGCAAAATCAGGCCTCGAAATTAGCGCTGGGAAAGAAGGAAAATCAGCTAGTATGGCCATCGTTGTTGATGGAAAGAAAAAGATGTGGACAGTAGATCCCCTTCCTAGGTTCAAAGTAAACAGCCAGAAAATTCCGGCACTGAGTATTACACAACAGTATAAGTATCTGGGGATAAACATAGATGCCCAAGGGGCAAGAAATGATGCAGCTCGAATCCTTACAGAGGGTCTAGCAGAATTATCTCGTGCCCCACTGAAGCCACAACAGCGACTATATCTGCTTCGGGTGCATCTTCTTCCGAAACTGCAACACGGACTGGTTTTAAGTAGTTGTGCAAAAAGAGCGCTAACATACCTGGACAAAAGTGTAAGGTCTGCAATAAGAAGATGGCTTACACTTCCGAAGGACACACCAACAGCCTTTTACCATGCGAAAGCATGTGACGGTGGACTAGGCATTACACGTTTGGAACACACAATACCAATACTCAAAAGAAATAGAATGATGAAGTTGACATTGTCAGAGGATCCAGTGATCATGGAACTTGTAAAATTGACATACTTTACAAATTTACTACACAAATACTCAAATGTGAAGCTGCTTAACTCCTGGCCAGTAACAGACAAAGACAGTCTGGCCCGTGCCGAAGCCTCCATGCTTCACACCTCTGTGGATGGGCGTGGACTAAGCAATTGCAGTGATGTCCCGCGCCAAAGTGACTGGGTCACAAATGGCGCGTCGCTACTTAGTGGTCGTGACTTTATTGGAGCAATAAAAGTGAGGGGCAACCTCTTGCCAACAAAGGTTAGGTCGGCACGTGGACGGCAACGTGAGATAACATGCGACTGCTGCAAACGACCGGAGTCACTGGGCCACATCCTGCAGACCTGCCCTAGAACATGGGGACCGAGAATCTCCAGGCATGACTCCCTGTTGAAGCGAGTTCGGAATCAGGCATGCTTAAAAAACTGGACCCCGATAATAGAGCCATCGATACCAACCAACATAGGACTTCGTCGGCCAGACCTCGTTTTGGCCAAAGGTAACATCGCCTTTCTTGTAGATGCCACCGTGGTTGCAGACAATGCCAACATGCAGTTGCAACACGAAGCAAAAGTGAAAAAGTACAACAACTCAGATATAAAGGAATGGATAAAAGTACACTGCCCAGGGGTTGATGAAGTGAGGGTAACGTCACTAACTGCGAACTGGCGCGGTTGCTTGTATGGAGGTTCAGCATCCTTTCTAACAGAAGACCTGGGACTGCCTAAAGCAGAGTTAAGTCTGCTCAGTGCAAAGATCAATGAAAAAGGATACTATCTTTGGTGTGCTCACTACAGGGGAACAGCAAGGATGTGGAATCGACCGTTAAGGTCCTGACAGTAATATGAAAACATCACATCTGACCGGCACAGAATCACCATGCCGTAATACACCCAACTAAGGATTCCAATGGGTAAAAAAAAAAAAAAAAAAAAAAAAAAAAAAAAAAAAAAA</t>
  </si>
  <si>
    <t>TAGCCAAATGCCTCGTCATCTAATTAGTGACGCGCATGAATGGATTAACGAGATTCCCGCTGTCCCTATCTACTATCTAGCGAAACCACAGCCAAGGGAACGGGCTTGGCAGAATTAGCGGGGAAAGAAGACCCTGTTGAGCTTGACTCTAATCCGACTTTGTGAAGAGACATGAGAGGTGTAGGATAAGTGGGAGGTCTTCGGGCCGTCGGTGAAATACCACTACTCGCATCGTTTTTTTACTTATTCAGTAAAGCGGAGAGCGACCTTCGGGTCCAGGTTCTAGCCTTAAGCGCGCGCTTTCGGGTGCGGCGCGATTCGATCTGAAGACCGTGTCAGGCGGGGGGTTTGACTGGGGCGGTACATCTGTCAAAGAGTAACGCAGGTGTCCTAAGGTGAGCTCAGTGAGGACGGAAACCTCGCGTAGAGCAAAAGGGCAAAAGCTCACTTGATTTTGATTTTCAGTATGAATACAGACCGCGAAAGCGTGGCCTATCGATCCTTTTGAACTTGCGAGTTTCAAGCAAGAGGTGCCAGAAAAGTTACCACAGGGATAACTGGCTTGTGGCAGCCAAGCGTTCATAGCGACGTTGCTTTTTGATCCTTCGATGTCGGCTCTTCCTATCATTGTGAAGCAGAATTCACCAAGCGTTGGATTGTTCACCCACTAATAGGGAACGTGAGCTGGGTTTAGACCGTCGTGAGACAGGTTAGTTTTACCCTACTGATGAAGTGTTGTTGCGACAGTAATCCTGCTCAGTACGAGAGGAACCGCAGATTCAGACATTTGGTTCATGTGCTTGGCTGATAAGCCAATGGTGCGAAGCTACCATCTGAGGGATTATGACTGAACGCCTCTAAGTCACAATCCCGCCTGGAA</t>
  </si>
  <si>
    <t>TGACAGTAATATGAAAACATCACATCTGACCGGCACAGAATCACCATGCCGTAATACACCCAACTAAGGATTCCAATGGGTAAAAAAAAAAAAAAAAAAAAAAAAAAAAAAAAAAAAAAA</t>
  </si>
  <si>
    <t>Colonial ascidian</t>
  </si>
  <si>
    <t>Aplousobranchia</t>
  </si>
  <si>
    <t>Didemnidae</t>
  </si>
  <si>
    <t>kaTriMini1.1</t>
  </si>
  <si>
    <t>R2-1_TMi</t>
  </si>
  <si>
    <t>LPGGPQYMLVTQTNGKGMTCDFNVDGNGTNTTMSIGQAYQKVGLGIVFYEGPGKLKCRACDICCTSGTDVELHWRRMHDGRAEAWACGKCSKQFERLTQVSCHFPRCQRQRLCPDKIEGDLRFPGTKKCGFCEFSCESDRGLTQHQRTRHPEEHHQMLAAKDKVKRRGYENAELMILAETECKLPESTRFVNKALAEVGIVERSSEQIRQIRKTAAYRSLLTELKEKRVRSEDDEPLCEEDSPEVPKTSLRDIIPLVGDRRYLEFFDCAEEGHAEGWPQSAVEKLDSVMKKLYREAFRVNRKKERRVKSKPSYSDWRSGKLGARERKYVRYRTCQRMWFYARKQLAKVILDDAPINPRPPAIRHVEEVYRSRFSLPRKIGELSTFDIRKGGENMRDLVNRIGPEEVSAVIDSLQPSACGPDGQSVIELKKVGAHALSLLFSCWLMARKTPHWTKRCRTILLPKTSVRTEEVGNWRPITMGPHLIRLYTKILARRLQGVVNLNPMQKAFREVDGCAEHIALLHGLIRDARERSRSIFVVFLDLAKAFDTVHHELVTRALRRQGCPEHFIEVVKDLYDGAVTRVSNGTSDTGEIEIRSGVKQGCPLSPLLFNLVMDELVDELDPRLGCRLSDGSRIATMAFADDLVLVSESLTGIKSLLGKTESFMESHALTINASKSYSMGLKKVGTRKQLRALTEPFLHVGKHLLPVIGPSGSTRYLGVNFGIGGIGKVTRRGFKDGLGRLVGSALKPRQKIECLRVFIWPRWQFRLALGRTTIALLSWLGREIRHCLRKIPHAPGSLPKEWIHLEMRKGGLGIPDPLESTYLAKTRILERLRTSDDAAVRSIVSAGFWGGEADAMERHLCRNRGLDPTSRFASLSSFRWERWRKSTSGRGAELFIGKRQNFWLHGDGPLGPARGGLYVFASKLRTQTLPCGETRVRGRGQSIPSCRRCGESGETISHILQRCPAMTGLRIQRHNKVLEGVKRRLKRSGHVVHTEPRIVGRDDVVLRPDLCAKKAGSLLVLDAHVPYELSHEQMITARTFKSRKYGQHSDGFRRYFGPCDMRFDGIIVGARGSISAPLLKELTEWGLTTGVAAASLMLGFKNALPNSDSGFLLNKLQSVNKINKQNII</t>
  </si>
  <si>
    <t>CATGGAAGTCGGCAACCGCCAAGGAGTGTGTAACGACTCACCTGCCGAATCGATCGGCCCTGAAAATGGATGGCGCTGGAGCGTCGGGCCCGTGCTCCGTCGAACGTGACGTGCAAGTCGAACAACGAAGAAACGAATGCCCGTTCGAGTAGGCGGGCGCGCCGATCGCGGAGAAGGCCCGGGCGCGAGCTCGGCTGGAGCGGTCGGCGGTGCAGATCTTGGTGGTAGTAGCAAACATTCAAGCGAAACCCTCGAAGGCCGAAGTGGAGAAGGGTTCCACGAGAACGTCGATCGATCGTGGTGTAGCCGCGCCTAAGGGTGACGGCGAGCGCCGCGACACAGCGGGGACCTGACCAGTCCCTGGCCAACCGAAAGGGAATCGGGCATCGATTCCCGAGCCTCGACACGGAGATTTGCTTTCGAGCCGGCGCTTCGCGGCGCCGGCGAGAGGGCCAGGCGGCAACGCATGCGCCCCCGGAGACGATGGCCTCGGAGCCCGGGAAGAGTTCTCTTTTCTTGGTAAGGTCGCCAGAAATTCGTTCACCGTGGAATCGCGTCGAGCGGAGAAGCGGTGGGCGGCGCGGCCGAAAAGCGACGTCTGTGCCGGACGTCGTCCGGTGCCTTCGGGTCGTCCCTTGAAAATCCGGGCAAGTGCTGTTGAATCTCGTGCGAGCGCGTACCGATCGACCGCAGCAGGTCTCCGAGGCGAGTAGCCTCTGGCCGATAACGAACAATGCAGACAAGGGAAGTCGGCAAAATCGATCCGTAACTTCGGAAAAAGGATTGGCTCTCGAGATACGCACCGATCGAGCCTGACCTCCGTGTCGGGCTCGCGCTTGCCGGCCGTCGATCGCTGGCGCCGCGCGCGAAGGCCCTCGCGGGTCGGAGCGCGCGCGCGGCTCGACGCGAGTGCGGCGCGGGCCCGGCGCCGTGCGGGGGAAGTACGGCGGTGCATCGTGCAGTACGTATCGATCAAGAACTGAAAACGGACAAGGGGAATCCGACTGTTTAATTAAAACAGAGCAATGCGACGGCCGTCGGCCGGTGTTGACGCAACGTGATTTCTGCCCAGTGCTCTGAATGTCAAAGTGAAGAAGTTCGAAGAAGCGCGGGTAAACGGCGGGAGTAACTATGACTCTCTTAAAACGCTCACATGGTTTTTACCATAGTGTGTGTGTGAACTTTCTGTCGAGTGCTCATGAACGTCAAAGTGAAGAAGTTCGACTGTGCACAGGATAATGGCGGAACCACGTGCTAGGCTTACCTAGTGGGTGGGCGATTCCCGCCCAGTGCTCTGAATATCAAAGTGAAGAAGTTTGGAAACGCACGAGTAATGGTGGGTACAAATTAACCACGCACTTGGCTTACCATGTGGGTGGGGACAAGGCCGTGAAGAGTTAGCACGAACGTTCCTTGATGGAGGGTAATCATCGGTACGTGCTCGGCAAGAGAGCTCAGTACCCCTGTGTGACGGAGGGACACGTGTGGCGGGTCACGATGGTCCTACCGTTGTAGTCCATGCCTGTGAGGGTTATGGATAAAGGGCGAAGCTAACTTGTATGGATACTCCGGCACAGCTCACGAGCGTATCCCTCGAAATGTGCCGGTGCAAGCCATCGGGCTAACTCCCCGGTGGCCCACAGTATATGCTCGTTACGCAAACAAACGGAAAAGGAATGACGTGTGATTTAAACGTTGACGGAAATGGAACGAATACGACAATGAGTATCGGACAAGCGTATCAGAAGGACGGATTAGGCATTGTGTTCTATGAAGGTTCGGGGAAGCTGAAATGTCGGGCGTGTGATATTTGTTGCACTTCGGGCACGGATGTGGAACTGCACTGGAGGAGAATGCATGACGGCCGTGCTGAGGCATGGGCTTGTGGAAAGTGCTCGAAGCAATTTGAGCGACTGACGCAGGTCTCGTGTCACTTCCCACGCTGTCAGCGCCAACGGCTCTGCCCGGACAAGATCGAAGGTGACCTACGATTCCCAGGCACCAAAAAATGTGGATTTTGCGAATTCTCGTGTGAATCGGACCGGGGGCTGACACAGCATCAGCGGACGAGACACCCGGAAGAGCACCATCAGATGCTCGCAGCAAAGGACAAGGTGAAGCGACGAGGATATGAGAACGCTGAACTCATGATTCTCGCCGAGACGGAATGCAAGCTGCCCGAAAGTACGAGATTCGTGAATAAAGCATTGGCAGAAGCCGGTATCGTCGAAAGGTCGAGTGAACAGATTCGCCAGATTCGGAAGACAGCGGCATATCGCTCGCTGTTGACGGAGCTGAAAGAGAAGCGAGCAAGGTCTGTGGACGACGAGCCTCTATGTGAAGAGGACTCGCCGGAAGTACCGAAAACATCTCTTCGTGATATCATCCAGGTGGTGGGGGATAGAAGATATCTCGAGTTTTTCGATTGCGCCGAAGAGGGGCATGCGGAGGGATGGCCACAATCAGCAGTGGAGAAGCTCGATTCGGTGATGAAGAAACTCTATCGCGAAGCCTTTCGAGTCAATCGGAAGAAGGAACGAAGAGTGAAATCAAAGCCCTCTTACAGCGACTGGCGCTCTGGTAAGCTCGGCGCTCGAGAAAGGAAGTACGTCAGATACCGCACTTGTCAACGAATGTGGTTTTATGCTCGGAAGCAATTGGCGAAAGTCATCCTGGATGACGCCCCGATAAACCCACGGCCACCTGCGATCAGGCATGTCGAGGAAGTTTACCGGTCTCGTTTTTCCCTCCCAAGACAGCTTGGCGAACTGTCTACGATCGACATCCGAAAGGGAGGCGAAAATATGCGGGATTTGGTGGATCGAATCGGCCCCGAAGAGGTGTCGGCTGTAATCGATTCCCTACAGCCATCAGCGTGCGGCCCAGACGGTCAGTCAGTCATCGAGTTGAAAAAGGTCGGAGCTCACGCTCTATCCCTGCTCTTCTCATGCTGGCTGATGGCGCGCAAGACACCTCATTGGACTAAGAGATGCCGCACCATTCTGTTGCCAAAGACTTCGGTTCGAACTGAAGAGGTCGGGAACTGGAGACCGATTACCATCGGCCCCCATCTGATCCGCCTCTACACGAAGATCCTTGCTCGGCGGCTTCAGGGTGTGGTTAATCTGAATCCAATGCAGAAGGCATTTCGGGAGGTAGACGGATGTGCCGAGCACATCGCGCTTCTACATGGGTTGATTCGGGACGCTCGTGAAAGGAGTCGGAGCATCTTCGTGGTGTTCCTCGATCTAGCCAAAGCTTTTGATACCGTGCATCATGAGCTCGTGACAAGGGCACTGCGACGTCAAGGTTGTCCGGAGCACTTCATTGAAGTTGTGAAAGACCTCTACGACGGAGCGGTCACGCGGGTCTCCAATGGCACCAGTGACACTGGAGAAATCGAAATCCGAAGCGGAGTGAAACAGGGATGTCCTCTCTCGCCGTTGCTATTTAACTTGGTGATGGATGAGTTGGTGGACGAACTCGATCCCCGTCTAGGGTGCCGGTTATCTGATGGCTCTCGTATAGCGACGATGGCGTTTGCTGATGACTTGGTCCTCGTGTCGGAATCGTTAACCGGTATTAAAAGTCTCTTGGGTAAGGCAGAAAGCTTTATGGAAAGCCACGCGCTGACTATAAATGCAAGTAAGTCGTATTCCATGGGGCTGAAAAAAGTCGGGACTCGGAAGCAACTTCGTGCTTTGACCGAGCCGTTCCTCCATGTCGGCAAACATCTTTTACCTGTGATCGGTCCATCGGGATCGACACGATATCTCGGAGTTAACTTCGGGATCGGAGGAATTGGCAAAGTGACACGCAGAGGTTTCAAAGACGGATTGGGTCGCTTGGTGGGGTCGGCTTTAAAGCCGAGGCAAAAGATCGAGTGCCTTCGGGTTTTCATCTGGCCTCGGTGGCAGTTCCGACTAGCCTTGGGCCGCACGACGATCGCGCTACTAAGTTGGCTTGGAAGGGAGATCAGGCACTGCGTGAGGAAGATTCTTCACGCACCCGGTTCTCTATCCAAAGAGTGGATTCATCTCGAGATGAGGAAGGGCGGCCTTGGCATTCCCGACCCTCTCGAGAGCACGTATCTGGCTAAGACCAGGATACTGGAACGTCTACGGACCAGTGATGACGCAGCGGTACGATCGATCGTTTCCGCAGGCCTTTGGGGCGGCGAGGCAGACGCCATGGAAAGGCATTTGTGCCGAAACAGAGGTCTTGATCCCACCTCTCGGTTCGCCTCGCTCTCGTCTTTTAGATGGGAGCGCTGGCGCAAGTCCACCTCTGGCCGGGGGGCTGAACTTTTTATCGGTAAACGCCAGAACTTCTGGCTTCATGGTGACGGTCCATTGGGACCGGCTCGTGGAGGGCTGTACGTCTTTGCGAGCAAGCTACGGACCCAGACTCTGCCGTGCGGTGAAACGCGGGTAAGAGGAAGGGGACAGTCTATTCCATCATGTCGGCGATGCGGTGAGAGTGGAGAGACGATCTCGCACATATTACAACGATGCCCGGCAATGACCGGCTTGCGAATACAGCGCCATAACAAAGTGCTGGAAGGAGTAAAGCGTCGGCTAAAGAGAAGTGGACACGTTGTCCATACGGAACCACGAATTGTCGGACGGGACGATGTCGTCCTTCGACCGGACCTCTGCGCGAAGAAAGCCGGCTCACTGCTGGTGCTCGACGCGCATGTCCCGTACGAACTGTCGCATGAGCAAATGATAACGGCCCGGACGTTCAAGAGTCGGAAGTATGGACAGCACAGCGATGGTTTTCGGAGATACTTCGGTCCTTGCGACATGAAGTTCGATGGAGTCATCGTGGGTGCAAGAGGATCGATCTCGGCACCTCTTTTGAAGGAATTGACGGAGTGGGGCTTGACCAGTGGTGAGATTCGCCTCATGCAAATCAGAGCGTTGGAAGGATCGTGGAAGATCTTTCGGTCTTTCATGGCCCGCTAAGACCAACCCTGAAGTGGCGCACCAGGTGTTACCCTGTGGGTGGATGATATCTGCCCGGCGCTTGAATGTCAAAGTGAAGAAGTTCAAAGAAGCGCGGGTCAAAGGCAGATCCACGAACTAGGCTTTGCCTAGTGAATGGGCGACTCTCGCCCAGTGCTATGAATGTCAAAGTGAAGAAGTTCGAATAGCACGAGCAATGGCGGAAGCAAGAACGCACCCACACTCGGTATTTGCTTGGTGGGTGAGCACGGTTTGTGCTGAGGATTGCCTAATCCAGCAGTCAAAAGATCAGCTGCCCAAAGCAGTTTAACATCGACTGCGCAACCTCGACGGCTGGATCGATCAGCCAGTGGCGGGTATCAATGCTTCTCTTTCATGCCCGGGGAAGTACATACCTCCCACGAAACCTCGGGTGGCCCACGGGCCGTCTGCAGGGCGGCGGCGAATCCCGACCGTGATTCCCTGAAAGGCTAACGCGACACCTGTCGTGAGGGCACGCTCGCCTCAAAGTTCGATCAGCGGGGCTTGCAGCGGGCCCAGTTGGAAGGGATGAGGAATGGTGCTGATGGGGACACGGGATCCCAAGAACCATCTCAAACTCCCGAAATAAACTCTGTTTCAGAGTGGCTATCTGGCCGGAACAACACCAACGACCAGGTCCATGAAGACGAACTGAGACCAC</t>
  </si>
  <si>
    <t>TAGCCAAATGCCTCGTCATCTGATTAGTGACGTGCATGAATGGATGAACGAGATTCCCACTGTCCCTGGCTGCTCTCTAGCGAAACCACAGCCAAGGGAACGGGCTTGGGCGGATCGGCGGGGAAAGAAGACCCTGTTGAATTTGACTCTAGTCACGCGAGACTGTGAAGGTGCGACGGAGGCATAGAGTAAGTGGGAGACCGGCGGCTTTTTGGTCGACGGCCGAAGTGAAACACCACTACTCCGCTCGCACCTCTCTGCTAACGTCGATTGAACGAAAAACAGTGAACGAACGAAGCCGGCGGCCGTCCGCGATCGTCGCTCGTCTTCGGGCGGGCGGCGGCGGCGCGCGTCGCCGGCAAAGACCTGCGACAAACACTCTCGGAACGGGAGTTTGACTGGGGCGGTACATCTGTCAAAAGATAACGCAGGCATCCCAAGTTGGGCTCATCGTGAACGGAAATCTCGTGCGGAACATAAGGGCAAAAGCCCGATCGATCGAAATCTTCAGTGCAAATAACGACCGC</t>
  </si>
  <si>
    <t>R2-2_AMe</t>
  </si>
  <si>
    <t>MMNPCSKRKTPDRSGNSVKELTGILTVRPGRLERSADVHLTCQPGVVMRNSPSTSTVNLTYEGKERIRCQLCSEVLPTDSKAQGHLQKHRARNSGYSCGRCKKTYERMSQVSCHFVRCTGKRQVEDETNLERRQFVCGLCRRSFDTMRGMHLHQRSQHPSSYHEMLEAKDVAKRKAYTSDEINLIAMAECRLREKPRLINVYLAGLGLVERSADQIRAIRKSERYQATLASMRNENRDNSQEHEAVEDPQADWSEVFDAHLDELSASGNSKRSICAINRLIRLRNEIGNVVEVLDDLLCRLYPKIFALRRNPMKKRKEARKDRDDVRRKPSEIKREEYALQQKLWRRNRSKLAKILLDDAPLNPEGPPIEEVERVYLERFGDESPPDEERIEKAKVNRQMGSVLLPITEQECSMVLRQLQNSAPGPDKLKVQHLKLIGSKVLCRIFSIWMRAGKVPMRLKESRTTLIPKSNKDLEDIGKWRPITIGSHLVRLYTKILARRLQGAVTLNYRQKAFRPVEGCAENVILLNSIIKDASTARRRTNLAVAILDLAKAFDTVSHHSVIRALKRQNVPQLLISIVEDLYQDCWTVISLGTDSTSKIRVNRGVKQGCPLSPLLFNLVIDELLDELPDRLGYNIKGVNVKALAFADDLVLIGNSPEGLQSMMETTSEFLKKRGLRLQKKKCTTLGITHTRGRTSATRIRTSPFVTIGEDPVPVIRPGEWTKYLGVQIGPQGTCKLQRNAVRENLERLRKARLKPQQKVFMLRFHFIPRWSYSLAITSQTVNTLNFIDREVRRCVRSIVHAPASLSNDFIHLPTKCGGLGIPCCAETYFFSKLRLKDRLLRSEDPAIAVLAPTLHNKTMECLEKRFRAEAEGGNLKRASTTSARRLRFSEKVQGYGSLHFSDKYCNNWLVGATATLTGRNFVQGCALRSQTLPTRESITRGRPGEGAVCRNCGLQNETQAHILQNCHVTNKARLARHNAVLQVLVARLRKENWRVQEEPIIPTASGSFMKPDVHAVSPSGQHFIWDAAVPYEGNSMSLEVARRAKVQKYASRKSEIAKYLNVPAQSISFDGIVVGARGAVPDATAALCTAIGLGRSELELMSLRALEGSLRIFRLFMAL</t>
  </si>
  <si>
    <t>TGTCGGCGCGGTCCGGCGGAGGTGAGATGCCGTCTCTCTGGACGGCCGCATCACCGGCCGATCTCGTCCGCTCTGCCGGAGAGGTCGAGCGAGAGCGTGCGCGTTGGGACCCGAAAGATGGTGAACTATGCCTGAGGAGGTTGAAGCCAGAGGAAACTCTGGTGGAGGACCGTAGCGATTCTGACGTGCAAATCGATCGTCAAATTTGGGTATAGGGGCGAAAGACTAATCGAACCATCTAGTAGCTGGTTCCCTCCGAAGTTTCCCTCAGGATAGCTGGCGCTCGGTGGTCGCAGTTTTATCTGGTAAAGCGAATGATTAGAGGCCTTGGGGACGAAACGTCCTCAACCTATTCTCAAACTTTAAATTGGTAAGAAGCCCGGCTCGCTCGGCTGGAGGCGGGCATGGAATGCGAGTGCCAAGTGGGCCACTCTTGGTAAGCAGGACTGGCGATGCGGGATGAACCGAACGCCCGGTTAAGGCGCCCGACGCGACGCTCATGAGAGCCCACAAAAGGTGTTGGTTGATCTAGACAGCAGGACGGTGGCCATGGAAGTCGGAATCCGCTAAGGAGTGTGTAACAACTCACCTGCCGAATCAATCAGCCCTGAAAATGGATGGCGCTGGAGCGTCGGGCCTATACCGGGCCGTCGCGGCGGTGCGAGCACGCCGGTGCGCTACGCTGCGACGAGTAGGAGGGCCGCGGCGGCGGGCGTCGAAGCTCAGGGCGCGAGCCCGGGTGGAGCAGCCGCCGGTGCAGATCTTGGTGGTAGTAGCAAATATTCAAATGAGAACTTTGAAGGCCGAAGTGGAGAAGGGTTCCATGTGAACAGCAGTTGAACATGGGTCAGTCGACCCTAAGGGATAGGCGAATGCCGTTCTGAAGCGGGGCGATGCTCGTCGTTGCCCCGGCGGACCGAAAGGCAATCGGGTTAATATTCCCGAACCTCGACACGGAGATCGGCGCTCCGGCGCCTGGCGCGGCAACGCAAGCGAACTCGGAAACGTCGGCGTGGGCCCCGGGGAGAGTTCTCTTTTCTTGGTAAGGGGCGGCGACCCTGGAATCGGTTTGCCCGGAGATAGGGACCTGGGCCCCGCAAAGCACCACGTCTCTTGTGGTGTCCGGTGCGCCCGCGTCGGCCCGTGAAAATCCGAGGGAGTTGGTGTAAGTTTCGTGCGAGGTCGTACCCATATCCGCAGCAGGTCTCCGAGGTGAACAGCCTCTGGCCGATAGAACAATGTAGGTAAGGGAAGTCGGCAAACTAGATCCGTAACTTCGGGAAAAGGATTGGCTCTAAGG</t>
  </si>
  <si>
    <t>CTGGGCCGGTCGGGCTGTGGCAGGAAGCGGGCGACGGGACTGTACCGGACTGGGCGAACGGCCTGCCTTCTCCGGAGGGCGGGTCGTGAGCCTGGACCTGTGTCGGTCTCTGGCCGTGGAGTGCCGCAGCTACGCGGGTCTCGCGGCTCGCTTCGGCCGGCGTCGAACAGCCAACTTAGAACTGGTGCGGACCGGGGGAATCCGACTGTTTAATTAAAACAAAGCATTGCGATGGCCGCCACCTGGTGTTGACGCAATGTGATTTCTGCCCAGTGCTCTGAATGTCAAAGTGAAGAAATTCAACCAAGCGCGGGTAAACGGCGGGAGTAACTATGACTCTCTTATTCTATTTGAATAAGGTGTAAGTAGTGAAAACTGTCCACCTCATTTGTATGAGCTGAGTGGTTGAATCTATGATGAATCCGTGTTCAAAACGAAAAACGCCCGACAGAAGCGGAAATTCTGTCAAGGAATTGACGGGAATATTGACTGTTCGTCCCGGAAGGCTGGAACGGAGTGCAGATGTTCATCTGACTTGCCAACCGGGGGTGGTGATGAGGAATTCTCCTTCCACTTCGACAGTCAATTTGACGTATGAGGGAAAAGAACGAATACGTTGCCAACTGTGCTCTGAGGTCCTGCCCACGGACTCCAAGGCACAAGGACATCTGCAGAAACATCGAGCCAGAAATTCCGGCTACAGCTGCGGCAGATGCAAGAAAACTTACGAGCGAATGTCGCAAGTCTCCTGCCATTTTGTCAGGTGTACTGGCAAACGGCAGGTTGAAGACGAAACGAACCTTGAACGACGTCAATTCGTTTGTGGACTTTGCAGACGCAGTTTCGATACGATGAGGGGCATGCACTTGCATCAACGCTCGCAGCACCCCTCCAGTTATCATGAAATGCTGGAAGCAAAGGACGTTGCGAAGAGGAAGGCCTATACTAGCGATGAAATTAACCTCATTGCTATGGCCGAATGTCGGCTCAGAGAAAAACCTCGCCTAATTAATGTCTACTTGGCAGGTTTAGGTCTGGTAGAACGATCAGCGGACCAGATTCGAGCCATACGAAAATCCGAACGGTACCAAGCTACCCTCGCTTCGATGAGGAACGAAAATCGAGACAACAGCCAAGAACATGAAGCGGTCGAAGACCCACAGGCTGATTGGAGCGAGGTGTTCGATGCCCACCTTGATGAGTTGTCAGCCTCGGGCAACTCAAAGAGAAGTATCTGCGCAATAAATCGTCTAATTAGACTTCGAAATGAGATCGGGAACGTTGTTGAAGTATTGGACGATTTATTGTGCAGGTTGTACCCTAAGATTTTTGCCCTCAGGCGCAACCCAATGAAAAAGAGGAAGGAGGCGAGGAAAGATCGAGATGATGTGCGCAGGAAGCCATCGGAGATCAAACGCGAGGAGTATGCTCTCCAACAAAAGCTCTGGAGAAGAAATCGATCCAAACTCGCGAAGATCTTGCTCGATGACGCGCCTCTCAATCCGGAGGGCCCTCCGATCGAGGAGGTTGAAAGAGTATATCTTGAAAGGTTCGGTGACGAGTCACCCCCAGACGAGGAGCGAATTGAGAAGGCGAAAGTCAACAGACAAATGGGAAGTGTTTTGCTTCCTATTACTGAGCAAGAATGTTCGATGGTTTTGAGGCAGTTGCAGAACTCTGCCCCAGGTCCGGACAAGTTGAAGGTGCAGCATCTGAAGCTGATTGGTTCAAAGGTCCTCTGCAGGATCTTCAGCATCTGGATGCGTGCAGGGAAAGTCCCCATGCGACTGAAAGAGAGCAGGACTACTCTAATTCCGAAGTCCAATAAAGATCTCGAAGATATCGGGAAGTGGCGACCAATTACCATCGGGTCGCACTTGGTGAGGCTCTACACCAAGATCTTGGCAAGACGGCTTCAAGGAGCAGTAACCCTGAATTACCGTCAGAAAGCATTCAGACCCGTGGAGGGTTGTGCCGAGAACGTGATATTGCTTAATAGCATTATCAAGGACGCTTCAACAGCCAGGCGTCGCACGAACTTGGCAGTGGCAATCTTAGACCTTGCCAAAGCTTTCGATACTGTGAGCCATCATTCTGTTATCCGGGCTCTCAAAAGGCAAAATGTGCCGCAGTTGCTTATTAGCATTGTGGAAGATCTGTATCAAGATTGTTGGACCGTAATAAGTCTTGGTACAGATTCCACTTCGAAAATCCGTGTAAATAGGGGAGTGAAGCAGGGATGCCCGCTGTCGCCTCTTCTTTTCAACTTGGTGATAGACGAACTGTTGGACGAGCTGCCTGATCGCTTGGGCTATAACATCAAGGGAGTCAATGTGAAGGCATTGGCTTTCGCTGATGATCTAGTCCTGATCGGCAACTCGCCTGAAGGGTTACAGAGCATGATGGAAACCACCAGTGAATTTTTGAAGAAAAGAGGCCTGCGGCTCCAGAAAAAGAAATGTACAACCCTCGGGATTACCCACACCCGAGGCAGAACGAGCGCGACGAGAATTCGGACCTCCCCATTCGTGACGATTGGAGAAGATCCAGTTCCCGTTATCCGTCCTGGCGAGTGGACGAAGTACCTGGGGGTGCAAATAGGCCCCCAGGGTACCTGCAAGCTTCAAAGAAATGCGGTCCGGGAGAACTTGGAACGGCTCCGCAAGGCAAGGCTCAAGCCTCAGCAAAAGGTGTTCATGCTGCGATTCCACTTCATCCCGAGGTGGAGTTACAGTCTGGCGATAACGTCCCAAACGGTGAACACCTTGAACTTTATCGATCGAGAAGTGCGGAGGTGCGTGAGGTCAATTGTCCATGCTCCGGCATCGTTGTCAAACGACTTCATTCATCTGCCCACAAAATGCGGAGGGCTCGGGATCCCCTGTTGTGCAGAGACGTACTTCTTCTCGAAGTTGCGCCTAAAAGACAGGTTGTTAAGATCGGAGGATCCTGCGATCGCAGTTTTGGCACCGACACTCCATAATAAAACCATGGAGTGTCTGGAGAAGAGATTCCGCGCTGAAGCCGAAGGAGGTAATTTAAAGAGGGCCTCCACAACATCGGCACGTCGGCTCCGCTTTTCTGAGAAGGTCCAGGGATACGGATCTCTTCACTTTTCAGATAAGTATTGCAATAACTGGCTAGTCGGCGCAACGGCAACCTTAACGGGACGAAATTTTGTTCAGGGATGTGCCTTGAGATCTCAAACACTCCCTACTCGCGAAAGCATTACAAGAGGACGCCCGGGCGAAGGCGCAGTGTGCAGGAACTGCGGATTGCAGAACGAAACGCAGGCCCACATTTTGCAGAACTGCCACGTGACGAACAAGGCTCGTCTTGCTAGGCACAACGCTGTTCTGCAGGTGTTGGTCGCGCGGTTAAGGAAAGAGAACTGGCGGGTTCAAGAAGAGCCCATAATACCTACGGCGAGTGGTAGCTTCATGAAGCCCGATGTCCACGCGGTGTCACCCAGTGGGCAGCACTTCATCTGGGATGCTGCAGTCCCCTACGAAGGCAATTCAATGTCGCTGGAGGTAGCGAGAAGGGCCAAGGTGCAAAAATATGCATCTCGAAAATCAGAGATTGCAAAATATCTAAATGTGCCGGCTCAATCCATCTCCTTCGACGGAATCGTAGTGGGAGCGAGAGGAGCAGTACCAGATGCAACGGCTGCATTGTGTACCGCAATCGGGCTGGGGCGAAGCGAGCTCGAACTGATGTCCCTGAGGGCCTTGGAGGGAAGTCTTCGGATTTTCCGACTGTTTATGGCCCTCTAGTGCATAGCCCATGCGTCAATGGTAGAGGGTACGCACCCTCAGAGAAACAACATTTCCTCTCTGGAAATGCGAAATGACCCAGGATGATGAACGTAGTTCTGATGGGTTCAC</t>
  </si>
  <si>
    <t>TAGCCAAATGCCTCGTCATCTAATTAGTGACGCGCATGAATGGATTAACGAGATTCCCGCTGTCCCTATCTACTATCTAGCGAAACCACAGCCAAGGGAACGGGCTTGGCAGAATTAGCGGGGAAAGAAGACCCTGTTGAGCTTGACTCTAGTCCGGCTTTGTGAAGAGACATGAGAGGTGTAGGATAAGTGGGAGGCCTTCGGGTCGCCGGTGAAATACCACTACTCGCATCGTTTTTTTACTTATTCAGTAAAGCGGGAAGCGACCTTCGGGTCACGGTTCTAGCCTTAAGTGCGGCGTCCTCGGGTGCTGCGCGATCCGCTCTGAAGACCTTGTCAGGCGGGGAGTTTGACTGGGGCGGTACATCTGTCAAAGAGTAACGCAGGTGTCCTAAGGTGAGCTCAGCGAGGACGGAAACCTCGCGTAGAGTAAAAGGGCAAAAGCTCACTTGATTTTGATTTTCAGTATGAATACAGACCGCGAAAGCGTGGCCTATCGATCCTTTTGAACTTGCGAGTTTCAAGCAAGAGGTGTCAGAAAAGTTACCACAGGGATAACTGGCTTGTGGCAGCCAAGCGTTCATAGCGACGTTGCTTTTTGATCCTTCGATGTCGGCTCTTCCTATCATTGTGAAGCAGAATTCACCAAGCGTTGGATTGTTCACCCACTAATAGGGAACGTGAGCTGGGTTTAGACCGTCGTGAGACAGGTTAGTTTTACCCTACTGATGAGGTGTTGTTGCGATAGTAATTCTGCTCAGTACGAGAGGAACCGCAGATTCAGACATTTGGTTCATGTGCTTGGCTGATAAGCCAATGGTGCGAAGCTACCATCTGGGGGATTATGACTGAACGCCTCTAAGTCAGAATCCCGCCTAGAAAGCGACGATACTTTTGTGCCTCGCCCACGGCCGGCCAACGTAAGCGGTCGAAAGGCCGCCGTCTATGCCGGTGCTGACGTTCGACGGGCGCCGCAAGAGTTGCCCGTCGGTCGGCACACCCCCCTGCCCGAAAGGCGTGGTGCTAAATCATTCGCAAACGACCTAGTTGAAGATCGGGGTGTCGT</t>
  </si>
  <si>
    <t>Salpa thompsoni</t>
  </si>
  <si>
    <t>Salps</t>
  </si>
  <si>
    <t xml:space="preserve">Salpida </t>
  </si>
  <si>
    <t>Salpidae</t>
  </si>
  <si>
    <t>Salp genome 1.0</t>
  </si>
  <si>
    <t>R2-1_STh</t>
  </si>
  <si>
    <t>RTLNRIPLMVRVTRSSTSAAPPRKVTGVAMDSGYNTRVKARTSIPEGGSGQGEDWKCPQCAQGFRTKRGMAQHFRLGHPQERNQSVLDGVARKKRRGWTTEERLAVAEYERELCTEGVPKNPNGSSGVIAALCRMFPQRSKDSLQGVRGHPEYRAFMETGLHENEIGDNETTRQPASVAVQKDWRKELEMSLAKGLTEAGLCKTPSRINKGFRKWAGKIETRKRYLKVLPPLPVIEGNRTARRKILRAAWLSAYEKRPRTTSRRICEGKGLNDRESYPEGMFEFWNRVYDTESRPEGPIEQVEWRNEYEGLLRPITGEEVKSHLKGMKSGAAGVDGVTLNHVRSLKPKELAEWFNCFLLVGIIPKRLKRFRTIFLRKTENASAPTDFRPITIGSYFRRLFDGILAKRLQTVQTHFSQRGFKSLEGCSINQEILRAVVSGHIEKRKALSYVFLDVSKAFDSVSHVRVETAFRKAGVPKGLASLLMDTMRGNCTTFGADERIVRIRRGVLQGDPLSPIIFNLVMDMAVRSLDSRIGGSLGNTKVSQLLFADDAVLFGSSLEGLQLNVNRFSKSLLYFGLSMNPTKCAAVHIRADGRLKKWYIDPRAELRVGAATVRNLGVGESYKYLGLRMSLGDCTTDIREQLREMLWNISASVVKPQHKLKILQSVAIPKLEYVLANGRYSLGVLRDCDRMVRGSARNWLHLPKDTPDAMYYTARSDGGLGVPCFRTKIPRLQRRKRTKIDEVEEPDAHLAALRDSEYWRKQEGPKAPVALGTEREVVDDEELSSYLIGRNGEREYWRERLYSTTDGKGLMNHQGGYTSRFFDEKFMRLSGKEFVRAIHLRCGSLRTPSRANRGRVFGKGPRCPSCPDRIASLTHLLQNCPRTKRARTYRHDFIAKMLVNKLRKVGFEVQEEPHIPYRNSFLKPDIVAYRSRDRVVAILDPTVVNCGGSLDALAERKRIKYVKAEVFSWLVGKYGEAGSEENAMVEGLAINFRGAISQRSSEALRALGLRPGFLELLSFKVLKLGGFIYNSLRERSDWNCGSARDGVST</t>
  </si>
  <si>
    <t>GAGGTATAGTTTTGCTTAAACCGTACGTCCGCTTCGATCGCCTTATTAATTGGTAAGGAGGATGCCCGACCGCCTAAGCATGCGGTACCCGGAGCGTCCTCAGGTGGTGGATCGAGGATAACCCAGTGTATCCTGTTTAGGAACGGCACTGGGAGCGGCGAAATCCGCCGCTAACCAACTGCTGACTCTGTTGGGCTATGGACGATTAGCCGGCGGAGCGAGGTCCCGGTACGAACCGGGGGGTAACCCGGACGCAAGCCGCGGCGTCTAAGTTGAAGTTGGCCGAGCCCCGCTAATCGGTCGCAAGCGCGCAAACTAAGCGTGTCTCAGGCGCTCGAAATACCTGGGAGAGCCCGAGAAGCTGTGAGCTCGGGTGCTCCGTTTAGATCAGCAAGTGAAGTATGGCCCTAGAAGCCAAGCATGAGTACACGACCGTTTATCGGGTCCGTTAACAGTATGTGGATTCTGTGACGGACCTTAAACCGAATTCCACTAATGGTTAGAGTTACCAGAAGTAGTACGAGTGCCGCACCACCGAGAAAAGTAACTGGTGTGGCGATGGACTCTGGGTATAACACCAGAGTTAAAGCTCGTACTTCTATCCCCGAAGGGGGATCAGGACAAGGAGAGGACTGGAAATGTCCTCAGTGCGCGCAGGGCTTCCGCACGAAGCGGGGAATGGCCCAGCACTTTAGGCTAGGGCATCCTCAGGAGAGAAACCAATCTGTGCTAGACGGCGTTGCACGCAAGAAGCGCAGAGGGTGGACGACTGAGGAGAGATTAGCCGTAGCCGAATACGAAAGGGAACTTTGCACGGAAGGTGTTCCGAAAAATCCGAATGGCAGCTCCGGCGTAATTGCAGCTCTTTGTCGTATGTTCCCACAGCGATCAAAGGACAGCTTGCAAGGAGTGAGGGGCCATCCGGAATATCGGGCATTCATGGAGACTGGTCTTCATGAAAACGAAATTGGTGACAACGAGACAACGAGACAACCAGCAAGCGTTGCAGTCCAGAAGGACTGGCGAAAGGAGCTCGAGATGTCCTTGGCAAAGGGACTCACGGAAGCCGGGCTTTGTAAAACCCCCTCACGGATTAACAAAGGGTTCCGGAAATGGGCCGGCAAGATCGAGACAAGGAAGAGGTACCTGAAGGTGCTTCCACCATTGCCGGTCATTGAAGGGAACCGAACCGCTCGACGAAAGATTCTTCGAGCGGCGTGGCTTAGTGCGTACGAGAAAAGGCCGAGAACCACTAGCCGCCGAATTTGTGAGGGGAAAGGCCTGAACGACCGCGAGTCTTATCCCGAGGGCATGTTTGAGTTCTGGAACAGAGTTTATGACACGGAGTCAAGGCCGGAAGGGCCGATTGAGCAGGTTGAGTGGAGGAATGAGTACGAGGGTCTCTTGCGCCCGATCACGGGCGAGGAAGTCAAGTCCCACTTGAAAGGGATGAAGAGCGGTGCAGCTGGTGTTGATGGGGTAACCCTGAACCATGTGCGCTCATTGAAGCCCAAAGAATTAGCAGAGTGGTTCAACTGCTTCCTGCTTGTGGGGATAATCCCCAAACGGCTAAAGAGATTCCGAACGATATTTCTCCGTAAGACCGAGAACGCGAGCGCGCCAACAGACTTTAGACCGATAACTATAGGCTCGTATTTCAGGCGGTTGTTTGACGGCATCCTGGCTAAGAGACTCCAAACGGTGCAGACGCACTTTAGTCAGAGGGGTTTCAAATCGCTAGAGGGCTGTTCGATCAACCAAGAGATACTGCGGGCTGTGGTTTCGGGGCACATCGAAAAACGGAAGGCTCTGAGCTACGTGTTCTTGGACGTATCCAAAGCATTTGACTCAGTTAGCCACGTTAGAGTCGAAACGGCGTTCAGAAAAGCAGGCGTTCCGAAAGGCTTAGCGAGCCTGCTGATGGACACGATGAGGGGCAACTGCACCACGTTTGGAGCTGACGAGAGGATCGTCCGGATAAGGAGGGGAGTCCTTCAGGGTGACCCTCTGTCCCCGATAATCTTCAACTTGGTGATGGATATGGCTGTGCGAAGCCTCGATAGTCGTATCGGCGGCTCACTTGGTAATACGAAGGTATCTCAGCTGCTCTTTGCTGACGACGCGGTGTTGTTTGGGAGTTCTCTGGAAGGACTCCAACTAAATGTAAATCGATTCTCTAAAAGCCTCTTGTACTTCGGGCTCTCGATGAACCCGACGAAATGTGCCGCAGTGCACATACGGGCAGACGGGAGGCTGAAGAAGTGGTATATCGATCCCAGGGCAGAACTGAGGGTTGGTGCGGCCACGGTAAGGAACCTGGGTGTCGGCGAATCGTACAAATATCTCGGGCTTAGAATGAGCCTGGGTGACTGTACGACTGACATCCGGGAACAATTGAGGGAAATGCTGTGGAACATATCCGCTTCGGTGGTGAAGCCGCAGCATAAGCTGAAGATTCTCCAGTCGGTGGCGATTCCTAAGCTAGAATACGTTCTGGCCAACGGTAGGTACTCACTCGGAGTCCTACGGGATTGCGACCGGATGGTGAGAGGATCTGCGAGGAATTGGCTGCACTTGCCCAAGGACACGCCCGACGCGATGTATTACACAGCCAGAAGCGATGGCGGTCTCGGGGTCCCGTGCTTTCGCACGAAGATACCGAGATTGCAACGGAGGAAAAGGACAAAGATCGACGAGGTGGAAGAACCCGATGCACATTTAGCAGCACTACGAGACTCTGAATACTGGCGTAAGCAAGAAGGGCCGAAAGCCCCTGTGGCTTTGGGCACCGAACGAGAAGTGGTCGACGATGAGGAACTGTCGAGCTACTTAATTGGCAGGAACGGCGAACGAGAGTACTGGCGAGAGCGCCTGTACTCAACAACTGATGGAAAGGGCCTCATGAACCACCAGGGCGGTTACACTAGCAGATTCTTCGACGAGAAGTTTATGCGTCTGAGCGGAAAAGAGTTTGTTAGGGCGATACATCTTAGATGTGGGTCTCTGAGAACTCCGTCGAGGGCTAACAGGGGTAGGGTCTTTGGAAAAGGCCCGAGATGTCCGAGTTGTCCAGATAGGATAGCTTCGTTGACACACCTATTGCAAAATTGCCCTCGGACGAAGAGGGCTCGGACGTATAGGCACGACTTCATTGCGAAGATGCTGGTGAACAAGCTGCGGAAGGTGGGATTTGAGGTCCAAGAGGAGCCACATATCCCCTACAGGAACTCGTTCCTGAAACCGGATATTGTGGCCTATAGGAGTAGGGATCGGGTAGTAGCGATACTCGACCCTACGGTAGTAAATTGCGGAGGCTCGCTCGATGCATTAGCTGAAAGGAAAAGGATCAAGTACGTGAAGGCTGAGGTGTTCAGCTGGTTAGTTGGAAAGTACGGAGAGGCCGGAAGTGAGGAAAACGCGATGGTAGAAGGACTTGCCATCAACTTCCGTGGCGCCATCTCTCAGCGGAGCTCGGAGGCTCTGCGCGCACTGGGGCTACGCCCTGGTTTTCTGGAGCTGCTCAGCTTCAAAGTATTGAAGTTGGGCGGCTTCATATATAACTCGCTAAGAGAGCGTTCAGACTGGAACTGCGGCTCCGCCCGGGACGGAGTCAGCACCTAGAAATAGGCTGCTGATGGCCCCACCGACTTGGAGTCGTAGGGACAGTCTGCAGTTGGGAAAAAGGAAAAACATCATGCAGCGGTGCTAATGAGTGCAATGCGTTGTAGGGGCGTGATCAAGAGACGATGTCGTAGGACAAGGCGGAGACGGCATCGTTTAGGACGGATCACGTCCCGGCTAGACTCGCACAGGGCGAATCCCTGAACGAAAGCCTACCACCTGTTGATGGGGCAGCCCATAACTCCTAGGGTGGTAGTGTCTTGGTC</t>
  </si>
  <si>
    <t>TAGCCAAATGCCTCGTCATCT</t>
  </si>
  <si>
    <t>Styela clava</t>
  </si>
  <si>
    <t>Stalked sea squirt</t>
  </si>
  <si>
    <t>kaStyClav1.hap1.1</t>
  </si>
  <si>
    <t>R2-1_SCl</t>
  </si>
  <si>
    <t>NRIGFNIHLGLPPPFGLPKPGSTRKKKKMSTEPLAAAGGCGWEPAGIPKSSGTLLTFSCSDCNRAFSTKSGLGLHRRSQHPTSFHQDSVPVRSRARWSHEEDFLLAKEDSRLEQEGIKKNRYAFLQKILPHRTLDAIKSRTKRAEFKSMKLQIVKPTETTTEDSRTPEKQSSEEHPEVAASESSWKEVIWTYLDSLGRADHTSWGAPLLDEAIHHRLDGDELRSILDEHASEMTSRSSASHRGSHKPSGRKPPSGKLSNRLQRRLEYKKVQALYRKKRTSCAELVLSGGWKTNTNARNGPTKEELTSFWKKTMEAPKIEDNRPVTPIRSTAWETVKPITRETILDTIKGSCESSPGPDGVSLRMLKSIPLTTITKMFNLWMLSCSQPRAFRKSRTILIPKVPSPTNPGEFRPITIGPMISRVYHKILGRRLGECFPLQPVQRAFRPTDGCAENIMLLDALLDNARQLHNPLQIAFLDLRKAFDSVHHSSIRRAAIRMGTPPPMVAYLTSCYIEATTTIHGVEIHQTTGVKQGDPLSPILFNAVLDEAFSALEDLGPTIEGQRVPALGLADDAIIATETGTALQHQVDLFLEETRKSGLRPNASKCSTLSIKVDGKRKRWVVDKEQSITVEGEVVPTMGPEGVYKYLGINIGAQGRRGMLGSKLHQGLEQLSHAPLKPQQRLYLLRAHLIPKVSYVGVLGRTSMTELRRLDRHLQHRVRAWLRLPKDTPTPYFHADAKDGGLGIPSLATSIGLMKTVRFSRMATSNEPIVQAISRHPHIQRLLTRWSSAKVQGTPVNNKEETKKTWAKNLHNTIDGAGLAEAGLVSHIHRWVTDGTKLLSGRNFIDAVKIRGNLVGTRSRSSRGRPETDPYCPHQHCHPHKRRETLGHISQQCPGLWGLRIRRHNRLLQLVAGRLKQKGMRTLIEPSIPTPAGVRKPDLICWSQLQDAWVLDAQVISDSSAGPISSGHKRKIDYYNNTSIRQYVARETNVPADRVKFSSITINWRGCWCPQSAKDLERLGIRRADLMLMSVRTLEDTSYMCNTRRRASGRQGE</t>
  </si>
  <si>
    <t>TGGTAAGAAGCCCGGCTCGCTTAATTGGAGTCGGGCGCCTCGAATGCGAGTGCCCAGTGGGCCACTCTTGGTAAGCAGGACTGGCGATGCGGGATGAACCGAACGCCGGGTTAAGGCGCCCGACGCGACGCTCATCAGAGCCCACAAAAGGTGTTGGTTGATCTAGACAGCAGGACGGTGGCCATGGAAGTCGGAATCCGCTAAGGAGTGTGTAACAACTCACCTGCCGAATCAACCAGCCCTGAAAATGGATGGCGCTGGAGCGTCGGGCCTATACCCGGCCGTCGCGACGACACGGGCTGTTCCACGGCGCTATGTCGCGACGAGTAGGAAGGCCGCGGCGGCGGGCGTCGAAGCGTCGAGCGAGAGCTCGCGTGGAGCAGCCGTCGGTGCAGATCTTGGTGGTAGTAGCAAATATTCAAATGAGAGCTTTGAAGGTCGAAGAGGAGAAGGGTTCCATGTGAACAGCAGTTGAACATGGGTCAGTCGGCCCTAAGGAACAAGCGAACGCAGTTCGACGGGGGGCGTTGCTCGTCTTCGCCCCCGGTGTCCGAAAGGGAATCTGGTTAATATTCCCGAGCCTCGACACGGAGATTGGCGCTTCGGCGCCCGGTGCGGCAACGCAACCGAACTCGGAGACGCTGGCGTGGGTCCCGGGAAGAGTTCTCTTTTCTTGGTAAGGAGCGCAGGCCCTGGAATCGGTTCGCCCGGAGATAGGGCTGGCAGCTCCGTAAAGCTCCGCGTCTCTTGCGGTGTCCGGTGAACCCGCGTCGGCCCTTGAAAATCCGAGGGAGATGGTGTAATTGTCGTGCGAGGCCGTACCCATATCCGCAGCAGGTCTCTAAGGTGAACAGCCTCTGGCCGACGGAACAATGTAGGCAAGGGAAGTCGGCAAATCAGATCCGTAACTTCGGGAAAAGGATTGGCTCTAAGGGCTGGGTCGGTCGGGCTGAGGTACAAAGCGGATGCCGGGACTTGACCGGACTGGGCGAACGCTTGCCGCTTCACGGCGGCCGGCGTGAGCTCGGACCTGCGTCCGGTCCCTATCCGTGGACTGCCGCAGCTGCGCGGGCCTCGCGGCTCGCTTCGGCCGGCGTCGAACAGCCAACTTAGAACTGGTACGGACCAGGGGAATCCGACTGTTTAATTAAAACAAAGCATCGCGATGGCCGCAACCCGGTGTTGACGCGATGTGATTTCTGCCCAGTGCTCTGAATGTCAAAGTGAAGAAATTCAACCAAGCGCGGGTAAACGGCGGGAGTAACTATGACTCTCTTAAGG</t>
  </si>
  <si>
    <t>TGACCTCTGTAACGGGGGAAACCATGTGCCTATCCGGAGCCTCCACGTGGCGAGAGTCGGGCAATGCCTCGGAACCGCCTAATACCATCTTGGAAGTTCCGAGGTAGCTAAAATCGGATAGGCTTTAATATCCATTTGGGGCTACCACCCCCATTCGGATTACCCAAACCCGGTAGCACAAGAAAAAAGAAAAAAATGTCCACTGAACCCCTTGCCGCCGCAGGGGGATGTGGTTGGGAACCTGCCGGGATCCCGAAGAGTAGTGGCACTCTTTTGACCTTTTCCTGCTCCGATTGTAACCGTGCGTTTTCGACAAAGTCCGGTTTAGGATTGCACAGGAGAAGCCAACATCCAACTTCATTCCATCAAGATAGTGTCCCAGTACGATCTCGAGCGAGGTGGAGTCACGAGGAGGATTTTTTGCTGGCAAAAGAAGATTCACGCCTGGAGCAAGAAGGAATCAAAAAGAACAGATACGCCTTCCTGCAAAAAATCCTTCCTCATCGCACTCTGGATGCTATCAAGTCGAGGACGAAACGAGCAGAATTCAAGTCAATGAAACTGCAGATCGTCAAACCAACAGAGACGACTACCGAAGATAGTAGAACTCCAGAAAAACAATCATCGGAGGAGCATCCAGAAGTTGCCGCCTCGGAAAGCAGCTGGAAAGAGGTCATCTGGACTTATCTTGACTCCTTAGGAAGAGCAGATCATACTTCCTGGGGAGCCCCACTGCTTGACGAGGCCATCCACCATCGACTCGACGGTGACGAGTTGAGGTCTATACTCGATGAACATGCTTCGGAGATGACCTCCCGCTCATCAGCTTCCCATCGAGGATCACATAAACCCTCTGGAAGGAAACCACCCTCTGGGAAGCTGTCAAACCGGCTTCAGCGCAGGCTTGAATATAAAAAGGTTCAAGCTTTGTATCGGAAAAAGCGAACATCATGCGCTGAGCTGGTATTGAGTGGGGGATGGAAGACAAACACCAACGCAAGGAATGGACCCACCAAAGAAGAACTAACATCATTCTGGAAAAAGACCATGGAAGCTCCGAAGATTGAAGACAACCGTCCGGTAACTCCAATCAGATCAACGGCATGGGAGACGGTCAAGCCGATAACTCGAGAAACGATTCTGGACACCATCAAAGGATCATGCGAATCGTCTCCTGGACCGGACGGTGTCTCTCTTCGGATGCTGAAGTCCATTCCTTTGACCACCATCACGAAGATGTTCAATCTGTGGATGCTTAGCTGCAGTCAACCTCGAGCCTTTCGAAAATCAAGGACTATACTAATACCAAAGGTGCCTTCCCCTACGAACCCGGGTGAGTTCAGGCCTATAACGATAGGCCCTATGATATCCCGGGTTTACCATAAAATCTTGGGAAGGCGGCTCGGGGAATGCTTTCCTCTCCAACCAGTCCAACGGGCGTTTCGACCAACAGACGGATGCGCTGAAAACATCATGCTGCTTGACGCCCTGTTGGACAATGCTAGACAACTACACAATCCGTTGCAAATTGCATTCTTGGATCTGAGGAAGGCATTTGACTCAGTGCACCACTCGAGTATTAGACGCGCTGCCATAAGGATGGGAACACCACCTCCTATGGTAGCGTACCTCACGAGCTGCTACATTGAAGCTACAACAACTATACATGGCGTCGAAATTCACCAAACCACCGGTGTGAAGCAGGGAGACCCTCTGTCTCCAATACTGTTCAACGCAGTATTGGATGAGGCCTTCTCGGCCTTAGAAGACCTTGGGCCAACCATAGAAGGCCAGAGGGTCCCTGCTCTAGGACTCGCCGACGACGCCATTATAGCGACGGAGACCGGAACAGCCCTACAACATCAAGTGGACCTGTTCTTAGAAGAAACAAGGAAATCCGGCCTCCGTCCCAACGCCAGTAAATGTAGCACCCTCTCGATCAAGGTTGATGGTAAGAGGAAAAGGTGGGTTGTAGATAAAGAACAATCAATCACGGTAGAAGGAGAGGTAGTTCCTACCATGGGGCCTGAAGGGGTGTACAAGTACTTGGGCATCAATATTGGAGCCCAAGGAAGAAGAGGAATGCTTGGATCTAAGCTCCATCAAGGTCTCGAGCAACTGTCTCATGCACCTCTGAAACCCCAGCAACGACTATACCTCCTTCGAGCCCACCTAATCCCCAAGGTATCATACGTCGGAGTCCTCGGGAGAACATCAATGACAGAACTTCGACGTCTTGATCGTCACCTTCAACATCGCGTGAGGGCATGGCTACGCCTGCCAAAGGACACGCCAACTCCATACTTCCACGCCGATGCGAAGGATGGCGGCCTTGGAATACCATCCCTCGCCACGTCGATCGGACTGATGAAGACCGTGCGCTTTAGCAGGATGGCAACATCCAACGAACCCATCGTGCAAGCCATCAGCAGACACCCTCACATCCAACGTCTGCTCACACGATGGAGTTCTGCTAAAGTGCAAGGAACACCTGTCAACAACAAAGAGGAAACTAAAAAGACCTGGGCGAAGAATCTCCACAACACAATCGATGGAGCAGGACTCGCCGAGGCCGGTCTCGTCAGTCATATACACCGCTGGGTAACAGATGGCACCAAATTACTCAGCGGTAGAAACTTTATCGACGCGGTGAAGATCAGAGGAAACCTCGTGGGAACCAGGAGTCGATCCTCAAGAGGTCGCCCGGAAACAGACCCGTACTGCCCCCACCAGCACTGCCATCCACACAAACGAAGAGAGACTCTGGGGCATATAAGCCAACAATGCCCTGGTCTGTGGGGGCTCCGGATTCGGCGACACAATCGACTCCTGCAACTCGTTGCCGGCAGACTGAAACAAAAAGGCATGCGTACCCTTATTGAACCATCTATACCAACACCAGCAGGGGTGCGCAAGCCCGACCTGATCTGCTGGAGTCAGTTACAAGATGCTTGGGTGCTTGACGCCCAAGTAATCTCGGACTCCAGCGCGGGACCAATCTCATCGGGCCACAAACGAAAGATAGACTATTATAACAACACTTCTATCAGACAATATGTGGCCCGAGAGACGAACGTCCCTGCAGATCGGGTGAAGTTCTCCTCCATAACAATAAACTGGAGGGGATGCTGGTGTCCTCAATCAGCCAAAGATCTCGAACGATTGGGCATCAGAAGGGCAGACCTTATGTTGATGTCTGTGCGTACGTTGGAGGACACCTCCTACATGTGCAATACAAGACGAAGAGCATCTGGAAGGCAAGGAGAATAGCCATTAAATGACGCATCTTGAAGCCGACAAACTTGGAAGGATCCTAGCAAATTAAAGACTTTAGCTCTAGTCATATGTATGTATTCCGTCACTGTTTGTATTTCTGTTATTTTATGTTGCATGTATGTCTAGTCAATAAAGAGCGAATGAAAGGCGACCGAGATTGGTCGGTCCCCTTTTTTTTT</t>
  </si>
  <si>
    <t>TAGCCAAATGCCTCGTCATCTAATTAGTGACGCGCATGAATGGATTAACGAGATTCCCTCTGTCCCTGTCTGCTATCCGGCGAAACCACAGCCAAGGGAACGGGCTTGGCGGAATTAGCGGGGAAAGAAGACCCTGTTGAGCTTGACTCTAGTCCGACTTTGTGAAGAGACATGAGAGGCGTAGGATAAGTGGGAGGCCTTCGGGCCGGCAGTGAAATACCACTACTCCCATCGTTTTTTTGCTTATTCAGTAAAGCGGAAAGCGACCCGGCAACCCCGGGTCACACTTCTGGCCTTAAGCCGGCGGCGTTCGGTCGCCGGCGATCCGCTCTGAAGACGGTGTCAGGCGGGGAGTTTGACTGGGGCGGTACATCTGTCAAAGAGTAACGCAGGTGTCCTAAGGTGAGCTCAGCGAGGACGGAAACCTCGCGTAGAGCAAAAGGGCAAAAGCTCACTTGATTTGGATTTTCAGTATGAATACAGACCGCGAAAGCGTGGCCTATCGATCCCTTTGAGTTTGCGAGTTTCAAGCAAGGGGTGTC</t>
  </si>
  <si>
    <t>Corella eumyota</t>
  </si>
  <si>
    <t>Orange-tipped sea squirt</t>
  </si>
  <si>
    <t>ASM3147184v1</t>
  </si>
  <si>
    <t>R2-1_CEum</t>
  </si>
  <si>
    <t>LPTCENINNKGLAAAGLMGSQQRGGFSCPACVRVFESQRGCTMHFRKTHPVEFHRRNSQALPVVRARWSDLVLMTMAQAEIEFDMVSSSEGGSLFERLQRALPRRSMYAIKRMHSRDKFKTVLATLRSELERRQTFSVGNTCSASDESRVWDELYRAVELHRKNQAVDCVRIRSARSRDLLIDEMSKTEIDADFRSWNIGGTMPSTHRPRRPTGMQTPKGLSGKRLRRYQYARVQKLCSRSMSRAMTDVLDGNWKEERKELEVEELESAWRPIFETCSVPDSRVAACPELQLWELLRPITKEEVRDAVRGKKSAPRPDGVTFDKVRKCKMNELLFKFNLWLFAEYLPRALRAGTTIFLPKVQNSMNPLDRRPITLGCTITRVYHRILARRLESCLPLGRGQKAFRRGDGVAENIWVLKTIHGEARAQIKSLCLAFIDVSKAFDSVSQASLMIALKRLGVPNEFCHYISDFYDGLETRIRSRGRTGDPIPVRRGVRQGDPMSPLLFNAAIDWALSELCPAVGYVLGKEKVNHLAFADDVVLIAATPEGLQRNVNSLVMALGKLGLSLNKAKSKTFRVLADGKNKRLLLDDRPFISVGGANLPTLSGLDRYCYLGFEFGAKRAPYPAQQLLVKGLKELSEAPLKPQQRMYALGVHLIPRLVHSLIFNEVGSGYLGSLDLKVRAAVRSWLKLAHDVPTVCFHTRIRDGGLGIPSLQHFIPILRARRADALARCEDRVVKELLSSRYFTRYGDKFMKASLCRDPVSTWEEVRQAWRARMIDSCDGKGLASAGLVGRCHDWISGTGVKMTGKNFIGLIQLRLNALATNARLARGRPTRERWCRNAFCGQRVESLGHILQSCGRTHGLRILRHNKIVQIVRRQAIKAGWEAVVEPRVPIVGGFLKPDLVLYKSGNGAWVFDAQVVADNGDLSRCHRGKVNKYKRNEVVSWVRNMFGTDSVEFGSLTMNWRGAMARETADIITDRLKLNRRLLSLLGYVTAEKRYRMYSFFCSTTGAV</t>
  </si>
  <si>
    <t>CCAGACAGCAGGACGGTGGCCATGGAAGTCGGAACCCGCTAAGGAGTGTGTAACAACTCACCTGCCGAATCAATCAGCCCTGAAAATGGATGGCGCTGGAGCGTCGGGCCTATACCCGGCCGTCGCGGCGGTACGAGCGCACCGGCGCATTAGGCCGCGACGAGTAGGAGGGCCGCGGCGGCGGGCGTCGATGCCCAGGGCGCGAGCCCGGGTGGAGAAGCCGTTGGTGCAGATCTTGGTGGTAGTAGCAAATATTCAAATGAGAACTTTGAAGGCCGAAGTGGAGAAGGGTTCCATGTGAACAGCAGTTGAACATGGGTCAGTCGACCCTAAGGGATAGGCGAACGCCGTTCCGAAGCGGGGCGATGCTCGCGTCGCCCCGGCAGACCGAAAGGGAATCAGGTTAATATTCCCGAACCTCGACGCGGAGATCGGCGCTCCGGCGCCTAGTGCGGCAACGCAAACGAACTCGGAAACGCTGGCGCGGGTCCCGGGAAGAGTTCTCTTTTCTTGGTAAGG</t>
  </si>
  <si>
    <t>AATGGTGACCCTGGAATCGGTTTGACCGGAGATAGGGATTTGGTTTCCGTAAAGCACCACGTCTCTTGTGGTGTCCGGTGAGCTCGCGTCGGCCCGTGAAACTCCGAGGGAGAAGGTGTAATTTTCGTGCGAGGTCGTACCCATATCCGCAGCAGGTCTCCAAGGTGAACAGCCTCTGGCCGATAGAACAATGTAGGTAAGGGAAGTCGGCAAACTAGATCCGTAACTTCGGGAAAAGGATTGGCTCTAGGGGCTGGGTCGGTCGGGCTGGGGCACGAAGCGGGGTTCGGGGCTGTACCGGACTGGGCGAACGCTGCTTTCGCGGGCGGCGTGAGCTCGGACCTGTGTCGGTCTCTTCCCGTGAACTGCCGCAGCTACGCGGGTCTCGGCCCGTTTCGGCCGGCGTCGAACAGCCGACTTAGAACTGGTACGGACCGGGGGAATCCGACTGTTTAATTAAAACAAAGCTTTGCGATGGCCGTCACCTGGTGTTGACGCAATGTGATTTCTGCCCAGTGCTCTGAATGTCAAAGTGAAGAAATTCAACCAAGCGCGGGTAAACGGCGGGAGTAACTATGACTCTCTTGGAAAGGACTGGCGATGGGTCGGTGATCAGCCTTCACCTCCCTCCACGCGGGATGAGCCGGTAACGATCGGGGCGTGTACAAGCGTGATCCTGCTTGGCCCCGGTCGGCTAATGGTGTAAATCAAATGTTCTTATTTGTTATCCGACCCTTTGTACGTATTCGAATATCATATGTGATTTATTAGTCCAAGATCGGACGAGCTCAGAGAGACTTCGGCCCGGGTCGGAGTCGCTTTTATATTTTACACACTGAGCTGGGTTTTGGTTGGCTCGCTCGCCTAGGCCGCCGGCGAGGATAATTTTTAATGTGCACTCTCGGGGGTGTCGACGGCCCGGCGCCCAGCTATATCGGGCATCGTGATGAGTATGCTCCGGAGGTTCTCGGGGCTGTATATTAACACGGACCAAATCAAACTCGCATTGGCCGGCGGCGCGGTGATTCTCGCGCGCGAGTCGAAAAATTCGTCGGCCAAGCGGCGTCGGGTTGGTATCCCGGCGTCGTTGTAACTACCTACTTGCGAAAATATAAATAATAAAGGGCTGGCCGCGGCCGGCCTGATGGGTAGTCAGCAACGCGGGGGCTTTTCGTGCCCTGCCTGCGTTAGAGTGTTTGAATCTCAGCGTGGTTGCACCATGCACTTTCGAAAAACACACCCTGTGGAGTTCCATCGACGCAACAGCCAGGCATTGCCGGTTGTAAGGGCGAGGTGGAGTGATCTTGTTTTAATGACAATGGCGCAAGCCGAAATTGAATTCGATATGGTATCATCGAGCGAGGGTGGGAGCCTGTTCGAGAGATTACAGCGGGCCCTTCCCAGACGCTCCATGTATGCGATTAAACGCATGCACAGCAGAGATAAATTTAAAACTGTTCTGGCAACATTAAGATCAGAACTAGAACGACGACAGACGTTCTCGGTCGGCAACACATGTTCGGCAAGCGATGAATCCCGGGTTTGGGATGAGCTTTACCGGGCTGTGGAGTTACATAGAAAAAATCAGGCAGTCGACTGTGTAAGGATAAGATCAGCTAGATCGAGAGACCTGTTAATAGACGAAATGTCGAAGACGGAAATAGACGCCGATTTCCGATCATGGAATATTGGAGGTACTATGCCCAGTACTCACCGTCCACGGAGGCCCACAGGAATGCAAACACCTAAGGGGTTGTCCGGTAAGAGACTAAGAAGGTATCAGTATGCGAGGGTTCAGAAACTATGTAGTAGGAGTATGAGCAGAGCGATGACTGATGTCCTGGACGGGAACTGGAAGGAAGAACGTAAGGAACTGGAGGTCGAAGAGTTGGAGTCCGCCTGGCGACCCATCTTTGAAACCTGTTCGGTCCCTGATAGTAGAGTAGCGGCGTGCCCAGAGCTCCAGCTTTGGGAGCTGCTGCGGCCAATAACCAAGGAGGAGGTCAGAGACGCGGTTCGTGGGAAGAAGAGCGCTCCCAGACCTGATGGCGTCACCTTCGACAAAGTACGTAAATGCAAAATGAACGAACTGCTTTTTAAATTTAACCTCTGGCTGTTCGCGGAATATCTGCCGCGGGCGCTCCGTGCCGGAACAACTATATTTTTACCCAAGGTCCAAAATTCTATGAATCCGTTGGACCGAAGACCTATCACACTTGGATGTACGATCACGAGGGTCTACCATCGTATCCTCGCAAGGCGGTTAGAGAGTTGCCTACCGTTAGGCAGAGGGCAAAAAGCGTTCCGTCGTGGCGACGGGGTCGCTGAGAACATTTGGGTTCTGAAGACTATCCATGGTGAGGCAAGGGCGCAAATTAAGTCGCTTTGCCTTGCCTTTATCGACGTCAGCAAGGCGTTCGATTCCGTTTCTCAGGCGAGTCTGATGATCGCATTGAAGCGGCTCGGGGTTCCTAACGAGTTTTGCCACTATATATCAGATTTTTATGACGGATTAGAGACGCGTATCCGAAGCCGGGGAAGGACTGGGGACCCTATCCCGGTTCGCAGAGGTGTTCGACAAGGGGACCCGATGTCGCCGCTGCTATTTAACGCGGCGATAGATTGGGCCTTGTCTGAGTTATGCCCTGCGGTCGGTTACGTTTTGGGAAAGGAAAAAGTCAATCATCTGGCCTTCGCGGACGATGTAGTTCTTATAGCGGCTACACCGGAGGGTCTACAGCGAAATGTGAATAGCCTGGTAATGGCTTTAGGGAAATTGGGTTTGAGTCTGAACAAAGCAAAATCGAAGACGTTCAGAGTACTAGCGGATGGTAAGAACAAGCGTTTGTTGTTGGACGATCGTCCGTTCATTAGCGTTGGCGGAGCAAACCTGCCGACACTGAGCGGCCTAGACAGATACTGCTATCTCGGGTTTGAGTTTGGAGCGAAAAGAGCGCCATATCCGGCTCAACAGCTGCTGGTAAAGGGTCTAAAAGAGCTTTCTGAGGCTCCCCTGAAACCGCAGCAGCGTATGTATGCACTCGGTGTGCATCTCATCCCGAGACTAGTACACTCCCTTATTTTTAACGAAGTCGGCTCCGGCTATCTCGGCTCGCTTGATCTTAAAGTGCGCGCGGCCGTACGAAGCTGGTTAAAGCTGGCACACGATGTGCCGACAGTTTGTTTTCACACGAGGATTAGAGACGGCGGACTTGGCATCCCGTCGTTACAACATTTTATACCGATCCTGAGAGCGAGAAGAGCAGATGCTCTGGCAAGGTGTGAGGATAGAGTAGTGAAGGAGTTGCTGTCTTCGAGGTACTTTACTCGATATGGCGATAAATTCATGAAAGCGAGCTTATGCAGAGACCCTGTAAGTACTTGGGAAGAAGTACGTCAGGCCTGGAGGGCCAGAATGATTGATTCATGCGATGGAAAGGGTCTGGCGTCGGCTGGCCTAGTTGGCAGATGTCATGACTGGATATCGGGGACAGGTGTAAAAATGACAGGAAAGAACTTTATTGGTTTAATTCAACTACGATTAAACGCTCTGGCAACCAATGCCAGGCTGGCCAGAGGAAGACCGACAAGGGAACGGTGGTGTCGGAACGCTTTTTGCGGCCAGCGCGTTGAATCACTCGGCCATATTCTACAAAGTTGTGGAAGAACGCATGGTTTACGAATCTTGCGGCACAATAAGATTGTGCAGATTGTTCGAAGGCAAGCTATCAAAGCGGGATGGGAGGCGGTGGTAGAGCCTCGCGTCCCGATCGTCGGAGGATTCCTGAAACCGGATCTCGTACTATACAAAAGCGGGAATGGGGCTTGGGTTTTCGACGCGCAAGTGGTAGCTGACAACGGCGACTTATCGCGTTGTCACAGAGGTAAAGTGAATAAGTACAAGAGGAACGAAGTTGTGTCTTGGGTTCGGAACATGTTCGGTACGGACTCGGTGGAATTTGGCTCCCTCACTATGAACTGGAGGGGGGCTATGGCGCGAGAAACGGCGGATATAATAACTGACCGCTTGAAGTTAAATCGAAGATTGTTGTCGTTATTGGGATACGTGACTGCGGAAAAGAGGTATCGGATGTACTCCTTCTTCTGTAGTACTACTGGGGCGGTGTGACGCGAGAGAGGTCACTAGAACGAATGTGGTCGAAAGTGCGAGATGCTAAGCGATGGGATTCGCGAGCATTCTGGCTAATGGTGGGGTGCGAAGTTATGACGGGATGGGGCTAAAGCCGCAAGGACCTCCCTTCCCTAAATGGCCCTGTCTGCGGGGCTAACGAAATGGTTTGTGGTGGAGCGAAAGATCGCGCCTAGGCTGAGCGCGTCGAGGAAAATCAGTCGAATATGAGCAATTATTTCAGCGGGAAGCTCGGGAAGTTAGAAGAACTTTCCCCCGGGAACTCGAGCTCAAGAAAA</t>
  </si>
  <si>
    <t>TAGCCAAATGCCTCGTCATCTAATTAGTGACGTGCATGAATGGATTAACGAGATTCCCGCTGTCCCTATCTACTATCTAGCGAAACCACAGCCATGGGAACGGGCATGGCAGAATTAGCGGGGAAAGAAGACCCTGTTGAGCTTGACTCTAGTCCGACTTTGTGAAGAGACATGAGAGGTGTAGGATAAGTGGGAGGCTTACGTCGGCGGTGAAATACCACTACTCCCATCGTTTTTTTACTTATTCAGTAAAGCGGAGAGCGACCTTCGGGTCTCGATTCTAGCCTTAAGCGCGGCGGCTTCGGCCGCGGCGCGATCCGCTCTGAAGACCGTGTCAGGCGGGGAGTTTGACTGGGGTGGTACATCTGTCAAAGAGTAACGCAGGTGTCCTAAGGTGAGCTCGGTGAGGACGGAAACCTCGCGTAGAGCAAAAGGGCAAAAGCTCACTTGATTTTGATTTTCAGTATGAATACAGACCGCGAAAGCGTGGCCTATCGATCCTTTTGAACTTGTGGGTTTCAAGCAAGAGGTGTCAGAAAAGTTACCACAGGGATAACTGGCTTGTGGCAGCCAAGCGTTCATAGCGACGTTGCTTTTTGATCCTTCGATGTCGGCTCTTCTTATCATTGTGAAGCAGAATTCACCAAGCGTTGGATTGTTCACCCACTAATAGGGAACGTGAGCTGGGTTTAGACCGTCGTGAGACAGGTTAGTTTTACCCTACTGATAAAGGGTTGTTGCGATAGTAATTCTGCTCAGTACGAGAGGAACCGCAGATTCAGACA</t>
  </si>
  <si>
    <t xml:space="preserve">SI Table 2: R2 sequences from genomes covering key major classes of animals. R2s appended with _NH indicates recuration of the element  found in previous studies.                                                                                                                                                                                                </t>
  </si>
  <si>
    <t>Supplementary Table 3: Species with no R2s, or partial matches</t>
  </si>
  <si>
    <t>No R2 hits</t>
  </si>
  <si>
    <t>Salpingoeca rosetta</t>
  </si>
  <si>
    <t>GCF_000188695.1</t>
  </si>
  <si>
    <t>Creolimax fragrantissima</t>
  </si>
  <si>
    <t xml:space="preserve">GCA_033442365.1        </t>
  </si>
  <si>
    <t>Amoebidium appalachense</t>
  </si>
  <si>
    <t>GCA_963693365.1</t>
  </si>
  <si>
    <t>Capsaspora owczarzaki</t>
  </si>
  <si>
    <t>GCA_000151315.2</t>
  </si>
  <si>
    <t>Partial-poor R2 RT hits</t>
  </si>
  <si>
    <t>Description</t>
  </si>
  <si>
    <t>Scientific Name</t>
  </si>
  <si>
    <t>Query Cover</t>
  </si>
  <si>
    <t>E value</t>
  </si>
  <si>
    <t>Per. ident</t>
  </si>
  <si>
    <t>Acc. Len</t>
  </si>
  <si>
    <t>Accession</t>
  </si>
  <si>
    <t>Fungi</t>
  </si>
  <si>
    <t>Melanopsichium pennsylvanicum 4 genomic scaffold, scaffold SCAFFOLD115</t>
  </si>
  <si>
    <t>Melanopsichium pennsylvanicum 4</t>
  </si>
  <si>
    <t>Agaricus bisporus clone FWBA77-O17, complete sequence</t>
  </si>
  <si>
    <t>Agaricus bisporus</t>
  </si>
  <si>
    <t>Marasmius oreades strain 43B chromosome 8</t>
  </si>
  <si>
    <t>Marasmius oreades</t>
  </si>
  <si>
    <t>Leptosphaeria biglobosa brassicae b35_scaffold00104 complete sequence</t>
  </si>
  <si>
    <t>Plenodomus biglobosus</t>
  </si>
  <si>
    <t>Marasmius oreades strain 43B chromosome 5</t>
  </si>
  <si>
    <t>Candida albicans non-LTR retrotransposon Zorro 3 polyprotein (pol) gene, complete cds; and unknown gene</t>
  </si>
  <si>
    <t>Candida albicans</t>
  </si>
  <si>
    <t>Marasmius oreades strain 43B chromosome 6</t>
  </si>
  <si>
    <t>Marasmius oreades strain 43B chromosome 2</t>
  </si>
  <si>
    <t>Agaricus bisporus clone FWBA29-K08, complete sequence</t>
  </si>
  <si>
    <t>Agaricus bisporus clone FWBA53-J13, complete sequence</t>
  </si>
  <si>
    <t>Yarrowia lipolytica non-LTR retrotransposon Ylli DNA</t>
  </si>
  <si>
    <t>Yarrowia lipolytica</t>
  </si>
  <si>
    <t>Scheffersomyces stipitis clone JGIAHYZ-13H12, complete sequence</t>
  </si>
  <si>
    <t>Scheffersomyces stipitis</t>
  </si>
  <si>
    <t>Scheffersomyces stipitis clone JGIAHYZ-21P1, complete sequence</t>
  </si>
  <si>
    <t>Scheffersomyces stipitis clone JGIAHYZ-13H24, complete sequence</t>
  </si>
  <si>
    <t>Rhizopus oryzae pol gene for polyprotein, complete cds, strain: CBS 112.07</t>
  </si>
  <si>
    <t>Rhizopus arrhizus</t>
  </si>
  <si>
    <t>Phycomyces blakesleeanus clone JGIBHUS-5P2, complete sequence</t>
  </si>
  <si>
    <t>Phycomyces blakesleeanus</t>
  </si>
  <si>
    <t>Marasmius oreades strain 43B chromosome 11</t>
  </si>
  <si>
    <t>Marasmius oreades strain 43B chromosome 4</t>
  </si>
  <si>
    <t>Aspergillus wentii strain CBS141173 chromosome 1</t>
  </si>
  <si>
    <t>Aspergillus wentii</t>
  </si>
  <si>
    <t>Candida albicans non-LTR retrotransposon Zorro 1 reverse transcriptase gene, partial cds</t>
  </si>
  <si>
    <t>Rhizopus oryzae pol gene for polyprotein, partial cds, strain: CBS 278.38</t>
  </si>
  <si>
    <t>Aspergillus niger contig An12c0190, genomic contig</t>
  </si>
  <si>
    <t>Aspergillus niger</t>
  </si>
  <si>
    <t>Marasmius oreades strain 43B chromosome 10</t>
  </si>
  <si>
    <t>Leptosphaeria maculans brassicae wa74_scaffold00071 complete sequence</t>
  </si>
  <si>
    <t>Ganoderma boninense I1RS27 gene for C2H2-type domain-containing protein</t>
  </si>
  <si>
    <t>Ganoderma boninense</t>
  </si>
  <si>
    <t>Magnaporthe oryzae strain 81278ZB15 Avrpiz-t gene locus, complete sequence</t>
  </si>
  <si>
    <t>Pyricularia oryzae</t>
  </si>
  <si>
    <t>Magnaporthe oryzae strain BM1-24 clone fosmid SK2065 genomic sequence</t>
  </si>
  <si>
    <t>Magnaporthe oryzae AVR-Pita1 gene for effector protein AVR-Pita1, complete cds, isolate: 84R-62B</t>
  </si>
  <si>
    <t>Magnaporthe oryzae DNA, cosmid clone 46F3 full insert sequence, containing transposons and AVR-Pia gene</t>
  </si>
  <si>
    <t>Magnaporthe grisea 70-15 clone 69K09 telomere region, partial sequence</t>
  </si>
  <si>
    <t>Pyricularia oryzae 70-15</t>
  </si>
  <si>
    <t>Leptosphaeria maculans brassicae wa74_scaffold00942 complete sequence</t>
  </si>
  <si>
    <t>Magnaporthe grisea 70-15 clone 25N20 telomere region, partial sequence</t>
  </si>
  <si>
    <t>Magnaporthe grisea non-LTR retrotransposon MGL genomic sequence</t>
  </si>
  <si>
    <t>Pyricularia grisea</t>
  </si>
  <si>
    <t>Magnaporthe grisea 70-15 clone 41N21 telomere region, partial sequence</t>
  </si>
  <si>
    <t>Pyricularia oryzae strain ZM2-1 chromosome mini</t>
  </si>
  <si>
    <t>Marasmius oreades strain 43B chromosome 1</t>
  </si>
  <si>
    <t>Pyricularia oryzae strain ZM2-1 chromosome 1</t>
  </si>
  <si>
    <t>Magnaporthe oryzae DNA, PWT3-Atm type allele, isolate: Br116.5</t>
  </si>
  <si>
    <t>Pyricularia oryzae strain ZM2-1 chromosome 4</t>
  </si>
  <si>
    <t>Magnaporthe oryzae DNA, cosmid clone 3A3 full insert sequence, located adjacent to AVR-Pia gene</t>
  </si>
  <si>
    <t>Leptosphaeria maculans brassicae wa74_scaffold00084 complete sequence</t>
  </si>
  <si>
    <t>Hemileia vastatrix clone HvCat_contig_49518 retrotransposon Gypsy-like, complete sequence</t>
  </si>
  <si>
    <t>Hemileia vastatrix</t>
  </si>
  <si>
    <t>Hemileia vastatrix clone HvCat_contig_2491 retrotransposon Gypsy-like, complete sequence</t>
  </si>
  <si>
    <t>Ganoderma boninense G4MX10 gene for E3 ubiquitin-protein ligase (EC 2.3.2.27)</t>
  </si>
  <si>
    <t>Bipolaris maydis clone FNFP85-F17, complete sequence</t>
  </si>
  <si>
    <t>Bipolaris maydis</t>
  </si>
  <si>
    <t>Gigaspora margarita transposon GmarNLTR2, isolate BEG34</t>
  </si>
  <si>
    <t>Gigaspora margarita</t>
  </si>
  <si>
    <t>Leptosphaeria biglobosa brassicae b35_scaffold00186 complete sequence</t>
  </si>
  <si>
    <t>Bipolaris maydis clone FNFP73-D15, complete sequence</t>
  </si>
  <si>
    <t>Hemileia vastatrix clone HvCat_contig_29577 retrotransposon Gypsy-like, complete sequence</t>
  </si>
  <si>
    <t>Bipolaris maydis clone FNFP25-P22, complete sequence</t>
  </si>
  <si>
    <t>Bipolaris maydis clone FNFP121-M18, complete sequence</t>
  </si>
  <si>
    <t>Bipolaris maydis clone FIWS17-A11, complete sequence</t>
  </si>
  <si>
    <t>Bipolaris maydis clone FNFP177-M18, complete sequence</t>
  </si>
  <si>
    <t>Bipolaris maydis clone FIWS41-B07, complete sequence</t>
  </si>
  <si>
    <t>Bipolaris maydis clone FNFP197-K18, complete sequence</t>
  </si>
  <si>
    <t>Bipolaris maydis clone FNFP225-O07, complete sequence</t>
  </si>
  <si>
    <t>Bipolaris maydis clone FIWS41-I16, complete sequence</t>
  </si>
  <si>
    <t>Bipolaris maydis clone FNFP53-M20, complete sequence</t>
  </si>
  <si>
    <t>Bipolaris maydis clone FNFP165-A17, complete sequence</t>
  </si>
  <si>
    <t>Bipolaris maydis clone FNFP05-D20, complete sequence</t>
  </si>
  <si>
    <t>Bipolaris maydis clone FNFP105-K08, complete sequence</t>
  </si>
  <si>
    <t>Bipolaris maydis clone FIWS53-F16, complete sequence</t>
  </si>
  <si>
    <t>Bipolaris maydis clone FNFP113-B22, complete sequence</t>
  </si>
  <si>
    <t>Bipolaris maydis clone FIWS13-K22, complete sequence</t>
  </si>
  <si>
    <t>Bipolaris maydis clone FNFP189-E19, complete sequence</t>
  </si>
  <si>
    <t>Bipolaris maydis clone FNFP05-P05, complete sequence</t>
  </si>
  <si>
    <t>Bipolaris maydis clone FNFP125-J14, complete sequence</t>
  </si>
  <si>
    <t>Bipolaris maydis clone FNFP209-N10, complete sequence</t>
  </si>
  <si>
    <t>Bipolaris maydis clone FNFP197-E21, complete sequence</t>
  </si>
  <si>
    <t>Bipolaris maydis clone FNFP57-D22, complete sequence</t>
  </si>
  <si>
    <t>Bipolaris maydis clone FNFP161-F10, complete sequence</t>
  </si>
  <si>
    <t>Bipolaris maydis clone FNFP73-G05, complete sequence</t>
  </si>
  <si>
    <t>Bipolaris maydis clone FNFP181-P05, complete sequence</t>
  </si>
  <si>
    <t>Bipolaris maydis clone FNFP165-L02, complete sequence</t>
  </si>
  <si>
    <t>Bipolaris maydis clone FNFP181-H21, complete sequence</t>
  </si>
  <si>
    <t>Bipolaris maydis clone FIWS41-B06, complete sequence</t>
  </si>
  <si>
    <t>Bipolaris maydis clone FIWS57-M21, complete sequence</t>
  </si>
  <si>
    <t>Pyricularia oryzae Ina168 DNA, AVR-Pik gene and its flanking region</t>
  </si>
  <si>
    <t>Zymoseptoria tritici isolate M4_8 chromosome 4</t>
  </si>
  <si>
    <t>Zymoseptoria tritici</t>
  </si>
  <si>
    <t>Bipolaris maydis clone FNFP45-L05, complete sequence</t>
  </si>
  <si>
    <t>Piromyces sp. E2 clone 29 beta-glucosidase family 3 protein Cel3A gene, partial cds</t>
  </si>
  <si>
    <t>Piromyces sp. E2</t>
  </si>
  <si>
    <t>Bipolaris maydis clone FNFP65-J08, complete sequence</t>
  </si>
  <si>
    <t>Bipolaris maydis clone FNFP49-J21, complete sequence</t>
  </si>
  <si>
    <t>Bipolaris maydis clone FNFP217-L18, complete sequence</t>
  </si>
  <si>
    <t>Leptosphaeria maculans brassicae jn3_SuperContig_27 complete sequence</t>
  </si>
  <si>
    <t>Leptosphaeria maculans brassicae wa74_scaffold00376 complete sequence</t>
  </si>
  <si>
    <t>Hemileia vastatrix clone HvCat_contig_45051 retrotransposon Gypsy-like, complete sequence</t>
  </si>
  <si>
    <t>Zymoseptoria tritici isolate M4_8 chromosome 5</t>
  </si>
  <si>
    <t>Hemileia vastatrix clone HvCat_contig_110408 retrotransposon Gypsy-like, complete sequence</t>
  </si>
  <si>
    <t>Bipolaris maydis clone FNFP41-M13, complete sequence</t>
  </si>
  <si>
    <t>Pyricularia oryzae Ina168m95-5 DNA, flanking region to spontaneous AVR-Pik deletion</t>
  </si>
  <si>
    <t>Hemileia vastatrix clone HvCat_contig_66039 retrotransposon Gypsy-like, complete sequence</t>
  </si>
  <si>
    <t>Leptosphaeria maculans brassicae jn3_SuperContig_28 complete sequence</t>
  </si>
  <si>
    <t>Zymoseptoria tritici isolate M4_8 chromosome 2</t>
  </si>
  <si>
    <t>Hemileia vastatrix clone HvCat_contig_64443 retrotransposon Gypsy-like, complete sequence</t>
  </si>
  <si>
    <t>Zymoseptoria tritici isolate M4_8 chromosome 9</t>
  </si>
  <si>
    <t>Leptosphaeria maculans brassicae jn3_SuperContig_19 complete sequence</t>
  </si>
  <si>
    <t>Zymoseptoria tritici isolate M4_8 chromosome 7</t>
  </si>
  <si>
    <t>Leptosphaeria biglobosa brassicae b35_scaffold00076 complete sequence</t>
  </si>
  <si>
    <t>Frogs</t>
  </si>
  <si>
    <t>PREDICTED: Bombina bombina sosondowah ankyrin repeat domain family member D (SOWAHD), transcript variant X1, mRNA</t>
  </si>
  <si>
    <t>Bombina bombina</t>
  </si>
  <si>
    <t>PREDICTED: Bombina bombina sosondowah ankyrin repeat domain family member D (SOWAHD), transcript variant X2, mRNA</t>
  </si>
  <si>
    <t>PREDICTED: Bombina bombina sosondowah ankyrin repeat domain family member D (SOWAHD), transcript variant X6, mRNA</t>
  </si>
  <si>
    <t>Xenopus tropicalis clone CH216-3L17, complete sequence</t>
  </si>
  <si>
    <t>Xenopus tropicalis</t>
  </si>
  <si>
    <t>PREDICTED: Bombina bombina protein lifeguard 1 (LOC128660275), transcript variant X1, mRNA</t>
  </si>
  <si>
    <t>PREDICTED: Bombina bombina protein lifeguard 1 (LOC128660275), transcript variant X2, mRNA</t>
  </si>
  <si>
    <t>Xenopus laevis DNA. BAC clone: XLB1-225B21, complete sequence</t>
  </si>
  <si>
    <t>Xenopus laevis</t>
  </si>
  <si>
    <t>PREDICTED: Xenopus laevis uncharacterized LOC121399172 (LOC121399172), mRNA</t>
  </si>
  <si>
    <t>PREDICTED: Xenopus laevis gamma-aminobutyric acid receptor subunit beta-4 (LOC108700058), transcript variant X7, mRNA</t>
  </si>
  <si>
    <t>PREDICTED: Xenopus laevis gamma-aminobutyric acid receptor subunit beta-4 (LOC108700058), transcript variant X6, mRNA</t>
  </si>
  <si>
    <t>PREDICTED: Xenopus laevis gamma-aminobutyric acid receptor subunit beta-4 (LOC108700058), transcript variant X8, mRNA</t>
  </si>
  <si>
    <t>PREDICTED: Xenopus laevis gamma-aminobutyric acid receptor subunit beta-4 (LOC108700058), transcript variant X4, mRNA</t>
  </si>
  <si>
    <t>PREDICTED: Xenopus laevis gamma-aminobutyric acid receptor subunit beta-4 (LOC108700058), transcript variant X5, mRNA</t>
  </si>
  <si>
    <t>PREDICTED: Pseudophryne corroboree uncharacterized LOC134966172 (LOC134966172), transcript variant X3, ncRNA</t>
  </si>
  <si>
    <t>Pseudophryne corroboree</t>
  </si>
  <si>
    <t>PREDICTED: Hyla sarda uncharacterized LOC130277794 (LOC130277794), mRNA</t>
  </si>
  <si>
    <t>Hyla sarda</t>
  </si>
  <si>
    <t>PREDICTED: Bombina bombina uncharacterized LOC128661332 (LOC128661332), mRNA</t>
  </si>
  <si>
    <t>PREDICTED: Bombina bombina uncharacterized LOC128663919 (LOC128663919), ncRNA</t>
  </si>
  <si>
    <t>PREDICTED: Bufo bufo uncharacterized LOC120999281 (LOC120999281), partial mRNA</t>
  </si>
  <si>
    <t>Bufo bufo</t>
  </si>
  <si>
    <t>PREDICTED: Hyperolius riggenbachi junctional sarcoplasmic reticulum protein 1 (JSRP1), transcript variant X8, mRNA</t>
  </si>
  <si>
    <t>Hyperolius riggenbachi</t>
  </si>
  <si>
    <t>PREDICTED: Hyperolius riggenbachi junctional sarcoplasmic reticulum protein 1 (JSRP1), transcript variant X6, mRNA</t>
  </si>
  <si>
    <t>PREDICTED: Hyperolius riggenbachi junctional sarcoplasmic reticulum protein 1 (JSRP1), transcript variant X5, mRNA</t>
  </si>
  <si>
    <t>PREDICTED: Hyperolius riggenbachi junctional sarcoplasmic reticulum protein 1 (JSRP1), transcript variant X7, mRNA</t>
  </si>
  <si>
    <t>PREDICTED: Hyperolius riggenbachi junctional sarcoplasmic reticulum protein 1 (JSRP1), transcript variant X4, mRNA</t>
  </si>
  <si>
    <t>PREDICTED: Hyperolius riggenbachi junctional sarcoplasmic reticulum protein 1 (JSRP1), transcript variant X2, mRNA</t>
  </si>
  <si>
    <t>PREDICTED: Hyperolius riggenbachi junctional sarcoplasmic reticulum protein 1 (JSRP1), transcript variant X1, mRNA</t>
  </si>
  <si>
    <t>PREDICTED: Hyperolius riggenbachi junctional sarcoplasmic reticulum protein 1 (JSRP1), transcript variant X3, mRNA</t>
  </si>
  <si>
    <t>PREDICTED: Xenopus laevis mucin-2 (LOC108713466), mRNA</t>
  </si>
  <si>
    <t>Xenopus tropicalis clone CH216-123D2, complete sequence</t>
  </si>
  <si>
    <t>PREDICTED: Hyla sarda uncharacterized LOC130290840 (LOC130290840), mRNA</t>
  </si>
  <si>
    <t>PREDICTED: Pseudophryne corroboree protein S100-A16-like (LOC134980080), transcript variant X6, mRNA</t>
  </si>
  <si>
    <t>PREDICTED: Pseudophryne corroboree protein S100-A16-like (LOC134980080), transcript variant X5, mRNA</t>
  </si>
  <si>
    <t>PREDICTED: Pseudophryne corroboree protein S100-A16-like (LOC134980080), transcript variant X4, mRNA</t>
  </si>
  <si>
    <t>PREDICTED: Pseudophryne corroboree protein S100-A16-like (LOC134980080), transcript variant X1, mRNA</t>
  </si>
  <si>
    <t>PREDICTED: Pseudophryne corroboree protein S100-A16-like (LOC134980080), transcript variant X7, mRNA</t>
  </si>
  <si>
    <t>PREDICTED: Pseudophryne corroboree protein S100-A16-like (LOC134980080), transcript variant X3, mRNA</t>
  </si>
  <si>
    <t>PREDICTED: Pseudophryne corroboree protein S100-A16-like (LOC134980080), transcript variant X2, mRNA</t>
  </si>
  <si>
    <t>PREDICTED: Hyla sarda uncharacterized LOC130360892 (LOC130360892), mRNA</t>
  </si>
  <si>
    <t>PREDICTED: Dendropsophus ebraccatus zinc finger protein 420-like (LOC138786708), transcript variant X2, mRNA</t>
  </si>
  <si>
    <t>Dendropsophus ebraccatus</t>
  </si>
  <si>
    <t>PREDICTED: Dendropsophus ebraccatus zinc finger protein 420-like (LOC138786708), transcript variant X3, mRNA</t>
  </si>
  <si>
    <t>PREDICTED: Bufo gargarizans uncharacterized LOC122929100 (LOC122929100), transcript variant X11, mRNA</t>
  </si>
  <si>
    <t>Bufo gargarizans</t>
  </si>
  <si>
    <t>Xenopus tropicalis clone ISB-349A23, complete sequence</t>
  </si>
  <si>
    <t>Xenopus laevis clone CH219-71P23, complete sequence</t>
  </si>
  <si>
    <t>X.laevis transposon Tx1 containing two open reading frames</t>
  </si>
  <si>
    <t>PREDICTED: Xenopus laevis uncharacterized LOC121394666 (LOC121394666), ncRNA</t>
  </si>
  <si>
    <t>PREDICTED: Bombina bombina HMG-box transcription factor 1 (HBP1), mRNA</t>
  </si>
  <si>
    <t>Xenopus tropicalis clone CH216-59H14, complete sequence</t>
  </si>
  <si>
    <t>PREDICTED: Xenopus laevis E3 ubiquitin/ISG15 ligase TRIM25 (LOC108704420), mRNA</t>
  </si>
  <si>
    <t>Xenopus laevis DNA, BAC clone: XLB1-098J10, strain: J, complete sequence</t>
  </si>
  <si>
    <t>PREDICTED: Xenopus laevis zinc finger and BTB domain-containing protein 8B-like (LOC121400590), transcript variant X9, mRNA</t>
  </si>
  <si>
    <t>PREDICTED: Xenopus laevis zinc finger and BTB domain-containing protein 8B-like (LOC121400590), transcript variant X10, mRNA</t>
  </si>
  <si>
    <t>Plants</t>
  </si>
  <si>
    <t>Hevea brasiliensis light-harvesting chlorophyll a/b-binding protein (FCII1) gene, complete cds</t>
  </si>
  <si>
    <t>Hevea brasiliensis</t>
  </si>
  <si>
    <t>PREDICTED: Daucus carota subsp. sativus uncharacterized LOC108217416 (LOC108217416), mRNA</t>
  </si>
  <si>
    <t>Daucus carota subsp. sativus</t>
  </si>
  <si>
    <t>PREDICTED: Helianthus annuus uncharacterized LOC110893890 (LOC110893890), mRNA</t>
  </si>
  <si>
    <t>Helianthus annuus</t>
  </si>
  <si>
    <t>Cannabis sativa cultivar ERBxHO40_23 chromosome 4</t>
  </si>
  <si>
    <t>Cannabis sativa</t>
  </si>
  <si>
    <t>Cannabis sativa cultivar ERBxHO40_23 chromosome 8</t>
  </si>
  <si>
    <t>Cannabis sativa cultivar ERBxHO40_23 chromosome 6</t>
  </si>
  <si>
    <t>Eragrostis tef cultivar Dabbi chromosome 2A</t>
  </si>
  <si>
    <t>Eragrostis tef</t>
  </si>
  <si>
    <t>Cannabis sativa cultivar ERBxHO40_23 chromosome X</t>
  </si>
  <si>
    <t>Eragrostis tef cultivar Dabbi chromosome 4A</t>
  </si>
  <si>
    <t>Malus domestica cultivar Golden Delicious chromosome 17</t>
  </si>
  <si>
    <t>Malus domestica</t>
  </si>
  <si>
    <t>Brassica rapa genome, scaffold: A08</t>
  </si>
  <si>
    <t>Brassica rapa</t>
  </si>
  <si>
    <t>Malus domestica cultivar Golden Delicious chromosome 09</t>
  </si>
  <si>
    <t>Malus domestica cultivar Golden Delicious chromosome 03</t>
  </si>
  <si>
    <t>Triticum aestivum clone BAC 1551N13, complete sequence</t>
  </si>
  <si>
    <t>Triticum aestivum</t>
  </si>
  <si>
    <t>Malus domestica cultivar Golden Delicious chromosome 13</t>
  </si>
  <si>
    <t>Triticum turgidum</t>
  </si>
  <si>
    <t>PREDICTED: Glycine max uncharacterized LOC106799285 (LOC106799285), mRNA</t>
  </si>
  <si>
    <t>Glycine max</t>
  </si>
  <si>
    <t>Cannabis sativa cultivar ERBxHO40_23 chromosome 3</t>
  </si>
  <si>
    <t>Malus domestica cultivar Golden Delicious chromosome 08</t>
  </si>
  <si>
    <t>Cannabis sativa cultivar ERBxHO40_23 chromosome 5</t>
  </si>
  <si>
    <t>Triticum turgidum subsp. durum Pm3 locus, genomic sequence</t>
  </si>
  <si>
    <t>Triticum turgidum subsp. durum</t>
  </si>
  <si>
    <t>Malus domestica cultivar Golden Delicious chromosome 11</t>
  </si>
  <si>
    <t>Malus domestica cultivar Golden Delicious chromosome 16</t>
  </si>
  <si>
    <t>Malus domestica cultivar Golden Delicious chromosome 14</t>
  </si>
  <si>
    <t>PREDICTED: Lycium barbarum uncharacterized LOC132624992 (LOC132624992), transcript variant X2, mRNA</t>
  </si>
  <si>
    <t>Lycium barbarum</t>
  </si>
  <si>
    <t>Malus domestica cultivar Golden Delicious chromosome 06</t>
  </si>
  <si>
    <t>PREDICTED: Lycium barbarum uncharacterized LOC132624992 (LOC132624992), transcript variant X1, mRNA</t>
  </si>
  <si>
    <t>Malus domestica cultivar Golden Delicious chromosome 02</t>
  </si>
  <si>
    <t>Malus domestica cultivar Golden Delicious chromosome 12</t>
  </si>
  <si>
    <t>PREDICTED: Helianthus annuus uncharacterized LOC110888816 (LOC110888816), mRNA</t>
  </si>
  <si>
    <t>Malus domestica cultivar Golden Delicious chromosome 15</t>
  </si>
  <si>
    <t>Malus domestica cultivar Golden Delicious chromosome 01</t>
  </si>
  <si>
    <t>Malus domestica cultivar Golden Delicious chromosome 10</t>
  </si>
  <si>
    <t>Malus domestica cultivar Golden Delicious chromosome 05</t>
  </si>
  <si>
    <t>Malus domestica cultivar Golden Delicious chromosome 07</t>
  </si>
  <si>
    <t>PREDICTED: Hevea brasiliensis uncharacterized LOC131183168 (LOC131183168), mRNA</t>
  </si>
  <si>
    <t>Malus domestica cultivar Golden Delicious chromosome 04</t>
  </si>
  <si>
    <t>PREDICTED: Trifolium pratense uncharacterized LOC123904892 (LOC123904892), mRNA</t>
  </si>
  <si>
    <t>Trifolium pratense</t>
  </si>
  <si>
    <t>PREDICTED: Coffea eugenioides uncharacterized LOC113768668 (LOC113768668), mRNA</t>
  </si>
  <si>
    <t>Coffea eugenioides</t>
  </si>
  <si>
    <t>PREDICTED: Coffea arabica uncharacterized LOC113699807 (LOC113699807), mRNA</t>
  </si>
  <si>
    <t>Coffea arabica</t>
  </si>
  <si>
    <t>PREDICTED: Coffea arabica uncharacterized LOC113692333 (LOC113692333), mRNA</t>
  </si>
  <si>
    <t>PREDICTED: Coffea arabica uncharacterized LOC113737492 (LOC113737492), mRNA</t>
  </si>
  <si>
    <t>Brassica rapa genome, scaffold: A09</t>
  </si>
  <si>
    <t>PREDICTED: Miscanthus floridulus uncharacterized protein (LOC136486064), mRNA</t>
  </si>
  <si>
    <t>Miscanthus floridulus</t>
  </si>
  <si>
    <t>Brassica napus LINE retrotransposon Bali1A, complete sequence</t>
  </si>
  <si>
    <t>Brassica napus</t>
  </si>
  <si>
    <t>Cannabis sativa cultivar ERBxHO40_23 chromosome 7</t>
  </si>
  <si>
    <t>Mammalia</t>
  </si>
  <si>
    <t>PREDICTED: Saccopteryx bilineata 28S ribosomal RNA (LOC136318438), rRNA</t>
  </si>
  <si>
    <t>Saccopteryx bilineata</t>
  </si>
  <si>
    <t>*Likely Avian R2 contaminant</t>
  </si>
  <si>
    <t>Equus caballus genome assembly, chromosome: 14</t>
  </si>
  <si>
    <t>Equus caballus</t>
  </si>
  <si>
    <t>Atelerix albiventris clone LB4-372K23, complete sequence</t>
  </si>
  <si>
    <t>Atelerix albiventris</t>
  </si>
  <si>
    <t>Atelerix albiventris clone LB4-495B20, complete sequence</t>
  </si>
  <si>
    <t>Equus caballus genome assembly, chromosome: 19</t>
  </si>
  <si>
    <t>Atelerix albiventris clone LB4-108K18, complete sequence</t>
  </si>
  <si>
    <t>Pig DNA sequence from clone CH242-510M7 on chromosome X, complete sequence</t>
  </si>
  <si>
    <t>Sus scrofa</t>
  </si>
  <si>
    <t>Pig DNA sequence from clone CH242-170P19 on chromosome X, complete sequence</t>
  </si>
  <si>
    <t>Monodelphis domestica BAC clone MDAEX-232I4 from chromosome y, complete sequence</t>
  </si>
  <si>
    <t>Monodelphis domestica</t>
  </si>
  <si>
    <t>Monodelphis domestica BAC clone VMRC6-396P22 from chromosome y, complete sequence</t>
  </si>
  <si>
    <t>Monodelphis domestica BAC clone VMRC6-196M4 from chromosome y, complete sequence</t>
  </si>
  <si>
    <t>Monodelphis domestica clone VMRC18-123K23, complete sequence</t>
  </si>
  <si>
    <t>Monodelphis domestica BAC clone VMRC6-134N5 from chromosome y, complete sequence</t>
  </si>
  <si>
    <t>Monodelphis domestica BAC MDAEX-47N22 from chromosome Y, complete sequence</t>
  </si>
  <si>
    <t>Monodelphis domestica, clone XX-2262O1, complete sequence</t>
  </si>
  <si>
    <t>Atelerix albiventris clone LB4-419B9, complete sequence</t>
  </si>
  <si>
    <t>Atelerix albiventris clone LB4-443C20, complete sequence</t>
  </si>
  <si>
    <t>Monodelphis domestica, clone XX-28D5, complete sequence</t>
  </si>
  <si>
    <t>Monodelphis domestica, clone XX-20E6, complete sequence</t>
  </si>
  <si>
    <t>Pig DNA sequence from clone CH242-180F1 on chromosome 2, complete sequence</t>
  </si>
  <si>
    <t>Pig DNA sequence from clone CH242-1I1 on chromosome X, complete sequence</t>
  </si>
  <si>
    <t>S.harrisii DNA sequence from clone VMRC49-121H5, complete sequence</t>
  </si>
  <si>
    <t>Sarcophilus harrisii</t>
  </si>
  <si>
    <t>Equus caballus genome assembly, chromosome: 24</t>
  </si>
  <si>
    <t>Equus caballus genome assembly, chromosome: 15</t>
  </si>
  <si>
    <t>PREDICTED: Monodelphis domestica phospholipid phosphatase 7 (inactive) (PLPP7), transcript variant X1, misc_RNA</t>
  </si>
  <si>
    <t>S.harrisii DNA sequence from clone VMRC49-105P19, complete sequence</t>
  </si>
  <si>
    <t>Monodelphis domestica BAC clone VMRC6-441O17 from chromosome y, complete sequence</t>
  </si>
  <si>
    <t>Pig DNA sequence from clone CH242-13C6 on chromosome X, complete sequence</t>
  </si>
  <si>
    <t>Muntiacus reevesi clone CH245-471J21, complete sequence</t>
  </si>
  <si>
    <t>Muntiacus reevesi</t>
  </si>
  <si>
    <t>Pig DNA sequence from clone CH242-56C19 on chromosome X, complete sequence</t>
  </si>
  <si>
    <t>Monodelphis domestica BAC clone VMRC6-644P5 from chromosome y, complete sequence</t>
  </si>
  <si>
    <t>Pig DNA sequence from clone CH242-15L16 on chromosome X, complete sequence</t>
  </si>
  <si>
    <t>Pig DNA sequence from clone CH242-97L21 on chromosome X, complete sequence</t>
  </si>
  <si>
    <t>Equus caballus MHC class II region on chromosome ECA20</t>
  </si>
  <si>
    <t>Bos taurus Y Chr BAC CH240-354D18 (Children's Hospital Oakland Research Institute Bovine BAC Library (male)) complete sequence</t>
  </si>
  <si>
    <t>Bos taurus</t>
  </si>
  <si>
    <t>Bos taurus Y Chr BAC CH240-82K5 (Children's Hospital Oakland Research Institute Bovine BAC Library (male)) complete sequence</t>
  </si>
  <si>
    <t>Bos taurus Y Chr BAC CH240-6J19 (Children's Hospital Oakland Research Institute Bovine BAC Library (male)) complete sequence</t>
  </si>
  <si>
    <t>Equus caballus genome assembly, chromosome: 26</t>
  </si>
  <si>
    <t>Monodelphis domestica clone VMRC18-940P17, complete sequence</t>
  </si>
  <si>
    <t>Equus caballus genome assembly, chromosome: 16</t>
  </si>
  <si>
    <t>Pig DNA sequence from clone CH242-371L5 on chromosome X, complete sequence</t>
  </si>
  <si>
    <t>Sus scrofa BAC clone KNP_768E9</t>
  </si>
  <si>
    <t>TPA: Bos taurus breed Hereford TRA/TRD locus</t>
  </si>
  <si>
    <t>Pig DNA sequence from clone CH242-251N15 on chromosome X, complete sequence</t>
  </si>
  <si>
    <t>Pig DNA sequence from clone CH242-191P18 on chromosome X, complete sequence</t>
  </si>
  <si>
    <t>Pig DNA sequence from clone CH242-212E1 on chromosome X, complete sequence</t>
  </si>
  <si>
    <t>Pig DNA sequence from clone CH242-32F2 on chromosome X, complete sequence</t>
  </si>
  <si>
    <t>Pig DNA sequence from clone CH242-207I19 on chromosome 7, complete sequence</t>
  </si>
  <si>
    <t>Equus caballus genome assembly, chromosome: 17</t>
  </si>
  <si>
    <t>Equus caballus genome assembly, chromosome: 18</t>
  </si>
  <si>
    <t>Moles</t>
  </si>
  <si>
    <t>Talpa occidentalis isolate TD23 talOcc4.659, whole genome shotgun sequence</t>
  </si>
  <si>
    <t>Talpa occidentalis</t>
  </si>
  <si>
    <t>Talpa occidentalis isolate TD23 talOcc4.384, whole genome shotgun sequence</t>
  </si>
  <si>
    <t>Talpa occidentalis isolate TD23 talOcc4.1138, whole genome shotgun sequence</t>
  </si>
  <si>
    <t>Talpa occidentalis isolate TD23 talOcc4.262, whole genome shotgun sequence</t>
  </si>
  <si>
    <t>Talpa occidentalis isolate TD23 talOcc4.1218, whole genome shotgun sequence</t>
  </si>
  <si>
    <t>Talpa occidentalis isolate TD23 talOcc4.2373, whole genome shotgun sequence</t>
  </si>
  <si>
    <t>Talpa occidentalis isolate TD23 talOcc4.57, whole genome shotgun sequence</t>
  </si>
  <si>
    <t>Talpa occidentalis isolate TD23 talOcc4.447, whole genome shotgun sequence</t>
  </si>
  <si>
    <t>Sorex araneus isolate GB8-d contig197506, whole genome shotgun sequence</t>
  </si>
  <si>
    <t>Sorex araneus</t>
  </si>
  <si>
    <t>Sorex ornatus voucher MVZ:Mamm:240319 SCAF_3, whole genome shotgun sequence</t>
  </si>
  <si>
    <t>Sorex ornatus</t>
  </si>
  <si>
    <t>SI Table 3: Species with no R2s, or partial matches. Best matches in red indicate false postives or potential contaminant data.</t>
  </si>
  <si>
    <t>Supplementary Table 4: Porifera non-specifc R2 homologues and Utopia non-LTR TEs</t>
  </si>
  <si>
    <t>Code</t>
  </si>
  <si>
    <t>Nucleotide (Flanking sequence is embedded)</t>
  </si>
  <si>
    <t>ORF</t>
  </si>
  <si>
    <t>Xestospongia muta</t>
  </si>
  <si>
    <t>Giant barrel sponge</t>
  </si>
  <si>
    <t>Porifera</t>
  </si>
  <si>
    <t>Demospongiae</t>
  </si>
  <si>
    <t>odXesMuta1.1</t>
  </si>
  <si>
    <t>NS-R2-1_Xmu</t>
  </si>
  <si>
    <t>TATTACCATATTTGTCCACACCTTATAAGGGTTTTTGGTGTATTGTTGGTAATTGTTTATTCAGAATATAATCCCCTATAAAGGGGAAATAGGCCACACCTGGAGGTACTGCAATTATAGGACATATTCCAGATCTCCTCTCGATAATGGCTTAAGTACAACAACCAGACAAGTAAGACATGAGGTTATGGTAGGATCTGGACTAATGAGACACTGGAACATGTGGGTGACTCTAGCTATCTCACGATTGTCTTCTAATGAGAACAGTCCGAGGCCCCCAAAGTTCTTTTTGGTGTAAAGGAAATGGATGATTGTACGTCGAGGCAGTCTGAGTCCCTTCTTTACAGCTGCGCGTATTTCAGTATCTACGTTTCTAGCCCATCCTAATGTAGAGAGTGCTGCTCGTAGATGGTAGGTCGACTTAGATATGATAAAGGTAAAGTCTACCATCCTTGAGATGAAGGCATTCTGATACTAAGTCCGATAGGCGCTGGTTTGCCAAGGAGCAACGAAGAAAGTTGTGTAGACCCAGCCTAGAGAAGGGAGAGCTGCCCTCAGATAGTATGTTGCCTTTGAGATGACGAACGTATTAATTGCGTCAATCTTCTGCCAGTCCGTCAAAAGGCTACTACACACTGACGAAGCCTCGGTCACCAATGTCTTTCTTAGAGTATCGAGAGTAGTTATGCGAGTTCGGCCCGTATCTACTCCAAGATAATGGTACCGCTCACTCCATTTGAGAGCTTGAACAGGCTTCCCTTTGATGAGAGGTGTAAATGATTGTACATATTTACGGGGGGTACTGTTGATGCACGATAGTGAAGCACATTTCTGGACATTAAAGGACATCCCAGCCCAATCCATAAATTCTACCATCCTTGTGATGAAGCCGTTCACTTGCTCCTTTGAGTGAGCAACAATACACATGTCGTCTGCATATGCCAGGTACTTCACAACAAGTGTTGATGCTATCTCATAACCACCTTCCACGCCGTCTAATCCAGAGAGCATTCCTTGCATTGCTAGGTTGAACAGTAGGGGACTTAATGGACAACCCTGTTTGACTCCAACCATCAGGGGGATAGAGTCTGTGAAGTCCGAACCAGTCCGGATTCTTGAGGAGGAGCCATTATATATATCTCGACAGAGAGAGATAAAAGATTTAGGTAAGGAAAGTCTTGACATCATGTCGAAGAGAACGGAGTGTAACACCGACCCAAAGGCATCTTTCAGATCGAACCAGACGACGTATAAGTCTTTGCAACTTCGCTTGCTGTCCTCGAAGAGAGATGTCATTAGGAACGAGTGTTCAAAACAACCTTCGTAGGGCATGAAGCCTTTTTGGAATGGCGAGATGACACTGCCCTCAATGCAAAACCCTGCCAGCCGCTTTGCAAGAACTGCTGTAAAAACTTTATATATGGTGCACTGAAGGGAGATTGGACGCCAATTCGATGGATCATTGCGATTGCCCTTTTTGTGGATGAGGACAGTCCAGCTTTCCTTCCATGGGCCCGGTACTCTATTGTTCCTCAGACAGATGTTGAAGATCTTGGTGAGAAGGAGGTCGCCTCGTGGTAGGCTTTTCCAGAAACGGTAGGATAAATGGTCCGGTCCTGGACTTGATTCGAGGGGGAGTCTTTTCAGCTGTGCTGAGACCTCCACTTTTTTCACTTCGTAAGTGAGATCGTCAGACTCGACCGCCTCTCCAGATGGGAGCCAAGCTGGTGGTGGAGGTGAGGATGGAGGGGGAGAGCGGTTGAAATGAGCTTTGAGTTGGTCTTTCGGGATCTGGCAATAGACCGGCTCCTCTTTGATTATAGACCTGAAACACTTCTTCCGATTTTGCCTATATTCAGCCTGTAACATCTTTGCTCTCCTAGCTCTATCCCTGTGATGACGACGGGGACCAGTCCCAGTAGTCCTATCTTTTGCATCCCCTGTATGGCCAGGTTGAAGAGTAGGGGACTTAGAGGACAGCCTTGTTTCACTGTTTTTGATCTGGGGTATGATGCCTTCTAGAACTAGATTAAATAGCAGGGGGCTCAAGGGGCGACCTTGCTTTATGCCTCTGTGGACTGGGATATCACGGGAGAGGCCCTCCTTGGTTCTTACTTTATTGGTCGAGTTAGTGTACATCTCTCTGCATGGGGGAGAAGGGGTCACAGGTTAACGAGGCACATTTGTGAGTGGAGAAAGAAAGGCCGGCCCATTTGGTGAATTTGCTTAGTTCACTTAGGGTATTGTCAAGGTGTTCTTTTCTTTCAGGTATGATGCAGGGATTGTCACCATAGGCTAGGGATTTAATTGTTATCTCACCAATGTGAAAACCATCATTTGCTGAGTTTATGGCTGCTAAGGCTCCTTCCATGACAAAGTTGAATAGTATTGGGCTGAGGGGGCAGCCCTGCTTGACTCCTTGGGTGATGTTAATTGGAGTTGTTAGTCCTTTGTTGGTTTTTATTTTGGTGGATGAGTCTGTGTAGATGTCCTTGATGGTGTCTAGTGTGGAGGTGGCAAGTCCAGCTCTGTCTAACATCTCAATAGTGTGATGTGTAACTGACCCAAAGGTGTCTTTTAGGTCCAGCCATATAATTGTGATGTTCTTCTTTTCATGACTGTTCCTGTAGGTAAGAAATTGGAGCCATCCCTAATTGTGAATTGTACATACTAAAATGTTGCGTAGTCTCCATTATAAATCCAGTGACTACTGTATCTGGAGCTTTGTGTTTTGCCAGCCTCCATAATTTTCCACACCTTTAAAGGATTCCATCTGGCATTTTTGGTGTATTGTTGGTAATTGTTTATTCAGAATATAATCCCCTATAAAGGGGAAGTGGGCCACACCTGGAGGTACTGCAATACCAGGGCAACCCGTGGAGTGAGGGAAGCAAGCTTCACACACCACTCCTAATAGAAAAAATTGGGTTAATAGCTTGAGGATACATGATCCTCGTTCGAGCTATTAAACTCGAAAGAACAGTTCAAAATATTCTTTTTCAAAAAAGAGAAAGACAGGACAAGAAATGCAAGTATAATATGTACTTGAGACTGTCGCCAGTCTATTGTCCCTCGGAATATACCGGAGATATAATAACAAATGAATAGTATAGTAAAAGATAATTAGATAGTTCAGATAGATTTTAATGGAAAATGATTTGTTGTTAGGCTGGCATTTGAGAGGTTGATTTGTTTCTCCAAATTCGTAGTGAACCTTCGATAGCATCTACACAGCATAGCTTTCTAAACAGGCTGGAGTATTTCTTTGACATCCCAAATAACCTTAGAGTGTCTTCGTTTTTTGAGTCCCAAGATCCCAGACTTCCTATTACTATGACTCCGAATTCCACTTTGTTATATTGGGTTTTGGCCCAGTCTACCAGATCTGCATATTTCTGGGTTTTCTCGCTTCTTGCTTTATCGAAAGCATCAGGGCCGGACTCAATTGGTACTGTGATATCTATTATTTTTATTTCTGAGTTATTGCTCACTACTGTTATATCTGGTCTGAGCTGGCCAGGAGAGTTTGGTATTTTCTGGTCAATATATAGATTGGTATTCTGCCTGTTTATAGCCTTAGCACATCGATTTACTATGGTGTTATGGCATTCTCTCATTAGACCAGCATTAACTGTACAGCCATTTAGTACGTGGGCTAGGGATTCTGGCTCCTGACGACATTTTTGGCATGTGACACATTGTGTTTTGCTTATTCTTTTGCAGACTGTTTTGACTGGTAGAAGGTTACATCTGGCTTTAGTTGCAAAACGATATGCAGCAAATGACATGTACTGGCCCGAGCCTATCCAGAAGTTTCCAACTGCATTTTGACTGACTAGGTGAAAGGCCCTTCCTTGATCTGGGGCTTCTTTTAGTTTTCTTAGGTGTTGTTCCTGGAGGTCTTCGTTTACTATTTTGTTTATTAATTTTGGGGACTCTGAGGTCACAGTAGCTCCAGACTTGTGGGTCAGCGTGATTTCTTTTTCCAGAGAGATTCTGAGGCTAAGATTTTGCAGAGTTTTCCTGACTCCAGACCATAGACTCTGAACATCACGACCTCTATTCATTTCTCTCAGAGGTGGTGTTGAATTTAGGAATTCTTCTAATTCCTTGGCAGAGGGATTTTGTATATTACGCCTTTTTGCAACAGTTTGTCGTAGCTGACTGATGGCGCAATCACGAACAAAGCTATCAGGAGATGTTAAAAATTTGAACAGGTTGGACACTTTGGCTACCTCTAGCCTATCTTGTAAGCTTGTGAGGCCTAGACCTCCATGTTTCTTGTGTACATAGAAGAAATGGGTGATAGCTCTCCTAGGCAGTTTCATCGATTTCTTCAGCATGCCCCTGACTCTTTTGTCAATGGATTGGACCCAGTTGAGTGATGGGGAGTTTGTTCTTAGGTGGTAAAAGGCTTTAGGCAGTACGAAGACGTTGAGAGCTTCAATTTTCTGCCAATCTGTGAGTAGACTTTTGGTAATTAGGTCTGCTTCTTTTGTTATTTCCAGTTTTAAGTTTTTGAGTGAGGCTGGTCTTTCTCTCCCTACTGGGACCCCTAGGTATTTATAGCGGTCTGTCCATTCTAGAGCTTTGACCGGCCGTCCTTGTAGAGATGGGGAAAAGGATTCTACGTATTTTCTTGGCTTGCTATTTACCATTGACAATGCTGCACATTTGTCGACATTGAACTCCAGCTGGGCCCAAGCACAGAATTTCTCTATTGTGCTCATCATTGTGTGGATTTCATCTTTGGTGGTGCCTATAATGCACAGGTCATCGGCATAAGCAAGATATTTTAGGCGCAGTTGGTCACTGAATGCATATCCTGCGTTGGCATTGTCAAGGCCAATTAGCATTCCTTGTATGACCAAGTTAAATATGAGAGGACTCAGGGGGCATCCTTGCTTTACTCCTATCTTTTGGTGGATGGGGTTGGAGTAGCCTCCTAATGTTCTAACACGGTATGTTGAGCTTGTGTAGATGTCTTTGCAGACATTAATGAACTCTGATGGAATGTTGAGTCTGTTCATCATGTCGAATAGCAGATCGTGTGTTACGTTGCCGAAGGCATTTTTTAGGTCAAACCAAACTACACGTAGGTCTCGGCACCTACGCTTGCTGTCTTCAAAGAGTGAGGACATCATGAAGGAGTGCTCGAAGCATCCTTCGTAAGGAAGGAAACCCTTTTGCATCGGTGAAATCGTCCCGTTGTCAATGCACCAGCAGGCTAGTCTTTTTGCTAGTATAGCAGCATATATTTTATATATGGAATTTTGTAGGGCAATGGGACGCCAATTTGCAGGGTTATTAGGGTCGCCTTTTTTGTAGATCAGGATAGTGTTGCTCTCTTTCCAGCTGGATGGTACGCGTTCATTAGATAGACAGATGTTGTATAGTTTACAGAGTGCTTCCTTGCCTTCTTGGCTGATGGATTTCCAGAAACTGTAATCTATACCATCTGGTCCTGGGCTTGAATCGTATGGAAGTCGGCGAAGTTGGTATTCCATCTCTTCCTTTGTTATTGGGTACGTTAGGTCATTAGAAGAACTGGTATCCGCTTGGGGGTCCCTAGAGGGTATCCAGTTTGGTATGGTGGAGTTGTTTGGAGGGTGAGGGGTAGAGTTGAAGTATTTCTCGATTTTTTCGGCTGGGATGTTACAGTAGCGAGGTGAATTTTCTACAATTGATCTAATACATTTTTTCCTGTTGGCTCTATAGAATTTTTGTAGTTTGCAGGCTTGTTGTTTTCTGTTCTGTCTGTGGTGTTTCTTCTTTTCCTGCGAGGGGTGATGGTTAGAACTGCCTGGTGTTTCTTGATGGGGATTGTCTGATGTCTCTTGATTGTTGTTGGCTGTTCTTTTCCTGGCTCTTTTCTTCCAGTGAGTGGTATTATGTGTAGGCGGATGATTCTTACTGATATTCTTGTGAGATTTTAGGTCTTTGATCCAATTGGTGGTTAGGATTGATAGAGTCATCCATTCGTCATTATTTAGCTGTCTCTCTGTATAGTTATTGAGCGAATTTGAGAAGTTGGACATGATTTGTTTGATCATATCTTTTCTGCTAGCTTGTGAAGTTTGGTTGGTCTCGCTAGTGAGTGGGATGACCTCATTTGTATCCTCATCAGGAGGTGCAGCATCTTGTTCATCAGCTTGAGGAGGGAGATCATCCATTGGTTTGCTAGCTTGAGGAGGGAGAACATCATAGTTGGGGTCCATGGGAGTGTTTGCTGGGAGGGGAAGAGCATTATTATTATTGTTAATATTAGAGTTATCTAGATTAAGATCAATATCTCGGGGATCATTTTGTTTTGGACTTACGACACCTTCTGATGGGTGATCTGGATTAGATAATGTGTTATCGGTAGTAGGTCTTTCCTCCAGTAAAATGTTGGGGTTGTTTCTCAGGAGATTACGCTTATACCTGCCTACTTGTTCAGTACTCTTTGTACCAATTACTTCAGCTAGTTTAACGTTGGATGAGGGACCGTATTGATGTAGAGCTTCCATAAGTAAGGCATGTTCCTGTCTTGTCCAGGATCTTGTTTGATTTTGAGAGGCCTCCAGGTTTCTTTTACTGCTGGCTTCAGCTGGGTGTTGGTTACGAATATGCTGACTTAGACTTTTCTTGTTAGGAAAGAATCCTTCGCAGAATTCACATTTGAGTGTGCCAGAGTCGCTGGTACTTCTGTCTATGGTGATTGGACCATGACTCTTGGTATAGTGATTTGATATGGATTTTTTGCTTCCATATTTCTTGTTACAGGTACTGCATTCGAAAGTCACGTTGATCTCCTCCAGTGGATGAGCTCTCTGGAGATGGCGTGTCCACGAGGAGTAGATGGAGTAGTCTACTTTGCAGATGGGGCACTGGAAGATAGTTTGACTGGGGTAGGAGATGATGATTGGGGATTCCATTGGGTCGCACTGTTTTTCCAGAGGTTAGAGATATTTCTTCTGCTGTTGAGTGAGAAGGTCCTCTCAGTTTTGAGAATGATGGAGACTCTTTACGCTTCTTGAGTAGGAGTTCACGGAGTAGTAGAGTTTGATCTCACATTAAACTCGGGAGACTCTTTATGCTTCTTGAGTTCTTGAGTAGGAGTTCACGGAGTAGTAGAGTTTGATCTCGCATTAAACTCGAAAGAACAGTTATTTCTACTTGATCGTCACCATAGGCTAGGGATTTAATTGTTATCTCACCGATGTGAAAACCATCATCATTTGCTGAGATTATGGCTGCTAAGGCTCCTTCCACGACAAAGTTGAATAGTATTGGGCTGAGGGGGCAGCCCTGCTTGACTCTTTGGGTGATGTTAATTGGAGTTGTCAGTCCTTCGTCAGTTTTTATTTTGGTGGATGAGTCTGTGTAGATGTCCTTGATGGTGTCTAGTGTGGAGGTGGCAAGTCCAGCTCTGTCTAACATCTCAAAAGTGTGATGTGTGGTACTGATCCGAAGGTGTCTTTTAGGTCCAGCCATATAATTGTGATGTTTCTCTCTTTTCATTGTGGGTCAGTGTGATTTCTTTTTCTAGAGAGATTCTGAGGTTAAGACTTTGCAGAGTTTTCCTGACTCCAGACCATAGACTCTGAACATCACGACCCCTATTCATTTCTCTCGGAGGTGGTGTTGAATTTAGGAATTCTTCTAATTCCTTGGCAGAAGGATACTGTATATTACACCTTTTTGCAACAGTCTGTCGTAGCTGACTGATGGCACAATCACGAACAAAGCTATCAGGCGATGTTAAGAATTTAAACAGGTTGGACACTTTGGCCACCTCTAGCCTATCTTGTAAGCTTGTGTGGCCACCTCTAGCCTATCTTGTAAGCTTGTGAGGCCTAGACCTCCATGTTTCTTGTGTGCATAGAAGAGATGGGTGATAACTCTCCTAGGCAGTTTCATTGATTTCTTTAGCATGGTTCTGACTCTTTTGTCAATGGATTGGACCCAGTTGAGTGATGGGGAGTTAGTTCTTAGATGGTAGAATGCTTTAGACAATATGGAGACATTGAGAGTGGTGTCCAGTACCTACTTGTACCTGTTGCAGCTTGAAGGTCTCTCTGTTCACTAGCTTCGTCGACATGAGCGTTCCGGATGTGTTGGCTCTTGCTCCTTTTGCTGGGGAACCTTTCTTTGCAGAAGTCACATGGGTAGCTTCTAGGAGAAGGTGAGGTCCTCACAGCTTGACCCGTTGAGCGGCTTGAGTCTTCTTAATGTATCTGAGTCTTCTCTCTCAATTATTTCCGCTAGCCAGTGAGGAGGAGTGCTGGTATTTATTGATGGTGCTTGGCTGAAAAATGATTCCAGCCTGTTTATTGGGATCTTACAGAAGTTTGAGCGGCGTCCCTCTACAATCTCTATTACACATTTTTTATGATTGTGTCGGTATGACATCTGTATGTAACGGGCTTTAGCAGCCTGGTTGCGACCTTGGTCCTTGGCTTGTAGCAACTGGGAGAGTCTTGCTTCGTGAGTTGTTTCTACCAGGACTTTTGTCAGTAAACCTCTTTGTTTACTGTGAATTAGTCTTTCGTCATTATTCAGATAGACCTCAGCTTCTTGTAGCTGTATTGCACACTTTAGATGAGATAGCGACTTCCTCACTAGATCCAGAGGCTTCTGACATCTCTTGTTGTGCGTGATTCTTCAGGACTAGCTGGTGTGTTTAGAAAATTCACTATATCACTTGAAGTTAGATTCTCTTTAATTTTCCCTCTACATTTTAGAGTGGAAGTCAGTTGAGACCATGCAACGTCTTGTACCCGTCTGTCCCGGCTTGACAAGATGACCAAATATTTGTAGTTGTCATCTCTCTGCATGGGGGAGAAGGGGTCGATATATTGCCTAGGTGTGTTGTTGACACAGGTTAAAGAGGCACATTTGTGAGTGGAGAAAGAAAGGCCAGCCCATTTGGTGAACTTGCTTAGTT</t>
  </si>
  <si>
    <t>PLEKQCDPMESPIIISYPSQTIFQCPICKVDYSIYSSWTRHLQRAHPLEEINVTFECSTCNKKYGSKKSISNHYTKSHGPITIDRSTSDSGTLKCEFCEGFFPNKKSLSQHIRNQHPAEASSKRNLEASQNQTRSWTRQEHALLMEALHQYGPSSNVKLAEVIGTKSTEQVGRYKRNLLRNNPNILLEERPTTDNTLSNPDHPSEGVVSPKQNDPRDIDLNLDNSNINNNNNALPLPANTPMDPNYDVLPPQASKPMDDLPPQADEQDAAPPDEDTNEVIPLTSETNQTSQASRKDMIKQIMSNFSNSLNNYTERQLNNDEWMTLSILTTNWIKDLKSHKNISKNHPPTHNTTHWKKRARKRTANNNQETSDNPHQETPGSSNHHPSQEKKKHHRQNRKQQACKLQKFYRANRKKCIRSIVENSPRYCNIPAEKIEKYFNSTPHPPNNSTIPNWIPSRDPQADTSSSNDLTYPITKEEMEYQLRRLPYDSSPGPDGIDYSFWKSISQEGKEALCKLYNICLSNERVPSSWKESNTILIYKKGDPNNPANWRPIALQNSIYKIYAAILAKRLACWCIDNGTISPMQKGFLPYEGCFEHSFMMSSLFEDSKRRCRDLRVVWFDLKNAFGNVTHDLLFDMMNRLNIPSEFINVCKDIYTSSTYRVRTLGGYSNPIHQKIGVKQGCPLSPLIFNLVIQGMLIGLDNANAGYAFSDQLRLKYLAYADDLCIIGTTKDEIHTMMSTIEKFCAWAQLEFNVDKCAALSMVNSKPRKYVESFSPSLQGRPVKALEWTDRYKYLGVPVGRERPASLKNLKLEITKEADLITKSLLTDWQKIEALNVFVLPKAFYHLRTNSPSLNWVQSIDKRVRGMLKKSMKLPRRAITHFFYVHKKHGGLGLTSLQDRLEVAKVSNLFKFLTSPDSFVRDCAISQLRQTVAKRRNIQNPSAKELEEFLNSTPPLREMNRGRDVQSLWSGVRKTLQNLSLRISLEKEITLTHKSGATVTSESPKLINKIVNEDLQEQHLRKLKEAPDQGRAFHLVSQNAVGNFWIGSGQYMSFAAYRFATKARCNLLPVKTVCKRISKTQCVTCQKCRQEPESLAHVLNGCTVNAGLMRECHNTIVNRCAKAINRQNTNLYIDQKIPNSPGQLRPDITVVSNNSEIKIIDITVPIESGPDAFDKARSEKTQKYADLVDWAKTQYNKVEFGVIVIGSLGSWDSKNEDTLRLFGMSKKYSSLFRKLCCVDAIEGSLRIWRNKSTSQMPA</t>
  </si>
  <si>
    <t>Geodia barretti</t>
  </si>
  <si>
    <t>Common sponge</t>
  </si>
  <si>
    <t>Geodia_barretti_n_2022_12</t>
  </si>
  <si>
    <t>NS-R2-1_Gba</t>
  </si>
  <si>
    <t>TTCACACTAAAAACACCTTACACATATTGTATATTATTGTTTACAAAGACATAAAGGGGTTGTGAGTTTTTGCGAAAGCATACCATTCTTTTCCTAAATAAACACTCATACACTCCTCCACATCATGCTGTTCAGAGTTCATGCATGAGGTCAGGAAAATGCTGACCATGCAGTAAGCTCTTTGCCAGTGATTAATTTTGCTGCTTGAATGATAGTATAGTGTCTTTAGGGTGCGGAGTCTAAGAATCTTAGTTGTCCAAAGGTTCTCCTTGTAGCTATACTTCAGTCTTATACCTGCAAATGGTGAGATCAGATCCAGTTGGCATCATAAAATCTGAAACTTTATCTGCTTCTTTTCTTTAGCTTCAGATCAAACTTTTCTTTACTGCTCTTCTTTGTCAATGTAAGATGTGGTATATTATGTACTATACATAATTTCACTACCTCCAATTCCCTCAGTTTTATCACCAACTACCAATGGGATAATACTCTCCTCATCAGTGGAGTCTGAGAATGGACATGTAACAGTGTGTCCTGATACCGCCATCACATTCACCTGCTCAGACACTCTAGTCTTGGGTATGAGATGGTTTGCTCTTCCTCTTCTCAATGAAGACAACTCTCCTGTTCTGGGATCAGATATTGATATTGGAGATCCTATACTAGTGGAGGATGTGTTCACTATCACTCTAGTGGCCAGGGAACTGATGATGGGTGACTTTCGTGGCAACTATACCTCCACTCTGGATGTAGTGGTGAATGATAGAATACAGAATGGAACCAATGTCACCTGCTTCACACCTAATGTGGCCTCTCTTCTCATTTTCCAACAAGGTCGACTGTGATTGGCAAAACTCAATGTGTGATAGCTAGTACGATTATCATGATCCTTATGCTACCAATCCTTAGATAATATTGTGTATGCAGGTCTTCCACTTCCTCCAGATGTCAATGTCAGACATAGTTAGTGATTCTATTGAGGAGTTTACAATCTGCCTCACATGGCAGAGACAGAAGTCTGATTTGTACTACCTGATCAACACTAGCTCTGGCATGGGATATAACCAAACATCCACTGAACTCTGTCTGACAGCAGAGTATAATACTCCTCTACAAGTCTCAGTGGTGGCTGTGAATTGTACAGGGGAAAGTGAGCCAATGACTACCGACATCACCATACGTATGGCAATGATTTACGCTAGTGCTAACATTAAGATTGATTCCTCTCCCTCAGCTGGCTGTGGTCCTCCCAGTCCACCAGTGAATGGCAGTGTTGGTGAGTGGACCGTTCCAGAGTAGGAGCACAGGTCACCTACTCCTGTGACACCACCTGGTTCTGGTGGGAGAGACTGTGGCCACATGCTCTCTCTCTTCTCTAACATGGCTGCCTAGTAGTGATGATGTCATGTGTTTAGACCACAGGTATTGTACAGAAAGAATTAAGTCATATAACTGAATATAATGTTGTACTACATTTCAAACATGTCACAACTCCAGCTCAGTTCAGTGACACTACCAAGTAGCCATGCATGAAGCGTAGAGCATTGAGTCGCTCACTGTGCTTTTGACACACGATGATGGGTGGAAAAAGAGGGCAAGTTCTCTGAGTACAGCAGAAGCAGTGGTCACAACAGGAGTAGTGTGTGTAGTGTGTAGCTTCACTGCTGGACTGCTACTTGGTGTTCTACTGACTCAATGTCATGGTCACTGTCATAGGAAGGGGAAGAGAGGCCAGACTGAGATACCTCCTGTTTATGAGGACATTCCCTATGAACACAGAGTATAATACTCCTCTACAAGTCTCTGTGGTGGCCGTGGATTGTATAGGGGAAAGTGAGCCAATGACTACCAACATCACCATACGTATGGCAATGATTTACGCTAGTGCTATCATTAAGATTGATTCCTCTCCCTCAGCTGGCTGTGGTCCTCCCAGTTCACCAGTGAATGGCAGTGTTGGTGAGTTGACCAGTTCCAGAGTAGGAGCACAGGTCACCTACTCCTGTGACACCCACCTGGTTCTGGTGGGAGAGACTGTGGCCACATGCTCTCTCCCTTCTCTAATGTGGCTGCCTAGTAGTGATGATGTCACCTGTGTCCAACCATCAGGTATATACCATGACTAGTCATTAACTACACATTTGACCCAATAATTATTATGCAGTCGTGCCAGCAGTTACACCGATTATGCCACCAATGAGTCAGGCTGAAACTTAGAGAATGAGTCGTACTGGCTATATCTCCACAGATGGTGATAAAGGAGGCAGTTCTCTGAGCACAGCAGGAGCAGTGGCCACAACAGGAGTATATCGTAAACATAATTATTACACTTAATTAATTAACCTGCACAGCTCCCTCAGTATCAGTGACACTACCAAGTAAGACCAATGCATAAAGCGTATGCATGCATCCTCATGATACTCTGTGACACAGCTATGAATGAAGATGGCAAAAAGAGTGCCAGTGCAGCTCTGAGTACAGCAGAAGCAGTGGCCACAACAGGAGTAGTGTGTGTAGTGTGTAGCTTCACTGCTGGACTGCCACTTGGTGTTCTACTGACTCATTGTCATGGTCACTGTCATAGGAAGGGGAAGAGAGGCCAGACTGAGATACCTCCTGTTTATGAGGACATTTGCTTGAGAAGACCCTCCCTTGAACTCAACACTAATGAGGCTTATGGACATATTTCACACAACTAGTTTTATGTTACATTATAGCTGTACAAAGAGCATTAACTGAATCCTTACATGTTGTTTGATGTGTCTTCTTTATAGCAGTATAGCAAGCATTTGTGACTTCATAATGACGAATTATAGTCCAATGATGATCCAACTAGGGTGGTGATATGGTTACGTCCGATACACTGTTTCGATGGTTGTTGCCTATTTATTGTGCACAACAAACGACGCCGCACTTCATGTGAGTTGACCTGCACACGTACAGACCTTAGTTAGAGAACCAACATGGCTTTGCATGCAAGACTCTTACCAGTTCTCCACCGGTATTGAGAAATCTCTGTCCGTACTGTCATTTTTGATCTAAGTCATGAGATAGGTAATGGACACATAATCCAATCACAGTAGCAAGATGGACTTTCATTAACCCTCGGCGGACTTACTGAGACAGCTTGGCTCTCATGGCTCCATGTGCCACTGGCTCTTGTAAGGTAAGCGTATATGCAAGCACATGCGCAGTTCGCCGAGTGTTTGACACTTTAGTGCTAAATTTTCTTCAGTTTACTGCATTAAGAAGCTACTCACTGCATGCTTTTTCTATCACATTCAGAAAACATCCACCGTTTCTTTCTTGCATGTATGTGTGTCAGGCAGTGGAGAGGCCGAGTGAAGCTGTCAGTCTAAGTCCCCACGTACCTCGCTCCCTCGAGTGGAAGATCCTCTATAACCATCAGTCTAGTTCACCTCTCTCTCCACCACTTTGCCTCTGCCTACCACTTCCTGAGAGCCACCGTGGGACTCAACCCACAATCTAGACAACTCTTCATGCTACTAGCAGGTCTCTCTATTGTAAAATATCTACTGAGGGAACTTTTAAAGGAAGAAATCTCGCAAATTTCTTTATAAGCTGCCTGCAAGAGTTGTCTCTGTGAAATTTTGTGAGCGAGAGAGTTTCATTGAAGGGCCAGCAATATTAGATTGTGTGAAGTTTGACATTTGCTTCCACTGAAACACTAAAGTTTTCGTATGGTTACTGCTGAACAGACTTAGACGTACTAGGGTAATGTCCAAAAGGCTTTTCTGTGGTTTGTTTTCATGGAAACCACGACAAAGGATGTACATTCTATTTTACTGAGAGTGCCCAGGAATGTCATGAATATTTTAGGAAAACCACAAGTGTTTGTGCTGGTCTCCAGTATAAAAGAGGTGCTGGACACATCTCAGCATCGCTTCTCGGCCCTCTCGTGGCTAAGATCAAGTAGAAATAACTGTTCTTACCAGTGTAATACGTGCGGACACTCTGCTGTTTCACTGGGGCCACCTCTCGTTCACGGGTTATTGCCGAGAGAGAGGTGTGCGTTTTTCGTAGCCGATTCTCTGCAGGCGAGAGGCGATCATGGGAGTGGACGACTCATCAACACTTTCAGTGGAAATCATACACCCACAGCAGGCAGTCTTCACATGCCCAATTTGTAACACGTCCTTCTCGGTGTACTCCTCCTGGACGAGGCACTTGACATTCAAACATCCTGAGGCAAAAGTCGACCTGACGTTCAGATGTGGCGAGTGTGAGAGAGCCTTTGACTCCCGGAGATCCGTATCCAATCACCATTCAAAAATCCACGGAAGGGCAACACAGCCTGACCGTGGGGATCGAAGCGGGTCGCCTGATCTGCGAGTTCTGCAGTGAGCACTTCCCGAATAAGCGGTCCCTTGGGCAACATATTCGCAACCAACACATGGCCGAAGCAAGTCGGAAGAGAGCAGCAGAGTGGCAGGCACGTGAGTCTACCCTCTGGACGACGGACGAGCACCAGCTTTTCATCAATGCACTACAAGAGCTCGGCCCTGACTCAAACGTGGCTATCGCCCGGAGGATTCCTACTAAATCAGCGAAGCAAGTGGGAGTCCACAAGAGAACATATCTGCGCGACCATCCAGAAATGCGAGGCACCCCGACATCACCTACGCCCCTAACATCTCTATCCATCACAGATACGCCGCCATCTTCTGCGCCTCCGCCAGCTGGGCAGGCGATCTCCCCAGTTGAATCCACCCACTGCTCCACTATCACCCCTGTCACCCTGGGCTCTGGAGGTGCCCCTGGGCCCTCCACTCTGTCTTTGGGTTCACCCTCCACCCCCAGCACCAACTCATCGAGTGATCTGACCCAGACCTCCGATTTCGCCTCGACCTCCGACTCCGCTGACGCCCACGATACGCGGACCCTCGACATCACCGAACAGCCGAACCTCGATATCCCCAGACCAGCAACTGTACCCGAATCACTAGTTGGGAGGGAAGGGAGGGCTGAGGTGGGGGAGGGATTGCGGTTGGAGGGGGCAGAGGAGGAGGGACTGGATGGACCTGGTGCTGGCGGGGAGGAGGGGAGATTGGAAGGGGAAAGTGGAGGGGGAGGGGTTGCGGAAGAGGGAGACACACGATCGACCATTGCAACTGTGCTTCGCAGGTACAATCGAAATTGCTCTAGATTCATGGACCGAGACCTGTCCACACAAGAATGGTCAGACTTTGAGAACTTGACCAGTGAGCTGACTAATGAGTTAAACCTTCTCCGACCGACCAGACCGGCCACTCATCCAACTACTCATTGGAGGAGTAGACAGGGGCGGCAACGCCAACAGAGACGATCAAACAACAACGAACGAACTCCAGTCCCTGCATCCCCGGACAATTCCATAGGATCCGACTCCATGTCATCACAGGCAACAACACACACACACCCCTCCGGAAACCGAGGGGGCAGAAATCGGCATGACAGAGCAGAAAGGAGGAAACGAGCCAGGGAGGCTAAGAGACTACAGCGCTGGTACAGAGCAAACAAGAAGAAATGCATTCGCTCAATATTGGGGGATGAGTCCCCTCGCTGCGAGATTCCTCTGACTGACCTCACTGCCCACTTCTCCTCCGATCCCCCTGCACCTCTCGCCCCCCCGGATCCAGACCTTCTCCCGCATGCAGTGGAACCAAGCCAGCCCGATGAACTTACATTCCCGATCAGCCTAGAGGAAGTAACCCACCAGCTAGGGAGACTCCCCCTTAACTCTGCTGCTGGCCCCGACGGAATTTCCTACGAGATGTGGAAGTGGAACACCGAAGCCCACCACCTCCTTGTAAAAATCTACAACGTCTGCATGCGAAATGCCCGCATCCCCAGTCAGTGGAAGCTCAGTTCCACCATCCTGATCTACAAGAAAGGCGATAAGACCAACCCAAGCAATTGGCGACCGATATCACTTCAACCAACCATCTACAAGGTGTACGCAGCCATACTCTCCCGCAGATTGGCCGACTGGGCTATCATGAACAAACGAATCAGTCAGGCCCAGAAGGGCTTCCTGCCCTTCGAGGGCTGCACGGAGCACTCCTTCGTACTGCGAAGCGTAATGGAAGACAGCAAACGCCGCAACAAAAATGCAACAATCGTCTGGATAGACCTGAAGAATGCCTTTGGGTCAGTCACTCATGAAACCATGTGGATGATGATGGAGAGGCTTGGAGTCCCTGCGGACTTCCATGAGATCTGCCGTGACATCTACCACAATGCTGAGCACACCATTCGATCCACAGCTGGAACTACTCCACCGATCCCGCTGAATCAAGGCATCAAACAGGGATGCCCCCTGAGCCCCCTTCTCTTCAACATCGTTCTGGAGGGGCTCATCCCCAAACTCGCCACCTTCGACGGATACCGCTTTCAGAATGGAGCCAAGACCAGCTGCCTCGTGTTCGCGGACGACCTCTGCTTACTAAGTTCGACCACCGAAGAAGCCCAAGATATGGTGCAAGCAGCAAACGAATACTTCGATTGGGCTGGGTTCCGGATGAACGCAGAAAAGTGTGGCTCTCTCACGATGGTAAACAACCGGAGCAGGAGGTTCGTGGCACCATTCCCCCCAAAAATAGACGAAGAACGCTCCATCCCCCCCCTTGAGTGGGACGATTCTTACCGCTACCTCGGGGTACAGGTTGGCCGTGAGAGCAAGCAATCGCTAGCAGATCTAGCCGAATCCATCACAACGGACGCAGAGAAGGTGGGGTCCTCGGCTCTTGCCGAATGGCAGAAGATCGATGCTATCCGCACCTTCATCCTCCCCCGCGTCTCGCATCTACTAGAATCATCACTAGTCCCAATCACATGGGCAACGAAACTCGATGCGACAATCAGACGAGTAGCGAAGAAGGCCCTCCGTCTCCCGAAACGCACTATCTGTGCCTTCATCCACGTACCATCAAACCAAGGGGGTCTAGGCATACCTTCCGCCCTGGACATGCTACACATCGCACGGGTATCCAGGACAGTCAAGACCCTAAACAGCAAAGATAAACTAGTGAGCGATATAGCCTGGTCGCAGCTGAACCTAACAATCAAACAGCGACGGGGCCTGCAGGATGTCACATTGGCCGACATCTCCGACTTTCTCAACAACCCCCCACTTCCGCAGGAGAGAAGAACCCGAGACGTACAGAGCCTGTGGAGTACAGTTAGAAAGTCGCTGATACACACCTCGGCCGCACTAGATGTGAGCAACACCGGAGTAACCATTCGAACAGGAGGAAACACACCCGACAGCCCTGCAGAACTCCGTCACCCCACAGCACTTCGCCGCCAACTGCGACAAGCCTGTGAACAGCGACACCTACACTGCCTCCTGGAAGCCCCTGACCAGGGTCGCACCTTTGCCACCGTATCCGCCAACGCAGCTAGCAATCACTGGATCTATTCTGGAGCCTATACATCATTCCAAGACTATCGGTTTGCTACCAGAGCCAGGCTGAATCTCCTCCCCACACGAAGCGTGGCAAAAAGAGCACGACGAATCAGGGAAGACATCTGCCCACGATGCCATGGAGCCCCCGAGACGCTGGCACACATCCTCAATGCATGTCCCCCAAATGCTGGACTAATGAGAGAGCGCCACAACAAGATACTTCAACGAGTTGTGAAGGCAATCCCAACCTCTCTGGGGGAATGCTATGTTGAGCAGAAGGTCTCGGGGTCCCCAAGCGATCTTCGACCCGACATTGTGGTAATAAACAGAGGGGAGAAGAAGGCCATAATCGCTGATGTCACGGTACCCTTTGAATCCTCAAGGGAGGCCCTGAATGCTGCCAGACAGGAGAAGATACGCAAGTACACCCCACTGGCCGAATGGATGAAAGCCGACCTAGGACTGGAAACTTCCGTCCTAGCACTGGTGGTGGGATCCCTGGGCTCTTGGGACAACGACAACCTTCCCACACTCAGAGCTCTGGGGATTGGGAAGAACTACTCAGTCCTCTTTCGAAAACTGTGCGTATCAGATGCTATCTCCGGTTCCCGCTCAATATGGACTCTCCGTTCCTCCCGAAGACAGAACTAACATCCACTCCCCCCTCACAGAAACTTATCTTTTTTCATATTACTCTTGTTTTCTTTTTACTACTTCACACCCTCCAGCTTTAGGCTGAGGGGCAGGGGTTGGCGACAACCCACGCACATTTTGCAATTTTTTGTATGTGCGGCATGCCCTGCCACTTGAAAATGGATTTTTTGAACTGTTCTTACCAGTGTAATATCTGGTACGCAGGCAATGCCTGCTCGATATTACATCAATTTTTGAGCCAGGAGGGATGGCCTGGGGCTTGCTCCACCTCCCTCAGGGGTTGCCCTAGTCTTGCACTGTTGCTAGTGGCAGCCCATCCCCTACTGGGGAATATTTCTGAATCTAAAATCAATGTTATGGGAGTCGTCTGGGTCCTGGTAATGTGACTACAGACCTTTGCCTTGGGCTGTGAAGTCCTGGCACCTTTTCTTTATAGCTTTTAAATGAGTGCAGTGAGTTGGCCTGCACCTTTTATAAAAGTGCAGTGAGTTGTGGTTCTTGTGCATGCTGGTTCTCATTGGGGATCATTTTGCACTGACTCCTACCCCTTTGCTAATGTGTGGTGTGGAGTCCTTGATGTGTGTATTCTGTTTGCTGCAGTTGCACTGGCTCTTCTGCGGGTCCGCTTGCTTTGTGTACCTTGGAGGCACAAGAAGTCACAACGAATGGCGTGTATCGACTCCCGCATGCTATCTACTACTGTAGCTAGCCCGTGTCAGACTCTCCACGAGCTACTCTAGCGGGAGACCACAACTAATAGCCCAGCCCAAAAAGTCAAAAGTCAAAAATATTTTATACCCCATACAGGGAAGAGTGAGATACTCTAGAATAAAATAAAACACTGACGTGAATTTGTTAAAATGGTACAACCTTTACAAGTGACTGACCTAATGTGATAAGGCTCATGATGTACATGAAAGAATGCAGTCGGTGATGTAGTCTGGGGTAATACTTGAGTCAAAATCTGTGTGGCATTCCAACAGGTGTTTGTACAGCGGAGTATCTCATGGAACAGTGTATGTATGCACAGTCATGCATAGGGCAGTGTCAATCACTGAAGACTGAGACAGAGTGATTTCAGAATAGCCATTGATGTTTTGGATCCATCGTACCCATATTCAAGAGCCACATCCAAGACTTTTATCCATCGGTTTTCTTTGGCAAGAAGGAGGATATAGAAGAGAGATGGATGATCAATTAGCGGTATCATGCATGCGCAGTTCGCCGAGGGTTTGCACTTAAGTGCTTAGCATCTCCTTCGGTTTATGAGTTATGCTGGTTGAAGAAGAAGATGAACAAAACTCCCTATCATAGCCCCATAAATCTATAGAGCTAGGTACCACGAACATCCCTATATACTAAGTACTACCAGTGATAAGTCAATTGGAGAAGACACCTAATGAAGTCTGCAGTCACTCATAATGTCCTCATCCATTTTACAGTCCTTTTTGAGTTTACTATATTATGACAATCCAGTCATTTTCCTACAGCAACTTGTCCAATTTTTTTATTATCAACACTAGTGCATGCATGCTAAAGGCACATTCTCTAGAGTTCAAGAGGTCAGTAGTAAGTGCTGAATGAAGACCACCTCACCATCATAAAAACAAGTAAGAAATAGGTTGAAATCCACAATAATTATCAATCCATCTTTGTATTCTAATACAGGTTCACCTTCTCCTCCACCTAATGTGATGGTGAGGACAGAGAATTTCCAACCTGACAACTTCTCCATCATCATCTCCTGGGAGTCAGGGGAAGATGAAGTGGTTGATGAGTACAGAATACTGACCAACACCACTACACAGTCCATCACCACTACCAATACAACTGTAGTTCTAGAGGGAGTGTACAACATTCCTCTGGAAATCAGAGTCTCAGCCATCAACTGTGCAGGCACTAGTGCAGAGGTCACTGAGGAAGTCTTTGTTGGCAAGTTGTCTCACTTAGTGAAGAGATAAACTATTCCATTGGCTCTCTCCCTCAGCTGGCTGTGGTCCTCCCAGTCCACCAGTGAATGGCAGTGTTGGTGAGTGGACCAGTTCCAGAGTAGGAGCACAGGTCACCTACTCCTGTGACACCCACCTGGTTCTGGTGGGAGAGACTGTGGCCACATGCTCTCTCCCTTCTCTAACATGGCTGCCTAGTAGTGATGACATCAAATGCTTAGAGCCACAAGGTATTTTACTGAAAGAATTTGCTCTAGTGGTTAACTGAAATACTTGTCCGTAGCTACAGTTTCAAATGTCCTACCCAGCCTGACTTCAGTGACACTAATTCCAACACCAAGTAAGTCAGTATAGCATCTTTAATGTGGTGTGCTCATCTGTCTCGTTTTAGACCAATGTGGGTGTGAAAATGAGAGAACAAGTTCTCTGAGCACAGCAGAAGCAGTGGCCACAACAGGAGTAGTGTGTGTAGTGTGTAGCTTCACTGCTGGACTGCTACTTGGTGTTCTACTGACTCAATGTCATGGTCACTGTCATAGGAAGGGGAAGAGAGGCCAGACTGAGATACCTCCTGTTTATGAGGACATTCCCTTGGAGAAGACACCTCCCATTGAACTCAACACCAATGAAGCTTATGGACATATTTCACATAACTAAGCTTTCACAACGTTGCACTATAGCTGCACAACATTACTGAACTGGAACAATAAAGATTATGGACACTATTTTCGTATTTTAGTTTACATTCTCCCATCATTTTCCTACAACAACATATCAAAACTATATATAGTGCATGCTAAAAGACACATTCTCTAGAGTTCACAAGGTCAGTCTTAAGTGCTGCACACTAGCTATCCATAATCTGAATCAACCCAGCTTTCATAATGTGGCTGGACAGAGGTCATTTTGCTACTTCACTATTCTTCCACTGCCTCATACTGCTGTGCCTATGGTGAGCTGAGTAGCTAACAAATCAACCAGATTACTAATGCATGCTATTCTTGCTAAAGTTGACTCTTCTACAACATAGCATGAGGTTGTTCTCCTCTACATACCTTTCAAGTTCCAGTATCCAAGGTCTGTCCCTGTCTTCCTCTCCATCATCTGAGGATGGTATCATATCAGTCTGTCCTGCCACCACTGTCACCCTCACCTGTACTGCCAGTGGAGTTGCTCTGGGATGGAGAGACCAGAATGATGCAATAGATGGATTCACTGCAGTGATCCAGAGTCCATGGTGATAGAAGAAGGTCCCTACACTCTGACTCTAGTGTCAGTAGACAATGATGATGGCGATTCTTTTGCTGACTTTACCTCTACACTGGAGGTGGCAGTGGATGACATTGCCAATAGAACTAACATCTCCTGTGTTATACTCGGAAATCAGACACACCTGGTCATCTATAAAATAAGTGAACTACAAAAAGGAATATTTTCGTTTGTGTGACTCTTTGTATGATTTTCTGTAGGAGCACCATCTCCTCCATCTAATGTGATTGTGAAGACGGAGAATTTCCAACCTGACAACTTCTCCATCATCATCTCCTGGGAGTCAGGGGAAGATGAAGTGGTTGATGAGTACAGAATACTGACCAACACCACTACACAGTCCATCACCACTACCAATACAACTGTAGTTCTAGAGGGAGTGTACAACATTCCTCTGGAAATCAGAGTCTCAGCCATCAACTGTGCAGGCACTAGTGCAGAGGTCACAGAGGAAGTCTTTGTCGGCAAGTTGTCTCACTTAGTGAAGAGATAAACTATTCTATTGGCTCTCTCCCTCAGCTGGCTGTGGTCCTCCCAGTCCACCAGTGAATGGCAGTGTTGGTGAGTGGACCAGTTCCAGAGTAGGAGCACAGGTCACCTACTCCTGTGACACCCACCTGGTTCTGGTGGGAGAGACTGTGGCCACATGCTCTCTCCCTTCTCTAACATGGCTACCTAGTAGTGATGACATCAAATGCTTAGAGCAAAAAGGTATTGTACAGACAGAATTTGCTCTAGTGGTTAACTGAAATACTTGTCCGTAGCTACAGTTTCAAATTTCCTACCCAGCCTGACTTCAGTGACACTAATTCCAACACCAAGTAAGTCAGTATAGCATCTTTAATGTGGTGTGCTCATCTGTCTCGTTTTAGACCAATGTGGGTGTGAAAATGAGAGAACAAGTTCTCTGAGCACAGCAGAAGCAGTGGCCACATACTAGGGGGTAAAGTAGTGGTGGTTGAGGAAGGATGGAGGATAGTATGGATGTTGTGGTAGACTTCACGCTGGTACTTGACATACGTTTCGTGTGATGCTAAGCGTGGAGACAAAGTGTGAGAAGTAAAGAGAGTCAAATTTCATGTCAACACTGTCATTTGAAGGAAGTGGAGGAGGAATTGATGCCAGAACTAAGAGAAATACCTTCTGACCTGTGTGTGTGATTGAAGGATTCTAGTTCAACCTGGGAAGAAAGGTGAACACTTGGACCCTAATTGTATAAGGATCGAATATAACGCAGTTAATGGAATAGTGAGATGACGAGGTTTAAGTGAGAAGAAGAACATAATTGTTGCACAACATTAATGATGTGACTCTCGCAGAGGATGAGAGGAACTATGATGATCAATACAGGGCTAGCGTCAGTTTAATTGTATTACAAGTGAACGAGCATGGAAAGGTTTTGAAGTTCTAAGCCACAAGTACAGGATCGTATCAAAAATGTCGATCAATATATACGTAACGTAAGAACAACCGTGATCTCTATACTTCCTTTTGGTGTGTGTTGGGAGAGATGCAATGTAGTGTTTTCCTGAGTTCTCAGAGTCAGGCGAGCTATATGGTACACTTGGAATCTCGGTCTGTTTTCCCACGCTGGGTGATCATGTTAGATGGGTGTTGTTTAATTTGTGCGTCCTGTGCTTTTGTACAATACACTGTTAGATATATACTCTATCGGTTGGTGAGTGACGTGTTTATTATAGGTGTATGGATGTCCTTGACGATAGGTAGGTTTTTTCGAGCTATCTCTATATTCTATAAAATGTCAGAGCTCTAGTTGCGTCGTAGGAACTGTATGTTTGTGGTGTTGATGAATA</t>
  </si>
  <si>
    <t>RSDVASVREPLTPGDPYPITIQKSTEGQHSLTVGIEAGRLICEFCSEHFPNKRSLGQHIRNQHMAEASRKRAAEWQARESTLWTTDEHQLFINALQELGPDSNVAIARRIPTKSAKQVGVHKRTYLRDHPEMRGTPTSPTPLTSLSITDTPPSSAPPPAGQAISPVESTHCSTITPVTLGSGGAPGPSTLSLGSPSTPSTNSSSDLTQTSDFASTSDSADAHDTRTLDITEQPNLDIPRPATVPESLVGREGRAEVGEGLRLEGAEEEGLDGPGAGGEEGRLEGESGGGGVAEEGDTRSTIATVLRRYNRNCSRFMDRDLSTQEWSDFENLTSELTNELNLLRPTRPATHPTTHWRSRQGRQRQQRRSNNNERTPVPASPDNSIGSDSMSSQATTHTHPSGNRGGRNRHDRAERRKRAREAKRLQRWYRANKKKCIRSILGDESPRCEIPLTDLTAHFSSDPPAPLAPPDPDLLPHAVEPSQPDELTFPISLEEVTHQLGRLPLNSAAGPDGISYEMWKWNTEAHHLLVKIYNVCMRNARIPSQWKLSSTILIYKKGDKTNPSNWRPISLQPTIYKVYAAILSRRLADWAIMNKRISQAQKGFLPFEGCTEHSFVLRSVMEDSKRRNKNATIVWIDLKNAFGSVTHETMWMMMERLGVPADFHEICRDIYHNAEHTIRSTAGTTPPIPLNQGIKQGCPLSPLLFNIVLEGLIPKLATFDGYRFQNGAKTSCLVFADDLCLLSSTTEEAQDMVQAANEYFDWAGFRMNAEKCGSLTMVNNRSRRFVAPFPPKIDEERSIPPLEWDDSYRYLGVQVGRESKQSLADLAESITTDAEKVGSSALAEWQKIDAIRTFILPRVSHLLESSLVPITWATKLDATIRRVAKKALRLPKRTICAFIHVPSNQGGLGIPSALDMLHIARVSRTVKTLNSKDKLVSDIAWSQLNLTIKQRRGLQDVTLADISDFLNNPPLPQERRTRDVQSLWSTVRKSLIHTSAALDVSNTGVTIRTGGNTPDSPAELRHPTALRRQLRQACEQRHLHCLLEAPDQGRTFATVSANAASNHWIYSGAYTSFQDYRFATRARLNLLPTRSVAKRARRIREDICPRCHGAPETLAHILNACPPNAGLMRERHNKILQRVVKAIPTSLGECYVEQKVSGSPSDLRPDIVVINRGEKKAIIADVTVPFESSREALNAARQEKIRKYTPLAEWMKADLGLETSVLALVVGSLGSWDNDNLPTLRALGIGKNYSVLFRKLCVSDAISGSRSIWTLRSSRRQN</t>
  </si>
  <si>
    <t>Mueller's freshwater sponge</t>
  </si>
  <si>
    <t>Emu_genome_v1</t>
  </si>
  <si>
    <t>NS-R2-1_EMu</t>
  </si>
  <si>
    <t>CGTAGGCCCACCTTATACCAGCCGGAGATTATTTTGCCCGAAATGGACTTCCCACCGGACGAAGACGAAGAGGCCGAAAGGAGAAGTCCGCGTGAGTGCCCAGAGGATGTAGACGAGAACCGCGTGACTCCGACAGCTGGTGGCGAGTCAGAAGAGAACCACGTGACTCCGACCAATACCGGTGGAGAGCCTGAGGAGACGGAGGAGAACCACGTGGCTCCTAATACAGGAACAACCAGCGCGCGGGGCCCAGAGTACGGACTTTACCGTCGTACATCCAACGCAAGTCCGCTTCACCTGCCCAGTATGCGCGCTGACGTATCCAAAGCACGCCTCGCTCATTCGCCACGTGGGTGTGTCACACAAGAGCGTGAACCTCAACATCAAGTTCAAATGCGCTCTGTGTGACTACACTCACGCGAACAAACGGTCGACATCGCTCCACTTCCGGCACGCCCACGGCGTCGCTATCCCTCCGGCGACGATTGACGGGTCCAAAGAGAAGGCGTGTCCCTTCTGCCCTCTGACGTTCCCATCCAGCCACTCGTGCTCCACCCACATCAGGGAAAAGCACATGACTGAGGCGTGTCAGCAACGTTCCCGAGAGGCAGCACAGAAGGAGGCCCAGCAGGGTGTGTCAACAGCCCGTACAAAGTGGACCCAGCGCGAGATAGAACTTTTCAAGGCCGCGCTCGCAAAGTACGGGCCTGGATCCAACATCAAACTGGCCAAGGAGATCGGGACCAGGTCTACAGAGCAGGTCAACGTTTACAAGTGCAGGTTCCTAAAGGCCTACCCAACTTGGGTATCGGAACACTACCACCCGGCCATACCTGTAGACGGAACCGCCCGCTCCTCCGCTACGACACGTAGCCCATCCTCGCAGCCACAGGTTGGCCACACACCTCCAGGCCCCAGCAACACCCAGGGGCACAGGACAGCGGGCCCCAGGGCACTTACAGTCCCAACAGTAAACCGGAGGCGTGGGGCGCTCCCCGCATTCCCCACATCGCCACCATCATCACCACCAGATGCAGCAGCTGCCGGGCAACAGCTGCCTACCAGGTCCCCAACATCTACCACCCCACACCAGGCTGTGGCCTCCGCAAGGCAGCACTACAGTCCTGGGGTGGGTGAGGCACAACCACAGACCCCTGCAGCGACGCCACCTCCGACCCCACCAATCACCGTTTCCCCAGTCACCGCTCAACCCAGCCAAGAGGAAAGGACCCCCTCACCACCACCTGTGCCTGTCTCAGAGGGAGGGGTACTGAGGCTCCAGCTCCTTGACCAAGCGCTGACCATCCTAAGGTCCAACAACATCTCCGTATGGGACCCTGAAGCCTCTTGCTTCTCCCCACCGGCAACGGACCTGGCCACCCCGACATCCTCCTCACCTCTGACTACGGTCCCCGCAAGGATGCACTGTAGCCCAGGGATGGGTGGGGCCTGCCAGCCTCAGCCACCACCAGCTACCATCCCACCTGCTCCAGCAATCACCCCACCTCCGGCTCCAGTCACCGTAAGGAAGCCCTATAATACAGAGGTGAGTGTGGATCACCTGATGTCGCCGCTCGCTGCATATCCAGAGGAGGCACCAGTGTCACCACCCTCCATCTTCCAGTCCCTCCTACACGTCCCGCCATTCGTCCCGGCTGTCCCACGTACATCCATGATGATACGACGACTGGATCAGGCGCTACAATCCCTGAGAGGAGAGGCTCCAGACACCTCCCCCCCTCTCACGCCACCATCTCCACCTCAACACGCCTCACCGCCGACTGTGGTCTCCGAAAGGCAACACTGCAGCCCGGCGGTGGACGTGGTCATCAGCCAGCCGCTACCTATGTCGCCAGCTGTGGGAGGGACCAACCCGCCAACACCACCGTCGTCACCTGGCCAACTACCACCTCCGGCCGGGGTCCCCGGTCCACCAGCTACCATCACCATCGACCCAGAAAGGATGGATGAAACCCTGCGTATGCCCATGTACCAGGAGCTCACCCCCTTCTCTGGGAGGCGGCTGGGGACCTTTGAATGGGTGGCCTTCGAAGAGGTACTGAAGCGCTGGTCCACTGCCATTAAAGAGGTGGTGACAGCTCAGCGTCGCCGCCCCCCCAACCCCACGTCTCAATGGGCACGTCGACAACAGGGACGCGGCAACAGAAGCGGAGCAGCGGCAACACTTCCAACTGACCTACCTCCTCCTGGACCAGGCCAGCCAGACAGCCAAAATGGGGATAACACCGCCGGCAATCGGCGCTACCGAACACCAGGCATAGCTCGGCGGGCAAACGAGGCAAGGACCATACAGCGAGCGTATCGTACCAACCCGGGAAACTGTATGCGCCGCCTCCTCCAACCTGGACCCCCAGTGTTCTGCAAGATCGGGGACGCAGAACTGGTAGAACATTTCAATGCAGCCTACTCCGTGCCACCTCCTCTGGGACCCCCACCCCTGTGGCTGTTCCCTCCAAGGCACCCAGAATCTCCTGCAGAGAACGTAGAGGGTGATGTCCTCAGCGAACCGTTTTCCCCAGATGAGGTGCTTGGGCAGCTTAGGAGGACAAAGAGATCTGCTCCAGGGGTGGACGGCATCACCTACTCAGATTGGAGATGGGTGGATCCCCTAGGCTCGATCCTGGCAGCCATATTCAACACCTGCAGGCTAAACAGGAAGATCCCTACTGCATGGAAGCATTCCACGGTGACCCTGATTCACAAGGGGGGAGATGTGGCCATAATACAGAACTGGAGAACGATCAGCCTGCAGCTAACAATCTATAAAATATACTCTGCCCTGATTGCCAGACGCATAGCTGCCTGGGCTATATCAAATTCAGCGTTCTCACCGGCCCAGAAGGGGTTCCTGGCCTACGATGGCTGTGCAGAGCACAACTTCCTGCTACGCTCCATGTTCACAGACTCCAGGCGAAAAAAGAAGAACCTACTGTTGACATGGTTGGATCTCCGTGAAGCTTTTCCATCGGTGTCACACGACCTCCTGTCCCTCATGATGGAGAGACTTGGCCTTTCTGGGTCCACCCTTGACATTGTGCGGGACATATACACCAACGCCTCCATCGCCATCCGCACGGGTAGGGAGTCATACACTCCTCCCATCTTCCAGAGGAGGGGTGTGAAGCAAGGGTGCCCACTGAGCCCTATCCTATTCAATATTGTGTTGGAAGGGTTGCTACGCCACCTATCGAGCTGTGATGCTGGGTACACCCTAGCTGGATGTAGGGTGAATTCACTAGCATACGCTGATGACGTCTGTATAGCAGCCTCCAGCAAGGAAGAGAACCAGCACCTGTTGGATAGAGCAATGGAATACGTGGAGTGGGCAGGGTTTGCGTTCAACGCCAAAAAGTGTGGTTCCCTGTGTATGATCAATCAGGCTCCTCGAATCTCTGTAGATCACCTCTACACCCCTCGTCTGGGAACGGATGTCATCCCTGCACTCTCGTGGGAGGAACGCTACAAGTACCTGGGGTGCCCTACGGGTGCCTTCCGCTCGAATGCCAAAGTGCTTGAAGAGCTACGACAGTCCCTTGTGAAGGATACAGATACTGTCTTCCAGTCGCCCTTGGCGGAATGGCAGAAGTTGGATGCTTTTCGGAGGTTCCTGTTCCCCAGGCTATCATTTGCAATGAAAGTCATGTTCCCCGGAATAACGTGGTGCAAGAAACTAGATACCTCTCTAAGATCCATCATCAAACGTGGCCTCCACCTACCCAGGAGGACCTGCACCCATTACTTCTATCTATCTCACGACCTAGGAGGACTGGGGATCCCGAGCGCAGAAATGGAATCCCATGCTGTCAAGGCAGGGCAAGCATTCAAGTTTCTCGCAGATACCAGGGACCCGTACATCAGAGCGGTAGCACTGGACCAGCTGACAGACACAGTGAAAAAGAGAGCTCGCCACCTCGACCCCAACAAACCCGAAGATCTGTCAGAGTTCCTAAACAACTCGGCGCCCCCAGGGGAAGGTGGAGCAGGGGACATGCAAAGCATCTGGAGTCAGTGTAGGGATAGCCTTGCCACTGGCGGGGCAACCATAGAGCTAACACAAGACTCGGCAACACTCCATACTGTAGACCAGCATCTGTCCTGGATAAAGCGGAACCAGATAGTCCAAGTCCTGAAACAGGCCATGAAGCTGCGTCATCTGAATGGACTCAGAAGATCCATGGACCAAGGCAGGGCGTTCGACTCGGTAGCTCAGCACCCGGACTCGACCTTCTTTACATACACCGGAGCATTCCTAACCTTCCCACAGTATCGATTCATACACAAAGCGAGGCTCAACCTGCTTCCTGTGAGAACGGTGCAAGCCCGATGTCGCCAGGCAGTCCCTTCAACCCAATGTCGTTTGTGTGGGAGGATGCCAGAGACACTTGCACATGTACTGAATCACTGCCACGCCAACCTGGGACTAGTACGAGAGCGACACAATGCCATCCTCGATAGGATTGTGCGGGCTGTTCCTCCCAGCCTTGGAACAAAGTACAAGGAGCAGGCAATACCTGGCACCACGGGAAATAATAGGCCTGACCTCACAATCATATCTCCGGACGAGTCGACCGTCACCATTGTTGACGTCAGCTGCCCATTTGAAGGCTCTCCATTGGCACTTGAGGAAGCCGCCAAGACAAAGCTGATGAAGTACGAGCCCCTCAAACAGCACCTTCTCCAAACCTACAACAGTGTCACCATTCTTCCATTCATCGTGGGGAGCCTAGGGTCCTGGTACCCCGCCAATGATAGGGTACTGTCATCACTGCGAATCGGCCGCAAGTATGCATCACTGATGCGAAAACTGTGTGTAGTCTCCGCTGTGGCTGGCTCGCAGAACATTTGGTACGCCAGCATGTGCACCCACCGAAGATCCTCTGCCACGGCGACCGAGGAATCTCCAGAACCTGCACCTCTACAACAATGAGGGATCAATGATATGGTAGCAATCTCTCTCTCTCTCTCTCCCTATCCCCCCTCTCTCTATCCCCTTTTCTCTCCCTCCTCCCCCTCTCTCTCTCCCTCTCTCCCCCTTCCTTCCCTCTCTCCCTCTTTCCGACTCCCTTTTCCCCTCTTTCTTTCTCTTTCCCTCTCTCTCTCCCTCTCCCCCCCTACTACAACCCTCATCATGACTATACCCCCATGGAGCCTAGCCTCGCAGCTGTGAATATAGCCAATGCACCTCTATACGCCACATGTCCTCTCCAAGACTTGAGAACCATTATGCCCTTACCACTACCTTGTGTGTGTGTATGTTTATGACAATACTTCACATTCACATGGAGCCCAACCTCCAGTTTGAGAATATGGTGCTGCACCCTGAACGAAACGGAGCCTGCAAGTTGCCTCCAAGACCCGATTACACTGAACAAACTCTGCTCTTGCCATTGTGTTGTATACAGGCACTGATTAACATTTCTGGCACGTCCCGCCATAAAGGCGGAGGGGCCCCCCAGCGATGGGGTTAATAAGGCCCTCTGGTGTATTGATGTGTGTATGCATATCAGTTACCATTATGAAAGATTTAACTGTTCTTACGAGTGTAATATCTCGTATGGGAACAATGTTCCCACGATATTACATCAATTTTTGAAACTCGGGACTCGGAGTGAAGCTTGCTTCGCCGGTCCCACGGGTTGCCCCAGTATTGCACTACCTCTGGGTGCGGCCCATCCCTTCGGGGATACACAATCATCATCAATATCAGACCGTTGAGATTCACTTTCTTGTTCCATTCAGATCCATCCCCGTTTCCCTTGTTGCCTGTTGAGAAGAGCTCTTTCCCCTCGCCGTTGTTTCGATCAGACAGACAGCTTGACTGGAAAGTGAAGTAACCGCCCAAAACCTTAATTGTTGTTGTTGTTTGTTCGTCCCTCGTTCCTTAGGCCCCACTGTTAGGGACGAAGGATAGCAAGATATCCTCAGGAACCCATGAAATGTGATTCGATTTGTGGCCATGACGACGTGGAGAAGGCTTGCAAGAGTGGCACATGCATACTACTATAATTATACTCGCCGTGAACGATGCATGTACACGTACGATGTGCAGCCAGCCAGCCAGCCAGCCAGCCAGCCAGCCAGCCAGCCAGCCAGCCAGCGAGAGGTTGATTCAATTGGAGCGTGCAGCTCTGCTGCACTCGACGTTCTTACAAACGAAGTGGTAGTGCACGTGCACTGGATAAGCGGTTAACGCGGCCTTGGAAGCGTGATTAGCAGCAGTAAACGTGTATACCGGTTTTCGTCATCACCTCACCGTCGTCGAGATGCACAGGAAGGTCCAGCCTCCCACAAAAACATACACGTTCATTCTGTTGTGCATAGTTGGACAAAGACAAAGTATAGGCGTGCGTTGTGCACTGTATGCATACTTGCACTCGACTCCTTTTCGCCTTCTCATGATGCAGCATAATTCATGCGTCTCGTCGTCGTCGATCATCACTGTCATGCCGCACGACTGCATGGCCTTTTCTTATTTCATTTGTTATCAGTTGGACGACGGTGCAGTCTTCGGTGGACTGCCTTCAGTTACGCGTACGACACATAGATCAAACGCAGAGCAGTAATACACACATACATGTATACATCACTGCTGCACAAGTGAAACACAATGGTGACCGTTCACCCGAAGTTCCAAGAGACGCTGATCCTGTTGTATATACGCTTCGCTGCATCAGTAAATCGTCGTTGGATGGTGGTGGTGACTCTTTTCTTTATCGTTTGTTTTTAGATTCATTTCTAGTGATGCCAGTGTTCGCAATTGGGCACGGATGCTCGACCACAAACTCACGCAACACCCAATGAAACTGGCATGATGGAACTGCACGACTGACATACACAAACCATCCA</t>
  </si>
  <si>
    <t>LRPIPVESLRRRRRTTWLLIQEQPARGAQSTDFTVVHPTQVRFTCPVCALTYPKHASLIRHVGVSHKSVNLNIKFKCALCDYTHANKRSTSLHFRHAHGVAIPPATIDGSKEKACPFCPLTFPSSHSCSTHIREKHMTEACQQRSREAAQKEAQQGVSTARTKWTQREIELFKAALAKYGPGSNIKLAKEIGTRSTEQVNVYKCRFLKAYPTWVSEHYHPAIPVDGTARSSATTRSPSSQPQVGHTPPGPSNTQGHRTAGPRALTVPTVNRRRGALPAFPTSPPSSPPDAAAAGQQLPTRSPTSTTPHQAVASARQHYSPGVGEAQPQTPAATPPPTPPITVSPVTAQPSQEERTPSPPPVPVSEGGVLRLQLLDQALTILRSNNISVWDPEASCFSPPATDLATPTSSSPLTTVPARMHCSPGMGGACQPQPPPATIPPAPAITPPPAPVTVRKPYNTEVSVDHLMSPLAAYPEEAPVSPPSIFQSLLHVPPFVPAVPRTSMMIRRLDQALQSLRGEAPDTSPPLTPPSPPQHASPPTVVSERQHCSPAVDVVISQPLPMSPAVGGTNPPTPPSSPGQLPPPAGVPGPPATITIDPERMDETLRMPMYQELTPFSGRRLGTFEWVAFEEVLKRWSTAIKEVVTAQRRRPPNPTSQWARRQQGRGNRSGAAATLPTDLPPPGPGQPDSQNGDNTAGNRRYRTPGIARRANEARTIQRAYRTNPGNCMRRLLQPGPPVFCKIGDAELVEHFNAAYSVPPPLGPPPLWLFPPRHPESPAENVEGDVLSEPFSPDEVLGQLRRTKRSAPGVDGITYSDWRWVDPLGSILAAIFNTCRLNRKIPTAWKHSTVTLIHKGGDVAIIQNWRTISLQLTIYKIYSALIARRIAAWAISNSAFSPAQKGFLAYDGCAEHNFLLRSMFTDSRRKKKNLLLTWLDLREAFPSVSHDLLSLMMERLGLSGSTLDIVRDIYTNASIAIRTGRESYTPPIFQRRGVKQGCPLSPILFNIVLEGLLRHLSSCDAGYTLAGCRVNSLAYADDVCIAASSKEENQHLLDRAMEYVEWAGFAFNAKKCGSLCMINQAPRISVDHLYTPRLGTDVIPALSWEERYKYLGCPTGAFRSNAKVLEELRQSLVKDTDTVFQSPLAEWQKLDAFRRFLFPRLSFAMKVMFPGITWCKKLDTSLRSIIKRGLHLPRRTCTHYFYLSHDLGGLGIPSAEMESHAVKAGQAFKFLADTRDPYIRAVALDQLTDTVKKRARHLDPNKPEDLSEFLNNSAPPGEGGAGDMQSIWSQCRDSLATGGATIELTQDSATLHTVDQHLSWIKRNQIVQVLKQAMKLRHLNGLRRSMDQGRAFDSVAQHPDSTFFTYTGAFLTFPQYRFIHKARLNLLPVRTVQARCRQAVPSTQCRLCGRMPETLAHVLNHCHANLGLVRERHNAILDRIVRAVPPSLGTKYKEQAIPGTTGNNRPDLTIISPDESTVTIVDVSCPFEGSPLALEEAAKTKLMKYEPLKQHLLQTYNSVTILPFIVGSLGSWYPANDRVLSSLRIGRKYASLMRKLCVVSAVAGSQNIWYASMCTHRRSSATATEESPEPAPLQQ</t>
  </si>
  <si>
    <t>NS-R2-2_EMu</t>
  </si>
  <si>
    <t>TAAGCAGCGTTGGGTTTTTTCTCCTTCTCTGTAAGGTTTTTTTTTCCCTGGGGAACAGGCGTGGGTCCGCCCCCCTAAATAAATTCCTTTTGACCATACGACCCTGCTTCTCCGTGCACGATGAGCAATACCTTTATCCTGGGTGATGTAATCTCCGAAAATGGCGGTGACGATGGGGGCAGAGTTTGGATACGTCGGTACCCACCAATCCCGGGGGCCCCGTGTCCTGTTTGCAATACGGGCATGTTCAGGGAGAAATCCCTTTCTGTACATGTCAAAGCTCATTTCAAGGGCTGCTCCCCTTCGCTCGCGGAGAAGTGGGCGTGTTCGATGTGTAGACGCCAATATGACACAAGACAAGGGGTGGCAAACCACTTCTCCCAAGCACATACGACCGCTAGTGGGGAAGATAATGGCTCGTCTCAACACATTAGCCAACTTGCTCCATTAGTTAGGCAGACCAACAGCTGTAGCCTTTGTAGCGGCCATTTTGGTTCAATTAGGGAGCTTAGAGAGCATGAGGCAGTCTCCCACCAAGCGGTGATGGGGAGGCACACGGATGCGAGTGAGGATGAAGTAGAGGTGTTGGCGCGACAACCAAATAGTCAATTAGTCTCACCCGCTAGCCAAAACAATAACGCTAGAGGTGACAATGTTGGACGCTCGAGTCAACCAGCCAGCCAATTAGTCCCATCCGCTAGTCAGGGCAACAGCTGTAGCTACTGTGGTAGCCACTTTTCCACAATTAGGGGTCTTAGAAACCACGAGAGGGCCCGTCATCAGGTGGCGGTGTCGGACACTCTCGCGGCACAGGATGACACTAGACCCACTTCACCGGATGTATCTAGGTCCAAGAGCATCCCTAGGCTACCGTGGTCGATTGAAGAGATCAATCGCTTTAGAAAAGCAGTAGAGATACATGGTCTCCGCTCAAACAAAATCCTAGCTGAGGTCATCGGGACCAGGACCAGTAATCAGGTAGCCCACTTCAAGCAGAGGTACATTAAAGACCACGAGCAATGGGCTTACAGACACCTCAATGCCCCGTCCTTGGGGAGCCAGAAGGATCAGGCTACTCAGTCCTCGCCCTCCACCTCTCCTTCATCTAGGAGGAGTGTGTCCAGCCAATCCCAACCTCCTGACTCATTAGGAAGTCCGGACTCACGGACTACTGCAGAGGAGGTATCTTCACCATCGTCCTCTGACATATCCATCCCCTTAGCTACCAAAGGGCAACGGAACCCCTTAATAGTGGAAGCAGACCAGATACTAGTTAGGTTGAGAACTAGGATACACCCTACACTTGATAAGGGAGCAGAGGACTCAACATCACCTCAACACCCGAGCACTACTCCTAAAGACCAGACGGCCTACATAGAGGGGCAAACTACTTCTCTGACACCAGCTGGTCTCCTACAAGAGGGGGATGAGACTACTAGACCTCTTGTCTGGAATGATGCAGATGCAGTGTCTTCAGGAGGAGGGGAGGAAATGTATACTCCCCCACCCATAGAGGACAATCAGATGTCTGGGGATGACAGCTACCTAGAGATTCTCCTCCCCCCTCCCCCGAGTTTCAGTGGGGCGATGACTATGGAACCCATTCCAGAGGACCCCCTTCTAGAGGAGACAACTTCAGTGCCACCAGATCATGAGGAAGAGATGACCCATCAGATCGAAAGGAGTAGACACGGGGTAGACCCTGAACTAAGGGACTACATAAATGGAGACCTAACTAAGACTGCCACCGGCCAAGCCAGAACCCCAAAGATCTGGGGTCCTCACCAGTCGACTGGGCCTGGGCTACAACAGAAGACAAGCCAAGTCTCCAGAGCTCCAGAGAAGGTTGCTGCATCTAGAGCCCCCAGAGTATCTGAGAAGGTCTCCGCACCTAGAAGGAATCCCTGTGGACAACCACCTCAACGGTCTGCTAACCAAGTCCCAAGAGCACCCAAGAAGACGGCTGAATCAAAAGTCCCCAGAGCAATTGAGAAGGTTGCTGCACCTAAAATCCCCATAACACCTGAGAATTCTGCCACATCTAGAGCGACCCCCCACGATCTGCCGACACAAAGGTCAGGAAACCAGTGGGGAGAGGGTCGTAGAAGGGGTGGGAAGAATCGTAGTGGACAGAGGGGGGAAGGGCCAGGGGGGAGGGGTGGGAGAAGTAGAGGAGGGAGAAACCAACGTGCATTGCATGTAGGAATACAAGTCTCTAACACCGCATCTGTAGCTGCCTCAGCACCACCCACTGCGAGACCACCGTTACATATTGCTGACACAGCACCACCTAGTGTAGGCCCATCACCACCCGTTGTTGGTCCAGCATCACCTACCACGGGCCTGACACCAACCTCTAGACCTGGGCAACCAGACAGGGGAGGGGTATACTCAGGGACGAACAGGGGGGGTAGCGGTGGAGGGGGCTGGTCTGTTGGCCGATACAATTGGTTTGGTCCAGGCTGGAGGAGAGACACCGGGCATATACCTCACTTTGAGCACACGGGCGATAGCCAGCAGAATAGTGATAGCCAGTGGTCTAGCGATGATCAGTGCTGGAGGGGTGAGAGATTACATGGGGAAACACCTGTTGCATGGGAGGAATGGGAAGAGGGCCCGAGAGGGAAGGACAGGGCAAGTGGGTATGCCTCACAGAGGAATGGAGGAGCAGATAGGGGGCGAGGAGGAAATGAATGGGGGGGCCAAGCATGTGGGGGACGGGGGAGTCAGGAAACTTGGGGTGGGGGTGGGGGAAGGGGGAGAGGAAACAGCCAGGGATTGGAGAGGGGGGTGGGAAGAGATCGTCCAACCACAGACAAAGGAAGAGGGCAGATGGGCATGGGACAAAGCATTCAGAGAGGAATCGCCAACATTAGGAGCCAAGTTGAGAGAGGTTATCAGATCCACTCCAGGGACCAGAGCTCTCGACCTCCACCGTCTGCTGAAAGGCCGACAGCCCAGCCCCCTAACGACGATAATCCCCATCATCTCTCCACCCAAGTCTCCTTCACTCTAACCAGGTTACCGATGGATCCAAAGGACGACCAGGCTCCAACCCGTCTGTTTGAGCCACTGAAGGGGTCTGCCAACTGCAGGATGAATCAGAGTCGATGGGATGAATGGTGCCGAAAGCTATCGGCATGGATTAAAGGATTCTCAGCCTGGTCCCATTCTCGATATGTAGCCTCCTTAAAGAGTCCCCAGAGCACCAACCCTACGGAAGGGTGGAGGAAGAGGAGACAGGACAGGGGCAACAACCCCCCACAGGTCCAGACTGCGAACCCCAGCAACAGGAACAGAGTCATTAGGAGGAAGGCGAACTTGCAAAAGTTGTATCGGGCCAATCCAAAGGCCTGCATGGGCATCATCAGGAAATCCCCGAGCCCTCCTCGTTGTGACATTTCTATGCCTGCAGTCTACAACTACTTCAGGGGGAAAAATTCCCAACCACACTCTGACACCAGTGAAGCACCTCCCCCGTTTCCAATCTGGCCTCAGTCCACTGAGGTAGACATACTGGAAGACCCCTTTACTGAGCAGGAGGTTGAAGCCACACTGAAGGGCTTACCCAGCAACTCGGCTCCGGGACCAGACCGACTCAGATACTCTGATTGGAAACGGCTTGGCTCTGTGGTGCCGATACTGACGGTGATACTCAACACGTGCAGGGTGAATAAGAAGGTTCCCCTCTCGTGGAAGACATCGTCCACAATATTGATCCACAAGGCCGGAGATACCACCAATCTTGACAACTGGCGACCTATTGCCCTGCAAAACACCGCCTACAAAGTGTATGCTGGTGTTATCGCCAAAAGAGTGACAAACTGGGCAATTCAGGAAGGGAAGCTAAGTCCATCCCAGAAGGGGTTTCTCCCATACGAGGGATGCCTGGAGCACAATTTCGTGTTACGTAGTGTGCTTCAGGATGCAAGAAGAAGGAAGAGGGACCTAACCATATCCTGGTTGGACTTAAAAGATGCCTATTCCTCAGTCCCTCACTCCACCCTGTTAAGGATACTACGTTTGGCTGGATTAGGAGGAGCAACCATTGACATCATCCAAGACATCTATGCAGGCTCTACTACCTGTGTCAGAACAAAGTCTGAGACCTCCGCCTCCATTGCCTGTGAAAGGGGGGTTAAGCAGGGTTGTCCCCTTAGCCCCATCCTTTTCAACTTTGTAATGGAGTCCATCATTCGCTCAGTAGAAGAGGTCCACGATGCCGGCTACAAGATCGCCAACTCCTCCATTACAACCTTGGCTTATGCTGATGACTTGTGTGTCCTTTCGTCATCCAGGACACTCATGCAGCAAATGATGGATCGTGCCCACCAGGCGGGTAGCTGGGCTGGTTTAACATTCAACACCAAGAAGTGTGCCTCGCTCACCATCTTACGAGGACAGGGGAGGAGGCAGAGAGCGGTCCCATTTCAGCCCAAACTTGGCATGGAGGTGATTCCTGCCCTCACGTGGAACGAATCTTACAAGTATCTAGGGTGCCGAGCGGGGGCTGACCCCAAAGCTGAGGTTAGGCAGGTGGGTGAGGAATACCTCCAAGACTGTGAAGCCATCATGAAATCGGACCTGAGTGACTGGCAAAAGCTCGATGCACTGCATCGCTTTGCCAAGCCTCGGTTGGTATACCCATTACAGAATCTGACCCCACCTATCCGTTGGGCAACAAACCTGGACAAGGCAGTGAGGAAGGTCGTCAAACAGTGTCTCAAGCTTCCAAGGCGGACCATCACCTCTTTCCTGTACTCCCCAACTAGACGTGGAGGGCTGGGCATCCCAAATGTTGTTGACGACCTCAACATCTACATGGTGTCATCAGCCTTCAAGCTGTTATCATCACAGAACGACCCTAAAGTGAAAGACATCGCACTTCATGAGTTACAGAGGACAGCCAACACAAGGAGGAGGGATCTACAGTCCAGTGAAGAGTTCATCAACTCCCTCCCGATTTGGGGGGAAGGAAAGCGAGGAGACCTGAAGTCCATGTGGAGTGATGTGAGAGTAGCAGCCCACCACTGTGGAGTGAAGTTCCAACTTAACAGGAATGCCATTACATGTGGTGGAAAGTCAGTCGGCTGGAATAGAAGGAGGGTAGTCTGTCGCCTCATGCGCTCCGGAATTCAGGAGACATATGTAGACCGTCTGAAGCAAGCCAGCGACCAAGGAAGGGCAATGGAGTGTGTGTCATCTCACGCGTCTAGCAACCATTGGATTACCACAGGTGACTACACTTCCTTCGGTGAATACCGTTTTGCCTTGAAGGCAAGGTTGAACCTCCTACCTACGAGAACAGTGCGACGTCGGGCTGGGGAAAAGATTGCCGACGTTAGTTGTCCCCAGTGCTACGAAGAGCAAGATACACTTGCCCATGCCCTGAATCACTGCAACAAACACGTAGGGCTTTTCAGACACAGACACAACAACATCTTGGGTCGGCTGTTCCGGGCGATCCCAGAGTCGATGGGCCAAAAATACAAGGAGCAGACCTTCCCAGGAGACACCAGCAGGCTAAAGCCTGATCTCTTTGTCCTCAATGAGCTGTCCAAAGAGGCCTTTGTTGTAGATGTTACCATTCCCTTTGAAGGATCTGGGGCTTTCCAGGAAGCCCGGGAAGGAAAGGAGAAAAAATATGAATACCTCAAGGCCCTTCTACATAACAGAGGGTACGGGAAGGTGGAGGTGGATGCCCTGGTCGTTGGATCCCTCGGCAGCTGGGACCCAGCCAACGACCGGGTGCTGACGAAGCTTGGGATTGGGCGCAGGTACTCCATCCTTTTTCGCAAGCTGTGCTGCACGGAGGCGATAAAGGGCAGTTTCGGGATATGGAAAGCTAGACAGCCTTCCAGTGTTGAACAAGAATCCAATCTCCAACAAAGGAGATAACTTGAACTATATGTAACTGCTAATTTGTGTTGCGTTCCGTGTATATTAATTTGTAATTGGGTGCACCCGGTACGGCCGGAGAGTGTCGCTCCCGCGAGGGGGCCACCTCTTCGGAGGTGCTGACCTTGTTTGCTAATTTGCAATTAAAATTTAACTGTTCTTACGAGTGTAATATCTCGTATGGGAACAATGTTCCCACGATATTACATCAATTTTTGAAACTCGGGACTCGGAGTGAAGCTTGCTTCGCCGGTCCCACGGGTTGCCCCAGTATTGCACTACCTCTGGGTGCGGCCCATCCCTTCGGGGATACACAATCATCATCAATATCAGACCGTTGAGATTCACTTTCTTGTTCCATTCAGATCCATCCCCGTTTCCCTTGTTGCCTGTTGAGAAGAGCTCTTTCCCCTCGCCGTTGTTTCGATCAGACAGACAGCTTGACTGGAAAGTGAAGTAACCGCCCAAAACCTTAATTGTTGTTGTTGTTTGTTCGTCCCTCGTTCCTTAGGCCCCACTGTTAGGGACGAAGGATAGCAAGATATCCTCAGGAACCCATGAAATGTGATTCGATTTGTGGCCATGACGACGTGGAGAAGGCTTGCAAGAGTGGCACATGCATACTACTATAATTATACTCGCCGTGAACGATGCATGTACACGTACGATGTGCAGCCAGCCAGCCAGCCAGCCAGCCAGCCAGCCAGCCAGCCAGCCAGCCAGCCAGCCAGCCAGCGAGAGGTTGATTCAATTGGAGCGTGCAGCTCTGCTGCACTCGACGTTCTTACAAACGAAGTGGTAGTGCACGTGCACTGGATAAGCGGTTAACGCGGCCTTGGAAGCGTGATTAGCAGCAGTAAACGTGTATACCGGTTTTCGTCATCACCTCACCGTCGTCGAGATGCACAGGAAGGTCCAGCCTCCCACAAAAACATACACGTTCATTCTGTTGTGCATAGTTGGACAAAGACAAAGTATAGGCGTGCGTTGTGCACTGTATGCATACTTGCACTCGACTCCTTTTCGCCTTCTCATGATGCAGCATAATTCATGCGTCTCGTCGTCGTCGATCATCACTGTCATGCCGCACGACTGCATGGCCTTTTCTTATTTCATTTGTTATCAGTTGGACGACGGTGCAGTCTTCGGTGGACTGCCTTCAGTTACGCGTACGACACATAGATCAAACGCAGAGCAGTAATACACACATACATGTATACATCACTGCTGCACAAGTGAAACACAATGGTGACCGTTCACCCGAAGTTCCAAGAGACGCTGATCCTGTTGTATATACGCTTCGCTGCATCAGTAAATCGTCGTTGGATGGTGGTGGTGACTCTTTTCTTTATCGTTTGTTTTTAGATTCATTTCTAGTGATGCCAGTGTTCGCAATTGGGCACGGATGCTCGACCACAAACTCACGCAACACCCAATGAAACTGGCATGATGGAACTGCACGACTGACATACACAAACCATCCAAGGAGGAAGCCAGACCAAAGGGAAGCAACCTTTAAAATGGGCTACATGCATGTCAGTGCTCGTAGCCGGAAAATCTGCGAACGAACGTAA</t>
  </si>
  <si>
    <t>PYDPASPCTMSNTFILGDVISENGGDDGGRVWIRRYPPIPGAPCPVCNTGMFREKSLSVHVKAHFKGCSPSLAEKWACSMCRRQYDTRQGVANHFSQAHTTASGEDNGSSQHISQLAPLVRQTNSCSLCSGHFGSIRELREHEAVSHQAVMGRHTDASEDEVEVLARQPNSQLVSPASQNNNARGDNVGRSSQPASQLVPSASQGNSCSYCGSHFSTIRGLRNHERARHQVAVSDTLAAQDDTRPTSPDVSRSKSIPRLPWSIEEINRFRKAVEIHGLRSNKILAEVIGTRTSNQVAHFKQRYIKDHEQWAYRHLNAPSLGSQKDQATQSSPSTSPSSRRSVSSQSQPPDSLGSPDSRTTAEEVSSPSSSDISIPLATKGQRNPLIVEADQILVRLRTRIHPTLDKGAEDSTSPQHPSTTPKDQTAYIEGQTTSLTPAGLLQEGDETTRPLVWNDADAVSSGGGEEMYTPPPIEDNQMSGDDSYLEILLPPPPSFSGAMTMEPIPEDPLLEETTSVPPDHEEEMTHQIERSRHGVDPELRDYINGDLTKTATGQARTPKIWGPHQSTGPGLQQKTSQVSRAPEKVAASRAPRVSEKVSAPRRNPCGQPPQRSANQVPRAPKKTAESKVPRAIEKVAAPKIPITPENSATSRATPHDLPTQRSGNQWGEGRRRGGKNRSGQRGEGPGGRGGRSRGGRNQRALHVGIQVSNTASVAASAPPTARPPLHIADTAPPSVGPSPPVVGPASPTTGLTPTSRPGQPDRGGVYSGTNRGGSGGGGWSVGRYNWFGPGWRRDTGHIPHFEHTGDSQQNSDSQWSSDDQCWRGERLHGETPVAWEEWEEGPRGKDRASGYASQRNGGADRGRGGNEWGGQACGGRGSQETWGGGGGRGRGNSQGLERGVGRDRPTTDKGRGQMGMGQSIQRGIANIRSQVERGYQIHSRDQSSRPPPSAERPTAQPPNDDNPHHLSTQVSFTLTRLPMDPKDDQAPTRLFEPLKGSANCRMNQSRWDEWCRKLSAWIKGFSAWSHSRYVASLKSPQSTNPTEGWRKRRQDRGNNPPQVQTANPSNRNRVIRRKANLQKLYRANPKACMGIIRKSPSPPRCDISMPAVYNYFRGKNSQPHSDTSEAPPPFPIWPQSTEVDILEDPFTEQEVEATLKGLPSNSAPGPDRLRYSDWKRLGSVVPILTVILNTCRVNKKVPLSWKTSSTILIHKAGDTTNLDNWRPIALQNTAYKVYAGVIAKRVTNWAIQEGKLSPSQKGFLPYEGCLEHNFVLRSVLQDARRRKRDLTISWLDLKDAYSSVPHSTLLRILRLAGLGGATIDIIQDIYAGSTTCVRTKSETSASIACERGVKQGCPLSPILFNFVMESIIRSVEEVHDAGYKIANSSITTLAYADDLCVLSSSRTLMQQMMDRAHQAGSWAGLTFNTKKCASLTILRGQGRRQRAVPFQPKLGMEVIPALTWNESYKYLGCRAGADPKAEVRQVGEEYLQDCEAIMKSDLSDWQKLDALHRFAKPRLVYPLQNLTPPIRWATNLDKAVRKVVKQCLKLPRRTITSFLYSPTRRGGLGIPNVVDDLNIYMVSSAFKLLSSQNDPKVKDIALHELQRTANTRRRDLQSSEEFINSLPIWGEGKRGDLKSMWSDVRVAAHHCGVKFQLNRNAITCGGKSVGWNRRRVVCRLMRSGIQETYVDRLKQASDQGRAMECVSSHASSNHWITTGDYTSFGEYRFALKARLNLLPTRTVRRRAGEKIADVSCPQCYEEQDTLAHALNHCNKHVGLFRHRHNNILGRLFRAIPESMGQKYKEQTFPGDTSRLKPDLFVLNELSKEAFVVDVTIPFEGSGAFQEAREGKEKKYEYLKALLHNRGYGKVEVDALVVGSLGSWDPANDRVLTKLGIGRRYSILFRKLCCTEAIKGSFGIWKARQPSSVEQESNLQQRR</t>
  </si>
  <si>
    <t>*flanking sequence shows some homology to the 28S target site</t>
  </si>
  <si>
    <t>Spongilla lacustris</t>
  </si>
  <si>
    <t>Freshwater sponge</t>
  </si>
  <si>
    <t>GCA_949361655.2</t>
  </si>
  <si>
    <t>NS-R2-1_SLac</t>
  </si>
  <si>
    <t>CCTCACATGTCCTCACTCATCCTTTATACTTATAGAGTGTTACCCCACCCACCTTGTCAATTTGATAACCACAGAAGCCATGTTTATGATTATTTCATGTGTCCCCAACCCATACCCAACCATTTGTATTCTGTGAGGTCCAAAGAATATAAGGCACTGCAGAAATATACAAATTTATCGCTTCTCGGCCTCTTGGCTAAGATCAAGTAGAAATAACTACGGGTGATCCCTGGAAGTTTTCTACTTGGTCTGGCCACGGTTCTCAACTGTTACTTGTCATCCTATTTGTCATCGTTCCCCGCTGCTTCGACAGATTATCTACCTTTCTGCTCGTCCTGCGCGACAAACTACCCTCTTACAAACGAGGAAAACGAGAACCGGGAGGTCGAGGGAATAAGCGCCAAGTTACGATTAATACGGTTTTTTTTTCCCTAACTGCAGTAGGGTTTTTTTCCTGGGGACGAGGGTGTGTGTCCGCCCCCCCAAATAAACACTTCCAGACACCGTAACTTGTTTTTCTTGCCAGAAATGGCATCACCTCTCCCCACACAAGCGGAGACATGGGAAAGACTTTTTCCATTACCCTCTGCACTAAAGTGTCCACGATGTTCCACATGCATGTGGAACGAAACGTCGTACGCTCGCCATGTACGACAACACTACCCCACCCCCCCTGTGGTGAAGTGGGTATGCGACGTGTGCCGTGCACCTTTTGACACCAAACAAGCGGTAGCACAACACTACCGCTCTCACAGCTCCGAAGACCCCGTTTCTCCTGGCCACACCTCCCAATCATCTCCTACCGACCCTACTAGCAGGCTTACACCGACGAACAACTACTCCTGCGAATACTGCGAGAACTCCTTCCCAACAAGGATAGGCCTTAGGAACCACGAACGAGCACGCCATCAGGCGCTAGTCTCAGCCTCGCTCTCCAGGGCGGTCTCTGCTTTGACGGACACGCGCAGACCATCCACTCAATGGTCGGACGAGGAAGTGGCGAAATTCCTCGCAGCGGTCAACAAGTACGGCCTTAAACACACGTCACTGATCGCTCAATTCATCGGTACGCGCACCGCTACCCAAGTGACATATTTTAAGGCAGCTTACAAAAAACGTCACCCTATCTGGGCCATGAGGCACCTCCTTCCGGTAAAAGTCAAAACAACTAACCAAGGCACGCAATCCTCCCCTTCGACATCCCCAAGCAGCTCACCCTCCATGAGCTCATCGTCAAGATCTCCAACCCTCCCAACCCAAAGGAGTCACCTATCTACCCCTAGCCCACAACTGCCTACCTTGGAAGAGGCCACTCCAACCACCTCGCCGGAGTGCCCGCCCACCATACAACCTACTATCTCTCTTCAATCCCGGGCCTCTCTACAGCTCGCTGACCAGGCACTTCGATTACTGAAAGCCCCACCCACCACCTCCCCCCCCAGAACTCAGGAGCCTTCCTCTACACCCCCCAGTACCCACCCTGAAGCCCCATCATCAGCTGTCAGACTACATCCAACCCGTTCCCCAACACCAACCCACTCTCCCCTTCCGCGACATGGCCCAGACCCCGCTGAAAGGGACTACAGCAATGGCTCACCCTTGGCCTACATCACGCCCCGAGCCACTACCCAGTCAACAGCACCCCCCATCAGCCTGGCCTTACATGACCTAGTTGCCTCCATCAGAAAAGAGGTGGAACTGGGTTGCAAGACCAACCCAAGACGAAGGAGGGACCAGGGCCACCTCTCCTCACCCTCAACGACTGGAGAAATCTCTCCTCCACCCCCTCCTCAACCAAGAACTCCCTCCCCACCCTGTGACAGCCCAACTACTACCCCACATCACCCCAAGGCCTCCTCGAGATCCATGAGTCATTCCTCTCCCTCTACAGCTGAACAACCATCTCCTCCTCCATCAAGTCAGTGGGCCCCCCCCCCACCCCCCCACTTGCCATATGGCCCGCCAGCGGTAATTACACAGCCTTCCCTGGGTGGGTTGCACATCACAACCACACACGTCCCTCGAATAGCCCCCACCCCATCCACAAACAATATGAGGGAGGGCAGGTCTGTAGGCCCCTATAATTGGTATGGTCCCAGTTGGTTAACCAAGCATCCACCCCTCATAGACCAGAACAGAAGTATGGGGCCATGCCCACCACTAGGAAACTGGGTGGGATGGGGGGAGGGTCCCAGAGGTAAAGGGAAGGAGACACCTTCTAGGCCCCCTATCACTACTTCGGCCCGTCCCGTGCTAAGGGGGAGTAGGATCCGAGGGCCCACTGGGCCACTCACGGGTAACAACAACAGGGGGGGCCTTGTACCTACAACTGGACAACCAAGTAGAGGGTTCAACCAGCCTTATACTTCTAATGGGCCTCATCGACACAGAGTAATCCAACCAGGCAGTGGGGAGTCATTAACCCAACCCAACCCTAGTGTCAACCACCTGGGGATAGATGGCGGTGTCCAGCCTGGTGGTGGGGGTGGACCTGAGGATGCTTTGTTCCCCCGGGGTCCCCTCTCCATGAACCCTAACGACAATACAGCCCCAGTGAAGCTGTTCTCCAAACTCCTCCCCTACACCGAGCGCCTTCTCTCTGACACGGAATGGTCCCAGTGGTGTTCGCTACTGGACTGCTGGACCCAGGGCTTCTCCAAATGGTTCTCGGATAGATCCAAACCGCCCACACCAACACCCCAAGCGGCCTGGGCGCGCAGACAACAGGACAGGAGACCAAACGAAAGACGCCCAAACACCCAACAGGACAGGTCCCAAACAAGAAACCGTGCCATAACACGTATGGTCGCAGTGCAGAAGGCCTACCGACAGAATCCAAAGCGCTGCATGGCAATGTTGCGAAAATCTCCTCCACCAGTGCGTTGCAACATTCCCATCGCAACAGTTGAGACATATTTCTTAGCCAAGCAGAATGTGGCCGACCCCAGCGTCCCCATGGAACCCCCACCATTCCAATTGTGGCAGGACACAACTCCCACTGACCTGCTAGAGGTACCCATCACCAGCCAAGAGGTACTAACCACACTGAGGAGAACAAACCTAAACTCTGCCCCGGGTCCAGACCGCCTGCCATACGCTGCATGGAAGAGGCTTGAACCAATCCCAAACATCGTAACCAGCATCCTGAACACGTGCAGGATCAATGCCAAGATACCACCCTCTTGGAAAGGCTCAAATACAATCTTGATCCACAAAGGTGACAGCGTCAACCATCTCGACAATTGGAGGCCCATCGCACTCCAAAACACTCTGTACAAAGTGTACGCCTCAATAATAGCTCGACGCTTATCAACCTGGGCCATCAGCAACAACATTGTCAGTCCCTCTCAGAAGGGCTTCCTTCCAGTAGAAGGCTGCCTGGAGCATGGATTTGTCCTGAAAAGTGTCCTGCAGGACTCACGCCGCAACAAGAGGGAGGCCTGCATAGCCTGGTTAGACTTAAAGGACGCCTTTGGCTCAGTTCCCCACCCTGTCCTCCTGGAAACCCTGCGTCTCGCTGGCCTCCAAGGTAGCACTCTAGATGTCATCAAAGACATATACACCAATTCAACAACTTCAGTTAAAACATCTTCGGCCACATCCACCCCAATCATCTGCCGAAGAGGAGTGAAACAAGGATGCCCCCTCAGCCCTATCCTCTTTGACCTCATCATTGAGGTCATTATAAGAGCAATGGACAGGGTCCCAAAGGCAGGCTACCGAATCGCCCACTCCACAGTCAGGTCGCTCACATACGCTGACGACCTGTGTGCATTTGCCTCATCCCCCGCCATCATGCAACAGATGCTGACAGGGGCCCAGAACGCGGCAACATGGGCAGGTCTGACATTCAACCCCCGCAAATGTGCAATCCTCTCCATTGTCCGTGGGAGCGGCAAAAGGCAAAGAGTGGATAGACCCCAACCCTCCATCTCAGGAGAACCAGTACCAACTCTCCCATGGGATGGGCAGTACAAATATTTGGGGTGCACAAGAGGAGCTGACCCAAACTCCGACCTAACCCAGGCTGCCAATGACTACCTGAGTGACTGTAAAGTCATCCTGGAATCGGAGCTAACAGACTGGCAAAAAATAGATGCCATCAAACGTTTTGCCAGACCCAGGATGACATACTTACTCCAGAACATGGAACCCACCATCAGCTGGGCCAGGTCGATCGACCAAGAGCTGAAATCCCTGGCCAAAATGTGCTTCAAGCTCCCCAACCGTGCGACTACGTCCTACTTCTACGCACAAACCAAGGCAGGTGGCCTGGCTCTTCCAAGGATAGAGGACGAGATCCATCTATTCAGAATCTCGACTGCATACAAGGTCCTCTTTGCCCAAGGAGACGCCCAACTTCGGGACATCTCAACATCAGCCCTCGGCAAGACTGCTGAGATACGCACTCGAAACCAGAAGTCGGCACAAACCTTCCTCAACGATCCAGCAGACCCTGGTGAGGGACGGCGAGGAGACATTAAGTCCCTGTGGAGCGAAGTCCGTTCCTCTCTTCAGCACTGCCGAGCAAAATTCAACCTCCAGGACCAGTCAATAACTTGTGACGGCATAACTCTTGGATGGAGCAAGAGGAGAAACATTACTGGCCTCCTCCGTAACGCCATCCAGAGCAGGTATGTGGAAGACTGGAAGAGATGCCCAGACCAGGGTAGAGCAGTCATCTGCACGTCAGCCCACCCAGCAAGCAACCATTGGGTCACCACAGGCCGCTACACTAGTTTTGGCGAGTACCGGTTCGCCATCAAGGCCAGATTGAATCTCCTCACCACCCGCACCTCGCGCTTCAGAGCTGGAGATAGAGTCCCAGATCGCAGCTGTAGACGCTGCAACTCAGAGCAGGAGACCCTCGCTCATGTCCTGAATCATTGCCCAACCCACGTGGGCTTGCTAAGAAAGAGACACAACAACATCCTAGCTCGTCTCTCCAATGCGATCCCAGTCTGGAGAGGCAAACAATTCAAAGAACAGGGGGTCCCGGGAGATAACCTTGGTCTTAAACCAGACCTCGTCATTCTCGATGACACTAAAAAAGAGGCTTTCGTAATAGATGTGACCATGCCCTTCGAAGGGAACGGATCCTTTGCAGAGGCCAGACAGGCCAAAGAAAGGAAGTATGGCCATCTTAAAGCTCTCCTTAATGCCAAGGGCTACAATAGGGTAGAGGTGGATGCCTTTATTGTGGGCCCCCTTGGTAGTTGGGACCCGGCCAACGACCCAGTCCTCCACAAACTTTGCATCAGTCGTCGCTACGCAATCCTGTTCCGGAAGCTATGCTGCACTGAGGCACTGAAAGGCAGCTTTGGAATATGGAAGGCATTCACTGAGGGGCACCCCCCTAACTCATAACCCTTTAACTCATAACCCTCTATTGTGTATTTTTGCGTGTCTGCAGCACGCCTTCATTTCTTGTTACCTGTAACTGTGTACTACCGGCCCAAATGAGGCCGAGAGAGTCGTTCCCTACGACGGGACCACCCCCTTTTGGAGGTGAAGACCTTCTTTGATTTTTCCAATCAATTTTCTTCAACTGTTCTTACGAGTGTAATATCTCGTATGAGGACAATGTCCTCACGATATTACATCAATTTTTGAAACCTGGGACTCGGAGTGAAGCTTGCTTCGCCGGCCCCGCGGGTTGCCCCAGTATTGCACTACCTCTGGGTGCGGCCCATCCCCTTTAGGGGAACACTATTCTATTCTAATAAAGATAAGACTTTAAGCTAGTTGAAATGTAGAGTGCTTGTGGGTCTAAATTTCAAATAAATTACTTCCTACTAATTTAACTTCGGTAACTTCATTGTGAACACCTATCCTCTGGGGAAAAAACTCTTAGGCATACCCGAGGGGGGGGCAAAAAAAAAGAAGTTATAGATACCATCCCAAAAATTCTTAAAACCAAGGGCCAGGTCAACCCCCCCCCCCTCCGCCTTCGACCACGCCCCTTATAATAATTACGTAATTGACCACACCTACAATTAAGATAATAGAAAGCAGGCTTCGTTGCAGATTGCTGTTGTAGGTGTTGTCACTTCGTCGCTTGCAGCTGGAGACGCTGTTTCACTTGTACCATAGAATTTCGCGATACTCAGTCTCTCGTGCCATGACGTAATGTACAGGCTGTAGGCCTATCGAATATTACATCCCTGCTCATCAATTAAGGTTTGCGGTACTCCAACAAGATTTTGAAGAACGGCACGCATTATCGTTCATGATTTGGTAAAGTACTCGTTTAAACAATAGCAGGCGGGGCGTGAGTCGGCATGACCTCATGCATGTTACTTAGTACCAGGAGGTATCCGTGGCTTACTTAGTAGCGTTAGTATAGTTTTTATCTTTACATTGCTTTGCGACGCTTCAATTGTTGCACTATTGGGTAGTGAATTGGTATGAAGGCCACGCCCACGAATTGTGTCTCAGTCACGTGATAATATGCTTCAATGAAATAGCTTACAATCGCACTAGATAGGCAGTTAAGCCCTATCTTTGCACGAATTGGACACCCATGAACACTACAAACAATATGATTCCATCATTATGTTGCTGTAGTGCGAGCTAAAGTGCAAAAAAAAAAAAATTAAGAAAAGTGATTAATTTTTTTTAGAAAAAAATTTTTGGCCAAGACCCCCCCCCCCCCCCCCCCTAACTTTGATACCTCATAACTTTTTTTCCTAGACCCCCCTGAAAAAAAGAATAGCATATTCGTGATGCTCTCAATGAGCTCTTCAAAGTTGGGGGATGGTGTCTTCCACTTTGTTTTTTGCCCCCCCCTCGGGCATACCTCATGCAAAAGTTTTCAGTGGCCATTCAGGAGTCTGTTTGCCTCCAACCCTCTCCCCTACTTTAAATTATGTTACTTATTTTGGTATCTTATCAAATATATATATAATATATTATAATTATATATATTTGAATTACAATTAGGCATAGAAGCAGAGGGAATTATCCTTTAATCTATAAGCACCAGTAAAAACTTCTTTGGCTCTTTGGGCGCATGCTTCTGCCATATGTTTTGAGCTATGGTGGTGCCACACCGTGGGCATATCGACAGTGGAGGGAGGTGGACCGCTTGCTTGCATGTGACTACTTGCACATGGTACACTCTTGAAGCTAAACTTCAGAGTCATACGTTTATGCGATACACCCACGTGGCGTACCAGTGAGGCATTAGATGGGTCTGTGAGATAGCATCCAGGGAGGTATGCCCGTGCTGGGACTGGGGACCATCCACAGACTCCTGGTCCAGCTGCATTATCAACTCAAGATGTGATTAAATGTGCATGCATTGTAAGTGTG</t>
  </si>
  <si>
    <t>GFFPGDEGVCPPPQINTSRHRNLFFLPEMASPLPTQAETWERLFPLPSALKCPRCSTCMWNETSYARHVRQHYPTPPVVKWVCDVCRAPFDTKQAVAQHYRSHSSEDPVSPGHTSQSSPTDPTSRLTPTNNYSCEYCENSFPTRIGLRNHERARHQALVSASLSRAVSALTDTRRPSTQWSDEEVAKFLAAVNKYGLKHTSLIAQFIGTRTATQVTYFKAAYKKRHPIWAMRHLLPVKVKTTNQGTQSSPSTSPSSSPSMSSSSRSPTLPTQRSHLSTPSPQLPTLEEATPTTSPECPPTIQPTISLQSRASLQLADQALRLLKAPPTTSPPRTQEPSSTPPSTHPEAPSSAVRLHPTRSPTPTHSPLPRHGPDPAERDYSNGSPLAYITPRATTQSTAPPISLALHDLVASIRKEVELGCKTNPRRRRDQGHLSSPSTTGEISPPPPPQPRTPSPPCDSPTTTPHHPKASSRSMSHSSPSTAEQPSPPPSSQWAPPPPPHLPYGPPAVITQPSLGGLHITTTHVPRIAPTPSTNNMREGRSVGPYNWYGPSWLTKHPPLIDQNRSMGPCPPLGNWVGWGEGPRGKGKETPSRPPITTSARPVLRGSRIRGPTGPLTGNNNRGGLVPTTGQPSRGFNQPYTSNGPHRHRVIQPGSGESLTQPNPSVNHLGIDGGVQPGGGGGPEDALFPRGPLSMNPNDNTAPVKLFSKLLPYTERLLSDTEWSQWCSLLDCWTQGFSKWFSDRSKPPTPTPQAAWARRQQDRRPNERRPNTQQDRSQTRNRAITRMVAVQKAYRQNPKRCMAMLRKSPPPVRCNIPIATVETYFLAKQNVADPSVPMEPPPFQLWQDTTPTDLLEVPITSQEVLTTLRRTNLNSAPGPDRLPYAAWKRLEPIPNIVTSILNTCRINAKIPPSWKGSNTILIHKGDSVNHLDNWRPIALQNTLYKVYASIIARRLSTWAISNNIVSPSQKGFLPVEGCLEHGFVLKSVLQDSRRNKREACIAWLDLKDAFGSVPHPVLLETLRLAGLQGSTLDVIKDIYTNSTTSVKTSSATSTPIICRRGVKQGCPLSPILFDLIIEVIIRAMDRVPKAGYRIAHSTVRSLTYADDLCAFASSPAIMQQMLTGAQNAATWAGLTFNPRKCAILSIVRGSGKRQRVDRPQPSISGEPVPTLPWDGQYKYLGCTRGADPNSDLTQAANDYLSDCKVILESELTDWQKIDAIKRFARPRMTYLLQNMEPTISWARSIDQELKSLAKMCFKLPNRATTSYFYAQTKAGGLALPRIEDEIHLFRISTAYKVLFAQGDAQLRDISTSALGKTAEIRTRNQKSAQTFLNDPADPGEGRRGDIKSLWSEVRSSLQHCRAKFNLQDQSITCDGITLGWSKRRNITGLLRNAIQSRYVEDWKRCPDQGRAVICTSAHPASNHWVTTGRYTSFGEYRFAIKARLNLLTTRTSRFRAGDRVPDRSCRRCNSEQETLAHVLNHCPTHVGLLRKRHNNILARLSNAIPVWRGKQFKEQGVPGDNLGLKPDLVILDDTKKEAFVIDVTMPFEGNGSFAEARQAKERKYGHLKALLNAKGYNRVEVDAFIVGPLGSWDPANDPVLHKLCISRRYAILFRKLCCTEALKGSFGIWKAFTEGHPPNS</t>
  </si>
  <si>
    <t>Eunapius fragilis</t>
  </si>
  <si>
    <t>GCA_963681495.1</t>
  </si>
  <si>
    <t>NS-R2-1_EFr</t>
  </si>
  <si>
    <t>TTCAACCGTCACCCTCATTCACAAGGGGGGCGACACAGCCAACATCAGGAACTGGAGGCCCATCAGCCTCCAGCTCACAGTGTACAAACTCTATTCAGCCATGATAGCCAGACGCATAGCATCCTGGGCTATTGGATGTTCGGCCTTCTCAGCAGCACAAAAGGGGTTCCTTGCATTTGATGGCTGTGCTGAGCACAATTTCCTGCTCAGGTCGATGTTGACTGACTCCAGAAGGAGGAGGAGCAACCTGCTGCTGACATGGCTCGACCTGCGGGAAGCGTTCCCATCCGTGTCCCACAACCTGTTGATGTTTCTGATGGCCCGCCTGGGACTGTCAGGCACGGTAATGAAAGTGGTTGAAGACATCTACTCCCATTCCTCCATGTCGGTCCGTACAGGCAGGGAGTCATACACGCCACCCATCCCTCAGAATCGTGGGGTGAAACAAGGATGTCCCCTCAGTCCAATACTTTTCAACATCGTCTTGGAGGGGCTCCTAAAGTACCTGTCGACCAGCACGGCAGGGTACAAGATGGCAGGGCACAAGTTCAACAACCTGGCATATGCAGATGATGTGTGTCTGGTGGCGTCCAGCAAGCCGGAACTCCAGGGCCTCCTGGACCAGTGCAATGAGTTTGCCACGTGGGCAGGTTTTGTATTTAATGCAAGGAAGTGTGGCTCCTTGTGTTTAGTCAACCAATCTTCTACCATCTACGTGGACCACCTGTTCACACCTCGCCTGGGCACTGAAGACATCCCAGCCCTCACATGGTCGGACAGGTATAAATACCTAGGCTGCCCCACGGGTGCCTACAGGACTCCGGCCAACGTCCTAAACGAGTTGCGAGATGCCCTGCTCCGGGACACGAACATCGTCTTCTCCTCTCTGCTGGCAGAATGGCAGAAATTGGATGCGTTCCGTCGTTTTTTGTTTCCCAGATTGTGCTTTGCCCTGAAGGTCATCTTTCCCGGCATGGTGTGGTGTAGGAAGCTGGACACCTCCCTCCGTACCATCATAAAACGTGGGCTCCGCCTTCCCAAAAGGACCTGCACCCCTTATCTATACCTATCTCAAGCTCTGGGGGGAATGGGGATCCCAAGTGCGGAGGATGAGTCCCACGTGGCGCGGGCAGCACAAGCCTTTAAGTTCTTGGGGGACACAAGGGACCCTTGTATTCGGGATGTGGCCCTACACCAGCTGGGGGAGACGGTCGCAAAGCGGGCTCGACGCTTAGATCCTTCGAAACGGGAGGACCTGGAAGAGTTCCTCAATACTACGGCAGAGCCAGGAGAGGGTCGTGCTGGGGATCTGCAGAGCCTATGGACGGTGGTAAGGGCGAGTCTAGCCAATGGAAGGGCGACGGTAAGGCTGACAGAGGTCTCTGCCATCCTTCATACGGAGGATAAGCAAATCGGCTGGAACAGGAGGAACCAAGCATTCAAGGTCCTCAGGGAGGCCTTCCATGTTCGTCACCTGAACAACCTGAAGAGGATGACAGACCAGGGGAGGGCATTCGACTCCGTCTCACAACACCCGGACTCGACGTTCTTCACCTATACTGGGGCCTTCCTTTCCTTCCCCCAGTATAGGTTCATACACCGTGCGAGACTGAACCTCCTCCCCGTTCGCACCGTCCAGGCCCGAAGCCACTGCCTAATCCCCTCCACACAATGTAGGACCTGTGGGAGAGTCCCCGAGACATTAGCGCACGTACTAAACCACTGCCATTTCAACCTTGGAATGGCAAGGGATAGAGAGGTTGCAGTGTCATCCCGGGAAGAGCGGCGGCCATGTTTTTTGGTGTCTCCAGTCTGTTACAGAATGTTTCCAATCTGTAACAGATTATTTACAACCTGTAACAGAACTCGGGACACCAAAAAACATGGCCACCGTTCTTCCCGGGATGACACTGCAACCTCTCTATAGACACAACGCCATCCTGGACAGGATCGTGCGGGCGGTTCCGGAGTTCCTGGGGACCAAGACCCCCCCCCCCCCCCCCCCCCCCTATTCTATCATAACACACCCAACAAACGCCCCCCTAACCCTAAGTGAAGCCAATGTACTTATCCCCCCTTACACTGACACTGAACCTAAACTAGGCCCAGCTAGAACGAGAATTTACAAGAGGGGTGTGGACCAGTACCGGCAAAAAATGAAACGCTCATTACTGAAAGTGTAAAGAGTTAATGGAGGGGGGGGGGGAACGCTGCAAGAGAACCCACAGACGCACTTTAAACCCACAACTGCGGGGCGTGCACGCAAGCACACAAATATCAAATGCAAAACTGCATGGCATCGCACATAAACTCTACTATACATGTACTATTTCAATTCAGCACAGCCACACTGGCTTACCAAGGTGTTGGTTGCATGCTGCCATCGAATTGCAGCTAGGAGGTAGGTGCACGTGTTTGCAATAAAGTTCTGGATCATGTGCACCGTGCTGCACGTGACTTGGTGCATGCCCTAACCGCGTTGACTCAGGGATGCAGGTGAATGTAATTAGAGTGCGCAATTTAGCCTGTGAATATTATTAACGGCACGTAATTTTGTGCCCTAATCGTGCAACGACAGCCAAGCTACAAATACGAAGCGAAAAACTGCAGAAACCATCGCTTCTCGGCCTCTTGGCTAAGATCAAGTAGAAATAACTACGGGTGATCCCTGGAAGTTTCTACTTGGTCTGGCCACGGTTCTCAACTGTTACTTGTCATCCTATTTTGTCATCGTTCCCCGCTGCTTCGACAGATTATCTACCTTTCTGCTCGTTCTGCGCGACAAACTACCCTCTTACAACGAGGAAAACGAGAACCGGGAGGTCGAGGGAATAAGCGCCAAGTTACGATTAATACGGTTTTTTTCCCTAACTGCAGTAGGGTTTTTTTCCTGGGGACGAGGGTGTGTGTCCGCCCCCCCAAATAAACACTTCCAGACACCGTAACTTGTTTTTCTTGCCAGAAATGGCATCACCTCCCCCCACACAAGCGGAGACATGGGAAAGACTTTTTCCATTACCCTCTGCACTAAAGTGTCCACGATGTTCCACATGCATGTGGAACGAAACGTTGTACGCTCGCCATGTACGACAACACTACCCCACCCCCCCTGTGGTGAAGTGGGTATGCGACGTGTGCCGTGCACCTTTTGACACCAAGCAAGCGGTAGCACAACACTACCGCTCTCACAGCTCCGAAGACCCCGGTTCTCCTGGCCACACCTCCCAATCATCTCCTACCGACCCTACTAGCAGGCTTACACCGACGAACAACTACTCCTGCGAATACTGCGAGAACTCCTTCCCAACAAGGATAGGCCTTAGGAACCACGAACGAGCACGCCATCAGGCGCTAGTCTCAGCCTCGCTCTCCAGGGCGGTCTCTGCTTTGACGGACACGCGCAGACCATCCACTCAATGGTCGGACGAGGAAGTGGCGAAATTCCTCGCAGCGGTCAACAAGTACGGCCTTAAACACACGTCACTGATCGCTCAATTCATCGGTACGCGCACCGCTACCCAAGTGACATATTTCAAGGCAGCTTACAAAAAACGTCACCCTATCTGGGCCATGAGGCACCTCCTTCCGGTAAAAGTCAAAACAACTAACCAAGGCACGCAATCCTCCCCTTCGACATCCCCAAGCAGCTCACCCTCCATGAGCTCATCGTCAAGATCTCCAACCCTCCCAACCCAAAGGAGTCACCTATCTACCCCTAGCCCACAACTGCCTACCTTGGAAGAGGCCACTCCAACCACCTCGCCGGAGTGCCTGCCCACCATACAACCTACTATCTCTCTTCAATCCCGGGCCTCTCTACAGCTCGCTGACCAGGCACTTCGATTACTGAAACCCCCACCCACCACCTCCCCCCCCAGAACTCAGGAGCCCTCCTCTACACCCCCCAGTACCCACCCTGAAGTCCCATCATCAGCTGTCAGACTACATCCAACCCGTTCCCCAACACCAACCCACTCTCCCCTTCCGCGACATGGCCCAGACCCCGCTGAAAGGGACTACAGCAATGGCTCACCCTTGGCCTACATCACGCCCCGAGCCACTACCCAGTCAACAGCACCCCCCATCAGCCTGGCCTTACATGACCTAGTTGCCTCCATCAGAAAAGAGGTGGAACTGGGTTGCAAGTCCAACCCAAGACGAAGGAGGGACCAGGGCCACCTCTCCTCACCCTCAACGACTGGAGAAATCTCTCCTCCACCCCCTCCTCAACCAAGAACTCCCTCCCTACCCTGTGACAGCCCAACTACTACCCCACATCACCCCAAGGCCTCCTCGAGATCCATGAGTCATTCCTCTCCCTCTACAGCTGAACAACCATCCCCTCCTCCATCAAGTCAGTGGGCCCCCCCCCCACCCCCCCACTTGCCATATGGCCCGCCAGCGGTAATTACACAGCCTTCCCTGGGTGGGTTGCACATCACAACCACACACGTCCCTCGAATAGCCCCCACCCCATCTACAAACAATATGAGGGAGGGCAGGTCTGTAGGCCCCTATAATTGGTATGGTCCCAGTTGGTTAACCAAGCATCCACCCCTCATAGACCAGAACAGAAGTATGGGGCCATGCCCACCACTAGGAAACTGGGTGGGTTGGGGGGAGGGTCCCAGAGGTAAAGGGAAGGAGACACCTTCTAGGCCCCCTATCACTACTTCGGCCCGTCCCGTGCTAAGGGGGAATAAGATCCGAGGGCCCACTGGGCCATTCACGGGTAACAACAACAGGGGGGGCCTTGTACCTACAACTGAACAACCAAGTAGAGGGTTCAACCAGCCTTATACTTCTAATGGGCCTCATCGACACAGAGTAATCCAACCAGGCAGTGGGGAGTCATTAACCCAACCCAACCCTAGTGTCAACCACCTGGGGATAGATGGCGGTGTCCAGCCTGGTGGTGGGGGTGGACCTGAGGATGCTTTGTTCCCCCGGGGTCCCCTCTCCATGAACCCTAACGACAATACAGCCCCAGTGAAGCTGTTCTCCAAACTCCTCCCCTACACCGAGCGCCTTCTCTCTGACACGGAATGGTCCCAGTGGTGTTCGCTACTGGACTGCTGGACCCAGGGCTTCTCCAAATGGTTCTCGGATAGATCCAAACCGCCCACACCAACACCCCAAGCGGCCTGGGCGCGCAGACAACAGGACAGGAGACCAAACGAAAGACGCCCAAACACCCAACAGGACAGGTCCCAAACAAGAAACCGTGCCATAACACGTATGGTCGCAGTGCAGAAGGCCTACCGGCAGAATCCAAAGCGCTGCATGGCAATGTTGCGAAAATCTCCTCCACCAGTGCGTTGCAACATTCCCATCGCAACAGTTGAGACATATTTCTTAGCCAAGCAGAATGTGGCCGACCCCAGCGTCCCCATGGAACCCCCACCATTCCAATTGTGGCAGGACACAACTCCCACTGACCTGCTAGAGGTACCCATCACCAGCCAAGAGGTACTAACCACACTGAGGAGAACAAACCTAAACTCTGCCCCGGGTCCAGACCGCCTGCCATACGCCGCATGGAAGAGGCTTGAACCAATCCCAAACATCGTAACCAGCATCCTGAACACGTGCAGGATCAACGCCAAGATACCACCCTCTTGGAAAGGCTCAAATACAATCTTGATCCACAAAGGTGACAGCGTCAACCATCTCGACAATTGGAGGCCCATCGCACTCCAAAACACTCTGTACAAAGTGTACGCCTCAATAATAGCTCGACGCTTATCAACCTGGGCCATCAGCAACAACATTGTCAGTCCCTCTCAGAAGGGCTTCCTTCCAGTAGAAGGCTGCCTGGAGCATGGATTTGTCCTGAAAAGTGTCCTGCAGGACTCACGCCGCAACAAGAGGGAGGCCTGCATAGCCTGGTTAGACTTAAAGGACGCCTTTGGCTCAGTTCCCCACCCTGTCCTCCTGGAAACCCTGCGTCTCGCTGGCCTCCAAGGTAGCACTCTAGATGTCATCAAAGACATATACACCAATTCAACAACTTCAGTTAAAACATCTTCGGCCACATCCACCCCAATCATCTGCCGAAGAGGAGTGAAACAAGGATGCCCCCTCAGCCCTATCCTCTTTGACCTCATCATTGAGGTCATTATAAGAGCAATAGACAGGGTCCCAAAGGCAGGCTACCGAATCGCCCACTCCACAGTCAGGTCGCTCACATACGCTGACGACCTGTGTGCATTTGCCTCATCCCCCGCCATCATGCAACAGATGCTGACAGGGGCCCAGAACGCGGCAACATGGGCAGGTCTGACATTCAACCCCCGCAAATGTGCAATCCTCTCCATTGTCCGTGGGAGCGGCAAAAGGCAAAGAGTGGATAGACCCCAACCCTCCATCTCAGGAGAACCAGTACCAACTCTCCCATGGGATGGGCAGTACAAATATTTGGGGTGCACAAGAGGAGCTGACCCAAACTCCGACCTAACCCAGGCTGCCAATGACTACCTGAGTGACTGTAAAGTCATCCTGGAATCGGAGCTAACAGACTGGCAAAAAATAGATGCCATCAAACGTTTTGCCAGACCCAGGATGACATACTTACTCCAGAACATGGAACCCACCATCAGCTGGGCCAGGTCGATCGACCAAGAGCTGAAATCCCTGGCCAAAATGTGCTTCAAGCTCCCCAACCGTGCGACTACGTCCTACTTCTACGCACAAACCAAGGCAGGTGGCCTGGCTCTTCCAAGGATAGAGGACGAGATCCATCTATTCAGAATCTCGACTGCATACAAGGTCCTCTTTGCCCAAGGTGACGCCCAACTTCGGGACATCTCAACATCAGCCCTCGGCAAGACTGCTGAGATACGCACTCGAAACCAGAAGTCGGCACAAACCTTCCTCAACGATCCAGCAGACCCTGGTGAGGGACGGCGAGGAGACATTAAGTCCCTGTGGAGCGAAGTCCGTTCCTCTCTTCAGCACTGCCGAGCAAAATTCAACCTCCAGGACCAGTCAATAACTTGTGACGGCATAACTCTTGGATGGAGCAAGAGGAGAAACATTACTGGCCTCCTCCGTAACGCCATCCAGAGCAGGTATGTGGAAGACTGGAAGAGATGCCCAGACCAGGGTAGAGCAGTCATCTGCACGTCAGCCCACCCAGCAAGCAACCATTGGGTCACCACAGGCCGCTACACTAGTTTTGGCGAGTACCGGTTCGCCATCAAGGCCAGATTGAATCTCCTCACCACCCGCACCTCGCGCTTCAGAGCTGGAGATAGAGTCCCAGATCGCAGCTGTAGACGCTGCAATACAGAGCAGGAGACCCTCGCTCATGTCCTGAATCATTGCCCAACCCACGTGGGCTTGCTAAGAAAGAGACACAACAACATCCTAGCTCGTCTCTCCAATGCGATTCCAGTCTGGAGAGGCAAACAATTCAAAGAACAAGGGGTCCCGGGAGATAACCTTGGTCTTAAACCAGACCTCGTCATTCTCGATGACACTAAAAAAGAGGCTTTCGTAATAGATGTGACCATGCCCTTCGAAGGGAACGGATCCTTTGCAGAGGCCAGACAGACCAAAGAAAGGAAGTATGGCCATCTTAAAGCTCTCCTTAATGCCAAGGGCTACAATAGGGTAGAGGTGGATGCCTTTATTGTGGGCCCCCTTGGTAGTTGGGACCCGGCCAACGACCCAGTCCTCCACAAACTTTGCATCAGTCGTCGCTACGCAATCCTGTTCCGGAAGCTATGCTGCACTGAGGCACTGAAAGGCAGCTTTGGAATATGGAAGGCATTCACTGAGGGGCACCCCCCTAACTCATAACCCTTTAACTCATAACCCTCTATTGTGTATTTTTGCGTGTCTGCAGCACGCCTTCATTTCTTGCTACCTGTAACTGTGTACTACCGGCCCAAATGAGGCCGAGAGAGTCGTTCCCTACGACGGGACCACCCCCTTTTGGAGGTGAAGACCTTCCTTGATTTTTCCAATCAATTTTCTTCAACTGTTCTTACGAGTGTAATATCTCGTATCGGGACAATGTCCCGACGATATTACATCAATTTTTGAAACCTGGGACTCGGAGTGAAGCTTGCTTCGCCGGTTCCACGGGTTGCCCCAGTATTGCACTACCTCTGGGTGCGGCCCATCCCCCTTGGGGGAAACAAAATTCATAAAATCAGACTATATATAAAGGGTCAAATGGAGGACTTAGGGTTTTCTGATGTTCATTAAGTATGTGATAAAAAGCTAAGGTATTGAAAGGAGATATTACTTAAGGTTCTTATGCCATTACTTTAAGGCCGAATCATGTTGATGACACTCCCCTTTTCGTACCCACCTCTGCCGTATGATGCATTATGTTTATACAGCGAGGTGTTGCACTCATGATCTCACGCAGCCATGTGCTATGCCCCAGCTGGGGGCAGCTTGTATATTGCAGAAATGGGTAAAACCTGCTGCGTTGTAGGCTGCCGCGAAGCGTTCCGGGAGAGACAAACAATAGAGCTCTTTCATGGTCACATGACGCGTGGGCTTTAATTGCGTTGAGTACTTTATTGTCCGCCATATTGGTGCTCGGTTTACTATGGAAATATATGGGCTTATGCTCGGTTTTGGTACTTTTGATACGTATAACTCGCGCTCCGAGGGCACAAGTAAAAATCATATTTCTACAAATGTTAGTCATGTGTTAAACCACAATAATATATATTTAAACGACACTCTGAAGTAATGTTACATACCAAAACCAAGCATAAGCCCATACTTCTCCATTGTAAACGAGCACCAATATGGCGGACTAATTAGAAGATGAATGCTATTAAGTCACGCGATGAAAGTGCTCTATAGCGCTCTTCTCCATACACCATCAGTTAATGTTTGCCACGAAAAAGCTAATCCGATGGAGTAAGGGTCGATTTTTAGACCCGCTAGCATGCCCTTAGATTCATATCTGGATGGGATAGGCTTTGAAAACACGCTCCATTGGCATATATTCCCATTGACGCGCGTCAATGGATGAGCGTGTTTCCGTGTGTATTAGTATACGTGCGTAATGATTATACACACACACAGATGACAATAAATGGTGTCCAGGGGGGTATGGGAATATGTCTCGGGGGGTGGTCATTTCAATGCCTGTCCCGGGGGGTTTGAAGCATAATAGAAGCTTGTCCAGAGGGCATTTACAAGTCTGTCCCAGGGAGGTGGAGATATAATATAAGCTTGTCCAGGGGTGCTTTTATATATTGTCCCGGGGGGTACGTCTGCAATTATTGTCATCTGTAGGGGTGTACGGTTAAATAATGGAATAGCCCAATGGATGGAGAGTGTTTCTGTGTGTATTATACACACTTGCCCCCAATATTGTCACATGACAGTCGTCGTGACGTCAGCCGTGCAACACCTATTGTAAAGTTACCAACTTTGTGCCATTCGTCCATGAAACAAATATTAGTCCTAACAAGATGTGTTCATGGCAAACTTCTTTGTGTAATCGCCACCTCCATCATTGTAACATGTAATCCCAATTAGTGCAACCTAGCCACTCCTACATGTGGTCCAGGCTAGTACAATATTGGTCATTTAACTACAACATCAAAAACTGGTCAGGGCACGGCTGACTGATGATAAGTGGCACGTGATGATTGTCTTGTAAGTGGGGTGTATCTCACTAACGGAAGTGCGATTTGAAGCCCTAAGCTCTGAAGAATGATGTTAAATAAGTACACTGACTGCTCTCATATAATCCCGTGAGCACCTAAGGAAAATATCATTTGGGAAACTATTGATGACTGAATAACGAAATGAGATAAAATGGA</t>
  </si>
  <si>
    <t>GFFPGDEGVCPPPQINTSRHRNLFFLPEMASPPPTQAETWERLFPLPSALKCPRCSTCMWNETLYARHVRQHYPTPPVVKWVCDVCRAPFDTKQAVAQHYRSHSSEDPGSPGHTSQSSPTDPTSRLTPTNNYSCEYCENSFPTRIGLRNHERARHQALVSASLSRAVSALTDTRRPSTQWSDEEVAKFLAAVNKYGLKHTSLIAQFIGTRTATQVTYFKAAYKKRHPIWAMRHLLPVKVKTTNQGTQSSPSTSPSSSPSMSSSSRSPTLPTQRSHLSTPSPQLPTLEEATPTTSPECLPTIQPTISLQSRASLQLADQALRLLKPPPTTSPPRTQEPSSTPPSTHPEVPSSAVRLHPTRSPTPTHSPLPRHGPDPAERDYSNGSPLAYITPRATTQSTAPPISLALHDLVASIRKEVELGCKSNPRRRRDQGHLSSPSTTGEISPPPPPQPRTPSLPCDSPTTTPHHPKASSRSMSHSSPSTAEQPSPPPSSQWAPPPPPHLPYGPPAVITQPSLGGLHITTTHVPRIAPTPSTNNMREGRSVGPYNWYGPSWLTKHPPLIDQNRSMGPCPPLGNWVGWGEGPRGKGKETPSRPPITTSARPVLRGNKIRGPTGPFTGNNNRGGLVPTTEQPSRGFNQPYTSNGPHRHRVIQPGSGESLTQPNPSVNHLGIDGGVQPGGGGGPEDALFPRGPLSMNPNDNTAPVKLFSKLLPYTERLLSDTEWSQWCSLLDCWTQGFSKWFSDRSKPPTPTPQAAWARRQQDRRPNERRPNTQQDRSQTRNRAITRMVAVQKAYRQNPKRCMAMLRKSPPPVRCNIPIATVETYFLAKQNVADPSVPMEPPPFQLWQDTTPTDLLEVPITSQEVLTTLRRTNLNSAPGPDRLPYAAWKRLEPIPNIVTSILNTCRINAKIPPSWKGSNTILIHKGDSVNHLDNWRPIALQNTLYKVYASIIARRLSTWAISNNIVSPSQKGFLPVEGCLEHGFVLKSVLQDSRRNKREACIAWLDLKDAFGSVPHPVLLETLRLAGLQGSTLDVIKDIYTNSTTSVKTSSATSTPIICRRGVKQGCPLSPILFDLIIEVIIRAIDRVPKAGYRIAHSTVRSLTYADDLCAFASSPAIMQQMLTGAQNAATWAGLTFNPRKCAILSIVRGSGKRQRVDRPQPSISGEPVPTLPWDGQYKYLGCTRGADPNSDLTQAANDYLSDCKVILESELTDWQKIDAIKRFARPRMTYLLQNMEPTISWARSIDQELKSLAKMCFKLPNRATTSYFYAQTKAGGLALPRIEDEIHLFRISTAYKVLFAQGDAQLRDISTSALGKTAEIRTRNQKSAQTFLNDPADPGEGRRGDIKSLWSEVRSSLQHCRAKFNLQDQSITCDGITLGWSKRRNITGLLRNAIQSRYVEDWKRCPDQGRAVICTSAHPASNHWVTTGRYTSFGEYRFAIKARLNLLTTRTSRFRAGDRVPDRSCRRCNTEQETLAHVLNHCPTHVGLLRKRHNNILARLSNAIPVWRGKQFKEQGVPGDNLGLKPDLVILDDTKKEAFVIDVTMPFEGNGSFAEARQTKERKYGHLKALLNAKGYNRVEVDAFIVGPLGSWDPANDPVLHKLCISRRYAILFRKLCCTEALKGSFGIWKAFTEGHPPNS</t>
  </si>
  <si>
    <t xml:space="preserve">Xestospongia bergquistia </t>
  </si>
  <si>
    <t>Barrel sponge</t>
  </si>
  <si>
    <t>GCA_963966005.1</t>
  </si>
  <si>
    <t>NS-R2-1_XBe</t>
  </si>
  <si>
    <t>GGACACTATCCCCCTGAGGATGGGAGTCAAGCAGGGCTGCCCACTAAGTCCCCTCCTGTTTAACTTAGTACTACAAGGGATGCTTCATGGTCTAGATGGCGTGGAAGGTGGTTACAAAATGTCGTCAACACTCATTGTCAAGTACCTAGCCTATGCCGACGACCTCTGTATTGTAGCAAGCTCGAAGGACGAAGTGAGTGCTTTCATCTCAAAGATGGAAGAATTTATGGACTGGGCTGGATTATCCTTCAATGTACAGAAGTGTGCCTCATTATCATGCATCAATAGTTCTCCTCATAAATATGTCCAATCCTTTAGTCCTCTCATTAAAGGTAAACCTGTTCGGGCCCTCAAGTGGAGCGAACGTTATCGTTATCTCGGGGTTGAAACAGGTAGGACAGGCATAGCAAATCTGGATGCCCTACGGCAGACCCTGGTAAATGAGACGTCAGCAATTTGTAGTAGCCTTTTGACAGACTGGCAAAAGATCGATGCAATCAACACGTTCGTAATATCAAAGGCAACCTACTATCTCCGCGCAGCACTCCCCACGCTAGGATGGGTTTGTCAAATTGACAAGGAAATCCGGTCAGCAGTCAAGAAAGGACTTCAGCTCCCAAGGCGCACAATCTCTCATGTTATCTACACCAAGAGGTGTGTCGGCGGGCTGGGTCTGTTTTGTCTGGAAGATAATCTCCAGGTAGCGAGACTCACCCAGATGTGTCGTTGTCTTACTAGCCCAGATTCTGCCATCAGAAATTGTGCCTGGTCTCAGCTCCGTCAAACGGTCAGTTGCAGAGGACGCAAAAATCCTACCAACTCCGATTTGGAACTCTTCCTCAATTCACCCATTCCGATAGAAGAGAGACAAACAAGAGATGTTAAAAGTCTATGGTCAGATGCTCGCAAGTCTTTAGAACAGATGGGTCTAAAGGTTGATCTGACCAGAGAATCTCCCGCTCTAGTAGCGGCCGATGGAGAATCATTCCTGGCTAACGACCGTCGCACCCTTAACAACTTCCTTCGCTGTTCTCTAGCAAATCAACACCTATCGGAGTTAGTGGCAGCAAAAGACCAGGGGAGGGCCTTCGAGATTGTCAGCCTCTCACCAGCAAGCAACTTTTGGATCAGCTCAGGACAGTACCTCTCCTTTGCTGAATACCGTTTTGCTCTAAAGGCCAGGTGCAATCTCCTCCCCGTCAAGACAGTGGTAGCACGTATGGGTCGTGGAGGTGGAGATAAAATCTGTCCCAAATGCCATCATCAACCAGAAACCCTCGCCCACGTCCTAAATGCTTGCCCAGTATCACAAGGTCTAATGAGGGCACGACACAACAACATTGTGGAAAGAGTAAAGAGGGCCGTCTCCAATCAAGGTGGTCAGCTGCTGCTAGATCAGAAAATTCCAGACTCTCCTGGACAATTGCGTCCTGACATTGTCCACATTAAGGATAATTCAATCACAATAGTGGACGTGACTGTGCCCATAGAGTCAGGGGTAAGAGCATTTGAAGCAGCTAGAGGGGAGAAAGAAAACAAATATTCGGACCTGGTCCAGTGGGCCAAGACAAAATATACCTCAGTAAACTTTGGAAGCCTGATCATTGGTAGTTTAGGATCGTGGGACCCAGCAAACGAAGAGACTCTCCGATTGCTGAAGATTGGCAAAAGTTATGCCACCCTCTTCCGGAAGCTCTGCTGCATAGACGCAATAAAAGGCTCATTAAATATCTGGAGGGCTCGCAATAGCCAGAGCACACCATGAAACTTACTCTGTCTCTTAAACAATTAATTTATAACTCACATATTATTACCAGGTTATACCTGAGGGGCCGGCTGGCGACAGCCACTATTTTAAAATTTATTTATTTTAGTTGTGTCCTACATAGATTTTTTTTCTATGAATAAAGATTTTAAACTGTTCTTTCGAGTTTAAGCGATCCAAAGGTGGTATCTCACACCTCTTGGTATACAGCAATGCCAGAAATACCACCCCAAACCTTGGGTACGCCTCAGTACTCAGGACGGCGCTCTGCCTCAGGACCATCATGTGATGAGGACCTACCAGTCATCAAGGTGAAGTTCCCTGACCAGACCGTCTATACGTGCCCTGTATGTGACAGTCAGTACGCGATCTTCTCGTCATGGACCAGACACCTCAGGAACAAGCACGACCTCCAATCTCCACTGGTTTTCATCTGCTCAGGATGCAACCTAGAATTCACCAGCAAGAAGTCTGCAACCAGCCACTACAATAAGGAACATGGACCAAGTGGCCCGATGGGACGAGCTGAGAGGACCTCGCTTTCTGCCGGGAACTACCTCTGTGACTTCTGTCAAGAAAAGTTCCCAAATAAGAGGAGCAAGAGTCAGCACATTAGAAATGCCCATGCTGACAAAGCGAGTGAACAGCGGGACCTTCAAGCTACAACAAGTACTAGCAGGTACTGGACAGACGCAGAACATACCCTGTTCTTAGAAGCCCTCGTTCGTCATGGCCCATCCTCTAATATTGTGATCTCCAAGGCAGTGGGCTCGAAGACTGCTAAGCAGGTGAGTATGCACAAGCGTACCTTCCTAAGAGACAATCCTGGTTGGTTAGAAAAGGCTCGGGTCTCTGTTCCTCCCCCATCACCAGGCCCACCCGCTGTCTCATTGTCATCTCCCTCAAGTCGTCCAACTTCCCCCGATCCCCCTGCCACCTCATCAACAATTCTACTCACTGCACCATCATCCTCCCCCTCTAGCCATCCCCCCACAACTTCACCTGATCGTGTCCCTCCTATGAGTACCCCTGATCATATTCCCTCAGTAGTAAGTTCAACGAACATGTCCCCTGACGTGTTAAATAACAATAATAATAACAATAATAATGTCACTCCTGATCCTCCCCCCCTATCAGCTCCAGGCATTTCACCAGTCTCCTCACATCCAGACCCAGCTGCTCCGCACTCTGATCTCTCTGCTCCATCCCCAATAGCAGAAACTCAAGTCAATTTACTCCTCGACGCCTTGACCCCCCTCAGAGATAAGACCCTTTCGGACGAGGAGTGGCTACTCTTTGAGACGGTACTCAGCTCTTGGGTGGATAACTGCCCCACCTGGTGGGATAACAGTTCCCCCTCTCATTTCTCTACCTCGTGTCGCCAAAAAGGTGCTCAACATTGGAACAAACGTCGGCATCGTCGTCAAGGAGCTGCTCACCAACAGGACACCACCCATCCCCAAAACGGACAAGCCACAAGTGAAGAGACTATCGTGACTGGTCCCCGTCGGCACCGCAGGGATAGAGCTAGGAGAGCAAAAGTGCTACAAGCGGAATATAGGAAAAATCGGAAGAAGTGTTTCAGATCCATCGTCAATAAAGACGGGCCTATCTACTGTCGAATCCCGAAAGACCATCTAGAAGCTCATTTTAATAAGTCACCTCACACATCCTCTCCTCCACCACCAGAATGGCTCCCATCTGGAAAGGCAACCGAGTCCGATGACCTCACTTCCAAGGTTAGTAAAGAGGAGATCACAGCACAGTTGAAAAGACTCCCCTCCGAGTCAAGTCCAGGACCAGACCGTTTATCTTATCGCTTCTGGAAAAATCTACCCCGAAGTGACTCCCTCCTTGCCGAGATCATTAACATCTGCCTGAAGAACAATAGAATACCGGGCCCATGGAAGGAAAGTCTGACAGTCCTCATCTACAAGAAGGGCGATCATAAGGATCCATCGAATTGGCGCCCAATCTCCCTTCAATGCACTATATACAAAATCTTCACGGCAGTCCTAGCAAGACGGCTGGCAGAATTCTGTATCGAGGGCAACATCATCTCGCCTTTCCAGAAGGGTTTCATGCCCTATGAGGGTTGCTTCGAGCATACTTTCATGATGACATCCCTCCTCGAAGACAGCAAGCGAAACTGTAAAGATTTGTATACCGTATGGTTCGATCTAGAAAATGCCTTTGGGTCAGTATTACATTCAGTCCTTTTCGATATGATGTCAAGACTCGAAATACCAAATTCGTTTATCTCTCTCTGTAAAGATATTTACAGTGGTTCCCTCTCAAGAATCCGCACTGGCTCGGGCTACACGGACACTATCCCCCTGAGGATGGGAGTCAAGCAGGGCTGCCCACTAAGTCCCCTCCTGTTTAACTTAGTACTACAAGGGATGCTTCATGGTCTAGATGGCGTGGAAGGTGGTTACAAAATGTCGTCAACACTCATTGTCAAGTACCTAGCCTATGCCGACGACCTCTGTATTGTAGCAAGCTCGAAGGACGAAGTGAGTGCTTTCATCTCAAAGATGGAAGAATTTATGGACTGGGCTGGATTATCCTTCAATGTACAGAAGTGTGCCTCATTATCATGCATCAATAGTTCTCCTCATAAATATGTCCAATCCTTTAGTCCTCTCATTAAAGGTAAACCTGTTCGGGCCCTCAAGTGGAGCGAACGTTATCGTTATCTCGGGGTTGAAACAGGCAGGACAGGCATAGCAAATCTGGATGCCCTACGGCAGACCCTGGTAAATGAGACGTCAGCAATTTGTAGTAGCCTTTTGACAGACTGGCAAAAGATCGATGCAATCAACACGTTCGTAATATCAAAGGCAACCTACTATCTCCGCGCAGCACTCCCCACGCTAGGATGGGTTCGTCAAATTGACAAGGAAATCCGGTCAGCAGTCAAGAAAGGACTTCAGCTCCCAAGGCGCACAATCTCTCATGTTATCTACACCAAGAGGTGTGTCGGCGGGCTGGGTCTGTTTTGTCTGGAAGATAATCTCCAGGTAGCGAGACTCACCCAGATGTGTCGTTGTCTTACCAGCCCAGATTCTGCCATCAGAAATTGTGCCTGGTCTCAGCTCCGTCAAACGGTCAGTTGCAGAGGACACAAAAATCCTACCAACTCCGATTTGGAACTCTTCCTCAATTCACCCATTCCGATAGAAGAGAGACAAACAAGAGATGTTAAAAGTCTATGGTCAGATGCTCGCAAGTCTTTAGAACAGATGGGTCTAAAGGTTGATCTGACCAGAGAATCTCCCGCTCTAGTAGCGGCCGATGGAGAATCATTCCTGGCTAACGACCGTCAACCCTTAACAACTTCCTTCGCTGTTCTCTAGCAAATCAACATCTATCGGAGTTAGTGGCAGCAAAAGACCAGGGGAGGGCCTTCGAGATTGTCAGCCTCTCACCAGCAAGCAACTTTTGGATCAGCTCAGGACAGTACCTCTCCTTTGCTGAATACCGTTTTGCTCTAAAGGCCAGGTGCAATCTCCTCCCCGTCAAGACAGTGGTAGCACGTATGGGTCGTGGAGGTGGAGATAAAATCTGTCCCAAATGCCATCATCAACCAGAAACCCTCGCCCACGTCCTAAATGCTTGCCCAGTATCACAAGGTCTAATGAGGGCACGACACAACAACATTGTGGAAAGAGTAAAGAGGGCCGTCTCCAATCAAGGTGGTCAGCTACTGCTAGATCAGAAAATTCCAGACTCTCCTGGACAATTGCGTCCTGACATTGTCCACATTAAGGATAATTCAATCACAATAGTGGACGTGACTGTGCCCATAGAGTCAGGGGTAAGAGCATTTGAAGCAGCTAGAGGGGAGAAAGAAAACAAATATTCGGACCTGGTCTAGTGGGCCAAGACAAAATATACCTCAGTAAACTTTGGAAGCCTGATCATTGGTAGTTTAGGATCGTGGGACCCAGCAAACGAAGAGACTCTCCGATTGCTGAAGATTGGCAAAAGTTATGCCACCCTCTTCCGGAAGCTCTGCTGCATAGACGCAATAAAAGGCTCATTAAATATCTGGAGGGCTCGCAATAGCCAGAGCACACCATGAAACTTACTCTGTCTCTTAAACAATTAATTTATAACTCACATATTATTACCAGGTTATACCTGAGGGGCCGGCTGGCGACAGCCACTATTTTAAAATTTATTTATTTTAGTTGTGTCCTACATAGATTTTTTCTATGAATAAAGATTTTAAACTGTTCTTTCGAGTTTAATAGCTCGAATGAGGATAATGCATCCTCAAGCTATTAATCCCAATTTTTCTACTAGGAGTTGTGTGTGAAGCTTGCTTCCCTC</t>
  </si>
  <si>
    <t>TVLSSLSDPKVVSHTSWYTAMPEIPPQTLGTPQYSGRRSASGPSCDEDLPVIKVKFPDQTVYTCPVCDSQYAIFSSWTRHLRNKHDLQSPLVFICSGCNLEFTSKKSATSHYNKEHGPSGPMGRAERTSLSAGNYLCDFCQEKFPNKRSKSQHIRNAHADKASEQRDLQATTSTSRYWTDAEHTLFLEALVRHGPSSNIVISKAVGSKTAKQVSMHKRTFLRDNPGWLEKARVSVPPPSPGPPAVSLSSPSSRPTSPDPPATSSTILLTAPSSSPSSHPPTTSPDRVPPMSTPDHIPSVVSSTNMSPDVLNNNNNNNNNVTPDPPPLSAPGISPVSSHPDPAAPHSDLSAPSPIAETQVNLLLDALTPLRDKTLSDEEWLLFETVLSSWVDNCPTWWDNSSPSHFSTSCRQKGAQHWNKRRHRRQGAAHQQDTTHPQNGQATSEETIVTGPRRHRRDRARRAKVLQAEYRKNRKKCFRSIVNKDGPIYCRIPKDHLEAHFNKSPHTSSPPPPEWLPSGKATESDDLTSKVSKEEITAQLKRLPSESSPGPDRLSYRFWKNLPRSDSLLAEIINICLKNNRIPGPWKESLTVLIYKKGDHKDPSNWRPISLQCTIYKIFTAVLARRLAEFCIEGNIISPFQKGFMPYEGCFEHTFMMTSLLEDSKRNCKDLYTVWFDLENAFGSVLHSVLFDMMSRLEIPNSFISLCKDIYSGSLSRIRTGSGYTDTIPLRMGVKQGCPLSPLLFNLVLQGMLHGLDGVEGGYKMSSTLIVKYLAYADDLCIVASSKDEVSAFISKMEEFMDWAGLSFNVQKCASLSCINSSPHKYVQSFSPLIKGKPVRALKWSERYRYLGVETGRTGIANLDALRQTLVNETSAICSSLLTDWQKIDAINTFVISKATYYLRAALPTLGWVRQIDKEIRSAVKKGLQLPRRTISHVIYTKRCVGGLGLFCLEDNLQVARLTQMCRCLTSPDSAIRNCAWSQLRQTVSCRGHKNPTNSDLELFLNSPIPIEERQTRDVKSLWSDARKSLEQMGLKVDLTRESPALVAADGESFLANDRQPLTTSFAVL</t>
  </si>
  <si>
    <t>Sponge</t>
  </si>
  <si>
    <t>GCA_963970385.1</t>
  </si>
  <si>
    <t>NS-R2-1_TSw</t>
  </si>
  <si>
    <t>TTGCAGAAATGGTCATGGGAATGCCTTTGTGTTGTGAGAAAATGCGCGGTGCTTTCTTTCTCTTCTTCTTGGTATGGATTTGAGGTTGGGTGTCAATGTCCAGCCCTTCGCCGCTGAGGACACCAGACACAATGGCCCTCGCTATGATTGATGAGGGAGTAGGCTTGGGGTCTTCAGGCTGTGTACGTGTGTGTGCATGCATGAGAGAGAGGTTATAAGCTGCAATAACTATATGCAGTTGCTCACCTTTCTCTCCAATAATGTCATATGGTAACCTGCATCAGTCATTACAAGGTCACCTCTAGGGATGGCCAGGTAATCTCTCTTTTCCAAATCGCCCTCTTTCTTTGTAGCTCTGTGCTGTTCCAGAGCTGTTGTAACTACATCAGATGTCTCCCGTTCAGATTGTGACCGCACAGCATACACAATGTGCTGGCATTGAGAAACTGTAATGCATATATACACACGAGTAATACAGGAAGCTGTCAACGTCGCTTAGACGTGTACAATTATCAACGTTGCAAGTACGTACATGGAGAAACCATAACTGATGGAATCTTGAAAGGGTACAAAAAGAGGCCTCACAGCTACGTCAGTATCGCTTCTCGGCCTATCGGCTAAGATCAAGTAAGAAAAAACTGTTCTTACGAGTGTAATCGGATGCTACTAAAGCCGGAAACAGTTGTGTTTGTTGTCGTTGCTGGAAAAGACCCAAGTGACTCGTTAGCCAGTTTTTGTGACAGCAAAGAACACTAGATCTAATAGCCGAAGAGAGAGAAGCCGTGATGCCTGAAACATCAGTAAAGATCACCTATCCAACGCAGCAAGTTTACAAGTGCCCAGTATGTGGGGTCAGTTTTTCGATCTACTCGTCTTGGACTCGACACATCGCCACGAAGCATGCAGATACCCAACTACAATTAACCTTCGGATGCAGCACATGTGATGCAGAGTTCGAATCCAGAAGATCGGTCGCGAACCACCACACCAAGATCCATGGAAAACCGACGACAGACCATAGGAGAAATGAGGAAGCTGGCACATGGACCTGCGAGTTCTGTGAAGGAAGATTTCCAAACAAGAAGTCCCGCAGTCAACACATACGAAACCAGCATGCCGCAGAAGCCAGCGAACAGAGAGCCACTCAAGCAGCTGGAGCAGATCCACGCTTCTGGACCCCAGAAGAGCATCAGCTCTTTCTAGACGCTCTACAGCGATTTGGCCCTGCCTGTAACAACACCTTAGCGAAGCATATTCCAAGCAAGTCTGGAAAGCAAGTTGCAAACCATAAACGCATCTTTCTCCGTGACAACCCCCAGTGGCGGGCAAGATTCGACTTAGGGACTTCATCCATCCAATCCAGTTCATCCCCAACTACTACCAATCAGCCAGCGACAACACCTACCACCACCCCTCAGACTCAAATAGAGCCCACAAGTGAGCCAGCAGAATCAACTGCTACAACTGTTGACCAGTCATTCCTAGACCAAGTGTCCCTTGACACCAGAGGAAGTTGCACAGCAACAGAGCCCACAAATGAACTAGCTGAATCTTCTGCTACAACAATTGACCAGTCACCACTGTCTTCCGACGCAAGAGGGAGCAGCGCAGAGACAGAGCCCACAAGTGAGCCAGCTGAAACAACTGATGACCAGTCACTCCTAGACCAAGTGTCTTTAGACACAGAAAGAAGCTGCACAGTGATGGAGCCCACAAGTGAGCCAGCTGAACCTGCTGCGACAACTGTTGACCAGTCATTCCTAGGAAGCTGCATCACCACATCACTTACCACCACCACCACCCCCAGCAGGGAGACTAGCCAGCATCTGCCCCTCCCACCACCCTCGCCATCAATATCACCACTGCCGCCTATCGTTAATCATCAGCCACTCCCGACTCAACAACCTACTAACATCAACCACCTAATCGAGTCCCTGAACGATAGTCAGAATACAAGGAGAAATCCAACAAATCAAACGGGAAATCAACCACCACCCCCCATCGAGAGCCTTCTGATGAGCTATACTCAGCAGCTTACCCCCCTACTAAACCGTCCATTAACAGAAGAAGAGTGGAGCTGTTTTGAGACAATGCTCAGCAATTTGACAACTTCCCTCAAAAACTGTATCCTCGAAAGACGTGCACAGCATCATACCACACATTGGAGAAGGAGACAACGAAGGCAGAGACAGGGGCCCGTACAACTAAATCAACAATCCCCTCAACTAGATGACACCAACACATCACAATCTATTGAATCATCCCAAGAAAGTCAGAACTCGCATCTAGATACATCAGATCCATCACTCTCCCAAGAGTCTGACCAACAATCGTATAGACGACGACACAGAAGATCAGAGCGAAGACGGCGAGCCAGAGAAGCAGGAAAGTTACAGAAGTGGTATCGAGCAAACAGAAAGAAATGTGTTCGTTCAATCTTAGAGGAACAATCACCCCGCTGTGAAATACCGATTGAAGAACTAACCACCTACTTCTCTAGTGGACCACCACCAACCTCAAATGCTCCACCACCAGAGTTCCTCCCAGAAAGAGGTAACTCTTCCTCTGACAACGAACTAACAAGCTCAATCCAACCAGCAGAGGTACAAAACCAACTGAAAAGACTTCCCCTGAGATCAGCACCAGGCCCTGATGGGATAACGTACGACGTCTGGAAGTCAAATAAAAATGCCCCTATCCTCCTAGCCACTGTCTACTCGATATGTACCACTAACAAACGAACGCCAGCATCCTGGAAATCGAGTAATACAGTTCTCATTCACAAGAAGGGAGACCCTCTATGCCCAAATAACTGGCGCCCAATATCCCTCCAGCCGACTATATACAAGATCTATGTGGCAATACTAGCAAAAAGGCTGGCATCCTGGGCAATAGCCAAGAGGGTTATCTCCCCCTGCCAGAAAGGTTTTCTTCCTTTTGAAGGATGCATGGAACACTCTTTCATCCTCAGAAGCATTTTTGAAGATAGCAAGAGACGACAGAGGAATGTCCGAGTGGTCTGGTTGGACCTGAAGAATGCCTTCGGATCGGTCCCCCATACAGTTATATGGGAAATGATGTCCCGTTTGGATATTCCTCTCGATTTTGTCTCAGTCTGTCAAGAGATATACCAAGGCTCCTTCCAAATAGTCAAAAATGCCCATGGACAAACTCCACCGATTCCAGTCACTAGAGGCATAAAACAAGGTTGCCCACTCAGCCCACTTCTATTCAATCTAGTGCTGGAGGGAATCCTCCCGGTACTGGGCAAATACACAGGATATCGATTCGGAGGAGGAGCTAGAGTACAGTGCCTTGCATATGCGGATGACTTGTGTCTCATCAGTCAGGACAAGAAAGAGATTAACAGCATGATGCAGGACATAAGGAAGTACTTTGACTGGGCAGGTCTGCAGTTGAATCCGATGAAATGTGCATCCCTCTCCATGATCAACAACAGAGGTGCCAAATATGTCGAACCCTTTGAACCAAAGATAGATGAACACAACAGCATCCCTGCCCTCAAATGGGAAGACTCGTACAAATACCTGGGGGTGCAGTTGGGCAGAGAAAGGAGAGGAACGAAGGCCGACCTAGCCCAAGAAATGATACAAGCAACAACAAAGATATGCACCTCCATGTTAGCCGACTGGCAGAAGATTGATGCCATCAACACGTTTGTAATCCCAAAAGCCAATTACCATCTGGATGCATCACTTATGGACATCACTTGGGCTACCAAAGTTGATGCCACCATACGCCAACTTGTTAAAAAAGCCCTGAAACTTCCAAGAAGAACTATTTCCCCTTTCTTCTATACCAGTAAATCACAGGGTGGTCTAGGACTAAGATCAAACTTGGACACCCTACACTTATCACGAATAACTAGAGCGCTGAAATGCCTTACCAGTCGCGACAAGATTGTCAACGATGTGGCATGGTCACAGTTACATCTCACTGTGAAAAAAAGACGCCGCCTCACATCTGTATCAACAGCGGATATGACAGACTTTCTTAACCATCCCCCCCTCCCACAAGGCCAGGAACAACAGGGAAGAGACGTGAAGACAGTATGGAGTTCCATCAGAAAGTCACTCAGCCACACCTCATGCACGCTAGAAATACAAGGACACGATGAGATTCACCTAGTTACCAACGATGGACAACAGATCAAAGCAGGACCCAAACAACCAATGGGAAGATTCCTACACAAACTGTGTGAGGACCTTCACCTCCAAGCTTTACTGGAGGCACCTGATCAAGGTCACAGTTTCCATCTTATCACCAAGGACCCTGCAAGCAGTCACTGGATAGGTGATGGAAAATACATGTCATTCAGTGATTATCGCTTCGCTTTAAAGGCTAGGTTGAATCTACTTCCTACAAAAACTGTTTTGAAGAAAATCCGTCAAAACATTACAGATGTCACCTGCCCTAGGTGCCGAAATGCACCCGAGTCACTGGGACACATTCTCAATGCATGTCAATCAAACACCTCACAGATGAGAGAAAGACACAACTGCATACTGAAGAGGCTGGTAAAGGCCATTCCAGAAGATATGGGGGAAAAGTTTGTTGAACAGAAGATACGCGATTCCCCAGGAGACCTAAGACCAGACGTAGTAGTGCTCAATGACAACAGGTCAACGGCAGTCATACTGGATGTTACCATACCGATTGAGTCGAACACTACATCCTTCGAAGTCGCTAGAAATGAAAAACTCCGGAAATATGCTCCCCTAGCTGAATGGCTATCAACAAGAGGCTACACAGTATCCACACATGCCTTTATAGTGGGGTCCCTAGGCTCCTGGGATCCACAAAATGTACCAGCACTTAGGGCAGTGGGGATTGGGAGAAACTACACCAAGAAGATGAGCCAACTATGTGTATCGGACGTACTGAGAGTCTCCAATAAAATATGGAAGCTAAGCAGAGCAGGCATCACCACCATTGACACTTAACCATTTTATACATTCCCATGTCAATGTTGCATTATTCTTGTTTCTTTTGTTTTTCTATATATGTTTTCTTCCCAGCTCTCTGCTGAGGGGTATAGGCTGGCGACAGCCTCAAACACTTTGTTGTTGTTTGTTGTACCCTGTCATTCTTTGAAATGAATTTTTAGAACTGTTCTTACGAGTGTAATATCTCGTACGCGGACATAGTCCGCTTTGATATTACGGAATTTTTCCACTAGGAAGGGTAAGCGAGGCTTGCCTCGTCCCTTCCACGAGTTGCCTTGGCGTTGCACTACAGCCAAGTGCGGCTCTTCCCCTTTTGGGGACACATCAATAAAAGATTAGACCTACAATTTGTATACGAATGAAGTCCGCATTTTTTCTACTGGGAAGAAAAGCAATTGCGTGCCTCGTCCTTTTCACGAGTTGCCTACACACTCACACGAATCAACTAAGAGCTCCGATTTGTCACCATTGACACTTTAACCACATTTATTATCAATTACCATGTCTCTATTTGCATCATTGTTTTTGTATTTGTTTCTTCCCAGCTTCTTGCTGAGGGACCCTGGTCACATTGACCGCTTTGATATTCCAAAATTTTTCCACTCGGAGACTTTTTGCCTCGTCCCTTCACGAGTTGCCCTGGCGTTGTTGGCACTAGTGATACATGTAGCCAATACGGGCTCTTCCTTTTGGGGGCACGATCAAAGACCTACCATTTTGCATACAAGTAAAATTGCATATGCACTTTCTTTATAATCAGGGCGTGAAAAAAAAACAAAAAAAACAGTGCTCGTGTGGCAGTTAGACCTTCAGCATTGCATGCGACCCTAGCCACACGAGCACAGTGTTTTGTTGTTTTTTTTTCACGCCCTGATTATAGTGGACCCGAGTGCATACATAAAGAAAGTGCATATGCAAAATGGTAGGTCTTTGATCGTGCCCCCAAAAGGGCATGCAATGCTGAAGGTCTAACTTTTTCTTTAATTGTGTCCCCAAAAGGGGAAGAGCCGCACTTGGCAGTAGTGCAACGCCAAGGCAACTCGTGGAAGGGACGAGGCAAGCCTCGCTTACCCTTCCTAGTGGAAAAAAATTCCGTAATATCAAAGCGGACTATGTCCGCATACGAGATATTACACTCGTAAGAACAGTTTTTTCTTACTTGATCTTAGCCGATAGGCCGAGAAGCGATACTGAAGCGGCTGTGAGGCCTCTTTTTGTACCTTTCCGGGCTCTCAGCAATTGTGGTTTATACGTATCTCAAACGTTGCGCGCGCGTTAATTACGTATGTACGACGTCGCTAATTTCAGTACATTCTGTGGCAATCCAGCTTACAGTTAAGTGCCTGTGCCAAGGTATCTCTCTGTTCCCTGGACATTGACCTTGCAAGACCCATCTTCTCAGACAGCAGCAATGGTGCACAATGATCTATGGTACAAGAACACAAACACATTTGAAGTTGTGGTGCCCAATTCCACTGTGAATATTCATGCAGGGGAGTGATTCTGGTCTACACCTCCTTCCTGTTGTATGAAGTCGAGTGGCTGGGTGACAGTGGAGAGGGAGGATGGTGGGAGACAGATGATGGTGGACACATCTGCCAGAGCTTCACTGGTTGGATCAGCATGACTGAAAGGAGCCTGAACAAACTCAACATCTGGTAAGAAGCTAAGGACACACTATCATATGTATACATGTGCATGGCTATTTACAGAACATTGACACACATGTATGTGGGTATAGGGAGTGGGATACTGTTGATGTCTTGGACGTGAAGTGCCTTCCACAAGGAGTCCATTTGAACTGGAAGGGCGCCATAGACTATCACCTTACCAGTTCCAGACAACATCGACCCAACGTGTGCCACTTCTACTCCTGTTAGATTTAATACTGTGTGGTATTGCTATTCATGTAGATGAAGAATAAGGCTTACCTGCATTGCAGTGAGTAATAATCACGGCTC</t>
  </si>
  <si>
    <t>QQRTLDLIAEEREAVMPETSVKITYPTQQVYKCPVCGVSFSIYSSWTRHIATKHADTQLQLTFGCSTCDAEFESRRSVANHHTKIHGKPTTDHRRNEEAGTWTCEFCEGRFPNKKSRSQHIRNQHAAEASEQRATQAAGADPRFWTPEEHQLFLDALQRFGPACNNTLAKHIPSKSGKQVANHKRIFLRDNPQWRARFDLGTSSIQSSSSPTTTNQPATTPTTTPQTQIEPTSEPAESTATTVDQSFLDQVSLDTRGSCTATEPTNELAESSATTIDQSPLSSDARGSSAETEPTSEPAETTDDQSLLDQVSLDTERSCTVMEPTSEPAEPAATTVDQSFLGSCITTSLTTTTTPSRETSQHLPLPPPSPSISPLPPIVNHQPLPTQQPTNINHLIESLNDSQNTRRNPTNQTGNQPPPPIESLLMSYTQQLTPLLNRPLTEEEWSCFETMLSNLTTSLKNCILERRAQHHTTHWRRRQRRQRQGPVQLNQQSPQLDDTNTSQSIESSQESQNSHLDTSDPSLSQESDQQSYRRRHRRSERRRRAREAGKLQKWYRANRKKCVRSILEEQSPRCEIPIEELTTYFSSGPPPTSNAPPPEFLPERGNSSSDNELTSSIQPAEVQNQLKRLPLRSAPGPDGITYDVWKSNKNAPILLATVYSICTTNKRTPASWKSSNTVLIHKKGDPLCPNNWRPISLQPTIYKIYVAILAKRLASWAIAKRVISPCQKGFLPFEGCMEHSFILRSIFEDSKRRQRNVRVVWLDLKNAFGSVPHTVIWEMMSRLDIPLDFVSVCQEIYQGSFQIVKNAHGQTPPIPVTRGIKQGCPLSPLLFNLVLEGILPVLGKYTGYRFGGGARVQCLAYADDLCLISQDKKEINSMMQDIRKYFDWAGLQLNPMKCASLSMINNRGAKYVEPFEPKIDEHNSIPALKWEDSYKYLGVQLGRERRGTKADLAQEMIQATTKICTSMLADWQKIDAINTFVIPKANYHLDASLMDITWATKVDATIRQLVKKALKLPRRTISPFFYTSKSQGGLGLRSNLDTLHLSRITRALKCLTSRDKIVNDVAWSQLHLTVKKRRRLTSVSTADMTDFLNHPPLPQGQEQQGRDVKTVWSSIRKSLSHTSCTLEIQGHDEIHLVTNDGQQIKAGPKQPMGRFLHKLCEDLHLQALLEAPDQGHSFHLITKDPASSHWIGDGKYMSFSDYRFALKARLNLLPTKTVLKKIRQNITDVTCPRCRNAPESLGHILNACQSNTSQMRERHNCILKRLVKAIPEDMGEKFVEQKIRDSPGDLRPDVVVLNDNRSTAVILDVTIPIESNTTSFEVARNEKLRKYAPLAEWLSTRGYTVSTHAFIVGSLGSWDPQNVPALRAVGIGRNYTKKMSQLCVSDVLRVSNKIWKLSRAGITTIDT</t>
  </si>
  <si>
    <t>Utopia Non-LTR</t>
  </si>
  <si>
    <t>Crossaster papposus</t>
  </si>
  <si>
    <t>Common sunstar</t>
  </si>
  <si>
    <t>GCA_031471805.1</t>
  </si>
  <si>
    <t>Utopia_CPa</t>
  </si>
  <si>
    <t>TCTGGGAATGTTGTTCGTTATCGCTTCTCGGCCTTTTGGCTAAGATCATGTGTAGTATCTGTTCTTTTCAGTGTAATTGCCTGTGAACAAGACCCAAGACCCAAGACCTCAAGATCTACCGGGCTGCTTGATGGATGTTTCTTCGGGTTCTCCAGGCGAGGGTAGTGTCCTGGCCAATTCCCAACACTCCGCGGAGGAATGCTCGGTGGCCCCCGGCCGTAGGGGGCGCCGTAACGCGGATGAGGGAATCGACCGGGGCAGTGCCTTCGCGTGCGCCGAGTGCCAGAGATCGTTCACTACGGTCCTTGGCCTTCGGCGTCACACGAGCAGGACCCATCCCAAGCCTACGGTCTCCGCAGACGACGCGACGATGGATCAAGTCTTCCTGTACCCGTTCAGTCGTGGGTTTAGTTGTGCCGCTTGCGGTGACGACTTCCACGCCCAGCAGACGTTGAGCCGGCATCAGCATCGTCGCCATCCTCGGATGACGTTCAACTTTGTCTTCCGGTGCTCGGTGTGCTCAAGGGAGTTCGACACGGGCAGGCGTGCCTCCAACCACTACCAAATTCATAAACGCGGTGGTTTGGAGACATCGACTGCACGGTCGCCTTCCTTGGGTTCACCGAGTACCGCACCCTCCTTGTCCTCGGGTGCAGCGGCCGCGGAGCCTATGTCTCCGATGGACCTCATCCGGGGCTTGGTTGGTGATTTACCGAATGTGACACTACCGATTGCGACCTCGACCCAACACTCTGTGTCTCCTCGGAGCACGGATGAGGGACTGTCCAGCTGGAACCGGCGACAAAATCTAGCCATTTCCCCAAACCCCACGGGTGAGGGAGGTGTCCTGGCGCCCCAACACTCCGTGGATGCACGCTCGGGGACCCCACGTGGGGGTCCCCGTAACACGGATGAGGGCCTCCGCCGGGGACGTGACCAACACTCCGTGACTGATGGGCGGCGTTCGAATACCGTCACGGATGAGGGAGCGGGCAGGGATGCGTCACCGAGGGGATCCGCGCCACCTAGTCAGGCTTCACCGAGACCGCAGGCTTCCCAGCCTGCGGTGGAGGAGAACCCCTGGCTGGCGGCGTTGTCACGGGCCGGTGACTTTGGGGAGTTTGAGTCAGTGTGTGATCGTTTTGCCAAGCATGCGGTCGACATGGCTTATGCTGCCTCGGGTAACCGGCGCGGGACGGAAACCCGGCCAGCGCAACGTGGTGCGAATCCCCGACCGGCTCCGGTGCAACGCCGTATGCTCGGGCCGGAGTTCGATGCACAGGAGGCTAGCCGACTTCAGAGGCTGTACAGGACTAGTAGAAGACGGGCGATGCGAGTAGTCCTGGACGGCTCTGATGTCAAGTATGCTGGCACGGATGAAACACTGGTGGACTTCTTCACGGAAGTCCACTCTGAAAGGGCGGTCGATTGCGAAAGTATCAGTGTTGACTCTGAACTCCTGTTTCCGAACTCTGCCCGGGCAAAGGAGTCTGGCTCGGAATTGCTCCGCCCCGTAACGCAGAAGGAGGTCTCCTCCCGCCTAGGACGGATGTCAAACTCCGCTCCCGGGAAAGACCGGTTAGAATATCGCCACATCAGAATGGCAGATGGTGCGTTTCGTGCTACCGTGGCGATATATAACCGGTGTCTGCGTGAGGGGCGGGTCCCCCGCTCTTGGAAGACAGCTACTACCGTGCTGTTGTACAAGAAGGGGGATCCGGCATGTCCGGCCAACTTCCGCCCGATAGCCCTGCAGTCGTGCCTGTACAAACTGCTGATGGCGATATTGTCCGATCGCCTGACCCGTTGGGCGTTGGACAACGATCTCCTGAGCAGTGCCCAGAAGAGTGCTAGGCCCGGTGAGGGCTGCTATGAACACACCTTCCTGATGTCGTCCATCGTGGGGGATGCCCGCCGAAATTCAAAGAATTTGCATGTTGCATGGCTCGATCTCCAACATGCATTCGGCAGCGTCCCACACGATGCAATATTCACTGTGCTGGCCTCGATCGGTGCGCCTCGAGGGTTTATAGACATCATTCGGGATGTCTATACTGGGGCCAGCACAGAGTTTTTGACGGCGTCGGGAGGGACCGATCCCGTACCTATCCGTTCCGGAGTCAAGCAAGGTTGTCCGATCTCCCCGATACTTTTCAACTTGACTCTAGACCTGGTAGTGCGGGCGGTGTCCATGGCAGCACGAACCGGCCGGTGCTCTCCTCGGGTGCACGGGCACGACATTCCCGTCCTTGCCTATGCTGACGACCTTGTGTTGCTCAGCAACTCGGCCGAGGGCCTGCAGCGGCTGTTGGACACGGCTAGCGTCATGGCCACCAAGCTTCGGCTCACCTTCAAACCATCGAAGTGTGCCACCCTGTCCCTGGAGTGTCGCAGGGGTCAGCGGGTGCTTCCCTCAGTCTACACAGTGCAGGGCGTAGATATTCCAGTGTTGACTGAGGAGGAGCATTATCGCTACCTCGGCGTCCCTATCGGGTTGTACAGGAGCGGCGAGAGCCTTGAGGCATTGGCGGTCAAGATGAAGGAGGACCTGCACAAGGTGGAATCCTCTCTCCTGGCCCCCTGGCAGAAGCTGGACGCAATACGAACCTTTGTTGAACCGTGCGCCTCGTATGTATTGCGTGCCGGCAACTGCCAGAAGGCTAGCCTGAGGCGGCTCAGGGGAGAGGTCGTGAAGACGATGCGGAAAGTCTGCAACCTTCCGACCCGGGCCACCACCAATTATGTCTTCGCGGACAGAAAGGTGGGCGGACTGGGTCTGTTGGATCCCAACCGGGATGCTGACATTCAAACTGTCACGCAGGCGGTCCGCATTCTTTCTTCACCAGACGACACCGTCCGCGGTGTCGCCACCCAGCAGTTGACCTCCGTCGTCCGCCGCACCCTCCATCGTGAGCCAACCGAGGAAGAGCTTGACCACTTCATGAGTGGGTCAATGGAAGGGGACCTGGCAAACTACGGCTGGAGCGGGCAGATCTCTACCCTCTGGTCCCGGGCCAGGGCGGCGGCACGCAGGCTGCGTATCTCCCTTGTTGGCTGCTGTTCCGGCTCAGTAGTCACGCGTACAGAGAAGGGAAAGGAGATACCGGCCAAGGCGGTCACCACCGCTTTGCGGGCCGCTGCTCGAGAGCACTACTCCGAGAAGTTGCTCTCTCTCCCGGACCAGGGTAAGGTCGCCCGCTCGCTGGAGCAGGACCCCTACCGCAACGGCTCATCGTGGATGACCACCGGCAGTTTCGTCCGATTCTGCGACTGGCGGTTTATCCACCGGGCCCGGCTGAATTGCCTCCCGACCAACGCAGCGGCGAAGAGATGGAATCCGGCGACCGATACGAAATGCCGCCGCTGCGGGGGCCGGGAGGAGACTCTGCCGCACATCCTGAACCACTGCCCACCCAACATGCTGCCTATCCGGAGACGTCACAACCTCATCCAGAACCGGATCAAGGCGGCTGTTCGGCATGGGCAGGTGTTCGTGGACCAGCATGTCCCAGGGGACCCCACACCTCGGGAGCGACCTGACATTACGGTTGTTGAGGGCAACAAGGTAACAATCATCGACGTATGTTGCCCCTTCGACAACGACCGTAATGCCTTGGAGATCGCCGTGGCTGCCAAGGTCGCCAAGTATGACAACTTGCGGCAGGCCTTGGCGGCTACGGGCAAAGACGTCAAGGTGTTCGGCTTTGCGGTCGGATCTCTCGGTACCTGGTACCCCGGTAACGAGAGAGCACTTTGGCGTCTTGGGATATCCAAGCGCTACCGGGGCCTGATGCGCCGTCTGTGTTGCATAGACGCCATCAAGGGTTCCAGGGACACCTACATCGAACATGTCACCGGCCACCGTCAGTATTCTGACGAGTAGACCTCCCGATTGTGTCCTAATAGATCTTTTAATATCATGTTTGACTTACAATTTTTCTCTTTGTTTTTCTTTCTCTTTTACTACAGGTGAATCCTACCGGACGGAGCAACAACGAAGACGAAGAAGGACGACCGGATGCAAGGAGGACCGAACTGCCAGGAGACGCCAGATGTAGTTTATTTATTATTATGCTTAGTTATTTATTTAATTGTTGATTATACTGGGCTTAAGTCCGCCCAGTCTTTTTTATTTTAGTCTTTGCATTTTATTGTTCTTAAGTTGTACCTCTGTCCGAGAGGCTTATGATTGTATAATTACGTATTTGTTTTACTTTGTATCTTGATGATATTATGTTAATAAACCTCTGTTCTTTTCAGTGTAATATCTGAAACGCTGCTCATTGAGCAGCCAGTATATTAAACTGATTTTTGGATTCGGGC</t>
  </si>
  <si>
    <t>LPVNKTQDPRPQDLPGCLMDVSSGSPGEGSVLANSQHSAEECSVAPGRRGRRNADEGIDRGSAFACAECQRSFTTVLGLRRHTSRTHPKPTVSADDATMDQVFLYPFSRGFSCAACGDDFHAQQTLSRHQHRRHPRMTFNFVFRCSVCSREFDTGRRASNHYQIHKRGGLETSTARSPSLGSPSTAPSLSSGAAAAEPMSPMDLIRGLVGDLPNVTLPIATSTQHSVSPRSTDEGLSSWNRRQNLAISPNPTGEGGVLAPQHSVDARSGTPRGGPRNTDEGLRRGRDQHSVTDGRRSNTVTDEGAGRDASPRGSAPPSQASPRPQASQPAVEENPWLAALSRAGDFGEFESVCDRFAKHAVDMAYAASGNRRGTETRPAQRGANPRPAPVQRRMLGPEFDAQEASRLQRLYRTSRRRAMRVVLDGSDVKYAGTDETLVDFFTEVHSERAVDCESISVDSELLFPNSARAKESGSELLRPVTQKEVSSRLGRMSNSAPGKDRLEYRHIRMADGAFRATVAIYNRCLREGRVPRSWKTATTVLLYKKGDPACPANFRPIALQSCLYKLLMAILSDRLTRWALDNDLLSSAQKSARPGEGCYEHTFLMSSIVGDARRNSKNLHVAWLDLQHAFGSVPHDAIFTVLASIGAPRGFIDIIRDVYTGASTEFLTASGGTDPVPIRSGVKQGCPISPILFNLTLDLVVRAVSMAARTGRCSPRVHGHDIPVLAYADDLVLLSNSAEGLQRLLDTASVMATKLRLTFKPSKCATLSLECRRGQRVLPSVYTVQGVDIPVLTEEEHYRYLGVPIGLYRSGESLEALAVKMKEDLHKVESSLLAPWQKLDAIRTFVEPCASYVLRAGNCQKASLRRLRGEVVKTMRKVCNLPTRATTNYVFADRKVGGLGLLDPNRDADIQTVTQAVRILSSPDDTVRGVATQQLTSVVRRTLHREPTEEELDHFMSGSMEGDLANYGWSGQISTLWSRARAAARRLRISLVGCCSGSVVTRTEKGKEIPAKAVTTALRAAAREHYSEKLLSLPDQGKVARSLEQDPYRNGSSWMTTGSFVRFCDWRFIHRARLNCLPTNAAAKRWNPATDTKCRRCGGREETLPHILNHCPPNMLPIRRRHNLIQNRIKAAVRHGQVFVDQHVPGDPTPRERPDITVVEGNKVTIIDVCCPFDNDRNALEIAVAAKVAKYDNLRQALAATGKDVKVFGFAVGSLGTWYPGNERALWRLGISKRYRGLMRRLCCIDAIKGSRDTYIEHVTGHRQYSDE</t>
  </si>
  <si>
    <t>Utopia_PHa</t>
  </si>
  <si>
    <t>SI Table 4: Nucleotide and amino acid sequences of Porifera non-specifc R2 homologues and Utopia non-LTR TEs. 'NS-' stands for non-specific.</t>
  </si>
  <si>
    <t xml:space="preserve">Supplementary Table 5: Flanks of Porifera non-site-specific R2 show homology to U2 sncRNA, not 28S rDNA. Top BLAST hits are shown. </t>
  </si>
  <si>
    <r>
      <rPr>
        <rFont val="Arial"/>
        <b/>
        <color theme="1"/>
      </rPr>
      <t>Description (</t>
    </r>
    <r>
      <rPr>
        <rFont val="Arial"/>
        <b/>
        <i/>
        <color theme="1"/>
      </rPr>
      <t xml:space="preserve">Xestospongia muta </t>
    </r>
    <r>
      <rPr>
        <rFont val="Arial"/>
        <b/>
        <color theme="1"/>
      </rPr>
      <t>as query)</t>
    </r>
  </si>
  <si>
    <t>Max Score</t>
  </si>
  <si>
    <t>Total Score</t>
  </si>
  <si>
    <t>PREDICTED: Gigantopelta aegis U2 spliceosomal RNA (LOC121391281), ncRNA</t>
  </si>
  <si>
    <t>Gigantopelta aegis</t>
  </si>
  <si>
    <t>PREDICTED: Gigantopelta aegis U2 spliceosomal RNA (LOC121391449), ncRNA</t>
  </si>
  <si>
    <t>PREDICTED: Dysidea avara U2 spliceosomal RNA (LOC136257116), ncRNA</t>
  </si>
  <si>
    <t>Dysidea avara</t>
  </si>
  <si>
    <t>PREDICTED: Dysidea avara U2 spliceosomal RNA (LOC136257118), ncRNA</t>
  </si>
  <si>
    <t>PREDICTED: Dysidea avara U2 spliceosomal RNA (LOC136265283), ncRNA</t>
  </si>
  <si>
    <t>PREDICTED: Dysidea avara U2 spliceosomal RNA (LOC136267838), ncRNA</t>
  </si>
  <si>
    <t>PREDICTED: Euleptes europaea U2 spliceosomal RNA (LOC130481249), ncRNA</t>
  </si>
  <si>
    <t>Euleptes europaea</t>
  </si>
  <si>
    <t>PREDICTED: Sphaerodactylus townsendi U2 spliceosomal RNA (LOC125425473), ncRNA</t>
  </si>
  <si>
    <t>Sphaerodactylus townsendi</t>
  </si>
  <si>
    <t>PREDICTED: Euleptes europaea U2 spliceosomal RNA (LOC130484035), ncRNA</t>
  </si>
  <si>
    <t>PREDICTED: Euleptes europaea U2 spliceosomal RNA (LOC130493613), ncRNA</t>
  </si>
  <si>
    <t>PREDICTED: Dysidea avara uncharacterized protein (LOC136265593), transcript variant X2, mRNA</t>
  </si>
  <si>
    <t>PREDICTED: Sphaerodactylus townsendi U2 spliceosomal RNA (LOC125425550), ncRNA</t>
  </si>
  <si>
    <t>PREDICTED: Dermacentor albipictus U2 spliceosomal RNA (LOC135913681), ncRNA</t>
  </si>
  <si>
    <t>Dermacentor albipictus</t>
  </si>
  <si>
    <t>PREDICTED: Sphaerodactylus townsendi U2 spliceosomal RNA (LOC125435969), ncRNA</t>
  </si>
  <si>
    <t>PREDICTED: Sphaerodactylus townsendi U2 spliceosomal RNA (LOC125434047), ncRNA</t>
  </si>
  <si>
    <t>PREDICTED: Euleptes europaea U2 spliceosomal RNA (LOC130493616), ncRNA</t>
  </si>
  <si>
    <t>PREDICTED: Tiliqua scincoides U2 spliceosomal RNA (LOC136643380), ncRNA</t>
  </si>
  <si>
    <t>Tiliqua scincoides</t>
  </si>
  <si>
    <t>PREDICTED: Euleptes europaea U2 spliceosomal RNA (LOC130493614), ncRNA</t>
  </si>
  <si>
    <t>Darwinula stevensoni</t>
  </si>
  <si>
    <t>PREDICTED: Sphaerodactylus townsendi U2 spliceosomal RNA (LOC125425481), ncRNA</t>
  </si>
  <si>
    <t>PREDICTED: Euleptes europaea U2 spliceosomal RNA (LOC130493617), ncRNA</t>
  </si>
  <si>
    <t>PREDICTED: Melanaphis sacchari uncharacterized LOC112596600 (LOC112596600), ncRNA</t>
  </si>
  <si>
    <t>Melanaphis sacchari</t>
  </si>
  <si>
    <t>PREDICTED: Sphaerodactylus townsendi U2 spliceosomal RNA (LOC125424782), ncRNA</t>
  </si>
  <si>
    <r>
      <rPr>
        <rFont val="Arial"/>
        <b/>
        <color theme="1"/>
      </rPr>
      <t>Description (</t>
    </r>
    <r>
      <rPr>
        <rFont val="Arial"/>
        <b/>
        <i/>
        <color theme="1"/>
      </rPr>
      <t>Xestospongia bergquistia</t>
    </r>
    <r>
      <rPr>
        <rFont val="Arial"/>
        <b/>
        <color theme="1"/>
      </rPr>
      <t xml:space="preserve"> as query)</t>
    </r>
  </si>
  <si>
    <t>PREDICTED: Gigantopelta aegis U2 spliceosomal RNA (LOC121391450), ncRNA</t>
  </si>
  <si>
    <t>PREDICTED: Gigantopelta aegis U2 spliceosomal RNA (LOC121366110), ncRNA</t>
  </si>
  <si>
    <t>PREDICTED: Gigantopelta aegis U2 spliceosomal RNA (LOC121366109), ncRNA</t>
  </si>
  <si>
    <t>PREDICTED: Gigantopelta aegis U2 spliceosomal RNA (LOC121391998), ncRNA</t>
  </si>
  <si>
    <t>PREDICTED: Gigantopelta aegis U2 spliceosomal RNA (LOC121392367), ncRNA</t>
  </si>
  <si>
    <r>
      <rPr>
        <rFont val="Arial"/>
        <b/>
        <color theme="1"/>
      </rPr>
      <t>Description (</t>
    </r>
    <r>
      <rPr>
        <rFont val="Arial"/>
        <b/>
        <i/>
        <color theme="1"/>
      </rPr>
      <t xml:space="preserve">Ephydatia muelleri </t>
    </r>
    <r>
      <rPr>
        <rFont val="Arial"/>
        <b/>
        <color theme="1"/>
      </rPr>
      <t>as query)</t>
    </r>
  </si>
  <si>
    <t>PREDICTED: Zalophus californianus potassium calcium-activated channel subfamily M regulatory beta subunit 2 (KCNMB2), transcript variant X3, mRNA</t>
  </si>
  <si>
    <t>Zalophus californianus</t>
  </si>
  <si>
    <t>PREDICTED: Zalophus californianus potassium calcium-activated channel subfamily M regulatory beta subunit 2 (KCNMB2), transcript variant X5, mRNA</t>
  </si>
  <si>
    <t>PREDICTED: Zalophus californianus potassium calcium-activated channel subfamily M regulatory beta subunit 2 (KCNMB2), transcript variant X1, mRNA</t>
  </si>
  <si>
    <t>PREDICTED: Zalophus californianus potassium calcium-activated channel subfamily M regulatory beta subunit 2 (KCNMB2), transcript variant X4, mRNA</t>
  </si>
  <si>
    <t>Mahanarva quadripunctata satellite MquSat019_MspSat019-1604 sequence</t>
  </si>
  <si>
    <t>Mahanarva quadripunctata</t>
  </si>
  <si>
    <t>PREDICTED: Polyodon spathula U2 spliceosomal RNA (LOC121311491), ncRNA</t>
  </si>
  <si>
    <t>Polyodon spathula</t>
  </si>
  <si>
    <t>PREDICTED: Zalophus californianus U2 spliceosomal RNA (LOC113930099), ncRNA</t>
  </si>
  <si>
    <t>PREDICTED: Polyodon spathula U2 spliceosomal RNA (LOC121311042), ncRNA</t>
  </si>
  <si>
    <t>PREDICTED: Polyodon spathula U2 spliceosomal RNA (LOC121307970), ncRNA</t>
  </si>
  <si>
    <t>PREDICTED: Polyodon spathula U2 spliceosomal RNA (LOC121310517), ncRNA</t>
  </si>
  <si>
    <t>PREDICTED: Polyodon spathula U2 spliceosomal RNA (LOC121310529), ncRNA</t>
  </si>
  <si>
    <t>PREDICTED: Hyla sarda U2 spliceosomal RNA (LOC130300074), ncRNA</t>
  </si>
  <si>
    <t>Xenopus tropicalis clone CH216-11H14, complete sequence</t>
  </si>
  <si>
    <t>PREDICTED: Lepus europaeus galactokinase 2 (GALK2), transcript variant X1, mRNA</t>
  </si>
  <si>
    <t>Lepus europaeus</t>
  </si>
  <si>
    <t>PREDICTED: Polyodon spathula U2 spliceosomal RNA (LOC121311382), ncRNA</t>
  </si>
  <si>
    <t>Mechanitis lysimnia genome assembly, chromosome: 11</t>
  </si>
  <si>
    <t>Mechanitis lysimnia</t>
  </si>
  <si>
    <t>PREDICTED: Solea solea U2 spliceosomal RNA (LOC131442468), ncRNA</t>
  </si>
  <si>
    <t>Solea solea</t>
  </si>
  <si>
    <t>PREDICTED: Polyodon spathula U2 spliceosomal RNA (LOC121312325), ncRNA</t>
  </si>
  <si>
    <t>PREDICTED: Polyodon spathula U2 spliceosomal RNA (LOC121311875), ncRNA</t>
  </si>
  <si>
    <t>PREDICTED: Polyodon spathula U2 spliceosomal RNA (LOC121311041), ncRNA</t>
  </si>
  <si>
    <t>PREDICTED: Acomys russatus U2 spliceosomal RNA (LOC127183826), ncRNA</t>
  </si>
  <si>
    <t>Acomys russatus</t>
  </si>
  <si>
    <t>PREDICTED: Polyodon spathula U2 spliceosomal RNA (LOC121312114), ncRNA</t>
  </si>
  <si>
    <t>PREDICTED: Lepus europaeus galactokinase 2 (GALK2), transcript variant X2, mRNA</t>
  </si>
  <si>
    <t>PREDICTED: Polyodon spathula U2 spliceosomal RNA (LOC121311198), ncRNA</t>
  </si>
  <si>
    <t>PREDICTED: Solea solea U2 spliceosomal RNA (LOC131450793), ncRNA</t>
  </si>
  <si>
    <t>PREDICTED: Lepus europaeus galactokinase 2 (GALK2), transcript variant X3, mRNA</t>
  </si>
  <si>
    <t>PREDICTED: Polyodon spathula U2 spliceosomal RNA (LOC121312143), ncRNA</t>
  </si>
  <si>
    <t>PREDICTED: Polyodon spathula U2 spliceosomal RNA (LOC121312007), ncRNA</t>
  </si>
  <si>
    <t>PREDICTED: Ochotona princeps U2 spliceosomal RNA (LOC118759396), ncRNA</t>
  </si>
  <si>
    <t>Ochotona princeps</t>
  </si>
  <si>
    <t>PREDICTED: Lepus europaeus galactokinase 2 (GALK2), transcript variant X4, mRNA</t>
  </si>
  <si>
    <t>PREDICTED: Hyla sarda U2 spliceosomal RNA (LOC130316406), ncRNA</t>
  </si>
  <si>
    <t>PREDICTED: Channa argus U2 spliceosomal RNA (LOC137114338), ncRNA</t>
  </si>
  <si>
    <t>Channa argus</t>
  </si>
  <si>
    <t>PREDICTED: Orcinus orca U2 spliceosomal RNA (LOC117203127), ncRNA</t>
  </si>
  <si>
    <t>Orcinus orca</t>
  </si>
  <si>
    <t>PREDICTED: Hyla sarda U2 spliceosomal RNA (LOC130363273), ncRNA</t>
  </si>
  <si>
    <t>PREDICTED: Polyodon spathula U2 spliceosomal RNA (LOC121311199), ncRNA</t>
  </si>
  <si>
    <t>Medioppia subpectinata</t>
  </si>
  <si>
    <t>PREDICTED: Fukomys damarensis U2 spliceosomal RNA (LOC117286209), ncRNA</t>
  </si>
  <si>
    <t>Fukomys damarensis</t>
  </si>
  <si>
    <r>
      <rPr>
        <rFont val="Arial"/>
        <b/>
        <color theme="1"/>
      </rPr>
      <t>Description</t>
    </r>
    <r>
      <rPr>
        <rFont val="Arial"/>
        <b/>
        <i/>
        <color theme="1"/>
      </rPr>
      <t xml:space="preserve"> (Spongilla lacustris</t>
    </r>
    <r>
      <rPr>
        <rFont val="Arial"/>
        <b/>
        <color theme="1"/>
      </rPr>
      <t xml:space="preserve"> as query)</t>
    </r>
  </si>
  <si>
    <t>Haplosclerida sp. GHC0000330 genome assembly, chromosome: 22</t>
  </si>
  <si>
    <t>Unknown</t>
  </si>
  <si>
    <t>PREDICTED: Leuresthes tenuis U2 spliceosomal RNA (LOC140287061), ncRNA</t>
  </si>
  <si>
    <t>Leuresthes tenuis</t>
  </si>
  <si>
    <t>PREDICTED: Leuresthes tenuis U2 spliceosomal RNA (LOC140320286), ncRNA</t>
  </si>
  <si>
    <t>PREDICTED: Scyliorhinus torazame U2 spliceosomal RNA (LOC140430868), ncRNA</t>
  </si>
  <si>
    <t>Scyliorhinus torazame</t>
  </si>
  <si>
    <t>PREDICTED: Leuresthes tenuis U2 spliceosomal RNA (LOC140320496), ncRNA</t>
  </si>
  <si>
    <t>PREDICTED: Leuresthes tenuis U2 spliceosomal RNA (LOC140320288), ncRNA</t>
  </si>
  <si>
    <r>
      <rPr>
        <rFont val="Arial"/>
        <b/>
        <color theme="1"/>
      </rPr>
      <t>Description (</t>
    </r>
    <r>
      <rPr>
        <rFont val="Arial"/>
        <b/>
        <i/>
        <color theme="1"/>
      </rPr>
      <t xml:space="preserve">Eunapius fragilis </t>
    </r>
    <r>
      <rPr>
        <rFont val="Arial"/>
        <b/>
        <color theme="1"/>
      </rPr>
      <t>as query)</t>
    </r>
  </si>
  <si>
    <r>
      <rPr>
        <rFont val="Arial"/>
        <b/>
        <color theme="1"/>
      </rPr>
      <t>Description (</t>
    </r>
    <r>
      <rPr>
        <rFont val="Arial"/>
        <b/>
        <i/>
        <color theme="1"/>
      </rPr>
      <t>Theonella swinhoei</t>
    </r>
    <r>
      <rPr>
        <rFont val="Arial"/>
        <b/>
        <color theme="1"/>
      </rPr>
      <t xml:space="preserve"> as query)</t>
    </r>
  </si>
  <si>
    <t>Haplosclerida sp. GHC0000330 genome assembly, chromosome: 5</t>
  </si>
  <si>
    <t>Haplosclerida sp. GHC0000330 genome assembly, chromosome: 1</t>
  </si>
  <si>
    <t>Haplosclerida sp. GHC0000330 genome assembly, chromosome: 9</t>
  </si>
  <si>
    <t>Haplosclerida sp. GHC0000330 genome assembly, chromosome: 7</t>
  </si>
  <si>
    <t>PREDICTED: Dermacentor andersoni U2 spliceosomal RNA (LOC126528644), ncRNA</t>
  </si>
  <si>
    <t>Dermacentor andersoni</t>
  </si>
  <si>
    <r>
      <rPr>
        <rFont val="Arial"/>
        <b/>
        <color theme="1"/>
      </rPr>
      <t>Description (</t>
    </r>
    <r>
      <rPr>
        <rFont val="Arial"/>
        <b/>
        <i/>
        <color theme="1"/>
      </rPr>
      <t>Geodia barretti</t>
    </r>
    <r>
      <rPr>
        <rFont val="Arial"/>
        <b/>
        <color theme="1"/>
      </rPr>
      <t xml:space="preserve"> as query)</t>
    </r>
  </si>
  <si>
    <t>Haplosclerida sp. GHC0000330 genome assembly, chromosome: 3</t>
  </si>
  <si>
    <t>Haplosclerida sp. GHC0000330 genome assembly, chromosome: 15</t>
  </si>
  <si>
    <t>Haplosclerida sp. GHC0000330 genome assembly, chromosome: 10</t>
  </si>
  <si>
    <t>Haplosclerida sp. GHC0000330 genome assembly, chromosome: 11</t>
  </si>
  <si>
    <t>PREDICTED: Halichondria panicea U2 spliceosomal RNA (LOC135348237), ncRNA</t>
  </si>
  <si>
    <t>Halichondria panicea</t>
  </si>
  <si>
    <t>PREDICTED: Halichondria panicea U2 spliceosomal RNA (LOC135348244), ncRNA</t>
  </si>
  <si>
    <t>PREDICTED: Halichondria panicea U2 spliceosomal RNA (LOC135348246), ncRNA</t>
  </si>
  <si>
    <t>PREDICTED: Halichondria panicea U2 spliceosomal RNA (LOC135348245), ncRNA</t>
  </si>
  <si>
    <t>PREDICTED: Halichondria panicea U2 spliceosomal RNA (LOC135347162), ncRNA</t>
  </si>
  <si>
    <t>SI Table 5: Flanks of Porifera non-site-specific R2 top BLAST hits. Megablast was used to query Porifera R2 homologues flanking sequences against the core-nt database.</t>
  </si>
  <si>
    <t>Supplementary Table 6: R2 sequences with no co-folded ZnF3:2</t>
  </si>
  <si>
    <t>Species</t>
  </si>
  <si>
    <t>Locus</t>
  </si>
  <si>
    <t>R2 nucleotide</t>
  </si>
  <si>
    <t>3' Target site</t>
  </si>
  <si>
    <t>Full ORF</t>
  </si>
  <si>
    <t>Taphrorychus bicolor</t>
  </si>
  <si>
    <t>Beech bark beetle</t>
  </si>
  <si>
    <t>CATOSE010000152.1:c16219-8812 Taphrorychus bicolor genome assembly, contig: scaffold_186, whole genome shotgun sequence</t>
  </si>
  <si>
    <t>CGTGCTTTTGCTGGTTTGTGTGCTGTGTTTTGGATCCCAAGATGCAGTGCTAATAATTAGTGGCTTAGCGGCTCATGATGGTAGTAGAGTGAGTACCGAAAACAATCCTTTTGGCTTTTCAGTCTGGTTTCTTCCGAAAAATGTCAGTTAAACCGATCCACCGTAGTTACGTAAATTCCAATAGTGGACTCCTGGTCCTCCTATCTGTCGAATAAAATTGGCGGTCGCCTAGCTTGCGCGCTTTCACTAGCGAGCATTGCTGGTCGATCGCCTTTTTTATGAAATTTTTTCAATTTTCACGTGCCCGTACATTTTTCTCCCCTTTGATTTTTTATTAAATTTCACGTGCCCGTACTTTCTGTACGGCCCCCCAACACGCTATATTATGGGGCGTTTACTACCCCCCTTATTTAGCGCTTCCTTTCAGCTCTTAAAGCCCCCAAACCATCCCCATTGAGTGCAATACAGCTTTGAACTACACCTTTTTCAGCCCTTGCCATCTCCATCGCCACAACGGCCTAAATTTCCGCATTATTAATGGTGGCCTTTTTGGCCCGTTTCTAATAATTGCGTTTCTTTTAAGTCCGGTTTTCATTAATTCGGTACTTAGGCAAATTGCATTGGCGTCTTGGCAGCGCGTGGCAGGTCATTCCACCGGATACACGCGCCAGCCTATTGACGTCATTGCATGCTCGGCGTCGCGCGTGTTTATTGCAACATCAGCAATTTCGCACGTACGACCTCGTTACGTGTTTTCCGTTCGTAATGAGGTTTTAATAACATCAGCGTTTAATTAATAACCGCGCTAGTTCATTGCTTTGCTTTTGCACTTAATTTTGTTCCACAAATTAGGCTTTGTTAAATAACTTAGCATTATTTGACGTCAATTTCAGTTTTCATTTTATTTGAATTTCAAATAAAATTTCATTTAATTTAAATCAATCAGTTAGTAACTACGGTTCTTAGCCACACACTTTGGCAATATCCCACTGTTCTTGGCTGCTCTCTCTATCCTCTTAAAGTGCCGACACGCGATTCTTTTTTGGCTGAGAATGAATCCAAATGCACCGGTCTTCTGTCCATCAACGAAAACCGAAGAAGCTTCACCTACAACGAAGCTGAAGAGGAAAACGCCAAGCCGAGTTGCGAGAGATGCTGCTAAAGCCGCCCGCCATCGTGAACTTTTAAGGACCCAGAAGTTTGAGCATGAACTTGCCGCTGCAACTACCAACGCAGCGCACGAAAGCCCCGCGGAGCCCACACGCTTTAAGAAGCTCCGCAGCGCATGGGCCTCGGTTCTTCACTTCGGCTCCTGTGTGATCTTTGGCGGTGCGTACGAAGCCAAGCAGCCCGGAACAGCTAAGAGGGATAAGGCCCCCCCGTCGCCACATGAAGCCTGCGGCCCCACCAACCAAGAACCGCAGAGACCAGTCAACGTCTACGATGCTATTGAGAACGCGATGCAGTTCGCGCGTCTTGAAGAGCCAGCCACTCTCATGATGGCTCTACGCTACGCTGTACGGACATGCCATCAACGGGGCAATGGGATTAATTTCCCTTATCCTATTGCCTACGACCGTTTGCAGCTACGGAGCCTAGGCTTGCCTACAGCTCCGGCGGACCTTCTCGTTCTCCTGCATCGTGCTTTCCTGCGACGTGATGAGGCCTTTGACATTGAGGAAACCTACGCCGACTTTGTGGCAGCTCATGGGCGGTCACTTTGGGATCCCCGAAGGCCATACCCGGAGTGCCACTCTGTTGTCAAGTTTTCATAGATGCCACCCGAAGCCACCTGGGCCGCCGCCATAGCAGCCCACTTGCCGACCGATTACCCCACCTGTTTTAGGTCTTGACTCGCCTTGCCGGATTTTTTCCTTTTTTTTTAGACATAGCCCCAGAGATTTTTCCTGGGCTAACCGGCCGGCAACTTTTTGGAATCCATTGACGCCACCACGATGTCCGTACCTTCAGCATCCACCCGCCCACGCCTGGCATCTCTCACCTGCCCAGGATGCAAGCGGGACTTTCCAACGAAGGTCGGCCTTGGCGTCCACATCGCACGCCATTGTCGCCGCCCTTCCGATGCTAACTCGGACGACGATGAGGCCGTAGACGATTTCACCTGCCCAGGATGCCAGAAGGTCTTTCCTAATGGCAACAGCCTGGCACAGCATCGCCGCCGTTACTGTCGTAACGGTGTTGTCTCCACGACTTGTACCATTTGTTCTAGGGAGTTTGAGACGTTTGCTGGACTGCAACAACATCGGCGCAAGGCACACCCGGCTGCCTATAACCAAGAAGCTGAGGCCAGCGACAACCGGAAAGCCGAGCCTTTTTCCGCACTGGAGAAGCTACAAATTGCCCAAGCGGAAATAGCGCACGATGGCACCACCCCCATCAACAAACATCTGGCTAACCGGTTCAACCGCCCTTTGGAGGCTATTAGAAGGCTGAGGAAGCTACGCGGCTACCTCGATCTGCGAGCCACCGTCGAGACTGATCAGAAGGAGGCACCCGACCATCCTACTGGGTCCCCTACTAGATTCAATGACCTCGACGAGACCGACCTTCAAACTGCGGCTACTAGTCTCCAACCGCCGATGACCAGCAACGCCTCTCCAGGGACTCCGAGAACCAAGCAGGCGGACTCATCCTCAACACTCGATGTGTCTGACAATGGCATGGCACAACTCACCGAAGTGTCTTTATTCGACGAGCTCCGAGCGAACTTGCGGCCGCCAGACAGCCCCTCCAGTCCTTCTAGCAGCGAACCCGACGAGGATCCCGACTCTCCGGAGGCTTCTTCCACTGACGAAGCCACTCCTGACGAGACCGACGACCCCGTCCGGGCCTACATCATCGAGCTGCTACACAAAACCGAGACTAAACCTGAGATACTTCACCTGGTCCGTCCACTACTTGACCAGGCCAGAGATAGAAACTTCGCTCCGGCCATTGAACATCTTTACAGCCTTCTGTGGAAGCCCAAGCCTTCCAATCGCGGCCCCACAGAACGCCAACCGGCACAAGAACAGCAACGCGGTCCCGTCAGAGCTCAGCGTGCTTATCGTTATAAGCGCTACCAAGAGCTCTATAAGAAGGACCGTGCATCTCTGGCCAATCTCCTCAGCAAGGGACTGGAACCTGGCGCCGCCGCAATTTGCCCACCCGCCGCCGAGGTCCATCAACACTACGGCAGTGTCTTTGCGTCGCAGTCACCCGCAGATGGACACGCCATTACAGACTTCAAGCCAGCGGTCCAGGGCCTTTACGCTCCTCTTTCCATCCAGGACGTTAAGAAGGCCATCTCTGACCCTAAGGCTTCGAACTCCGCCGGACCTGATGGGATGAGCGCCGCCGATCTGCGTAAGCTGCCTGTGCTGGACGTCACGATCCTCTTCAACGTGATGCTATACACGGGCACTACTCCGGCCGCTCTTAAAGCCTGTCGCACCACCCTTATCCCAAAGGGCGATGCCGACTTGGCCAACATTTCCTCCTGGCGTCCCATCACTGTCGCCAACATCTTGGTCCGGACACTCCACCGCCTGCTGGCCTCTAGACTTTCTACCCTCAGCCTCCATCCATCGCAGAGAGGCTTTATCTCCCTAGATGGTACTATGGCGAACTCAATGATCCTGCAGACCGCCATCCGCACCTGCCGGGACCATGCCAAGCCCTATTCGATCGCCTCCCTCGACCTTAAGAAGGCCTTCGATACGGTGCCCCATACCTCCATAGAAAGGGCACTCCGTAGATTCCGAATTGATGCACGGATGCAGAAGTTTCTGATGAGCGGCCTTACTGGCTGCCACACCACCGTTTCCGTGGGCAAAGTCTCCACCCCCATGATCCCTATTCTGCGCGGGGTTAAACAGGGCGACCCTTTGTCGCCACTACTGTTTAACTTGGTTCTGGACGAACTCCTTTGCTCCCTGGACGAGCTACCCACTGGACTCCAAGTCAACGGAGCCACCATTAACAGCTTGGCATATGCAGACGATCTGCTCCTCCTCACCCCCTCCATCCGTGAGCTCCAGATCGTACTGCGGAAGTGCGACCGCTTCTTTGAAGCCCGCCACATGGCCCTTAATCCTAATAAGTGTGCCAACCTCAATGTCAAGTTGCTACCCGCCCAGAAAAAATTATATCTCGCAACTCAATCGCGAGTTTTTATCGGTCCAACACCTCTCCCTCTTGTGGACGCAGATTCGTCCTTCAAATATCTCGGCCACAAGTATGGCTTCATGGGGACCGACCTGCCCACCACCACCTCATTAATGGAAACGCTGAACAACCTCCTTCGGGCGCCACTCAAACCCGACCAGAAACTAGTTCTCCTACAGGACTATCTGCTCCCAAAATATCTATATGCATTTCAGAATCCTAGGGTTACCATGGCTATTCTGGACCGTGCCGACAAAGCTGTCCGACGAGCGGTTAAAAAGCTGCTCCACATCCCAGCCCAGACCGCAAACGCCCTCCTATACGCAAGAAGGAGAGACGGCGGCTTGGGCCTTTTTAACCTGTCTGCGAGGATCCCCGACATCATCCTGGGACGCCTCGACAGACTGTCCGCCAAGGGCGACCGCCAACTCATCGCCGTCCTTGCCTCCGAACAAGTGACTGCCACGCGGGCCCGACTCTTAAAGTGCCTTAACACCTACGGCAGGGGCAACGAGCAGAGCTCCTTTTGGCGGACCAAGTTAGATAGCTGCGTCAGCGGTGCAGGCCTGCCCGAGCATTGCTCTTCCGCTGCGACCCATCTCTGGATGCGTAGCCCCCCTACTAATTGGACCGGGAGGGACTATGTCCAATCGATGCAGCTGCGGACCAACACGCTGCCAACCACCGGAGGCCTCCATAACGTGCAGCTCGCACGAGATGCCAGAAAATGCAGAGCTGGCTGCGACCGGGTGGAAACTCTATCCCACGTCCTTCAGCGATGCCCCGCCACCCACCTGCAGCGCATCCTAAGGCATGACCATGCAGTACGTGTCGTTGCCAAATCCTGCACCAGTAAGGGCTTCAGTGTCCAGATAGAGCCTTCTATCCGCGACTCTACTGGACGTCTCTGCAAGCCCGATCTTATCATCAGGGGCAGCGGCATGACTAACGTAGTCGACGTCTGCGTGTGTTGGGAAACCCCCCGGCCGTTGAGCGACCACTTTAACAGTAAGGTCGCCACTTACTCCAGTCCAGCCTTCCTCCAAACACTCAAAGAAGCCTACCCCGACGACCAGATCTTCATATCAGGACTTGTCATCGGAGCTAGAGGGACCTGGTGCCGCTCCAACGACCCTCTCCTGGAGCGCCTAGGACTCCCCCCCGGACTGGCCACCACTCTAATCTCCGGGGTTCTTCTGGGAGGCTGTTTGATCCATCGTGCCTTTGGTGGTAACGTCTGGGACCGCCCGCACCAGAGACAAGGTTGAATGAATCCGTCTACGCTAGTGTATTTTTAAGAGTGTTTTGTTAAATACCTTTTATAAGCTGTTACACCTAGCTATAACTCCTGTACACTTATTTTCATCGTTTTATTTTCGTTCGATTTACCGGTTCATTGTGGTATTTATTTTAACTTGCGCTTTGTATTCTTTTTAATTGTTGACTTGTCACAGGGACAATAACCTGAAATGTCTATTGTGTATTATTCTTAACATCTATTGCCTTTTATTCATGACTTAGTTTTGTTACTTAGACTTTAAGCAATAGATGGGTTTCT</t>
  </si>
  <si>
    <t>TAGCCAAATGCCTCGTCATCTAATTAGTGACGCGCATGAATGGATTAACGAGATTCCCACTGTCCCTACCCACTATCTAGCGAAACCACTGCCAAGGGAACGGGCTTGGAAAAATTAGCGGGGAAAGAAGACCCTGTTGAGCTTGACTCTAGTCTGGCACTGTAAGGAGACATGAGAGGTGTAGCATAAGTGGGAGATGGCAACATCGCCGGTGAAATACCACTACTTTCATCGTTTCTTTACTTACTCGGTTAGGCAGAACGCGTGCGCCGCTCGCTCTCGAGGCGGCGGCTGTCACGGTATTCTCGAACCAAGCACGTAGGGTGGTATTCGGAAGGCGAGCCTGCGTCGGTGGCCGGGCGCTTCGCGGCGTTCGCGTTATCGGCGTTTGAGCGCGTTTCTCCGGGTGCCGTTTTATGCTCCCGTGTGATCTGATTCGAGGACACTGCCAGGCGGGGAGTTTGACTGGGGCGGTACATCTGTCAAATAATAACGCAGGTGTCCTAAGGCCAGCTCAGCGAGGACAGAAACCTCGCGTAGAGCAAAAGGGCAAAAGCTGGCTTGATCCCGATGTTCAGTACGCATAGGGACTGCGAAAGCACGGCCTATCGATCCTTTTGGCTTGAAGAGTTTTCAGCAAGAGGTGTCAGAAAAGTTACCACAGGGATAACTGGCTTGTGGCGGCCAAGCGTTCATAGCGACGTCGCTTTTTGATCCTTCGATGTCGGCTCTTCCTATCATTGCGAAGCAGAATTCGCCAAGCGTCGGATTGTTCACCCGTTAATAGGGAACGTGAGCTGGGTTTAGACCGTCGTGAGACAGGTTAGTTTTACCCTACTGATGACCGGTCGTTGCGATAGTAATCCTGCTCAGTACGAGAGGAACCGCAGGTTCGGACAATTGGTTCACGCACTAGCTCGAGCGGGCTATGGTGCGAAGCTACCATCCGTTGGTTTATGCCTGAACGCCTCTAAGGCCGTATCCTTTCTAGTCAAAGGTGGCAACGATATTTCTTGGAGTTCCGAGAGTCGAAAGGCTCAAAACAATGTGACTTTACTAGGCGGTCGACGTTCGCGTCGATCGTCGCACGAGCCCCGTTTGCCGCGTGGGGTCGTCGGTCGGCGGCGGGATCGATCCTTGCCATGTCCGACCTGACCTCTTGGCGGTTAATCATGGGTAACTCAATCGTTTCGATGTTGGAACTCGGAATTGTCTGTAGACGACTTACGTACCTGGCAGGGTGTTGTACTCGGTAGAGCAGTTTCCACGCTGCGATCTGTTGAGACTCAGCCCTTAGCTTGGGGATTCGTCTTGTCGGTGAGACGAGACCCCAGACTGTAGATGCGTGCGCTCGTGCAGAGTCACACACACACACGTACGTCTTCTTCGTTAAGAAGTTGTGCGTTGTGTTGGCTGACGCGCGTATAAAAAAGGCGAACGCCCTGTTGGAAATCTCCGACGGGTCGTTCGCCTTTTTTATGAATTTTTTTTTTTAATATCAGTACGTGCCCGTACATTTTGTAAATTAACACATACGCGTCCCTATATTTGGGCGCGCTAGGCGAACGCCCTGTTGGAAATCTCCGATGGGTCGTTCGCCTTTTTTATGAATTTTGTTTTTTTTTTTAATAAGAGTACGTGCCCGTACATTTTGTAAGAGGGGAACGCCACCGCGAGCACACA</t>
  </si>
  <si>
    <t>PAGNFLESIDATTMSVPSASTRPRLASLTCPGCKRDFPTKVGLGVHIARHCRRPSDANSDDDEAVDDFTCPGCQKVFPNGNSLAQHRRRYCRNGVVSTTCTICSREFETFAGLQQHRRKAHPAAYNQEAEASDNRKAEPFSALEKLQIAQAEIAHDGTTPINKHLANRFNRPLEAIRRLRKLRGYLDLRATVETDQKEAPDHPTGSPTRFNDLDETDLQTAATSLQPPMTSNASPGTPRTKQADSSSTLDVSDNGMAQLTEVSLFDELRANLRPPDSPSSPSSSEPDEDPDSPEASSTDEATPDETDDPVRAYIIELLHKTETKPEILHLVRPLLDQARDRNFAPAIEHLYSLLWKPKPSNRGPTERQPAQEQQRGPVRAQRAYRYKRYQELYKKDRASLANLLSKGLEPGAAAICPPAAEVHQHYGSVFASQSPADGHAITDFKPAVQGLYAPLSIQDVKKAISDPKASNSAGPDGMSAADLRKLPVLDVTILFNVMLYTGTTPAALKACRTTLIPKGDADLANISSWRPITVANILVRTLHRLLASRLSTLSLHPSQRGFISLDGTMANSMILQTAIRTCRDHAKPYSIASLDLKKAFDTVPHTSIERALRRFRIDARMQKFLMSGLTGCHTTVSVGKVSTPMIPILRGVKQGDPLSPLLFNLVLDELLCSLDELPTGLQVNGATINSLAYADDLLLLTPSIRELQIVLRKCDRFFEARHMALNPNKCANLNVKLLPAQKKLYLATQSRVFIGPTPLPLVDADSSFKYLGHKYGFMGTDLPTTTSLMETLNNLLRAPLKPDQKLVLLQDYLLPKYLYAFQNPRVTMAILDRADKAVRRAVKKLLHIPAQTANALLYARRRDGGLGLFNLSARIPDIILGRLDRLSAKGDRQLIAVLASEQVTATRARLLKCLNTYGRGNEQSSFWRTKLDSCVSGAGLPEHCSSAATHLWMRSPPTNWTGRDYVQSMQLRTNTLPTTGGLHNVQLARDARKCRAGCDRVETLSHVLQRCPATHLQRILRHDHAVRVVAKSCTSKGFSVQIEPSIRDSTGRLCKPDLIIRGSGMTNVVDVCVCWETPRPLSDHFNSKVATYSSPAFLQTLKEAYPDDQIFISGLVIGARGTWCRSNDPLLERLGLPPGLATTLISGVLLGGCLIHRAFGGNVWDRPHQRQG</t>
  </si>
  <si>
    <t>Agrilus mali</t>
  </si>
  <si>
    <t>Wood-boring beetle</t>
  </si>
  <si>
    <t>JAQSLM010000024.1:c65870-58496 Agrilus mali isolate Agm-CAF scaffold13, whole genome shotgun sequence</t>
  </si>
  <si>
    <t>TTACCCCTTCTTCTGACTCACCCCTTTCTCTTACCTACTTTAAATTACCTTCTCTTTCCTTGGTCTCTCTATATTTCGTTCATTATCTTTACCCCCATTCTTTCTTTTATTTCACCTTATTTTATTACACGGCCTATCCTTGTTTTCCTAACCCTTTCATCTAACTCACCCCTTTCTCCCTATTATAAATTAACTCCTTCTCTCTTTCTCTCTCTTCATTTGCTCCCTCACTTTATCCAATACAATATAACACTCTCTCTTTCCCTTTCTCTTTTAATTCCTATTTCACACCCCACACCCCAACTCACCCCTTTGTCCTTCTCTCAAACTAAATAAAATCTCTCATTTTATTTATTTCTTTCTCTCTCTCTCTCTCCTCCTTTTACCTATCGCTAAACCTATTCATTGCCTTTCTTTGGTCTATCTTACCCCTTCTTCTGACTCACCCCTTTTCTTTACCTACTTTAAACTACCTTCTCTTTCCTCTGTCTTTCTATATTTCGCTCATTATCTTTACTCAATATTTTCTACCACTCCCTCTCTCTCTCTTTTTCTTTCAATTTCTACTTATCACCCCACACCCCAACTCACCCCTTTGATTCTCTCTCTATCTTAATAACTACTTACTTATTTCTCCCTTTATCTCTCCCTCTCCTTTTCTTTCTACATCTCTCTCTCTCTTTTTATTTACAATTACCACCAACATCCCCCATCTCCTTATACCTACCCCTAATAACCAACCCCCTCTGTTTGCTTTTCTACCCCTCCTACACCCCTCTCCTCATCCGTATATATAGCTCATTTAGATTTTCTCTCTCTTCATCTGTAGTGTTGAGTGAGAATTCTGCGAACTATATATACAGGGTGTGCATAATATACAGGTTGTCCATCTTCGAACTCATTCCACCTAACATCCGGTGAGTCCTTTGAATTCTCTGCACCTTGCAATTGTTTCAAACCTCCCCTTACTAATTTGGAACAATTGTTTTGCAACCCCACCCTCCTCACCCCCTACCAACCCTTAACCGTCTTCCGTCCGTTTCGCCGCGACCTACGCCAAGAGATTTCGTCTACGTCACTATTTGTGCCGTCCTACCATTTTTTGGTCCCCCTGCGCCGCCGGAAAACCTCCCCTCAAGATAATGTTCCAGAAGAATTCCTCTGGATCGCCGGCCGCCACCACCCACAAACCAGAACGACGACAATACTCCTGTAAAGATTGCAAATCGATCTTTGCCAATGGAATAGCGCTTAAAGAACATAGATTGCGACAATGCGAATTTCGCGCCGGACCCTCAGGATTACGGAGAGATGAATTACTTTCATCCGTCTCCTCCTCTTCTCCATCCCGTCCTGGCGTGACAATTCCACTAGCATACGACGATATAGAGAAAAGAATGATACTTTCACGACTTGAGGACCCCTCCATCTTGCCTGTTGCCCTCCGCCATCTTGTCCGTAACTTGCACGAACAAGGTCATCAAATTGCCTTCCCGGTTCCGGAAGCGCAGGACCGTCTTATACTTAGAACAGCCAACCTGCCCTCCGACCCCAACGATCTTCTAGAGCTGGTCCGTACTTCATTCTCCCGAAGGACAGAGGTCTTCCAACTTCAACCTATATACGAAGACTTCGTTCGCTCTCACGGACGCCTGTCCTTCGACCCAACCAAGCCGTGGCCTGGATGTTACGCTCATACTCGTCATCCAGGAACATCTTCCTGTGCGGTTGACCTTACACCTCCGAGACTCACCATCTCTGTCTCGCCAACGTCAACCTCCACACGGCCAACACCACCACCCATCGGACCACCTCGTCGGAAGTTACCAACCGCTTCTGCGAACCAGGCAATCCCCGAACTTGTTCCTGACACAGGTAAGCCTTGCCGACAATTATCTAACACCTGTCTGTTCAAGGATACCAAGAAAACCACCACCATCGAGGCACCAACAATTACAATCTCCACTATTGAAGACTCGTCTGCAAATATGGATGAGATTCCCACCTGTCATCTTTGTGGGAAGACTTTTGCATTAAAAAGAAGTTTACCTCGCCACGTGAAATACCATTGCCCTCTTCGCTCGACATCTCCAACCGAGTCCCTTGATGTACCCTCTAACAGCCCTACCAACTCCACCTCCTCTGATGGAAATGGTAGTCCTGTTGAGGAAGCCCCCTCCTTTTGGACCTGCCAACCCTGCGGCAAAAGTTATGCCTCATCCGAAAGACTGAAACAACACCAACGGTATTACTGCCGGCCGCCAGCGGAACTCCGATGCAAATGGTGCGACAGAGAATTTACCACCAAGAGCGGACTTTCCCAACACTGCCGCCACGCCCATCGCACCGAGTACGACGCCGAGGTCGAAGAACTCCACCGCAAGAAGGAGCCCCGTTTTTCGACCTTGGAGTTGTACCACATTGCTTTAGAAGAACTCCGTTTCGCTGGCCCATCCTCACAACTCAACCGGCATCTTTCGGACAAATTCCACCACGGCATAACCGATATACGAGAACTAAGACGCTCCAAACCTTACAGGTCCCAGATCGAGAGGGTTCGAGCAGACCTCGAAGAAGCCGAACCAGGGAAAGATGCATCGGAATTGGCTGCCCTCCTCCCCTCCATTACCATAACACCTGCCACGCCGGAATTCACCACCTTCACTTCTGAATCTCAGAATAACATCCAGATTCCAGAAGAAATTCCGGTACTGGCCACATCGCAGCCTTCCATGCCAACGCCACCATCCCCCCCGAGGTCACCCCCTGACAGCAGTACCTCCACCTCTTCCGAAGAGGATCCAATTTACAACTACCTTCGGAAACTGTTGTCAGAGGACTCAACGAGCGAAGATGACAAACATCAACTCCAACCACTACTTCGCCAAACGGATAACGCTGAAGATTTACTGGAGGGATTCTTCTCCCGCATCCGTGGCGAAATCAAACCATACCATCCACGTGACAAGGCCAACTCACCACCCACCAATGCCTCTCATCCCACGTCCAGGAAAAGAGCCAGAATCGCCCGCTACAGAACCGCCCAAGAGCTCTATAAAAACGACAGAGCAACGCTTGCACAAAGAATCATCGACGGTCTGGATCTACAGCAACCCCAGGCCACCCCCAGCCAAGATGACCTTTGCGAAGCGTATACCAAAATCTTTGCCGCCCCCAACAAACCCACCGGCCCACCGCTATTGGATGCTGTTCCATCTAATGCATCCAATGGCCTATATGCTCCCGTTACTGAAGAAGACATCAAAAATCAATTAAAATCCAAGATGTCAGATTCACCCGGTCCAGATGGAATGCGCCTGCGTGATATTAACAACATTCCTATTAGACGTTTGGCTCTTTTGTTCAACTTTATGTTGTTCACAGGAACCACACCCCCGTCCTTACGCAGATGCCGCACCACGCTTATCCCCAAAGGAGTGGACAACCTTGATAACATCAACAACTGGAGACCCATTACCGTCGCTCCACTCTTGGTCAGGATTTTCCATCGTATCCTGGCCAAGAGACTGTCCACCCTCCCATTCAACAAGGCACAACGGGGATTCGTCTCACTAGACGGCACCCTCGCCAACGCCGTCACCATTTGGACCCTTATCCGCCACCAACGAGAGCACACCCGGCCGTACCATATCACCACCTTGGACCTACGAAAGGCGTTCGATACCGTCCCCCACCCCGTCATAAAGCGGGCCCTCGTCCGAATGGGCGTGGACTCCCGCTTTACAAAGTACATTCTTTCATCTTTGACGGGCAGCACCACGACGATTACTTGCGGAAACAACACCACACCGCCAATCAGGATGGAACGCGGCGTTAAACAGGGCGATCCCATCTCCCCGCTCCTGTTTAACGTTGTAATGGACGAACTCCTCTGTAGGCTCCAAACTTCTAAAGCTGGCATAGAACTTGGTAACAACAAATACAACATCCTGGGCTACGCGGACGACTTAATCCTTTTGTCGACATCTTTGGAGGATCAACAACACCTGATCCGGATGGTCGACCGCTTCACTGGCTCTAGAGGAATGGAACTAAATTCAAGAAAATGTACCCACCTCAGCGTCAATCTACTCCCGGCCCGAAAAAAACTGTACACCTCCACCAAGAGCCGGGTGTTCATTGGCGCAGAACCCATTCCCCAGATTGGACCAGAAGAAGTTTTCAAGTACTTAGGATTCCGCTTCAAACCCACAGGAATCGAACAACCCAGCCCGACCGATATTAAAACCGCCCTCAACAACATCAAGAATGCCCCTTTGAAACCGTGGCAGAAACTGGAACTGGTAAGCAAGTATCTACTACCGCGATACTTCTTTCAGTTTCAGAACCCCTCAATCTCCGGAAGGACGCTTGATCTGGCAGACAAGGCCATCCGACGTACAGTCAAGGCAATCCTCCACCTGCCGTCTTCGACAGCTAACGCCTTCCTGTACGCCGACACCAAGGCTGGCGGGCTTGGACTCCCTTGCTTTGGAGCCCGCATGCCAGATATCCTACTCAAGCGCCTGCACAACCTAACACAGTACGACGATCCTACGCTTCTCTCCATCCTGGATTCGCCGTATGTGTTGAAGCTCGCTGAACACCTCGCGAAGTTGTGCCAACCTTATGGTCTTTTGAGGGAACAAAGGGGCTACTGGAGAAACAAGCTCGAATCTTCAGTATCCTGCGCCGGATTGGCCGCCCATAGCGAACCGCCACAGACGACCACCTGGATCCGTTCCCCACCACCATTCTGGGACGGATCCACCTACATAAAGGCCATCCAACTTCGAGCAGGCGTTCTTCCAACGATAGGAGGATTACACAACCAACACCTCCCGTTCGAAGAACGTCGTTGCAGGGCAGGTTGCCGTGCAGTGGAGTCCATCTGCCACATTCTCCAAAAGTGTCCTTTGACACACTATGAACGAATACGGAGACACGACAACCTTGTAGAAATAATATCGGACACAGCAAAGAAAAAGGGCTGGGAAGTTCGCCTCGAACCTCGCTACCGGACAACAACAGGAAAACTTCAAAAACCAGACCTCCTCTTCGTGAAAGAAGGAGTCGCCATCGTTGCCGACGTAGGAGTATCATGGGAGAGACCTGAACCGCTAAACATCGCACATTCCAACAAAGTTGCGACGTATTCAGAACCCACCTTTCTGAATACGGTTAAGGCATCTCTTCCAGGGCACTCCATTGCGGTCCATGCACTCATCGTGGGAGCTCGAGGAACCTGGTGCAGCCGGAACAACACCCTCCTGGAAGCGCTAGGCCTCGACAAACACGCCATCTCCTCCCTCGTTTGCTCCACCATCCGAGGCGGGATCTACACCCACACCGCATTCAACCGCATTGTCTGGCAGCGTTGACGTCATCTATCTTCGTCGAACCACCGCCAACACCATCGCAAATCTATACAATAACATTTAATAATAAGATCACATACTTTGTAAATAAAAATATACCACCGAGCGTTTTTTCCTACCCAACACCCCTAGAGAAATAAATGTTCTGTGTTTGTGTTTTTATTTTACATAGCCACGGCGGCATAACATCTAGCCGAAATGTTTGTTGTATTAGATTTCACTTATGTCAAAACAAATCAAAATTTTGTAAAACATCTATTGTGACAATACCCGATCTAGACAATAAACCAATTAATTAA</t>
  </si>
  <si>
    <t>TAGCCAAATGCCTCGTCATCTAATTAGTGACGCGCATGAATGGATTAACGAGATTCTCTCTGTCCCTACCCACTCCCCCCCGCGGTTGTCACCTTGTCGTGGTGGGGGGGCCCGTTCTTACTTGTGGGTTTCCTTAGAGATGCTTGTAAGGCGCTAAGAACAACCAACTTTTATTCTATGGTATGGTTGGAAGGAGTTTAAAAGTTACTGCTGCAGCGGTGTCGGATACCGCAGAGCCGGCAGGGATGGGGGTTTTTGAGCAGGCCCCCGCCCGGTCGTCATCCAGCGACTGCTTGAAAGACATAACAGCCGAGGAGAGAGTGTCGTCCCTACGCCGGTGTGGGGCGGCAGTAATGGCTACCGGCAAGGCCCGGAGGAAGACGAGTCGCGTCCGTGACGAGTCTAACTCCGGTCCGGATACGTCGGACGCTGAAACGTCCGGCCCGACAGCCGAGAAGCTCGAGGGCGAGGAACCCCTAGTGGCGACCAAGCCCAAGAGTGGTGACGCTAAGTCGAGGGACCGCCGTGCTAACGACGGGCCTGAGGCTAAGCTGGCGGGGCCGGCCGAGGTGTCAGGACGGCGTATTTTGAGGCCTGACGGCGAAGGAACCGCTGCGGCGGAGACAGAGCCAGAAGGTGGTGAGATTCCGAGGACCAGGCTTAGGGTGAGAGCCATGAGTCTGGCCGAGGACCTGTTGGTGCGCGGCGTTCCAATGTCGGAGTCCAGCGAGGGCGAAAACGACAAGTGGACCCGTGTGGGCGCCAAACCCAAGGCAAAGGCCAAGGGTGCGGCTGCCAAGAGCGGCAAGGGAGGGCGGACCGTGAGAGCAGCTAAGGCTGTGGAAGCGACGAAGTCCCACCCCTCCCGACAGGCGCAAGGCGGAAAGATGGCTAAGACCAAGGCAGTTGCCGAGGCCAAAAAGCCGGAAACCGCCAAGAACCTGGTCGTTAGAATAGAGAGGCCCCCGAGATCGAAGGAGTCGGTCGCAGAAGGGGCAAGAAGAGAAGTCAACCCCAAAGGAGACACAGAGCGCGCCCCCGGTAACGGAGGCGGCTTGTAGGGATGCTAGGGCAGTAGAGTTGTCGAGGATAAGGCAAATCGGGGAAGCCCTCCGTAGCTTTGTCTTCGATGACAATAACAAGATCTCGAAGGCCGCTGCCAAGTTTATCTTGAGCAAGCACGCCGAGTGCGAAGGAATCCTTCTGGAGACCTTCGTTGAGAAAGAGGTCGCGTTAGCGGCGCGTCCGGTAGTGGCCCACCAGGTTGTACAGCCTGGCGTGTCATTTGCGGACAAGGTGAAGGGAGGGAAACCGAAGACGGCCAAGCCTACCCAGGCGAAACCGGCGCAGGTGAAACTCCCGACGCCTAGCCAAGTACCGAAGAAGAACAAGTTGGCCAAACCCGCTAATCGGGTTGCCTCGAAGGAGGTGCGAGTTGCTGTGATCGTGAGGTCACTCGACAACAAACTCTCCAGTGACGAGGTCAAGGCCAAAGTACTGGCAGCGAGAGGTGAGCTCGACAAGGTTCGAGTGTGTGCGTTGCGGAGGGTGAAGGACGGGGTGGTCATCGAGACGAAAACCCCAACCGAAGCCGACCAACTGCTGAAGAGCGAAGAGCTCAAGAAGCAGGGGTTGTCGGTCAACACCCCCAAAAAGATCGGGCCGAAAGTCCTTATCAAGGACGTGCCTTCGGCCCTT</t>
  </si>
  <si>
    <t>PSSVRFAATYAKRFRLRHYLCRPTIFWSPCAAGKPPLKIMFQKNSSGSPAATTHKPERRQYSCKDCKSIFANGIALKEHRLRQCEFRAGPSGLRRDELLSSVSSSSPSRPGVTIPLAYDDIEKRMILSRLEDPSILPVALRHLVRNLHEQGHQIAFPVPEAQDRLILRTANLPSDPNDLLELVRTSFSRRTEVFQLQPIYEDFVRSHGRLSFDPTKPWPGCYAHTRHPGTSSCAVDLTPPRLTISVSPTSTSTRPTPPPIGPPRRKLPTASANQAIPELVPDTGKPCRQLSNTCLFKDTKKTTTIEAPTITISTIEDSSANMDEIPTCHLCGKTFALKRSLPRHVKYHCPLRSTSPTESLDVPSNSPTNSTSSDGNGSPVEEAPSFWTCQPCGKSYASSERLKQHQRYYCRPPAELRCKWCDREFTTKSGLSQHCRHAHRTEYDAEVEELHRKKEPRFSTLELYHIALEELRFAGPSSQLNRHLSDKFHHGITDIRELRRSKPYRSQIERVRADLEEAEPGKDASELAALLPSITITPATPEFTTFTSESQNNIQIPEEIPVLATSQPSMPTPPSPPRSPPDSSTSTSSEEDPIYNYLRKLLSEDSTSEDDKHQLQPLLRQTDNAEDLLEGFFSRIRGEIKPYHPRDKANSPPTNASHPTSRKRARIARYRTAQELYKNDRATLAQRIIDGLDLQQPQATPSQDDLCEAYTKIFAAPNKPTGPPLLDAVPSNASNGLYAPVTEEDIKNQLKSKMSDSPGPDGMRLRDINNIPIRRLALLFNFMLFTGTTPPSLRRCRTTLIPKGVDNLDNINNWRPITVAPLLVRIFHRILAKRLSTLPFNKAQRGFVSLDGTLANAVTIWTLIRHQREHTRPYHITTLDLRKAFDTVPHPVIKRALVRMGVDSRFTKYILSSLTGSTTTITCGNNTTPPIRMERGVKQGDPISPLLFNVVMDELLCRLQTSKAGIELGNNKYNILGYADDLILLSTSLEDQQHLIRMVDRFTGSRGMELNSRKCTHLSVNLLPARKKLYTSTKSRVFIGAEPIPQIGPEEVFKYLGFRFKPTGIEQPSPTDIKTALNNIKNAPLKPWQKLELVSKYLLPRYFFQFQNPSISGRTLDLADKAIRRTVKAILHLPSSTANAFLYADTKAGGLGLPCFGARMPDILLKRLHNLTQYDDPTLLSILDSPYVLKLAEHLAKLCQPYGLLREQRGYWRNKLESSVSCAGLAAHSEPPQTTTWIRSPPPFWDGSTYIKAIQLRAGVLPTIGGLHNQHLPFEERRCRAGCRAVESICHILQKCPLTHYERIRRHDNLVEIISDTAKKKGWEVRLEPRYRTTTGKLQKPDLLFVKEGVAIVADVGVSWERPEPLNIAHSNKVATYSEPTFLNTVKASLPGHSIAVHALIVGARGTWCSRNNTLLEALGLDKHAISSLVCSTIRGGIYTHTAFNRIVWQR</t>
  </si>
  <si>
    <t>Euwallacea fornicatus</t>
  </si>
  <si>
    <t>Tea shot-hole borer</t>
  </si>
  <si>
    <t>JBFCZS010000169.1:c41711-32301 Euwallacea fornicatus isolate EuwFor_CCGP_37_adult SCAF_169, whole genome shotgun sequence</t>
  </si>
  <si>
    <t>AAGTGAAGGTTTTCCTCGCGAAGACCGTGGGAAGACGGACGGGTGTTGGTTAAAGGTACGAGGTACACCGACTCGATCGCCCGTCCCGCATTCCCGGGGCGTCTCGTTCGCATCGCGCGAAGAGGCGCACCGCGAGCGTACACGCTGGGACCCGAAAGATGGTGAACTATGCCTGGTCAGGACGAAGTCAGGGGAAACCCTGATGGAGGTCCGTAGCGATTCTGACGTGCAAATCGATCGTCGGAACTGGGTATAGGGGCGAAAGACTAATCGAACCATCTAGTAGCTGGTTCCCTCCGAAGTTTCCCTCAGGATAGCTGGCGCTCGTAGCGTACGAGTCTCATCCGGTAAAGCGAATGATTAGAGGCATTGGGGTCGAAACGACCTCAACCTATTCTCAAACTTTAAATGGGTGAGATCTCCGGCTTGCTCGAATTTCAAGTGCGAATCGCCCCAAAGCGTTTCGCGTGAAGCCGCGAGAAGCGCGTGCGCGCGCGCGTTTTTACGAGCGCGCGCGCGACAAACACGCGCGCGTGGATCAGAGTGCCAAGTGGGCCATTTTTGGTAAGCAGAACTGGCGCTGTGGGATGAACCAAACGTCGAGTTAAAGCGCCTAAATCGACGCTTATGGGATACCATGAAAGGCGTTGGTAACTTAAGACAGCAGGACGGTGGCCATGGAAGTCGGAATCCGCCAAGGAGTGTGTAACAACTCACCTGCCGAAGTTACTAGCCCTGAAAATGGATGGCGCTGAAGCGTCGTGCTTATACTCGACCGTCAGCGGCACGTGCGACGACGCGGTAATTATTTTTTTTTGGTGACCGCCGCGTCGTCATGAAGCCCTGACGAGTAGGAGGGTCGCGGCGGTGAGCGCAGAAGGGCTGGCCGCGAGGCCGTCTGGAGCCGCCGTCGGTGCAGATCTTGGTGGTAGTAGCAAATACTCCAGCGAGGCCCTGGAGGACTGACGTGGAGAAGGGTTTCGTGTGAACAGCCGTTGCACACGAGTCAGTCGATCCTAAGCCCTAGGCGAAAGCCGATGTCGATGTCGGTGTAGTTTAACGAGAAACACAAACAAACAAACGAACACACTAACAAAATATCTTTCGTTCGTTCGCTCTATATATCATGCGATTTTGTAGTATTTTATGTATCGAACGAATAAAACGAAAGAATTATATTATGTTTTTGCTGTCGTTGTTGTTGTTGTTGTTGTTGTAACACGACGAACACACCCGTCGGGCGAAAGGGAATCCGGTTCCTATTCCGGAACCTGGCAGCGGAACCGTCAAAAAGTCGGGCCCTCGCAAGAGAGTTCGTCGGGGTAACCCAAAAGGACCCGGAGACGCCGTCGGGAGATCCGGGAAGAGTTTTCTTTTCTGCATGAGCGTTCGAGTTCCATGGAATCCTCTAGCAGGGAGATATGGTTTGGAACGCGAAGAGCACCGCAGTTGCCGCGGTGTCCGGATCTTCCCCTCGGACCTTGAAAATCCGGGAGAGGGCCACGTGGAGGCGTCGCGCCAGTTCGTACCCATATCCGCAGCAGGTCTCCAAGGTGAAGAGCCTCTAGTCGATAGAATAATGTAGGTAAGGGAAGTCGGCAAATTGGATCCGTAACTTCGGGATAAGGATTGGCTCTGAGGATCGGGGCGTGTCGGGCTTGGCGAGGAAGCGGGTCCCGGTTGACGAGCCGGGCCTGGGCGAGGTGAAGACCGTCGCCCTCTCTTCGTGGGGGGGTGGGGGGCCGGATCCGAGCTCGGTCCCGTGCCTTGGCCTCCCGCGGAACCGCCTTGCTGCGAGGCCCGCGTTCGCGTGCCGCGCTCACGGTCGCGAGACCGGAACGCGCGAGCGCGCGGTGCGGTGTCCTCTTCGGCCGCTATTTAACGGTCAGCTCAGAACTGGCACGGACCGGGGGAATCCGACTGTCTAATTAAAACAAAGCATTGCGATGGTCTTAACGTGATGTTGACGCAATGTGATTTCTGCCCAGTGCTCTGAATGTCAAAGTGAAGAAATTCAATCAAGCGCGGGTAAACGGCGGGAGTAACTATGACTCTCTTAACATGCGTACAAACTTCTTCCCGGAGCGGTCCCCGCAGGATCCTTCGGTCCGTCGCGCGATTTTTCCGGGCGGCGTACCGCTTTACTTCGAGCATTGCCACCGGGCTCGGTGACCGCGGGCATCCATCCGGGATGCATAATAACGCCCCCGAGGAAGCGCCGGCGCAGCCGCCTCCGACACCACCAATGGAGGCCAGCCACTACAGCCCCTACCCGGCGATAGAGAGTGCCATGATGCTCAGCCGTATGGAGGAGCCGCTCTACCTCGAGGCCGCGCTGCGTTTGATTATCCGCAACCTCCACCCTGATGGCCGAAGGGTACTTTTTCCCCGCCCCGAGGCGGTCGATCGGATTTTTCTGCGCAGCGGCGGACTACCAGCTGATCCGGCCCAGGTATTATCTCTGTTGCGGGCGGTATTTGAGAGACGGGGCGATGTCCTGAACGTCCATGGGGTTTACTGCGACTTTGTGGCTGCGCATGGCCGGGTCGTCATGGATTTCCGACGCCCTTGGCCCGACTGCTATTCTGTTGCCAGGATGCCCTAGGTAGCTTGCCCCGCTGCCCCCTCCGCCCCCTTAGTACGATTACCCGCCCCCAACCGTTTTCGGTTTTTTTTTTTATTTTTATATATATAAATTTGGTAATTAGAGTGTACGGCTCTAAACACAGCCCCGTTGGCGTCCCCCTTTTTGGTTTTTTTTAACCTTCTCTGAGGTGTCTGAAAAGCTCCAGACCCTTGGCCAACCGGCATTCCGTATTGACATAGGACCTCTTGCTGCTGATGTCTTCCTGTTCCACCTTCAATTGCCTACGCTGCTCCCGCAGCTTCAGCACTCAGAACGGCCTCAACGCTCACTCACGGCGCTGTCGTATGCCTGCATCTGGGACCTCTGTCCCCGTTGAGTCCGCCCCCTCCACCTCTGAGGGGCCTCCCTTCCTGTGTCCTGGCTGCCGCCGGTCTTTTGGGACCAAGGTTGGCTTGGGCGTCCATGTTGCCCGTCATTGCCGGAGACCCTCGTTGGCTGACTCCGACTCGGACGGCCCTATTGAGGATGATCTCACTTGTCCCGGCTGCGCCAAACCTTTCCCGAATCGCAACAGCCTGGCCCAACATCGCAGACGTTACTGCCGCCCGGACGCGGACCCTGGGAATCCCTGCCATGACTGTGAAAGGGAATTCTCTACCTTCGCTGGGCTGCAACAACACAGGAGGAAAGCGCACCCGGGCTCTTATCAGGCTGACATGGAGGCTTCCGATCATCGACGCTCCGAACCCTTTTCGGCCCTTGAGCAACTTCACATCGCTCAGGCCGAGGTCGCCTACGACGGGCCCATGCCTATCAATATATACCTCTCGGAATCATTTAACCGCTCGGTTGACGAGGTCCGTAAATTGAGGAAACTGAGGCACTACCTCCAACTCAGGGCTACTGTCGAAACCGATCAGTTGGAGGCCTCTGATGCTGCTCCTGCCCCGCCGGCGCGCTTTGATGACCTTGATCCTGTTGACCTTCAACTTGCGGGGCGTACACCCCTCCCCGCCCCTTCTGCCTCACCACAGGCTGGCCCATCCCGTCTCAGCTATCCACCGACCACCCCAACATCTCCTCCAACTGGTCAATCCGAACTCGTCTATACTTCTCTTTCCGACGAGCAAGTGGGCCACTCTGCCGAGTCGCCCCCCGTTTCCATCGCTCCTGGTTCTCCCCCCGGAAGCCCCCCCGCCTCCCCCAACCCTTCGTCTGATGGCGACATGGGGGACGGCGGCGTTCTGGACCCAGTTCGTGCCTATCTTCTCGAGCTGCTGTCCGATGAGGCTACCGATGTTGCTCTTAGGGATCTTGCATTCCCTCTGATAGCCCCAGTCGACCCAGTCAATCACGAGGCGGTCCTGGAAAGTGTCTATAGACACATCTGGTCTTCTAAAGGACATAGAAAAGTCCCCTCCAGGCCAGAAAGTCCTAAGGTCAATCACCACCGGGGCATCTCGACCAGAGCTCAGAGAGCCTATCGCTATAAGCGCTTCCAAGAGCTCTACTCTAAGGACCGTGCCTCCTTGGCTGGACTTATCACTGACGGCTTGGAGCCGGGTGCACTCGGCAACTGCCCCACTGCTGAGAGTGTGAGGGAGCATTATCTGAGCGTCTTCTCCACCCCTTCACCTCCGGACGAGGGAGTCATTACTGACCAGAAGATTCCAATTCCTGGTCTTTACTCCCCAATCCTGTTGCCCGATTTAAAAAAAGCCATCTCGGACCCTAAGGCATCCAACGCCGCGGGGCCCGATGGCATGTCTGCCAAGGACTTACGTCATCTCCCACTGCAGAGCATTGCGATTTTCCTCAATGCGATGCTCTTCACAGGGATCACCCCGACGTCTCTTAAGGCCTGCCGCACCACCCTGATCCCCAAGGGTGAGGCTGACCCTTTGAACATCTCCTCTTGGCGGCCAATAACCGTGGCCAACATACTGGTGAGGACGCTCCACCGTTTGCTCTCCTCACGTCTCTCTGCCCTCCCGCTGCATCATTCACAGCGGGGATTCATTTCTCTAGACGGGACGCTGGGCAATGCGATCGTTCTTCAGACCGCGATACGTTCCTGCAGGGAGGGTGCCAGACCTTACTCCATTGCCTCCCTTGACCTTAAAAAGGCATTTGATACAGTCCCGCACACCAGCATCCAGCGGGCCTTACGACGTTTCAACATCGATGAGCGACTGGAACGCTTCATTATGGGCGGCCTCTCGGGCTGCCATACCACCATCAGCGTGGGTCGCGTGAGCGTCCCGGATATCCCTTTCCTGAGGGGTGTCAAGCAGGGTGATCCTCTCTCGCCCCTGCTATTCAACCTGGTCCTAGATGAGTTGCTGTGCAGCCTCGATGCCCTACCAACCGGCCTCCATATCAACGGCTCGACCATCGGAAGCCTGGCCTATGCTGACGACCTGCTACTGCTTGCCCCATCCCCCCGGGAGTTGCAAATACAGCTGCGGTTGTCGCAACGCTTTTTCGAGGCCCGACACATGGCACTTAATCCTGACAAGTGCGCCAGCCTCATTGTCAAGCTGCTCCCGGCCCAAAAGAAGCTATATCTCGCCTCTAGGGTCAGGGTGTACTTGGGACCCACACCCCTCCCTCTTATCGAAGCTGAGGCCAACTTCAAGTACCTCGGCCATCGATATGGATTTATGGGAACCGAACTGCCATCGACTCGCGACCTCAGAGGGGCGCTTCAGCATCTCCACCGCGCACCCCTTAAGCCACACCAGAAGCTCGTCCTCCTGCAGGATTATATACTCCCGAGGTTCCTGTATGGTCTCCAGAACCCCAGAGTGACCTCGGCTATTTTAGATCAAGCCGACAAGGCCGTCCGGAAGACAGTGAAGCAGTTCCTTCACCTTCCGGCCCAGATGACCAATGCGCTCCTCTACGCCCGTGGGAAGTGCGGCGGACTGGGACTTTTTTGTTTCTCAGCCCGAATACCTGACATCTTGCTCGGGAGACTGGACCGGCTGGCACTGAGGGGCGACCCCCAGCTGCGGGCCGTACTGTCCTCCGACTATGTCACCCAGGTACGCTCCCGCTTGCTCCATCTAACAGCGCCCTACGGACGAGGTAACCAACAAGTCGCTTTTTGGTCCAACAAGCTGCAGACTACCTTCAGCGGCGCCGGCCTTCCTGAGCACTCTGGGCACAGTGCAGTCCACCAGTGGATCCGCGATCCCCCCGCATATTGGACCGGTAGGGACTACGTCCAGGCTCTCCAACTTCGGACTAACACCCTGCCCACCGTGGGTGGCCTCCACAACGCTAGCGTGCCAATTGACAATAAGCTCTGTCGTGCTGGTTGCGAGAGGGTCGAGACAGTCTCCCATGTACTCCAGCGCTGTCCTTTTACCCACCACGAGCGAATCAGGCGGCACGATCACGCTGTTAACACCTTCGCGAAGTCGTGCCGTCTAAAGGGCCTCGATGTACAAGTCGAGCCCTCCATCCGTGACACCATGGGGCGCCTCAATAAACCGGACCTTATAGTCCGGCACGGTGGTGTCACGTCAATCATCGACGTGTGTGTTTGCTGGGAGACTCCTCGACCCCTTCGGGACCAGCTCGATAACAAAGTGGCCACGTACTCGGCGCCGCAATTCCTCGACGCCATCCGGGTGCTCTTCCCTGGGGACAGGATTTCCGTCTCGGGCCTTGTGCTTGGAGCGAGAGGAACATGGTGCGGTACGAACAACGGCCTCCTCCGGAGCTTGGGCCTGCCAACCGGGCTTGCAAAAACCTTAGTGTCCGGTGTGTTACGTGGAGGCGTTTCTGCCTATCGGGTGTTTAGTGTGGGTGTTTGGGATCGCCGGCGTGCGGGTCGTATCTGATTGCGGCTCCGCGGCTGATGCTGTGAGTGTTAGTTCCTAGTTCTGTATTGTGACATAACATCTGTTCCCTTCCCGCCAGCTCCCTTCCTTCTTTTTGAGCTGGCCTCTTTTTCTGTTTTTTTTAAGGACTAGGATAGGCCCCCTTATGGAGCGTCTTGTGGCTGTGGCCCTGAGTCTTAACTTTAAGATCTCTGTACCGTCACGGGGACGCTAACCCGAAAAGTTTATTGTACTTGTTAAACAATAAATGTGTTTC</t>
  </si>
  <si>
    <t>TAGCCAAATGCCTCGTCATCTAATTAGTGACGCGCATGAATGGATTAACGAGATTCCCACTGTCCCTACCCACTATCTAGCGAAACCACTGCCAAGGGAACGGGCTTGGAAAAATTAGCGGGGAAAGAAGACCCTGTTGAGCTTGACTCTAGTCTGGCACTGTAAGGAGACATGAGAGGTGTAGCATAAGTGGGAGACGGCAACGTCGCCGGTGAAATACCACTACTTTCATCGTTTCTTTACTTACTCGGTTAGGCAGAACGCGTGCGTCGTTCGCTCACGAGGCGACGACTGTCACGGTATTCTCGAACCAAGCACGTTAGAGTGGTAGTCGCGGACGTCGGGCCGGCGGGCGCGTGTGTGTGTGTGTTTTGCTCTTCCACTTTCGTTTCCGTCGCGCGTTGTCGTCGCGCGCGGGCGCTTGCGTCCGCGTCGGCGCGCGCGTACGCGGTTTGCGGATGGGGAGTGGCGCGCGCGCGCGTGCGTTCGTTTTTGGCGTTCGACGTGTTCGACGGCTGCCGTTTGATGCTCCCGTGTGATCTGATTCGAGGACACTGCCAGGCGGGGAGTTTGACTGGGGCGGTACATCTGTCAAAGAATAACGCAGGTGTCCTAAGGCCAGCTCAGCGAGGACAGAAACCTCGCGTAGAGCAAAAGGGCAAATGCTGGCTTGATCCCGATGTTCAGTACGCATAGGGACTGCGAAAGCACGGCCTATCGATCCTTTTGGCTTGAAGAGTTTTCAGCAAGAGGTGTCAGAAAAGTTACCACAGGGATAACTGGCTTGTGGCGGCCAAGCGTTCATAGCGACGTCGCTTTTTGATCCTTCGATGTCGGCTCTTCCTATCATTGCGAAGCAGAATTCGCCAAGCGTCGGATTGTTCACCCGTCAATAGGGAACGTGAGCTGGGTTTAGACCGTCGTGAGACAGGTTAGTTTTACCCTACTGATGACCGGTCGTTGCGATAGTAATCCTGCTCAGTACGAGAGGAACCGCAGGTTCGGACATTTGGTTCACGCACTAGCTCGAGCGGGCTATGGTGCGAAGCTACCATCCGTTGGTTTATGCCTGAACGCCTCTAAGGCCGTATCCTTTCTAGTCGAAGGTGGCAACGATATCTCTTGGAGTTCCGAGAGTCGAAAGGCTCAAAACAATGTGACTTTACTAGGCGGTCGGCGTTCGCGCCGATCGTCGCACGAGCCCCGTTTGCCGCGTGGGGTCGCCGGTCGGCGGCGGGATCGATCCTTGCCACGTCCGACCAGACCTCTCGGCGGTCCATCATGGGTCGATAAATCGTTTCGATGTTGGAACTCGGAATTGTCTGTAGACGACTTACGTACCTGGCAGGGTGTCGTACTCGGTAGAGCAGTTTCCACGCTGCGATCTGTTGAGACTCAGCCCTTAGCTTGGGGATTCGTCTTGTCGGCGAGACGAGACCCCGTGCGGTCGCGCGTGCGCGTGGCGACGCGACGCGACGATCGATGATGACGACGACGACGACGAAGACGAAATATCGTCTCGTCAGATCATCTCGTCGAAGCGCGCGCGACTGCGAAAGAGAAAGAGAAAGAGAAAGAGAACGGCGAACGACCGGACGCAAGCTTGCGGGCGTGCGTGCTGGCTGTTCGGCGCGCATTCGGAAACGAGTGTCGCGCCGACGTCGGCACGCGCCCGCGAGCGCGTCCGGTCGTTCGCCTTTTTTTTTCAATTTTTCTACGTGCCCCTACATTGTAGGAACTACGGGCACGTCGTCTTTGTCGTCGACGACTACGACGACGACGACGACCGCTCGCATTCGGAGTGCACCTTGCGTCTATAATGACGACTTGTGGATTTCGACTTGCCAAAAGTTTAAGTCCACGTGCCCCTAGTTTATTTTTCACGTGCCCCCAGTTTACGAAATTTTTAGCTCAAAAGTTAAAGTCCACGTGCCCCCAGTTTGTCATTTTCGACTCGCCAAATTTCTAAGTCCCACGTGCCCCTAGTTTATATTTCACGTGCCCCCAGTTTACGAAAATTTTTAGCTCAAAAGTTAAAGTCCCACGTGCCCCCAGTTTGTCATTTTCGACTTCGACCCATCACAATTTCGTGACCGAAATGCTGGTTCATTTGCACGTTTGTAGGGTGTCGTGTCGATAGGTGAGTAGACTGTACGGCACCACTCAGTTAATTTTTCACGTGCCCCTATTTTATGAAAATTTTTTATGTAAAATATTAAAGTCCACGTGCCCGTAGTTTGTGGATTTCGACTCGCCAAAAGTTTAAGTCCACGTGCCCCTAGTTTATATTTCACGTGCCCCCAGTTTACGAAATTTTTATGCTAAAATTTCTAAGTCCCACGTGCCCGTAGTTTGTGGATTTCGACTCGCCAAATTTCTAAGTCCCACGTGCCCCTAGTTTATATTTCACGTGCCCCCAGTTTACGAAAATTTTATGCTAAAATTTCTAAGTCCCACGTGCCCCTAGTTTATATTTCACGTGCCCCCAGTTTACGAAAATTTTATGCTAAAATTTCTAAGTCCCACGTGCCCGTAGTTTATATTTTACGTGCCCCCAGTTTACGAAAATTTTATGCTAAAATTTCTAAGTCCCACGTGCCCGTAGTTTATATTTTACGTGCCCCCAGTTTACGAAATTTTTAGCTCAAAAGTTAAAGTCCCACGTGCCCCCAGTTTGTCATTTTCGACTCGCCAAATTTCTAAGTCCCACGTGCCCG</t>
  </si>
  <si>
    <t>DLLLLMSSCSTFNCLRCSRSFSTQNGLNAHSRRCRMPASGTSVPVESAPSTSEGPPFLCPGCRRSFGTKVGLGVHVARHCRRPSLADSDSDGPIEDDLTCPGCAKPFPNRNSLAQHRRRYCRPDADPGNPCHDCEREFSTFAGLQQHRRKAHPGSYQADMEASDHRRSEPFSALEQLHIAQAEVAYDGPMPINIYLSESFNRSVDEVRKLRKLRHYLQLRATVETDQLEASDAAPAPPARFDDLDPVDLQLAGRTPLPAPSASPQAGPSRLSYPPTTPTSPPTGQSELVYTSLSDEQVGHSAESPPVSIAPGSPPGSPPASPNPSSDGDMGDGGVLDPVRAYLLELLSDEATDVALRDLAFPLIAPVDPVNHEAVLESVYRHIWSSKGHRKVPSRPESPKVNHHRGISTRAQRAYRYKRFQELYSKDRASLAGLITDGLEPGALGNCPTAESVREHYLSVFSTPSPPDEGVITDQKIPIPGLYSPILLPDLKKAISDPKASNAAGPDGMSAKDLRHLPLQSIAIFLNAMLFTGITPTSLKACRTTLIPKGEADPLNISSWRPITVANILVRTLHRLLSSRLSALPLHHSQRGFISLDGTLGNAIVLQTAIRSCREGARPYSIASLDLKKAFDTVPHTSIQRALRRFNIDERLERFIMGGLSGCHTTISVGRVSVPDIPFLRGVKQGDPLSPLLFNLVLDELLCSLDALPTGLHINGSTIGSLAYADDLLLLAPSPRELQIQLRLSQRFFEARHMALNPDKCASLIVKLLPAQKKLYLASRVRVYLGPTPLPLIEAEANFKYLGHRYGFMGTELPSTRDLRGALQHLHRAPLKPHQKLVLLQDYILPRFLYGLQNPRVTSAILDQADKAVRKTVKQFLHLPAQMTNALLYARGKCGGLGLFCFSARIPDILLGRLDRLALRGDPQLRAVLSSDYVTQVRSRLLHLTAPYGRGNQQVAFWSNKLQTTFSGAGLPEHSGHSAVHQWIRDPPAYWTGRDYVQALQLRTNTLPTVGGLHNASVPIDNKLCRAGCERVETVSHVLQRCPFTHHERIRRHDHAVNTFAKSCRLKGLDVQVEPSIRDTMGRLNKPDLIVRHGGVTSIIDVCVCWETPRPLRDQLDNKVATYSAPQFLDAIRVLFPGDRISVSGLVLGARGTWCGTNNGLLRSLGLPTGLAKTLVSGVLRGGVSAYRVFSVGVWDRRRAGRI</t>
  </si>
  <si>
    <t>Mining bee</t>
  </si>
  <si>
    <t>CATOVM010000121.1:44679-53768 Andrena carantonica genome assembly, contig: scaffold_231, whole genome shotgun sequence</t>
  </si>
  <si>
    <t>CGTTTCGGGAGGATCTCTCCATAGAGTCGGGTTGCTTGAGAGTGCAACCCTAAGTGGGTGGTAAACTCCATCTAAGGCTAAATACAACCACGAGACCGATAGCGAACAAGTACCGTGAGGGAAAGTTGAAAAGAACTTTGAAGAGAGAGTTCAAGAGTACGTGAAACCGTTCAGGGGTAAACCTGAGAAACCCAAAAGATCGAATGGGGAGATTCATCGTCGACGAGGCTGGCTCCCGTCGGTGCGCGATACTCCGGGTGGACCTTCGTGGTTCCATTAGCGAGGGTACACCACCGGCGGCGAATGTTCCGGCCACGTAGTCGTGCACTTCTCCCCTAGTAGAACGTCGCGACCCGTTGCGTGTCGGTCTACGGCCCGAGCGGTTGCCTGTTTCGTTGCTCCCAGAGCACGCGACAGACCCTCGGCCGCCCGGCCGGCTGCGCGACGGTACTCTGAGACGGTATCGGGCCGCAACCAATCCATTTTCGAATGTGTGTGCGTCAGGCCCGCCGCAAGCCCGGTCAGTTCTTACCCGGAGGCACGGACCTAGTGCCGTCCCCGGGCCTGGCCAGCTGTTAGCAGGCGGTGTCCTTGGACTGGGCCGCCAAGCTTCGAATTACCGGTCGGCGACGCTACTGCTTTGGGTACTCTCAGGACCCGTCTTGAAACACGGACCAAGGAGTCTAACATGTGCGCGAGTCATTGGGAGAAAGAAACCTAAAGGCGGAATGAAAGTGAAGGTCGACCTATGCGTCGACCGAGGGAGGATCGGCCGCGTTACGATGCGGCCTCGCACTCCCGGGGCGTCTCGTTCTCATTGCGAGAAGAGGCGCACCTAGAGCGTACACGTTGGGACCCGAAAGATGGTGAACTATGCCTGGTCAGGACGAAGTCAGGGGAAACCCTGATGGAGGTCCGTAGCGATTCTGACGTGCAAATCGATCGTCGGAACTGGGTATAGGGGCGAAAGACTAATCGAACCATCTAGTAGCTGGTTCCCTCCGAAGTTTCCCTCAGGATAGCTGGCACTCGCTCGTTCCTACGCGAACGTGTGCGAGTTTCATCTGGTAAAGCGAATGATTAGAGGCCTTGGGGCCGAAACGACCTCAACCTATTCTCAAACTTTAAATGGGTGAGATCTCTGGCTTGCTTGGATCATGAAGCCACGAGATTATATTGAATCAGAGTGCCAAGTGGGCCAATTTTGGTAAGCAGAACTGGCGCTGTGGGATGAACCAAACGCAGAGTTAAGGCGCCTAAGTCGACGCTTATGGGATACCATGAAAGGCGTTGGTTGCTTAAGACAGCAGGACGGTGGCCATGGAAGTCGGAATCCGCTAAGGAGTGTGTAACAACTCACCTGCCGAAGCAACTAGCCCTGAAAATGGATGGCGCTGAAGCGTCGCGCCTATACTCCGCCGTCAGCGGCAAGTGGGGAGGGACGTGCCACCCGCTCGCGGGTGACCGTCCTCCATGAAGCCCTGACGAGTAGGAGGGTCGCGGCGGTGTGCGCAGAAGGGTCTGGGCGTGAGCCTGCCTGGAGCCACCGTCGGTGCAGATCTTGGTGGTAGTAGCAAATACTCCAGCGAGGCCCTGGAGGACTGACGTGGAGAAGGGTTTCGTGTGAACAGCCGTTGCACACGAGTCAGTCGATCCTAAGCCCTAAGAGAAATCCTATGCAGATGTGGTGTCCTAAAACAGAGTTTTTTTTGAGAGACACACACCCGTTGGGCGAAAGGGAATCCGGTTCCTATTCCGGAACCCGGTAGCGGAACCGCAAACCATTCGGGCCCTCGTAAGAGTGTTCGTCGGGGTAACCCAAAATGACCTGGAGACGCCGTCGGGAGATCCGGGAAGAGTTTTCTTTTCTGTATAAGCGTTCGAGTTCCCTGGAAACCTCTAGCAGGGAGATAGGGTTTGGAACGCGAAGAGCACCGCAGTTGCGGCGGTGTCCGGATCTTCCCCTCGGACCTTGAAAATCCAGGAGAGGGCCACGTGGAGGTGTCGCGCCGGTTCGTACCCATATCCGCAGCAGGTCTCCAAGGTAAAGAGCCTCTAGTCGATAGATTAATGTAGGTAAGGGAAGTCGGCAAATTGGATCCGTAACTTCGGAATAAGGATTGGCTCTGAGGAGCGGGGCGTGTCGGGCTTGGTTGGGAAACGGGTTTGGTTGACGAGCCGGGCCTGGGTGAGGTGAACGGTCGGGATTTCGGTCTCGCATCCGGGATCCGAGCTCGGTCCCGTGCCATCGCCTCCCGCGGATCTTCCTTGCTGCGAGGCTTCCGTGTCGGTTTCACCGTCGTGGTCGTCCTCTTCGGCCGCCATTCAACGCTCAGCTCAGAACTGGCACGGACTAGGGGAATCCGACTGTCTAATTAAAACAAAGCATTGCGATGGCCCCCGAGGGTGTTGACGCAATGTGATTTCTGCCCAGTGCTCTGAATGTCAACGTGAAGAAATTCAAAAAAGCGCGGGTAAACGGCGGGAGTAACTATGACTCTCAGGGATGCGGAATCGCGTCCCTGCCAAACGGGGGTGTGGGGTCAGGGGGCAGAGGTTTACGTCCATCTTACCTCTGTCTCGTCTGGAAACCCACCTCAAGGCCAACCTCCACGTCCAGCCCTTAGGCAAGGCTACGTGGAGCCGGATAAGGGACCATTATATGTGCCTGGTCCTAGCTAACGGAGGTGGCCGAACCACGTGGCGAAAGCCGAGTGGGTCTCTTGTGTTTGCTCCTCATTAGACTCACGCCTTCGGGCACAAATAATTGCACCAAAGACTAAAAATACAAGCCTCGGATTCTGCCGGTCCCGAACAGTGGCGGCAGAGATGGTGGAAAACACCAACCAGGGTGAATCCAATCCCCTGGAATATAAAACCCAAAATACGTCAAAAGGTAAACCACGCGGTGAATTACCAATATTATGTCCCTCTTGCAATGTTTCGTTAGCTGAACGAACCTACACGAGCGCAACCCAGCATATTCGGAGATGTAATGCTCCTCCCACTCCGACTGAAGGTTGTCCATGTGACATCTGTGGATCCATATTTAAAACTTACGCTGGCATGCGCCAACATAAACGTAGAATGCACCCCGAAGAATATAATACCCAGGATCTTGAGTTATTAAATAACAGGAAACCGAAAACGCGTGCACAATATACAGACGGCGAAATTCAGATGATAGCCCATACCGAAGCAAAAATTGTTAATAGAAACAAATTGGCCCAAAAAACCATAATTGAAATTCTCTCTCATGAGTCTGGCCGTCCAACTGAAGGGATTAAAAAATTAAGACAGCGAGTAGCTTATAAAACTTACCTGGATAAGGAGTTAAAAGATATTGCGGAGACTAAGAAACGTCAACTATGTCCAATGACACCCAGAGTGCATCTTATGAATCTTGATTCGGCGTCTATTAATCGCCAGTTAAGTGGCCCTGTCGCCTATGTGACTGATGAGAATGTTCCATCTACTTCACGGGATGCGCCCGATATGGATTTCTCCTTACCCCAGTGTGGGCAAAGTATATCTAATGAAATTTGCCAGCTACTTAAGGATATCCGTGATGATACTACTAATGATATGAAAATTATTATAGATAAGGCTCAAACTAATACTCCATTGACGGACACAATGATTCTTATAGACAAATATATAATAAATATTGCCATGCATAAAAATAAAATAAGTACTAGTAAAAGAGTTAAAAAGGTTAAAATGGTACATAAAAAGTTAAAAGGTAATCGCGCTAAAACCCGAGCAAGTAATTTCGCTAAAATACAAAAACTATATACAAATAATCCTAGCCAAGTTGCTGAACACATCTTATCTAATGCACCACTAAATGCCACTGAATCTCCTAGTATGGATATGTTCACTAGTTACTATAGTAAAATATTTGCACACCAAGACTTAGGTTGGACTCCCGGGCATTATAGCACAGGAAAAACAATAGATATATCTTATCCAATAAGTCTACTTGAAATCTACGGCGAACTGCGAAAGCTCAAAGAGTCTGCTCCTGGCATTGACGGAATAAGTCGTGATCAGTTGCGAGGTATGCCACGCGCTGATTTATGTGCCTTGCTGAATATCATATGGGGTTTCAAGCACTTACCTCCTATATTGCGCAAAAACAGAACCTCCCTGATTCCGAAAGGTGGTGACCTCATGGACCCCAAACAATGGCGTCCCATTACCGTATCTAGTAGAATACTAAGGCTCCTGAACAAAATCATTGTATCGAGACTTGAAAATGAAGTGAAAGTATCTCATAGTCAGCGAGGCTTTACCAGAACCGACGGAATCATGGCGAATAGTACAATACTCCAAACCCTAATACGCACTATGCGAAATGCTGCTAGACCGTTTACAATTCTATCGATCGATCTAGCCAAAGCGTTTGATAGGGTATCTGTGCCCTCCATCGTTGATGCGCTATCGCGGCGAGGTGTTGACATGCATACCATCGGCTACATTCAAGACACGTACCGTGACGCCACTACTATCTTGGAGTGTCATGGAGTGAAATCTGAACCCATTTTAGTAAACCGTGGGGTAAAACAAGGAGATCCCATGTCTGGGTTCCTATTCAACCTCGTACTCGATGATTTGTTGAGAAAATTAGCAAATAGAGAAGGAGTAAGTGTAAGCGGCGCTAATATTGTGGCTCTTGCATTTGCTGATGACATTGTAATCGCTGCACCAAGTCCTGCGGCGATGCAAGGTCACATAGGTGTGATTGAGATCTTCTTCGCGCGTCACTGCTTTGAAGTGAATGTCGGTAAATGCGCTGCCTTTCAATATTTAAGTGTACCCGGCACAAAAAGATTGGTGGTCCAAACCAAATCGTTGCTGCACATCCAAGGTCAACCTATACCAACAGTAGGGGTATCATCCCAACTTAAGTACTTAGGGCATAAATATACGTACACAGGAGTAAAATCACCCACTCCAGCGAATTTAGAGGAAATGCTATCACGTCTAACGAAGAGCCCTTTAAAGCCATGGCAGAAGTTGAATATCCTACAAAGGTATTTAATTCCGCGGATACACCATGGTATGCAAACCATGGATGTAACTAAGAAAAAGCTCGCATACATGGACAGATGTATCCTCAAATTTGTAAAAGGCACACTTCATCTGCCTGTAACTACCCCTACTGCTTTTATACACGCCCCACTCAAAAGTGGTGGCTTAGGGATACCATCTTTAGTGCTGCATATTTCATCTATATATTGCCGACGTCTGGAACGATTGGCGGTTCGAGGTGATCAAGAGACTCAACTTATATTCCAGTCTGATGTTGTTATGCAAACAATTAGTAAGCTTAAAAGGATGCTGGTACCCATTAACACCCTAACCCGAAGTGCCGTTCATAATTACTGGTCTCAACAATTACATAAGTCTGGACTCGGTGCTGGATTAAAAACAATGTCTGCTGGCACATCCGCGTGGATATATAGCCCTCCTGATTTTTGGTCAGGTAAAGATTATATAGGAGCGATAAATTTGCGAATTGGCCTCCTCCCCACCAAGGGGGCTCCGTATATGACCGATACGGACTGTAGAAACCCGTCGTGTGCCGGAATACGTGAATCTCTTTACCACGTTCTACAGAGATGCCCAGTCACCCATTATGAAAGAATAAATAGACATGACAATATAAATAAGACGATAAAAAATTCAATAATAAAAACCGGAATAAAATGTGAAGAAGCCCCGCGATTAACAATAAATGCTAACAAATATATACCTGACCTGATAGCCGTTAAAGATGATAAAGCGTTCATAATAGAAACTACTGTGGCGTATGAATCTAAACCAGCGTCTATTGAAAATGCATACAAAATAAAGAAAGATAAATATAATACACCCGAAATAATAGAAAAAATAAAAAATACCCACCGTGTGTCCAGCGTTCAAGTCATGCCATTCGTCGTTGGAGCGCGCGGATGCTGGCCCATCTGCAACGATACGATTATAGGTGAATTTAATTTACCTAGAGGATTACGTGCTGTGATCTGCACATTATCGCTGCAATGGGGTGTCTCTATCCACCGTTCATTTATGAGAACTGTGTGGAGACAAGTAAGCCGACCATTTGATCCCGGGGGAGTGCGACGTAGGGCCGTCGGGAACAGATATTGTTAAAGAGCAAATAACTAGGCATTGACCAGCTAATGCTAGTACGCATTGAACATCTGATGCTAGGTATAAACATCCCGTTTACCTTTGACGTTTATATAAATAACGATATGCCTACCAGCGGGCGTTAATACTTAACATCTTGAAATACACTGGGCAAATTGTTAGGCGCTATAAATAACAACTGTAA</t>
  </si>
  <si>
    <t>TAGCCAAATGCCTCGTCATCTAATTAGTGACGCGCATGAATGGATTAACGAGATTCCCTCTGTCCCTATCTACTTTCTAGCGAAACCACTGCCAAGGGAACGGGCTTGGAAAAATTAGTGGGGAAAGAAGACCCTGTTGAGCTTGACTCTAGTCTGGCACTGTAAGGAGACATGAGAGGTGTAGCATAAGTGGGAGATGGCAACATCGCCGGTGAAATACCACTACTTTCATCGTTTCTTTACTTACTCGGTTGGGCGGAGCGCGTGCACCGAGGTTTCGACCCGGTTGTCACGGTGTTCTAGAGCCAAGCGTGTAAGAGTGGCGTGAAGTCAAGTAGGCCCATCGCCGACAATACTCCCGCGTGATCCGATTCGAGGACAATGCCAGGCGGGGAGTTTGACTGGGGCGGTACATCTGTCAAAGAATAACGCAGGTGTCCTAAGGCCAGCTCAGCGAGGACAGAAACCTCGCGTAGAGCAAAAGGGCAAAAGCTGGCTTGATCTCGATGTTCAGTACGCATAGAGACTGCGAAAGCACGGCCTATCGATCCTTTTGGCTTGAAGAGTTTTCAGCAAGAGGTGTCAGAAAAGTTACCACAGGGATAACTGGCTTGTGGCGGCCAAGCGTTCATAGCGACGTCGCTTTTTGATCCTTTGATGTCGGCTCTTCCTATCATTGCGAAGCAGAATTCGCCAAGCGTCGGATTGTTCACCCGCTAACAGGGAACGTGAGCTGGGTTTAGACCGTCGTGAGACAGGTTAGTTTTACCCTTCTGATGACTAGTCGTTGCGATAGTAATCCTGCTCAGTACGAGAGGAACCGCAGGTTCGGACATTTGGTTCACGCACTCGGTCGAGCGGCCGGTGGTGCGAAGCTACCATCCGTGGGATTATGCCTGAACGCCTCTAAGGCCGTATCCTTTCTAGTCAAAGGCGGCAACGATATTTCTAGGAGTCTCGTGTGGGTCGAAAGGCTCAAAACAATGTGACACTACTAGGTGGTCGGTCCTCGTGGCCGATCATCGCACGGGCCCCAGTTTGCCGTACGGGCGTCTCTGTACCCACCATCGGGATCTCGCCGACCGGTGGACATGGCGCTCTAACGGTCGATCATGGGTACTCCAAGTTCGACGTCGAGACTCGGAATCGTTTGTAGACGACTTAGGTACCTGGCGGGGTGTTGTACTCGGTAGAGCAGTTACCACGCTGCGATCTGTTGAGACTCAGCCCTATGCTTGGGGATTCGTCTTGTCGGTTGGACGAGGCCCCACGATGCGTACACACGTGTGACGCGTGTGGCCGCATGTGGCGCGGGCGCTCTATAGCACCTGACCAACGTTATTATTATAACAAACGCCGAAGCAATACGCCGCTGGCACTTAGAATATTTCGGCGCCGAAGCAATACGCCGCTGGCACTTGGAATATTTCGGCGCCGAAGCAATACGCCGCTGGCACTTGGAATATTTCGGCGCCGAAGCAATACGCCGCTGGCACTTGGAATATTTCGGCGCCGAAGCAATACGCCGCTGGCACTTGGAATATTTCGGCGCCGAAGCAATACGCCGCTGGCACTTGGAATATTTCGGCGCCGAAGCAATACGCCGCTGGCACTTGGAATATTTCGGCGCCGAAGCAATACGCCGCTGGCACTTGGAATATTTCGGCGCCGAAGCAATACGCCGCTGGCACTTGGAATATTTCGGCGCCGAAGCAATACGCCGCTGGCACTTGGAATATTTCGGCGCCGAAGCAATACGCCGCTGGCACTTGGAATATTTCGGCGCCGAAGCAATACGCCGCTGGCACTTGGAATATTTCGGCGCCGAAGCAATACGCCGCTGGCACTTGGAATATTTCGGCGCCGAAGCAATACGCCGCTGGCACTTGGAATATTTCGGCGCCGAAGCAATACGCCGCTTTTTAAGTTTGTTTTGAGGATATATAACGCTATCATTGAAGTGAATTTTAAAAGAATTTAACTGCGCTAGAAGGGGATTAGACCCTACTAGCAGTAGGGATGTTTTAGACGGGTTAAGACTTAGACCATGTGTATCAGTCCACCTTGCTATTAAGTGCAAGTCTGATTCAACTTCAAGTTGAGTTCTCCGGCACCGTGGTCCGAGAACACCGAAAAAATCGTCCGATCGACCAAACAACCATTGATCCACGTTTCTCGTCCCATTGCGAACGTATTACTCTGATGGTTCGACCGCGGTCGTCGCGCTGGTTTTCGAGAAAATCGCGAAAAACTCCAATCTCGTCGAAATATTTCAAAGTCCTCCGGCACCGTCCTCCGGGAAGGTCCAAAAAATCGTCCGATCGACCAAACAACCATTGATCCACGTTTCTCGTCCCATTGCGAACGTATTACTCTGATGGTTCGACCGCGGTCGTCGCGCTGGTTTTCGAGAAAATCGCGAAAAACTCCAATCTCGTCGAAATATTTCAAAGTCCTCCGGCACCGTCCTCCGGGATGGTCCAAAAAATCGTCCGATCGACCAGACAACCATTGATCCACGTTTCTCGTCCCATTGCGAACGTATTACTCTGATGGTTCGACCGCGGTCGTCGCGCTGGTTTTCGAGAAAATCGCGAAAAACTCCAATCTCGTCGAAATATTTCAAAGGCCTGGCGGGGTGTTGTACTCGGTAGAGCAGTTACCACGCTGCGATCTGTTGAGACTCAGCCCTATGCTTGGGGATTCGTCTTGTCGGTTGGACGAGGCCCCACGATGCGTACACACGTGTG</t>
  </si>
  <si>
    <t>RRWPNHVAKAEWVSCVCSSLDSRLRAQIIAPKTKNTSLGFCRSRTVAAEMVENTNQGESNPLEYKTQNTSKGKPRGELPILCPSCNVSLAERTYTSATQHIRRCNAPPTPTEGCPCDICGSIFKTYAGMRQHKRRMHPEEYNTQDLELLNNRKPKTRAQYTDGEIQMIAHTEAKIVNRNKLAQKTIIEILSHESGRPTEGIKKLRQRVAYKTYLDKELKDIAETKKRQLCPMTPRVHLMNLDSASINRQLSGPVAYVTDENVPSTSRDAPDMDFSLPQCGQSISNEICQLLKDIRDDTTNDMKIIIDKAQTNTPLTDTMILIDKYIINIAMHKNKISTSKRVKKVKMVHKKLKGNRAKTRASNFAKIQKLYTNNPSQVAEHILSNAPLNATESPSMDMFTSYYSKIFAHQDLGWTPGHYSTGKTIDISYPISLLEIYGELRKLKESAPGIDGISRDQLRGMPRADLCALLNIIWGFKHLPPILRKNRTSLIPKGGDLMDPKQWRPITVSSRILRLLNKIIVSRLENEVKVSHSQRGFTRTDGIMANSTILQTLIRTMRNAARPFTILSIDLAKAFDRVSVPSIVDALSRRGVDMHTIGYIQDTYRDATTILECHGVKSEPILVNRGVKQGDPMSGFLFNLVLDDLLRKLANREGVSVSGANIVALAFADDIVIAAPSPAAMQGHIGVIEIFFARHCFEVNVGKCAAFQYLSVPGTKRLVVQTKSLLHIQGQPIPTVGVSSQLKYLGHKYTYTGVKSPTPANLEEMLSRLTKSPLKPWQKLNILQRYLIPRIHHGMQTMDVTKKKLAYMDRCILKFVKGTLHLPVTTPTAFIHAPLKSGGLGIPSLVLHISSIYCRRLERLAVRGDQETQLIFQSDVVMQTISKLKRMLVPINTLTRSAVHNYWSQQLHKSGLGAGLKTMSAGTSAWIYSPPDFWSGKDYIGAINLRIGLLPTKGAPYMTDTDCRNPSCAGIRESLYHVLQRCPVTHYERINRHDNINKTIKNSIIKTGIKCEEAPRLTINANKYIPDLIAVKDDKAFIIETTVAYESKPASIENAYKIKKDKYNTPEIIEKIKNTHRVSSVQVMPFVVGARGCWPICNDTIIGEFNLPRGLRAVICTLSLQWGVSIHRSFMRTVWRQVSRPFDPGGVRRRAVGNRYC</t>
  </si>
  <si>
    <t>SI Table 6: R2 sequences with no co-folded ZnF3:2. Genomic locus is shown and the correspoding nucleotide and amino acid sequence.</t>
  </si>
  <si>
    <t xml:space="preserve">Supplementary Table 7: Species with two co-inherited R2 lineages                                                                                                                </t>
  </si>
  <si>
    <t>Clade</t>
  </si>
  <si>
    <t>A</t>
  </si>
  <si>
    <t>C</t>
  </si>
  <si>
    <t xml:space="preserve">Labeobarbus marequensis </t>
  </si>
  <si>
    <t>D</t>
  </si>
  <si>
    <t>SI Table 7: Species with two co-inherited R2 lineages. Clade designation is shown as done in previous studies.</t>
  </si>
  <si>
    <t>Genotyping Primers</t>
  </si>
  <si>
    <t>Sequence Index</t>
  </si>
  <si>
    <t>Figures</t>
  </si>
  <si>
    <t>Sequence</t>
  </si>
  <si>
    <t>oBVT733</t>
  </si>
  <si>
    <t>28S_3'geno_rev</t>
  </si>
  <si>
    <t>4d</t>
  </si>
  <si>
    <t>CCACTTATTCTACACCTCTCATGTCTCTTCACC</t>
  </si>
  <si>
    <t>oBVT730</t>
  </si>
  <si>
    <t>28S_5'geno_fwd</t>
  </si>
  <si>
    <t>CCAGGGGAATCCGACTGTTTAATTAAAACAAAG</t>
  </si>
  <si>
    <t>oBVT1062</t>
  </si>
  <si>
    <t>LaMa_3'geno_fwd</t>
  </si>
  <si>
    <t>atcacaggggaagcttgataacaagttg</t>
  </si>
  <si>
    <t>oBVT1064</t>
  </si>
  <si>
    <t>LaMa_5'geno_rev</t>
  </si>
  <si>
    <t>caacttgttatcaagcttcccctgtgatg</t>
  </si>
  <si>
    <t>oBVT1002</t>
  </si>
  <si>
    <t>NePa_3'geno_fwd</t>
  </si>
  <si>
    <t>ctgtatgtacatgttcatgtgtgattgtgtatgtac</t>
  </si>
  <si>
    <t>oBVT1003</t>
  </si>
  <si>
    <t>NePa_5'geno_rev</t>
  </si>
  <si>
    <t>gtacatacacaatcacacatgaacatgtacatacag</t>
  </si>
  <si>
    <t>oBVT998</t>
  </si>
  <si>
    <t>CroHe_3'geno_fwd</t>
  </si>
  <si>
    <t>GGCAGACACTCTGTGTCATTACTGCC</t>
  </si>
  <si>
    <t>oBVT1066</t>
  </si>
  <si>
    <t>CroHe_5'geno_rev</t>
  </si>
  <si>
    <t>GACACAGAGTGTCTGCCCAACCC</t>
  </si>
  <si>
    <t>oBVT996</t>
  </si>
  <si>
    <t>DeFu_3'geno_fwd</t>
  </si>
  <si>
    <t>CGCTGATGGGCAGCAAAAGTAACCC</t>
  </si>
  <si>
    <t>oBVT997</t>
  </si>
  <si>
    <t>DeFu_5'geno_rev</t>
  </si>
  <si>
    <t>GGGTTACTTTTGCTGCCCATCAGCG</t>
  </si>
  <si>
    <t>oBVT256</t>
  </si>
  <si>
    <t>GaGa_3'geno_fwd</t>
  </si>
  <si>
    <t>GGCTCCCTCCGGGGATTG</t>
  </si>
  <si>
    <t>oBVT257</t>
  </si>
  <si>
    <t>GaGa_5'geno_rev</t>
  </si>
  <si>
    <t>CAATCCCCGGAGGGAGCC</t>
  </si>
  <si>
    <t>oBVT1006</t>
  </si>
  <si>
    <t>PBla_3'geno_fwd</t>
  </si>
  <si>
    <t>ggttggtctccccgcaacaactc</t>
  </si>
  <si>
    <t>oBVT1007</t>
  </si>
  <si>
    <t>PBla_5'geno_rev</t>
  </si>
  <si>
    <t>gagttgttgcggggagaccaacc</t>
  </si>
  <si>
    <t>oBVT994</t>
  </si>
  <si>
    <t>SPun_3'geno_fwd</t>
  </si>
  <si>
    <t>GGGGGCTTCAGTTTGGGCC</t>
  </si>
  <si>
    <t>oBVT995</t>
  </si>
  <si>
    <t>SPun_5'geno_rev</t>
  </si>
  <si>
    <t>GGCCCAAACTGAAGCCCCC</t>
  </si>
  <si>
    <t>oBVT1000</t>
  </si>
  <si>
    <t>PlaMe_3'geno_fwd</t>
  </si>
  <si>
    <t>CTCCGAATAACTCGAAAAAGAAACCCGC</t>
  </si>
  <si>
    <t>oBVT1001</t>
  </si>
  <si>
    <t>PlaMe_5'geno_rev</t>
  </si>
  <si>
    <t>GCGGGTTTCTTTTTCGAGTTATTCGGAG</t>
  </si>
  <si>
    <t>oBVT1059</t>
  </si>
  <si>
    <t>GeFo_3'geno_fwd</t>
  </si>
  <si>
    <t>CCCGGAAAAGGAACATATATTAATTATATGTGTTCGG</t>
  </si>
  <si>
    <t>oBVT993</t>
  </si>
  <si>
    <t>GeFo_5'geno_rev</t>
  </si>
  <si>
    <t>CCGGGTTAAGTAAAGGTGGCCCG</t>
  </si>
  <si>
    <t>Target Site Oligos</t>
  </si>
  <si>
    <t>28S Top</t>
  </si>
  <si>
    <t>Unlabeled target site top</t>
  </si>
  <si>
    <t>4b-c</t>
  </si>
  <si>
    <t>CAAGCGCGGGTAAACGGCGGGAGTAACTATGACTCTCTTAAGGTAGCCAAATGCCTCGTCATCT/3Phos/</t>
  </si>
  <si>
    <t>28S Bot</t>
  </si>
  <si>
    <t>Unlabeled target site bottom</t>
  </si>
  <si>
    <t>AGATGACGAGGCATTTGGCTACCTTAAGAGAGTCATAGTTACTCCCGCCGTTTACCCGCGCTTG/3Phos/</t>
  </si>
  <si>
    <t>oBVT434</t>
  </si>
  <si>
    <t>IR700 target site bottom</t>
  </si>
  <si>
    <t>/5IRD700/AGATGACGAGGCATTTGGCTACCTTAAGAGAGTCATAGTTACTCCCGCCGTTTACCCGCGCTTG/3Cy5Sp/</t>
  </si>
  <si>
    <t>oBVT435</t>
  </si>
  <si>
    <t>IR700 target site top</t>
  </si>
  <si>
    <t>/5IRD700/CAAGCGCGGGTAAACGGCGGGAGTAACTATGACTCTCTTAAGGTAGCCAAATGCCTCGTCATCT/3Cy5Sp/</t>
  </si>
  <si>
    <t>oBVT450</t>
  </si>
  <si>
    <t>IR700 target site bottom pre-cleaved downstream</t>
  </si>
  <si>
    <t>/5IRD700/AGATGACGAGGCATTTGGCTA</t>
  </si>
  <si>
    <t>oBVT325</t>
  </si>
  <si>
    <t>unlabeled target site bottom pre-cleaved downstream</t>
  </si>
  <si>
    <t>AGATGACGAGGCATTTGGCTA</t>
  </si>
  <si>
    <t>oBVT990</t>
  </si>
  <si>
    <t>unlabeled target site bottom pre-cleaved upstream</t>
  </si>
  <si>
    <t>CCTTAAGAGAGTCATAGTTACTCCCGCCGTTTACCCGCGCTTG/3Phos/</t>
  </si>
  <si>
    <t>oARV300</t>
  </si>
  <si>
    <t>36 nt loading control</t>
  </si>
  <si>
    <t>GCCCAGAAGGACAAGTTCCCTAAGCCTTGTAATTGG</t>
  </si>
  <si>
    <t>Truncated RNA 3'UTR SEQUENCES</t>
  </si>
  <si>
    <t>RNA1</t>
  </si>
  <si>
    <t>LM75-R8</t>
  </si>
  <si>
    <t>4b-d</t>
  </si>
  <si>
    <t>gcuagcgccucuuuaggcgccucaggcuucaacgggacaguaccaucacaggggaagcuugauaacaaguuguaaauagccaaa</t>
  </si>
  <si>
    <t>RNA2</t>
  </si>
  <si>
    <t>NP117-R8</t>
  </si>
  <si>
    <t>ggcgauauccuaaguuaauguagucaauagccuauauggccucaagaauuguauuucuguauguacauguucaugugugauuguguauguacaaugauuuuugaaaauaaaugauaaauagccaaa</t>
  </si>
  <si>
    <t>RNA3</t>
  </si>
  <si>
    <t>CH117-R8</t>
  </si>
  <si>
    <t>GCUGAAAUAGCGAUCAAAUCGCCUUAGAGGGCCUGAUUUGGGGGGUUGGGCAGACACUCUGUGUCAUUACUGCCCUUUACCUUUCCACUUCUUGCCUGUCUAAUAAUAAAUGUUAACAUAGCCAAA</t>
  </si>
  <si>
    <t>RNA4</t>
  </si>
  <si>
    <t>DF137-R8</t>
  </si>
  <si>
    <t>GUUAUGGGUUAUAUGGUUAUGAAGUUUGAGUUAUGUAGUGAAGAAUGUUUGUGGAAAGCUGCAUCUCCACUUCCGAAUUGACGCUGAUGGGCAGCAAAAGUAACCCAAAAAGGGCCACACAUCAAUGUGUGGUACAAAUAGCCAAA</t>
  </si>
  <si>
    <t>RNA5</t>
  </si>
  <si>
    <t>PB81-R8</t>
  </si>
  <si>
    <t>guuaaaagauggaugggccaucgcggggguuggucuccccgcaacaacucaaaaacgaacuggcgcgagucaguuucuaaaauagccaaa</t>
  </si>
  <si>
    <t>RNA6</t>
  </si>
  <si>
    <t>SP81-R8</t>
  </si>
  <si>
    <t>GCACAAGCCGAAGCUGAAGUAGAAACAGGGGGGGCUUCAGUUUGGGCCAACUUCCCCACAGCUAGUGUUCAAGCUGUACCAAUAGCCAAA</t>
  </si>
  <si>
    <t>RNA7</t>
  </si>
  <si>
    <t>GG63-R8</t>
  </si>
  <si>
    <t>GCUGAGUCCUUAACCGAGGACUCUAAAUAACUCGAAACAGGCUCCCUCCGGGGAUUGCUGAAAAUAGCCAAA</t>
  </si>
  <si>
    <t>RNA8</t>
  </si>
  <si>
    <t>PM72-R8</t>
  </si>
  <si>
    <t>GGUUGGACGGGCCUCCAGGGGUGUACAUACACUCCGAAUAACUCGAAAAAGAAACCCGCGAGGGUUUUCAAAGUAGCCAAA</t>
  </si>
  <si>
    <t>RNA9</t>
  </si>
  <si>
    <t>GF68-R8</t>
  </si>
  <si>
    <t>GCAAGGUGGACGGGCCACCUUUACUUAACCCGGAAAAGGAACAUAUAUUAAUUAUAUGUGUUCGGAAAAUAGCCAAA</t>
  </si>
  <si>
    <t>Oligos for 3'UTR IVT Templates</t>
  </si>
  <si>
    <t>oBVT250</t>
  </si>
  <si>
    <t>LM75-R8 fwd</t>
  </si>
  <si>
    <t>GAAATTAATACGACTCACTATAGctagcgcctctttaggcg</t>
  </si>
  <si>
    <t>oBVT247</t>
  </si>
  <si>
    <t>LM75-R8 rev</t>
  </si>
  <si>
    <t>mUmUTGGCTAtttacaacttgttatcaagcttc</t>
  </si>
  <si>
    <t>oBVT244</t>
  </si>
  <si>
    <t>NP117-R8 fwd</t>
  </si>
  <si>
    <t>GAAATTAATACGACTCACTATAGgcgatatcctaagttaatgtagtc</t>
  </si>
  <si>
    <t>oBVT242</t>
  </si>
  <si>
    <t>NP117-R8 rev</t>
  </si>
  <si>
    <t>mUmUTGGCTAtttatcatttattttcaaaaatcattgtacatac</t>
  </si>
  <si>
    <t>oBVT883</t>
  </si>
  <si>
    <t>CH117-R8 fwd</t>
  </si>
  <si>
    <t>GAAATTAATACGACTCACTATAGCTGAAATAGCGATCAAATCGC</t>
  </si>
  <si>
    <t>oBVT811</t>
  </si>
  <si>
    <t>CH117-R8 rev</t>
  </si>
  <si>
    <t>mUmUTGGCTATGTTAACATTTATTATTAGACAGGCAAGAAGTGG</t>
  </si>
  <si>
    <t>oBVT842</t>
  </si>
  <si>
    <t>DF137-R8 fwd</t>
  </si>
  <si>
    <t>GAAATTAATACGACTCACTATAGTTATGGGTTATATGGTTATGAAGTTTGAG</t>
  </si>
  <si>
    <t>oBVT805</t>
  </si>
  <si>
    <t>DF137-R8 rev</t>
  </si>
  <si>
    <t>mUmUTGGCTATTTGTACCACACATTGATGTGTGGC</t>
  </si>
  <si>
    <t>oBVT253</t>
  </si>
  <si>
    <t>PB81-R8 fwd</t>
  </si>
  <si>
    <t>GAAATTAATACGACTCACTATAGttaaaagatggatgggccatc</t>
  </si>
  <si>
    <t>oBVT252</t>
  </si>
  <si>
    <t>PB81-R8 rev</t>
  </si>
  <si>
    <t>mUmUTGGCTAttttagaaactgactcgcgcc</t>
  </si>
  <si>
    <t>oBVT864</t>
  </si>
  <si>
    <t>SP81-R8 fwd</t>
  </si>
  <si>
    <t>GAAATTAATACGACTCACTATAGCACAAGCCGAAGCTGAAG</t>
  </si>
  <si>
    <t>oBVT799</t>
  </si>
  <si>
    <t>SP81-R8 rev</t>
  </si>
  <si>
    <t>mUmUTGGCTATTGGTACAGCTTGAACACTAGCTG</t>
  </si>
  <si>
    <t>oBVT863</t>
  </si>
  <si>
    <t>GG63-R8 fwd</t>
  </si>
  <si>
    <t>GAAATTAATACGACTCACTATAGCTGAGTCCTTAACCGAGG</t>
  </si>
  <si>
    <t>oBVT793</t>
  </si>
  <si>
    <t>GG63-R8 rev</t>
  </si>
  <si>
    <t>mUmUTGGCTATTTTCAGCAATCCCCGGAGG</t>
  </si>
  <si>
    <t>oBVT991</t>
  </si>
  <si>
    <t>PM72-R8 fwd</t>
  </si>
  <si>
    <t>GAAATTAATACGACTCACTATAGGTTGGACGGGCCTCCAG</t>
  </si>
  <si>
    <t>oBVT865</t>
  </si>
  <si>
    <t>PM72-R8 rev</t>
  </si>
  <si>
    <t>mUmUTGGCTACTTTGAAAACCCTCGCGGG</t>
  </si>
  <si>
    <t>oBVT858</t>
  </si>
  <si>
    <t>GF68-R8 fwd</t>
  </si>
  <si>
    <t>GAAATTAATACGACTCACTATAGCAAGGTGGACGGGCC</t>
  </si>
  <si>
    <t>oBVT734</t>
  </si>
  <si>
    <t>GF68-R8 rev</t>
  </si>
  <si>
    <t>mUmUTGGCTATTTTCCGAACACATATAATTAATATATGTTCCTTTTCCGG</t>
  </si>
  <si>
    <t>Plasmids 3'UTR</t>
  </si>
  <si>
    <t>pBVT201</t>
  </si>
  <si>
    <t>LaMa 3'UTR</t>
  </si>
  <si>
    <t>ccaatgattaatacgactcactataggtgaagtaaagaagttaactcaccaagcattatgacccgcaactgcggcgatgaaccacccatgacacacacaacctagcgcctctttaggcgcctcaggcttcaacgggacagtaccatcacaggggaagcttgataacaagttgtaaatagcaaaaaaaaaaaaaaaaaaaaaaaagtcttcatc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</t>
  </si>
  <si>
    <t>pBVT200</t>
  </si>
  <si>
    <t>NePa 3'UTR</t>
  </si>
  <si>
    <t>ccaatgattaatacgactcactataggtaattatgacccgtctttgacggcgatatcctaagttaatgtagtcaatagcctatatggcctcaagaattgtatttctgtatgtacatgttcatgtgtgattgtgtatgtacaatgatttttgaaaataaatgataaatagcaaaaaaaaaaaaaaaaaaaaaaaagtcttcatc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</t>
  </si>
  <si>
    <t>pBVT170</t>
  </si>
  <si>
    <t>CroHe 3'UTR</t>
  </si>
  <si>
    <t>CCAATGATTAATACGACTCACTATAGGACCGGAGGGGACCCAGAGGACCGTCTCGGTGATTAGGCGGTGACCGCCCTGGCCTCTACCTGAAATAGCGATCAAATCGCCTTAGAGGGCCTGATTTGGGGGGTTGGGCAGACACTCTGTGTCATTACTGCCCTTTACCTTTCCACTTCTTGCCTGTCTAATAATAAATGTTAACATAGCATC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</t>
  </si>
  <si>
    <t>pBVT168</t>
  </si>
  <si>
    <t>DeFu 3'UTR</t>
  </si>
  <si>
    <t>CCAATGATTAATACGACTCACTATAGGTGGATGTATATGTGGTTATGGGTTATATGGTTATGAAGTTTGAGTTATGTAGTGAAGAATGTTTGTGGAAAGCTGCATCTCCACTTCCGAATTGACGCTGATGGGCAGCAAAAGTAACCCAAAAAGGGCCACACATCAATGTGTGGTACAAATAGCATC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</t>
  </si>
  <si>
    <t>pBVT202</t>
  </si>
  <si>
    <t>PBla 3'UTR</t>
  </si>
  <si>
    <t>ccaatgattaatacgactcactataggctgggatcatgcaactcaccctgacttgaccctgaccttaaaagatggatgggccatcgcgggggttggtctccccgcaacaactcaaaaacgaactggcgcgagtcagtttctaaaatagcaaaaaaaaaaaaaaaaaaaaaaaagtcttcatc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</t>
  </si>
  <si>
    <t>pBVT166</t>
  </si>
  <si>
    <t>Spun 3'UTR</t>
  </si>
  <si>
    <t>CCAATGATTAATACGACTCACTATAGGCAGGGCCACGATAGAAGTGGACCCACAAGCCGAAGCTGAAGTAGAAACAGGGGGGGCTTCAGTTTGGGCCAACTTCCCCACAGCTAGTGTTCAAGCTGTACCAATAGCATC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</t>
  </si>
  <si>
    <t>pBVT164</t>
  </si>
  <si>
    <t>GaGa 3'UTR</t>
  </si>
  <si>
    <t>CCAATGATTAATACGACTCACTATAGGATGGGTTGGACGGGCCACCCTGAGTCCTTAACCGAGGACTCTAAATAACTCGAAACAGGCTCCCTCCGGGGATTGCTGAAAATAGCATC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</t>
  </si>
  <si>
    <t>pBVT190</t>
  </si>
  <si>
    <t>PlaMe 3'UTR</t>
  </si>
  <si>
    <t>CCAATGATTAATACGACTCACTATAGGTGAGGTTCTATCCCTCATGTGCAGAATTTCCTTTCTAAACCTATCTCTTATCCAAACTATATACCCGCCCCCCTTTTTCATGGGAAACTCGTAATGATTACAATAATTCATGACCGCTCACTGGACACGGCAACCCTGGTTGGACGGGCCTCCAGGGGTGTACATACACTCCGAATAACTCGAAAAAGAAACCCGCGAGGGTTTTCAAAGTAGCAAGTCTTCATC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</t>
  </si>
  <si>
    <t>pBVT117</t>
  </si>
  <si>
    <t>GeFo 3'UTR</t>
  </si>
  <si>
    <t>CCAATGATCTTAAGTAATACGACTCACTATAGGGAGACGGTCAACCGCGTAGGAGCGGTGACCGGCGGCCGCTAGGGTAGATAATCTTTGTATAGTGGGGGGGGATCTCATGTACCGGGTTTCTTTTATTTGATTTTCAATAAAACAGACGGTAGCTAGGTTCGCAAGGCAGCCACAAGCCAAAGATAGGTAGGGTGCTCATAGTGAGTAGGGACAGTGCCTTTTGATTCACAACGCGTCAATACCATCTGACACGGATACCCTTACCGGACTTGTCATGATCTCCCAGACTTGTCCAAGGTGGACGGGCCACCTTTACTTAACCCGGAAAAGGAACATATATTAATTATATGTGTTCGGAAAATAGCAAAAAAAAAAAAAAAAAAAAAAAAGTCTTCATC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</t>
  </si>
  <si>
    <t>Plasmids R2 ORFs</t>
  </si>
  <si>
    <t>pBVT196</t>
  </si>
  <si>
    <t>LaMa ORF</t>
  </si>
  <si>
    <t>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ccaccatggattacaaggatgacgacgataagggtaccgagctgactctggaacacgacaacatcacatgcagagattgcggccgggcatttccctcattgaggagcctgggcatgcacagacaccaccaacatcctgaggaggtgaatgaagaaagactggaactgattaagaagaagagaaagcagtggagcaaagaagaggatgagcagctgatgagcaccgccgacatggaatggaaggtgggcatgatgaagaaagaccacctggccgccattagaatcaagttcagccaccggaccctggacagcatcaagaaacggctgcagcacctgggctgggctccaccacctgccgggcagcagcctcagaacaccccgctccccgcccgtagccggcctcctcggaggatcgcccgcgctagctcccccccactgacatctgccctggccggccctctgcctcctagccctatcggcagccctcctccacaggccaagagaagaggcgccctgtggacaaaccgggaggacagcgagctggaagagcacgcccgtcggttgtggaagccaaatatgctgaagaaaagcctggccgaggccctgtcttgtatcatcaagggccggtctgccgaggccatcagaaagagactgcagaagctgggcatctcctctgccaccatgaccagccgggaagatatcgacagcgaggccatgcgggataaggacatccaccagactaccccatgtgtgcagcctgaagaagatggcggctacgagacccctacaagcaagaaggaagaatggtggcggaccctgcttactaaagcccttgaaaccctgaacgaggccagaatcgagagcgacaagctgaagctgatggccaagggcatgctggagggcaccatgaccagagaagaggccgccgagcagctggagtgcatcacccaggagttcgcccctctgaagtggaagcctagggagaagagaacgggccaccggaaggagccccgaagcaacaagcagatccggagagccagatacgcccatatccagagactgtacaagctgaagcggaaggacgccgcccatagcatcctggacggcaagtggcgggaggcctatagagaaaaggaaagagaggtggaaggcgtggaagagcactgggcccaggtgttcgagacacaggccaaggatggatggcctcagagcatgctgcccccagatctgagcaacatcaagtggggcctgctcgaaccggtgacagctatggaagtggaagtggccctgcggagcatgaacaacacaagcgccggaatggacaaactcagcgcccaggaggtgctgacctgggacctgccttctcttgccggactactgaatgtgatcctggctacagagagactgcccagcactctggccacagctagagtgaccctgatccctaaggtggaagaacctagcgggcccaacgactacagacccatcgcgatcagctccgtgatcgctagagccctgcacaaggtcctgtccaaacggatgagagagcaatttgagttcagccccctgcaatacgccttcctgcagcgtgatggctgcctggaggccagcgctttactgcacgccgtgctgcggaccgcacacgagagaaccaagcctctggcagccgcattcctggacgtgtctaaggccttcgacaccgtgtcccacaacgccatcctgggagccgccgaaaaagcgggcacccctcctccgatcctgagatatctgaaccagctgtacaaaaacgccaagctgcagctgggcagcaccaccacacagtgcagccggggagtgcgacagggcgaccctatctctcccatcttgtttatcctggtcatgggcgaggtgctggaagaagctctgcctgatgttggagtgcgctggggtgaacggcagatcgacagcatcgcttacgccgacgacctgatcctgctggctgagagccctagagagcttcaaagaaaactggacggcgtatgtcggggactgcagaaggctggcatggccctgaacaacaagaaaagcgtgaccatgaccatcctaaaggacggcagacggaaaaccctggccctggcccctcaccagtacaccaccgacaacggccaggtcccctgtatgggcctgagcgacagccagagatacctgggcatccagttcacctggaagggacgggttacccctaaacagacatcagagctgggcagaatgctgctggagatcacctctgcgcctctgaagccctaccagcgcatcgagctggtcagagacttcctggtgcctagactgttacacgaactggtgctgggctgtgcccatagaaacaccatcgcccggatggatagaatgatccggagagagacaagaacctggctgcggctgcctaaggacacctccctgggcttcctccactctcctgtgaagagcggcggcctgggcatcccatgtctgggcacaacagtgcctctgctgcaaaagagaagattcgagaaattgctgagctccgactgccccatcaagcagaccctgacagagctgccttccttcatgaccaccctgagaagagtgaacctgccttgccgggtgagaaacgagatcgtgtgcagctccaaggaagctcaggtggaatgggagaagatctggcggacatctgctgatggcagatctggcgttaacgaggacgtggaccctgccagctacacctgggtgggcaagcccagaagagtgttccctagaatccacctgagaggcatccagctgagaggcggaacactgaacaccaaggccagagccagcagaggccgggagaccgccccaagcgacatcgcctgcagaggcgcatgccacgccagagaaacactgaaccacatcctgcaaatttgcgaggtgacacacgacgcccggtgcgccaggcacaatagaatcgccaagctgctggaaaagatgctgagacgtagagtggacagaacctggatcgagcctatcatccctacccagaagagcttcatcaagcccgacctgctcgtggacacagggaaaaggatcatcatcctcgatgtgaccgtggtggccgagcccagaatggaacagagccaccaactgaagagctccaaatacggctcccctgataatacagctgcaatcgtggcttggaccggcacaaaggtgcccatcaagcacgtgccagtggtgctgagctccagaggccttctgtacggcccctctggcagaggcctcagaacaatgggcctgacgagcagagatctgtgcgacctgtgcctgctggctgtcgccggcagcctgaagtgctacgacgcctacacaagaggcacct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</t>
  </si>
  <si>
    <t>pBVT198</t>
  </si>
  <si>
    <t>NePa ORF</t>
  </si>
  <si>
    <t>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ccaccatggattacaaggatgacgacgataagggtaccccaggcacaagcaccaccgaacgggtgccgtgcttctgcggcctgacctttgccaccaagcggggcctgtctatgcaccagcaccacagacaccccaccgaactgaatgccgctcggttgacagccctgcctagcagaagaggggtgtggaccagcggcgaggacgaggcccttatcagactggctaacgacatttggcctagcgttactctgaagaagcacctgtacaacgctctgatgcctcacttccccggcagaagcgctgaggccctgaagaaaagactgcagctgctgcagtggctgcctccactgacaccctctcacgagacactgaacgccagcgccctgagtcctaaggccctggatgaggatctgattagatggaaaggcagaatgctggacgccatctctccaaacctgtccgagcctagactgggaaccgaggaactcctgtctctggtgtgtaacctgagagacggcagcctgtcatccgaagaacttaatgccaggctcgaggcccacgccgctagacacttccctcacctgtggcggcctagtaccaaaaggacccaatctatcaacaagcccagcgctaggcagatcagaagagccaactacgccgccatccagcgcttgtaccagacccagagaaaggatgccgccagctccgtgctgaacggctcctggcggtctgcctataagaacagaacatctatcaccgatgacctggacagctactggagcaacatcttcctgcaacctagccatgaggaccctacccctgctgaccctccatccaccccccactggtcaatcctggaccctatcaccgccacagaggtgaccagcgccttgtccagcatgaagagctcagccacaggcctggatagactgtcagcctctcagctgctgtcctgggacgcaaatagcatcggcgcctacttcaatatcctgctggtctccggacttgtgcccacacacctgacaatggcccggatcacctacgtgccaaagaccgactctcctagcggaccttctgaataccggcctatcagcgtgacaagcgtgctgctccgggccatgcacaaaatcctggcccggcggatgcttgccaccctggacttcagcgacctgcagctggcgttcctgcagcgggatggcaccctggacgccagcaccatcctccatacgatcctgagaaaggtccacaccgagctgaagcccctgagcatgatgttcctggacgtgagcaaggcctttgacagcatctcccaccacacactgatcagagttgcaaccaccagcggcctgcctgcccctctgctgtcttacctgagacacctgtaccagaccagcaagatccggctgggcacccacgacagcagctgcggccgtggcgtgcggcaaggcgaccccctgagccccatcctgttcatcctggccatcgaggacatcctgcacagagtcctgcctgaggccggcttcgacctcgctgccacaagaatcggcagcatcgcctacgccgatgacttgatcctgctggccgagagacctgagagactgcaggagaagctgaatatcctgctgtccgccttccacgatgcgggcctgatcatcaacagcagcaagtctcacggcttgacaatcgccaaagatggcaagaagaagctgctggtacttctgccccatgagtacagaaccggcagcagcacaatcaagcctatcggccccactaacgtgatcacatacctgggcctgcggttcaactggaagggccagctgctgcctagacacaccgccactctgagcaccatgctggccgaagtgtcccaggctcctcttaagccttaccagagactggaagtgctgagaaactacctgattcctaagctgacacacgagctggtgctgggacgagctcaccgcaacaccctcaagaagattgacgtgctgatcagagctgccatcagacagtggctgcgcttccctaaagacacccccaccgcttacttccacgccagaatccaggatggcggcctgggaattcctgccctgacaacccagatgccattcctgcagcatcaccggttcaccaagcttctgagcagcgccagcccttccatccagagcatctgccaggagcctgcattcgtgcaggcttacgccagagtgctgacccctacactgcccatcttcgagagcaagagcgcgatcaaacagcactgggccgatcagctcctgcagagcatcgacggccgggacctggcccagacagatatcgacgtggccagccactggtggattcagcaccctgaaaacgtgttccccagactgcacctcaggggactgcagctgagaggcggactgctgagcaccaagacaagaaacaacagaggacctaccagacaagccaacgtgtcttgtgtgggcgcatgcagaatgcccgagagcatcaaccacatcctgcaagtgtgcgaaaagacccacgacgccagatgcgccagacataatcgggtgatgaagaaagtgaaccagctactcagagccaagggactgaaaagctggatggaacctatcatccctacctccacgaccttcatgaagcctgacatcctggtggaaagcgctggcaaactgatcgtgatggacgtgtccatcgtggccggccaccggctgccagaaacctggaacctgaaaaccagcaaatacggcagcaaccaggccacacaggacctgcagagatggcacaactctctaatcagcataaagcacgtgccagtgatcatcagcgccagaggactgctgtttaacaagagcggccagggcctgcgggacctgggcctgactcggagagatatctccgatatctgcctgttatccatcatcggctctctgaagagctacgacctgtacaagcggggcacactggacgacttcagaagaaccaagccacggagcggcatcggct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</t>
  </si>
  <si>
    <t>pBVT173</t>
  </si>
  <si>
    <t>CroHe ORF</t>
  </si>
  <si>
    <t>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CCACCATGGATTACAAGGATGACGACGATAAGGGTACCCTGAGACCTCCAGGCCTGCCAGACCCCTCTTGTCCTGGCAGTTGCCCTAGAGTGGCCTCTCCTAAGTCAGACGCCGAATGCCCTAAGCACAGCTGCCCCTGCGGATCTGAGTTCGGCACCAAACGGGGACTGGCCATGCACAGATTCCACTGCCACCCCGCCGAAGTGAACGCCGAGAGACTGACCACCCTGCCCACAAAAAAGCTGGTGTGGACCCAGGAGGAAATGGACGGCCTGCTGCGCCACGCCAATGGCGCCTGGAAAGAGGGCATGCTGAAAACACAGATCTTTACCAGCCTGATGCCTCACTTCCCTGGCAGGAGCGCGGAGGCTATCAAGAAGCGGCTGCAGAGTCTGAAGTGGGTGCCTGCCAGGGACAACCCTGAAAGAAACAGCCAGCCTCTGCACGCCACCAGTGGCAATGTGGCTCCCGCCACACTGCCCACCCCTGATCCTAGCAGAGTGGATGACCAAGGCGCCAATATCGAGGACCCTGCCGCCTCCTGGCGAAGGGCCCTGCTGGCTGCCGCAGCTGACCACTTCAAGGAACCTAAGCTGGGCGCTGGAACCCTCAAACAGATCACCCAGGACCTGCTGAACGGCAAGATCAGCAGCGGCGAGTGCAGAGTCCTGATGGGCGAACACGCCCAGCACTGGTTCCCACACACCTGGAAGCCCAGCAGCGCCCGGCCTGAGCCTAAGGCCAGACAGTGGAAAACCAGAGAGATCCGGAGGGCTAACTACGCCGCAGTGCAGAAACTGTACAAGCTGCGGAGAAGAGACGCCGCCCAGGCCGTGTTCAGCGGCAGCTGGCGGAACGCCTACAGAGGCCGCGCCCCTCAGCCCGACAAGATGGATCAGTACTGGGCCGAGGTGTTCGAGACAGCCAGCGCCACAGACGTGACCCCTCCTGGCTCCCCTTCCGAGATCTACTGGAGCGTGGTGGGCAAAATCACACCTTCTGAGGTGGCTAACGCCCTTAAAGGAATGAGAAACTCTGCTCCTGGCCTGGATAGAATCACCGCTGAAGAGCTGCTGACATGGGACCACCCTAGCCTGGCCGCTTATTACAACCTGATGCTGGCTGCCGGAGGCCCTCCTGAACACCTGGCTTGTAGCAGAGTGACCTTCATCCCCAAGGTGGAGAACCCCCAGACCCCAGGCGACTACAGACCCATCTCCGTGGCTAGCACAGTGCTGAGAGCATTCCACAAGATCCTGGCTTGGCGGCTTAGAGATAACCTGCAGCTGAGCCCGTTCCAACACGGCTTCCTGCAGCGGGATGGATGTCTTGAGGCCACCGCCCTGCTGCACACTATCCTGAGAAAGGTGCACAACTCAAGAAAGTCTTGTGCCATGCTGTTCCTGGATGTCGCCAAGGCCTTTGACACTGTGAGCCACCAGACCCTCTTCCGGGTGGCCGTGGAACTAGGCCTTCCTCCTCCACTCGTGAACTACCTGAAATGCCTGTACAGCAGAAGCACCGTTAGACTGGCCGATAAGGCCACTAAGTGCGGCAGAGGCGTTAGACAGGGCGACCCCCTGAGCCCTCTGTTGTTTATCATGGTGATGGACGACATCGTGAGAAAGACCTTGCCTGAAGTAGGCTTCGACCTGGATGGACAAAGAGTCGACAGCCTGGCCTACGCCGACGACCTGGTGCTGCTGGCCGAGAAGAGCCCCAGACTCCAGGACAAGCTGCATCTGCTCAGCGAAGCCCTGAGAAAGGCCGGAATGAGCCTGAACGCCAGAAAGAGCCGGGGCCTGACAATTACCAAGGTGAGTAAGCGGAAGCAGATGGTGATTACACCCACCACCTACGAGTGTGAAGGCGAGCCTATCAAGCCTATGGGCACCGATGATTCCGTGCGCTACCTGGGCCTGCACTTCAACTGGAAGGGCCGAATCGTGCCTAAGCACACCGGCAAGCTGGACAGCCTCCTGAAGGAACTGACCAAAGCCCCTCTAAAGCCCTACCAGAGACTGCAACTGCTGAAGTTCCACGCCGTGCCAAAATTCACCCATGAGCTGGTTCTGGGACACGCCCACAGAAACACCGTGAAAAAACTGGACTGCCTGACTCGGGCCGCTGTGCGGAAGTGGCTGCGCCTGCCACAAGACACCCCTCTGGGATATCTGCACGCCAACGTGAAGGACGGCGGCCTGGGCATCCCCTGCTTCTCTACAAGCATCCCTCTGCTGCAGAAGAAGCGGTTCGAGAAGATCGCCACGAACCCCGCCACAATCTTCCAGATTATGCAGCGGCAGGACAGCTTTAGAACCCAGGGCAGACGGCTGGACAAGCCTTGTAGACTGAATTCCACAGTGGTCACCAGCAAGACAGAGGTGAGAGAGGAATGGGGAAATATGCTGAGCAACAGCGTGGACGGCAGAGAACTGAGGCATCCTGAGGTCGATAAGGCCAGCCACGAGTGGCTGTTGCGACCAGACCGGGTGTTCCCCAGACTGCACATGAGAGGTATCCAGCTGCGCGGCGGACTGCTCCCTACCAAGGCCAGAAGCGGCAGAGGCAACAACCGGCAGGTGACATCTAAGACCTGCAGAGGGGCCTGCCAGAACGTGGAAACCCTGAACCACATCCTGCAAGTGTGCGATGTTACACACGACGCCAGATGCGCCAGGCACAATAGAGTGCTGCATAGACTGGAGCGGCTCCTGCATAAGAAGGGCCTGCGGACCACCCTGGAACCCGTGATCCCTGCCGGATCATCCTTCATCAAACCCGACCTGATCATCGAGACAGATACCCAGACATACGTGCTCGATGTGTCTGTCGTGGCTGGCTACCGCATGACCGAGAGCTGGGATATCAAGGTGGAAAAGTACGGCAGACCTGACCGGGTGGAAGCCATCAGAAAGTGGGCCGCTATCCCCGCTACAAAGCGGGTGGAGCACCTGCCTGTGATCGTGAGCAATAGAGGCCTCTGCTACCAGCCTAGCGGCGACGGCCTGAGAGCCCTCGGGCTGACCAGCAGAGACATCAGCGACCTGTGCCTGCTGGCCATCAGCGGCAGCCTTCGGTGCTATGACCTGTACATGCGGGGCACCAGAGCCGTGT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</t>
  </si>
  <si>
    <t>pBVT174</t>
  </si>
  <si>
    <t>DeFu ORF</t>
  </si>
  <si>
    <t>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CCACCATGGATTACAAGGATGACGACGATAAGGGTACCATCTACTGGAGCTACCCCAGCCCCTTCAGATGCAATCTGTGCGGCGACATCATGAGCACCATCAAAGAGCTGAAGAGGCACATCAGCTGCAAGCACAAGACCTTTAACTTAGTCGTGTTCTGTTCCAAGTGCGATAAAGAAGATGCCTTCCACAACATTGCTTGCCACTTCGCCAAGTGCAACAAAAAGATTATCGAGGACGCCACATTCATGTGCAGACACTGCGACGAGAGATTCACCACCAAGAGCGGAGTGTCCCAGCACGCCAGACATAGACACCCTAAGGCCGTGAATGACATCCGGCTGAAAATCGCCATGCCTGCCAAGAGAAGCAAGCTGTGGACCCTGGAAGAAACGCTGCTGCTGATGGACCTCGAGGCCACATACAAGAACAGCAAGAAGATCAACATGGACATCCAGAAACACTTCGAAAACAAGACAAGTATCCAAATCGGCGAGAAGCGCAGAGAGCTGAGAGAAAAAACAGCCAAAATGGAAAAGGAGGCCAATCTGCACATCGACAGCGACGACGAAATCGAAAGCATCAACAAGAGCGAAGATGAGGAACACACCAACGTGCCTCAGAGCGACGTGCAGATCAGAAACACAAGAATCAGCACCCACAAGAAGAGCCCCCAGATCAAAGATCACAAGGACCTGGTGGAACGGATCACCGAGATCAAGGACTGCATGAAAAACCCCGAGTATTACGACTGCGGCATCGGCCTTATGGAAGTGATCACACAGTACATCACTGAAAACATCTCTACAATTAAGCCCTCTGCTAGCGTGCGGCCTACCACTGATGATCCTGCCGCCCCTAACGACGCCACCGAGATCGAGGTGCCAACCAACGTCCCACAAAACGCCGAGCCCACCACCGCCTCTAGCAGCCACAAGAGGAATAGCGGACACAAGAAGCGATACGCCAAACGGAAGGGCAGCTACAAAGAATACCAGACCATGTTCCTAAAGGACAAGAAGAAGATCGCGCGGATCGTGTGCGACGGCGCCGAAGATATGAGCTGTCAGATCGAGGCGACAGAAATCTTCGACTACTATAAGAACATTCTGGAGAACGAGAACACAAAGAACCCCAAGTTCGAGCTGTCGAATATCGTGCCTAGCGAGGAGGACTTCGACCACCTGAACAGACCTATCACCGAGTTCGAGATCACCTGGCACCTCGAAAATAGCAACATGAACAAAGCTACCGGTCCTGATAACGTCGGCCTGAAAGAACTGTTCGGCCTGCATGCCCGGGACCACACAATCCTGACCGACCTATTCAACATCTGGCTGCAGACCAGCAAGGTGCCCGAGTGCATCAAAAGAAACCGGAGCATCCTCATCCCAAAAAACGTGCCCCTGGATAGCCTGGGCAACATCGGCAACTGGCGGCCCATAACAATTGGCACAGCCCTGATGAAACTGTTTACGAAGCTTCTCACCAAGAGGCTGTCAACATTCGTGAGCATTCACGAGAGACAGAAGGGCTTCATCAATGCCAGAGGATGTCTGGAAAACCTGAACATTCTCAAGAACAGCATCAAGGGCGCTCGGAAGAACAAAGACAGCCTGGCCGTTATCTTTATCGACATCTCTAAGGCCTTTGATAGCGTGGGCCACAAACACATCCTGAATAGCCTAAAGAGACTGCACGTGCCACTCGGCTACAGACAGCTGATAAAGGATCTGTACACCAACTCCACCACAACCTTCAAGGGGAAGAACAACATCAACACAGACGAGATCCACATGAAGTCTGGCGTGAAGCAGGGCGATTCCCTGTCCCCTCTGCTGTTCAACATTGCTATGGACCCTCTGATCTGCGACCTGCAATACAAGGGCTGTGGCTTTAGCTTCAACAATATCCAGGGAACAAGACAGACAACCGCTCTGGCCTTCGCTGATGACATCGCCGTGCTGAGCAACTCTTGGAAGGGCATGCAGGCCAACCTGCAGATCATCGAGAAATTCTCTAAGGCCACCGGTCTGAAGCTGAACGTGAAGAAAACACACGGCTTCCTGATCTCCCACTTCGGCGACAAAATCGTGGTGAACAAGTGCAAGCCTTGGCTGTTCGAAAGAAGCAAGATCGAATTCATCCACCCCGGCGAGAGCGAGAGATACCTGGGCCTGAACTTCGACCCCCACATCGGCTGTAACACCCCTAATGCTCTGAACCTGAAACTGCAGAGCTGGGCCAAGAAGCTGGACGATCTGCCTCTGAAGCCAACCCAGAAGATCAAGATATTCTGCCAGTACATCGTGCCAAAACTGTCTTACAGCCTGGAGATGACCGGCACCGGCGCCAACACACTGGTCGCCCTGGACCAGACCATCAAGGCTACCGTGAAGCATTATCTGCATCTGCCTCACTACATCAACGATGGCCTGCTGTATAGCAGAAAGAAAAATGGCGGCCTGAGCATCCCTAAGCTGTGTACCAGCATCGGAATCAACAAGGTGAACAACCTGCTGTACCTGAGAGAGAGCACCGATGTGTGTATCACCAACTCATTCCTGTACGCCGGAATCGTGATTAATGACGTGATCGACGAGATCATCAAGACCCATCACCTGCATATCCTGCACGCCGAATGCCTGAACATGTCTCTGGAGCTGACCGCCTCTTACAACTGGCGGGAATCAGAGTTTAACAGATGGAAGGACATGGTGGTGCAGGGCGACGGCGTGCAATACTACCAGAACAATGCCTGCAGCAACTACTGGCTGATGAAGCCTAAGAACATGAAGGAAAATCAGTACATCGCCGCTCTGAAGCTCCGGGCCAATATCCCTGACACCCGGGAAACACTGACCAGAGGCAGAAATCGCCAATTTAGCAACTGCCGATACTGCATGGACGTTGGCGAGACAATCTCTCACATCTCCGGATCTTGTCCTAAGACCAAGGACATCAGAATCCGGAGACACAACAAGATCCTGGAACTTCTGATCGAACGGGCCAAGAGATGCGGCTGGATCGCATATAGAGAGCCTCACCTGAGAAATCCTAACGGCGAGCTGAGAAAACCAGATCTGATCCTGACAAAGAACAATACCGCCCACGTGGTCGACGTGTCCATCCGGTACGAGACCAGCGCCGGAAGCCTGGAGAGCGCGTTTGAGCAGAAAGTGTCTTACTACAGCGAGCTGATGTCTGCCATCCAGCAGCACACCAAGTGCAGCCAGGTGGCCTTCCACGGCTTCATCGTGGGCTGTCGGGGCACCTGGCCTACCTGTAACAACAACCTGCTGGACAAGCTGGGAATCCAATACCCTAATCCATTCAAGAAGAACATCTGCTTCACCACACTGATGGATACACTCAAGATGTTCCAGATCTTCATGGACAACT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</t>
  </si>
  <si>
    <t>pBVT199</t>
  </si>
  <si>
    <t>Pbla ORF</t>
  </si>
  <si>
    <t>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ccaccatggattacaaggatgacgacgataagggtaccacaatctggctgcctgacaacaaacctgaatgcccttattgcaaggaggtggtgggaaagcctacagcactgcagaagcacctgaccggcgttcacggcaaccaagccgttacattcggctgcatgaaatgccagagaaaggaccctagagtgcacgccatcctggtgcacatccctaagtgcaagggccccaacattcctgacgccagacaggcccagaacaaacacagatgtgaagattgcggcaaccagtacgacacacaaagcggcctgagccagcacaccagacataagcaccccgagacaagaaacaagcaacggatcgaggagaaggagaaggagaaaggcggaaagagaggcacacacaagtcctgctggacccaggaggagacagagcagctggccttgctctgggagaagtacgaaggacacgccaatatcaacaagctgattcagcaggagctacacaccaagaccgccaagcagatcggcgagaagcggagaaacattctggaaaagcgaaataacaaaccggaaatcggagaggaaatcccaaagaccaagacccagagcattaacagacagacagagaaagagggcctggccaacaagttcaagcagacagctatcaccctgatccaggagcacagaatcaagaacgagtctattgccagggccctgcacacctggctgcaagagaacaacaacacccggcagaccgtggagaaggccacagaagaaatcctgaacaacttcccccggacagccggcatccacaacatcccgaaaagaaagaaaaccaagaagccccggggcccgtacagaggcaagtggagacagaagcggagaatccagaaactgacctacaagcagctgcaagagctgtacgacaaggacagagccgctgccgctgcctacatcctcgacggcgagaagaaaaccaactgcgatctgcctatccaggaggtgtaccagacatataaggacaagtgggagaccaagaccgagttcaagggcctgcagaacttccacccttggggaggaacaaataacgacatcctgagcaacctgatcaccggcgaggaggtgaaggaacacctgcaggccatgtgcaataagaccgccgccggccccgacaacatcagcgtgaaggacctgaagcaggttctgcacgtggaacagaagctcgccgagctgttcaatctgtggctgatcaccggacagatccctaacacagtgaaaaagagcagatccatcctgatcccaaaaacatctgatgagacagaaaagaagaaggtgggcaattggagaccactgaccatcagcagcgtggtgctgagactgttctctaagatcatgaccagcagaatcacaaaggcttgtccactgaacaaccggcagcggggcttcatcgccgccagcggctgtagcgagaacctgtggctgctgcataacatcatcaagagagctaaggacaagaagaaggagctgggcgtggttctcgtggacatcgccaaagcctttgataccgtgtcccacgatcacattagatgggtcctgagagaaagagggatggacaagcacatcattcagctgatcatgagcgcctacgacaacgccaccacaagcataaagctgaaggaaggcaatacccctgatatccacattcggagcggcgtgaagcagggcgaccccctgtcccctctgctgtttaacctggctatggaccctctgatcaccgagctggaaaccgaaggccacggagtggaggacgagaactggaccatcaccacactggccttcgccgacgacatcgccgtgatgagcgactcctgtaaggagatgaagcagaacctgcagatcatcgaggccttctgcaacctgaccggcctgaaagtgcagaccaccaaaagctacggcttcgccctgcagcctacaaaggattcttacatagtgaacaatatcaaaccctggacgatcaaagatcagcccatccagatggtgcagcctgcccacaccaccagatacctgggcatccaggtgggcccttggaagggcatggaaaagcctaatatgatcgctgataccaagaagtggcttcagaatataacaaaggcccctctgaagcctacacagaagctggaaatcctgcggacatacaccatccctaggctgatctaccacaacgagcagaccggcaccggcaagacgaagctgaaagaactggataatcttatccgggccggtatcaagagctggctgcacctggctcacgacacctgcaccaatctgatctataccaagacaaaggacggcggcctgggaatcactcggctcgaaacaacactgccccaccagagatgcaacaccctgctgaagattatcaacagcccagacctgacaacccgcaccatcgcccgggccctcggcatcgaagagcagttcagcaagtggtggaagaaagctggaggatctgaagataacaagcctaagatctaccctcaacctcagaacaccacccaaaagcccaccgaaaaagaagagatccctgtgacaacaaagatccagcctacccataagaagaaggaggccgaggagtgggctaagctgccctgccagggcggcgccgtggaaaactttatcaacgacagcatcagcaacgactggatcagatacaagaaagacatgactgagaaggaattcatcaccgccatcaagctgagaaccaacacctaccccaccagggaattcctggctagaggaaaagaaaactacgagcggaagtgtagaaaatgtcccgccaaatacgagtccctgagccacatcctaggccagtgtcccggcctgcagaacgccagaatctggagacacaatgcgatcggcaagctgctggcaaatcaggccaagaaaaagaaatggaccgtgcaccaggaacctcatctccggaacaaggataaccaactgagaaagcctgactacatcttcaccaaggaaagaaccgctatggtggtggatatcacagtcagatgggaagggaagatgggcggcctggaggaggcggcccaggagaagatcaagtactacgaggagctgcgcgacaccatccaaaaggaatggggcgtgaaggatatctccttccacggattcgtgtgcggcgctcgcggaaagtggcctgaccagaacttcggcatcctgaccaagttgggcatcgagtctcaccggctggacggcctggccaagctgtttagccggagaacagtgcaatacagctgcagaatgctgcacaccttcgagcgggacaagaaaaaccagaccggccacgtggactgct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</t>
  </si>
  <si>
    <t>pBVT177</t>
  </si>
  <si>
    <t>Spun ORF</t>
  </si>
  <si>
    <t>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CCACCATGGATTACAAGGATGACGACGATAAGGGTACCATCGTGCAGCTGCCTCAGACCAACCCCGCCTGCCCCTTCTGCGCCGATAGAATCACTACCCCTGCCTTGCTCAAAAAGCATGTGAAGGGCTACCACGGCGGCAAGCTGCTGCAGTTCCAATGTTCTAAGTGCGGCAGACTGAATGAGAACCAGCACAGCATCATTACACACCTGCCTAAGTGCAAGGGGAATTCTATCGACCCCGCCCTGGGAGAGTTCCACTGTGAAATCTGCAACAATAACTTCCTGACCAAGTCCGGCCTGAGCCAACACAAGCGCATCCGGCATCCTCTGGTGCGGAACGAGGAACGGATCATGGCTTCTCAGCCCAAGGAGAATTCTCTGAGGGGCAAGCACAAGTCTTGTTGGTCCAACGACGAGGTCGAGCAGCTGAAAACTCTGTTTGATGAGTTCGGCAAGTACAAGGACGTGAACAAACGGATCGCTAACCTGCTGCCAAGCAAAACCGCCAAACAAATCGCCGACAAGCGGAGATTGCTGAACCTGTACATCAAGAGCACCAAGACACCTAACCCTATCGAGCCTGAGACACAGGAGGTGACAATCCCCGAAAACAGAGAGAGCAGCGCCCCTGTGAAAGGCCTCTGCGAGGCCCTGCAGAGCAAGGCCAGAAAGAATCTTGAGAAAGAAAGCGCCATGAAGTTCGAGAAGGACTTCCTGACCAACTGGCTGGACAACATGCAGAACGTGAGACACCTGCTGGAGGAAACCACAGTGGATGCCCTGTGCAACTTCCTGCCTGAACCAAAGAACATCACCAAGCCCAAAAAGGACAGACGACCTGTGAAAGACCGGAAGCAGGCCAAGAGCTGGATGAAGAAAAGAGCTAAGAAAAGAGGCCTGTACCAGCACTACCAGAGCCTGTTCCTGAAGAACAAAACCCGCCTGGCCAGCATAATCCTCGATGGCACCGAAAAGTTCGAGTGCGAGATTGACCCCAAGATCGTTTACGAGGCTTATAAGAACAAGTGGGAAAGCGCTACCGAGTTTAAGGGCCTGTCTAACTTCCATAGCTTCGACGTTACGGATAACAGCAAGTTCTACACCCGGATCAGCGGCAAGGAGGTGCAAAAGAACATCAAGGAGATGAGCAGAAAGACCGCCCCTGGCCCTGACGGAATCACCGTGGAGGACCTGGAGAACGTGGACCCTGACGGCGAAATCCTGGCTGCTCTGTTCAACTTGTGGATGGCCGTGGGCATCATCCCCGACACCATCAAGGAATGTAGATCTCTGCTGATCCCTAAGACAAGCGACCCCGAGAAGCTGAAGGATATCGGCAACTGGCGGCCTCTGACCATCGGCAGCATCATCATTAGACTGTTTAGCAGAATTCTGACAATCCGGCTGGCCAAGGCCTGTCCTTTGAACGCCCGGCAGAGAGGATTCATCGACAGCCCCGGCTGCAGCGAGAATCTGAAGAGCCTGCAGAGCATTATCGAGTACTCTAAAAAGGAGAAGCAGCAGTTTGGCGTGGTGTTCATCGACATCGCCAAGGCCTTCGACAGCGTGTCCCACGACCACATCATCTGGGTCCTGAAGGAGAGAAAGGTGGACGAGCACATCATAAAGATCATCCAGGACAGCTACACCAAGGTGTCCACCAGACTGAAGGTCAGCAAGACCCTGACAGACTCTATCTCTCTGAAAGTGGGCGTGAAGCAGGGAGATCCAATGAGCCCTCTGCTCTTTAACCTGGCTATGGACCCTCTGATCAACGCCCTGGAAGAACAAGGAGAAGGCGTCCAGGTGGAAGATATGAAGCTGAAAACAATGGCCTTTGCCGACGACCTGGTGCTGCTGAGCAACAGCTTCGAGGGCATGTCTAAGAACATCAAGATCCTGGAGCAGTTCTGCCAGACAACCGGCCTGCAAGTGCAGCCTAAGAAGTGCCAGGGCTTCCTGATCACTCCTACAAAGGATTCCTACATCATCAACAACTGCAAAAAGTGGAGCATCGAGGGAACCGAAGTCAACATGATCCAGCCTGGACAGCGGGAAAAGTACCTGGGCGCTAAGATCGACCCTTGGACCATCTTCGCCGAGATCAACTTCGAGGAAAAGATTGAAGATTGGCTGTGCAAGCTGGAGGTGGCCCCTCTGAAGCCTAGCCAGAAGCTGGAAATCCTGAATATCCACACCATCCCCAGAATCATCTATCTGGCCGATCACACCAACTGTAATATCACCAAGCTGAAGAACCTGGACAACATGATCAGAAAGAGACTGAAGGACTGGCTGCACCTGCCAGCTAGCACATGCCACGGCCTGTTCTACAGCAAGAACAGGGACGGCGGCCTGGGCATCCCACGGCTGGAAAGACTGATCCCTTCTGTGCAGGCTAGAAGCCTCCACAGAATTAGCCAGTCCAGCGACTACAAGATCATGAACATCGCCTTCAGTTGCGGCCTTGAGAGTGAGTTCGAGAAGAAGTGGGTGCAGGCCGGTGGGGCCAAGGAAACCAGACCCAACCTGAAAGACATTCTGCCACCTCCTCCAGAGCCTAAATACTACGAGAAGCTGAACGAGTGGGAGAAGCCTAAGCTGAAGATCAAATTCCCCCTGCCGCTGAATTACAGAAAGGAAGAATTCAGAGAGTGGGCCAAGCTGAAGTGTCAGGGCTCAGGCATCCAGCACTTCCAGGATGATATCATCTCTAATAACTGGCTCAGAATCAACAAGGGCATCACCGAGAAGCAGTTCATCCTGGCCCTGAAGCTTCGGGCCAATGTGTTCCCTACAAGAGAATTCCTGGGAAGAGGCACGCAGAACGCCAATAGAGCCTGCAGACACTGTAAGGCCAAGTTCGAAACCTGCAGCCACATCCTCGGCCAGTGCCCTACACTGCAGGAGGCTAGAATCAAACGGCACAACAAGCTGTGCACCCTCCTCAAAGAAGAAGCCAAGAAGCTGGAATGGGAGGTGTTTGACGAACCTCACCTGCATAATAGAGCCGGCGAGCTGCGGAAGCCCGACGTGATCCTCGTGAAGGACAAGAAAGCACTCGTGGTTGACGTGACAGTGCGGTTCGAGTACAAAGAGGATGGCCTGAGAAAGGCCGCCAAGGAAAAGGCGTCTTACTACAGCGATCTGACAGAGCCTATCATCGAGCTGACAAAGGCCAAAAAAGTGAACTACTTTGGCCTGCCTATCGGGGCTCGTGGAAAATGGCCCCCCGAGAACAACAACCTGCTGAGAGAGCTGGGCATGGAAGAGGGCAGAGTGAAGCGGTTGGCTCGGCTATTCAGCCTCCGGACCCTGCTGTATTCCACCAACATGCTGCACATGTTCGAAAACATCGGAAAGGGTCAGAAAGCCTACTTCGTGAATAGCAACCTGT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</t>
  </si>
  <si>
    <t>pBVT175</t>
  </si>
  <si>
    <t>GaGa ORF</t>
  </si>
  <si>
    <t>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CCACCATGGATTACAAGGATGACGACGATAAGGGTACCCTGGTGCGCCTCCCAGATAGCAACCCCCCCTGCCCTATCTGCGGCGATCACGTGGGTAAGCCTAGCGCCCTGGCTGTCCACCTGGTAGAAAGCCACGCCTGGGCTGACGTGCAGTACCAATGTACCCACTGCGAAAAGGTCTCGAGCAACAAGCACAGCATCCTGTGCCACATCCCCCGTTGCCAGGGCAGAGTGACCGACCGAAGCGACCGGAACTGGGCGTGTGTGCAGTGCCCCGCCAGCTTTAACAAGAAGGTGGGCCTGTCTCAGCACAAGCGGCACGTGCACCCTGTGACTCGGAACGCCGAAAGAGTGGCAGGAAGCCTGTCCCGGGCCGGACTGAGGCCTAGAACCAGAAGAGGATGCTGGTCCGTGGAGGAGGAAGAAACACTGACGAGACTGGATGCCCTCTTCAGGGGCGCCCGGAACATCAACCAGCTGATCGCCGCCGAAATGGGCACAAAGCTGCCTAAGCAGATCAGCGACAAGCGACGGCAGCTGGGCCTGTGCCCCGAGCAGGCCACCTCCGGCGGCGATGCCGAGAGCACCAGCGTGGTGGAAGAAGAGAGCGTGACCCCAGAGGTAGAAACCCAGAGCCCTCTGAAACCTCCAGGCAAAATCAGAAAGGTGCTGGCCCAGCGGGCCCGGCGGTGGCTGAAGAAGGGCCAGGACCTGTCTGACAAGGTCCGGGAAGTGCTGGGCGCTTGGGTCGAAGGCCAGCCTGGAATCAGAGCCCGCGTGGAGTCTGTGTCCCTGGACGTGCTGACTAGCTTCCTGGGCGCTCCTAGCGGCCCTAGAGGAGCCCCTGATAAGAAGCGGCCTGAGAAGGGCGGCAGCACAACAAGCTGGATGAGCCGGAGAGCCGTGAAGAGAGGCGTGTTCCTGAAGTACCAACGGCTGTTTGGCACCAAGAGAAAGCTGCTGGCTGATATCATCCTGGACGGAGCTGACAGAGCCCAGTGCGTGCTCCCTCTGGAAGAAGTGCTGAGGGCTTATAGAGGCAAATGGGAGGTGGAAAGCTCATTCGAAGGACTGGGTAGATTCGGCGTGAGAAGAGACGCTGATAACTTCGCCTTTAAGGCCCTGATTACCCCTGAGGAGGTGGTTAAGCACATGATGGCTATGGCCTCCAAAAGCGCCCCAGGCCCCGACAAGCTTACCCTGAGGGACCTGAGAAGAGCCGATCCTGAAGGCGATGCCCTGGCCGAACTGTTTAGCCTGTGGTTGATCACCGGCACCGTGCCCGATGGCCTGAAAGAGTGCAGAAGCGTGCTGATCCCTAAGACCGTGGACCGGGAGAAGCTGGGCCAGCTGGGCAACTGGCGGCCTATCACCATCGGCAGCATCGTGCTACGCTTATTTAGCAGAGTGCTGACCGCCAGACTGGCTGCTGCCTGCCCCATCAACCCTAGACAGAGGGGCTTCATCGCCGCCCCTGGCTGCGCCGAGAACCTGAAGGTGCTGGAACTGCTGCTGAGAAAACGGAAGAGAGACAGGCAGCCTCTGGGCGTGGTGTTCGTGGATCTGGCCCGAGCATTCGACTCCGTGAGCCACGACCACATCAGTTGGGTGCTGAAGGCTAAGGGAGTGGACGAACACATCGTGAATCTGATCGAGGACAGCTACCAGAAGGTGACCACACGGGTACAAGTGTTCAACGGCGTCACCCCTCCTATCTCTATCAAGACCGGCGTGAAGCAGGGCGACCCTATGAGCCCCCTGCTGTTCAACATCGCTATGGACCCACTGATCGCCAAGCTGGAGACCGATGGCCAGGGTGTGAAGGTGGGCTCTGCCTCCCTGACAACCCTGGCCTTCGCCGATGACCTGGTGCTACTGTCCGATAGTTGGGAAGGCATGCTGAAAAACATAAGCATCCTGGAGGACTTCTGCAACCTGACCGGTCTGAGAGTGCAGCCCAAAAAGTGTCAGGGCTTCTTCCTGAATCCCACCTGCGACTCCTTCACCGTGAACAACTGCGAGGCCTGGAAGATCGCCGGCCGGGAGATCACAATGCTGGGCCCTGGCGAATCTACAAGATACCTGGGGCTGAACGTGGGACCCTGGGTTGGCATCGACAAGCCTGATCTCGGCACCCAGCTGAGCAGCTGGCTGGAGCGGATCGGAACCGCCCCCCTGAAGCCCATGCAGAAACTCTCTTTGCTGGTGCAGTACGCCATTCCTCGGCTCAACTACCAAGCCGATTACGCCGGCATCGGCAGAGTGGCCCTGGAAGCTCTGGACAGCATGAACAGAAGAAAGGTAAAAGAATGGTTCCACCTGCCTGCTTGCACCAGTGACGGCCTGCTGCACAGCAGACACAGAGATGGAGGCCTGGGACTTCCAAGACTGGCAAAGGCCATCCCGGAGGCCCAGGTGCGCCGGCTCATCCGGGTGGCCACAAGCTCCGACGAGGTCACACGCAAGGTGTCCTACGCCTGTGGCATCAGCGACGAGGTCGAAAGACTGTGGCTGGCTAGAGGCGGCGACATGTCTAGCGTGCCCAGATTCGAGGACCCTGAGGCCCCAAGAAGCCCTGGAGTTCAAGGCCCTTGCGAGGCCGCTCAGGAGATACCCTCTGTCGTACGGAAGCTGGCTATCCCTCGGCCTAGCAATTGGAGAGCCGAAGAGCACTCCAAGTGGGCCCAGCTGAGCTGCCAGGGCGAGGGCGTTGAGCTGTTCAGAAATGACCCTGTGTCCAACGGCTGGATCAATGGCAGAGGCAGACTGGCCGAGCGGTTAAGGATCGTGGCCCTGAAGCTGAGAAGCAACGTGTATCCTACCAGAGAGTTCCTGGGCAGAGGCATGGCCGGCACAAACGTGGGCTGTAGACACTGTACCCACCCCAGAGAGACACTGGGACACATCCTCGGCATCTGTCCAAGCGTCCAGGAGGCCAGAATCCTGAGACATAACAAACTTTGTAAAATTCTGGCAGCTGAGGGCAAGAAGTGCGAGTGGACCGTGTACTACGAGCCTCACCTGCGGAACGCCGCTGGCGAGCTCAGAAAGCCTGATCTGATCTTCGTGAGAGACGGCACAGCCCTGGTGGTGGACGTGACCGTGCGGTACGAGAAGGACTCTGCCAGCCTGAGCGCTGCCGCCGCCGACAAGGCCGCCAAGTACCTGGGCCTGAACGCCCAAATCCAGGAACTGACAGGGGCCGAGCATGTGACCTACTTCGGATTCCCGATTGGAGCCAGAGGGAAGTGGCACGCCGACAATGGCGAGGTGCTGAGCGAGCTGGGACTGTCCAGAAGCAGAAAGGAGCGGGTGGCTCGGCTGCTGAGCTGGAGAGCTCTGCTGGGCAGCGTGGACATGGTCAACATCTTTGCCTCTAAGCACCGACAGGAAACCCTGCTGGACGACGCTCCGGCCTGCGTGGAACATGTGGCCT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</t>
  </si>
  <si>
    <t>pBVT180</t>
  </si>
  <si>
    <t>PlaMe ORF</t>
  </si>
  <si>
    <t>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CCACCATGGATTACAAGGATGACGACGATAAGGGTACCCAGAAAACCATCATCCAGCTGCCGAATGATAACCCTGCCTGTCCTTTCTGCGGCGATCACGTGGGCAAGCCTTCCGCTCTGAACGTGCACCTGAAGCGCAACCACGGAGGCCGTGAGGTGGAATTCCAGTGTTCTATGTGCAACAAGGCCGACCCCAAGGCCCACAGCATCCTGTGCCACATCCCTAAGTGTAAAGGAAAGGTGACCGAGGAACCCACCGGCGATTGGGCCTGCGAGACATGTAACAAGCAGTTCAACACCAAGAGCGGCCTGTCCCAGCACAAGAGAATCGCCCATCCCGCTATCCGGAACCAGGAGAGAATCGCCGCCAGCCAGCCTAAGCCTAACTCTCAAAGAGGAAAGCACAACAGCTGCTGGACGGTGGAAGAAGAACAGCTGCTGGCCGCTTTCAACAACATGTTCTGGGGCAAGAAAAATATCAATATCCTGATCTCTGATCACATCCACATGAAAACAGCCAAGCAGATCAGCGAGAAGAGACGGCTGCTGGGACTGAACAAGAACGCGACAGTGACAACCACAAACCCCCTGCCTGTATCCAGCACCTGTCACCTGAAGATCCGGACCGACTCCCCTAATACCACCACCGGCCTGAAGGATACCTACATGTGCAAGATCAACGAGAACATCGTGAACCAGGGCCAGATCAAGTTCGATTCTGAGGTTATCAGCGCCTGGATGGCAGGCGACTCTAATATCCGGAGCCTGGTTGAGAGCACTAGCCTGGACATCCTGAGCACATTCCTGATGGAAACACCTAAGCCTAGAAAGAAAGGCAACAACAAAATCACAAATAAAAAGAGCGGCAAGAAGAAGAAATGGATGGAAAAGAGAGCCGTGAAAAAAGGATTCTACAAAAGATACCAACATCTGTTCGAGACAGATAGATGCAAACTGGCAAGCATCATTCTGGATGGCACCGAGCGACTCCAGTGCCAGATTCCTCTGACAGAGATCCTGGAAACATATAAGTCTAAGTGGGAGACTCTGACTCCATTCGAGGGCCTCGGCCAATTTAAGAGCCACGCCGTGGCCGACAACACCGCCTTCGAGATTCTGCTGAGCGCCAAGGAAATCATGAAGAACATCAAGGAGATGAACAAGAACAGCGCCCCAGGCCCTGATAAGGTGAGCCTGAGAGATCTGCTTCTGGCCGACCCCGAATGCAACGCCCTGGAAAAGCTGTTCAACACCTGGCTGATCACCGGAATCATTCCAAACAGCATAAAAGAATGTAGAAGCCTGCTGATCCCTAAGACGGCGGACCCCGAGGCCCTGAAGGAACTGGGAAATTGGCGGCCTCTGACCATCGGCAGCATCGTGCTGCGGCTGTTTAGCAGAATCATCACCAACAGACTGGCTAAGGCCTGCCCCATCAACGCCCGGCAGAGAGGCTTCATCGCCACCCCTGGTTGTAGCGAGAACCTGAAGATTCTTCACACAATCGTTAAACAAGCCAAGACCTCCAAAAAGAGCCTGGGAGTGGTGTTCGTGGACATCGCCAAGGCCTTCGACTCAGTGAGCCACGACCACATTATGTGGGTGCTGCAGGAGCGGGGACTCGACCAGCACATCGTGAACATTATCGAGGACTCTTATAAGAAGATCCACACCAGAATGGAGGTGGGCACCGAGAGAACCCCCCCTATCGAGATCAAGGTGGGCGTGAAACAAGGGGACCCCATGAGCCCTCTGCTGTTTAACCTGGCCATCGACCCTCTGATCACAGCCCTGGAGAAAGCTAATACCGGCTTTAGCTACGGCAAGAATAAGATCACCTCTCTGGCCTTCGCGGATGACCTGGTGATGCTGTCCGACACCTGGGAGGGCATGAACAAGAATATCCAGATCCTGGAAACATTTTGCAATCTGAGTGGCCTGAAGGTCCAGGCTAAGAAATGCTACGGCTTCTTCCTGAGCCCTACCCACGATTCATATACTATCAACAAATGCGACGCCTGGAAGATCGACAAGGACAGCCTGAACATGATCCAGCCTGGAGAATCTGAGAAGTACCTGGGCCTGAAGGTGGACCCTTGGATCGGCTTCAGCAAGCCCGTGCTGGCCGAAAAGCTTACAATCTGGCTGAAGCGGCTGACCGAAGCCCCTCTGAAGCCTAGCCAGAAACTGACAATGCTAAACATCTACACCATCCCGAGAATCATATACCTGGCCGATCACACCGACACCAAGAAAACCCTGCTGAGCAGCCTTGACGACAACATCAGGACGGTGGTGAAGGGCTGGCTGCACCTGCCTCCTGACACATGCAACGGCTTCATCTACACCAAAACTCGGGACGGCGGCCTGGGCGTGACCAGACTGGCTTCTCTTATCCCCAGCATCCAGGCCAGACGGCTGCACCGGATCGCCACCAGCGAGGACGAGACAATCCGGAACATTGCTATGGCCAACAATATCGAGGAAGAGTTCCAAAACCTGTGGGTGACCGCCGGCGGCAAGAAGGAAGAGATCCCCAGAATCACCGACCCGGTGTCCATCGACTACAGACTGCCAAGACGGATTCTGGAACTGCTGAATGAGTGGGAGAAGCCAGCTCCAAAGAAGATGTACCCCATCCCTTGCAACTGGCGGGAAGCCGAGATGGCCCACTGGAAGAACCTGCCTTGCCAGGGATCAGGCATCGAGCACTTCGACAATGACACCATCTCCAACGACTGGCTGCAGTTTCACCGGGGCTTCTCCGAGCGACAGTTCCTGATGGGCCTTAAGATCAGAGCCAACGTGTACCCTACCCGGGAGTACCAGGGCAGAGGCAGAACAAACAAGAACGTGAATTGTAGAAATTGCACCGCCTCTTACGAGAGCCTGTCTCATATCCTGGGCCAGTGCCCTGCCGTGCAGGGCGCTAGAATCCGGCGGCACAACAAGCTGTGCAGCATGCTGAAGCGGGAGGCCAAGGAACTGAAGTGGGTCGTGTACGAGGAACCTCACCTACATACAACAGAAAAAGAGCTGAGAAAGCCTGACCTGATCTTCGTGAAGGAGGAAATGGCCCTGGTGGTCGATGTGACAGTGCGGTTTGAGTACAAGGAAAAGGTGTTCGAGGATGCCGCTGCTGAGAAAGTGCGGCACTACAAGGACCTGACCAGCCAGATCAAGGAGCTGACCGGCGCCAAAGAGATCGAGTACTTCGGCTTCCCCCTGGGCGCCAGAGGAAAGTGGCCTGAGATCAACGAGAAGGTGCTGACAGCCCTCGGCATGCCTGATTACCAGCAGAAGCGCACCGCCAAACGGTTCAGCAAGAGAACCCTGCTGTACAGCATCGACGTGATCAACACCTTTGAGAACATCGGCAAGAACAACAAGAACAACGTCCCCT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</t>
  </si>
  <si>
    <t>pBVT182</t>
  </si>
  <si>
    <t>AgTri ORF</t>
  </si>
  <si>
    <t>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CCACCATGGATTACAAGGATGACGACGATAAGGGTACCAATATCGTGAAGGTGACCGTCCCCGACAAGAACCCTCCCTGCCCATGCTGCGGCACAAGAGTGAACTCCGTGGTCTCCCTGCTGGAACACCTGAAGGGCAGCCACGGCAAGAAGAGAGTGCGGTTCAGATGCGCCAAGTGCGGCAAGGAGAACGTGAACTACCACAGCGTGATCTGCCACTTCCCTAAGTGCAAAGGCGCTGAAATCGAGAAGGTGCCTGCTGGAGAATGGATATGCGAAGTGTGTGGAAGAGATTTCACCACCAAAATCGGCCTGGGCCAGCATAAGAGACTGGCCCACCCTCTGATCAGAAACCAGGAGAGAATCGTGGCCAGCCAGCCGAAAGAAACCAGCAACAGAGGCGCTCACAAGCGGTGCTGGACCAAGGAGGAAGAAGAACTGTTAATTAAGCTGGAAGCTCAGTTCGAGGGCAATAAAAATATCAACAAGCTGATCGCCGAGCACATCACCACAAAAACAGCCAAGCAGATCTCTGACAAGAGACGGCTGCTCCCTAAGAAGCTGCCTGAGGTGACAGACAAGGAGCCCGGCGTGTGCCTGAGAACCAGAAGAGCCGCCGGCAGCGTTGGCACAGAGCCTGGCACCAGCCAGCAGAGCCAGGCGGGCATTCTGGACAACGGCCCTGGCAAGTGCCACCTGCCTGGTAGACCTGCTGCTGGCGAGAAAACAATGGAGAAGCTGAGAAGGCATCCTGATAAGGACAACGGCAGGCAGAAAACCAGCGGCCAGCGGCGGGAAGGCCTGCTGCAGGCCCACTACCAGAAAACGATCAAGGAGGGCCTGTCTGCCGGCGCCATCAACAACTTTCCAGGAGCTTTCAAGCAGCTGATGGACGGCAGAGAGATGCGGACCATGATCAACCAAACAGCCCAGGACTGCTTCGGCTGCCTGGAATCCATCAGCCAGATCCGGACCGCCATGAGAGGCAAAAACAGCGGCAAGAAGGCCACAATGGAGCAGCCTGCCAGAAAGTTCCAGAAGTGGATGAAGGATAGAGCTATCAAGAAGGGCAACTTCCTGCGCTTCCAGAGACTGTTCCACCTGGACAGAGGAAAGCTGGCCAAAATCATCCTGGATGACATCGAGTGCCTGAGCTGCGATATCAGCCCTAGCGAGATCTACTCTGTGTTCAAGGCGAGGTGGGAAACCCCTGGCAACTTCGCTGGCCTGGGGGACTTCAAGATCACAGGCAAAGCCGATAATAATGCCTTTAAAGATCTGATCACAGCCAAGGAAATCGAGCGGAACGTGCAGGAGATGAGCAAGGGCAGCGCGCCTGGACCTGACGGCATCACACTGGGCGACATTGTGAAGATGGACCCTGGTTATAGCAGAACAGCTGAACTGTTTAACCTGTGGCTGACATCTGGAGAGATCCCCGATATGGTGCGGGGCTGTCGGTCCGTGCTGATCCCTAAGAGCACAAAGCCTGAAAGACTGAAGGATATCAACAATTGGCGGCCTATCACCATCGGAAGCATCCTGTTGCGGCTGTTCAGCAGAATCGTGACTGCTAGACTGTCTAAAGCCTGCCCCCTGAATCCTAGACAGCGGGGCTTTATCCGGGCTGCTGGCTGCAGCGAAAACCTGAAGCTTCTGCAAACAATCATTAGAACGGCCAAGAGCGAGCACAAGCCACTGGGAGTGGTGTTCGTGGACATCGCCAAGGCCTTCGACACAGTTTCTCACCAGCACATCCTGCACGCCCTTCAGCAACGGGGTGTGGACCCTCACATCATCGGCCTTGTGAACAATATGTACAAAGACATCTCTACCTACGTGACCACCAAGAGAGACACCCACACCGACAAGATCCAGATCCGCGTGGGCGTGAAGCAGGGCGACCCCCTCTCACCTCTGCTGTTCAACCTGGCTATGGACCCATTACTGTGCAAGCTTGAGGAAAGCGGCAAGGGATTTCACCGGGGGGAGAGCAGCATCACTGCTATGGCCTTCGCCGACGACCTGGTGCTGCTGAGCGATTCCTGGGAGAACATGCAGACCAACATCAAGATCCTGGAAACCTTCTGCGACCTGACCGGACTGAAAACCCAGGGCGAGAAGTGTCACGGCTTCTACATCAAGCCCACCAAAGATAGTTACACCATCAACAACTGCGCCGCCTGGACCATAAACGGCACCCCTCTGAACATGATCAATCCCGGCGAGTCTGAAAAGTACCTGGGCCTGCAATTTGACCCTTGGACCGGCCTGGCCAAGACCAACCTGACAACCAAACTGGAATTCTGGCTGGAAAGAATCGACCAGGCCCCTCTGAAGCCCCTGCAGAAGCTGGACATCCTGAAAACCTACACCATCCCTAGACTGACATACCTGGCTGACCACTCTGAGATCAAGGCCGGCGCCCTAGAGGCCCTGGACCAGAAAATCCGGACCGCCGTGAAGGATTGGCTGCACCTGCCTCCTTGTACCTGTGATGCCATCCTGTATTCTTCCACAAAGGACGGCGGCCTGGGAGTCACCAAACTGGCCGGACTGATCCCCAGCGTGCAAGCCCGGAGACTGCATAGAATCGCCCAGTCTAGCGACGAGACCATGAAGGAGTTCCTGGAAAAGGATCAGATGGAACAGCTGTACCGGAAACTGTGGGTGCAGGCCGGGGGAGAGCGGGAAGAAATTCCCAGCATCTGGGAGGCCCTGCCTACATCTGAGCAGAGCAACAGAGGCGATACCACCAGCGAGTGGGAGGCTCCTATCCTGAAACCAAAGTTCCCCAAGCCTTGTGATTGGCGGAAGAAGGAGTTCGAGAAGTGGACAAAGTTAGTTAGCCAAGGCAGAGGAATTAGCAGCTTTAAGAATGACAGCATCAGCAATGACTGGTTGCAGTACTACCGGAGAATCCCCCACAGAAAGCTGATCACCGCCCTGCAGCTGAGAGCCAACGTCTACCCCACCAGAGAGTTTCTGAGCCGGGGCCGGGAAGAGAATTCTACCAAGGCCTGCAGACACTGCAACGTCGAGAACGAGACCTGCGCCCATATCATCGGCCAATGTCCTGTGACAAAAGATGCGAGAATCAAGAGACACAACCACATTTGTGACATGCTGAGCGAGGAAGCACGGAAGAAAGACTGGGTCGTGTTCAAGGAACCTTACATTCGGGACACCACAAAGGAGCTGTACAAGCCTGACCTGATCTTCGTGAAAGACGGCCACGCCTTTGTTGTGGACGTGACCGTGAGATACGAGACAACCACCACCAGCCTGGAAGAGGCCGCCGCCGAGAAGGTGAACAAGTACAAGCACCTGGAAACCGAGGTGCGGAACCTGACTAACGCCAAAGATGTGGTGTTCATGGGGTTCCCCCTGGGAGCCAGAGGTAAATGGTACACAGGCAACTTCGAGCTGCTGAACACCCTGGGCCTGAGCAAGAGCAGACAGGTGCGGGTGGCTAAGACCCTGTCCACAGTGGCCCTGCTGTCTAGCGTGGACATCGTGCACATGTTCGCCTCCAGAGCCAGAAGGGTGCAAGACAGCGGCT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</t>
  </si>
  <si>
    <t>pBVT112</t>
  </si>
  <si>
    <t>TaGu ORF</t>
  </si>
  <si>
    <t>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CCACCATGGATTACAAGGATGACGACGATAAGGGTACCGAGAAGGTGATGGTCACCGTTCCGGACAAGAACCCTCCATGTCCATGCTGCGGCACCCGGGTGAACAGCGTGCTGAACCTTATCGAGCACCTGAAGGTCAGCCACGGAAAGCGGGGCGTGTGCTTCCGGTGCGCGAAGTGTGGGAAGGAAAATAGCAACTACCACAGCGTGGTGTGCCATTTCCCAAAATGTAGAGGACCTGAGACAGAGAAAGCTCCAGCCGGCGAGTGGATTTGTGAAGTGTGCAACAGAGACTTCACCACCAAAATCGGCCTGGGCCAGCATAAGAGATTAGCTCACCCCGCTGTTCGGAATCAGGAGAGAATCGTCGCCAGCCAGCCTAAGGAAACTAGCAACAGAGGCGCTCACAAAAGATGCTGGACCAAAGAGGAGGAGGAACTGCTGATCAGACTGGAAGCCCAGTTTGAGGGCAACAAGAACATCAACAAGCTGATCGCAGAACACATCACCACAAAGACCGCCAAGCAGATCTCCGATAAGAGGAGACTGCTGAGCCGCAAGCCTGCCGAGGAGCCTAGAGAGGAACCTGGCACATGCCACCACACCAGACGGGCAGCTGCCAGCCTGAGAACAGAGCCCGAGATGTCCCACCACGCTCAGGCCGAAGATCGGGATAATGGCCCTGGCCGGAGACCCCTGCCTGGTAGAGCCGCCGCCGGCGGCAGAACAATGGACGAGATCAGGAGACACCCTGACAAGGGCAATGGACAGCAGCGGCCTACCAAACAGAAGTCTGAGGAGCAGCTGCAAGCCTACTACAAAAAGACACTGGAGGAGCGGCTGAGCGCCGGAGCCCTGAATACCTTCCCCCGCGCCTTCAAGCAAGTGATGGAAGGCAGAGATATCAAGCTGGTGATCAACCAGACAGCCCAGGACTGCTTCGGCTGTCTGGAGAGCATCTCTCAGATCAGAACAGCGACCAGAGATAAGAAAGATACCGTGACCAGAGAGAAGCACCCGAAGAAGCCATTCCAAAAGTGGATGAAGGACCGGGCCATAAAGAAGGGCAACTACCTGAGGTTCCAGAGATTGTTCTACCTGGACCGAGGCAAACTGGCCAAGATCATCCTGGACGATATCGAATGCCTGAGCTGCGACATCCCCCTGTCTGAGATCTACAGCGTGTTTAAGACAAGATGGGAAACCACAGGAAGCTTCAAATCTCTGGGCGATTTTAAAACCTACGGCAAGGCCGACAACACTGCCTTCAGAGAACTGATTACAGCTAAGGAAATCGAGAAAAACGTGCAGGAGATGAGCAAGGGCAGCGCCCCTGGCCCTGACGGTATCACCCTGGGAGATGTGGTGAAAATGGACCCCGAGTTCAGCCGCACAATGGAGATCTTCAACCTGTGGCTGACCACTGGCAAAATCCCTGACATGGTGCGGGGATGCCGCACCGTGCTGATACCTAAGAGCAGCAAGCCAGATAGACTGAAGGATATCAACAACTGGCGGCCTATCACAATCGGCAGCATCCTGCTCCGGCTGTTTAGCAGAATCGTAACCGCCCGTCTGAGTAAGGCCTGTCCTCTGAACCCCAGACAGCGGGGCTTCATCCGGGCCGCCGGCTGCAGCGAGAACCTCAAACTGCTGCAGACCATCATCTGGTCGGCCAAACGAGAGCACAGACCTCTCGGCGTGGTGTTCGTGGACATCGCCAAAGCTTTTGATACCGTCTCCCACCAGCACATCATCCACGCCCTGCAGCAGCGGGAAGTGGACCCTCACATCGTGGGACTGGTGTCCAACATGTACGAGAACATCAGCACTTATATCACCACCAAGAGAAACACCCACACAGACAAGATCCAGATCAGAGTGGGCGTTAAGCAGGGCGATCCTATGTCTCCTCTGCTGTTCAACCTGGCTATGGACCCTCTGCTCTGTAAACTGGAGGAGTCTGGCAAGGGATACCACAGAGGCCAAAGCTCCATCACCGCTATGGCCTTTGCCGACGACCTGGTGCTGCTGTCTGATTCTTGGGAGAACATGAATACCAACATAAGCATCCTGGAAACATTCTGCAACCTTACAGGCCTGAAAACCCAGGGACAAAAGTGCCACGGCTTTTACATCAAGCCTACCAAAGACAGCTACACCATCAACGACTGCGCCGCCTGGACCATCAACGGCACCCCTTTAAACATGATCGACCCTGGAGAAAGCGAGAAGTATCTGGGCCTGCAGTTCGACCCCTGGATCGGCATCGCTAGAAGCGGCCTGAGCACAAAGCTGGACTTTTGGCTGCAGAGAATTGACCAGGCCCCTCTGAAGCCTCTGCAGAAAACCGACATCCTGAAAACCTACACAATCCCTCGGCTGATCTACATTGCCGATCACAGCGAGGTAAAGACCGCCCTGCTGGAAACCCTGGACCAAAAGATCAGAACCGCCGTGAAGGAATGGCTCCACCTGCCCCCCTGCACCTGCGACGCTATCCTGTACAGCAGCACCAGGGACGGCGGCCTGGGCATCACCAAGCTGGCGGGCCTGATCCCCTCCGTCCAGGCTAGACGGCTGCATAGAATCGCCCAGAGCAGCGATGACACAATGAAGTGCTTTATGGAAAAGGAAAAGATGGAACAGCTGCACAAGAAGCTGTGGATTCAGGCCGGTGGCGACAGAGAGAACATTCCTAGCATCTGGGAGGCGCCGCCTAGTAGCGAGCCTCCCAACAACGTGTCTACCAATTCTGAGTGGGAAGCCCCTACACAGAAGGACAAGTTCCCTAAGCCTTGTAATTGGAGAAAGAACGAGTTCAAGAAGTGGACAAAGCTGGCCTCTCAGGGCCGGGGAATTGTGAATTTCGAGCGGGACAAGATCAGCAATCACTGGATTCAGTACTACAGAAGAATCCCACACAGAAAGCTGCTGACGGCCCTTCAGCTGAGAGCCAACGTGTACCCCACGCGGGAGTTCCTGGCCAGAGGTAGACAGGACCAGTACATCAAGGCCTGCAGACATTGTGATGCTGATATCGAGTCTTGCGCCCACATCATCGGCAACTGCCCTGTGACACAGGACGCGAGAATCAAAAGACACAACTACATCTGCGAGCTGCTGCTGGAAGAGGCCAAGAAGAAGGACTGGGTGGTGTTCAAGGAACCCCACATCAGAGACAGCAATAAGGAACTCTATAAACCTGACCTGATCTTCGTGAAGGACGCCCGGGCCCTGGTCGTGGACGTGACCGTGAGATACGAGGCCGCCAAGTCTAGCCTGGAGGAGGCTGCCGCCGAGAAAGTGCGGAAGTACAAGCACCTTGAAACAGAAGTGCGGCACCTGACCAACGCCAAGGACGTCACATTCGTGGGCTTCCCCCTGGGCGCCAGAGGCAAATGGCACCAGGATAACTTCAAGCTGCTGACAGAGCTGGGCCTGAGCAAGTCCCGCCAAGTGAAGATGGCCGAGACCTTCAGCACCGTGGCCCTGTTCTCCTCTGTGGACATCGTGCACATGTTCGCTAGCAGAGCCAGAAAGAGCATGGTGATGT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</t>
  </si>
  <si>
    <t>Plasmids R2 ORF mRNA production</t>
  </si>
  <si>
    <t>pBVT255</t>
  </si>
  <si>
    <t>LaMa mRNA plasmid</t>
  </si>
  <si>
    <t>AGGGGTTCCGCGCACATTTCCCCGAAAAGTGCCACCTGACGTCCCAATGATTAATACGACTCACTATAAGGAATAAACTAGTATTCTTCTGGTCCCCACAGACTCAGAGAGAACCCGCCACCATGgagctgactctggaacacgacaacatcacatgcagagattgcggccgggcatttccctcattgaggagcctgggcatgcacagacaccaccaacatcctgaggaggtgaatgaagaaagactggaactgattaagaagaagagaaagcagtggagcaaagaagaggatgagcagctgatgagcaccgccgacatggaatggaaggtgggcatgatgaagaaagaccacctggccgccattagaatcaagttcagccaccggaccctggacagcatcaagaaacggctgcagcacctgggctgggctccaccacctgccgggcagcagcctcagaacaccccgctccccgcccgtagccggcctcctcggaggatcgcccgcgctagctcccccccactgacatctgccctggccggccctctgcctcctagccctatcggcagccctcctccacaggccaagagaagaggcgccctgtggacaaaccgggaggacagcgagctggaagagcacgcccgtcggttgtggaagccaaatatgctgaagaaaagcctggccgaggccctgtcttgtatcatcaagggccggtctgccgaggccatcagaaagagactgcagaagctgggcatctcctctgccaccatgaccagccgggaagatatcgacagcgaggccatgcgggataaggacatccaccagactaccccatgtgtgcagcctgaagaagatggcggctacgagacccctacaagcaagaaggaagaatggtggcggaccctgcttactaaagcccttgaaaccctgaacgaggccagaatcgagagcgacaagctgaagctgatggccaagggcatgctggagggcaccatgaccagagaagaggccgccgagcagctggagtgcatcacccaggagttcgcccctctgaagtggaagcctagggagaagagaacgggccaccggaaggagccccgaagcaacaagcagatccggagagccagatacgcccatatccagagactgtacaagctgaagcggaaggacgccgcccatagcatcctggacggcaagtggcgggaggcctatagagaaaaggaaagagaggtggaaggcgtggaagagcactgggcccaggtgttcgagacacaggccaaggatggatggcctcagagcatgctgcccccagatctgagcaacatcaagtggggcctgctcgaaccggtgacagctatggaagtggaagtggccctgcggagcatgaacaacacaagcgccggaatggacaaactcagcgcccaggaggtgctgacctgggacctgccttctcttgccggactactgaatgtgatcctggctacagagagactgcccagcactctggccacagctagagtgaccctgatccctaaggtggaagaacctagcgggcccaacgactacagacccatcgcgatcagctccgtgatcgctagagccctgcacaaggtcctgtccaaacggatgagagagcaatttgagttcagccccctgcaatacgccttcctgcagcgtgatggctgcctggaggccagcgctttactgcacgccgtgctgcggaccgcacacgagagaaccaagcctctggcagccgcattcctggacgtgtctaaggccttcgacaccgtgtcccacaacgccatcctgggagccgccgaaaaagcgggcacccctcctccgatcctgagatatctgaaccagctgtacaaaaacgccaagctgcagctgggcagcaccaccacacagtgcagccggggagtgcgacagggcgaccctatctctcccatcttgtttatcctggtcatgggcgaggtgctggaagaagctctgcctgatgttggagtgcgctggggtgaacggcagatcgacagcatcgcttacgccgacgacctgatcctgctggctgagagccctagagagcttcaaagaaaactggacggcgtatgtcggggactgcagaaggctggcatggccctgaacaacaagaaaagcgtgaccatgaccatcctaaaggacggcagacggaaaaccctggccctggcccctcaccagtacaccaccgacaacggccaggtcccctgtatgggcctgagcgacagccagagatacctgggcatccagttcacctggaagggacgggttacccctaaacagacatcagagctgggcagaatgctgctggagatcacctctgcgcctctgaagccctaccagcgcatcgagctggtcagagacttcctggtgcctagactgttacacgaactggtgctgggctgtgcccatagaaacaccatcgcccggatggatagaatgatccggagagagacaagaacctggctgcggctgcctaaggacacctccctgggcttcctccactctcctgtgaagagcggcggcctgggcatcccatgtctgggcacaacagtgcctctgctgcaaaagagaagattcgagaaattgctgagctccgactgccccatcaagcagaccctgacagagctgccttccttcatgaccaccctgagaagagtgaacctgccttgccgggtgagaaacgagatcgtgtgcagctccaaggaagctcaggtggaatgggagaagatctggcggacatctgctgatggcagatctggcgttaacgaggacgtggaccctgccagctacacctgggtgggcaagcccagaagagtgttccctagaatccacctgagaggcatccagctgagaggcggaacactgaacaccaaggccagagccagcagaggccgggagaccgccccaagcgacatcgcctgcagaggcgcatgccacgccagagaaacactgaaccacatcctgcaaatttgcgaggtgacacacgacgcccggtgcgccaggcacaatagaatcgccaagctgctggaaaagatgctgagacgtagagtggacagaacctggatcgagcctatcatccctacccagaagagcttcatcaagcccgacctgctcgtggacacagggaaaaggatcatcatcctcgatgtgaccgtggtggccgagcccagaatggaacagagccaccaactgaagagctccaaatacggctcccctgataatacagctgcaatcgtggcttggaccggcacaaaggtgcccatcaagcacgtgccagtggtgctgagctccagaggccttctgtacggcccctctggcagaggcctcagaacaatgggcctgacgagcagagatctgtgcgacctgtgcctgctggctgtcgccggcagcctgaagtgctacgacgcctacacaagaggcaccCATATGGGTGGAGGTAGCGGGGGCAGTGGAGGGATGGGGAGCGACTACAAAGACCATGACGGTGATTATAAAGATCATGACATCGATTACAAGGATGACGATGACAAGAAGTGATGACCTCGAGCTGGTACTGCATGCACGCAATGCTAGCTGCCCCTTTCCCGTCCTGGGTACCCCGAGTCTCCCCCGACCTCGGGTCCCAGGTATGCTCCCACCTCCACCTGCCCCACTCACCACCTCTGCTAGTTCCAGACACCTCCCAAGCACGCAGCAATGCAGCTCAAAACGCTTAGCCTAGCCACACCCCCACGGGAAACAGCAGTGATTAACCTTTAGCAATAAACGAAAGTTTAACTAAGCTATACTAACCCCAGGGTTGGTCAATTTCGTGCCAGCCACACCCTGGAGCTAGCAAAAAAAAAAAAAAAAAAAAAAAAAAAAAAAAGTCTTCATC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</t>
  </si>
  <si>
    <t>pBVT256</t>
  </si>
  <si>
    <t>NePa mRNA plasmid</t>
  </si>
  <si>
    <t>AGGGGTTCCGCGCACATTTCCCCGAAAAGTGCCACCTGACGTCCCAATGATTAATACGACTCACTATAAGGAATAAACTAGTATTCTTCTGGTCCCCACAGACTCAGAGAGAACCCGCCACCATGccaggcacaagcaccaccgaacgggtgccgtgcttctgcggcctgacctttgccaccaagcggggcctgtctatgcaccagcaccacagacaccccaccgaactgaatgccgctcggttgacagccctgcctagcagaagaggggtgtggaccagcggcgaggacgaggcccttatcagactggctaacgacatttggcctagcgttactctgaagaagcacctgtacaacgctctgatgcctcacttccccggcagaagcgctgaggccctgaagaaaagactgcagctgctgcagtggctgcctccactgacaccctctcacgagacactgaacgccagcgccctgagtcctaaggccctggatgaggatctgattagatggaaaggcagaatgctggacgccatctctccaaacctgtccgagcctagactgggaaccgaggaactcctgtctctggtgtgtaacctgagagacggcagcctgtcatccgaagaacttaatgccaggctcgaggcccacgccgctagacacttccctcacctgtggcggcctagtaccaaaaggacccaatctatcaacaagcccagcgctaggcagatcagaagagccaactacgccgccatccagcgcttgtaccagacccagagaaaggatgccgccagctccgtgctgaacggctcctggcggtctgcctataagaacagaacatctatcaccgatgacctggacagctactggagcaacatcttcctgcaacctagccatgaggaccctacccctgctgaccctccatccaccccccactggtcaatcctggaccctatcaccgccacagaggtgaccagcgccttgtccagcatgaagagctcagccacaggcctggatagactgtcagcctctcagctgctgtcctgggacgcaaatagcatcggcgcctacttcaatatcctgctggtctccggacttgtgcccacacacctgacaatggcccggatcacctacgtgccaaagaccgactctcctagcggaccttctgaataccggcctatcagcgtgacaagcgtgctgctccgggccatgcacaaaatcctggcccggcggatgcttgccaccctggacttcagcgacctgcagctggcgttcctgcagcgggatggcaccctggacgccagcaccatcctccatacgatcctgagaaaggtccacaccgagctgaagcccctgagcatgatgttcctggacgtgagcaaggcctttgacagcatctcccaccacacactgatcagagttgcaaccaccagcggcctgcctgcccctctgctgtcttacctgagacacctgtaccagaccagcaagatccggctgggcacccacgacagcagctgcggccgtggcgtgcggcaaggcgaccccctgagccccatcctgttcatcctggccatcgaggacatcctgcacagagtcctgcctgaggccggcttcgacctcgctgccacaagaatcggcagcatcgcctacgccgatgacttgatcctgctggccgagagacctgagagactgcaggagaagctgaatatcctgctgtccgccttccacgatgcgggcctgatcatcaacagcagcaagtctcacggcttgacaatcgccaaagatggcaagaagaagctgctggtacttctgccccatgagtacagaaccggcagcagcacaatcaagcctatcggccccactaacgtgatcacatacctgggcctgcggttcaactggaagggccagctgctgcctagacacaccgccactctgagcaccatgctggccgaagtgtcccaggctcctcttaagccttaccagagactggaagtgctgagaaactacctgattcctaagctgacacacgagctggtgctgggacgagctcaccgcaacaccctcaagaagattgacgtgctgatcagagctgccatcagacagtggctgcgcttccctaaagacacccccaccgcttacttccacgccagaatccaggatggcggcctgggaattcctgccctgacaacccagatgccattcctgcagcatcaccggttcaccaagcttctgagcagcgccagcccttccatccagagcatctgccaggagcctgcattcgtgcaggcttacgccagagtgctgacccctacactgcccatcttcgagagcaagagcgcgatcaaacagcactgggccgatcagctcctgcagagcatcgacggccgggacctggcccagacagatatcgacgtggccagccactggtggattcagcaccctgaaaacgtgttccccagactgcacctcaggggactgcagctgagaggcggactgctgagcaccaagacaagaaacaacagaggacctaccagacaagccaacgtgtcttgtgtgggcgcatgcagaatgcccgagagcatcaaccacatcctgcaagtgtgcgaaaagacccacgacgccagatgcgccagacataatcgggtgatgaagaaagtgaaccagctactcagagccaagggactgaaaagctggatggaacctatcatccctacctccacgaccttcatgaagcctgacatcctggtggaaagcgctggcaaactgatcgtgatggacgtgtccatcgtggccggccaccggctgccagaaacctggaacctgaaaaccagcaaatacggcagcaaccaggccacacaggacctgcagagatggcacaactctctaatcagcataaagcacgtgccagtgatcatcagcgccagaggactgctgtttaacaagagcggccagggcctgcgggacctgggcctgactcggagagatatctccgatatctgcctgttatccatcatcggctctctgaagagctacgacctgtacaagcggggcacactggacgacttcagaagaaccaagccacggagcggcatcggcCATATGGGTGGAGGTAGCGGGGGCAGTGGAGGGATGGGGAGCGACTACAAAGACCATGACGGTGATTATAAAGATCATGACATCGATTACAAGGATGACGATGACAAGAAGTGATGACCTCGAGCTGGTACTGCATGCACGCAATGCTAGCTGCCCCTTTCCCGTCCTGGGTACCCCGAGTCTCCCCCGACCTCGGGTCCCAGGTATGCTCCCACCTCCACCTGCCCCACTCACCACCTCTGCTAGTTCCAGACACCTCCCAAGCACGCAGCAATGCAGCTCAAAACGCTTAGCCTAGCCACACCCCCACGGGAAACAGCAGTGATTAACCTTTAGCAATAAACGAAAGTTTAACTAAGCTATACTAACCCCAGGGTTGGTCAATTTCGTGCCAGCCACACCCTGGAGCTAGCAAAAAAAAAAAAAAAAAAAAAAAAAAAAAAAAGTCTTCATC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</t>
  </si>
  <si>
    <t>pBVT257</t>
  </si>
  <si>
    <t>CroHe mRNA plasmid</t>
  </si>
  <si>
    <t>AGGGGTTCCGCGCACATTTCCCCGAAAAGTGCCACCTGACGTCCCAATGATTAATACGACTCACTATAAGGAATAAACTAGTATTCTTCTGGTCCCCACAGACTCAGAGAGAACCCGCCACCATGCTGAGACCTCCAGGCCTGCCAGACCCCTCTTGTCCTGGCAGTTGCCCTAGAGTGGCCTCTCCTAAGTCAGACGCCGAATGCCCTAAGCACAGCTGCCCCTGCGGATCTGAGTTCGGCACCAAACGGGGACTGGCCATGCACAGATTCCACTGCCACCCCGCCGAAGTGAACGCCGAGAGACTGACCACCCTGCCCACAAAAAAGCTGGTGTGGACCCAGGAGGAAATGGACGGCCTGCTGCGCCACGCCAATGGCGCCTGGAAAGAGGGCATGCTGAAAACACAGATCTTTACCAGCCTGATGCCTCACTTCCCTGGCAGGAGCGCGGAGGCTATCAAGAAGCGGCTGCAGAGTCTGAAGTGGGTGCCTGCCAGGGACAACCCTGAAAGAAACAGCCAGCCTCTGCACGCCACCAGTGGCAATGTGGCTCCCGCCACACTGCCCACCCCTGATCCTAGCAGAGTGGATGACCAAGGCGCCAATATCGAGGACCCTGCCGCCTCCTGGCGAAGGGCCCTGCTGGCTGCCGCAGCTGACCACTTCAAGGAACCTAAGCTGGGCGCTGGAACCCTCAAACAGATCACCCAGGACCTGCTGAACGGCAAGATCAGCAGCGGCGAGTGCAGAGTCCTGATGGGCGAACACGCCCAGCACTGGTTCCCACACACCTGGAAGCCCAGCAGCGCCCGGCCTGAGCCTAAGGCCAGACAGTGGAAAACCAGAGAGATCCGGAGGGCTAACTACGCCGCAGTGCAGAAACTGTACAAGCTGCGGAGAAGAGACGCCGCCCAGGCCGTGTTCAGCGGCAGCTGGCGGAACGCCTACAGAGGCCGCGCCCCTCAGCCCGACAAGATGGATCAGTACTGGGCCGAGGTGTTCGAGACAGCCAGCGCCACAGACGTGACCCCTCCTGGCTCCCCTTCCGAGATCTACTGGAGCGTGGTGGGCAAAATCACACCTTCTGAGGTGGCTAACGCCCTTAAAGGAATGAGAAACTCTGCTCCTGGCCTGGATAGAATCACCGCTGAAGAGCTGCTGACATGGGACCACCCTAGCCTGGCCGCTTATTACAACCTGATGCTGGCTGCCGGAGGCCCTCCTGAACACCTGGCTTGTAGCAGAGTGACCTTCATCCCCAAGGTGGAGAACCCCCAGACCCCAGGCGACTACAGACCCATCTCCGTGGCTAGCACAGTGCTGAGAGCATTCCACAAGATCCTGGCTTGGCGGCTTAGAGATAACCTGCAGCTGAGCCCGTTCCAACACGGCTTCCTGCAGCGGGATGGATGTCTTGAGGCCACCGCCCTGCTGCACACTATCCTGAGAAAGGTGCACAACTCAAGAAAGTCTTGTGCCATGCTGTTCCTGGATGTCGCCAAGGCCTTTGACACTGTGAGCCACCAGACCCTCTTCCGGGTGGCCGTGGAACTAGGCCTTCCTCCTCCACTCGTGAACTACCTGAAATGCCTGTACAGCAGAAGCACCGTTAGACTGGCCGATAAGGCCACTAAGTGCGGCAGAGGCGTTAGACAGGGCGACCCCCTGAGCCCTCTGTTGTTTATCATGGTGATGGACGACATCGTGAGAAAGACCTTGCCTGAAGTAGGCTTCGACCTGGATGGACAAAGAGTCGACAGCCTGGCCTACGCCGACGACCTGGTGCTGCTGGCCGAGAAGAGCCCCAGACTCCAGGACAAGCTGCATCTGCTCAGCGAAGCCCTGAGAAAGGCCGGAATGAGCCTGAACGCCAGAAAGAGCCGGGGCCTGACAATTACCAAGGTGAGTAAGCGGAAGCAGATGGTGATTACACCCACCACCTACGAGTGTGAAGGCGAGCCTATCAAGCCTATGGGCACCGATGATTCCGTGCGCTACCTGGGCCTGCACTTCAACTGGAAGGGCCGAATCGTGCCTAAGCACACCGGCAAGCTGGACAGCCTCCTGAAGGAACTGACCAAAGCCCCTCTAAAGCCCTACCAGAGACTGCAACTGCTGAAGTTCCACGCCGTGCCAAAATTCACCCATGAGCTGGTTCTGGGACACGCCCACAGAAACACCGTGAAAAAACTGGACTGCCTGACTCGGGCCGCTGTGCGGAAGTGGCTGCGCCTGCCACAAGACACCCCTCTGGGATATCTGCACGCCAACGTGAAGGACGGCGGCCTGGGCATCCCCTGCTTCTCTACAAGCATCCCTCTGCTGCAGAAGAAGCGGTTCGAGAAGATCGCCACGAACCCCGCCACAATCTTCCAGATTATGCAGCGGCAGGACAGCTTTAGAACCCAGGGCAGACGGCTGGACAAGCCTTGTAGACTGAATTCCACAGTGGTCACCAGCAAGACAGAGGTGAGAGAGGAATGGGGAAATATGCTGAGCAACAGCGTGGACGGCAGAGAACTGAGGCATCCTGAGGTCGATAAGGCCAGCCACGAGTGGCTGTTGCGACCAGACCGGGTGTTCCCCAGACTGCACATGAGAGGTATCCAGCTGCGCGGCGGACTGCTCCCTACCAAGGCCAGAAGCGGCAGAGGCAACAACCGGCAGGTGACATCTAAGACCTGCAGAGGGGCCTGCCAGAACGTGGAAACCCTGAACCACATCCTGCAAGTGTGCGATGTTACACACGACGCCAGATGCGCCAGGCACAATAGAGTGCTGCATAGACTGGAGCGGCTCCTGCATAAGAAGGGCCTGCGGACCACCCTGGAACCCGTGATCCCTGCCGGATCATCCTTCATCAAACCCGACCTGATCATCGAGACAGATACCCAGACATACGTGCTCGATGTGTCTGTCGTGGCTGGCTACCGCATGACCGAGAGCTGGGATATCAAGGTGGAAAAGTACGGCAGACCTGACCGGGTGGAAGCCATCAGAAAGTGGGCCGCTATCCCCGCTACAAAGCGGGTGGAGCACCTGCCTGTGATCGTGAGCAATAGAGGCCTCTGCTACCAGCCTAGCGGCGACGGCCTGAGAGCCCTCGGGCTGACCAGCAGAGACATCAGCGACCTGTGCCTGCTGGCCATCAGCGGCAGCCTTCGGTGCTATGACCTGTACATGCGGGGCACCAGAGCCGTGCATATGGGTGGAGGTAGCGGGGGCAGTGGAGGGATGGGGAGCGACTACAAAGACCATGACGGTGATTATAAAGATCATGACATCGATTACAAGGATGACGATGACAAGAAGTGATGACCTCGAGCTGGTACTGCATGCACGCAATGCTAGCTGCCCCTTTCCCGTCCTGGGTACCCCGAGTCTCCCCCGACCTCGGGTCCCAGGTATGCTCCCACCTCCACCTGCCCCACTCACCACCTCTGCTAGTTCCAGACACCTCCCAAGCACGCAGCAATGCAGCTCAAAACGCTTAGCCTAGCCACACCCCCACGGGAAACAGCAGTGATTAACCTTTAGCAATAAACGAAAGTTTAACTAAGCTATACTAACCCCAGGGTTGGTCAATTTCGTGCCAGCCACACCCTGGAGCTAGCAAAAAAAAAAAAAAAAAAAAAAAAAAAAAAAAGTCTTCATC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</t>
  </si>
  <si>
    <t>pBVT258</t>
  </si>
  <si>
    <t>DeFu mRNA plasmid</t>
  </si>
  <si>
    <t>AGGGGTTCCGCGCACATTTCCCCGAAAAGTGCCACCTGACGTCCCAATGATTAATACGACTCACTATAAGGAATAAACTAGTATTCTTCTGGTCCCCACAGACTCAGAGAGAACCCGCCACCATGAAGAAAATCATCTACTGGAGCTACCCCAGCCCCTTCAGATGCAATCTGTGCGGCGACATCATGAGCACCATCAAAGAGCTGAAGAGGCACATCAGCTGCAAGCACAAGACCTTTAACTTAGTCGTGTTCTGTTCCAAGTGCGATAAAGAAGATGCCTTCCACAACATTGCTTGCCACTTCGCCAAGTGCAACAAAAAGATTATCGAGGACGCCACATTCATGTGCAGACACTGCGACGAGAGATTCACCACCAAGAGCGGAGTGTCCCAGCACGCCAGACATAGACACCCTAAGGCCGTGAATGACATCCGGCTGAAAATCGCCATGCCTGCCAAGAGAAGCAAGCTGTGGACCCTGGAAGAAACGCTGCTGCTGATGGACCTCGAGGCCACATACAAGAACAGCAAGAAGATCAACATGGACATCCAGAAACACTTCGAAAACAAGACAAGTATCCAAATCGGCGAGAAGCGCAGAGAGCTGAGAGAAAAAACAGCCAAAATGGAAAAGGAGGCCAATCTGCACATCGACAGCGACGACGAAATCGAAAGCATCAACAAGAGCGAAGATGAGGAACACACCAACGTGCCTCAGAGCGACGTGCAGATCAGAAACACAAGAATCAGCACCCACAAGAAGAGCCCCCAGATCAAAGATCACAAGGACCTGGTGGAACGGATCACCGAGATCAAGGACTGCATGAAAAACCCCGAGTATTACGACTGCGGCATCGGCCTTATGGAAGTGATCACACAGTACATCACTGAAAACATCTCTACAATTAAGCCCTCTGCTAGCGTGCGGCCTACCACTGATGATCCTGCCGCCCCTAACGACGCCACCGAGATCGAGGTGCCAACCAACGTCCCACAAAACGCCGAGCCCACCACCGCCTCTAGCAGCCACAAGAGGAATAGCGGACACAAGAAGCGATACGCCAAACGGAAGGGCAGCTACAAAGAATACCAGACCATGTTCCTAAAGGACAAGAAGAAGATCGCGCGGATCGTGTGCGACGGCGCCGAAGATATGAGCTGTCAGATCGAGGCGACAGAAATCTTCGACTACTATAAGAACATTCTGGAGAACGAGAACACAAAGAACCCCAAGTTCGAGCTGTCGAATATCGTGCCTAGCGAGGAGGACTTCGACCACCTGAACAGACCTATCACCGAGTTCGAGATCACCTGGCACCTCGAAAATAGCAACATGAACAAAGCTACCGGTCCTGATAACGTCGGCCTGAAAGAACTGTTCGGCCTGCATGCCCGGGACCACACAATCCTGACCGACCTATTCAACATCTGGCTGCAGACCAGCAAGGTGCCCGAGTGCATCAAAAGAAACCGGAGCATCCTCATCCCAAAAAACGTGCCCCTGGATAGCCTGGGCAACATCGGCAACTGGCGGCCCATAACAATTGGCACAGCCCTGATGAAACTGTTTACGAAGCTTCTCACCAAGAGGCTGTCAACATTCGTGAGCATTCACGAGAGACAGAAGGGCTTCATCAATGCCAGAGGATGTCTGGAAAACCTGAACATTCTCAAGAACAGCATCAAGGGCGCTCGGAAGAACAAAGACAGCCTGGCCGTTATCTTTATCGACATCTCTAAGGCCTTTGATAGCGTGGGCCACAAACACATCCTGAATAGCCTAAAGAGACTGCACGTGCCACTCGGCTACAGACAGCTGATAAAGGATCTGTACACCAACTCCACCACAACCTTCAAGGGGAAGAACAACATCAACACAGACGAGATCCACATGAAGTCTGGCGTGAAGCAGGGCGATTCCCTGTCCCCTCTGCTGTTCAACATTGCTATGGACCCTCTGATCTGCGACCTGCAATACAAGGGCTGTGGCTTTAGCTTCAACAATATCCAGGGAACAAGACAGACAACCGCTCTGGCCTTCGCTGATGACATCGCCGTGCTGAGCAACTCTTGGAAGGGCATGCAGGCCAACCTGCAGATCATCGAGAAATTCTCTAAGGCCACCGGTCTGAAGCTGAACGTGAAGAAAACACACGGCTTCCTGATCTCCCACTTCGGCGACAAAATCGTGGTGAACAAGTGCAAGCCTTGGCTGTTCGAAAGAAGCAAGATCGAATTCATCCACCCCGGCGAGAGCGAGAGATACCTGGGCCTGAACTTCGACCCCCACATCGGCTGTAACACCCCTAATGCTCTGAACCTGAAACTGCAGAGCTGGGCCAAGAAGCTGGACGATCTGCCTCTGAAGCCAACCCAGAAGATCAAGATATTCTGCCAGTACATCGTGCCAAAACTGTCTTACAGCCTGGAGATGACCGGCACCGGCGCCAACACACTGGTCGCCCTGGACCAGACCATCAAGGCTACCGTGAAGCATTATCTGCATCTGCCTCACTACATCAACGATGGCCTGCTGTATAGCAGAAAGAAAAATGGCGGCCTGAGCATCCCTAAGCTGTGTACCAGCATCGGAATCAACAAGGTGAACAACCTGCTGTACCTGAGAGAGAGCACCGATGTGTGTATCACCAACTCATTCCTGTACGCCGGAATCGTGATTAATGACGTGATCGACGAGATCATCAAGACCCATCACCTGCATATCCTGCACGCCGAATGCCTGAACATGTCTCTGGAGCTGACCGCCTCTTACAACTGGCGGGAATCAGAGTTTAACAGATGGAAGGACATGGTGGTGCAGGGCGACGGCGTGCAATACTACCAGAACAATGCCTGCAGCAACTACTGGCTGATGAAGCCTAAGAACATGAAGGAAAATCAGTACATCGCCGCTCTGAAGCTCCGGGCCAATATCCCTGACACCCGGGAAACACTGACCAGAGGCAGAAATCGCCAATTTAGCAACTGCCGATACTGCATGGACGTTGGCGAGACAATCTCTCACATCTCCGGATCTTGTCCTAAGACCAAGGACATCAGAATCCGGAGACACAACAAGATCCTGGAACTTCTGATCGAACGGGCCAAGAGATGCGGCTGGATCGCATATAGAGAGCCTCACCTGAGAAATCCTAACGGCGAGCTGAGAAAACCAGATCTGATCCTGACAAAGAACAATACCGCCCACGTGGTCGACGTGTCCATCCGGTACGAGACCAGCGCCGGAAGCCTGGAGAGCGCGTTTGAGCAGAAAGTGTCTTACTACAGCGAGCTGATGTCTGCCATCCAGCAGCACACCAAGTGCAGCCAGGTGGCCTTCCACGGCTTCATCGTGGGCTGTCGGGGCACCTGGCCTACCTGTAACAACAACCTGCTGGACAAGCTGGGAATCCAATACCCTAATCCATTCAAGAAGAACATCTGCTTCACCACACTGATGGATACACTCAAGATGTTCCAGATCTTCATGGACAACCATATGGGTGGAGGTAGCGGGGGCAGTGGAGGGATGGGGAGCGACTACAAAGACCATGACGGTGATTATAAAGATCATGACATCGATTACAAGGATGACGATGACAAGAAGTGATGACCTCGAGCTGGTACTGCATGCACGCAATGCTAGCTGCCCCTTTCCCGTCCTGGGTACCCCGAGTCTCCCCCGACCTCGGGTCCCAGGTATGCTCCCACCTCCACCTGCCCCACTCACCACCTCTGCTAGTTCCAGACACCTCCCAAGCACGCAGCAATGCAGCTCAAAACGCTTAGCCTAGCCACACCCCCACGGGAAACAGCAGTGATTAACCTTTAGCAATAAACGAAAGTTTAACTAAGCTATACTAACCCCAGGGTTGGTCAATTTCGTGCCAGCCACACCCTGGAGCTAGCAAAAAAAAAAAAAAAAAAAAAAAAAAAAAAAAGTCTTCATC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</t>
  </si>
  <si>
    <t>pBVT261</t>
  </si>
  <si>
    <t>Pbla mRNA plasmid</t>
  </si>
  <si>
    <t>AGGGGTTCCGCGCACATTTCCCCGAAAAGTGCCACCTGACGTCCCAATGATTAATACGACTCACTATAAGGAATAAACTAGTATTCTTCTGGTCCCCACAGACTCAGAGAGAACCCGCCACCATGGAACCAacaatctggctgcctgacaacaaacctgaatgcccttattgcaaggaggtggtgggaaagcctacagcactgcagaagcacctgaccggcgttcacggcaaccaagccgttacattcggctgcatgaaatgccagagaaaggaccctagagtgcacgccatcctggtgcacatccctaagtgcaagggccccaacattcctgacgccagacaggcccagaacaaacacagatgtgaagattgcggcaaccagtacgacacacaaagcggcctgagccagcacaccagacataagcaccccgagacaagaaacaagcaacggatcgaggagaaggagaaggagaaaggcggaaagagaggcacacacaagtcctgctggacccaggaggagacagagcagctggccttgctctgggagaagtacgaaggacacgccaatatcaacaagctgattcagcaggagctacacaccaagaccgccaagcagatcggcgagaagcggagaaacattctggaaaagcgaaataacaaaccggaaatcggagaggaaatcccaaagaccaagacccagagcattaacagacagacagagaaagagggcctggccaacaagttcaagcagacagctatcaccctgatccaggagcacagaatcaagaacgagtctattgccagggccctgcacacctggctgcaagagaacaacaacacccggcagaccgtggagaaggccacagaagaaatcctgaacaacttcccccggacagccggcatccacaacatcccgaaaagaaagaaaaccaagaagccccggggcccgtacagaggcaagtggagacagaagcggagaatccagaaactgacctacaagcagctgcaagagctgtacgacaaggacagagccgctgccgctgcctacatcctcgacggcgagaagaaaaccaactgcgatctgcctatccaggaggtgtaccagacatataaggacaagtgggagaccaagaccgagttcaagggcctgcagaacttccacccttggggaggaacaaataacgacatcctgagcaacctgatcaccggcgaggaggtgaaggaacacctgcaggccatgtgcaataagaccgccgccggccccgacaacatcagcgtgaaggacctgaagcaggttctgcacgtggaacagaagctcgccgagctgttcaatctgtggctgatcaccggacagatccctaacacagtgaaaaagagcagatccatcctgatcccaaaaacatctgatgagacagaaaagaagaaggtgggcaattggagaccactgaccatcagcagcgtggtgctgagactgttctctaagatcatgaccagcagaatcacaaaggcttgtccactgaacaaccggcagcggggcttcatcgccgccagcggctgtagcgagaacctgtggctgctgcataacatcatcaagagagctaaggacaagaagaaggagctgggcgtggttctcgtggacatcgccaaagcctttgataccgtgtcccacgatcacattagatgggtcctgagagaaagagggatggacaagcacatcattcagctgatcatgagcgcctacgacaacgccaccacaagcataaagctgaaggaaggcaatacccctgatatccacattcggagcggcgtgaagcagggcgaccccctgtcccctctgctgtttaacctggctatggaccctctgatcaccgagctggaaaccgaaggccacggagtggaggacgagaactggaccatcaccacactggccttcgccgacgacatcgccgtgatgagcgactcctgtaaggagatgaagcagaacctgcagatcatcgaggccttctgcaacctgaccggcctgaaagtgcagaccaccaaaagctacggcttcgccctgcagcctacaaaggattcttacatagtgaacaatatcaaaccctggacgatcaaagatcagcccatccagatggtgcagcctgcccacaccaccagatacctgggcatccaggtgggcccttggaagggcatggaaaagcctaatatgatcgctgataccaagaagtggcttcagaatataacaaaggcccctctgaagcctacacagaagctggaaatcctgcggacatacaccatccctaggctgatctaccacaacgagcagaccggcaccggcaagacgaagctgaaagaactggataatcttatccgggccggtatcaagagctggctgcacctggctcacgacacctgcaccaatctgatctataccaagacaaaggacggcggcctgggaatcactcggctcgaaacaacactgccccaccagagatgcaacaccctgctgaagattatcaacagcccagacctgacaacccgcaccatcgcccgggccctcggcatcgaagagcagttcagcaagtggtggaagaaagctggaggatctgaagataacaagcctaagatctaccctcaacctcagaacaccacccaaaagcccaccgaaaaagaagagatccctgtgacaacaaagatccagcctacccataagaagaaggaggccgaggagtgggctaagctgccctgccagggcggcgccgtggaaaactttatcaacgacagcatcagcaacgactggatcagatacaagaaagacatgactgagaaggaattcatcaccgccatcaagctgagaaccaacacctaccccaccagggaattcctggctagaggaaaagaaaactacgagcggaagtgtagaaaatgtcccgccaaatacgagtccctgagccacatcctaggccagtgtcccggcctgcagaacgccagaatctggagacacaatgcgatcggcaagctgctggcaaatcaggccaagaaaaagaaatggaccgtgcaccaggaacctcatctccggaacaaggataaccaactgagaaagcctgactacatcttcaccaaggaaagaaccgctatggtggtggatatcacagtcagatgggaagggaagatgggcggcctggaggaggcggcccaggagaagatcaagtactacgaggagctgcgcgacaccatccaaaaggaatggggcgtgaaggatatctccttccacggattcgtgtgcggcgctcgcggaaagtggcctgaccagaacttcggcatcctgaccaagttgggcatcgagtctcaccggctggacggcctggccaagctgtttagccggagaacagtgcaatacagctgcagaatgctgcacaccttcgagcgggacaagaaaaaccagaccggccacgtggactgcCATATGGGTGGAGGTAGCGGGGGCAGTGGAGGGATGGGGAGCGACTACAAAGACCATGACGGTGATTATAAAGATCATGACATCGATTACAAGGATGACGATGACAAGAAGTGATGACCTCGAGCTGGTACTGCATGCACGCAATGCTAGCTGCCCCTTTCCCGTCCTGGGTACCCCGAGTCTCCCCCGACCTCGGGTCCCAGGTATGCTCCCACCTCCACCTGCCCCACTCACCACCTCTGCTAGTTCCAGACACCTCCCAAGCACGCAGCAATGCAGCTCAAAACGCTTAGCCTAGCCACACCCCCACGGGAAACAGCAGTGATTAACCTTTAGCAATAAACGAAAGTTTAACTAAGCTATACTAACCCCAGGGTTGGTCAATTTCGTGCCAGCCACACCCTGGAGCTAGCAAAAAAAAAAAAAAAAAAAAAAAAAAAAAAAAGTCTTCATC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</t>
  </si>
  <si>
    <t>pBVT260</t>
  </si>
  <si>
    <t>Spun mRNA plasmid</t>
  </si>
  <si>
    <t>AGGGGTTCCGCGCACATTTCCCCGAAAAGTGCCACCTGACGTCCCAATGATTAATACGACTCACTATAAGGAATAAACTAGTATTCTTCTGGTCCCCACAGACTCAGAGAGAACCCGCCACCATGAGTTCTAGTGCGATCGTGCAGCTGCCTCAGACCAACCCCGCCTGCCCCTTCTGCGCCGATAGAATCACTACCCCTGCCTTGCTCAAAAAGCATGTGAAGGGCTACCACGGCGGCAAGCTGCTGCAGTTCCAATGTTCTAAGTGCGGCAGACTGAATGAGAACCAGCACAGCATCATTACACACCTGCCTAAGTGCAAGGGGAATTCTATCGACCCCGCCCTGGGAGAGTTCCACTGTGAAATCTGCAACAATAACTTCCTGACCAAGTCCGGCCTGAGCCAACACAAGCGCATCCGGCATCCTCTGGTGCGGAACGAGGAACGGATCATGGCTTCTCAGCCCAAGGAGAATTCTCTGAGGGGCAAGCACAAGTCTTGTTGGTCCAACGACGAGGTCGAGCAGCTGAAAACTCTGTTTGATGAGTTCGGCAAGTACAAGGACGTGAACAAACGGATCGCTAACCTGCTGCCAAGCAAAACCGCCAAACAAATCGCCGACAAGCGGAGATTGCTGAACCTGTACATCAAGAGCACCAAGACACCTAACCCTATCGAGCCTGAGACACAGGAGGTGACAATCCCCGAAAACAGAGAGAGCAGCGCCCCTGTGAAAGGCCTCTGCGAGGCCCTGCAGAGCAAGGCCAGAAAGAATCTTGAGAAAGAAAGCGCCATGAAGTTCGAGAAGGACTTCCTGACCAACTGGCTGGACAACATGCAGAACGTGAGACACCTGCTGGAGGAAACCACAGTGGATGCCCTGTGCAACTTCCTGCCTGAACCAAAGAACATCACCAAGCCCAAAAAGGACAGACGACCTGTGAAAGACCGGAAGCAGGCCAAGAGCTGGATGAAGAAAAGAGCTAAGAAAAGAGGCCTGTACCAGCACTACCAGAGCCTGTTCCTGAAGAACAAAACCCGCCTGGCCAGCATAATCCTCGATGGCACCGAAAAGTTCGAGTGCGAGATTGACCCCAAGATCGTTTACGAGGCTTATAAGAACAAGTGGGAAAGCGCTACCGAGTTTAAGGGCCTGTCTAACTTCCATAGCTTCGACGTTACGGATAACAGCAAGTTCTACACCCGGATCAGCGGCAAGGAGGTGCAAAAGAACATCAAGGAGATGAGCAGAAAGACCGCCCCTGGCCCTGACGGAATCACCGTGGAGGACCTGGAGAACGTGGACCCTGACGGCGAAATCCTGGCTGCTCTGTTCAACTTGTGGATGGCCGTGGGCATCATCCCCGACACCATCAAGGAATGTAGATCTCTGCTGATCCCTAAGACAAGCGACCCCGAGAAGCTGAAGGATATCGGCAACTGGCGGCCTCTGACCATCGGCAGCATCATCATTAGACTGTTTAGCAGAATTCTGACAATCCGGCTGGCCAAGGCCTGTCCTTTGAACGCCCGGCAGAGAGGATTCATCGACAGCCCCGGCTGCAGCGAGAATCTGAAGAGCCTGCAGAGCATTATCGAGTACTCTAAAAAGGAGAAGCAGCAGTTTGGCGTGGTGTTCATCGACATCGCCAAGGCCTTCGACAGCGTGTCCCACGACCACATCATCTGGGTCCTGAAGGAGAGAAAGGTGGACGAGCACATCATAAAGATCATCCAGGACAGCTACACCAAGGTGTCCACCAGACTGAAGGTCAGCAAGACCCTGACAGACTCTATCTCTCTGAAAGTGGGCGTGAAGCAGGGAGATCCAATGAGCCCTCTGCTCTTTAACCTGGCTATGGACCCTCTGATCAACGCCCTGGAAGAACAAGGAGAAGGCGTCCAGGTGGAAGATATGAAGCTGAAAACAATGGCCTTTGCCGACGACCTGGTGCTGCTGAGCAACAGCTTCGAGGGCATGTCTAAGAACATCAAGATCCTGGAGCAGTTCTGCCAGACAACCGGCCTGCAAGTGCAGCCTAAGAAGTGCCAGGGCTTCCTGATCACTCCTACAAAGGATTCCTACATCATCAACAACTGCAAAAAGTGGAGCATCGAGGGAACCGAAGTCAACATGATCCAGCCTGGACAGCGGGAAAAGTACCTGGGCGCTAAGATCGACCCTTGGACCATCTTCGCCGAGATCAACTTCGAGGAAAAGATTGAAGATTGGCTGTGCAAGCTGGAGGTGGCCCCTCTGAAGCCTAGCCAGAAGCTGGAAATCCTGAATATCCACACCATCCCCAGAATCATCTATCTGGCCGATCACACCAACTGTAATATCACCAAGCTGAAGAACCTGGACAACATGATCAGAAAGAGACTGAAGGACTGGCTGCACCTGCCAGCTAGCACATGCCACGGCCTGTTCTACAGCAAGAACAGGGACGGCGGCCTGGGCATCCCACGGCTGGAAAGACTGATCCCTTCTGTGCAGGCTAGAAGCCTCCACAGAATTAGCCAGTCCAGCGACTACAAGATCATGAACATCGCCTTCAGTTGCGGCCTTGAGAGTGAGTTCGAGAAGAAGTGGGTGCAGGCCGGTGGGGCCAAGGAAACCAGACCCAACCTGAAAGACATTCTGCCACCTCCTCCAGAGCCTAAATACTACGAGAAGCTGAACGAGTGGGAGAAGCCTAAGCTGAAGATCAAATTCCCCCTGCCGCTGAATTACAGAAAGGAAGAATTCAGAGAGTGGGCCAAGCTGAAGTGTCAGGGCTCAGGCATCCAGCACTTCCAGGATGATATCATCTCTAATAACTGGCTCAGAATCAACAAGGGCATCACCGAGAAGCAGTTCATCCTGGCCCTGAAGCTTCGGGCCAATGTGTTCCCTACAAGAGAATTCCTGGGAAGAGGCACGCAGAACGCCAATAGAGCCTGCAGACACTGTAAGGCCAAGTTCGAAACCTGCAGCCACATCCTCGGCCAGTGCCCTACACTGCAGGAGGCTAGAATCAAACGGCACAACAAGCTGTGCACCCTCCTCAAAGAAGAAGCCAAGAAGCTGGAATGGGAGGTGTTTGACGAACCTCACCTGCATAATAGAGCCGGCGAGCTGCGGAAGCCCGACGTGATCCTCGTGAAGGACAAGAAAGCACTCGTGGTTGACGTGACAGTGCGGTTCGAGTACAAAGAGGATGGCCTGAGAAAGGCCGCCAAGGAAAAGGCGTCTTACTACAGCGATCTGACAGAGCCTATCATCGAGCTGACAAAGGCCAAAAAAGTGAACTACTTTGGCCTGCCTATCGGGGCTCGTGGAAAATGGCCCCCCGAGAACAACAACCTGCTGAGAGAGCTGGGCATGGAAGAGGGCAGAGTGAAGCGGTTGGCTCGGCTATTCAGCCTCCGGACCCTGCTGTATTCCACCAACATGCTGCACATGTTCGAAAACATCGGAAAGGGTCAGAAAGCCTACTTCGTGAATAGCAACCTGCATATGGGTGGAGGTAGCGGGGGCAGTGGAGGGATGGGGAGCGACTACAAAGACCATGACGGTGATTATAAAGATCATGACATCGATTACAAGGATGACGATGACAAGAAGTGATGACCTCGAGCTGGTACTGCATGCACGCAATGCTAGCTGCCCCTTTCCCGTCCTGGGTACCCCGAGTCTCCCCCGACCTCGGGTCCCAGGTATGCTCCCACCTCCACCTGCCCCACTCACCACCTCTGCTAGTTCCAGACACCTCCCAAGCACGCAGCAATGCAGCTCAAAACGCTTAGCCTAGCCACACCCCCACGGGAAACAGCAGTGATTAACCTTTAGCAATAAACGAAAGTTTAACTAAGCTATACTAACCCCAGGGTTGGTCAATTTCGTGCCAGCCACACCCTGGAGCTAGCAAAAAAAAAAAAAAAAAAAAAAAAAAAAAAAAGTCTTCATC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</t>
  </si>
  <si>
    <t>pBVT272</t>
  </si>
  <si>
    <t>GaGa mRNA plasmid</t>
  </si>
  <si>
    <t>AGGGGTTCCGCGCACATTTCCCCGAAAAGTGCCACCTGACGTCCCAATGATTAATACGACTCACTATAAGGAATAAACTAGTATTCTTCTGGTCCCCACAGACTCAGAGAGAACCCGCCACCATGACTAGGGTTTTCCTGGTGCGCCTCCCAGATAGCAACCCCCCCTGCCCTATCTGCGGCGATCACGTGGGTAAGCCTAGCGCCCTGGCTGTCCACCTGGTAGAAAGCCACGCCTGGGCTGACGTGCAGTACCAATGTACCCACTGCGAAAAGGTCTCGAGCAACAAGCACAGCATCCTGTGCCACATCCCCCGTTGCCAGGGCAGAGTGACCGACCGAAGCGACCGGAACTGGGCGTGTGTGCAGTGCCCCGCCAGCTTTAACAAGAAGGTGGGCCTGTCTCAGCACAAGCGGCACGTGCACCCTGTGACTCGGAACGCCGAAAGAGTGGCAGGAAGCCTGTCCCGGGCCGGACTGAGGCCTAGAACCAGAAGAGGATGCTGGTCCGTGGAGGAGGAAGAAACACTGACGAGACTGGATGCCCTCTTCAGGGGCGCCCGGAACATCAACCAGCTGATCGCCGCCGAAATGGGCACAAAGCTGCCTAAGCAGATCAGCGACAAGCGACGGCAGCTGGGCCTGTGCCCCGAGCAGGCCACCTCCGGCGGCGATGCCGAGAGCACCAGCGTGGTGGAAGAAGAGAGCGTGACCCCAGAGGTAGAAACCCAGAGCCCTCTGAAACCTCCAGGCAAAATCAGAAAGGTGCTGGCCCAGCGGGCCCGGCGGTGGCTGAAGAAGGGCCAGGACCTGTCTGACAAGGTCCGGGAAGTGCTGGGCGCTTGGGTCGAAGGCCAGCCTGGAATCAGAGCCCGCGTGGAGTCTGTGTCCCTGGACGTGCTGACTAGCTTCCTGGGCGCTCCTAGCGGCCCTAGAGGAGCCCCTGATAAGAAGCGGCCTGAGAAGGGCGGCAGCACAACAAGCTGGATGAGCCGGAGAGCCGTGAAGAGAGGCGTGTTCCTGAAGTACCAACGGCTGTTTGGCACCAAGAGAAAGCTGCTGGCTGATATCATCCTGGACGGAGCTGACAGAGCCCAGTGCGTGCTCCCTCTGGAAGAAGTGCTGAGGGCTTATAGAGGCAAATGGGAGGTGGAAAGCTCATTCGAAGGACTGGGTAGATTCGGCGTGAGAAGAGACGCTGATAACTTCGCCTTTAAGGCCCTGATTACCCCTGAGGAGGTGGTTAAGCACATGATGGCTATGGCCTCCAAAAGCGCCCCAGGCCCCGACAAGCTTACCCTGAGGGACCTGAGAAGAGCCGATCCTGAAGGCGATGCCCTGGCCGAACTGTTTAGCCTGTGGTTGATCACCGGCACCGTGCCCGATGGCCTGAAAGAGTGCAGAAGCGTGCTGATCCCTAAGACCGTGGACCGGGAGAAGCTGGGCCAGCTGGGCAACTGGCGGCCTATCACCATCGGCAGCATCGTGCTACGCTTATTTAGCAGAGTGCTGACCGCCAGACTGGCTGCTGCCTGCCCCATCAACCCTAGACAGAGGGGCTTCATCGCCGCCCCTGGCTGCGCCGAGAACCTGAAGGTGCTGGAACTGCTGCTGAGAAAACGGAAGAGAGACAGGCAGCCTCTGGGCGTGGTGTTCGTGGATCTGGCCCGAGCATTCGACTCCGTGAGCCACGACCACATCAGTTGGGTGCTGAAGGCTAAGGGAGTGGACGAACACATCGTGAATCTGATCGAGGACAGCTACCAGAAGGTGACCACACGGGTACAAGTGTTCAACGGCGTCACCCCTCCTATCTCTATCAAGACCGGCGTGAAGCAGGGCGACCCTATGAGCCCCCTGCTGTTCAACATCGCTATGGACCCACTGATCGCCAAGCTGGAGACCGATGGCCAGGGTGTGAAGGTGGGCTCTGCCTCCCTGACAACCCTGGCCTTCGCCGATGACCTGGTGCTACTGTCCGATAGTTGGGAAGGCATGCTGAAAAACATAAGCATCCTGGAGGACTTCTGCAACCTGACCGGTCTGAGAGTGCAGCCCAAAAAGTGTCAGGGCTTCTTCCTGAATCCCACCTGCGACTCCTTCACCGTGAACAACTGCGAGGCCTGGAAGATCGCCGGCCGGGAGATCACAATGCTGGGCCCTGGCGAATCTACAAGATACCTGGGGCTGAACGTGGGACCCTGGGTTGGCATCGACAAGCCTGATCTCGGCACCCAGCTGAGCAGCTGGCTGGAGCGGATCGGAACCGCCCCCCTGAAGCCCATGCAGAAACTCTCTTTGCTGGTGCAGTACGCCATTCCTCGGCTCAACTACCAAGCCGATTACGCCGGCATCGGCAGAGTGGCCCTGGAAGCTCTGGACAGCATGAACAGAAGAAAGGTAAAAGAATGGTTCCACCTGCCTGCTTGCACCAGTGACGGCCTGCTGCACAGCAGACACAGAGATGGAGGCCTGGGACTTCCAAGACTGGCAAAGGCCATCCCGGAGGCCCAGGTGCGCCGGCTCATCCGGGTGGCCACAAGCTCCGACGAGGTCACACGCAAGGTGTCCTACGCCTGTGGCATCAGCGACGAGGTCGAAAGACTGTGGCTGGCTAGAGGCGGCGACATGTCTAGCGTGCCCAGATTCGAGGACCCTGAGGCCCCAAGAAGCCCTGGAGTTCAAGGCCCTTGCGAGGCCGCTCAGGAGATACCCTCTGTCGTACGGAAGCTGGCTATCCCTCGGCCTAGCAATTGGAGAGCCGAAGAGCACTCCAAGTGGGCCCAGCTGAGCTGCCAGGGCGAGGGCGTTGAGCTGTTCAGAAATGACCCTGTGTCCAACGGCTGGATCAATGGCAGAGGCAGACTGGCCGAGCGGTTAAGGATCGTGGCCCTGAAGCTGAGAAGCAACGTGTATCCTACCAGAGAGTTCCTGGGCAGAGGCATGGCCGGCACAAACGTGGGCTGTAGACACTGTACCCACCCCAGAGAGACACTGGGACACATCCTCGGCATCTGTCCAAGCGTCCAGGAGGCCAGAATCCTGAGACATAACAAACTTTGTAAAATTCTGGCAGCTGAGGGCAAGAAGTGCGAGTGGACCGTGTACTACGAGCCTCACCTGCGGAACGCCGCTGGCGAGCTCAGAAAGCCTGATCTGATCTTCGTGAGAGACGGCACAGCCCTGGTGGTGGACGTGACCGTGCGGTACGAGAAGGACTCTGCCAGCCTGAGCGCTGCCGCCGCCGACAAGGCCGCCAAGTACCTGGGCCTGAACGCCCAAATCCAGGAACTGACAGGGGCCGAGCATGTGACCTACTTCGGATTCCCGATTGGAGCCAGAGGGAAGTGGCACGCCGACAATGGCGAGGTGCTGAGCGAGCTGGGACTGTCCAGAAGCAGAAAGGAGCGGGTGGCTCGGCTGCTGAGCTGGAGAGCTCTGCTGGGCAGCGTGGACATGGTCAACATCTTTGCCTCTAAGCACCGACAGGAAACCCTGCTGGACGACGCTCCGGCCTGCGTGGAACATGTGGCCCATATGGGTGGAGGTAGCGGGGGCAGTGGAGGGATGGGGAGCGACTACAAAGACCATGACGGTGATTATAAAGATCATGACATCGATTACAAGGATGACGATGACAAGAAGTGATGACCTCGAGCTGGTACTGCATGCACGCAATGCTAGCTGCCCCTTTCCCGTCCTGGGTACCCCGAGTCTCCCCCGACCTCGGGTCCCAGGTATGCTCCCACCTCCACCTGCCCCACTCACCACCTCTGCTAGTTCCAGACACCTCCCAAGCACGCAGCAATGCAGCTCAAAACGCTTAGCCTAGCCACACCCCCACGGGAAACAGCAGTGATTAACCTTTAGCAATAAACGAAAGTTTAACTAAGCTATACTAACCCCAGGGTTGGTCAATTTCGTGCCAGCCACACCCTGGAGCTAGCAAAAAAAAAAAAAAAAAAAAAAAAAAAAAAAAGTCTTCATC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</t>
  </si>
  <si>
    <t>pBVT245</t>
  </si>
  <si>
    <t>PlaMe mRNA plasmid</t>
  </si>
  <si>
    <t>AGGGGTTCCGCGCACATTTCCCCGAAAAGTGCCACCTGACGTCCCAATGATTAATACGACTCACTATAAGGAATAAACTAGTATTCTTCTGGTCCCCACAGACTCAGAGAGAACCCGCCACCATGCAGAAAACCATCATCCAGCTGCCGAATGATAACCCTGCCTGTCCTTTCTGCGGCGATCACGTGGGCAAGCCTTCCGCTCTGAACGTGCACCTGAAGCGCAACCACGGAGGCCGTGAGGTGGAATTCCAGTGTTCTATGTGCAACAAGGCCGACCCCAAGGCCCACAGCATCCTGTGCCACATCCCTAAGTGTAAAGGAAAGGTGACCGAGGAACCCACCGGCGATTGGGCCTGCGAGACATGTAACAAGCAGTTCAACACCAAGAGCGGCCTGTCCCAGCACAAGAGAATCGCCCATCCCGCTATCCGGAACCAGGAGAGAATCGCCGCCAGCCAGCCTAAGCCTAACTCTCAAAGAGGAAAGCACAACAGCTGCTGGACGGTGGAAGAAGAACAGCTGCTGGCCGCTTTCAACAACATGTTCTGGGGCAAGAAAAATATCAATATCCTGATCTCTGATCACATCCACATGAAAACAGCCAAGCAGATCAGCGAGAAGAGACGGCTGCTGGGACTGAACAAGAACGCGACAGTGACAACCACAAACCCCCTGCCTGTATCCAGCACCTGTCACCTGAAGATCCGGACCGACTCCCCTAATACCACCACCGGCCTGAAGGATACCTACATGTGCAAGATCAACGAGAACATCGTGAACCAGGGCCAGATCAAGTTCGATTCTGAGGTTATCAGCGCCTGGATGGCAGGCGACTCTAATATCCGGAGCCTGGTTGAGAGCACTAGCCTGGACATCCTGAGCACATTCCTGATGGAAACACCTAAGCCTAGAAAGAAAGGCAACAACAAAATCACAAATAAAAAGAGCGGCAAGAAGAAGAAATGGATGGAAAAGAGAGCCGTGAAAAAAGGATTCTACAAAAGATACCAACATCTGTTCGAGACAGATAGATGCAAACTGGCAAGCATCATTCTGGATGGCACCGAGCGACTCCAGTGCCAGATTCCTCTGACAGAGATCCTGGAAACATATAAGTCTAAGTGGGAGACTCTGACTCCATTCGAGGGCCTCGGCCAATTTAAGAGCCACGCCGTGGCCGACAACACCGCCTTCGAGATTCTGCTGAGCGCCAAGGAAATCATGAAGAACATCAAGGAGATGAACAAGAACAGCGCCCCAGGCCCTGATAAGGTGAGCCTGAGAGATCTGCTTCTGGCCGACCCCGAATGCAACGCCCTGGAAAAGCTGTTCAACACCTGGCTGATCACCGGAATCATTCCAAACAGCATAAAAGAATGTAGAAGCCTGCTGATCCCTAAGACGGCGGACCCCGAGGCCCTGAAGGAACTGGGAAATTGGCGGCCTCTGACCATCGGCAGCATCGTGCTGCGGCTGTTTAGCAGAATCATCACCAACAGACTGGCTAAGGCCTGCCCCATCAACGCCCGGCAGAGAGGCTTCATCGCCACCCCTGGTTGTAGCGAGAACCTGAAGATTCTTCACACAATCGTTAAACAAGCCAAGACCTCCAAAAAGAGCCTGGGAGTGGTGTTCGTGGACATCGCCAAGGCCTTCGACTCAGTGAGCCACGACCACATTATGTGGGTGCTGCAGGAGCGGGGACTCGACCAGCACATCGTGAACATTATCGAGGACTCTTATAAGAAGATCCACACCAGAATGGAGGTGGGCACCGAGAGAACCCCCCCTATCGAGATCAAGGTGGGCGTGAAACAAGGGGACCCCATGAGCCCTCTGCTGTTTAACCTGGCCATCGACCCTCTGATCACAGCCCTGGAGAAAGCTAATACCGGCTTTAGCTACGGCAAGAATAAGATCACCTCTCTGGCCTTCGCGGATGACCTGGTGATGCTGTCCGACACCTGGGAGGGCATGAACAAGAATATCCAGATCCTGGAAACATTTTGCAATCTGAGTGGCCTGAAGGTCCAGGCTAAGAAATGCTACGGCTTCTTCCTGAGCCCTACCCACGATTCATATACTATCAACAAATGCGACGCCTGGAAGATCGACAAGGACAGCCTGAACATGATCCAGCCTGGAGAATCTGAGAAGTACCTGGGCCTGAAGGTGGACCCTTGGATCGGCTTCAGCAAGCCCGTGCTGGCCGAAAAGCTTACAATCTGGCTGAAGCGGCTGACCGAAGCCCCTCTGAAGCCTAGCCAGAAACTGACAATGCTAAACATCTACACCATCCCGAGAATCATATACCTGGCCGATCACACCGACACCAAGAAAACCCTGCTGAGCAGCCTTGACGACAACATCAGGACGGTGGTGAAGGGCTGGCTGCACCTGCCTCCTGACACATGCAACGGCTTCATCTACACCAAAACTCGGGACGGCGGCCTGGGCGTGACCAGACTGGCTTCTCTTATCCCCAGCATCCAGGCCAGACGGCTGCACCGGATCGCCACCAGCGAGGACGAGACAATCCGGAACATTGCTATGGCCAACAATATCGAGGAAGAGTTCCAAAACCTGTGGGTGACCGCCGGCGGCAAGAAGGAAGAGATCCCCAGAATCACCGACCCGGTGTCCATCGACTACAGACTGCCAAGACGGATTCTGGAACTGCTGAATGAGTGGGAGAAGCCAGCTCCAAAGAAGATGTACCCCATCCCTTGCAACTGGCGGGAAGCCGAGATGGCCCACTGGAAGAACCTGCCTTGCCAGGGATCAGGCATCGAGCACTTCGACAATGACACCATCTCCAACGACTGGCTGCAGTTTCACCGGGGCTTCTCCGAGCGACAGTTCCTGATGGGCCTTAAGATCAGAGCCAACGTGTACCCTACCCGGGAGTACCAGGGCAGAGGCAGAACAAACAAGAACGTGAATTGTAGAAATTGCACCGCCTCTTACGAGAGCCTGTCTCATATCCTGGGCCAGTGCCCTGCCGTGCAGGGCGCTAGAATCCGGCGGCACAACAAGCTGTGCAGCATGCTGAAGCGGGAGGCCAAGGAACTGAAGTGGGTCGTGTACGAGGAACCTCACCTACATACAACAGAAAAAGAGCTGAGAAAGCCTGACCTGATCTTCGTGAAGGAGGAAATGGCCCTGGTGGTCGATGTGACAGTGCGGTTTGAGTACAAGGAAAAGGTGTTCGAGGATGCCGCTGCTGAGAAAGTGCGGCACTACAAGGACCTGACCAGCCAGATCAAGGAGCTGACCGGCGCCAAAGAGATCGAGTACTTCGGCTTCCCCCTGGGCGCCAGAGGAAAGTGGCCTGAGATCAACGAGAAGGTGCTGACAGCCCTCGGCATGCCTGATTACCAGCAGAAGCGCACCGCCAAACGGTTCAGCAAGAGAACCCTGCTGTACAGCATCGACGTGATCAACACCTTTGAGAACATCGGCAAGAACAACAAGAACAACGTCCCCCATATGGGTGGAGGTAGCGGGGGCAGTGGAGGGATGGGGAGCGACTACAAAGACCATGACGGTGATTATAAAGATCATGACATCGATTACAAGGATGACGATGACAAGAAGTGATGACCTCGAGCTGGTACTGCATGCACGCAATGCTAGCTGCCCCTTTCCCGTCCTGGGTACCCCGAGTCTCCCCCGACCTCGGGTCCCAGGTATGCTCCCACCTCCACCTGCCCCACTCACCACCTCTGCTAGTTCCAGACACCTCCCAAGCACGCAGCAATGCAGCTCAAAACGCTTAGCCTAGCCACACCCCCACGGGAAACAGCAGTGATTAACCTTTAGCAATAAACGAAAGTTTAACTAAGCTATACTAACCCCAGGGTTGGTCAATTTCGTGCCAGCCACACCCTGGAGCTAGCAAAAAAAAAAAAAAAAAAAAAAAAAAAAAAAAGTCTTCATC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</t>
  </si>
  <si>
    <t>pBVT270</t>
  </si>
  <si>
    <t>AgTri mRNA plasmid</t>
  </si>
  <si>
    <t>AGGGGTTCCGCGCACATTTCCCCGAAAAGTGCCACCTGACGTCCCAATGATTAATACGACTCACTATAAGGAATAAACTAGTATTCTTCTGGTCCCCACAGACTCAGAGAGAACCCGCCACCATGGATAATATCGTGAAGGTGACCGTCCCCGACAAGAACCCTCCCTGCCCATGCTGCGGCACAAGAGTGAACTCCGTGGTCTCCCTGCTGGAACACCTGAAGGGCAGCCACGGCAAGAAGAGAGTGCGGTTCAGATGCGCCAAGTGCGGCAAGGAGAACGTGAACTACCACAGCGTGATCTGCCACTTCCCTAAGTGCAAAGGCGCTGAAATCGAGAAGGTGCCTGCTGGAGAATGGATATGCGAAGTGTGTGGAAGAGATTTCACCACCAAAATCGGCCTGGGCCAGCATAAGAGACTGGCCCACCCTCTGATCAGAAACCAGGAGAGAATCGTGGCCAGCCAGCCGAAAGAAACCAGCAACAGAGGCGCTCACAAGCGGTGCTGGACCAAGGAGGAAGAAGAACTGTTAATTAAGCTGGAAGCTCAGTTCGAGGGCAATAAAAATATCAACAAGCTGATCGCCGAGCACATCACCACAAAAACAGCCAAGCAGATCTCTGACAAGAGACGGCTGCTCCCTAAGAAGCTGCCTGAGGTGACAGACAAGGAGCCCGGCGTGTGCCTGAGAACCAGAAGAGCCGCCGGCAGCGTTGGCACAGAGCCTGGCACCAGCCAGCAGAGCCAGGCGGGCATTCTGGACAACGGCCCTGGCAAGTGCCACCTGCCTGGTAGACCTGCTGCTGGCGAGAAAACAATGGAGAAGCTGAGAAGGCATCCTGATAAGGACAACGGCAGGCAGAAAACCAGCGGCCAGCGGCGGGAAGGCCTGCTGCAGGCCCACTACCAGAAAACGATCAAGGAGGGCCTGTCTGCCGGCGCCATCAACAACTTTCCAGGAGCTTTCAAGCAGCTGATGGACGGCAGAGAGATGCGGACCATGATCAACCAAACAGCCCAGGACTGCTTCGGCTGCCTGGAATCCATCAGCCAGATCCGGACCGCCATGAGAGGCAAAAACAGCGGCAAGAAGGCCACAATGGAGCAGCCTGCCAGAAAGTTCCAGAAGTGGATGAAGGATAGAGCTATCAAGAAGGGCAACTTCCTGCGCTTCCAGAGACTGTTCCACCTGGACAGAGGAAAGCTGGCCAAAATCATCCTGGATGACATCGAGTGCCTGAGCTGCGATATCAGCCCTAGCGAGATCTACTCTGTGTTCAAGGCGAGGTGGGAAACCCCTGGCAACTTCGCTGGCCTGGGGGACTTCAAGATCACAGGCAAAGCCGATAATAATGCCTTTAAAGATCTGATCACAGCCAAGGAAATCGAGCGGAACGTGCAGGAGATGAGCAAGGGCAGCGCGCCTGGACCTGACGGCATCACACTGGGCGACATTGTGAAGATGGACCCTGGTTATAGCAGAACAGCTGAACTGTTTAACCTGTGGCTGACATCTGGAGAGATCCCCGATATGGTGCGGGGCTGTCGGTCCGTGCTGATCCCTAAGAGCACAAAGCCTGAAAGACTGAAGGATATCAACAATTGGCGGCCTATCACCATCGGAAGCATCCTGTTGCGGCTGTTCAGCAGAATCGTGACTGCTAGACTGTCTAAAGCCTGCCCCCTGAATCCTAGACAGCGGGGCTTTATCCGGGCTGCTGGCTGCAGCGAAAACCTGAAGCTTCTGCAAACAATCATTAGAACGGCCAAGAGCGAGCACAAGCCACTGGGAGTGGTGTTCGTGGACATCGCCAAGGCCTTCGACACAGTTTCTCACCAGCACATCCTGCACGCCCTTCAGCAACGGGGTGTGGACCCTCACATCATCGGCCTTGTGAACAATATGTACAAAGACATCTCTACCTACGTGACCACCAAGAGAGACACCCACACCGACAAGATCCAGATCCGCGTGGGCGTGAAGCAGGGCGACCCCCTCTCACCTCTGCTGTTCAACCTGGCTATGGACCCATTACTGTGCAAGCTTGAGGAAAGCGGCAAGGGATTTCACCGGGGGGAGAGCAGCATCACTGCTATGGCCTTCGCCGACGACCTGGTGCTGCTGAGCGATTCCTGGGAGAACATGCAGACCAACATCAAGATCCTGGAAACCTTCTGCGACCTGACCGGACTGAAAACCCAGGGCGAGAAGTGTCACGGCTTCTACATCAAGCCCACCAAAGATAGTTACACCATCAACAACTGCGCCGCCTGGACCATAAACGGCACCCCTCTGAACATGATCAATCCCGGCGAGTCTGAAAAGTACCTGGGCCTGCAATTTGACCCTTGGACCGGCCTGGCCAAGACCAACCTGACAACCAAACTGGAATTCTGGCTGGAAAGAATCGACCAGGCCCCTCTGAAGCCCCTGCAGAAGCTGGACATCCTGAAAACCTACACCATCCCTAGACTGACATACCTGGCTGACCACTCTGAGATCAAGGCCGGCGCCCTAGAGGCCCTGGACCAGAAAATCCGGACCGCCGTGAAGGATTGGCTGCACCTGCCTCCTTGTACCTGTGATGCCATCCTGTATTCTTCCACAAAGGACGGCGGCCTGGGAGTCACCAAACTGGCCGGACTGATCCCCAGCGTGCAAGCCCGGAGACTGCATAGAATCGCCCAGTCTAGCGACGAGACCATGAAGGAGTTCCTGGAAAAGGATCAGATGGAACAGCTGTACCGGAAACTGTGGGTGCAGGCCGGGGGAGAGCGGGAAGAAATTCCCAGCATCTGGGAGGCCCTGCCTACATCTGAGCAGAGCAACAGAGGCGATACCACCAGCGAGTGGGAGGCTCCTATCCTGAAACCAAAGTTCCCCAAGCCTTGTGATTGGCGGAAGAAGGAGTTCGAGAAGTGGACAAAGTTAGTTAGCCAAGGCAGAGGAATTAGCAGCTTTAAGAATGACAGCATCAGCAATGACTGGTTGCAGTACTACCGGAGAATCCCCCACAGAAAGCTGATCACCGCCCTGCAGCTGAGAGCCAACGTCTACCCCACCAGAGAGTTTCTGAGCCGGGGCCGGGAAGAGAATTCTACCAAGGCCTGCAGACACTGCAACGTCGAGAACGAGACCTGCGCCCATATCATCGGCCAATGTCCTGTGACAAAAGATGCGAGAATCAAGAGACACAACCACATTTGTGACATGCTGAGCGAGGAAGCACGGAAGAAAGACTGGGTCGTGTTCAAGGAACCTTACATTCGGGACACCACAAAGGAGCTGTACAAGCCTGACCTGATCTTCGTGAAAGACGGCCACGCCTTTGTTGTGGACGTGACCGTGAGATACGAGACAACCACCACCAGCCTGGAAGAGGCCGCCGCCGAGAAGGTGAACAAGTACAAGCACCTGGAAACCGAGGTGCGGAACCTGACTAACGCCAAAGATGTGGTGTTCATGGGGTTCCCCCTGGGAGCCAGAGGTAAATGGTACACAGGCAACTTCGAGCTGCTGAACACCCTGGGCCTGAGCAAGAGCAGACAGGTGCGGGTGGCTAAGACCCTGTCCACAGTGGCCCTGCTGTCTAGCGTGGACATCGTGCACATGTTCGCCTCCAGAGCCAGAAGGGTGCAAGACAGCGGCCATATGGGTGGAGGTAGCGGGGGCAGTGGAGGGATGGGGAGCGACTACAAAGACCATGACGGTGATTATAAAGATCATGACATCGATTACAAGGATGACGATGACAAGAAGTGATGACCTCGAGCTGGTACTGCATGCACGCAATGCTAGCTGCCCCTTTCCCGTCCTGGGTACCCCGAGTCTCCCCCGACCTCGGGTCCCAGGTATGCTCCCACCTCCACCTGCCCCACTCACCACCTCTGCTAGTTCCAGACACCTCCCAAGCACGCAGCAATGCAGCTCAAAACGCTTAGCCTAGCCACACCCCCACGGGAAACAGCAGTGATTAACCTTTAGCAATAAACGAAAGTTTAACTAAGCTATACTAACCCCAGGGTTGGTCAATTTCGTGCCAGCCACACCCTGGAGCTAGCAAAAAAAAAAAAAAAAAAAAAAAAAAAAAAAAGTCTTCATC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</t>
  </si>
  <si>
    <t>pBVT244</t>
  </si>
  <si>
    <t>TaGu mRNA plasmid</t>
  </si>
  <si>
    <t>AGGGGTTCCGCGCACATTTCCCCGAAAAGTGCCACCTGACGTCCCAATGATTAATACGACTCACTATAAGGAATAAACTAGTATTCTTCTGGTCCCCACAGACTCAGAGAGAACCCGCCACCATGGAGAAGGTGATGGTCACCGTTCCGGACAAGAACCCTCCATGTCCATGCTGCGGCACCCGGGTGAACAGCGTGCTGAACCTTATCGAGCACCTGAAGGTCAGCCACGGAAAGCGGGGCGTGTGCTTCCGGTGCGCGAAGTGTGGGAAGGAAAATAGCAACTACCACAGCGTGGTGTGCCATTTCCCAAAATGTAGAGGACCTGAGACAGAGAAAGCTCCAGCCGGCGAGTGGATTTGTGAAGTGTGCAACAGAGACTTCACCACCAAAATCGGCCTGGGCCAGCATAAGAGATTAGCTCACCCCGCTGTTCGGAATCAGGAGAGAATCGTCGCCAGCCAGCCTAAGGAAACTAGCAACAGAGGCGCTCACAAAAGATGCTGGACCAAAGAGGAGGAGGAACTGCTGATCAGACTGGAAGCCCAGTTTGAGGGCAACAAGAACATCAACAAGCTGATCGCAGAACACATCACCACAAAGACCGCCAAGCAGATCTCCGATAAGAGGAGACTGCTGAGCCGCAAGCCTGCCGAGGAGCCTAGAGAGGAACCTGGCACATGCCACCACACCAGACGGGCAGCTGCCAGCCTGAGAACAGAGCCCGAGATGTCCCACCACGCTCAGGCCGAAGATCGGGATAATGGCCCTGGCCGGAGACCCCTGCCTGGTAGAGCCGCCGCCGGCGGCAGAACAATGGACGAGATCAGGAGACACCCTGACAAGGGCAATGGACAGCAGCGGCCTACCAAACAGAAGTCTGAGGAGCAGCTGCAAGCCTACTACAAAAAGACACTGGAGGAGCGGCTGAGCGCCGGAGCCCTGAATACCTTCCCCCGCGCCTTCAAGCAAGTGATGGAAGGCAGAGATATCAAGCTGGTGATCAACCAGACAGCCCAGGACTGCTTCGGCTGTCTGGAGAGCATCTCTCAGATCAGAACAGCGACCAGAGATAAGAAAGATACCGTGACCAGAGAGAAGCACCCGAAGAAGCCATTCCAAAAGTGGATGAAGGACCGGGCCATAAAGAAGGGCAACTACCTGAGGTTCCAGAGATTGTTCTACCTGGACCGAGGCAAACTGGCCAAGATCATCCTGGACGATATCGAATGCCTGAGCTGCGACATCCCCCTGTCTGAGATCTACAGCGTGTTTAAGACAAGATGGGAAACCACAGGAAGCTTCAAATCTCTGGGCGATTTTAAAACCTACGGCAAGGCCGACAACACTGCCTTCAGAGAACTGATTACAGCTAAGGAAATCGAGAAAAACGTGCAGGAGATGAGCAAGGGCAGCGCCCCTGGCCCTGACGGTATCACCCTGGGAGATGTGGTGAAAATGGACCCCGAGTTCAGCCGCACAATGGAGATCTTCAACCTGTGGCTGACCACTGGCAAAATCCCTGACATGGTGCGGGGATGCCGCACCGTGCTGATACCTAAGAGCAGCAAGCCAGATAGACTGAAGGATATCAACAACTGGCGGCCTATCACAATCGGCAGCATCCTGCTCCGGCTGTTTAGCAGAATCGTAACCGCCCGTCTGAGTAAGGCCTGTCCTCTGAACCCCAGACAGCGGGGCTTCATCCGGGCCGCCGGCTGCAGCGAGAACCTCAAACTGCTGCAGACCATCATCTGGTCGGCCAAACGAGAGCACAGACCTCTCGGCGTGGTGTTCGTGGACATCGCCAAAGCTTTTGATACCGTCTCCCACCAGCACATCATCCACGCCCTGCAGCAGCGGGAAGTGGACCCTCACATCGTGGGACTGGTGTCCAACATGTACGAGAACATCAGCACTTATATCACCACCAAGAGAAACACCCACACAGACAAGATCCAGATCAGAGTGGGCGTTAAGCAGGGCGATCCTATGTCTCCTCTGCTGTTCAACCTGGCTATGGACCCTCTGCTCTGTAAACTGGAGGAGTCTGGCAAGGGATACCACAGAGGCCAAAGCTCCATCACCGCTATGGCCTTTGCCGACGACCTGGTGCTGCTGTCTGATTCTTGGGAGAACATGAATACCAACATAAGCATCCTGGAAACATTCTGCAACCTTACAGGCCTGAAAACCCAGGGACAAAAGTGCCACGGCTTTTACATCAAGCCTACCAAAGACAGCTACACCATCAACGACTGCGCCGCCTGGACCATCAACGGCACCCCTTTAAACATGATCGACCCTGGAGAAAGCGAGAAGTATCTGGGCCTGCAGTTCGACCCCTGGATCGGCATCGCTAGAAGCGGCCTGAGCACAAAGCTGGACTTTTGGCTGCAGAGAATTGACCAGGCCCCTCTGAAGCCTCTGCAGAAAACCGACATCCTGAAAACCTACACAATCCCTCGGCTGATCTACATTGCCGATCACAGCGAGGTAAAGACCGCCCTGCTGGAAACCCTGGACCAAAAGATCAGAACCGCCGTGAAGGAATGGCTCCACCTGCCCCCCTGCACCTGCGACGCTATCCTGTACAGCAGCACCAGGGACGGCGGCCTGGGCATCACCAAGCTGGCGGGCCTGATCCCCTCCGTCCAGGCTAGACGGCTGCATAGAATCGCCCAGAGCAGCGATGACACAATGAAGTGCTTTATGGAAAAGGAAAAGATGGAACAGCTGCACAAGAAGCTGTGGATTCAGGCCGGTGGCGACAGAGAGAACATTCCTAGCATCTGGGAGGCGCCGCCTAGTAGCGAGCCTCCCAACAACGTGTCTACCAATTCTGAGTGGGAAGCCCCTACACAGAAGGACAAGTTCCCTAAGCCTTGTAATTGGAGAAAGAACGAGTTCAAGAAGTGGACAAAGCTGGCCTCTCAGGGCCGGGGAATTGTGAATTTCGAGCGGGACAAGATCAGCAATCACTGGATTCAGTACTACAGAAGAATCCCACACAGAAAGCTGCTGACGGCCCTTCAGCTGAGAGCCAACGTGTACCCCACGCGGGAGTTCCTGGCCAGAGGTAGACAGGACCAGTACATCAAGGCCTGCAGACATTGTGATGCTGATATCGAGTCTTGCGCCCACATCATCGGCAACTGCCCTGTGACACAGGACGCGAGAATCAAAAGACACAACTACATCTGCGAGCTGCTGCTGGAAGAGGCCAAGAAGAAGGACTGGGTGGTGTTCAAGGAACCCCACATCAGAGACAGCAATAAGGAACTCTATAAACCTGACCTGATCTTCGTGAAGGACGCCCGGGCCCTGGTCGTGGACGTGACCGTGAGATACGAGGCCGCCAAGTCTAGCCTGGAGGAGGCTGCCGCCGAGAAAGTGCGGAAGTACAAGCACCTTGAAACAGAAGTGCGGCACCTGACCAACGCCAAGGACGTCACATTCGTGGGCTTCCCCCTGGGCGCCAGAGGCAAATGGCACCAGGATAACTTCAAGCTGCTGACAGAGCTGGGCCTGAGCAAGTCCCGCCAAGTGAAGATGGCCGAGACCTTCAGCACCGTGGCCCTGTTCTCCTCTGTGGACATCGTGCACATGTTCGCTAGCAGAGCCAGAAAGAGCATGGTGATGCATATGGGTGGAGGTAGCGGGGGCAGTGGAGGGATGGGGAGCGACTACAAAGACCATGACGGTGATTATAAAGATCATGACATCGATTACAAGGATGACGATGACAAGAAGTGATGACCTCGAGCTGGTACTGCATGCACGCAATGCTAGCTGCCCCTTTCCCGTCCTGGGTACCCCGAGTCTCCCCCGACCTCGGGTCCCAGGTATGCTCCCACCTCCACCTGCCCCACTCACCACCTCTGCTAGTTCCAGACACCTCCCAAGCACGCAGCAATGCAGCTCAAAACGCTTAGCCTAGCCACACCCCCACGGGAAACAGCAGTGATTAACCTTTAGCAATAAACGAAAGTTTAACTAAGCTATACTAACCCCAGGGTTGGTCAATTTCGTGCCAGCCACACCCTGGAGCTAGCAAAAAAAAAAAAAAAAAAAAAAAAAAAAAAAAGTCTTCATC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</t>
  </si>
  <si>
    <t>SI Table 8: DNA and RNA sequences used in this study</t>
  </si>
  <si>
    <t xml:space="preserve">Supplementary Table 9: Percentage identity matrix of R2s. </t>
  </si>
  <si>
    <t>https://docs.google.com/spreadsheets/d/1ezhEXxxZUNj4-8vFlAO0ha_7kEQ_kHVD69bBPqCkXLw/edit?usp=sharing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</si>
</sst>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1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i/>
      <color theme="1"/>
      <name val="Arial"/>
      <scheme val="minor"/>
    </font>
    <font>
      <color theme="1"/>
      <name val="Arial"/>
      <scheme val="minor"/>
    </font>
    <font>
      <b/>
      <color theme="1"/>
      <name val="Arial"/>
      <scheme val="minor"/>
    </font>
    <font>
      <i/>
      <color theme="1"/>
      <name val="Arial"/>
    </font>
    <font>
      <color rgb="FF000000"/>
      <name val="Arial"/>
      <scheme val="minor"/>
    </font>
    <font>
      <b/>
      <color rgb="FF000000"/>
      <name val="Arial"/>
      <scheme val="minor"/>
    </font>
    <font>
      <u/>
      <color rgb="FF000000"/>
    </font>
    <font>
      <u/>
      <color rgb="FF000000"/>
    </font>
    <font>
      <b/>
      <u/>
      <color rgb="FF000000"/>
    </font>
    <font>
      <b/>
      <color rgb="FF000000"/>
      <name val="Arial"/>
    </font>
    <font>
      <color theme="1"/>
      <name val="&quot;Aptos Narrow&quot;"/>
    </font>
    <font>
      <b/>
      <color rgb="FF000000"/>
      <name val="&quot;Aptos Narrow&quot;"/>
    </font>
    <font>
      <color rgb="FF000000"/>
      <name val="&quot;Aptos Narrow&quot;"/>
    </font>
    <font>
      <color rgb="FF000000"/>
      <name val="Lucida Console"/>
    </font>
    <font>
      <color rgb="FF333333"/>
      <name val="Lucida Console"/>
    </font>
    <font>
      <color theme="1"/>
      <name val="Lucida Console"/>
    </font>
    <font>
      <color rgb="FF222222"/>
      <name val="Lucida Console"/>
    </font>
    <font>
      <u/>
      <color rgb="FF0000FF"/>
    </font>
  </fonts>
  <fills count="8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  <fill>
      <patternFill patternType="solid">
        <fgColor rgb="FFD9EAD3"/>
        <bgColor rgb="FFD9EAD3"/>
      </patternFill>
    </fill>
    <fill>
      <patternFill patternType="solid">
        <fgColor rgb="FFE06666"/>
        <bgColor rgb="FFE06666"/>
      </patternFill>
    </fill>
    <fill>
      <patternFill patternType="solid">
        <fgColor rgb="FFB4E5A2"/>
        <bgColor rgb="FFB4E5A2"/>
      </patternFill>
    </fill>
    <fill>
      <patternFill patternType="solid">
        <fgColor rgb="FFE8E8E8"/>
        <bgColor rgb="FFE8E8E8"/>
      </patternFill>
    </fill>
  </fills>
  <borders count="1">
    <border/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vertical="bottom"/>
    </xf>
    <xf borderId="0" fillId="0" fontId="2" numFmtId="0" xfId="0" applyAlignment="1" applyFon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3" numFmtId="0" xfId="0" applyAlignment="1" applyFont="1">
      <alignment readingOrder="0"/>
    </xf>
    <xf borderId="0" fillId="0" fontId="4" numFmtId="0" xfId="0" applyAlignment="1" applyFont="1">
      <alignment readingOrder="0"/>
    </xf>
    <xf borderId="0" fillId="0" fontId="3" numFmtId="0" xfId="0" applyFont="1"/>
    <xf borderId="0" fillId="0" fontId="3" numFmtId="0" xfId="0" applyAlignment="1" applyFont="1">
      <alignment readingOrder="0"/>
    </xf>
    <xf borderId="0" fillId="2" fontId="0" numFmtId="0" xfId="0" applyAlignment="1" applyFill="1" applyFont="1">
      <alignment horizontal="left" readingOrder="0"/>
    </xf>
    <xf borderId="0" fillId="0" fontId="5" numFmtId="0" xfId="0" applyAlignment="1" applyFont="1">
      <alignment readingOrder="0"/>
    </xf>
    <xf borderId="0" fillId="0" fontId="1" numFmtId="0" xfId="0" applyAlignment="1" applyFont="1">
      <alignment shrinkToFit="0" vertical="bottom" wrapText="0"/>
    </xf>
    <xf borderId="0" fillId="0" fontId="6" numFmtId="0" xfId="0" applyAlignment="1" applyFont="1">
      <alignment vertical="bottom"/>
    </xf>
    <xf borderId="0" fillId="0" fontId="2" numFmtId="0" xfId="0" applyAlignment="1" applyFont="1">
      <alignment shrinkToFit="0" vertical="bottom" wrapText="0"/>
    </xf>
    <xf borderId="0" fillId="0" fontId="6" numFmtId="0" xfId="0" applyAlignment="1" applyFont="1">
      <alignment readingOrder="0" vertical="bottom"/>
    </xf>
    <xf borderId="0" fillId="0" fontId="4" numFmtId="0" xfId="0" applyAlignment="1" applyFont="1">
      <alignment shrinkToFit="0" wrapText="0"/>
    </xf>
    <xf borderId="0" fillId="3" fontId="1" numFmtId="0" xfId="0" applyAlignment="1" applyFill="1" applyFont="1">
      <alignment readingOrder="0" vertical="bottom"/>
    </xf>
    <xf borderId="0" fillId="3" fontId="1" numFmtId="0" xfId="0" applyAlignment="1" applyFont="1">
      <alignment vertical="bottom"/>
    </xf>
    <xf borderId="0" fillId="0" fontId="7" numFmtId="0" xfId="0" applyFont="1"/>
    <xf borderId="0" fillId="3" fontId="5" numFmtId="0" xfId="0" applyAlignment="1" applyFont="1">
      <alignment readingOrder="0"/>
    </xf>
    <xf borderId="0" fillId="3" fontId="4" numFmtId="0" xfId="0" applyFont="1"/>
    <xf borderId="0" fillId="3" fontId="7" numFmtId="0" xfId="0" applyFont="1"/>
    <xf borderId="0" fillId="0" fontId="8" numFmtId="0" xfId="0" applyAlignment="1" applyFont="1">
      <alignment readingOrder="0"/>
    </xf>
    <xf borderId="0" fillId="4" fontId="5" numFmtId="0" xfId="0" applyAlignment="1" applyFill="1" applyFont="1">
      <alignment readingOrder="0"/>
    </xf>
    <xf borderId="0" fillId="4" fontId="4" numFmtId="0" xfId="0" applyAlignment="1" applyFont="1">
      <alignment readingOrder="0"/>
    </xf>
    <xf borderId="0" fillId="4" fontId="4" numFmtId="9" xfId="0" applyAlignment="1" applyFont="1" applyNumberFormat="1">
      <alignment readingOrder="0"/>
    </xf>
    <xf borderId="0" fillId="4" fontId="4" numFmtId="11" xfId="0" applyAlignment="1" applyFont="1" applyNumberFormat="1">
      <alignment readingOrder="0"/>
    </xf>
    <xf borderId="0" fillId="4" fontId="7" numFmtId="0" xfId="0" applyFont="1"/>
    <xf borderId="0" fillId="4" fontId="9" numFmtId="0" xfId="0" applyFont="1"/>
    <xf borderId="0" fillId="0" fontId="4" numFmtId="9" xfId="0" applyAlignment="1" applyFont="1" applyNumberFormat="1">
      <alignment readingOrder="0"/>
    </xf>
    <xf borderId="0" fillId="0" fontId="4" numFmtId="11" xfId="0" applyAlignment="1" applyFont="1" applyNumberFormat="1">
      <alignment readingOrder="0"/>
    </xf>
    <xf borderId="0" fillId="0" fontId="10" numFmtId="0" xfId="0" applyFont="1"/>
    <xf borderId="0" fillId="5" fontId="5" numFmtId="0" xfId="0" applyAlignment="1" applyFill="1" applyFont="1">
      <alignment readingOrder="0"/>
    </xf>
    <xf borderId="0" fillId="5" fontId="5" numFmtId="9" xfId="0" applyAlignment="1" applyFont="1" applyNumberFormat="1">
      <alignment readingOrder="0"/>
    </xf>
    <xf borderId="0" fillId="5" fontId="11" numFmtId="0" xfId="0" applyFont="1"/>
    <xf borderId="0" fillId="0" fontId="2" numFmtId="0" xfId="0" applyAlignment="1" applyFont="1">
      <alignment vertical="bottom"/>
    </xf>
    <xf borderId="0" fillId="0" fontId="2" numFmtId="0" xfId="0" applyAlignment="1" applyFont="1">
      <alignment readingOrder="0" shrinkToFit="0" vertical="bottom" wrapText="0"/>
    </xf>
    <xf borderId="0" fillId="5" fontId="2" numFmtId="0" xfId="0" applyAlignment="1" applyFont="1">
      <alignment readingOrder="0" vertical="bottom"/>
    </xf>
    <xf borderId="0" fillId="0" fontId="4" numFmtId="0" xfId="0" applyAlignment="1" applyFont="1">
      <alignment readingOrder="0" shrinkToFit="0" wrapText="0"/>
    </xf>
    <xf borderId="0" fillId="0" fontId="2" numFmtId="0" xfId="0" applyAlignment="1" applyFont="1">
      <alignment horizontal="right" vertical="bottom"/>
    </xf>
    <xf borderId="0" fillId="6" fontId="12" numFmtId="0" xfId="0" applyAlignment="1" applyFill="1" applyFont="1">
      <alignment horizontal="left" readingOrder="0" vertical="bottom"/>
    </xf>
    <xf borderId="0" fillId="6" fontId="13" numFmtId="0" xfId="0" applyAlignment="1" applyFont="1">
      <alignment horizontal="left" vertical="bottom"/>
    </xf>
    <xf borderId="0" fillId="6" fontId="13" numFmtId="0" xfId="0" applyAlignment="1" applyFont="1">
      <alignment horizontal="left" shrinkToFit="0" vertical="bottom" wrapText="0"/>
    </xf>
    <xf borderId="0" fillId="7" fontId="14" numFmtId="0" xfId="0" applyAlignment="1" applyFill="1" applyFont="1">
      <alignment horizontal="left" readingOrder="0" vertical="bottom"/>
    </xf>
    <xf borderId="0" fillId="7" fontId="14" numFmtId="0" xfId="0" applyAlignment="1" applyFont="1">
      <alignment horizontal="left" readingOrder="0" shrinkToFit="0" vertical="bottom" wrapText="0"/>
    </xf>
    <xf borderId="0" fillId="0" fontId="15" numFmtId="0" xfId="0" applyAlignment="1" applyFont="1">
      <alignment horizontal="left" readingOrder="0" vertical="bottom"/>
    </xf>
    <xf borderId="0" fillId="0" fontId="16" numFmtId="0" xfId="0" applyAlignment="1" applyFont="1">
      <alignment horizontal="left" readingOrder="0" shrinkToFit="0" vertical="bottom" wrapText="0"/>
    </xf>
    <xf borderId="0" fillId="0" fontId="17" numFmtId="0" xfId="0" applyAlignment="1" applyFont="1">
      <alignment horizontal="left" readingOrder="0" shrinkToFit="0" wrapText="0"/>
    </xf>
    <xf borderId="0" fillId="6" fontId="14" numFmtId="0" xfId="0" applyAlignment="1" applyFont="1">
      <alignment horizontal="left" readingOrder="0" vertical="bottom"/>
    </xf>
    <xf borderId="0" fillId="0" fontId="17" numFmtId="0" xfId="0" applyAlignment="1" applyFont="1">
      <alignment horizontal="left" readingOrder="0" shrinkToFit="0" vertical="bottom" wrapText="0"/>
    </xf>
    <xf borderId="0" fillId="0" fontId="18" numFmtId="0" xfId="0" applyAlignment="1" applyFont="1">
      <alignment horizontal="left" readingOrder="0" shrinkToFit="0" vertical="bottom" wrapText="0"/>
    </xf>
    <xf borderId="0" fillId="0" fontId="19" numFmtId="0" xfId="0" applyAlignment="1" applyFont="1">
      <alignment horizontal="left" readingOrder="0" shrinkToFit="0" vertical="bottom" wrapText="0"/>
    </xf>
    <xf borderId="0" fillId="0" fontId="18" numFmtId="0" xfId="0" applyAlignment="1" applyFont="1">
      <alignment horizontal="left" readingOrder="0" shrinkToFit="0" wrapText="0"/>
    </xf>
    <xf borderId="0" fillId="0" fontId="20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14" Type="http://schemas.openxmlformats.org/officeDocument/2006/relationships/worksheet" Target="worksheets/sheet10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hyperlink" Target="https://docs.google.com/spreadsheets/d/1ezhEXxxZUNj4-8vFlAO0ha_7kEQ_kHVD69bBPqCkXLw/edit?usp=sharing" TargetMode="External"/><Relationship Id="rId2" Type="http://schemas.openxmlformats.org/officeDocument/2006/relationships/drawing" Target="../drawings/drawing10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1" t="s">
        <v>1</v>
      </c>
      <c r="B2" s="2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1" t="s">
        <v>3</v>
      </c>
      <c r="B3" s="3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1" t="s">
        <v>5</v>
      </c>
      <c r="B4" s="3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1" t="s">
        <v>7</v>
      </c>
      <c r="B5" s="3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1" t="s">
        <v>9</v>
      </c>
      <c r="B6" s="2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1" t="s">
        <v>11</v>
      </c>
      <c r="B7" s="3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1" t="s">
        <v>13</v>
      </c>
      <c r="B8" s="3" t="s">
        <v>14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1" t="s">
        <v>15</v>
      </c>
      <c r="B9" s="3" t="s">
        <v>16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1" t="s">
        <v>17</v>
      </c>
      <c r="B10" s="3" t="s">
        <v>18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</sheetData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sheetData>
    <row r="1">
      <c r="A1" s="10" t="s">
        <v>3825</v>
      </c>
    </row>
    <row r="2">
      <c r="A2" s="53" t="s">
        <v>3826</v>
      </c>
    </row>
  </sheetData>
  <hyperlinks>
    <hyperlink r:id="rId1" ref="A2"/>
  </hyperlinks>
  <printOptions horizontalCentered="1"/>
  <pageMargins bottom="0.75" footer="0.0" header="0.0" left="0.7" right="0.7" top="0.75"/>
  <pageSetup fitToHeight="0" paperSize="9" cellComments="atEnd" orientation="portrait" pageOrder="overThenDown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4.13"/>
    <col customWidth="1" min="2" max="2" width="18.5"/>
    <col customWidth="1" min="4" max="4" width="22.63"/>
    <col customWidth="1" min="5" max="5" width="14.38"/>
    <col customWidth="1" min="7" max="7" width="25.75"/>
    <col customWidth="1" min="8" max="8" width="14.0"/>
  </cols>
  <sheetData>
    <row r="1">
      <c r="A1" s="1" t="s">
        <v>19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>
      <c r="A2" s="4" t="s">
        <v>20</v>
      </c>
      <c r="B2" s="1" t="s">
        <v>21</v>
      </c>
      <c r="D2" s="4" t="s">
        <v>20</v>
      </c>
      <c r="E2" s="1" t="s">
        <v>21</v>
      </c>
      <c r="G2" s="4" t="s">
        <v>20</v>
      </c>
      <c r="H2" s="1" t="s">
        <v>21</v>
      </c>
    </row>
    <row r="3">
      <c r="A3" s="5" t="s">
        <v>22</v>
      </c>
      <c r="B3" s="6" t="s">
        <v>23</v>
      </c>
      <c r="D3" s="7"/>
      <c r="E3" s="6" t="s">
        <v>24</v>
      </c>
      <c r="G3" s="8" t="s">
        <v>25</v>
      </c>
      <c r="H3" s="6" t="s">
        <v>26</v>
      </c>
    </row>
    <row r="4">
      <c r="A4" s="5"/>
      <c r="B4" s="6" t="s">
        <v>27</v>
      </c>
      <c r="D4" s="7"/>
      <c r="E4" s="6" t="s">
        <v>28</v>
      </c>
      <c r="H4" s="6" t="s">
        <v>29</v>
      </c>
    </row>
    <row r="5">
      <c r="A5" s="5"/>
      <c r="B5" s="6" t="s">
        <v>30</v>
      </c>
      <c r="D5" s="7"/>
      <c r="E5" s="6" t="s">
        <v>31</v>
      </c>
      <c r="H5" s="6" t="s">
        <v>32</v>
      </c>
    </row>
    <row r="6">
      <c r="A6" s="5"/>
      <c r="B6" s="6" t="s">
        <v>33</v>
      </c>
      <c r="D6" s="7"/>
      <c r="E6" s="6" t="s">
        <v>34</v>
      </c>
      <c r="G6" s="5" t="s">
        <v>35</v>
      </c>
      <c r="H6" s="6" t="s">
        <v>36</v>
      </c>
    </row>
    <row r="7">
      <c r="A7" s="5"/>
      <c r="B7" s="6" t="s">
        <v>37</v>
      </c>
      <c r="D7" s="7"/>
      <c r="E7" s="6" t="s">
        <v>38</v>
      </c>
      <c r="H7" s="6" t="s">
        <v>39</v>
      </c>
    </row>
    <row r="8">
      <c r="A8" s="5" t="s">
        <v>40</v>
      </c>
      <c r="B8" s="6" t="s">
        <v>41</v>
      </c>
      <c r="D8" s="5" t="s">
        <v>42</v>
      </c>
      <c r="E8" s="6" t="s">
        <v>43</v>
      </c>
      <c r="H8" s="6" t="s">
        <v>44</v>
      </c>
    </row>
    <row r="9">
      <c r="A9" s="7"/>
      <c r="B9" s="6" t="s">
        <v>45</v>
      </c>
      <c r="D9" s="7"/>
      <c r="E9" s="6" t="s">
        <v>46</v>
      </c>
      <c r="H9" s="6" t="s">
        <v>47</v>
      </c>
    </row>
    <row r="10">
      <c r="A10" s="7"/>
      <c r="B10" s="6" t="s">
        <v>48</v>
      </c>
      <c r="D10" s="5" t="s">
        <v>35</v>
      </c>
      <c r="E10" s="6" t="s">
        <v>49</v>
      </c>
      <c r="G10" s="5" t="s">
        <v>50</v>
      </c>
      <c r="H10" s="6" t="s">
        <v>51</v>
      </c>
    </row>
    <row r="11">
      <c r="A11" s="5" t="s">
        <v>52</v>
      </c>
      <c r="B11" s="6" t="s">
        <v>53</v>
      </c>
      <c r="D11" s="7"/>
      <c r="E11" s="6" t="s">
        <v>54</v>
      </c>
      <c r="H11" s="6" t="s">
        <v>55</v>
      </c>
    </row>
    <row r="12">
      <c r="A12" s="7"/>
      <c r="B12" s="6" t="s">
        <v>56</v>
      </c>
      <c r="D12" s="7"/>
      <c r="E12" s="6" t="s">
        <v>57</v>
      </c>
      <c r="H12" s="6" t="s">
        <v>58</v>
      </c>
    </row>
    <row r="13">
      <c r="A13" s="7"/>
      <c r="B13" s="6" t="s">
        <v>59</v>
      </c>
      <c r="D13" s="7"/>
      <c r="E13" s="6" t="s">
        <v>60</v>
      </c>
      <c r="H13" s="6" t="s">
        <v>61</v>
      </c>
    </row>
    <row r="14">
      <c r="A14" s="5" t="s">
        <v>62</v>
      </c>
      <c r="B14" s="6" t="s">
        <v>63</v>
      </c>
      <c r="D14" s="7"/>
      <c r="E14" s="6" t="s">
        <v>64</v>
      </c>
      <c r="G14" s="5" t="s">
        <v>65</v>
      </c>
      <c r="H14" s="6" t="s">
        <v>66</v>
      </c>
    </row>
    <row r="15">
      <c r="A15" s="7"/>
      <c r="B15" s="6" t="s">
        <v>67</v>
      </c>
      <c r="D15" s="7"/>
      <c r="E15" s="6" t="s">
        <v>68</v>
      </c>
      <c r="G15" s="5" t="s">
        <v>69</v>
      </c>
      <c r="H15" s="6" t="s">
        <v>70</v>
      </c>
    </row>
    <row r="16">
      <c r="A16" s="7"/>
      <c r="B16" s="6" t="s">
        <v>71</v>
      </c>
      <c r="D16" s="7"/>
      <c r="E16" s="6" t="s">
        <v>72</v>
      </c>
      <c r="G16" s="5" t="s">
        <v>73</v>
      </c>
      <c r="H16" s="9" t="s">
        <v>74</v>
      </c>
    </row>
    <row r="17">
      <c r="A17" s="7"/>
      <c r="B17" s="6" t="s">
        <v>75</v>
      </c>
      <c r="D17" s="7"/>
      <c r="E17" s="6" t="s">
        <v>76</v>
      </c>
      <c r="G17" s="5" t="s">
        <v>77</v>
      </c>
      <c r="H17" s="6" t="s">
        <v>78</v>
      </c>
    </row>
    <row r="18">
      <c r="A18" s="7"/>
      <c r="B18" s="6" t="s">
        <v>79</v>
      </c>
      <c r="D18" s="7"/>
      <c r="E18" s="6" t="s">
        <v>80</v>
      </c>
      <c r="G18" s="5" t="s">
        <v>81</v>
      </c>
      <c r="H18" s="6" t="s">
        <v>82</v>
      </c>
    </row>
    <row r="19">
      <c r="A19" s="5" t="s">
        <v>83</v>
      </c>
      <c r="B19" s="6" t="s">
        <v>84</v>
      </c>
      <c r="D19" s="7"/>
      <c r="E19" s="6" t="s">
        <v>85</v>
      </c>
      <c r="G19" s="5"/>
      <c r="H19" s="6" t="s">
        <v>86</v>
      </c>
    </row>
    <row r="20">
      <c r="A20" s="7"/>
      <c r="B20" s="6" t="s">
        <v>87</v>
      </c>
      <c r="D20" s="7"/>
      <c r="E20" s="6" t="s">
        <v>88</v>
      </c>
      <c r="G20" s="5" t="s">
        <v>89</v>
      </c>
      <c r="H20" s="6" t="s">
        <v>90</v>
      </c>
    </row>
    <row r="21">
      <c r="A21" s="5" t="s">
        <v>91</v>
      </c>
      <c r="B21" s="6" t="s">
        <v>92</v>
      </c>
      <c r="D21" s="7"/>
      <c r="E21" s="6" t="s">
        <v>93</v>
      </c>
      <c r="G21" s="5" t="s">
        <v>94</v>
      </c>
      <c r="H21" s="6" t="s">
        <v>95</v>
      </c>
    </row>
    <row r="22">
      <c r="A22" s="7"/>
      <c r="B22" s="6" t="s">
        <v>96</v>
      </c>
      <c r="D22" s="7"/>
      <c r="E22" s="6" t="s">
        <v>97</v>
      </c>
      <c r="H22" s="6" t="s">
        <v>98</v>
      </c>
    </row>
    <row r="23">
      <c r="A23" s="5" t="s">
        <v>99</v>
      </c>
      <c r="B23" s="6" t="s">
        <v>100</v>
      </c>
      <c r="D23" s="7"/>
      <c r="E23" s="6" t="s">
        <v>101</v>
      </c>
      <c r="H23" s="6" t="s">
        <v>102</v>
      </c>
    </row>
    <row r="24">
      <c r="A24" s="5" t="s">
        <v>103</v>
      </c>
      <c r="B24" s="6" t="s">
        <v>104</v>
      </c>
      <c r="D24" s="5" t="s">
        <v>105</v>
      </c>
      <c r="E24" s="6" t="s">
        <v>106</v>
      </c>
      <c r="H24" s="6" t="s">
        <v>107</v>
      </c>
    </row>
    <row r="25">
      <c r="A25" s="7"/>
      <c r="B25" s="6" t="s">
        <v>108</v>
      </c>
      <c r="D25" s="7"/>
      <c r="E25" s="6" t="s">
        <v>109</v>
      </c>
      <c r="G25" s="5" t="s">
        <v>110</v>
      </c>
      <c r="H25" s="6" t="s">
        <v>111</v>
      </c>
    </row>
    <row r="26">
      <c r="A26" s="7"/>
      <c r="B26" s="6" t="s">
        <v>112</v>
      </c>
      <c r="D26" s="5" t="s">
        <v>113</v>
      </c>
      <c r="E26" s="6" t="s">
        <v>114</v>
      </c>
    </row>
    <row r="27">
      <c r="A27" s="7"/>
      <c r="B27" s="6" t="s">
        <v>115</v>
      </c>
      <c r="D27" s="7"/>
      <c r="E27" s="6" t="s">
        <v>116</v>
      </c>
    </row>
    <row r="28">
      <c r="A28" s="7"/>
      <c r="B28" s="6" t="s">
        <v>117</v>
      </c>
      <c r="D28" s="7"/>
      <c r="E28" s="6" t="s">
        <v>118</v>
      </c>
    </row>
    <row r="29">
      <c r="A29" s="7"/>
      <c r="B29" s="6" t="s">
        <v>119</v>
      </c>
      <c r="D29" s="7"/>
      <c r="E29" s="6" t="s">
        <v>120</v>
      </c>
    </row>
    <row r="30">
      <c r="A30" s="5" t="s">
        <v>121</v>
      </c>
      <c r="B30" s="6" t="s">
        <v>122</v>
      </c>
      <c r="D30" s="7"/>
      <c r="E30" s="6" t="s">
        <v>123</v>
      </c>
    </row>
    <row r="31">
      <c r="A31" s="5" t="s">
        <v>124</v>
      </c>
      <c r="B31" s="6" t="s">
        <v>125</v>
      </c>
      <c r="D31" s="7"/>
      <c r="E31" s="6" t="s">
        <v>126</v>
      </c>
    </row>
    <row r="32">
      <c r="A32" s="5" t="s">
        <v>127</v>
      </c>
      <c r="B32" s="6" t="s">
        <v>128</v>
      </c>
      <c r="D32" s="7"/>
      <c r="E32" s="6" t="s">
        <v>129</v>
      </c>
    </row>
    <row r="33">
      <c r="A33" s="5" t="s">
        <v>130</v>
      </c>
      <c r="B33" s="6" t="s">
        <v>131</v>
      </c>
      <c r="D33" s="7"/>
      <c r="E33" s="6" t="s">
        <v>132</v>
      </c>
    </row>
    <row r="34">
      <c r="A34" s="7"/>
      <c r="B34" s="6" t="s">
        <v>133</v>
      </c>
      <c r="D34" s="7"/>
      <c r="E34" s="6" t="s">
        <v>134</v>
      </c>
    </row>
    <row r="35">
      <c r="A35" s="5" t="s">
        <v>135</v>
      </c>
      <c r="B35" s="6" t="s">
        <v>136</v>
      </c>
      <c r="D35" s="7"/>
      <c r="E35" s="6" t="s">
        <v>137</v>
      </c>
    </row>
    <row r="36">
      <c r="A36" s="7"/>
      <c r="B36" s="6" t="s">
        <v>138</v>
      </c>
      <c r="D36" s="7"/>
      <c r="E36" s="6" t="s">
        <v>139</v>
      </c>
    </row>
    <row r="37">
      <c r="A37" s="7"/>
      <c r="B37" s="6" t="s">
        <v>140</v>
      </c>
      <c r="D37" s="7"/>
      <c r="E37" s="6" t="s">
        <v>141</v>
      </c>
    </row>
    <row r="38">
      <c r="A38" s="7"/>
      <c r="B38" s="6" t="s">
        <v>142</v>
      </c>
      <c r="D38" s="7"/>
      <c r="E38" s="6" t="s">
        <v>143</v>
      </c>
    </row>
    <row r="39">
      <c r="A39" s="7"/>
      <c r="B39" s="6" t="s">
        <v>144</v>
      </c>
      <c r="D39" s="7"/>
      <c r="E39" s="6" t="s">
        <v>145</v>
      </c>
    </row>
    <row r="40">
      <c r="A40" s="7"/>
      <c r="B40" s="6" t="s">
        <v>146</v>
      </c>
      <c r="D40" s="7"/>
      <c r="E40" s="6" t="s">
        <v>147</v>
      </c>
    </row>
    <row r="41">
      <c r="A41" s="7"/>
      <c r="B41" s="6" t="s">
        <v>148</v>
      </c>
      <c r="D41" s="7"/>
      <c r="E41" s="6" t="s">
        <v>149</v>
      </c>
    </row>
    <row r="42">
      <c r="A42" s="7"/>
      <c r="B42" s="6" t="s">
        <v>150</v>
      </c>
      <c r="D42" s="7"/>
      <c r="E42" s="6" t="s">
        <v>151</v>
      </c>
    </row>
    <row r="43">
      <c r="A43" s="7"/>
      <c r="B43" s="6" t="s">
        <v>152</v>
      </c>
      <c r="D43" s="7"/>
      <c r="E43" s="6" t="s">
        <v>153</v>
      </c>
    </row>
    <row r="44">
      <c r="A44" s="7"/>
      <c r="B44" s="6" t="s">
        <v>154</v>
      </c>
      <c r="D44" s="7"/>
      <c r="E44" s="6" t="s">
        <v>155</v>
      </c>
    </row>
    <row r="45">
      <c r="A45" s="7"/>
      <c r="B45" s="6" t="s">
        <v>156</v>
      </c>
      <c r="D45" s="7"/>
      <c r="E45" s="6" t="s">
        <v>157</v>
      </c>
    </row>
    <row r="46">
      <c r="A46" s="7"/>
      <c r="B46" s="6" t="s">
        <v>158</v>
      </c>
      <c r="D46" s="7"/>
      <c r="E46" s="6" t="s">
        <v>159</v>
      </c>
    </row>
    <row r="47">
      <c r="A47" s="7"/>
      <c r="B47" s="6" t="s">
        <v>160</v>
      </c>
      <c r="D47" s="7"/>
      <c r="E47" s="6" t="s">
        <v>161</v>
      </c>
    </row>
    <row r="48">
      <c r="A48" s="7"/>
      <c r="B48" s="6" t="s">
        <v>162</v>
      </c>
      <c r="D48" s="7"/>
      <c r="E48" s="6" t="s">
        <v>163</v>
      </c>
    </row>
    <row r="49">
      <c r="A49" s="7"/>
      <c r="B49" s="6" t="s">
        <v>164</v>
      </c>
      <c r="D49" s="7"/>
      <c r="E49" s="6" t="s">
        <v>165</v>
      </c>
    </row>
    <row r="50">
      <c r="A50" s="7"/>
      <c r="B50" s="6" t="s">
        <v>166</v>
      </c>
      <c r="D50" s="7"/>
      <c r="E50" s="6" t="s">
        <v>167</v>
      </c>
    </row>
    <row r="51">
      <c r="A51" s="7"/>
      <c r="B51" s="6" t="s">
        <v>168</v>
      </c>
      <c r="D51" s="7"/>
      <c r="E51" s="6" t="s">
        <v>169</v>
      </c>
    </row>
    <row r="52">
      <c r="A52" s="7"/>
      <c r="B52" s="6" t="s">
        <v>170</v>
      </c>
      <c r="D52" s="7"/>
      <c r="E52" s="6" t="s">
        <v>171</v>
      </c>
    </row>
    <row r="53">
      <c r="A53" s="7"/>
      <c r="B53" s="6" t="s">
        <v>172</v>
      </c>
      <c r="D53" s="7"/>
      <c r="E53" s="6" t="s">
        <v>173</v>
      </c>
    </row>
    <row r="54">
      <c r="A54" s="7"/>
      <c r="B54" s="6" t="s">
        <v>174</v>
      </c>
      <c r="D54" s="7"/>
      <c r="E54" s="6" t="s">
        <v>175</v>
      </c>
    </row>
    <row r="55">
      <c r="A55" s="7"/>
      <c r="B55" s="6" t="s">
        <v>176</v>
      </c>
      <c r="D55" s="5" t="s">
        <v>177</v>
      </c>
      <c r="E55" s="6" t="s">
        <v>178</v>
      </c>
    </row>
    <row r="56">
      <c r="A56" s="7"/>
      <c r="B56" s="6" t="s">
        <v>179</v>
      </c>
      <c r="D56" s="5" t="s">
        <v>180</v>
      </c>
      <c r="E56" s="6" t="s">
        <v>181</v>
      </c>
    </row>
    <row r="57">
      <c r="A57" s="7"/>
      <c r="B57" s="6" t="s">
        <v>182</v>
      </c>
      <c r="D57" s="7" t="s">
        <v>183</v>
      </c>
      <c r="E57" s="6" t="s">
        <v>184</v>
      </c>
    </row>
    <row r="58">
      <c r="A58" s="7"/>
      <c r="B58" s="6" t="s">
        <v>185</v>
      </c>
      <c r="D58" s="5" t="s">
        <v>186</v>
      </c>
      <c r="E58" s="6" t="s">
        <v>187</v>
      </c>
    </row>
    <row r="59">
      <c r="A59" s="7"/>
      <c r="B59" s="6" t="s">
        <v>188</v>
      </c>
      <c r="D59" s="5" t="s">
        <v>189</v>
      </c>
      <c r="E59" s="6" t="s">
        <v>190</v>
      </c>
    </row>
    <row r="60">
      <c r="A60" s="7"/>
      <c r="B60" s="6" t="s">
        <v>191</v>
      </c>
      <c r="D60" s="5" t="s">
        <v>192</v>
      </c>
      <c r="E60" s="6" t="s">
        <v>193</v>
      </c>
    </row>
    <row r="61">
      <c r="A61" s="7"/>
      <c r="B61" s="6" t="s">
        <v>194</v>
      </c>
      <c r="D61" s="7"/>
      <c r="E61" s="6" t="s">
        <v>195</v>
      </c>
    </row>
    <row r="62">
      <c r="A62" s="7"/>
      <c r="B62" s="6" t="s">
        <v>196</v>
      </c>
      <c r="D62" s="7"/>
      <c r="E62" s="6" t="s">
        <v>197</v>
      </c>
    </row>
    <row r="63">
      <c r="A63" s="7"/>
      <c r="B63" s="6" t="s">
        <v>198</v>
      </c>
      <c r="D63" s="7"/>
      <c r="E63" s="6" t="s">
        <v>199</v>
      </c>
    </row>
    <row r="64">
      <c r="A64" s="7"/>
      <c r="B64" s="6" t="s">
        <v>200</v>
      </c>
      <c r="D64" s="7"/>
      <c r="E64" s="6" t="s">
        <v>201</v>
      </c>
    </row>
    <row r="65">
      <c r="A65" s="7"/>
      <c r="B65" s="6" t="s">
        <v>202</v>
      </c>
      <c r="D65" s="7"/>
      <c r="E65" s="6" t="s">
        <v>203</v>
      </c>
    </row>
    <row r="66">
      <c r="A66" s="7"/>
      <c r="B66" s="6" t="s">
        <v>204</v>
      </c>
      <c r="D66" s="7"/>
      <c r="E66" s="6" t="s">
        <v>205</v>
      </c>
    </row>
    <row r="67">
      <c r="A67" s="7"/>
      <c r="B67" s="6" t="s">
        <v>206</v>
      </c>
      <c r="D67" s="7"/>
      <c r="E67" s="6" t="s">
        <v>207</v>
      </c>
    </row>
    <row r="68">
      <c r="A68" s="7"/>
      <c r="B68" s="6" t="s">
        <v>208</v>
      </c>
      <c r="D68" s="5" t="s">
        <v>209</v>
      </c>
      <c r="E68" s="6" t="s">
        <v>210</v>
      </c>
    </row>
    <row r="69">
      <c r="A69" s="7"/>
      <c r="B69" s="6" t="s">
        <v>211</v>
      </c>
      <c r="D69" s="5" t="s">
        <v>212</v>
      </c>
      <c r="E69" s="6" t="s">
        <v>213</v>
      </c>
    </row>
    <row r="70">
      <c r="A70" s="7"/>
      <c r="B70" s="6" t="s">
        <v>214</v>
      </c>
      <c r="D70" s="7"/>
      <c r="E70" s="6" t="s">
        <v>215</v>
      </c>
    </row>
    <row r="71">
      <c r="A71" s="5" t="s">
        <v>216</v>
      </c>
      <c r="B71" s="6" t="s">
        <v>217</v>
      </c>
      <c r="D71" s="7"/>
      <c r="E71" s="6" t="s">
        <v>218</v>
      </c>
    </row>
    <row r="72">
      <c r="A72" s="7"/>
      <c r="B72" s="6" t="s">
        <v>217</v>
      </c>
      <c r="D72" s="5" t="s">
        <v>219</v>
      </c>
      <c r="E72" s="6" t="s">
        <v>220</v>
      </c>
    </row>
    <row r="74">
      <c r="A74" s="10" t="s">
        <v>221</v>
      </c>
    </row>
    <row r="142">
      <c r="A142" s="7"/>
    </row>
    <row r="143">
      <c r="A143" s="7"/>
    </row>
    <row r="144">
      <c r="A144" s="7"/>
    </row>
    <row r="145">
      <c r="A145" s="7"/>
    </row>
    <row r="146">
      <c r="A146" s="7"/>
    </row>
    <row r="147">
      <c r="A147" s="7"/>
    </row>
    <row r="148">
      <c r="A148" s="7"/>
    </row>
    <row r="149">
      <c r="A149" s="7"/>
    </row>
    <row r="150">
      <c r="A150" s="7"/>
    </row>
    <row r="151">
      <c r="A151" s="7"/>
    </row>
    <row r="152">
      <c r="A152" s="7"/>
    </row>
    <row r="153">
      <c r="A153" s="7"/>
    </row>
    <row r="154">
      <c r="A154" s="7"/>
    </row>
    <row r="155">
      <c r="A155" s="7"/>
    </row>
    <row r="156">
      <c r="A156" s="7"/>
    </row>
    <row r="157">
      <c r="A157" s="7"/>
    </row>
    <row r="158">
      <c r="A158" s="7"/>
    </row>
    <row r="159">
      <c r="A159" s="7"/>
    </row>
    <row r="160">
      <c r="A160" s="7"/>
    </row>
    <row r="161">
      <c r="A161" s="7"/>
    </row>
    <row r="162">
      <c r="A162" s="7"/>
    </row>
    <row r="163">
      <c r="A163" s="7"/>
    </row>
    <row r="164">
      <c r="A164" s="7"/>
    </row>
    <row r="165">
      <c r="A165" s="7"/>
    </row>
    <row r="166">
      <c r="A166" s="7"/>
    </row>
    <row r="167">
      <c r="A167" s="7"/>
    </row>
    <row r="168">
      <c r="A168" s="7"/>
    </row>
    <row r="169">
      <c r="A169" s="7"/>
    </row>
    <row r="170">
      <c r="A170" s="7"/>
    </row>
    <row r="171">
      <c r="A171" s="7"/>
    </row>
    <row r="172">
      <c r="A172" s="7"/>
    </row>
    <row r="173">
      <c r="A173" s="7"/>
    </row>
    <row r="174">
      <c r="A174" s="7"/>
    </row>
    <row r="175">
      <c r="A175" s="7"/>
    </row>
    <row r="176">
      <c r="A176" s="7"/>
    </row>
    <row r="177">
      <c r="A177" s="7"/>
    </row>
    <row r="178">
      <c r="A178" s="7"/>
    </row>
    <row r="179">
      <c r="A179" s="7"/>
    </row>
    <row r="180">
      <c r="A180" s="7"/>
    </row>
    <row r="181">
      <c r="A181" s="7"/>
    </row>
    <row r="182">
      <c r="A182" s="7"/>
    </row>
    <row r="183">
      <c r="A183" s="7"/>
    </row>
    <row r="184">
      <c r="A184" s="7"/>
    </row>
    <row r="185">
      <c r="A185" s="7"/>
    </row>
    <row r="186">
      <c r="A186" s="7"/>
    </row>
    <row r="187">
      <c r="A187" s="7"/>
    </row>
    <row r="188">
      <c r="A188" s="7"/>
    </row>
    <row r="189">
      <c r="A189" s="7"/>
    </row>
    <row r="190">
      <c r="A190" s="7"/>
    </row>
    <row r="191">
      <c r="A191" s="7"/>
    </row>
    <row r="192">
      <c r="A192" s="7"/>
    </row>
    <row r="193">
      <c r="A193" s="7"/>
    </row>
    <row r="194">
      <c r="A194" s="7"/>
    </row>
    <row r="195">
      <c r="A195" s="7"/>
    </row>
    <row r="196">
      <c r="A196" s="7"/>
    </row>
    <row r="197">
      <c r="A197" s="7"/>
    </row>
    <row r="198">
      <c r="A198" s="7"/>
    </row>
    <row r="199">
      <c r="A199" s="7"/>
    </row>
    <row r="200">
      <c r="A200" s="7"/>
    </row>
    <row r="201">
      <c r="A201" s="7"/>
    </row>
    <row r="202">
      <c r="A202" s="7"/>
    </row>
    <row r="203">
      <c r="A203" s="7"/>
    </row>
    <row r="204">
      <c r="A204" s="7"/>
    </row>
    <row r="205">
      <c r="A205" s="7"/>
    </row>
    <row r="206">
      <c r="A206" s="7"/>
    </row>
    <row r="207">
      <c r="A207" s="7"/>
    </row>
    <row r="208">
      <c r="A208" s="7"/>
    </row>
    <row r="209">
      <c r="A209" s="7"/>
    </row>
    <row r="210">
      <c r="A210" s="7"/>
    </row>
    <row r="211">
      <c r="A211" s="7"/>
    </row>
    <row r="212">
      <c r="A212" s="7"/>
    </row>
    <row r="213">
      <c r="A213" s="7"/>
    </row>
    <row r="214">
      <c r="A214" s="7"/>
    </row>
    <row r="215">
      <c r="A215" s="7"/>
    </row>
    <row r="216">
      <c r="A216" s="7"/>
    </row>
    <row r="217">
      <c r="A217" s="7"/>
    </row>
    <row r="218">
      <c r="A218" s="7"/>
    </row>
    <row r="219">
      <c r="A219" s="7"/>
    </row>
    <row r="220">
      <c r="A220" s="7"/>
    </row>
    <row r="221">
      <c r="A221" s="7"/>
    </row>
    <row r="222">
      <c r="A222" s="7"/>
    </row>
    <row r="223">
      <c r="A223" s="7"/>
    </row>
    <row r="224">
      <c r="A224" s="7"/>
    </row>
    <row r="225">
      <c r="A225" s="7"/>
    </row>
    <row r="226">
      <c r="A226" s="7"/>
    </row>
    <row r="227">
      <c r="A227" s="7"/>
    </row>
    <row r="228">
      <c r="A228" s="7"/>
    </row>
    <row r="229">
      <c r="A229" s="7"/>
    </row>
    <row r="230">
      <c r="A230" s="7"/>
    </row>
    <row r="231">
      <c r="A231" s="7"/>
    </row>
    <row r="232">
      <c r="A232" s="7"/>
    </row>
    <row r="233">
      <c r="A233" s="7"/>
    </row>
    <row r="234">
      <c r="A234" s="7"/>
    </row>
    <row r="235">
      <c r="A235" s="7"/>
    </row>
    <row r="236">
      <c r="A236" s="7"/>
    </row>
    <row r="237">
      <c r="A237" s="7"/>
    </row>
    <row r="238">
      <c r="A238" s="7"/>
    </row>
    <row r="239">
      <c r="A239" s="7"/>
    </row>
    <row r="240">
      <c r="A240" s="7"/>
    </row>
    <row r="241">
      <c r="A241" s="7"/>
    </row>
    <row r="242">
      <c r="A242" s="7"/>
    </row>
    <row r="243">
      <c r="A243" s="7"/>
    </row>
    <row r="244">
      <c r="A244" s="7"/>
    </row>
    <row r="245">
      <c r="A245" s="7"/>
    </row>
    <row r="246">
      <c r="A246" s="7"/>
    </row>
    <row r="247">
      <c r="A247" s="7"/>
    </row>
    <row r="248">
      <c r="A248" s="7"/>
    </row>
    <row r="249">
      <c r="A249" s="7"/>
    </row>
    <row r="250">
      <c r="A250" s="7"/>
    </row>
    <row r="251">
      <c r="A251" s="7"/>
    </row>
    <row r="252">
      <c r="A252" s="7"/>
    </row>
    <row r="253">
      <c r="A253" s="7"/>
    </row>
    <row r="254">
      <c r="A254" s="7"/>
    </row>
    <row r="255">
      <c r="A255" s="7"/>
    </row>
    <row r="256">
      <c r="A256" s="7"/>
    </row>
    <row r="257">
      <c r="A257" s="7"/>
    </row>
    <row r="258">
      <c r="A258" s="7"/>
    </row>
    <row r="259">
      <c r="A259" s="7"/>
    </row>
    <row r="260">
      <c r="A260" s="7"/>
    </row>
    <row r="261">
      <c r="A261" s="7"/>
    </row>
    <row r="262">
      <c r="A262" s="7"/>
    </row>
    <row r="263">
      <c r="A263" s="7"/>
    </row>
    <row r="264">
      <c r="A264" s="7"/>
    </row>
    <row r="265">
      <c r="A265" s="7"/>
    </row>
    <row r="266">
      <c r="A266" s="7"/>
    </row>
    <row r="267">
      <c r="A267" s="7"/>
    </row>
    <row r="268">
      <c r="A268" s="7"/>
    </row>
    <row r="269">
      <c r="A269" s="7"/>
    </row>
    <row r="270">
      <c r="A270" s="7"/>
    </row>
    <row r="271">
      <c r="A271" s="7"/>
    </row>
    <row r="272">
      <c r="A272" s="7"/>
    </row>
    <row r="273">
      <c r="A273" s="7"/>
    </row>
    <row r="274">
      <c r="A274" s="7"/>
    </row>
    <row r="275">
      <c r="A275" s="7"/>
    </row>
    <row r="276">
      <c r="A276" s="7"/>
    </row>
    <row r="277">
      <c r="A277" s="7"/>
    </row>
    <row r="278">
      <c r="A278" s="7"/>
    </row>
    <row r="279">
      <c r="A279" s="7"/>
    </row>
    <row r="280">
      <c r="A280" s="7"/>
    </row>
    <row r="281">
      <c r="A281" s="7"/>
    </row>
    <row r="282">
      <c r="A282" s="7"/>
    </row>
    <row r="283">
      <c r="A283" s="7"/>
    </row>
    <row r="284">
      <c r="A284" s="7"/>
    </row>
    <row r="285">
      <c r="A285" s="7"/>
    </row>
    <row r="286">
      <c r="A286" s="7"/>
    </row>
    <row r="287">
      <c r="A287" s="7"/>
    </row>
    <row r="288">
      <c r="A288" s="7"/>
    </row>
    <row r="289">
      <c r="A289" s="7"/>
    </row>
    <row r="290">
      <c r="A290" s="7"/>
    </row>
    <row r="291">
      <c r="A291" s="7"/>
    </row>
    <row r="292">
      <c r="A292" s="7"/>
    </row>
    <row r="293">
      <c r="A293" s="7"/>
    </row>
    <row r="294">
      <c r="A294" s="7"/>
    </row>
    <row r="295">
      <c r="A295" s="7"/>
    </row>
    <row r="296">
      <c r="A296" s="7"/>
    </row>
    <row r="297">
      <c r="A297" s="7"/>
    </row>
    <row r="298">
      <c r="A298" s="7"/>
    </row>
    <row r="299">
      <c r="A299" s="7"/>
    </row>
    <row r="300">
      <c r="A300" s="7"/>
    </row>
    <row r="301">
      <c r="A301" s="7"/>
    </row>
    <row r="302">
      <c r="A302" s="7"/>
    </row>
    <row r="303">
      <c r="A303" s="7"/>
    </row>
    <row r="304">
      <c r="A304" s="7"/>
    </row>
    <row r="305">
      <c r="A305" s="7"/>
    </row>
    <row r="306">
      <c r="A306" s="7"/>
    </row>
    <row r="307">
      <c r="A307" s="7"/>
    </row>
    <row r="308">
      <c r="A308" s="7"/>
    </row>
    <row r="309">
      <c r="A309" s="7"/>
    </row>
    <row r="310">
      <c r="A310" s="7"/>
    </row>
    <row r="311">
      <c r="A311" s="7"/>
    </row>
    <row r="312">
      <c r="A312" s="7"/>
    </row>
    <row r="313">
      <c r="A313" s="7"/>
    </row>
    <row r="314">
      <c r="A314" s="7"/>
    </row>
    <row r="315">
      <c r="A315" s="7"/>
    </row>
    <row r="316">
      <c r="A316" s="7"/>
    </row>
    <row r="317">
      <c r="A317" s="7"/>
    </row>
    <row r="318">
      <c r="A318" s="7"/>
    </row>
    <row r="319">
      <c r="A319" s="7"/>
    </row>
    <row r="320">
      <c r="A320" s="7"/>
    </row>
    <row r="321">
      <c r="A321" s="7"/>
    </row>
    <row r="322">
      <c r="A322" s="7"/>
    </row>
    <row r="323">
      <c r="A323" s="7"/>
    </row>
    <row r="324">
      <c r="A324" s="7"/>
    </row>
    <row r="325">
      <c r="A325" s="7"/>
    </row>
    <row r="326">
      <c r="A326" s="7"/>
    </row>
    <row r="327">
      <c r="A327" s="7"/>
    </row>
    <row r="328">
      <c r="A328" s="7"/>
    </row>
    <row r="329">
      <c r="A329" s="7"/>
    </row>
    <row r="330">
      <c r="A330" s="7"/>
    </row>
    <row r="331">
      <c r="A331" s="7"/>
    </row>
    <row r="332">
      <c r="A332" s="7"/>
    </row>
    <row r="333">
      <c r="A333" s="7"/>
    </row>
    <row r="334">
      <c r="A334" s="7"/>
    </row>
    <row r="335">
      <c r="A335" s="7"/>
    </row>
    <row r="336">
      <c r="A336" s="7"/>
    </row>
    <row r="337">
      <c r="A337" s="7"/>
    </row>
    <row r="338">
      <c r="A338" s="7"/>
    </row>
    <row r="339">
      <c r="A339" s="7"/>
    </row>
    <row r="340">
      <c r="A340" s="7"/>
    </row>
    <row r="341">
      <c r="A341" s="7"/>
    </row>
    <row r="342">
      <c r="A342" s="7"/>
    </row>
    <row r="343">
      <c r="A343" s="7"/>
    </row>
    <row r="344">
      <c r="A344" s="7"/>
    </row>
    <row r="345">
      <c r="A345" s="7"/>
    </row>
    <row r="346">
      <c r="A346" s="7"/>
    </row>
    <row r="347">
      <c r="A347" s="7"/>
    </row>
    <row r="348">
      <c r="A348" s="7"/>
    </row>
    <row r="349">
      <c r="A349" s="7"/>
    </row>
    <row r="350">
      <c r="A350" s="7"/>
    </row>
    <row r="351">
      <c r="A351" s="7"/>
    </row>
    <row r="352">
      <c r="A352" s="7"/>
    </row>
    <row r="353">
      <c r="A353" s="7"/>
    </row>
    <row r="354">
      <c r="A354" s="7"/>
    </row>
    <row r="355">
      <c r="A355" s="7"/>
    </row>
    <row r="356">
      <c r="A356" s="7"/>
    </row>
    <row r="357">
      <c r="A357" s="7"/>
    </row>
    <row r="358">
      <c r="A358" s="7"/>
    </row>
    <row r="359">
      <c r="A359" s="7"/>
    </row>
    <row r="360">
      <c r="A360" s="7"/>
    </row>
    <row r="361">
      <c r="A361" s="7"/>
    </row>
    <row r="362">
      <c r="A362" s="7"/>
    </row>
    <row r="363">
      <c r="A363" s="7"/>
    </row>
    <row r="364">
      <c r="A364" s="7"/>
    </row>
    <row r="365">
      <c r="A365" s="7"/>
    </row>
    <row r="366">
      <c r="A366" s="7"/>
    </row>
    <row r="367">
      <c r="A367" s="7"/>
    </row>
    <row r="368">
      <c r="A368" s="7"/>
    </row>
    <row r="369">
      <c r="A369" s="7"/>
    </row>
    <row r="370">
      <c r="A370" s="7"/>
    </row>
    <row r="371">
      <c r="A371" s="7"/>
    </row>
    <row r="372">
      <c r="A372" s="7"/>
    </row>
    <row r="373">
      <c r="A373" s="7"/>
    </row>
    <row r="374">
      <c r="A374" s="7"/>
    </row>
    <row r="375">
      <c r="A375" s="7"/>
    </row>
    <row r="376">
      <c r="A376" s="7"/>
    </row>
    <row r="377">
      <c r="A377" s="7"/>
    </row>
    <row r="378">
      <c r="A378" s="7"/>
    </row>
    <row r="379">
      <c r="A379" s="7"/>
    </row>
    <row r="380">
      <c r="A380" s="7"/>
    </row>
    <row r="381">
      <c r="A381" s="7"/>
    </row>
    <row r="382">
      <c r="A382" s="7"/>
    </row>
    <row r="383">
      <c r="A383" s="7"/>
    </row>
    <row r="384">
      <c r="A384" s="7"/>
    </row>
    <row r="385">
      <c r="A385" s="7"/>
    </row>
    <row r="386">
      <c r="A386" s="7"/>
    </row>
    <row r="387">
      <c r="A387" s="7"/>
    </row>
    <row r="388">
      <c r="A388" s="7"/>
    </row>
    <row r="389">
      <c r="A389" s="7"/>
    </row>
    <row r="390">
      <c r="A390" s="7"/>
    </row>
    <row r="391">
      <c r="A391" s="7"/>
    </row>
    <row r="392">
      <c r="A392" s="7"/>
    </row>
    <row r="393">
      <c r="A393" s="7"/>
    </row>
    <row r="394">
      <c r="A394" s="7"/>
    </row>
    <row r="395">
      <c r="A395" s="7"/>
    </row>
    <row r="396">
      <c r="A396" s="7"/>
    </row>
    <row r="397">
      <c r="A397" s="7"/>
    </row>
    <row r="398">
      <c r="A398" s="7"/>
    </row>
    <row r="399">
      <c r="A399" s="7"/>
    </row>
    <row r="400">
      <c r="A400" s="7"/>
    </row>
    <row r="401">
      <c r="A401" s="7"/>
    </row>
    <row r="402">
      <c r="A402" s="7"/>
    </row>
    <row r="403">
      <c r="A403" s="7"/>
    </row>
    <row r="404">
      <c r="A404" s="7"/>
    </row>
    <row r="405">
      <c r="A405" s="7"/>
    </row>
    <row r="406">
      <c r="A406" s="7"/>
    </row>
    <row r="407">
      <c r="A407" s="7"/>
    </row>
    <row r="408">
      <c r="A408" s="7"/>
    </row>
    <row r="409">
      <c r="A409" s="7"/>
    </row>
    <row r="410">
      <c r="A410" s="7"/>
    </row>
    <row r="411">
      <c r="A411" s="7"/>
    </row>
    <row r="412">
      <c r="A412" s="7"/>
    </row>
    <row r="413">
      <c r="A413" s="7"/>
    </row>
    <row r="414">
      <c r="A414" s="7"/>
    </row>
    <row r="415">
      <c r="A415" s="7"/>
    </row>
    <row r="416">
      <c r="A416" s="7"/>
    </row>
    <row r="417">
      <c r="A417" s="7"/>
    </row>
    <row r="418">
      <c r="A418" s="7"/>
    </row>
    <row r="419">
      <c r="A419" s="7"/>
    </row>
    <row r="420">
      <c r="A420" s="7"/>
    </row>
    <row r="421">
      <c r="A421" s="7"/>
    </row>
    <row r="422">
      <c r="A422" s="7"/>
    </row>
    <row r="423">
      <c r="A423" s="7"/>
    </row>
    <row r="424">
      <c r="A424" s="7"/>
    </row>
    <row r="425">
      <c r="A425" s="7"/>
    </row>
    <row r="426">
      <c r="A426" s="7"/>
    </row>
    <row r="427">
      <c r="A427" s="7"/>
    </row>
    <row r="428">
      <c r="A428" s="7"/>
    </row>
    <row r="429">
      <c r="A429" s="7"/>
    </row>
    <row r="430">
      <c r="A430" s="7"/>
    </row>
    <row r="431">
      <c r="A431" s="7"/>
    </row>
    <row r="432">
      <c r="A432" s="7"/>
    </row>
    <row r="433">
      <c r="A433" s="7"/>
    </row>
    <row r="434">
      <c r="A434" s="7"/>
    </row>
    <row r="435">
      <c r="A435" s="7"/>
    </row>
    <row r="436">
      <c r="A436" s="7"/>
    </row>
    <row r="437">
      <c r="A437" s="7"/>
    </row>
    <row r="438">
      <c r="A438" s="7"/>
    </row>
    <row r="439">
      <c r="A439" s="7"/>
    </row>
    <row r="440">
      <c r="A440" s="7"/>
    </row>
    <row r="441">
      <c r="A441" s="7"/>
    </row>
    <row r="442">
      <c r="A442" s="7"/>
    </row>
    <row r="443">
      <c r="A443" s="7"/>
    </row>
    <row r="444">
      <c r="A444" s="7"/>
    </row>
    <row r="445">
      <c r="A445" s="7"/>
    </row>
    <row r="446">
      <c r="A446" s="7"/>
    </row>
    <row r="447">
      <c r="A447" s="7"/>
    </row>
    <row r="448">
      <c r="A448" s="7"/>
    </row>
    <row r="449">
      <c r="A449" s="7"/>
    </row>
    <row r="450">
      <c r="A450" s="7"/>
    </row>
    <row r="451">
      <c r="A451" s="7"/>
    </row>
    <row r="452">
      <c r="A452" s="7"/>
    </row>
    <row r="453">
      <c r="A453" s="7"/>
    </row>
    <row r="454">
      <c r="A454" s="7"/>
    </row>
    <row r="455">
      <c r="A455" s="7"/>
    </row>
    <row r="456">
      <c r="A456" s="7"/>
    </row>
    <row r="457">
      <c r="A457" s="7"/>
    </row>
    <row r="458">
      <c r="A458" s="7"/>
    </row>
    <row r="459">
      <c r="A459" s="7"/>
    </row>
    <row r="460">
      <c r="A460" s="7"/>
    </row>
    <row r="461">
      <c r="A461" s="7"/>
    </row>
    <row r="462">
      <c r="A462" s="7"/>
    </row>
    <row r="463">
      <c r="A463" s="7"/>
    </row>
    <row r="464">
      <c r="A464" s="7"/>
    </row>
    <row r="465">
      <c r="A465" s="7"/>
    </row>
    <row r="466">
      <c r="A466" s="7"/>
    </row>
    <row r="467">
      <c r="A467" s="7"/>
    </row>
    <row r="468">
      <c r="A468" s="7"/>
    </row>
    <row r="469">
      <c r="A469" s="7"/>
    </row>
    <row r="470">
      <c r="A470" s="7"/>
    </row>
    <row r="471">
      <c r="A471" s="7"/>
    </row>
    <row r="472">
      <c r="A472" s="7"/>
    </row>
    <row r="473">
      <c r="A473" s="7"/>
    </row>
    <row r="474">
      <c r="A474" s="7"/>
    </row>
    <row r="475">
      <c r="A475" s="7"/>
    </row>
    <row r="476">
      <c r="A476" s="7"/>
    </row>
    <row r="477">
      <c r="A477" s="7"/>
    </row>
    <row r="478">
      <c r="A478" s="7"/>
    </row>
    <row r="479">
      <c r="A479" s="7"/>
    </row>
    <row r="480">
      <c r="A480" s="7"/>
    </row>
    <row r="481">
      <c r="A481" s="7"/>
    </row>
    <row r="482">
      <c r="A482" s="7"/>
    </row>
    <row r="483">
      <c r="A483" s="7"/>
    </row>
    <row r="484">
      <c r="A484" s="7"/>
    </row>
    <row r="485">
      <c r="A485" s="7"/>
    </row>
    <row r="486">
      <c r="A486" s="7"/>
    </row>
    <row r="487">
      <c r="A487" s="7"/>
    </row>
    <row r="488">
      <c r="A488" s="7"/>
    </row>
    <row r="489">
      <c r="A489" s="7"/>
    </row>
    <row r="490">
      <c r="A490" s="7"/>
    </row>
    <row r="491">
      <c r="A491" s="7"/>
    </row>
    <row r="492">
      <c r="A492" s="7"/>
    </row>
    <row r="493">
      <c r="A493" s="7"/>
    </row>
    <row r="494">
      <c r="A494" s="7"/>
    </row>
    <row r="495">
      <c r="A495" s="7"/>
    </row>
    <row r="496">
      <c r="A496" s="7"/>
    </row>
    <row r="497">
      <c r="A497" s="7"/>
    </row>
    <row r="498">
      <c r="A498" s="7"/>
    </row>
    <row r="499">
      <c r="A499" s="7"/>
    </row>
    <row r="500">
      <c r="A500" s="7"/>
    </row>
    <row r="501">
      <c r="A501" s="7"/>
    </row>
    <row r="502">
      <c r="A502" s="7"/>
    </row>
    <row r="503">
      <c r="A503" s="7"/>
    </row>
    <row r="504">
      <c r="A504" s="7"/>
    </row>
    <row r="505">
      <c r="A505" s="7"/>
    </row>
    <row r="506">
      <c r="A506" s="7"/>
    </row>
    <row r="507">
      <c r="A507" s="7"/>
    </row>
    <row r="508">
      <c r="A508" s="7"/>
    </row>
    <row r="509">
      <c r="A509" s="7"/>
    </row>
    <row r="510">
      <c r="A510" s="7"/>
    </row>
    <row r="511">
      <c r="A511" s="7"/>
    </row>
    <row r="512">
      <c r="A512" s="7"/>
    </row>
    <row r="513">
      <c r="A513" s="7"/>
    </row>
    <row r="514">
      <c r="A514" s="7"/>
    </row>
    <row r="515">
      <c r="A515" s="7"/>
    </row>
    <row r="516">
      <c r="A516" s="7"/>
    </row>
    <row r="517">
      <c r="A517" s="7"/>
    </row>
    <row r="518">
      <c r="A518" s="7"/>
    </row>
    <row r="519">
      <c r="A519" s="7"/>
    </row>
    <row r="520">
      <c r="A520" s="7"/>
    </row>
    <row r="521">
      <c r="A521" s="7"/>
    </row>
    <row r="522">
      <c r="A522" s="7"/>
    </row>
    <row r="523">
      <c r="A523" s="7"/>
    </row>
    <row r="524">
      <c r="A524" s="7"/>
    </row>
    <row r="525">
      <c r="A525" s="7"/>
    </row>
    <row r="526">
      <c r="A526" s="7"/>
    </row>
    <row r="527">
      <c r="A527" s="7"/>
    </row>
    <row r="528">
      <c r="A528" s="7"/>
    </row>
    <row r="529">
      <c r="A529" s="7"/>
    </row>
    <row r="530">
      <c r="A530" s="7"/>
    </row>
    <row r="531">
      <c r="A531" s="7"/>
    </row>
    <row r="532">
      <c r="A532" s="7"/>
    </row>
    <row r="533">
      <c r="A533" s="7"/>
    </row>
    <row r="534">
      <c r="A534" s="7"/>
    </row>
    <row r="535">
      <c r="A535" s="7"/>
    </row>
    <row r="536">
      <c r="A536" s="7"/>
    </row>
    <row r="537">
      <c r="A537" s="7"/>
    </row>
    <row r="538">
      <c r="A538" s="7"/>
    </row>
    <row r="539">
      <c r="A539" s="7"/>
    </row>
    <row r="540">
      <c r="A540" s="7"/>
    </row>
    <row r="541">
      <c r="A541" s="7"/>
    </row>
    <row r="542">
      <c r="A542" s="7"/>
    </row>
    <row r="543">
      <c r="A543" s="7"/>
    </row>
    <row r="544">
      <c r="A544" s="7"/>
    </row>
    <row r="545">
      <c r="A545" s="7"/>
    </row>
    <row r="546">
      <c r="A546" s="7"/>
    </row>
    <row r="547">
      <c r="A547" s="7"/>
    </row>
    <row r="548">
      <c r="A548" s="7"/>
    </row>
    <row r="549">
      <c r="A549" s="7"/>
    </row>
    <row r="550">
      <c r="A550" s="7"/>
    </row>
    <row r="551">
      <c r="A551" s="7"/>
    </row>
    <row r="552">
      <c r="A552" s="7"/>
    </row>
    <row r="553">
      <c r="A553" s="7"/>
    </row>
    <row r="554">
      <c r="A554" s="7"/>
    </row>
    <row r="555">
      <c r="A555" s="7"/>
    </row>
    <row r="556">
      <c r="A556" s="7"/>
    </row>
    <row r="557">
      <c r="A557" s="7"/>
    </row>
    <row r="558">
      <c r="A558" s="7"/>
    </row>
    <row r="559">
      <c r="A559" s="7"/>
    </row>
    <row r="560">
      <c r="A560" s="7"/>
    </row>
    <row r="561">
      <c r="A561" s="7"/>
    </row>
    <row r="562">
      <c r="A562" s="7"/>
    </row>
    <row r="563">
      <c r="A563" s="7"/>
    </row>
    <row r="564">
      <c r="A564" s="7"/>
    </row>
    <row r="565">
      <c r="A565" s="7"/>
    </row>
    <row r="566">
      <c r="A566" s="7"/>
    </row>
    <row r="567">
      <c r="A567" s="7"/>
    </row>
    <row r="568">
      <c r="A568" s="7"/>
    </row>
    <row r="569">
      <c r="A569" s="7"/>
    </row>
    <row r="570">
      <c r="A570" s="7"/>
    </row>
    <row r="571">
      <c r="A571" s="7"/>
    </row>
    <row r="572">
      <c r="A572" s="7"/>
    </row>
    <row r="573">
      <c r="A573" s="7"/>
    </row>
    <row r="574">
      <c r="A574" s="7"/>
    </row>
    <row r="575">
      <c r="A575" s="7"/>
    </row>
    <row r="576">
      <c r="A576" s="7"/>
    </row>
    <row r="577">
      <c r="A577" s="7"/>
    </row>
    <row r="578">
      <c r="A578" s="7"/>
    </row>
    <row r="579">
      <c r="A579" s="7"/>
    </row>
    <row r="580">
      <c r="A580" s="7"/>
    </row>
    <row r="581">
      <c r="A581" s="7"/>
    </row>
    <row r="582">
      <c r="A582" s="7"/>
    </row>
    <row r="583">
      <c r="A583" s="7"/>
    </row>
    <row r="584">
      <c r="A584" s="7"/>
    </row>
    <row r="585">
      <c r="A585" s="7"/>
    </row>
    <row r="586">
      <c r="A586" s="7"/>
    </row>
    <row r="587">
      <c r="A587" s="7"/>
    </row>
    <row r="588">
      <c r="A588" s="7"/>
    </row>
    <row r="589">
      <c r="A589" s="7"/>
    </row>
    <row r="590">
      <c r="A590" s="7"/>
    </row>
    <row r="591">
      <c r="A591" s="7"/>
    </row>
    <row r="592">
      <c r="A592" s="7"/>
    </row>
    <row r="593">
      <c r="A593" s="7"/>
    </row>
    <row r="594">
      <c r="A594" s="7"/>
    </row>
    <row r="595">
      <c r="A595" s="7"/>
    </row>
    <row r="596">
      <c r="A596" s="7"/>
    </row>
    <row r="597">
      <c r="A597" s="7"/>
    </row>
    <row r="598">
      <c r="A598" s="7"/>
    </row>
    <row r="599">
      <c r="A599" s="7"/>
    </row>
    <row r="600">
      <c r="A600" s="7"/>
    </row>
    <row r="601">
      <c r="A601" s="7"/>
    </row>
    <row r="602">
      <c r="A602" s="7"/>
    </row>
    <row r="603">
      <c r="A603" s="7"/>
    </row>
    <row r="604">
      <c r="A604" s="7"/>
    </row>
    <row r="605">
      <c r="A605" s="7"/>
    </row>
    <row r="606">
      <c r="A606" s="7"/>
    </row>
    <row r="607">
      <c r="A607" s="7"/>
    </row>
    <row r="608">
      <c r="A608" s="7"/>
    </row>
    <row r="609">
      <c r="A609" s="7"/>
    </row>
    <row r="610">
      <c r="A610" s="7"/>
    </row>
    <row r="611">
      <c r="A611" s="7"/>
    </row>
    <row r="612">
      <c r="A612" s="7"/>
    </row>
    <row r="613">
      <c r="A613" s="7"/>
    </row>
    <row r="614">
      <c r="A614" s="7"/>
    </row>
    <row r="615">
      <c r="A615" s="7"/>
    </row>
    <row r="616">
      <c r="A616" s="7"/>
    </row>
    <row r="617">
      <c r="A617" s="7"/>
    </row>
    <row r="618">
      <c r="A618" s="7"/>
    </row>
    <row r="619">
      <c r="A619" s="7"/>
    </row>
    <row r="620">
      <c r="A620" s="7"/>
    </row>
    <row r="621">
      <c r="A621" s="7"/>
    </row>
    <row r="622">
      <c r="A622" s="7"/>
    </row>
    <row r="623">
      <c r="A623" s="7"/>
    </row>
    <row r="624">
      <c r="A624" s="7"/>
    </row>
    <row r="625">
      <c r="A625" s="7"/>
    </row>
    <row r="626">
      <c r="A626" s="7"/>
    </row>
    <row r="627">
      <c r="A627" s="7"/>
    </row>
    <row r="628">
      <c r="A628" s="7"/>
    </row>
    <row r="629">
      <c r="A629" s="7"/>
    </row>
    <row r="630">
      <c r="A630" s="7"/>
    </row>
    <row r="631">
      <c r="A631" s="7"/>
    </row>
    <row r="632">
      <c r="A632" s="7"/>
    </row>
    <row r="633">
      <c r="A633" s="7"/>
    </row>
    <row r="634">
      <c r="A634" s="7"/>
    </row>
    <row r="635">
      <c r="A635" s="7"/>
    </row>
    <row r="636">
      <c r="A636" s="7"/>
    </row>
    <row r="637">
      <c r="A637" s="7"/>
    </row>
    <row r="638">
      <c r="A638" s="7"/>
    </row>
    <row r="639">
      <c r="A639" s="7"/>
    </row>
    <row r="640">
      <c r="A640" s="7"/>
    </row>
    <row r="641">
      <c r="A641" s="7"/>
    </row>
    <row r="642">
      <c r="A642" s="7"/>
    </row>
    <row r="643">
      <c r="A643" s="7"/>
    </row>
    <row r="644">
      <c r="A644" s="7"/>
    </row>
    <row r="645">
      <c r="A645" s="7"/>
    </row>
    <row r="646">
      <c r="A646" s="7"/>
    </row>
    <row r="647">
      <c r="A647" s="7"/>
    </row>
    <row r="648">
      <c r="A648" s="7"/>
    </row>
    <row r="649">
      <c r="A649" s="7"/>
    </row>
    <row r="650">
      <c r="A650" s="7"/>
    </row>
    <row r="651">
      <c r="A651" s="7"/>
    </row>
    <row r="652">
      <c r="A652" s="7"/>
    </row>
    <row r="653">
      <c r="A653" s="7"/>
    </row>
    <row r="654">
      <c r="A654" s="7"/>
    </row>
    <row r="655">
      <c r="A655" s="7"/>
    </row>
    <row r="656">
      <c r="A656" s="7"/>
    </row>
    <row r="657">
      <c r="A657" s="7"/>
    </row>
    <row r="658">
      <c r="A658" s="7"/>
    </row>
    <row r="659">
      <c r="A659" s="7"/>
    </row>
    <row r="660">
      <c r="A660" s="7"/>
    </row>
    <row r="661">
      <c r="A661" s="7"/>
    </row>
    <row r="662">
      <c r="A662" s="7"/>
    </row>
    <row r="663">
      <c r="A663" s="7"/>
    </row>
    <row r="664">
      <c r="A664" s="7"/>
    </row>
    <row r="665">
      <c r="A665" s="7"/>
    </row>
    <row r="666">
      <c r="A666" s="7"/>
    </row>
    <row r="667">
      <c r="A667" s="7"/>
    </row>
    <row r="668">
      <c r="A668" s="7"/>
    </row>
    <row r="669">
      <c r="A669" s="7"/>
    </row>
    <row r="670">
      <c r="A670" s="7"/>
    </row>
    <row r="671">
      <c r="A671" s="7"/>
    </row>
    <row r="672">
      <c r="A672" s="7"/>
    </row>
    <row r="673">
      <c r="A673" s="7"/>
    </row>
    <row r="674">
      <c r="A674" s="7"/>
    </row>
    <row r="675">
      <c r="A675" s="7"/>
    </row>
    <row r="676">
      <c r="A676" s="7"/>
    </row>
    <row r="677">
      <c r="A677" s="7"/>
    </row>
    <row r="678">
      <c r="A678" s="7"/>
    </row>
    <row r="679">
      <c r="A679" s="7"/>
    </row>
    <row r="680">
      <c r="A680" s="7"/>
    </row>
    <row r="681">
      <c r="A681" s="7"/>
    </row>
    <row r="682">
      <c r="A682" s="7"/>
    </row>
    <row r="683">
      <c r="A683" s="7"/>
    </row>
    <row r="684">
      <c r="A684" s="7"/>
    </row>
    <row r="685">
      <c r="A685" s="7"/>
    </row>
    <row r="686">
      <c r="A686" s="7"/>
    </row>
    <row r="687">
      <c r="A687" s="7"/>
    </row>
    <row r="688">
      <c r="A688" s="7"/>
    </row>
    <row r="689">
      <c r="A689" s="7"/>
    </row>
    <row r="690">
      <c r="A690" s="7"/>
    </row>
    <row r="691">
      <c r="A691" s="7"/>
    </row>
    <row r="692">
      <c r="A692" s="7"/>
    </row>
    <row r="693">
      <c r="A693" s="7"/>
    </row>
    <row r="694">
      <c r="A694" s="7"/>
    </row>
    <row r="695">
      <c r="A695" s="7"/>
    </row>
    <row r="696">
      <c r="A696" s="7"/>
    </row>
    <row r="697">
      <c r="A697" s="7"/>
    </row>
    <row r="698">
      <c r="A698" s="7"/>
    </row>
    <row r="699">
      <c r="A699" s="7"/>
    </row>
    <row r="700">
      <c r="A700" s="7"/>
    </row>
    <row r="701">
      <c r="A701" s="7"/>
    </row>
    <row r="702">
      <c r="A702" s="7"/>
    </row>
    <row r="703">
      <c r="A703" s="7"/>
    </row>
    <row r="704">
      <c r="A704" s="7"/>
    </row>
    <row r="705">
      <c r="A705" s="7"/>
    </row>
    <row r="706">
      <c r="A706" s="7"/>
    </row>
    <row r="707">
      <c r="A707" s="7"/>
    </row>
    <row r="708">
      <c r="A708" s="7"/>
    </row>
    <row r="709">
      <c r="A709" s="7"/>
    </row>
    <row r="710">
      <c r="A710" s="7"/>
    </row>
    <row r="711">
      <c r="A711" s="7"/>
    </row>
    <row r="712">
      <c r="A712" s="7"/>
    </row>
    <row r="713">
      <c r="A713" s="7"/>
    </row>
    <row r="714">
      <c r="A714" s="7"/>
    </row>
    <row r="715">
      <c r="A715" s="7"/>
    </row>
    <row r="716">
      <c r="A716" s="7"/>
    </row>
    <row r="717">
      <c r="A717" s="7"/>
    </row>
    <row r="718">
      <c r="A718" s="7"/>
    </row>
    <row r="719">
      <c r="A719" s="7"/>
    </row>
    <row r="720">
      <c r="A720" s="7"/>
    </row>
    <row r="721">
      <c r="A721" s="7"/>
    </row>
    <row r="722">
      <c r="A722" s="7"/>
    </row>
    <row r="723">
      <c r="A723" s="7"/>
    </row>
    <row r="724">
      <c r="A724" s="7"/>
    </row>
    <row r="725">
      <c r="A725" s="7"/>
    </row>
    <row r="726">
      <c r="A726" s="7"/>
    </row>
    <row r="727">
      <c r="A727" s="7"/>
    </row>
    <row r="728">
      <c r="A728" s="7"/>
    </row>
    <row r="729">
      <c r="A729" s="7"/>
    </row>
    <row r="730">
      <c r="A730" s="7"/>
    </row>
    <row r="731">
      <c r="A731" s="7"/>
    </row>
    <row r="732">
      <c r="A732" s="7"/>
    </row>
    <row r="733">
      <c r="A733" s="7"/>
    </row>
    <row r="734">
      <c r="A734" s="7"/>
    </row>
    <row r="735">
      <c r="A735" s="7"/>
    </row>
    <row r="736">
      <c r="A736" s="7"/>
    </row>
    <row r="737">
      <c r="A737" s="7"/>
    </row>
    <row r="738">
      <c r="A738" s="7"/>
    </row>
    <row r="739">
      <c r="A739" s="7"/>
    </row>
    <row r="740">
      <c r="A740" s="7"/>
    </row>
    <row r="741">
      <c r="A741" s="7"/>
    </row>
    <row r="742">
      <c r="A742" s="7"/>
    </row>
    <row r="743">
      <c r="A743" s="7"/>
    </row>
    <row r="744">
      <c r="A744" s="7"/>
    </row>
    <row r="745">
      <c r="A745" s="7"/>
    </row>
    <row r="746">
      <c r="A746" s="7"/>
    </row>
    <row r="747">
      <c r="A747" s="7"/>
    </row>
    <row r="748">
      <c r="A748" s="7"/>
    </row>
    <row r="749">
      <c r="A749" s="7"/>
    </row>
    <row r="750">
      <c r="A750" s="7"/>
    </row>
    <row r="751">
      <c r="A751" s="7"/>
    </row>
    <row r="752">
      <c r="A752" s="7"/>
    </row>
    <row r="753">
      <c r="A753" s="7"/>
    </row>
    <row r="754">
      <c r="A754" s="7"/>
    </row>
    <row r="755">
      <c r="A755" s="7"/>
    </row>
    <row r="756">
      <c r="A756" s="7"/>
    </row>
    <row r="757">
      <c r="A757" s="7"/>
    </row>
    <row r="758">
      <c r="A758" s="7"/>
    </row>
    <row r="759">
      <c r="A759" s="7"/>
    </row>
    <row r="760">
      <c r="A760" s="7"/>
    </row>
    <row r="761">
      <c r="A761" s="7"/>
    </row>
    <row r="762">
      <c r="A762" s="7"/>
    </row>
    <row r="763">
      <c r="A763" s="7"/>
    </row>
    <row r="764">
      <c r="A764" s="7"/>
    </row>
    <row r="765">
      <c r="A765" s="7"/>
    </row>
    <row r="766">
      <c r="A766" s="7"/>
    </row>
    <row r="767">
      <c r="A767" s="7"/>
    </row>
    <row r="768">
      <c r="A768" s="7"/>
    </row>
    <row r="769">
      <c r="A769" s="7"/>
    </row>
    <row r="770">
      <c r="A770" s="7"/>
    </row>
    <row r="771">
      <c r="A771" s="7"/>
    </row>
    <row r="772">
      <c r="A772" s="7"/>
    </row>
    <row r="773">
      <c r="A773" s="7"/>
    </row>
    <row r="774">
      <c r="A774" s="7"/>
    </row>
    <row r="775">
      <c r="A775" s="7"/>
    </row>
    <row r="776">
      <c r="A776" s="7"/>
    </row>
    <row r="777">
      <c r="A777" s="7"/>
    </row>
    <row r="778">
      <c r="A778" s="7"/>
    </row>
    <row r="779">
      <c r="A779" s="7"/>
    </row>
    <row r="780">
      <c r="A780" s="7"/>
    </row>
    <row r="781">
      <c r="A781" s="7"/>
    </row>
    <row r="782">
      <c r="A782" s="7"/>
    </row>
    <row r="783">
      <c r="A783" s="7"/>
    </row>
    <row r="784">
      <c r="A784" s="7"/>
    </row>
    <row r="785">
      <c r="A785" s="7"/>
    </row>
    <row r="786">
      <c r="A786" s="7"/>
    </row>
    <row r="787">
      <c r="A787" s="7"/>
    </row>
    <row r="788">
      <c r="A788" s="7"/>
    </row>
    <row r="789">
      <c r="A789" s="7"/>
    </row>
    <row r="790">
      <c r="A790" s="7"/>
    </row>
    <row r="791">
      <c r="A791" s="7"/>
    </row>
    <row r="792">
      <c r="A792" s="7"/>
    </row>
    <row r="793">
      <c r="A793" s="7"/>
    </row>
    <row r="794">
      <c r="A794" s="7"/>
    </row>
    <row r="795">
      <c r="A795" s="7"/>
    </row>
    <row r="796">
      <c r="A796" s="7"/>
    </row>
    <row r="797">
      <c r="A797" s="7"/>
    </row>
    <row r="798">
      <c r="A798" s="7"/>
    </row>
    <row r="799">
      <c r="A799" s="7"/>
    </row>
    <row r="800">
      <c r="A800" s="7"/>
    </row>
    <row r="801">
      <c r="A801" s="7"/>
    </row>
    <row r="802">
      <c r="A802" s="7"/>
    </row>
    <row r="803">
      <c r="A803" s="7"/>
    </row>
    <row r="804">
      <c r="A804" s="7"/>
    </row>
    <row r="805">
      <c r="A805" s="7"/>
    </row>
    <row r="806">
      <c r="A806" s="7"/>
    </row>
    <row r="807">
      <c r="A807" s="7"/>
    </row>
    <row r="808">
      <c r="A808" s="7"/>
    </row>
    <row r="809">
      <c r="A809" s="7"/>
    </row>
    <row r="810">
      <c r="A810" s="7"/>
    </row>
    <row r="811">
      <c r="A811" s="7"/>
    </row>
    <row r="812">
      <c r="A812" s="7"/>
    </row>
    <row r="813">
      <c r="A813" s="7"/>
    </row>
    <row r="814">
      <c r="A814" s="7"/>
    </row>
    <row r="815">
      <c r="A815" s="7"/>
    </row>
    <row r="816">
      <c r="A816" s="7"/>
    </row>
    <row r="817">
      <c r="A817" s="7"/>
    </row>
    <row r="818">
      <c r="A818" s="7"/>
    </row>
    <row r="819">
      <c r="A819" s="7"/>
    </row>
    <row r="820">
      <c r="A820" s="7"/>
    </row>
    <row r="821">
      <c r="A821" s="7"/>
    </row>
    <row r="822">
      <c r="A822" s="7"/>
    </row>
    <row r="823">
      <c r="A823" s="7"/>
    </row>
    <row r="824">
      <c r="A824" s="7"/>
    </row>
    <row r="825">
      <c r="A825" s="7"/>
    </row>
    <row r="826">
      <c r="A826" s="7"/>
    </row>
    <row r="827">
      <c r="A827" s="7"/>
    </row>
    <row r="828">
      <c r="A828" s="7"/>
    </row>
    <row r="829">
      <c r="A829" s="7"/>
    </row>
    <row r="830">
      <c r="A830" s="7"/>
    </row>
    <row r="831">
      <c r="A831" s="7"/>
    </row>
    <row r="832">
      <c r="A832" s="7"/>
    </row>
    <row r="833">
      <c r="A833" s="7"/>
    </row>
    <row r="834">
      <c r="A834" s="7"/>
    </row>
    <row r="835">
      <c r="A835" s="7"/>
    </row>
    <row r="836">
      <c r="A836" s="7"/>
    </row>
    <row r="837">
      <c r="A837" s="7"/>
    </row>
    <row r="838">
      <c r="A838" s="7"/>
    </row>
    <row r="839">
      <c r="A839" s="7"/>
    </row>
    <row r="840">
      <c r="A840" s="7"/>
    </row>
    <row r="841">
      <c r="A841" s="7"/>
    </row>
    <row r="842">
      <c r="A842" s="7"/>
    </row>
    <row r="843">
      <c r="A843" s="7"/>
    </row>
    <row r="844">
      <c r="A844" s="7"/>
    </row>
    <row r="845">
      <c r="A845" s="7"/>
    </row>
    <row r="846">
      <c r="A846" s="7"/>
    </row>
    <row r="847">
      <c r="A847" s="7"/>
    </row>
    <row r="848">
      <c r="A848" s="7"/>
    </row>
    <row r="849">
      <c r="A849" s="7"/>
    </row>
    <row r="850">
      <c r="A850" s="7"/>
    </row>
    <row r="851">
      <c r="A851" s="7"/>
    </row>
    <row r="852">
      <c r="A852" s="7"/>
    </row>
    <row r="853">
      <c r="A853" s="7"/>
    </row>
    <row r="854">
      <c r="A854" s="7"/>
    </row>
    <row r="855">
      <c r="A855" s="7"/>
    </row>
    <row r="856">
      <c r="A856" s="7"/>
    </row>
    <row r="857">
      <c r="A857" s="7"/>
    </row>
    <row r="858">
      <c r="A858" s="7"/>
    </row>
    <row r="859">
      <c r="A859" s="7"/>
    </row>
    <row r="860">
      <c r="A860" s="7"/>
    </row>
    <row r="861">
      <c r="A861" s="7"/>
    </row>
    <row r="862">
      <c r="A862" s="7"/>
    </row>
    <row r="863">
      <c r="A863" s="7"/>
    </row>
    <row r="864">
      <c r="A864" s="7"/>
    </row>
    <row r="865">
      <c r="A865" s="7"/>
    </row>
    <row r="866">
      <c r="A866" s="7"/>
    </row>
    <row r="867">
      <c r="A867" s="7"/>
    </row>
    <row r="868">
      <c r="A868" s="7"/>
    </row>
    <row r="869">
      <c r="A869" s="7"/>
    </row>
    <row r="870">
      <c r="A870" s="7"/>
    </row>
    <row r="871">
      <c r="A871" s="7"/>
    </row>
    <row r="872">
      <c r="A872" s="7"/>
    </row>
    <row r="873">
      <c r="A873" s="7"/>
    </row>
    <row r="874">
      <c r="A874" s="7"/>
    </row>
    <row r="875">
      <c r="A875" s="7"/>
    </row>
    <row r="876">
      <c r="A876" s="7"/>
    </row>
    <row r="877">
      <c r="A877" s="7"/>
    </row>
    <row r="878">
      <c r="A878" s="7"/>
    </row>
    <row r="879">
      <c r="A879" s="7"/>
    </row>
    <row r="880">
      <c r="A880" s="7"/>
    </row>
    <row r="881">
      <c r="A881" s="7"/>
    </row>
    <row r="882">
      <c r="A882" s="7"/>
    </row>
    <row r="883">
      <c r="A883" s="7"/>
    </row>
    <row r="884">
      <c r="A884" s="7"/>
    </row>
    <row r="885">
      <c r="A885" s="7"/>
    </row>
    <row r="886">
      <c r="A886" s="7"/>
    </row>
    <row r="887">
      <c r="A887" s="7"/>
    </row>
    <row r="888">
      <c r="A888" s="7"/>
    </row>
    <row r="889">
      <c r="A889" s="7"/>
    </row>
    <row r="890">
      <c r="A890" s="7"/>
    </row>
    <row r="891">
      <c r="A891" s="7"/>
    </row>
    <row r="892">
      <c r="A892" s="7"/>
    </row>
    <row r="893">
      <c r="A893" s="7"/>
    </row>
    <row r="894">
      <c r="A894" s="7"/>
    </row>
    <row r="895">
      <c r="A895" s="7"/>
    </row>
    <row r="896">
      <c r="A896" s="7"/>
    </row>
    <row r="897">
      <c r="A897" s="7"/>
    </row>
    <row r="898">
      <c r="A898" s="7"/>
    </row>
    <row r="899">
      <c r="A899" s="7"/>
    </row>
    <row r="900">
      <c r="A900" s="7"/>
    </row>
    <row r="901">
      <c r="A901" s="7"/>
    </row>
    <row r="902">
      <c r="A902" s="7"/>
    </row>
    <row r="903">
      <c r="A903" s="7"/>
    </row>
    <row r="904">
      <c r="A904" s="7"/>
    </row>
    <row r="905">
      <c r="A905" s="7"/>
    </row>
    <row r="906">
      <c r="A906" s="7"/>
    </row>
    <row r="907">
      <c r="A907" s="7"/>
    </row>
    <row r="908">
      <c r="A908" s="7"/>
    </row>
    <row r="909">
      <c r="A909" s="7"/>
    </row>
    <row r="910">
      <c r="A910" s="7"/>
    </row>
    <row r="911">
      <c r="A911" s="7"/>
    </row>
    <row r="912">
      <c r="A912" s="7"/>
    </row>
    <row r="913">
      <c r="A913" s="7"/>
    </row>
    <row r="914">
      <c r="A914" s="7"/>
    </row>
    <row r="915">
      <c r="A915" s="7"/>
    </row>
    <row r="916">
      <c r="A916" s="7"/>
    </row>
    <row r="917">
      <c r="A917" s="7"/>
    </row>
    <row r="918">
      <c r="A918" s="7"/>
    </row>
    <row r="919">
      <c r="A919" s="7"/>
    </row>
    <row r="920">
      <c r="A920" s="7"/>
    </row>
    <row r="921">
      <c r="A921" s="7"/>
    </row>
    <row r="922">
      <c r="A922" s="7"/>
    </row>
    <row r="923">
      <c r="A923" s="7"/>
    </row>
    <row r="924">
      <c r="A924" s="7"/>
    </row>
    <row r="925">
      <c r="A925" s="7"/>
    </row>
    <row r="926">
      <c r="A926" s="7"/>
    </row>
    <row r="927">
      <c r="A927" s="7"/>
    </row>
    <row r="928">
      <c r="A928" s="7"/>
    </row>
    <row r="929">
      <c r="A929" s="7"/>
    </row>
    <row r="930">
      <c r="A930" s="7"/>
    </row>
    <row r="931">
      <c r="A931" s="7"/>
    </row>
    <row r="932">
      <c r="A932" s="7"/>
    </row>
    <row r="933">
      <c r="A933" s="7"/>
    </row>
    <row r="934">
      <c r="A934" s="7"/>
    </row>
    <row r="935">
      <c r="A935" s="7"/>
    </row>
    <row r="936">
      <c r="A936" s="7"/>
    </row>
    <row r="937">
      <c r="A937" s="7"/>
    </row>
    <row r="938">
      <c r="A938" s="7"/>
    </row>
    <row r="939">
      <c r="A939" s="7"/>
    </row>
    <row r="940">
      <c r="A940" s="7"/>
    </row>
    <row r="941">
      <c r="A941" s="7"/>
    </row>
    <row r="942">
      <c r="A942" s="7"/>
    </row>
    <row r="943">
      <c r="A943" s="7"/>
    </row>
    <row r="944">
      <c r="A944" s="7"/>
    </row>
    <row r="945">
      <c r="A945" s="7"/>
    </row>
    <row r="946">
      <c r="A946" s="7"/>
    </row>
    <row r="947">
      <c r="A947" s="7"/>
    </row>
    <row r="948">
      <c r="A948" s="7"/>
    </row>
    <row r="949">
      <c r="A949" s="7"/>
    </row>
    <row r="950">
      <c r="A950" s="7"/>
    </row>
    <row r="951">
      <c r="A951" s="7"/>
    </row>
    <row r="952">
      <c r="A952" s="7"/>
    </row>
    <row r="953">
      <c r="A953" s="7"/>
    </row>
    <row r="954">
      <c r="A954" s="7"/>
    </row>
    <row r="955">
      <c r="A955" s="7"/>
    </row>
    <row r="956">
      <c r="A956" s="7"/>
    </row>
    <row r="957">
      <c r="A957" s="7"/>
    </row>
    <row r="958">
      <c r="A958" s="7"/>
    </row>
    <row r="959">
      <c r="A959" s="7"/>
    </row>
    <row r="960">
      <c r="A960" s="7"/>
    </row>
    <row r="961">
      <c r="A961" s="7"/>
    </row>
    <row r="962">
      <c r="A962" s="7"/>
    </row>
    <row r="963">
      <c r="A963" s="7"/>
    </row>
    <row r="964">
      <c r="A964" s="7"/>
    </row>
    <row r="965">
      <c r="A965" s="7"/>
    </row>
    <row r="966">
      <c r="A966" s="7"/>
    </row>
    <row r="967">
      <c r="A967" s="7"/>
    </row>
    <row r="968">
      <c r="A968" s="7"/>
    </row>
    <row r="969">
      <c r="A969" s="7"/>
    </row>
    <row r="970">
      <c r="A970" s="7"/>
    </row>
    <row r="971">
      <c r="A971" s="7"/>
    </row>
    <row r="972">
      <c r="A972" s="7"/>
    </row>
    <row r="973">
      <c r="A973" s="7"/>
    </row>
    <row r="974">
      <c r="A974" s="7"/>
    </row>
    <row r="975">
      <c r="A975" s="7"/>
    </row>
    <row r="976">
      <c r="A976" s="7"/>
    </row>
    <row r="977">
      <c r="A977" s="7"/>
    </row>
    <row r="978">
      <c r="A978" s="7"/>
    </row>
    <row r="979">
      <c r="A979" s="7"/>
    </row>
    <row r="980">
      <c r="A980" s="7"/>
    </row>
    <row r="981">
      <c r="A981" s="7"/>
    </row>
    <row r="982">
      <c r="A982" s="7"/>
    </row>
    <row r="983">
      <c r="A983" s="7"/>
    </row>
    <row r="984">
      <c r="A984" s="7"/>
    </row>
    <row r="985">
      <c r="A985" s="7"/>
    </row>
    <row r="986">
      <c r="A986" s="7"/>
    </row>
    <row r="987">
      <c r="A987" s="7"/>
    </row>
    <row r="988">
      <c r="A988" s="7"/>
    </row>
    <row r="989">
      <c r="A989" s="7"/>
    </row>
    <row r="990">
      <c r="A990" s="7"/>
    </row>
    <row r="991">
      <c r="A991" s="7"/>
    </row>
    <row r="992">
      <c r="A992" s="7"/>
    </row>
    <row r="993">
      <c r="A993" s="7"/>
    </row>
    <row r="994">
      <c r="A994" s="7"/>
    </row>
    <row r="995">
      <c r="A995" s="7"/>
    </row>
    <row r="996">
      <c r="A996" s="7"/>
    </row>
    <row r="997">
      <c r="A997" s="7"/>
    </row>
    <row r="998">
      <c r="A998" s="7"/>
    </row>
    <row r="999">
      <c r="A999" s="7"/>
    </row>
    <row r="1000">
      <c r="A1000" s="7"/>
    </row>
    <row r="1001">
      <c r="A1001" s="7"/>
    </row>
    <row r="1002">
      <c r="A1002" s="7"/>
    </row>
    <row r="1003">
      <c r="A1003" s="7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2.63"/>
    <col customWidth="1" min="2" max="2" width="36.0"/>
  </cols>
  <sheetData>
    <row r="1">
      <c r="A1" s="1" t="s">
        <v>222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4"/>
      <c r="V1" s="4"/>
      <c r="W1" s="4"/>
      <c r="X1" s="4"/>
      <c r="Y1" s="4"/>
    </row>
    <row r="2">
      <c r="A2" s="4" t="s">
        <v>20</v>
      </c>
      <c r="B2" s="4" t="s">
        <v>223</v>
      </c>
      <c r="C2" s="4" t="s">
        <v>224</v>
      </c>
      <c r="D2" s="4" t="s">
        <v>225</v>
      </c>
      <c r="E2" s="4" t="s">
        <v>226</v>
      </c>
      <c r="F2" s="4" t="s">
        <v>227</v>
      </c>
      <c r="G2" s="4" t="s">
        <v>228</v>
      </c>
      <c r="H2" s="4" t="s">
        <v>229</v>
      </c>
      <c r="I2" s="11" t="s">
        <v>230</v>
      </c>
      <c r="J2" s="4" t="s">
        <v>231</v>
      </c>
      <c r="K2" s="4" t="s">
        <v>232</v>
      </c>
      <c r="L2" s="11" t="s">
        <v>233</v>
      </c>
      <c r="M2" s="4" t="s">
        <v>234</v>
      </c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>
      <c r="A3" s="12" t="s">
        <v>235</v>
      </c>
      <c r="B3" s="3" t="s">
        <v>236</v>
      </c>
      <c r="C3" s="3" t="s">
        <v>237</v>
      </c>
      <c r="D3" s="3" t="s">
        <v>238</v>
      </c>
      <c r="E3" s="3" t="s">
        <v>239</v>
      </c>
      <c r="F3" s="3" t="s">
        <v>240</v>
      </c>
      <c r="G3" s="3" t="s">
        <v>241</v>
      </c>
      <c r="H3" s="3" t="s">
        <v>242</v>
      </c>
      <c r="I3" s="13" t="s">
        <v>243</v>
      </c>
      <c r="J3" s="3" t="s">
        <v>244</v>
      </c>
      <c r="K3" s="3" t="s">
        <v>245</v>
      </c>
      <c r="L3" s="13" t="s">
        <v>246</v>
      </c>
      <c r="M3" s="3" t="s">
        <v>247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>
      <c r="A4" s="12" t="s">
        <v>248</v>
      </c>
      <c r="B4" s="3" t="s">
        <v>249</v>
      </c>
      <c r="C4" s="3" t="s">
        <v>237</v>
      </c>
      <c r="D4" s="3" t="s">
        <v>238</v>
      </c>
      <c r="E4" s="3" t="s">
        <v>239</v>
      </c>
      <c r="F4" s="3" t="s">
        <v>240</v>
      </c>
      <c r="G4" s="3" t="s">
        <v>250</v>
      </c>
      <c r="H4" s="3" t="s">
        <v>251</v>
      </c>
      <c r="I4" s="13" t="s">
        <v>252</v>
      </c>
      <c r="J4" s="3" t="s">
        <v>253</v>
      </c>
      <c r="K4" s="3" t="s">
        <v>254</v>
      </c>
      <c r="L4" s="13" t="s">
        <v>255</v>
      </c>
      <c r="M4" s="3" t="s">
        <v>256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>
      <c r="A5" s="12" t="s">
        <v>257</v>
      </c>
      <c r="B5" s="3" t="s">
        <v>258</v>
      </c>
      <c r="C5" s="3" t="s">
        <v>237</v>
      </c>
      <c r="D5" s="3" t="s">
        <v>238</v>
      </c>
      <c r="E5" s="3" t="s">
        <v>239</v>
      </c>
      <c r="F5" s="3" t="s">
        <v>240</v>
      </c>
      <c r="G5" s="3" t="s">
        <v>259</v>
      </c>
      <c r="H5" s="3" t="s">
        <v>260</v>
      </c>
      <c r="I5" s="13" t="s">
        <v>261</v>
      </c>
      <c r="J5" s="3" t="s">
        <v>262</v>
      </c>
      <c r="K5" s="3" t="s">
        <v>263</v>
      </c>
      <c r="L5" s="13" t="s">
        <v>264</v>
      </c>
      <c r="M5" s="3" t="s">
        <v>265</v>
      </c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>
      <c r="A6" s="12" t="s">
        <v>266</v>
      </c>
      <c r="B6" s="3" t="s">
        <v>236</v>
      </c>
      <c r="C6" s="3" t="s">
        <v>237</v>
      </c>
      <c r="D6" s="3" t="s">
        <v>238</v>
      </c>
      <c r="E6" s="3" t="s">
        <v>239</v>
      </c>
      <c r="F6" s="3" t="s">
        <v>240</v>
      </c>
      <c r="G6" s="3" t="s">
        <v>267</v>
      </c>
      <c r="H6" s="3" t="s">
        <v>268</v>
      </c>
      <c r="I6" s="13" t="s">
        <v>269</v>
      </c>
      <c r="J6" s="3" t="s">
        <v>270</v>
      </c>
      <c r="K6" s="3" t="s">
        <v>271</v>
      </c>
      <c r="L6" s="13" t="s">
        <v>272</v>
      </c>
      <c r="M6" s="3" t="s">
        <v>273</v>
      </c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>
      <c r="A7" s="12" t="s">
        <v>274</v>
      </c>
      <c r="B7" s="3" t="s">
        <v>275</v>
      </c>
      <c r="C7" s="3" t="s">
        <v>237</v>
      </c>
      <c r="D7" s="3" t="s">
        <v>238</v>
      </c>
      <c r="E7" s="3" t="s">
        <v>239</v>
      </c>
      <c r="F7" s="3" t="s">
        <v>240</v>
      </c>
      <c r="G7" s="3" t="s">
        <v>276</v>
      </c>
      <c r="H7" s="3" t="s">
        <v>277</v>
      </c>
      <c r="I7" s="13" t="s">
        <v>278</v>
      </c>
      <c r="J7" s="3" t="s">
        <v>262</v>
      </c>
      <c r="K7" s="3" t="s">
        <v>279</v>
      </c>
      <c r="L7" s="13" t="s">
        <v>280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>
      <c r="A8" s="12" t="s">
        <v>281</v>
      </c>
      <c r="B8" s="3" t="s">
        <v>282</v>
      </c>
      <c r="C8" s="3" t="s">
        <v>237</v>
      </c>
      <c r="D8" s="3" t="s">
        <v>238</v>
      </c>
      <c r="E8" s="3" t="s">
        <v>239</v>
      </c>
      <c r="F8" s="3" t="s">
        <v>240</v>
      </c>
      <c r="G8" s="3" t="s">
        <v>283</v>
      </c>
      <c r="H8" s="3" t="s">
        <v>284</v>
      </c>
      <c r="I8" s="13" t="s">
        <v>285</v>
      </c>
      <c r="J8" s="3" t="s">
        <v>286</v>
      </c>
      <c r="K8" s="3" t="s">
        <v>287</v>
      </c>
      <c r="L8" s="13" t="s">
        <v>288</v>
      </c>
      <c r="M8" s="3" t="s">
        <v>289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>
      <c r="A9" s="12" t="s">
        <v>290</v>
      </c>
      <c r="B9" s="3" t="s">
        <v>291</v>
      </c>
      <c r="C9" s="3" t="s">
        <v>237</v>
      </c>
      <c r="D9" s="3" t="s">
        <v>238</v>
      </c>
      <c r="E9" s="3" t="s">
        <v>239</v>
      </c>
      <c r="F9" s="3" t="s">
        <v>240</v>
      </c>
      <c r="G9" s="3" t="s">
        <v>292</v>
      </c>
      <c r="H9" s="3" t="s">
        <v>293</v>
      </c>
      <c r="I9" s="13" t="s">
        <v>294</v>
      </c>
      <c r="J9" s="3" t="s">
        <v>262</v>
      </c>
      <c r="K9" s="3" t="s">
        <v>295</v>
      </c>
      <c r="L9" s="13" t="s">
        <v>296</v>
      </c>
      <c r="M9" s="3" t="s">
        <v>289</v>
      </c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>
      <c r="A10" s="12" t="s">
        <v>297</v>
      </c>
      <c r="B10" s="3" t="s">
        <v>298</v>
      </c>
      <c r="C10" s="3" t="s">
        <v>237</v>
      </c>
      <c r="D10" s="3" t="s">
        <v>238</v>
      </c>
      <c r="E10" s="3" t="s">
        <v>239</v>
      </c>
      <c r="F10" s="3" t="s">
        <v>240</v>
      </c>
      <c r="G10" s="3" t="s">
        <v>299</v>
      </c>
      <c r="H10" s="3" t="s">
        <v>300</v>
      </c>
      <c r="I10" s="13" t="s">
        <v>301</v>
      </c>
      <c r="J10" s="3" t="s">
        <v>302</v>
      </c>
      <c r="K10" s="3" t="s">
        <v>303</v>
      </c>
      <c r="L10" s="13" t="s">
        <v>304</v>
      </c>
      <c r="M10" s="3" t="s">
        <v>305</v>
      </c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>
      <c r="A11" s="12" t="s">
        <v>306</v>
      </c>
      <c r="B11" s="3" t="s">
        <v>307</v>
      </c>
      <c r="C11" s="3" t="s">
        <v>237</v>
      </c>
      <c r="D11" s="3" t="s">
        <v>238</v>
      </c>
      <c r="E11" s="3" t="s">
        <v>239</v>
      </c>
      <c r="F11" s="3" t="s">
        <v>240</v>
      </c>
      <c r="G11" s="3" t="s">
        <v>308</v>
      </c>
      <c r="H11" s="3" t="s">
        <v>309</v>
      </c>
      <c r="I11" s="13" t="s">
        <v>301</v>
      </c>
      <c r="J11" s="3" t="s">
        <v>262</v>
      </c>
      <c r="K11" s="3" t="s">
        <v>310</v>
      </c>
      <c r="L11" s="13" t="s">
        <v>246</v>
      </c>
      <c r="M11" s="3" t="s">
        <v>311</v>
      </c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>
      <c r="A12" s="12" t="s">
        <v>312</v>
      </c>
      <c r="B12" s="3" t="s">
        <v>313</v>
      </c>
      <c r="C12" s="3" t="s">
        <v>237</v>
      </c>
      <c r="D12" s="3" t="s">
        <v>238</v>
      </c>
      <c r="E12" s="3" t="s">
        <v>239</v>
      </c>
      <c r="F12" s="3" t="s">
        <v>240</v>
      </c>
      <c r="G12" s="3" t="s">
        <v>314</v>
      </c>
      <c r="H12" s="3" t="s">
        <v>315</v>
      </c>
      <c r="I12" s="13" t="s">
        <v>316</v>
      </c>
      <c r="J12" s="3" t="s">
        <v>317</v>
      </c>
      <c r="K12" s="3" t="s">
        <v>318</v>
      </c>
      <c r="L12" s="13" t="s">
        <v>246</v>
      </c>
      <c r="M12" s="3" t="s">
        <v>319</v>
      </c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>
      <c r="A13" s="12" t="s">
        <v>320</v>
      </c>
      <c r="B13" s="3" t="s">
        <v>321</v>
      </c>
      <c r="C13" s="3" t="s">
        <v>237</v>
      </c>
      <c r="D13" s="3" t="s">
        <v>238</v>
      </c>
      <c r="E13" s="3" t="s">
        <v>239</v>
      </c>
      <c r="F13" s="3" t="s">
        <v>240</v>
      </c>
      <c r="G13" s="3" t="s">
        <v>322</v>
      </c>
      <c r="H13" s="3" t="s">
        <v>323</v>
      </c>
      <c r="I13" s="13" t="s">
        <v>324</v>
      </c>
      <c r="J13" s="3" t="s">
        <v>325</v>
      </c>
      <c r="K13" s="3" t="s">
        <v>326</v>
      </c>
      <c r="L13" s="13" t="s">
        <v>327</v>
      </c>
      <c r="M13" s="3" t="s">
        <v>328</v>
      </c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>
      <c r="A14" s="12" t="s">
        <v>329</v>
      </c>
      <c r="B14" s="3" t="s">
        <v>330</v>
      </c>
      <c r="C14" s="3" t="s">
        <v>237</v>
      </c>
      <c r="D14" s="3" t="s">
        <v>238</v>
      </c>
      <c r="E14" s="3" t="s">
        <v>239</v>
      </c>
      <c r="F14" s="3" t="s">
        <v>240</v>
      </c>
      <c r="G14" s="3" t="s">
        <v>331</v>
      </c>
      <c r="H14" s="3" t="s">
        <v>332</v>
      </c>
      <c r="I14" s="13" t="s">
        <v>333</v>
      </c>
      <c r="J14" s="3" t="s">
        <v>262</v>
      </c>
      <c r="K14" s="3" t="s">
        <v>334</v>
      </c>
      <c r="L14" s="13" t="s">
        <v>335</v>
      </c>
      <c r="M14" s="3" t="s">
        <v>336</v>
      </c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>
      <c r="A15" s="12" t="s">
        <v>329</v>
      </c>
      <c r="B15" s="3" t="s">
        <v>330</v>
      </c>
      <c r="C15" s="3" t="s">
        <v>237</v>
      </c>
      <c r="D15" s="3" t="s">
        <v>238</v>
      </c>
      <c r="E15" s="3" t="s">
        <v>239</v>
      </c>
      <c r="F15" s="3" t="s">
        <v>240</v>
      </c>
      <c r="G15" s="3" t="s">
        <v>331</v>
      </c>
      <c r="H15" s="3" t="s">
        <v>337</v>
      </c>
      <c r="I15" s="13" t="s">
        <v>333</v>
      </c>
      <c r="J15" s="3" t="s">
        <v>262</v>
      </c>
      <c r="K15" s="3" t="s">
        <v>334</v>
      </c>
      <c r="L15" s="13" t="s">
        <v>335</v>
      </c>
      <c r="M15" s="3" t="s">
        <v>336</v>
      </c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>
      <c r="A16" s="12" t="s">
        <v>338</v>
      </c>
      <c r="B16" s="3" t="s">
        <v>339</v>
      </c>
      <c r="C16" s="3" t="s">
        <v>237</v>
      </c>
      <c r="D16" s="3" t="s">
        <v>238</v>
      </c>
      <c r="E16" s="3" t="s">
        <v>239</v>
      </c>
      <c r="F16" s="3" t="s">
        <v>240</v>
      </c>
      <c r="G16" s="3" t="s">
        <v>340</v>
      </c>
      <c r="H16" s="3" t="s">
        <v>341</v>
      </c>
      <c r="I16" s="13" t="s">
        <v>342</v>
      </c>
      <c r="J16" s="3" t="s">
        <v>343</v>
      </c>
      <c r="K16" s="3" t="s">
        <v>344</v>
      </c>
      <c r="L16" s="13" t="s">
        <v>345</v>
      </c>
      <c r="M16" s="3" t="s">
        <v>289</v>
      </c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>
      <c r="A17" s="12" t="s">
        <v>346</v>
      </c>
      <c r="B17" s="3" t="s">
        <v>347</v>
      </c>
      <c r="C17" s="3" t="s">
        <v>237</v>
      </c>
      <c r="D17" s="3" t="s">
        <v>238</v>
      </c>
      <c r="E17" s="3" t="s">
        <v>239</v>
      </c>
      <c r="F17" s="3" t="s">
        <v>240</v>
      </c>
      <c r="G17" s="3" t="s">
        <v>348</v>
      </c>
      <c r="H17" s="3" t="s">
        <v>349</v>
      </c>
      <c r="I17" s="13" t="s">
        <v>350</v>
      </c>
      <c r="J17" s="3" t="s">
        <v>351</v>
      </c>
      <c r="K17" s="3" t="s">
        <v>352</v>
      </c>
      <c r="L17" s="13" t="s">
        <v>280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>
      <c r="A18" s="12" t="s">
        <v>346</v>
      </c>
      <c r="B18" s="3" t="s">
        <v>347</v>
      </c>
      <c r="C18" s="3" t="s">
        <v>237</v>
      </c>
      <c r="D18" s="3" t="s">
        <v>238</v>
      </c>
      <c r="E18" s="3" t="s">
        <v>239</v>
      </c>
      <c r="F18" s="3" t="s">
        <v>240</v>
      </c>
      <c r="G18" s="3" t="s">
        <v>348</v>
      </c>
      <c r="H18" s="3" t="s">
        <v>353</v>
      </c>
      <c r="I18" s="13" t="s">
        <v>354</v>
      </c>
      <c r="J18" s="3" t="s">
        <v>355</v>
      </c>
      <c r="K18" s="3" t="s">
        <v>356</v>
      </c>
      <c r="L18" s="13" t="s">
        <v>246</v>
      </c>
      <c r="M18" s="3" t="s">
        <v>357</v>
      </c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>
      <c r="A19" s="12" t="s">
        <v>358</v>
      </c>
      <c r="B19" s="3" t="s">
        <v>359</v>
      </c>
      <c r="C19" s="3" t="s">
        <v>237</v>
      </c>
      <c r="D19" s="3" t="s">
        <v>238</v>
      </c>
      <c r="E19" s="3" t="s">
        <v>239</v>
      </c>
      <c r="F19" s="3" t="s">
        <v>240</v>
      </c>
      <c r="G19" s="3" t="s">
        <v>360</v>
      </c>
      <c r="H19" s="3" t="s">
        <v>361</v>
      </c>
      <c r="I19" s="13" t="s">
        <v>362</v>
      </c>
      <c r="J19" s="3" t="s">
        <v>363</v>
      </c>
      <c r="K19" s="3" t="s">
        <v>364</v>
      </c>
      <c r="L19" s="13" t="s">
        <v>365</v>
      </c>
      <c r="M19" s="3" t="s">
        <v>366</v>
      </c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>
      <c r="A20" s="12" t="s">
        <v>367</v>
      </c>
      <c r="B20" s="3" t="s">
        <v>368</v>
      </c>
      <c r="C20" s="3" t="s">
        <v>237</v>
      </c>
      <c r="D20" s="3" t="s">
        <v>238</v>
      </c>
      <c r="E20" s="3" t="s">
        <v>239</v>
      </c>
      <c r="F20" s="3" t="s">
        <v>240</v>
      </c>
      <c r="G20" s="3" t="s">
        <v>369</v>
      </c>
      <c r="H20" s="3" t="s">
        <v>370</v>
      </c>
      <c r="I20" s="13" t="s">
        <v>371</v>
      </c>
      <c r="J20" s="3" t="s">
        <v>372</v>
      </c>
      <c r="K20" s="3" t="s">
        <v>373</v>
      </c>
      <c r="L20" s="13" t="s">
        <v>246</v>
      </c>
      <c r="M20" s="3" t="s">
        <v>374</v>
      </c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>
      <c r="A21" s="12" t="s">
        <v>375</v>
      </c>
      <c r="B21" s="3" t="s">
        <v>376</v>
      </c>
      <c r="C21" s="3" t="s">
        <v>237</v>
      </c>
      <c r="D21" s="3" t="s">
        <v>238</v>
      </c>
      <c r="E21" s="3" t="s">
        <v>239</v>
      </c>
      <c r="F21" s="3" t="s">
        <v>240</v>
      </c>
      <c r="G21" s="3" t="s">
        <v>377</v>
      </c>
      <c r="H21" s="3" t="s">
        <v>378</v>
      </c>
      <c r="I21" s="13" t="s">
        <v>379</v>
      </c>
      <c r="J21" s="3" t="s">
        <v>380</v>
      </c>
      <c r="K21" s="3" t="s">
        <v>381</v>
      </c>
      <c r="L21" s="13" t="s">
        <v>280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>
      <c r="A22" s="12" t="s">
        <v>382</v>
      </c>
      <c r="B22" s="3" t="s">
        <v>383</v>
      </c>
      <c r="C22" s="3" t="s">
        <v>237</v>
      </c>
      <c r="D22" s="3" t="s">
        <v>238</v>
      </c>
      <c r="E22" s="3" t="s">
        <v>239</v>
      </c>
      <c r="F22" s="3" t="s">
        <v>240</v>
      </c>
      <c r="G22" s="3" t="s">
        <v>384</v>
      </c>
      <c r="H22" s="3" t="s">
        <v>385</v>
      </c>
      <c r="I22" s="13" t="s">
        <v>386</v>
      </c>
      <c r="J22" s="3" t="s">
        <v>387</v>
      </c>
      <c r="K22" s="3" t="s">
        <v>388</v>
      </c>
      <c r="L22" s="13" t="s">
        <v>389</v>
      </c>
      <c r="M22" s="3" t="s">
        <v>390</v>
      </c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>
      <c r="A23" s="12" t="s">
        <v>391</v>
      </c>
      <c r="B23" s="3" t="s">
        <v>392</v>
      </c>
      <c r="C23" s="3" t="s">
        <v>237</v>
      </c>
      <c r="D23" s="3" t="s">
        <v>238</v>
      </c>
      <c r="E23" s="3" t="s">
        <v>239</v>
      </c>
      <c r="F23" s="3" t="s">
        <v>240</v>
      </c>
      <c r="G23" s="3" t="s">
        <v>393</v>
      </c>
      <c r="H23" s="3" t="s">
        <v>394</v>
      </c>
      <c r="I23" s="13" t="s">
        <v>395</v>
      </c>
      <c r="J23" s="3" t="s">
        <v>396</v>
      </c>
      <c r="K23" s="3" t="s">
        <v>397</v>
      </c>
      <c r="L23" s="13" t="s">
        <v>280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>
      <c r="A24" s="12" t="s">
        <v>398</v>
      </c>
      <c r="B24" s="3" t="s">
        <v>399</v>
      </c>
      <c r="C24" s="3" t="s">
        <v>237</v>
      </c>
      <c r="D24" s="3" t="s">
        <v>238</v>
      </c>
      <c r="E24" s="3" t="s">
        <v>239</v>
      </c>
      <c r="F24" s="3" t="s">
        <v>240</v>
      </c>
      <c r="G24" s="3" t="s">
        <v>400</v>
      </c>
      <c r="H24" s="3" t="s">
        <v>401</v>
      </c>
      <c r="I24" s="13" t="s">
        <v>402</v>
      </c>
      <c r="J24" s="3" t="s">
        <v>403</v>
      </c>
      <c r="K24" s="3" t="s">
        <v>404</v>
      </c>
      <c r="L24" s="13" t="s">
        <v>246</v>
      </c>
      <c r="M24" s="3" t="s">
        <v>405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>
      <c r="A25" s="12" t="s">
        <v>406</v>
      </c>
      <c r="B25" s="3" t="s">
        <v>407</v>
      </c>
      <c r="C25" s="3" t="s">
        <v>237</v>
      </c>
      <c r="D25" s="3" t="s">
        <v>238</v>
      </c>
      <c r="E25" s="3" t="s">
        <v>239</v>
      </c>
      <c r="F25" s="3" t="s">
        <v>240</v>
      </c>
      <c r="G25" s="3" t="s">
        <v>408</v>
      </c>
      <c r="H25" s="3" t="s">
        <v>409</v>
      </c>
      <c r="I25" s="13" t="s">
        <v>410</v>
      </c>
      <c r="J25" s="3" t="s">
        <v>411</v>
      </c>
      <c r="K25" s="3" t="s">
        <v>412</v>
      </c>
      <c r="L25" s="13" t="s">
        <v>280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>
      <c r="A26" s="12" t="s">
        <v>413</v>
      </c>
      <c r="B26" s="3" t="s">
        <v>414</v>
      </c>
      <c r="C26" s="3" t="s">
        <v>237</v>
      </c>
      <c r="D26" s="3" t="s">
        <v>238</v>
      </c>
      <c r="E26" s="3" t="s">
        <v>239</v>
      </c>
      <c r="F26" s="3" t="s">
        <v>240</v>
      </c>
      <c r="G26" s="3" t="s">
        <v>415</v>
      </c>
      <c r="H26" s="3" t="s">
        <v>416</v>
      </c>
      <c r="I26" s="13" t="s">
        <v>417</v>
      </c>
      <c r="J26" s="3" t="s">
        <v>418</v>
      </c>
      <c r="K26" s="3" t="s">
        <v>419</v>
      </c>
      <c r="L26" s="13" t="s">
        <v>420</v>
      </c>
      <c r="M26" s="3" t="s">
        <v>421</v>
      </c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>
      <c r="A27" s="12" t="s">
        <v>422</v>
      </c>
      <c r="B27" s="3" t="s">
        <v>423</v>
      </c>
      <c r="C27" s="3" t="s">
        <v>237</v>
      </c>
      <c r="D27" s="3" t="s">
        <v>238</v>
      </c>
      <c r="E27" s="3" t="s">
        <v>239</v>
      </c>
      <c r="F27" s="3" t="s">
        <v>240</v>
      </c>
      <c r="G27" s="3" t="s">
        <v>424</v>
      </c>
      <c r="H27" s="3" t="s">
        <v>425</v>
      </c>
      <c r="I27" s="13" t="s">
        <v>426</v>
      </c>
      <c r="J27" s="3" t="s">
        <v>427</v>
      </c>
      <c r="K27" s="3" t="s">
        <v>428</v>
      </c>
      <c r="L27" s="13" t="s">
        <v>429</v>
      </c>
      <c r="M27" s="3" t="s">
        <v>430</v>
      </c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>
      <c r="A28" s="12" t="s">
        <v>431</v>
      </c>
      <c r="B28" s="3" t="s">
        <v>432</v>
      </c>
      <c r="C28" s="3" t="s">
        <v>237</v>
      </c>
      <c r="D28" s="3" t="s">
        <v>238</v>
      </c>
      <c r="E28" s="3" t="s">
        <v>239</v>
      </c>
      <c r="F28" s="3" t="s">
        <v>240</v>
      </c>
      <c r="G28" s="3" t="s">
        <v>433</v>
      </c>
      <c r="H28" s="3" t="s">
        <v>434</v>
      </c>
      <c r="I28" s="13" t="s">
        <v>435</v>
      </c>
      <c r="J28" s="3"/>
      <c r="K28" s="3" t="s">
        <v>436</v>
      </c>
      <c r="L28" s="13" t="s">
        <v>280</v>
      </c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>
      <c r="A29" s="12" t="s">
        <v>437</v>
      </c>
      <c r="B29" s="3" t="s">
        <v>438</v>
      </c>
      <c r="C29" s="3" t="s">
        <v>237</v>
      </c>
      <c r="D29" s="3" t="s">
        <v>238</v>
      </c>
      <c r="E29" s="3" t="s">
        <v>239</v>
      </c>
      <c r="F29" s="3" t="s">
        <v>240</v>
      </c>
      <c r="G29" s="3" t="s">
        <v>439</v>
      </c>
      <c r="H29" s="3" t="s">
        <v>440</v>
      </c>
      <c r="I29" s="13"/>
      <c r="J29" s="3"/>
      <c r="K29" s="3" t="s">
        <v>441</v>
      </c>
      <c r="L29" s="13" t="s">
        <v>442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>
      <c r="A30" s="12" t="s">
        <v>443</v>
      </c>
      <c r="B30" s="3" t="s">
        <v>444</v>
      </c>
      <c r="C30" s="3" t="s">
        <v>237</v>
      </c>
      <c r="D30" s="3" t="s">
        <v>238</v>
      </c>
      <c r="E30" s="3" t="s">
        <v>239</v>
      </c>
      <c r="F30" s="3" t="s">
        <v>240</v>
      </c>
      <c r="G30" s="3" t="s">
        <v>445</v>
      </c>
      <c r="H30" s="3" t="s">
        <v>446</v>
      </c>
      <c r="I30" s="13"/>
      <c r="J30" s="3"/>
      <c r="K30" s="3" t="s">
        <v>447</v>
      </c>
      <c r="L30" s="13" t="s">
        <v>246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>
      <c r="A31" s="12" t="s">
        <v>448</v>
      </c>
      <c r="B31" s="3" t="s">
        <v>449</v>
      </c>
      <c r="C31" s="3" t="s">
        <v>237</v>
      </c>
      <c r="D31" s="3" t="s">
        <v>238</v>
      </c>
      <c r="E31" s="3" t="s">
        <v>239</v>
      </c>
      <c r="F31" s="3" t="s">
        <v>240</v>
      </c>
      <c r="G31" s="3" t="s">
        <v>450</v>
      </c>
      <c r="H31" s="3" t="s">
        <v>451</v>
      </c>
      <c r="I31" s="13"/>
      <c r="J31" s="3"/>
      <c r="K31" s="3" t="s">
        <v>452</v>
      </c>
      <c r="L31" s="13" t="s">
        <v>280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>
      <c r="A32" s="12" t="s">
        <v>453</v>
      </c>
      <c r="B32" s="3" t="s">
        <v>454</v>
      </c>
      <c r="C32" s="3" t="s">
        <v>237</v>
      </c>
      <c r="D32" s="3" t="s">
        <v>238</v>
      </c>
      <c r="E32" s="3" t="s">
        <v>239</v>
      </c>
      <c r="F32" s="3" t="s">
        <v>240</v>
      </c>
      <c r="G32" s="3" t="s">
        <v>455</v>
      </c>
      <c r="H32" s="3" t="s">
        <v>456</v>
      </c>
      <c r="I32" s="13" t="s">
        <v>457</v>
      </c>
      <c r="J32" s="3" t="s">
        <v>458</v>
      </c>
      <c r="K32" s="3" t="s">
        <v>459</v>
      </c>
      <c r="L32" s="13" t="s">
        <v>280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>
      <c r="A33" s="12" t="s">
        <v>460</v>
      </c>
      <c r="B33" s="3" t="s">
        <v>461</v>
      </c>
      <c r="C33" s="3" t="s">
        <v>237</v>
      </c>
      <c r="D33" s="3" t="s">
        <v>238</v>
      </c>
      <c r="E33" s="3" t="s">
        <v>239</v>
      </c>
      <c r="F33" s="3" t="s">
        <v>240</v>
      </c>
      <c r="G33" s="3" t="s">
        <v>462</v>
      </c>
      <c r="H33" s="3" t="s">
        <v>463</v>
      </c>
      <c r="I33" s="13"/>
      <c r="J33" s="3"/>
      <c r="K33" s="3" t="s">
        <v>464</v>
      </c>
      <c r="L33" s="13" t="s">
        <v>246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>
      <c r="A34" s="12" t="s">
        <v>465</v>
      </c>
      <c r="B34" s="3" t="s">
        <v>466</v>
      </c>
      <c r="C34" s="3" t="s">
        <v>237</v>
      </c>
      <c r="D34" s="3" t="s">
        <v>238</v>
      </c>
      <c r="E34" s="3" t="s">
        <v>239</v>
      </c>
      <c r="F34" s="3" t="s">
        <v>240</v>
      </c>
      <c r="G34" s="3" t="s">
        <v>467</v>
      </c>
      <c r="H34" s="3" t="s">
        <v>468</v>
      </c>
      <c r="I34" s="13"/>
      <c r="J34" s="3"/>
      <c r="K34" s="3" t="s">
        <v>469</v>
      </c>
      <c r="L34" s="13" t="s">
        <v>280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>
      <c r="A35" s="12" t="s">
        <v>470</v>
      </c>
      <c r="B35" s="3" t="s">
        <v>471</v>
      </c>
      <c r="C35" s="3" t="s">
        <v>237</v>
      </c>
      <c r="D35" s="3" t="s">
        <v>238</v>
      </c>
      <c r="E35" s="3" t="s">
        <v>239</v>
      </c>
      <c r="F35" s="3" t="s">
        <v>240</v>
      </c>
      <c r="G35" s="3" t="s">
        <v>472</v>
      </c>
      <c r="H35" s="3" t="s">
        <v>473</v>
      </c>
      <c r="I35" s="13"/>
      <c r="J35" s="3"/>
      <c r="K35" s="3" t="s">
        <v>474</v>
      </c>
      <c r="L35" s="13" t="s">
        <v>280</v>
      </c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>
      <c r="A36" s="12" t="s">
        <v>475</v>
      </c>
      <c r="B36" s="3" t="s">
        <v>476</v>
      </c>
      <c r="C36" s="3" t="s">
        <v>237</v>
      </c>
      <c r="D36" s="3" t="s">
        <v>238</v>
      </c>
      <c r="E36" s="3" t="s">
        <v>239</v>
      </c>
      <c r="F36" s="3" t="s">
        <v>240</v>
      </c>
      <c r="G36" s="3" t="s">
        <v>477</v>
      </c>
      <c r="H36" s="3" t="s">
        <v>478</v>
      </c>
      <c r="I36" s="13"/>
      <c r="J36" s="3"/>
      <c r="K36" s="3" t="s">
        <v>479</v>
      </c>
      <c r="L36" s="13" t="s">
        <v>280</v>
      </c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>
      <c r="A37" s="12" t="s">
        <v>480</v>
      </c>
      <c r="B37" s="3" t="s">
        <v>481</v>
      </c>
      <c r="C37" s="3" t="s">
        <v>237</v>
      </c>
      <c r="D37" s="3" t="s">
        <v>238</v>
      </c>
      <c r="E37" s="3" t="s">
        <v>239</v>
      </c>
      <c r="F37" s="3" t="s">
        <v>240</v>
      </c>
      <c r="G37" s="3" t="s">
        <v>482</v>
      </c>
      <c r="H37" s="3" t="s">
        <v>483</v>
      </c>
      <c r="I37" s="13" t="s">
        <v>362</v>
      </c>
      <c r="J37" s="3" t="s">
        <v>484</v>
      </c>
      <c r="K37" s="3" t="s">
        <v>479</v>
      </c>
      <c r="L37" s="13" t="s">
        <v>485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>
      <c r="A38" s="12" t="s">
        <v>486</v>
      </c>
      <c r="B38" s="3" t="s">
        <v>487</v>
      </c>
      <c r="C38" s="3" t="s">
        <v>237</v>
      </c>
      <c r="D38" s="3" t="s">
        <v>238</v>
      </c>
      <c r="E38" s="3" t="s">
        <v>239</v>
      </c>
      <c r="F38" s="3" t="s">
        <v>240</v>
      </c>
      <c r="G38" s="3" t="s">
        <v>488</v>
      </c>
      <c r="H38" s="3" t="s">
        <v>489</v>
      </c>
      <c r="I38" s="13"/>
      <c r="J38" s="3"/>
      <c r="K38" s="3" t="s">
        <v>490</v>
      </c>
      <c r="L38" s="13" t="s">
        <v>280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>
      <c r="A39" s="12" t="s">
        <v>183</v>
      </c>
      <c r="B39" s="3" t="s">
        <v>491</v>
      </c>
      <c r="C39" s="3" t="s">
        <v>237</v>
      </c>
      <c r="D39" s="3" t="s">
        <v>238</v>
      </c>
      <c r="E39" s="3" t="s">
        <v>239</v>
      </c>
      <c r="F39" s="3" t="s">
        <v>240</v>
      </c>
      <c r="G39" s="3" t="s">
        <v>492</v>
      </c>
      <c r="H39" s="3" t="s">
        <v>493</v>
      </c>
      <c r="I39" s="13" t="s">
        <v>494</v>
      </c>
      <c r="J39" s="3" t="s">
        <v>495</v>
      </c>
      <c r="K39" s="3" t="s">
        <v>496</v>
      </c>
      <c r="L39" s="13" t="s">
        <v>485</v>
      </c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>
      <c r="A40" s="12" t="s">
        <v>186</v>
      </c>
      <c r="B40" s="3" t="s">
        <v>497</v>
      </c>
      <c r="C40" s="3" t="s">
        <v>498</v>
      </c>
      <c r="D40" s="3" t="s">
        <v>498</v>
      </c>
      <c r="E40" s="3" t="s">
        <v>499</v>
      </c>
      <c r="F40" s="3" t="s">
        <v>500</v>
      </c>
      <c r="G40" s="3" t="s">
        <v>501</v>
      </c>
      <c r="H40" s="2" t="s">
        <v>502</v>
      </c>
      <c r="I40" s="13" t="s">
        <v>503</v>
      </c>
      <c r="J40" s="3" t="s">
        <v>504</v>
      </c>
      <c r="K40" s="3" t="s">
        <v>505</v>
      </c>
      <c r="L40" s="13" t="s">
        <v>506</v>
      </c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>
      <c r="A41" s="12" t="s">
        <v>507</v>
      </c>
      <c r="B41" s="3" t="s">
        <v>508</v>
      </c>
      <c r="C41" s="3" t="s">
        <v>498</v>
      </c>
      <c r="D41" s="3" t="s">
        <v>498</v>
      </c>
      <c r="E41" s="3" t="s">
        <v>509</v>
      </c>
      <c r="F41" s="3" t="s">
        <v>509</v>
      </c>
      <c r="G41" s="3" t="s">
        <v>510</v>
      </c>
      <c r="H41" s="2" t="s">
        <v>511</v>
      </c>
      <c r="I41" s="13" t="s">
        <v>512</v>
      </c>
      <c r="J41" s="3" t="s">
        <v>513</v>
      </c>
      <c r="K41" s="3" t="s">
        <v>514</v>
      </c>
      <c r="L41" s="13" t="s">
        <v>515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>
      <c r="A42" s="3" t="s">
        <v>516</v>
      </c>
      <c r="B42" s="3" t="s">
        <v>517</v>
      </c>
      <c r="C42" s="3" t="s">
        <v>518</v>
      </c>
      <c r="D42" s="3" t="s">
        <v>519</v>
      </c>
      <c r="E42" s="3" t="s">
        <v>520</v>
      </c>
      <c r="F42" s="3" t="s">
        <v>521</v>
      </c>
      <c r="G42" s="3" t="s">
        <v>522</v>
      </c>
      <c r="H42" s="3" t="s">
        <v>523</v>
      </c>
      <c r="I42" s="13" t="s">
        <v>524</v>
      </c>
      <c r="J42" s="3" t="s">
        <v>525</v>
      </c>
      <c r="K42" s="3" t="s">
        <v>526</v>
      </c>
      <c r="L42" s="13" t="s">
        <v>527</v>
      </c>
      <c r="M42" s="3" t="s">
        <v>528</v>
      </c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>
      <c r="A43" s="3" t="s">
        <v>529</v>
      </c>
      <c r="B43" s="3" t="s">
        <v>517</v>
      </c>
      <c r="C43" s="3" t="s">
        <v>518</v>
      </c>
      <c r="D43" s="3" t="s">
        <v>519</v>
      </c>
      <c r="E43" s="3" t="s">
        <v>530</v>
      </c>
      <c r="F43" s="3" t="s">
        <v>531</v>
      </c>
      <c r="G43" s="3" t="s">
        <v>532</v>
      </c>
      <c r="H43" s="3" t="s">
        <v>533</v>
      </c>
      <c r="I43" s="13" t="s">
        <v>534</v>
      </c>
      <c r="J43" s="3" t="s">
        <v>535</v>
      </c>
      <c r="K43" s="3" t="s">
        <v>536</v>
      </c>
      <c r="L43" s="13" t="s">
        <v>537</v>
      </c>
      <c r="M43" s="3" t="s">
        <v>538</v>
      </c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>
      <c r="A44" s="12" t="s">
        <v>539</v>
      </c>
      <c r="B44" s="3" t="s">
        <v>540</v>
      </c>
      <c r="C44" s="3" t="s">
        <v>541</v>
      </c>
      <c r="D44" s="3" t="s">
        <v>542</v>
      </c>
      <c r="E44" s="3" t="s">
        <v>543</v>
      </c>
      <c r="F44" s="3" t="s">
        <v>543</v>
      </c>
      <c r="G44" s="3" t="s">
        <v>544</v>
      </c>
      <c r="H44" s="3" t="s">
        <v>545</v>
      </c>
      <c r="I44" s="13" t="s">
        <v>546</v>
      </c>
      <c r="J44" s="3" t="s">
        <v>547</v>
      </c>
      <c r="K44" s="3" t="s">
        <v>548</v>
      </c>
      <c r="L44" s="13" t="s">
        <v>549</v>
      </c>
      <c r="M44" s="3" t="s">
        <v>550</v>
      </c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>
      <c r="A45" s="12" t="s">
        <v>551</v>
      </c>
      <c r="B45" s="3" t="s">
        <v>552</v>
      </c>
      <c r="C45" s="3" t="s">
        <v>541</v>
      </c>
      <c r="D45" s="3" t="s">
        <v>553</v>
      </c>
      <c r="E45" s="3" t="s">
        <v>554</v>
      </c>
      <c r="F45" s="3" t="s">
        <v>555</v>
      </c>
      <c r="G45" s="3" t="s">
        <v>556</v>
      </c>
      <c r="H45" s="3" t="s">
        <v>557</v>
      </c>
      <c r="I45" s="13" t="s">
        <v>558</v>
      </c>
      <c r="J45" s="3" t="s">
        <v>559</v>
      </c>
      <c r="K45" s="3" t="s">
        <v>560</v>
      </c>
      <c r="L45" s="13" t="s">
        <v>561</v>
      </c>
      <c r="M45" s="3" t="s">
        <v>562</v>
      </c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>
      <c r="A46" s="12" t="s">
        <v>563</v>
      </c>
      <c r="B46" s="3" t="s">
        <v>564</v>
      </c>
      <c r="C46" s="3" t="s">
        <v>541</v>
      </c>
      <c r="D46" s="3" t="s">
        <v>565</v>
      </c>
      <c r="E46" s="3" t="s">
        <v>566</v>
      </c>
      <c r="F46" s="3" t="s">
        <v>567</v>
      </c>
      <c r="G46" s="3" t="s">
        <v>568</v>
      </c>
      <c r="H46" s="3" t="s">
        <v>569</v>
      </c>
      <c r="I46" s="13" t="s">
        <v>570</v>
      </c>
      <c r="J46" s="3" t="s">
        <v>571</v>
      </c>
      <c r="K46" s="3" t="s">
        <v>572</v>
      </c>
      <c r="L46" s="13" t="s">
        <v>573</v>
      </c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>
      <c r="A47" s="12" t="s">
        <v>563</v>
      </c>
      <c r="B47" s="3" t="s">
        <v>564</v>
      </c>
      <c r="C47" s="3" t="s">
        <v>541</v>
      </c>
      <c r="D47" s="3" t="s">
        <v>565</v>
      </c>
      <c r="E47" s="3" t="s">
        <v>566</v>
      </c>
      <c r="F47" s="3" t="s">
        <v>567</v>
      </c>
      <c r="G47" s="3" t="s">
        <v>574</v>
      </c>
      <c r="H47" s="3" t="s">
        <v>575</v>
      </c>
      <c r="I47" s="13" t="s">
        <v>576</v>
      </c>
      <c r="J47" s="3" t="s">
        <v>577</v>
      </c>
      <c r="K47" s="3" t="s">
        <v>578</v>
      </c>
      <c r="L47" s="13" t="s">
        <v>579</v>
      </c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>
      <c r="A48" s="12" t="s">
        <v>563</v>
      </c>
      <c r="B48" s="3" t="s">
        <v>564</v>
      </c>
      <c r="C48" s="3" t="s">
        <v>541</v>
      </c>
      <c r="D48" s="3" t="s">
        <v>565</v>
      </c>
      <c r="E48" s="3" t="s">
        <v>566</v>
      </c>
      <c r="F48" s="3" t="s">
        <v>567</v>
      </c>
      <c r="G48" s="3" t="s">
        <v>568</v>
      </c>
      <c r="H48" s="3" t="s">
        <v>580</v>
      </c>
      <c r="I48" s="13"/>
      <c r="J48" s="3" t="s">
        <v>581</v>
      </c>
      <c r="K48" s="3" t="s">
        <v>582</v>
      </c>
      <c r="L48" s="13" t="s">
        <v>583</v>
      </c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>
      <c r="A49" s="12" t="s">
        <v>584</v>
      </c>
      <c r="B49" s="3" t="s">
        <v>585</v>
      </c>
      <c r="C49" s="3" t="s">
        <v>541</v>
      </c>
      <c r="D49" s="3" t="s">
        <v>542</v>
      </c>
      <c r="E49" s="3" t="s">
        <v>586</v>
      </c>
      <c r="F49" s="3" t="s">
        <v>587</v>
      </c>
      <c r="G49" s="3" t="s">
        <v>588</v>
      </c>
      <c r="H49" s="3" t="s">
        <v>589</v>
      </c>
      <c r="I49" s="13" t="s">
        <v>590</v>
      </c>
      <c r="J49" s="3" t="s">
        <v>591</v>
      </c>
      <c r="K49" s="3" t="s">
        <v>592</v>
      </c>
      <c r="L49" s="13" t="s">
        <v>593</v>
      </c>
      <c r="M49" s="3" t="s">
        <v>594</v>
      </c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>
      <c r="A50" s="12" t="s">
        <v>595</v>
      </c>
      <c r="B50" s="3" t="s">
        <v>596</v>
      </c>
      <c r="C50" s="3" t="s">
        <v>541</v>
      </c>
      <c r="D50" s="3" t="s">
        <v>542</v>
      </c>
      <c r="E50" s="3" t="s">
        <v>597</v>
      </c>
      <c r="F50" s="3" t="s">
        <v>598</v>
      </c>
      <c r="G50" s="3" t="s">
        <v>599</v>
      </c>
      <c r="H50" s="3" t="s">
        <v>600</v>
      </c>
      <c r="I50" s="13" t="s">
        <v>601</v>
      </c>
      <c r="J50" s="3" t="s">
        <v>602</v>
      </c>
      <c r="K50" s="3" t="s">
        <v>603</v>
      </c>
      <c r="L50" s="13" t="s">
        <v>604</v>
      </c>
      <c r="M50" s="3" t="s">
        <v>605</v>
      </c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>
      <c r="A51" s="12" t="s">
        <v>606</v>
      </c>
      <c r="B51" s="3" t="s">
        <v>607</v>
      </c>
      <c r="C51" s="3" t="s">
        <v>541</v>
      </c>
      <c r="D51" s="3" t="s">
        <v>542</v>
      </c>
      <c r="E51" s="3" t="s">
        <v>608</v>
      </c>
      <c r="F51" s="3" t="s">
        <v>609</v>
      </c>
      <c r="G51" s="3" t="s">
        <v>610</v>
      </c>
      <c r="H51" s="3" t="s">
        <v>611</v>
      </c>
      <c r="I51" s="13" t="s">
        <v>612</v>
      </c>
      <c r="J51" s="3" t="s">
        <v>613</v>
      </c>
      <c r="K51" s="3" t="s">
        <v>614</v>
      </c>
      <c r="L51" s="13" t="s">
        <v>615</v>
      </c>
      <c r="M51" s="3" t="s">
        <v>616</v>
      </c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>
      <c r="A52" s="12" t="s">
        <v>617</v>
      </c>
      <c r="B52" s="3" t="s">
        <v>618</v>
      </c>
      <c r="C52" s="3" t="s">
        <v>541</v>
      </c>
      <c r="D52" s="3" t="s">
        <v>542</v>
      </c>
      <c r="E52" s="3" t="s">
        <v>619</v>
      </c>
      <c r="F52" s="3" t="s">
        <v>620</v>
      </c>
      <c r="G52" s="3" t="s">
        <v>621</v>
      </c>
      <c r="H52" s="3" t="s">
        <v>622</v>
      </c>
      <c r="I52" s="13" t="s">
        <v>623</v>
      </c>
      <c r="J52" s="3" t="s">
        <v>624</v>
      </c>
      <c r="K52" s="3" t="s">
        <v>625</v>
      </c>
      <c r="L52" s="13" t="s">
        <v>626</v>
      </c>
      <c r="M52" s="3" t="s">
        <v>627</v>
      </c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>
      <c r="A53" s="12" t="s">
        <v>628</v>
      </c>
      <c r="B53" s="3" t="s">
        <v>629</v>
      </c>
      <c r="C53" s="3" t="s">
        <v>541</v>
      </c>
      <c r="D53" s="3" t="s">
        <v>542</v>
      </c>
      <c r="E53" s="3" t="s">
        <v>630</v>
      </c>
      <c r="F53" s="3" t="s">
        <v>631</v>
      </c>
      <c r="G53" s="3" t="s">
        <v>632</v>
      </c>
      <c r="H53" s="3" t="s">
        <v>633</v>
      </c>
      <c r="I53" s="13" t="s">
        <v>634</v>
      </c>
      <c r="J53" s="3" t="s">
        <v>635</v>
      </c>
      <c r="K53" s="3" t="s">
        <v>636</v>
      </c>
      <c r="L53" s="13" t="s">
        <v>637</v>
      </c>
      <c r="M53" s="3" t="s">
        <v>638</v>
      </c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>
      <c r="A54" s="12" t="s">
        <v>639</v>
      </c>
      <c r="B54" s="3" t="s">
        <v>640</v>
      </c>
      <c r="C54" s="3" t="s">
        <v>541</v>
      </c>
      <c r="D54" s="3" t="s">
        <v>542</v>
      </c>
      <c r="E54" s="3" t="s">
        <v>586</v>
      </c>
      <c r="F54" s="3" t="s">
        <v>641</v>
      </c>
      <c r="G54" s="3" t="s">
        <v>642</v>
      </c>
      <c r="H54" s="3" t="s">
        <v>643</v>
      </c>
      <c r="I54" s="13" t="s">
        <v>644</v>
      </c>
      <c r="J54" s="3" t="s">
        <v>645</v>
      </c>
      <c r="K54" s="3" t="s">
        <v>646</v>
      </c>
      <c r="L54" s="13" t="s">
        <v>647</v>
      </c>
      <c r="M54" s="3" t="s">
        <v>648</v>
      </c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>
      <c r="A55" s="12" t="s">
        <v>649</v>
      </c>
      <c r="B55" s="3" t="s">
        <v>650</v>
      </c>
      <c r="C55" s="3" t="s">
        <v>541</v>
      </c>
      <c r="D55" s="3" t="s">
        <v>542</v>
      </c>
      <c r="E55" s="3" t="s">
        <v>651</v>
      </c>
      <c r="F55" s="3" t="s">
        <v>652</v>
      </c>
      <c r="G55" s="3" t="s">
        <v>653</v>
      </c>
      <c r="H55" s="3" t="s">
        <v>654</v>
      </c>
      <c r="I55" s="13" t="s">
        <v>655</v>
      </c>
      <c r="J55" s="3" t="s">
        <v>656</v>
      </c>
      <c r="K55" s="3" t="s">
        <v>657</v>
      </c>
      <c r="L55" s="13" t="s">
        <v>658</v>
      </c>
      <c r="M55" s="3" t="s">
        <v>659</v>
      </c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>
      <c r="A56" s="12" t="s">
        <v>660</v>
      </c>
      <c r="B56" s="3" t="s">
        <v>661</v>
      </c>
      <c r="C56" s="3" t="s">
        <v>541</v>
      </c>
      <c r="D56" s="3" t="s">
        <v>565</v>
      </c>
      <c r="E56" s="3" t="s">
        <v>662</v>
      </c>
      <c r="F56" s="3" t="s">
        <v>663</v>
      </c>
      <c r="G56" s="3" t="s">
        <v>664</v>
      </c>
      <c r="H56" s="3" t="s">
        <v>665</v>
      </c>
      <c r="I56" s="13" t="s">
        <v>666</v>
      </c>
      <c r="J56" s="3" t="s">
        <v>667</v>
      </c>
      <c r="K56" s="3" t="s">
        <v>668</v>
      </c>
      <c r="L56" s="13" t="s">
        <v>669</v>
      </c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>
      <c r="A57" s="12" t="s">
        <v>670</v>
      </c>
      <c r="B57" s="3" t="s">
        <v>671</v>
      </c>
      <c r="C57" s="3" t="s">
        <v>541</v>
      </c>
      <c r="D57" s="3" t="s">
        <v>565</v>
      </c>
      <c r="E57" s="3" t="s">
        <v>662</v>
      </c>
      <c r="F57" s="3" t="s">
        <v>672</v>
      </c>
      <c r="G57" s="3" t="s">
        <v>673</v>
      </c>
      <c r="H57" s="3" t="s">
        <v>674</v>
      </c>
      <c r="I57" s="13" t="s">
        <v>675</v>
      </c>
      <c r="J57" s="3"/>
      <c r="K57" s="3" t="s">
        <v>676</v>
      </c>
      <c r="L57" s="13" t="s">
        <v>677</v>
      </c>
      <c r="M57" s="3" t="s">
        <v>678</v>
      </c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>
      <c r="A58" s="12" t="s">
        <v>679</v>
      </c>
      <c r="B58" s="3" t="s">
        <v>680</v>
      </c>
      <c r="C58" s="3" t="s">
        <v>541</v>
      </c>
      <c r="D58" s="3" t="s">
        <v>565</v>
      </c>
      <c r="E58" s="3" t="s">
        <v>662</v>
      </c>
      <c r="F58" s="3" t="s">
        <v>672</v>
      </c>
      <c r="G58" s="3" t="s">
        <v>681</v>
      </c>
      <c r="H58" s="3" t="s">
        <v>682</v>
      </c>
      <c r="I58" s="13" t="s">
        <v>683</v>
      </c>
      <c r="J58" s="3" t="s">
        <v>684</v>
      </c>
      <c r="K58" s="3" t="s">
        <v>685</v>
      </c>
      <c r="L58" s="13" t="s">
        <v>280</v>
      </c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>
      <c r="A59" s="12" t="s">
        <v>686</v>
      </c>
      <c r="B59" s="3" t="s">
        <v>687</v>
      </c>
      <c r="C59" s="3" t="s">
        <v>541</v>
      </c>
      <c r="D59" s="3" t="s">
        <v>565</v>
      </c>
      <c r="E59" s="3" t="s">
        <v>662</v>
      </c>
      <c r="F59" s="3" t="s">
        <v>672</v>
      </c>
      <c r="G59" s="3" t="s">
        <v>688</v>
      </c>
      <c r="H59" s="3" t="s">
        <v>689</v>
      </c>
      <c r="I59" s="13" t="s">
        <v>690</v>
      </c>
      <c r="J59" s="3"/>
      <c r="K59" s="3" t="s">
        <v>691</v>
      </c>
      <c r="L59" s="13" t="s">
        <v>692</v>
      </c>
      <c r="M59" s="3" t="s">
        <v>693</v>
      </c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>
      <c r="A60" s="12" t="s">
        <v>694</v>
      </c>
      <c r="B60" s="3" t="s">
        <v>695</v>
      </c>
      <c r="C60" s="3" t="s">
        <v>541</v>
      </c>
      <c r="D60" s="3" t="s">
        <v>542</v>
      </c>
      <c r="E60" s="3" t="s">
        <v>651</v>
      </c>
      <c r="F60" s="3" t="s">
        <v>696</v>
      </c>
      <c r="G60" s="3" t="s">
        <v>697</v>
      </c>
      <c r="H60" s="3" t="s">
        <v>698</v>
      </c>
      <c r="I60" s="13" t="s">
        <v>699</v>
      </c>
      <c r="J60" s="3" t="s">
        <v>700</v>
      </c>
      <c r="K60" s="3" t="s">
        <v>701</v>
      </c>
      <c r="L60" s="13" t="s">
        <v>702</v>
      </c>
      <c r="M60" s="3" t="s">
        <v>703</v>
      </c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>
      <c r="A61" s="12" t="s">
        <v>704</v>
      </c>
      <c r="B61" s="3" t="s">
        <v>705</v>
      </c>
      <c r="C61" s="3" t="s">
        <v>541</v>
      </c>
      <c r="D61" s="3" t="s">
        <v>542</v>
      </c>
      <c r="E61" s="3" t="s">
        <v>706</v>
      </c>
      <c r="F61" s="3" t="s">
        <v>707</v>
      </c>
      <c r="G61" s="3" t="s">
        <v>708</v>
      </c>
      <c r="H61" s="3" t="s">
        <v>709</v>
      </c>
      <c r="I61" s="13" t="s">
        <v>710</v>
      </c>
      <c r="J61" s="3" t="s">
        <v>711</v>
      </c>
      <c r="K61" s="3" t="s">
        <v>712</v>
      </c>
      <c r="L61" s="13" t="s">
        <v>713</v>
      </c>
      <c r="M61" s="3" t="s">
        <v>714</v>
      </c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>
      <c r="A62" s="12" t="s">
        <v>715</v>
      </c>
      <c r="B62" s="3" t="s">
        <v>716</v>
      </c>
      <c r="C62" s="3" t="s">
        <v>541</v>
      </c>
      <c r="D62" s="3" t="s">
        <v>542</v>
      </c>
      <c r="E62" s="3" t="s">
        <v>586</v>
      </c>
      <c r="F62" s="3" t="s">
        <v>717</v>
      </c>
      <c r="G62" s="3" t="s">
        <v>718</v>
      </c>
      <c r="H62" s="3" t="s">
        <v>719</v>
      </c>
      <c r="I62" s="13" t="s">
        <v>720</v>
      </c>
      <c r="J62" s="3"/>
      <c r="K62" s="3" t="s">
        <v>721</v>
      </c>
      <c r="L62" s="13" t="s">
        <v>722</v>
      </c>
      <c r="M62" s="3" t="s">
        <v>723</v>
      </c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>
      <c r="A63" s="12" t="s">
        <v>724</v>
      </c>
      <c r="B63" s="3" t="s">
        <v>725</v>
      </c>
      <c r="C63" s="3" t="s">
        <v>541</v>
      </c>
      <c r="D63" s="3" t="s">
        <v>542</v>
      </c>
      <c r="E63" s="3" t="s">
        <v>651</v>
      </c>
      <c r="F63" s="3" t="s">
        <v>726</v>
      </c>
      <c r="G63" s="3" t="s">
        <v>727</v>
      </c>
      <c r="H63" s="3" t="s">
        <v>728</v>
      </c>
      <c r="I63" s="13" t="s">
        <v>729</v>
      </c>
      <c r="J63" s="3" t="s">
        <v>730</v>
      </c>
      <c r="K63" s="3" t="s">
        <v>731</v>
      </c>
      <c r="L63" s="13" t="s">
        <v>732</v>
      </c>
      <c r="M63" s="3" t="s">
        <v>733</v>
      </c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>
      <c r="A64" s="12" t="s">
        <v>734</v>
      </c>
      <c r="B64" s="3" t="s">
        <v>725</v>
      </c>
      <c r="C64" s="3" t="s">
        <v>541</v>
      </c>
      <c r="D64" s="3" t="s">
        <v>542</v>
      </c>
      <c r="E64" s="3" t="s">
        <v>651</v>
      </c>
      <c r="F64" s="3" t="s">
        <v>726</v>
      </c>
      <c r="G64" s="3" t="s">
        <v>735</v>
      </c>
      <c r="H64" s="3" t="s">
        <v>736</v>
      </c>
      <c r="I64" s="13" t="s">
        <v>737</v>
      </c>
      <c r="J64" s="3" t="s">
        <v>738</v>
      </c>
      <c r="K64" s="3" t="s">
        <v>739</v>
      </c>
      <c r="L64" s="13" t="s">
        <v>740</v>
      </c>
      <c r="M64" s="3" t="s">
        <v>741</v>
      </c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>
      <c r="A65" s="12" t="s">
        <v>742</v>
      </c>
      <c r="B65" s="3" t="s">
        <v>743</v>
      </c>
      <c r="C65" s="3" t="s">
        <v>541</v>
      </c>
      <c r="D65" s="3" t="s">
        <v>542</v>
      </c>
      <c r="E65" s="3" t="s">
        <v>651</v>
      </c>
      <c r="F65" s="3" t="s">
        <v>744</v>
      </c>
      <c r="G65" s="3" t="s">
        <v>745</v>
      </c>
      <c r="H65" s="3" t="s">
        <v>746</v>
      </c>
      <c r="I65" s="13" t="s">
        <v>747</v>
      </c>
      <c r="J65" s="3" t="s">
        <v>748</v>
      </c>
      <c r="K65" s="3" t="s">
        <v>749</v>
      </c>
      <c r="L65" s="13" t="s">
        <v>750</v>
      </c>
      <c r="M65" s="3" t="s">
        <v>751</v>
      </c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>
      <c r="A66" s="12" t="s">
        <v>752</v>
      </c>
      <c r="B66" s="3" t="s">
        <v>753</v>
      </c>
      <c r="C66" s="3" t="s">
        <v>541</v>
      </c>
      <c r="D66" s="3" t="s">
        <v>542</v>
      </c>
      <c r="E66" s="3" t="s">
        <v>651</v>
      </c>
      <c r="F66" s="3" t="s">
        <v>754</v>
      </c>
      <c r="G66" s="3" t="s">
        <v>755</v>
      </c>
      <c r="H66" s="3" t="s">
        <v>756</v>
      </c>
      <c r="I66" s="13" t="s">
        <v>757</v>
      </c>
      <c r="J66" s="3" t="s">
        <v>758</v>
      </c>
      <c r="K66" s="3" t="s">
        <v>759</v>
      </c>
      <c r="L66" s="13" t="s">
        <v>760</v>
      </c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>
      <c r="A67" s="12" t="s">
        <v>761</v>
      </c>
      <c r="B67" s="3" t="s">
        <v>762</v>
      </c>
      <c r="C67" s="3" t="s">
        <v>541</v>
      </c>
      <c r="D67" s="3" t="s">
        <v>542</v>
      </c>
      <c r="E67" s="3" t="s">
        <v>763</v>
      </c>
      <c r="F67" s="3" t="s">
        <v>764</v>
      </c>
      <c r="G67" s="3" t="s">
        <v>765</v>
      </c>
      <c r="H67" s="3" t="s">
        <v>766</v>
      </c>
      <c r="I67" s="13" t="s">
        <v>767</v>
      </c>
      <c r="J67" s="3" t="s">
        <v>768</v>
      </c>
      <c r="K67" s="3" t="s">
        <v>769</v>
      </c>
      <c r="L67" s="13" t="s">
        <v>770</v>
      </c>
      <c r="M67" s="3" t="s">
        <v>771</v>
      </c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>
      <c r="A68" s="12" t="s">
        <v>772</v>
      </c>
      <c r="B68" s="3" t="s">
        <v>773</v>
      </c>
      <c r="C68" s="3" t="s">
        <v>774</v>
      </c>
      <c r="D68" s="3" t="s">
        <v>775</v>
      </c>
      <c r="E68" s="3" t="s">
        <v>776</v>
      </c>
      <c r="F68" s="3" t="s">
        <v>777</v>
      </c>
      <c r="G68" s="3" t="s">
        <v>778</v>
      </c>
      <c r="H68" s="3" t="s">
        <v>779</v>
      </c>
      <c r="I68" s="13" t="s">
        <v>780</v>
      </c>
      <c r="J68" s="3" t="s">
        <v>781</v>
      </c>
      <c r="K68" s="3" t="s">
        <v>782</v>
      </c>
      <c r="L68" s="13" t="s">
        <v>783</v>
      </c>
      <c r="M68" s="3" t="s">
        <v>784</v>
      </c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>
      <c r="A69" s="12" t="s">
        <v>785</v>
      </c>
      <c r="B69" s="3" t="s">
        <v>786</v>
      </c>
      <c r="C69" s="3" t="s">
        <v>774</v>
      </c>
      <c r="D69" s="3" t="s">
        <v>787</v>
      </c>
      <c r="E69" s="3" t="s">
        <v>775</v>
      </c>
      <c r="F69" s="3" t="s">
        <v>788</v>
      </c>
      <c r="G69" s="3" t="s">
        <v>789</v>
      </c>
      <c r="H69" s="3" t="s">
        <v>790</v>
      </c>
      <c r="I69" s="13" t="s">
        <v>791</v>
      </c>
      <c r="J69" s="3" t="s">
        <v>792</v>
      </c>
      <c r="K69" s="3" t="s">
        <v>793</v>
      </c>
      <c r="L69" s="13" t="s">
        <v>280</v>
      </c>
      <c r="M69" s="3" t="s">
        <v>794</v>
      </c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>
      <c r="A70" s="12" t="s">
        <v>795</v>
      </c>
      <c r="B70" s="3" t="s">
        <v>796</v>
      </c>
      <c r="C70" s="3" t="s">
        <v>774</v>
      </c>
      <c r="D70" s="3" t="s">
        <v>787</v>
      </c>
      <c r="E70" s="3" t="s">
        <v>797</v>
      </c>
      <c r="F70" s="3" t="s">
        <v>798</v>
      </c>
      <c r="G70" s="3" t="s">
        <v>799</v>
      </c>
      <c r="H70" s="3" t="s">
        <v>800</v>
      </c>
      <c r="I70" s="13" t="s">
        <v>801</v>
      </c>
      <c r="J70" s="3" t="s">
        <v>802</v>
      </c>
      <c r="K70" s="3" t="s">
        <v>803</v>
      </c>
      <c r="L70" s="13" t="s">
        <v>804</v>
      </c>
      <c r="M70" s="3" t="s">
        <v>805</v>
      </c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>
      <c r="A71" s="12" t="s">
        <v>189</v>
      </c>
      <c r="B71" s="3" t="s">
        <v>806</v>
      </c>
      <c r="C71" s="3" t="s">
        <v>774</v>
      </c>
      <c r="D71" s="3" t="s">
        <v>787</v>
      </c>
      <c r="E71" s="3" t="s">
        <v>775</v>
      </c>
      <c r="F71" s="3" t="s">
        <v>776</v>
      </c>
      <c r="G71" s="3" t="s">
        <v>807</v>
      </c>
      <c r="H71" s="3" t="s">
        <v>808</v>
      </c>
      <c r="I71" s="13" t="s">
        <v>809</v>
      </c>
      <c r="J71" s="3"/>
      <c r="K71" s="3" t="s">
        <v>810</v>
      </c>
      <c r="L71" s="13" t="s">
        <v>811</v>
      </c>
      <c r="M71" s="3" t="s">
        <v>812</v>
      </c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>
      <c r="A72" s="12" t="s">
        <v>813</v>
      </c>
      <c r="B72" s="3" t="s">
        <v>814</v>
      </c>
      <c r="C72" s="3" t="s">
        <v>774</v>
      </c>
      <c r="D72" s="3" t="s">
        <v>815</v>
      </c>
      <c r="E72" s="3" t="s">
        <v>816</v>
      </c>
      <c r="F72" s="3" t="s">
        <v>817</v>
      </c>
      <c r="G72" s="3" t="s">
        <v>818</v>
      </c>
      <c r="H72" s="3" t="s">
        <v>819</v>
      </c>
      <c r="I72" s="13" t="s">
        <v>820</v>
      </c>
      <c r="J72" s="3" t="s">
        <v>821</v>
      </c>
      <c r="K72" s="3" t="s">
        <v>822</v>
      </c>
      <c r="L72" s="13" t="s">
        <v>823</v>
      </c>
      <c r="M72" s="3" t="s">
        <v>824</v>
      </c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>
      <c r="A73" s="12" t="s">
        <v>825</v>
      </c>
      <c r="B73" s="3" t="s">
        <v>814</v>
      </c>
      <c r="C73" s="3" t="s">
        <v>774</v>
      </c>
      <c r="D73" s="3" t="s">
        <v>815</v>
      </c>
      <c r="E73" s="3" t="s">
        <v>816</v>
      </c>
      <c r="F73" s="3" t="s">
        <v>826</v>
      </c>
      <c r="G73" s="3" t="s">
        <v>827</v>
      </c>
      <c r="H73" s="3" t="s">
        <v>828</v>
      </c>
      <c r="I73" s="13" t="s">
        <v>829</v>
      </c>
      <c r="J73" s="3" t="s">
        <v>830</v>
      </c>
      <c r="K73" s="3" t="s">
        <v>831</v>
      </c>
      <c r="L73" s="13" t="s">
        <v>280</v>
      </c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>
      <c r="A74" s="12" t="s">
        <v>832</v>
      </c>
      <c r="B74" s="3" t="s">
        <v>796</v>
      </c>
      <c r="C74" s="3" t="s">
        <v>774</v>
      </c>
      <c r="D74" s="3" t="s">
        <v>833</v>
      </c>
      <c r="E74" s="3" t="s">
        <v>797</v>
      </c>
      <c r="F74" s="3" t="s">
        <v>834</v>
      </c>
      <c r="G74" s="3" t="s">
        <v>835</v>
      </c>
      <c r="H74" s="3" t="s">
        <v>836</v>
      </c>
      <c r="I74" s="13" t="s">
        <v>837</v>
      </c>
      <c r="J74" s="3" t="s">
        <v>838</v>
      </c>
      <c r="K74" s="3" t="s">
        <v>839</v>
      </c>
      <c r="L74" s="13" t="s">
        <v>280</v>
      </c>
      <c r="M74" s="3" t="s">
        <v>840</v>
      </c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>
      <c r="A75" s="12" t="s">
        <v>841</v>
      </c>
      <c r="B75" s="3" t="s">
        <v>842</v>
      </c>
      <c r="C75" s="3" t="s">
        <v>774</v>
      </c>
      <c r="D75" s="3" t="s">
        <v>843</v>
      </c>
      <c r="E75" s="3" t="s">
        <v>844</v>
      </c>
      <c r="F75" s="3" t="s">
        <v>845</v>
      </c>
      <c r="G75" s="3" t="s">
        <v>846</v>
      </c>
      <c r="H75" s="3" t="s">
        <v>847</v>
      </c>
      <c r="I75" s="13" t="s">
        <v>848</v>
      </c>
      <c r="J75" s="3" t="s">
        <v>849</v>
      </c>
      <c r="K75" s="3" t="s">
        <v>850</v>
      </c>
      <c r="L75" s="13" t="s">
        <v>851</v>
      </c>
      <c r="M75" s="3" t="s">
        <v>852</v>
      </c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>
      <c r="A76" s="12" t="s">
        <v>853</v>
      </c>
      <c r="B76" s="3" t="s">
        <v>854</v>
      </c>
      <c r="C76" s="3" t="s">
        <v>774</v>
      </c>
      <c r="D76" s="3" t="s">
        <v>843</v>
      </c>
      <c r="E76" s="3" t="s">
        <v>775</v>
      </c>
      <c r="F76" s="3" t="s">
        <v>855</v>
      </c>
      <c r="G76" s="3" t="s">
        <v>856</v>
      </c>
      <c r="H76" s="3" t="s">
        <v>857</v>
      </c>
      <c r="I76" s="13" t="s">
        <v>858</v>
      </c>
      <c r="J76" s="3"/>
      <c r="K76" s="3" t="s">
        <v>859</v>
      </c>
      <c r="L76" s="13" t="s">
        <v>860</v>
      </c>
      <c r="M76" s="3" t="s">
        <v>861</v>
      </c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>
      <c r="A77" s="12" t="s">
        <v>862</v>
      </c>
      <c r="B77" s="3" t="s">
        <v>863</v>
      </c>
      <c r="C77" s="3" t="s">
        <v>774</v>
      </c>
      <c r="D77" s="3" t="s">
        <v>864</v>
      </c>
      <c r="E77" s="3" t="s">
        <v>865</v>
      </c>
      <c r="F77" s="3" t="s">
        <v>866</v>
      </c>
      <c r="G77" s="3" t="s">
        <v>867</v>
      </c>
      <c r="H77" s="3" t="s">
        <v>868</v>
      </c>
      <c r="I77" s="13" t="s">
        <v>869</v>
      </c>
      <c r="J77" s="3" t="s">
        <v>870</v>
      </c>
      <c r="K77" s="3" t="s">
        <v>871</v>
      </c>
      <c r="L77" s="13" t="s">
        <v>851</v>
      </c>
      <c r="M77" s="3" t="s">
        <v>872</v>
      </c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>
      <c r="A78" s="12" t="s">
        <v>873</v>
      </c>
      <c r="B78" s="3" t="s">
        <v>874</v>
      </c>
      <c r="C78" s="3" t="s">
        <v>774</v>
      </c>
      <c r="D78" s="3" t="s">
        <v>864</v>
      </c>
      <c r="E78" s="3" t="s">
        <v>865</v>
      </c>
      <c r="F78" s="3" t="s">
        <v>866</v>
      </c>
      <c r="G78" s="3" t="s">
        <v>875</v>
      </c>
      <c r="H78" s="3" t="s">
        <v>876</v>
      </c>
      <c r="I78" s="13" t="s">
        <v>877</v>
      </c>
      <c r="J78" s="3" t="s">
        <v>878</v>
      </c>
      <c r="K78" s="3" t="s">
        <v>879</v>
      </c>
      <c r="L78" s="13" t="s">
        <v>880</v>
      </c>
      <c r="M78" s="3" t="s">
        <v>881</v>
      </c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>
      <c r="A79" s="12" t="s">
        <v>882</v>
      </c>
      <c r="B79" s="3" t="s">
        <v>883</v>
      </c>
      <c r="C79" s="3" t="s">
        <v>774</v>
      </c>
      <c r="D79" s="3" t="s">
        <v>864</v>
      </c>
      <c r="E79" s="3" t="s">
        <v>884</v>
      </c>
      <c r="F79" s="3" t="s">
        <v>885</v>
      </c>
      <c r="G79" s="3" t="s">
        <v>886</v>
      </c>
      <c r="H79" s="3" t="s">
        <v>887</v>
      </c>
      <c r="I79" s="13" t="s">
        <v>888</v>
      </c>
      <c r="J79" s="3" t="s">
        <v>889</v>
      </c>
      <c r="K79" s="3" t="s">
        <v>890</v>
      </c>
      <c r="L79" s="13" t="s">
        <v>891</v>
      </c>
      <c r="M79" s="3" t="s">
        <v>892</v>
      </c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>
      <c r="A80" s="12" t="s">
        <v>893</v>
      </c>
      <c r="B80" s="3" t="s">
        <v>894</v>
      </c>
      <c r="C80" s="3" t="s">
        <v>774</v>
      </c>
      <c r="D80" s="3" t="s">
        <v>797</v>
      </c>
      <c r="E80" s="3" t="s">
        <v>895</v>
      </c>
      <c r="F80" s="3" t="s">
        <v>896</v>
      </c>
      <c r="G80" s="3" t="s">
        <v>897</v>
      </c>
      <c r="H80" s="3" t="s">
        <v>898</v>
      </c>
      <c r="I80" s="13" t="s">
        <v>899</v>
      </c>
      <c r="J80" s="3"/>
      <c r="K80" s="3" t="s">
        <v>900</v>
      </c>
      <c r="L80" s="13" t="s">
        <v>901</v>
      </c>
      <c r="M80" s="3" t="s">
        <v>902</v>
      </c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>
      <c r="A81" s="12" t="s">
        <v>903</v>
      </c>
      <c r="B81" s="3" t="s">
        <v>904</v>
      </c>
      <c r="C81" s="3" t="s">
        <v>774</v>
      </c>
      <c r="D81" s="3" t="s">
        <v>864</v>
      </c>
      <c r="E81" s="3" t="s">
        <v>865</v>
      </c>
      <c r="F81" s="3" t="s">
        <v>866</v>
      </c>
      <c r="G81" s="3" t="s">
        <v>905</v>
      </c>
      <c r="H81" s="3" t="s">
        <v>906</v>
      </c>
      <c r="I81" s="13" t="s">
        <v>907</v>
      </c>
      <c r="J81" s="3" t="s">
        <v>908</v>
      </c>
      <c r="K81" s="3" t="s">
        <v>909</v>
      </c>
      <c r="L81" s="13" t="s">
        <v>910</v>
      </c>
      <c r="M81" s="3" t="s">
        <v>911</v>
      </c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>
      <c r="A82" s="12" t="s">
        <v>912</v>
      </c>
      <c r="B82" s="3" t="s">
        <v>913</v>
      </c>
      <c r="C82" s="3" t="s">
        <v>914</v>
      </c>
      <c r="D82" s="3" t="s">
        <v>915</v>
      </c>
      <c r="E82" s="3" t="s">
        <v>916</v>
      </c>
      <c r="F82" s="3" t="s">
        <v>917</v>
      </c>
      <c r="G82" s="3" t="s">
        <v>918</v>
      </c>
      <c r="H82" s="3" t="s">
        <v>919</v>
      </c>
      <c r="I82" s="13" t="s">
        <v>920</v>
      </c>
      <c r="J82" s="3"/>
      <c r="K82" s="3" t="s">
        <v>921</v>
      </c>
      <c r="L82" s="13" t="s">
        <v>280</v>
      </c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>
      <c r="A83" s="12" t="s">
        <v>192</v>
      </c>
      <c r="B83" s="3" t="s">
        <v>922</v>
      </c>
      <c r="C83" s="3" t="s">
        <v>914</v>
      </c>
      <c r="D83" s="3" t="s">
        <v>915</v>
      </c>
      <c r="E83" s="3" t="s">
        <v>923</v>
      </c>
      <c r="F83" s="3" t="s">
        <v>924</v>
      </c>
      <c r="G83" s="3" t="s">
        <v>925</v>
      </c>
      <c r="H83" s="3" t="s">
        <v>926</v>
      </c>
      <c r="I83" s="13" t="s">
        <v>927</v>
      </c>
      <c r="J83" s="3" t="s">
        <v>928</v>
      </c>
      <c r="K83" s="3" t="s">
        <v>929</v>
      </c>
      <c r="L83" s="13" t="s">
        <v>930</v>
      </c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>
      <c r="A84" s="12" t="s">
        <v>931</v>
      </c>
      <c r="B84" s="3" t="s">
        <v>932</v>
      </c>
      <c r="C84" s="3" t="s">
        <v>914</v>
      </c>
      <c r="D84" s="3" t="s">
        <v>915</v>
      </c>
      <c r="E84" s="3" t="s">
        <v>916</v>
      </c>
      <c r="F84" s="3" t="s">
        <v>917</v>
      </c>
      <c r="G84" s="3" t="s">
        <v>933</v>
      </c>
      <c r="H84" s="3" t="s">
        <v>934</v>
      </c>
      <c r="I84" s="13" t="s">
        <v>935</v>
      </c>
      <c r="J84" s="3" t="s">
        <v>936</v>
      </c>
      <c r="K84" s="3" t="s">
        <v>937</v>
      </c>
      <c r="L84" s="13" t="s">
        <v>938</v>
      </c>
      <c r="M84" s="3" t="s">
        <v>939</v>
      </c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>
      <c r="A85" s="12" t="s">
        <v>940</v>
      </c>
      <c r="B85" s="3" t="s">
        <v>941</v>
      </c>
      <c r="C85" s="3" t="s">
        <v>914</v>
      </c>
      <c r="D85" s="3" t="s">
        <v>942</v>
      </c>
      <c r="E85" s="3" t="s">
        <v>943</v>
      </c>
      <c r="F85" s="3" t="s">
        <v>944</v>
      </c>
      <c r="G85" s="3" t="s">
        <v>945</v>
      </c>
      <c r="H85" s="3" t="s">
        <v>946</v>
      </c>
      <c r="I85" s="13" t="s">
        <v>947</v>
      </c>
      <c r="J85" s="3"/>
      <c r="K85" s="3" t="s">
        <v>948</v>
      </c>
      <c r="L85" s="13" t="s">
        <v>280</v>
      </c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>
      <c r="A86" s="12" t="s">
        <v>949</v>
      </c>
      <c r="B86" s="3" t="s">
        <v>950</v>
      </c>
      <c r="C86" s="3" t="s">
        <v>951</v>
      </c>
      <c r="D86" s="3" t="s">
        <v>952</v>
      </c>
      <c r="E86" s="3" t="s">
        <v>953</v>
      </c>
      <c r="F86" s="3" t="s">
        <v>954</v>
      </c>
      <c r="G86" s="3" t="s">
        <v>955</v>
      </c>
      <c r="H86" s="3" t="s">
        <v>956</v>
      </c>
      <c r="I86" s="13" t="s">
        <v>957</v>
      </c>
      <c r="J86" s="3" t="s">
        <v>958</v>
      </c>
      <c r="K86" s="3" t="s">
        <v>959</v>
      </c>
      <c r="L86" s="13" t="s">
        <v>851</v>
      </c>
      <c r="M86" s="3" t="s">
        <v>960</v>
      </c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>
      <c r="A87" s="12" t="s">
        <v>961</v>
      </c>
      <c r="B87" s="3" t="s">
        <v>962</v>
      </c>
      <c r="C87" s="3" t="s">
        <v>951</v>
      </c>
      <c r="D87" s="3" t="s">
        <v>952</v>
      </c>
      <c r="E87" s="3" t="s">
        <v>953</v>
      </c>
      <c r="F87" s="3" t="s">
        <v>963</v>
      </c>
      <c r="G87" s="3" t="s">
        <v>964</v>
      </c>
      <c r="H87" s="3" t="s">
        <v>965</v>
      </c>
      <c r="I87" s="13" t="s">
        <v>966</v>
      </c>
      <c r="J87" s="3" t="s">
        <v>967</v>
      </c>
      <c r="K87" s="3" t="s">
        <v>968</v>
      </c>
      <c r="L87" s="13" t="s">
        <v>851</v>
      </c>
      <c r="M87" s="3" t="s">
        <v>969</v>
      </c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>
      <c r="A88" s="12" t="s">
        <v>961</v>
      </c>
      <c r="B88" s="3" t="s">
        <v>962</v>
      </c>
      <c r="C88" s="3" t="s">
        <v>951</v>
      </c>
      <c r="D88" s="3" t="s">
        <v>952</v>
      </c>
      <c r="E88" s="3" t="s">
        <v>953</v>
      </c>
      <c r="F88" s="3" t="s">
        <v>963</v>
      </c>
      <c r="G88" s="3" t="s">
        <v>964</v>
      </c>
      <c r="H88" s="3" t="s">
        <v>970</v>
      </c>
      <c r="I88" s="13" t="s">
        <v>971</v>
      </c>
      <c r="J88" s="3" t="s">
        <v>972</v>
      </c>
      <c r="K88" s="3" t="s">
        <v>973</v>
      </c>
      <c r="L88" s="13" t="s">
        <v>851</v>
      </c>
      <c r="M88" s="3" t="s">
        <v>974</v>
      </c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>
      <c r="A89" s="12" t="s">
        <v>975</v>
      </c>
      <c r="B89" s="3" t="s">
        <v>976</v>
      </c>
      <c r="C89" s="3" t="s">
        <v>951</v>
      </c>
      <c r="D89" s="3" t="s">
        <v>952</v>
      </c>
      <c r="E89" s="3" t="s">
        <v>977</v>
      </c>
      <c r="F89" s="3" t="s">
        <v>978</v>
      </c>
      <c r="G89" s="3" t="s">
        <v>979</v>
      </c>
      <c r="H89" s="3" t="s">
        <v>980</v>
      </c>
      <c r="I89" s="13" t="s">
        <v>981</v>
      </c>
      <c r="J89" s="3"/>
      <c r="K89" s="3" t="s">
        <v>982</v>
      </c>
      <c r="L89" s="13" t="s">
        <v>983</v>
      </c>
      <c r="M89" s="3" t="s">
        <v>984</v>
      </c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>
      <c r="A90" s="12" t="s">
        <v>985</v>
      </c>
      <c r="B90" s="3" t="s">
        <v>986</v>
      </c>
      <c r="C90" s="3" t="s">
        <v>951</v>
      </c>
      <c r="D90" s="3" t="s">
        <v>987</v>
      </c>
      <c r="E90" s="3" t="s">
        <v>987</v>
      </c>
      <c r="F90" s="3" t="s">
        <v>988</v>
      </c>
      <c r="G90" s="3" t="s">
        <v>989</v>
      </c>
      <c r="H90" s="3" t="s">
        <v>990</v>
      </c>
      <c r="I90" s="13" t="s">
        <v>991</v>
      </c>
      <c r="J90" s="3" t="s">
        <v>992</v>
      </c>
      <c r="K90" s="3" t="s">
        <v>993</v>
      </c>
      <c r="L90" s="13" t="s">
        <v>994</v>
      </c>
      <c r="M90" s="3" t="s">
        <v>995</v>
      </c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>
      <c r="A91" s="12" t="s">
        <v>996</v>
      </c>
      <c r="B91" s="3" t="s">
        <v>997</v>
      </c>
      <c r="C91" s="3" t="s">
        <v>951</v>
      </c>
      <c r="D91" s="3" t="s">
        <v>952</v>
      </c>
      <c r="E91" s="3" t="s">
        <v>953</v>
      </c>
      <c r="F91" s="3" t="s">
        <v>998</v>
      </c>
      <c r="G91" s="3" t="s">
        <v>989</v>
      </c>
      <c r="H91" s="3" t="s">
        <v>999</v>
      </c>
      <c r="I91" s="13" t="s">
        <v>1000</v>
      </c>
      <c r="J91" s="3" t="s">
        <v>1001</v>
      </c>
      <c r="K91" s="3" t="s">
        <v>1002</v>
      </c>
      <c r="L91" s="13" t="s">
        <v>1003</v>
      </c>
      <c r="M91" s="3" t="s">
        <v>1004</v>
      </c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>
      <c r="A92" s="12" t="s">
        <v>1005</v>
      </c>
      <c r="B92" s="3" t="s">
        <v>1006</v>
      </c>
      <c r="C92" s="3" t="s">
        <v>951</v>
      </c>
      <c r="D92" s="3" t="s">
        <v>952</v>
      </c>
      <c r="E92" s="3" t="s">
        <v>953</v>
      </c>
      <c r="F92" s="3" t="s">
        <v>1007</v>
      </c>
      <c r="G92" s="3" t="s">
        <v>1008</v>
      </c>
      <c r="H92" s="3" t="s">
        <v>1009</v>
      </c>
      <c r="I92" s="13"/>
      <c r="J92" s="3"/>
      <c r="K92" s="3" t="s">
        <v>1010</v>
      </c>
      <c r="L92" s="13" t="s">
        <v>1011</v>
      </c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>
      <c r="A93" s="12" t="s">
        <v>1012</v>
      </c>
      <c r="B93" s="3" t="s">
        <v>1013</v>
      </c>
      <c r="C93" s="3" t="s">
        <v>951</v>
      </c>
      <c r="D93" s="3" t="s">
        <v>1014</v>
      </c>
      <c r="E93" s="3" t="s">
        <v>1014</v>
      </c>
      <c r="F93" s="3" t="s">
        <v>1015</v>
      </c>
      <c r="G93" s="3" t="s">
        <v>1016</v>
      </c>
      <c r="H93" s="3" t="s">
        <v>1017</v>
      </c>
      <c r="I93" s="13" t="s">
        <v>1018</v>
      </c>
      <c r="J93" s="3" t="s">
        <v>1019</v>
      </c>
      <c r="K93" s="3" t="s">
        <v>1020</v>
      </c>
      <c r="L93" s="13" t="s">
        <v>1021</v>
      </c>
      <c r="M93" s="3" t="s">
        <v>1022</v>
      </c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>
      <c r="A94" s="12" t="s">
        <v>1023</v>
      </c>
      <c r="B94" s="3" t="s">
        <v>1024</v>
      </c>
      <c r="C94" s="3" t="s">
        <v>951</v>
      </c>
      <c r="D94" s="3" t="s">
        <v>952</v>
      </c>
      <c r="E94" s="3" t="s">
        <v>1025</v>
      </c>
      <c r="F94" s="3" t="s">
        <v>1026</v>
      </c>
      <c r="G94" s="3" t="s">
        <v>1027</v>
      </c>
      <c r="H94" s="3" t="s">
        <v>1028</v>
      </c>
      <c r="I94" s="13" t="s">
        <v>1029</v>
      </c>
      <c r="J94" s="3" t="s">
        <v>1030</v>
      </c>
      <c r="K94" s="3" t="s">
        <v>1031</v>
      </c>
      <c r="L94" s="13"/>
      <c r="M94" s="3" t="s">
        <v>1032</v>
      </c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>
      <c r="A95" s="12" t="s">
        <v>1033</v>
      </c>
      <c r="B95" s="3" t="s">
        <v>1034</v>
      </c>
      <c r="C95" s="3" t="s">
        <v>951</v>
      </c>
      <c r="D95" s="3" t="s">
        <v>1035</v>
      </c>
      <c r="E95" s="3" t="s">
        <v>1036</v>
      </c>
      <c r="F95" s="3" t="s">
        <v>1037</v>
      </c>
      <c r="G95" s="3" t="s">
        <v>1038</v>
      </c>
      <c r="H95" s="3" t="s">
        <v>1039</v>
      </c>
      <c r="I95" s="13" t="s">
        <v>1040</v>
      </c>
      <c r="J95" s="3" t="s">
        <v>1041</v>
      </c>
      <c r="K95" s="3" t="s">
        <v>1042</v>
      </c>
      <c r="L95" s="13" t="s">
        <v>1043</v>
      </c>
      <c r="M95" s="3" t="s">
        <v>1044</v>
      </c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>
      <c r="A96" s="12" t="s">
        <v>209</v>
      </c>
      <c r="B96" s="3" t="s">
        <v>1045</v>
      </c>
      <c r="C96" s="3" t="s">
        <v>951</v>
      </c>
      <c r="D96" s="3" t="s">
        <v>1035</v>
      </c>
      <c r="E96" s="3" t="s">
        <v>1036</v>
      </c>
      <c r="F96" s="3" t="s">
        <v>1037</v>
      </c>
      <c r="G96" s="3" t="s">
        <v>1046</v>
      </c>
      <c r="H96" s="3" t="s">
        <v>1047</v>
      </c>
      <c r="I96" s="13" t="s">
        <v>1048</v>
      </c>
      <c r="J96" s="3" t="s">
        <v>1049</v>
      </c>
      <c r="K96" s="3" t="s">
        <v>1050</v>
      </c>
      <c r="L96" s="13" t="s">
        <v>1051</v>
      </c>
      <c r="M96" s="3" t="s">
        <v>1052</v>
      </c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>
      <c r="A97" s="12" t="s">
        <v>1053</v>
      </c>
      <c r="B97" s="3" t="s">
        <v>1054</v>
      </c>
      <c r="C97" s="3" t="s">
        <v>1055</v>
      </c>
      <c r="D97" s="3" t="s">
        <v>1056</v>
      </c>
      <c r="E97" s="3" t="s">
        <v>1057</v>
      </c>
      <c r="F97" s="3" t="s">
        <v>1058</v>
      </c>
      <c r="G97" s="3" t="s">
        <v>1059</v>
      </c>
      <c r="H97" s="3" t="s">
        <v>1060</v>
      </c>
      <c r="I97" s="13" t="s">
        <v>1061</v>
      </c>
      <c r="J97" s="3" t="s">
        <v>1062</v>
      </c>
      <c r="K97" s="3" t="s">
        <v>1063</v>
      </c>
      <c r="L97" s="13" t="s">
        <v>1064</v>
      </c>
      <c r="M97" s="3" t="s">
        <v>1065</v>
      </c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>
      <c r="A98" s="12" t="s">
        <v>1066</v>
      </c>
      <c r="B98" s="3" t="s">
        <v>1067</v>
      </c>
      <c r="C98" s="3" t="s">
        <v>1055</v>
      </c>
      <c r="D98" s="3" t="s">
        <v>1056</v>
      </c>
      <c r="E98" s="3" t="s">
        <v>1068</v>
      </c>
      <c r="F98" s="3" t="s">
        <v>1069</v>
      </c>
      <c r="G98" s="3" t="s">
        <v>1070</v>
      </c>
      <c r="H98" s="3" t="s">
        <v>1071</v>
      </c>
      <c r="I98" s="13" t="s">
        <v>1072</v>
      </c>
      <c r="J98" s="3" t="s">
        <v>1073</v>
      </c>
      <c r="K98" s="3" t="s">
        <v>1074</v>
      </c>
      <c r="L98" s="13" t="s">
        <v>1075</v>
      </c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>
      <c r="A99" s="12" t="s">
        <v>1076</v>
      </c>
      <c r="B99" s="3" t="s">
        <v>1077</v>
      </c>
      <c r="C99" s="3" t="s">
        <v>1055</v>
      </c>
      <c r="D99" s="3" t="s">
        <v>1056</v>
      </c>
      <c r="E99" s="3" t="s">
        <v>1068</v>
      </c>
      <c r="F99" s="3" t="s">
        <v>1078</v>
      </c>
      <c r="G99" s="3" t="s">
        <v>1079</v>
      </c>
      <c r="H99" s="3" t="s">
        <v>1080</v>
      </c>
      <c r="I99" s="13" t="s">
        <v>1081</v>
      </c>
      <c r="J99" s="3" t="s">
        <v>1082</v>
      </c>
      <c r="K99" s="3" t="s">
        <v>1083</v>
      </c>
      <c r="L99" s="13" t="s">
        <v>1084</v>
      </c>
      <c r="M99" s="3" t="s">
        <v>1085</v>
      </c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>
      <c r="A100" s="12" t="s">
        <v>1086</v>
      </c>
      <c r="B100" s="3" t="s">
        <v>1087</v>
      </c>
      <c r="C100" s="3" t="s">
        <v>1055</v>
      </c>
      <c r="D100" s="3" t="s">
        <v>1056</v>
      </c>
      <c r="E100" s="3" t="s">
        <v>1068</v>
      </c>
      <c r="F100" s="3" t="s">
        <v>1078</v>
      </c>
      <c r="G100" s="3" t="s">
        <v>1088</v>
      </c>
      <c r="H100" s="3" t="s">
        <v>1089</v>
      </c>
      <c r="I100" s="13" t="s">
        <v>1090</v>
      </c>
      <c r="J100" s="3" t="s">
        <v>1091</v>
      </c>
      <c r="K100" s="3" t="s">
        <v>1092</v>
      </c>
      <c r="L100" s="13" t="s">
        <v>1093</v>
      </c>
      <c r="M100" s="3" t="s">
        <v>1094</v>
      </c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>
      <c r="A101" s="12" t="s">
        <v>1095</v>
      </c>
      <c r="B101" s="3" t="s">
        <v>1096</v>
      </c>
      <c r="C101" s="3" t="s">
        <v>1055</v>
      </c>
      <c r="D101" s="3" t="s">
        <v>1056</v>
      </c>
      <c r="E101" s="3" t="s">
        <v>1068</v>
      </c>
      <c r="F101" s="3" t="s">
        <v>1097</v>
      </c>
      <c r="G101" s="3" t="s">
        <v>1098</v>
      </c>
      <c r="H101" s="3" t="s">
        <v>1099</v>
      </c>
      <c r="I101" s="13" t="s">
        <v>1100</v>
      </c>
      <c r="J101" s="3"/>
      <c r="K101" s="3" t="s">
        <v>1101</v>
      </c>
      <c r="L101" s="13" t="s">
        <v>280</v>
      </c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>
      <c r="A102" s="12" t="s">
        <v>1102</v>
      </c>
      <c r="B102" s="3" t="s">
        <v>1103</v>
      </c>
      <c r="C102" s="3" t="s">
        <v>1055</v>
      </c>
      <c r="D102" s="3" t="s">
        <v>1056</v>
      </c>
      <c r="E102" s="3" t="s">
        <v>1104</v>
      </c>
      <c r="F102" s="3" t="s">
        <v>1105</v>
      </c>
      <c r="G102" s="3" t="s">
        <v>1106</v>
      </c>
      <c r="H102" s="3" t="s">
        <v>1107</v>
      </c>
      <c r="I102" s="13"/>
      <c r="J102" s="3"/>
      <c r="K102" s="3" t="s">
        <v>1108</v>
      </c>
      <c r="L102" s="13" t="s">
        <v>280</v>
      </c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>
      <c r="A103" s="12" t="s">
        <v>1109</v>
      </c>
      <c r="B103" s="3" t="s">
        <v>1103</v>
      </c>
      <c r="C103" s="3" t="s">
        <v>1055</v>
      </c>
      <c r="D103" s="3" t="s">
        <v>1056</v>
      </c>
      <c r="E103" s="3" t="s">
        <v>1104</v>
      </c>
      <c r="F103" s="3" t="s">
        <v>1105</v>
      </c>
      <c r="G103" s="3" t="s">
        <v>1110</v>
      </c>
      <c r="H103" s="3" t="s">
        <v>1111</v>
      </c>
      <c r="I103" s="13"/>
      <c r="J103" s="3"/>
      <c r="K103" s="3" t="s">
        <v>1112</v>
      </c>
      <c r="L103" s="13" t="s">
        <v>280</v>
      </c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>
      <c r="A104" s="12" t="s">
        <v>1113</v>
      </c>
      <c r="B104" s="3" t="s">
        <v>1114</v>
      </c>
      <c r="C104" s="3" t="s">
        <v>1055</v>
      </c>
      <c r="D104" s="3" t="s">
        <v>1056</v>
      </c>
      <c r="E104" s="3" t="s">
        <v>1104</v>
      </c>
      <c r="F104" s="3" t="s">
        <v>1105</v>
      </c>
      <c r="G104" s="3" t="s">
        <v>1115</v>
      </c>
      <c r="H104" s="3" t="s">
        <v>1116</v>
      </c>
      <c r="I104" s="13" t="s">
        <v>1117</v>
      </c>
      <c r="J104" s="3" t="s">
        <v>1118</v>
      </c>
      <c r="K104" s="3" t="s">
        <v>1119</v>
      </c>
      <c r="L104" s="13" t="s">
        <v>1120</v>
      </c>
      <c r="M104" s="3" t="s">
        <v>1121</v>
      </c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>
      <c r="A105" s="12" t="s">
        <v>1122</v>
      </c>
      <c r="B105" s="3" t="s">
        <v>1123</v>
      </c>
      <c r="C105" s="3" t="s">
        <v>1055</v>
      </c>
      <c r="D105" s="3" t="s">
        <v>1056</v>
      </c>
      <c r="E105" s="3" t="s">
        <v>1124</v>
      </c>
      <c r="F105" s="3" t="s">
        <v>1125</v>
      </c>
      <c r="G105" s="3" t="s">
        <v>1126</v>
      </c>
      <c r="H105" s="3" t="s">
        <v>1127</v>
      </c>
      <c r="I105" s="13" t="s">
        <v>1128</v>
      </c>
      <c r="J105" s="3"/>
      <c r="K105" s="3" t="s">
        <v>1129</v>
      </c>
      <c r="L105" s="13" t="s">
        <v>280</v>
      </c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>
      <c r="A106" s="12" t="s">
        <v>1130</v>
      </c>
      <c r="B106" s="3" t="s">
        <v>1131</v>
      </c>
      <c r="C106" s="3" t="s">
        <v>1055</v>
      </c>
      <c r="D106" s="3" t="s">
        <v>1056</v>
      </c>
      <c r="E106" s="3" t="s">
        <v>1132</v>
      </c>
      <c r="F106" s="3" t="s">
        <v>1133</v>
      </c>
      <c r="G106" s="3" t="s">
        <v>1134</v>
      </c>
      <c r="H106" s="3" t="s">
        <v>1135</v>
      </c>
      <c r="I106" s="13" t="s">
        <v>1136</v>
      </c>
      <c r="J106" s="3" t="s">
        <v>1137</v>
      </c>
      <c r="K106" s="3" t="s">
        <v>1138</v>
      </c>
      <c r="L106" s="13" t="s">
        <v>1139</v>
      </c>
      <c r="M106" s="3" t="s">
        <v>1140</v>
      </c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>
      <c r="A107" s="12" t="s">
        <v>1141</v>
      </c>
      <c r="B107" s="3" t="s">
        <v>1142</v>
      </c>
      <c r="C107" s="3" t="s">
        <v>1055</v>
      </c>
      <c r="D107" s="3" t="s">
        <v>1056</v>
      </c>
      <c r="E107" s="3" t="s">
        <v>1132</v>
      </c>
      <c r="F107" s="3" t="s">
        <v>1143</v>
      </c>
      <c r="G107" s="3" t="s">
        <v>1144</v>
      </c>
      <c r="H107" s="3" t="s">
        <v>1145</v>
      </c>
      <c r="I107" s="13" t="s">
        <v>1146</v>
      </c>
      <c r="J107" s="3"/>
      <c r="K107" s="3" t="s">
        <v>1147</v>
      </c>
      <c r="L107" s="13" t="s">
        <v>485</v>
      </c>
      <c r="M107" s="3" t="s">
        <v>1148</v>
      </c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>
      <c r="A108" s="12" t="s">
        <v>1149</v>
      </c>
      <c r="B108" s="3" t="s">
        <v>1150</v>
      </c>
      <c r="C108" s="3" t="s">
        <v>1055</v>
      </c>
      <c r="D108" s="3" t="s">
        <v>1056</v>
      </c>
      <c r="E108" s="3" t="s">
        <v>1151</v>
      </c>
      <c r="F108" s="3" t="s">
        <v>1152</v>
      </c>
      <c r="G108" s="3" t="s">
        <v>1153</v>
      </c>
      <c r="H108" s="3" t="s">
        <v>1154</v>
      </c>
      <c r="I108" s="13" t="s">
        <v>1155</v>
      </c>
      <c r="J108" s="3" t="s">
        <v>1156</v>
      </c>
      <c r="K108" s="3" t="s">
        <v>1157</v>
      </c>
      <c r="L108" s="13" t="s">
        <v>1158</v>
      </c>
      <c r="M108" s="3" t="s">
        <v>1159</v>
      </c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>
      <c r="A109" s="12" t="s">
        <v>1160</v>
      </c>
      <c r="B109" s="3" t="s">
        <v>1161</v>
      </c>
      <c r="C109" s="3" t="s">
        <v>1055</v>
      </c>
      <c r="D109" s="3" t="s">
        <v>1056</v>
      </c>
      <c r="E109" s="3" t="s">
        <v>1151</v>
      </c>
      <c r="F109" s="3" t="s">
        <v>1152</v>
      </c>
      <c r="G109" s="3" t="s">
        <v>1162</v>
      </c>
      <c r="H109" s="3" t="s">
        <v>1163</v>
      </c>
      <c r="I109" s="13" t="s">
        <v>1164</v>
      </c>
      <c r="J109" s="3" t="s">
        <v>1165</v>
      </c>
      <c r="K109" s="3" t="s">
        <v>1166</v>
      </c>
      <c r="L109" s="13" t="s">
        <v>1167</v>
      </c>
      <c r="M109" s="3" t="s">
        <v>1168</v>
      </c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>
      <c r="A110" s="12" t="s">
        <v>1169</v>
      </c>
      <c r="B110" s="3" t="s">
        <v>1170</v>
      </c>
      <c r="C110" s="3" t="s">
        <v>1055</v>
      </c>
      <c r="D110" s="3" t="s">
        <v>1056</v>
      </c>
      <c r="E110" s="3" t="s">
        <v>1171</v>
      </c>
      <c r="F110" s="3" t="s">
        <v>1172</v>
      </c>
      <c r="G110" s="3" t="s">
        <v>1173</v>
      </c>
      <c r="H110" s="3" t="s">
        <v>1174</v>
      </c>
      <c r="I110" s="13" t="s">
        <v>1175</v>
      </c>
      <c r="J110" s="3" t="s">
        <v>1176</v>
      </c>
      <c r="K110" s="3" t="s">
        <v>1177</v>
      </c>
      <c r="L110" s="13" t="s">
        <v>1178</v>
      </c>
      <c r="M110" s="3" t="s">
        <v>1179</v>
      </c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>
      <c r="A111" s="12" t="s">
        <v>1180</v>
      </c>
      <c r="B111" s="3" t="s">
        <v>1181</v>
      </c>
      <c r="C111" s="3" t="s">
        <v>1055</v>
      </c>
      <c r="D111" s="3" t="s">
        <v>1056</v>
      </c>
      <c r="E111" s="3" t="s">
        <v>1182</v>
      </c>
      <c r="F111" s="3" t="s">
        <v>1183</v>
      </c>
      <c r="G111" s="3" t="s">
        <v>1184</v>
      </c>
      <c r="H111" s="3" t="s">
        <v>1185</v>
      </c>
      <c r="I111" s="13" t="s">
        <v>1186</v>
      </c>
      <c r="J111" s="3" t="s">
        <v>1187</v>
      </c>
      <c r="K111" s="3" t="s">
        <v>1188</v>
      </c>
      <c r="L111" s="13" t="s">
        <v>1189</v>
      </c>
      <c r="M111" s="3" t="s">
        <v>1190</v>
      </c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>
      <c r="A112" s="12" t="s">
        <v>1191</v>
      </c>
      <c r="B112" s="3" t="s">
        <v>1192</v>
      </c>
      <c r="C112" s="3" t="s">
        <v>1055</v>
      </c>
      <c r="D112" s="3" t="s">
        <v>1056</v>
      </c>
      <c r="E112" s="3" t="s">
        <v>1193</v>
      </c>
      <c r="F112" s="3" t="s">
        <v>1194</v>
      </c>
      <c r="G112" s="3" t="s">
        <v>1195</v>
      </c>
      <c r="H112" s="3" t="s">
        <v>1196</v>
      </c>
      <c r="I112" s="13" t="s">
        <v>1197</v>
      </c>
      <c r="J112" s="3" t="s">
        <v>1198</v>
      </c>
      <c r="K112" s="3" t="s">
        <v>1199</v>
      </c>
      <c r="L112" s="13" t="s">
        <v>1200</v>
      </c>
      <c r="M112" s="3" t="s">
        <v>1201</v>
      </c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>
      <c r="A113" s="12" t="s">
        <v>1202</v>
      </c>
      <c r="B113" s="3" t="s">
        <v>1203</v>
      </c>
      <c r="C113" s="3" t="s">
        <v>1055</v>
      </c>
      <c r="D113" s="3" t="s">
        <v>1056</v>
      </c>
      <c r="E113" s="3" t="s">
        <v>1193</v>
      </c>
      <c r="F113" s="3" t="s">
        <v>1194</v>
      </c>
      <c r="G113" s="3" t="s">
        <v>1204</v>
      </c>
      <c r="H113" s="3" t="s">
        <v>1205</v>
      </c>
      <c r="I113" s="13" t="s">
        <v>1206</v>
      </c>
      <c r="J113" s="3"/>
      <c r="K113" s="3" t="s">
        <v>1207</v>
      </c>
      <c r="L113" s="13" t="s">
        <v>1208</v>
      </c>
      <c r="M113" s="3" t="s">
        <v>1209</v>
      </c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>
      <c r="A114" s="12" t="s">
        <v>1210</v>
      </c>
      <c r="B114" s="3" t="s">
        <v>1211</v>
      </c>
      <c r="C114" s="3" t="s">
        <v>1055</v>
      </c>
      <c r="D114" s="3" t="s">
        <v>1056</v>
      </c>
      <c r="E114" s="3" t="s">
        <v>1104</v>
      </c>
      <c r="F114" s="3" t="s">
        <v>1105</v>
      </c>
      <c r="G114" s="3" t="s">
        <v>1212</v>
      </c>
      <c r="H114" s="3" t="s">
        <v>1213</v>
      </c>
      <c r="I114" s="13" t="s">
        <v>1214</v>
      </c>
      <c r="J114" s="3" t="s">
        <v>1215</v>
      </c>
      <c r="K114" s="3" t="s">
        <v>1216</v>
      </c>
      <c r="L114" s="13" t="s">
        <v>1217</v>
      </c>
      <c r="M114" s="3" t="s">
        <v>1218</v>
      </c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>
      <c r="A115" s="12" t="s">
        <v>1219</v>
      </c>
      <c r="B115" s="3" t="s">
        <v>1220</v>
      </c>
      <c r="C115" s="3" t="s">
        <v>1055</v>
      </c>
      <c r="D115" s="3" t="s">
        <v>1056</v>
      </c>
      <c r="E115" s="3" t="s">
        <v>1104</v>
      </c>
      <c r="F115" s="3" t="s">
        <v>1105</v>
      </c>
      <c r="G115" s="3" t="s">
        <v>1221</v>
      </c>
      <c r="H115" s="3" t="s">
        <v>1222</v>
      </c>
      <c r="I115" s="13" t="s">
        <v>1223</v>
      </c>
      <c r="J115" s="3" t="s">
        <v>1224</v>
      </c>
      <c r="K115" s="3" t="s">
        <v>1225</v>
      </c>
      <c r="L115" s="13" t="s">
        <v>1226</v>
      </c>
      <c r="M115" s="3" t="s">
        <v>1227</v>
      </c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>
      <c r="A116" s="12" t="s">
        <v>1228</v>
      </c>
      <c r="B116" s="3" t="s">
        <v>1229</v>
      </c>
      <c r="C116" s="3" t="s">
        <v>1055</v>
      </c>
      <c r="D116" s="3" t="s">
        <v>1056</v>
      </c>
      <c r="E116" s="3" t="s">
        <v>1104</v>
      </c>
      <c r="F116" s="3" t="s">
        <v>1105</v>
      </c>
      <c r="G116" s="3" t="s">
        <v>1230</v>
      </c>
      <c r="H116" s="3" t="s">
        <v>1231</v>
      </c>
      <c r="I116" s="13" t="s">
        <v>1232</v>
      </c>
      <c r="J116" s="3" t="s">
        <v>1233</v>
      </c>
      <c r="K116" s="3" t="s">
        <v>1234</v>
      </c>
      <c r="L116" s="13" t="s">
        <v>1235</v>
      </c>
      <c r="M116" s="3" t="s">
        <v>1236</v>
      </c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>
      <c r="A117" s="12" t="s">
        <v>1237</v>
      </c>
      <c r="B117" s="3" t="s">
        <v>1238</v>
      </c>
      <c r="C117" s="3" t="s">
        <v>1055</v>
      </c>
      <c r="D117" s="3" t="s">
        <v>1056</v>
      </c>
      <c r="E117" s="3" t="s">
        <v>1104</v>
      </c>
      <c r="F117" s="3" t="s">
        <v>1239</v>
      </c>
      <c r="G117" s="3" t="s">
        <v>1240</v>
      </c>
      <c r="H117" s="3" t="s">
        <v>1241</v>
      </c>
      <c r="I117" s="13" t="s">
        <v>1242</v>
      </c>
      <c r="J117" s="3" t="s">
        <v>1243</v>
      </c>
      <c r="K117" s="3" t="s">
        <v>1244</v>
      </c>
      <c r="L117" s="13" t="s">
        <v>280</v>
      </c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>
      <c r="A118" s="12" t="s">
        <v>1245</v>
      </c>
      <c r="B118" s="3" t="s">
        <v>1246</v>
      </c>
      <c r="C118" s="3" t="s">
        <v>1055</v>
      </c>
      <c r="D118" s="3" t="s">
        <v>1056</v>
      </c>
      <c r="E118" s="3" t="s">
        <v>1104</v>
      </c>
      <c r="F118" s="3" t="s">
        <v>1105</v>
      </c>
      <c r="G118" s="3" t="s">
        <v>1247</v>
      </c>
      <c r="H118" s="3" t="s">
        <v>1248</v>
      </c>
      <c r="I118" s="13" t="s">
        <v>1249</v>
      </c>
      <c r="J118" s="3"/>
      <c r="K118" s="3" t="s">
        <v>1250</v>
      </c>
      <c r="L118" s="13" t="s">
        <v>1251</v>
      </c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>
      <c r="A119" s="12" t="s">
        <v>1252</v>
      </c>
      <c r="B119" s="3" t="s">
        <v>1253</v>
      </c>
      <c r="C119" s="3" t="s">
        <v>1055</v>
      </c>
      <c r="D119" s="3" t="s">
        <v>1056</v>
      </c>
      <c r="E119" s="3" t="s">
        <v>1104</v>
      </c>
      <c r="F119" s="3" t="s">
        <v>1105</v>
      </c>
      <c r="G119" s="3" t="s">
        <v>1254</v>
      </c>
      <c r="H119" s="3" t="s">
        <v>1255</v>
      </c>
      <c r="I119" s="13" t="s">
        <v>1256</v>
      </c>
      <c r="J119" s="3"/>
      <c r="K119" s="3" t="s">
        <v>1257</v>
      </c>
      <c r="L119" s="13" t="s">
        <v>280</v>
      </c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>
      <c r="A120" s="12" t="s">
        <v>1258</v>
      </c>
      <c r="B120" s="3" t="s">
        <v>1259</v>
      </c>
      <c r="C120" s="3" t="s">
        <v>1055</v>
      </c>
      <c r="D120" s="3" t="s">
        <v>1056</v>
      </c>
      <c r="E120" s="3" t="s">
        <v>1104</v>
      </c>
      <c r="F120" s="3" t="s">
        <v>1105</v>
      </c>
      <c r="G120" s="3" t="s">
        <v>1260</v>
      </c>
      <c r="H120" s="3" t="s">
        <v>1261</v>
      </c>
      <c r="I120" s="13" t="s">
        <v>1262</v>
      </c>
      <c r="J120" s="3" t="s">
        <v>1263</v>
      </c>
      <c r="K120" s="3" t="s">
        <v>1264</v>
      </c>
      <c r="L120" s="13" t="s">
        <v>1265</v>
      </c>
      <c r="M120" s="3" t="s">
        <v>1266</v>
      </c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>
      <c r="A121" s="12" t="s">
        <v>1267</v>
      </c>
      <c r="B121" s="3" t="s">
        <v>1268</v>
      </c>
      <c r="C121" s="3" t="s">
        <v>1055</v>
      </c>
      <c r="D121" s="3" t="s">
        <v>1056</v>
      </c>
      <c r="E121" s="3" t="s">
        <v>1104</v>
      </c>
      <c r="F121" s="3" t="s">
        <v>1105</v>
      </c>
      <c r="G121" s="3" t="s">
        <v>1269</v>
      </c>
      <c r="H121" s="3" t="s">
        <v>1270</v>
      </c>
      <c r="I121" s="13" t="s">
        <v>1271</v>
      </c>
      <c r="J121" s="3" t="s">
        <v>1272</v>
      </c>
      <c r="K121" s="3" t="s">
        <v>1273</v>
      </c>
      <c r="L121" s="13" t="s">
        <v>1274</v>
      </c>
      <c r="M121" s="3" t="s">
        <v>1275</v>
      </c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>
      <c r="A122" s="12" t="s">
        <v>1276</v>
      </c>
      <c r="B122" s="3" t="s">
        <v>1103</v>
      </c>
      <c r="C122" s="3" t="s">
        <v>1055</v>
      </c>
      <c r="D122" s="3" t="s">
        <v>1056</v>
      </c>
      <c r="E122" s="3" t="s">
        <v>1104</v>
      </c>
      <c r="F122" s="3" t="s">
        <v>1105</v>
      </c>
      <c r="G122" s="3" t="s">
        <v>1277</v>
      </c>
      <c r="H122" s="3" t="s">
        <v>1278</v>
      </c>
      <c r="I122" s="13" t="s">
        <v>1262</v>
      </c>
      <c r="J122" s="3" t="s">
        <v>1263</v>
      </c>
      <c r="K122" s="3" t="s">
        <v>1264</v>
      </c>
      <c r="L122" s="13" t="s">
        <v>1265</v>
      </c>
      <c r="M122" s="3" t="s">
        <v>1266</v>
      </c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>
      <c r="A123" s="12" t="s">
        <v>1279</v>
      </c>
      <c r="B123" s="3" t="s">
        <v>1280</v>
      </c>
      <c r="C123" s="3" t="s">
        <v>1055</v>
      </c>
      <c r="D123" s="3" t="s">
        <v>1056</v>
      </c>
      <c r="E123" s="3" t="s">
        <v>1104</v>
      </c>
      <c r="F123" s="3" t="s">
        <v>1105</v>
      </c>
      <c r="G123" s="3" t="s">
        <v>1281</v>
      </c>
      <c r="H123" s="3" t="s">
        <v>1282</v>
      </c>
      <c r="I123" s="13" t="s">
        <v>1283</v>
      </c>
      <c r="J123" s="3" t="s">
        <v>1284</v>
      </c>
      <c r="K123" s="3" t="s">
        <v>1285</v>
      </c>
      <c r="L123" s="13" t="s">
        <v>1286</v>
      </c>
      <c r="M123" s="3" t="s">
        <v>1266</v>
      </c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>
      <c r="A124" s="12" t="s">
        <v>1287</v>
      </c>
      <c r="B124" s="3" t="s">
        <v>1288</v>
      </c>
      <c r="C124" s="3" t="s">
        <v>1055</v>
      </c>
      <c r="D124" s="3" t="s">
        <v>1056</v>
      </c>
      <c r="E124" s="3" t="s">
        <v>1104</v>
      </c>
      <c r="F124" s="3" t="s">
        <v>1105</v>
      </c>
      <c r="G124" s="3" t="s">
        <v>1289</v>
      </c>
      <c r="H124" s="3" t="s">
        <v>1290</v>
      </c>
      <c r="I124" s="13" t="s">
        <v>1291</v>
      </c>
      <c r="J124" s="3" t="s">
        <v>1292</v>
      </c>
      <c r="K124" s="3" t="s">
        <v>1293</v>
      </c>
      <c r="L124" s="13" t="s">
        <v>1294</v>
      </c>
      <c r="M124" s="3" t="s">
        <v>1295</v>
      </c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>
      <c r="A125" s="12" t="s">
        <v>1296</v>
      </c>
      <c r="B125" s="3" t="s">
        <v>1238</v>
      </c>
      <c r="C125" s="3" t="s">
        <v>1055</v>
      </c>
      <c r="D125" s="3" t="s">
        <v>1056</v>
      </c>
      <c r="E125" s="3" t="s">
        <v>1104</v>
      </c>
      <c r="F125" s="3" t="s">
        <v>1239</v>
      </c>
      <c r="G125" s="3" t="s">
        <v>1297</v>
      </c>
      <c r="H125" s="3" t="s">
        <v>1298</v>
      </c>
      <c r="I125" s="13" t="s">
        <v>1299</v>
      </c>
      <c r="J125" s="3" t="s">
        <v>1300</v>
      </c>
      <c r="K125" s="3" t="s">
        <v>1301</v>
      </c>
      <c r="L125" s="13" t="s">
        <v>280</v>
      </c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>
      <c r="A126" s="12" t="s">
        <v>1302</v>
      </c>
      <c r="B126" s="3" t="s">
        <v>1303</v>
      </c>
      <c r="C126" s="3" t="s">
        <v>1055</v>
      </c>
      <c r="D126" s="3" t="s">
        <v>1056</v>
      </c>
      <c r="E126" s="3" t="s">
        <v>1104</v>
      </c>
      <c r="F126" s="3" t="s">
        <v>1239</v>
      </c>
      <c r="G126" s="3" t="s">
        <v>1304</v>
      </c>
      <c r="H126" s="3" t="s">
        <v>1305</v>
      </c>
      <c r="I126" s="13" t="s">
        <v>1306</v>
      </c>
      <c r="J126" s="3" t="s">
        <v>1307</v>
      </c>
      <c r="K126" s="3" t="s">
        <v>1308</v>
      </c>
      <c r="L126" s="13" t="s">
        <v>485</v>
      </c>
      <c r="M126" s="3" t="s">
        <v>1309</v>
      </c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>
      <c r="A127" s="12" t="s">
        <v>1310</v>
      </c>
      <c r="B127" s="3" t="s">
        <v>1238</v>
      </c>
      <c r="C127" s="3" t="s">
        <v>1055</v>
      </c>
      <c r="D127" s="3" t="s">
        <v>1056</v>
      </c>
      <c r="E127" s="3" t="s">
        <v>1104</v>
      </c>
      <c r="F127" s="3" t="s">
        <v>1239</v>
      </c>
      <c r="G127" s="3" t="s">
        <v>1311</v>
      </c>
      <c r="H127" s="3" t="s">
        <v>1312</v>
      </c>
      <c r="I127" s="13" t="s">
        <v>1313</v>
      </c>
      <c r="J127" s="3" t="s">
        <v>1314</v>
      </c>
      <c r="K127" s="3" t="s">
        <v>1315</v>
      </c>
      <c r="L127" s="13" t="s">
        <v>1316</v>
      </c>
      <c r="M127" s="3" t="s">
        <v>1317</v>
      </c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>
      <c r="A128" s="12" t="s">
        <v>1318</v>
      </c>
      <c r="B128" s="3" t="s">
        <v>1319</v>
      </c>
      <c r="C128" s="3" t="s">
        <v>1055</v>
      </c>
      <c r="D128" s="3" t="s">
        <v>1056</v>
      </c>
      <c r="E128" s="3" t="s">
        <v>1104</v>
      </c>
      <c r="F128" s="3" t="s">
        <v>1105</v>
      </c>
      <c r="G128" s="3" t="s">
        <v>1320</v>
      </c>
      <c r="H128" s="3" t="s">
        <v>1321</v>
      </c>
      <c r="I128" s="13" t="s">
        <v>1322</v>
      </c>
      <c r="J128" s="3" t="s">
        <v>1323</v>
      </c>
      <c r="K128" s="3" t="s">
        <v>1324</v>
      </c>
      <c r="L128" s="13" t="s">
        <v>280</v>
      </c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>
      <c r="A129" s="12" t="s">
        <v>1325</v>
      </c>
      <c r="B129" s="3" t="s">
        <v>1303</v>
      </c>
      <c r="C129" s="3" t="s">
        <v>1055</v>
      </c>
      <c r="D129" s="3" t="s">
        <v>1056</v>
      </c>
      <c r="E129" s="3" t="s">
        <v>1104</v>
      </c>
      <c r="F129" s="3" t="s">
        <v>1105</v>
      </c>
      <c r="G129" s="3" t="s">
        <v>1326</v>
      </c>
      <c r="H129" s="3" t="s">
        <v>1327</v>
      </c>
      <c r="I129" s="13" t="s">
        <v>1328</v>
      </c>
      <c r="J129" s="3" t="s">
        <v>1329</v>
      </c>
      <c r="K129" s="3" t="s">
        <v>1330</v>
      </c>
      <c r="L129" s="13" t="s">
        <v>1331</v>
      </c>
      <c r="M129" s="3" t="s">
        <v>1332</v>
      </c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>
      <c r="A130" s="12" t="s">
        <v>1333</v>
      </c>
      <c r="B130" s="3" t="s">
        <v>1238</v>
      </c>
      <c r="C130" s="3" t="s">
        <v>1055</v>
      </c>
      <c r="D130" s="3" t="s">
        <v>1056</v>
      </c>
      <c r="E130" s="3" t="s">
        <v>1104</v>
      </c>
      <c r="F130" s="3" t="s">
        <v>1239</v>
      </c>
      <c r="G130" s="3" t="s">
        <v>1334</v>
      </c>
      <c r="H130" s="3" t="s">
        <v>1335</v>
      </c>
      <c r="I130" s="13" t="s">
        <v>1336</v>
      </c>
      <c r="J130" s="3" t="s">
        <v>1337</v>
      </c>
      <c r="K130" s="3" t="s">
        <v>1338</v>
      </c>
      <c r="L130" s="13" t="s">
        <v>1189</v>
      </c>
      <c r="M130" s="3" t="s">
        <v>1339</v>
      </c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>
      <c r="A131" s="12" t="s">
        <v>1340</v>
      </c>
      <c r="B131" s="3" t="s">
        <v>1341</v>
      </c>
      <c r="C131" s="3" t="s">
        <v>1055</v>
      </c>
      <c r="D131" s="3" t="s">
        <v>1056</v>
      </c>
      <c r="E131" s="3" t="s">
        <v>1104</v>
      </c>
      <c r="F131" s="3" t="s">
        <v>1342</v>
      </c>
      <c r="G131" s="3" t="s">
        <v>1343</v>
      </c>
      <c r="H131" s="3" t="s">
        <v>1344</v>
      </c>
      <c r="I131" s="13" t="s">
        <v>1345</v>
      </c>
      <c r="J131" s="3" t="s">
        <v>1346</v>
      </c>
      <c r="K131" s="3" t="s">
        <v>1347</v>
      </c>
      <c r="L131" s="13" t="s">
        <v>1348</v>
      </c>
      <c r="M131" s="3" t="s">
        <v>1349</v>
      </c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>
      <c r="A132" s="12" t="s">
        <v>1350</v>
      </c>
      <c r="B132" s="3" t="s">
        <v>1351</v>
      </c>
      <c r="C132" s="3" t="s">
        <v>1055</v>
      </c>
      <c r="D132" s="3" t="s">
        <v>1056</v>
      </c>
      <c r="E132" s="3" t="s">
        <v>1104</v>
      </c>
      <c r="F132" s="3" t="s">
        <v>1352</v>
      </c>
      <c r="G132" s="3" t="s">
        <v>1353</v>
      </c>
      <c r="H132" s="3" t="s">
        <v>1354</v>
      </c>
      <c r="I132" s="13" t="s">
        <v>1355</v>
      </c>
      <c r="J132" s="3"/>
      <c r="K132" s="3" t="s">
        <v>1356</v>
      </c>
      <c r="L132" s="13" t="s">
        <v>1357</v>
      </c>
      <c r="M132" s="3" t="s">
        <v>1358</v>
      </c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>
      <c r="A133" s="12" t="s">
        <v>1359</v>
      </c>
      <c r="B133" s="3" t="s">
        <v>1360</v>
      </c>
      <c r="C133" s="3" t="s">
        <v>1055</v>
      </c>
      <c r="D133" s="3" t="s">
        <v>1056</v>
      </c>
      <c r="E133" s="3" t="s">
        <v>1104</v>
      </c>
      <c r="F133" s="3" t="s">
        <v>1352</v>
      </c>
      <c r="G133" s="3" t="s">
        <v>1361</v>
      </c>
      <c r="H133" s="3" t="s">
        <v>1362</v>
      </c>
      <c r="I133" s="13" t="s">
        <v>1363</v>
      </c>
      <c r="J133" s="3" t="s">
        <v>1364</v>
      </c>
      <c r="K133" s="3" t="s">
        <v>1365</v>
      </c>
      <c r="L133" s="13" t="s">
        <v>1366</v>
      </c>
      <c r="M133" s="3" t="s">
        <v>1367</v>
      </c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>
      <c r="A134" s="12" t="s">
        <v>1368</v>
      </c>
      <c r="B134" s="3" t="s">
        <v>1369</v>
      </c>
      <c r="C134" s="3" t="s">
        <v>1055</v>
      </c>
      <c r="D134" s="3" t="s">
        <v>1056</v>
      </c>
      <c r="E134" s="3" t="s">
        <v>1068</v>
      </c>
      <c r="F134" s="3" t="s">
        <v>1370</v>
      </c>
      <c r="G134" s="3" t="s">
        <v>1371</v>
      </c>
      <c r="H134" s="3" t="s">
        <v>1372</v>
      </c>
      <c r="I134" s="13" t="s">
        <v>1373</v>
      </c>
      <c r="J134" s="3" t="s">
        <v>1374</v>
      </c>
      <c r="K134" s="3" t="s">
        <v>1375</v>
      </c>
      <c r="L134" s="13" t="s">
        <v>1376</v>
      </c>
      <c r="M134" s="3" t="s">
        <v>1377</v>
      </c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>
      <c r="A135" s="12" t="s">
        <v>1378</v>
      </c>
      <c r="B135" s="3" t="s">
        <v>1379</v>
      </c>
      <c r="C135" s="3" t="s">
        <v>1055</v>
      </c>
      <c r="D135" s="3" t="s">
        <v>1056</v>
      </c>
      <c r="E135" s="3" t="s">
        <v>1151</v>
      </c>
      <c r="F135" s="3" t="s">
        <v>1152</v>
      </c>
      <c r="G135" s="3" t="s">
        <v>1380</v>
      </c>
      <c r="H135" s="3" t="s">
        <v>1381</v>
      </c>
      <c r="I135" s="13" t="s">
        <v>1382</v>
      </c>
      <c r="J135" s="3" t="s">
        <v>1383</v>
      </c>
      <c r="K135" s="3" t="s">
        <v>1384</v>
      </c>
      <c r="L135" s="13" t="s">
        <v>1385</v>
      </c>
      <c r="M135" s="3" t="s">
        <v>1386</v>
      </c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>
      <c r="A136" s="12" t="s">
        <v>1387</v>
      </c>
      <c r="B136" s="3" t="s">
        <v>1388</v>
      </c>
      <c r="C136" s="3" t="s">
        <v>1055</v>
      </c>
      <c r="D136" s="3" t="s">
        <v>1056</v>
      </c>
      <c r="E136" s="3" t="s">
        <v>1151</v>
      </c>
      <c r="F136" s="3" t="s">
        <v>1152</v>
      </c>
      <c r="G136" s="3" t="s">
        <v>1389</v>
      </c>
      <c r="H136" s="3" t="s">
        <v>1390</v>
      </c>
      <c r="I136" s="13" t="s">
        <v>1391</v>
      </c>
      <c r="J136" s="3"/>
      <c r="K136" s="3" t="s">
        <v>1392</v>
      </c>
      <c r="L136" s="13" t="s">
        <v>1393</v>
      </c>
      <c r="M136" s="3" t="s">
        <v>1394</v>
      </c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>
      <c r="A137" s="12" t="s">
        <v>1395</v>
      </c>
      <c r="B137" s="3" t="s">
        <v>1396</v>
      </c>
      <c r="C137" s="3" t="s">
        <v>1055</v>
      </c>
      <c r="D137" s="3" t="s">
        <v>1056</v>
      </c>
      <c r="E137" s="3" t="s">
        <v>1151</v>
      </c>
      <c r="F137" s="3" t="s">
        <v>1152</v>
      </c>
      <c r="G137" s="3" t="s">
        <v>1397</v>
      </c>
      <c r="H137" s="3" t="s">
        <v>1398</v>
      </c>
      <c r="I137" s="13" t="s">
        <v>1399</v>
      </c>
      <c r="J137" s="3"/>
      <c r="K137" s="3" t="s">
        <v>1400</v>
      </c>
      <c r="L137" s="13" t="s">
        <v>1401</v>
      </c>
      <c r="M137" s="3" t="s">
        <v>1402</v>
      </c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>
      <c r="A138" s="12" t="s">
        <v>1403</v>
      </c>
      <c r="B138" s="3" t="s">
        <v>1404</v>
      </c>
      <c r="C138" s="3" t="s">
        <v>1055</v>
      </c>
      <c r="D138" s="3" t="s">
        <v>1056</v>
      </c>
      <c r="E138" s="3" t="s">
        <v>1193</v>
      </c>
      <c r="F138" s="3" t="s">
        <v>1194</v>
      </c>
      <c r="G138" s="3" t="s">
        <v>1405</v>
      </c>
      <c r="H138" s="3" t="s">
        <v>1406</v>
      </c>
      <c r="I138" s="13" t="s">
        <v>1407</v>
      </c>
      <c r="J138" s="3" t="s">
        <v>1408</v>
      </c>
      <c r="K138" s="3" t="s">
        <v>1409</v>
      </c>
      <c r="L138" s="13" t="s">
        <v>1410</v>
      </c>
      <c r="M138" s="3" t="s">
        <v>1411</v>
      </c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>
      <c r="A139" s="12" t="s">
        <v>1412</v>
      </c>
      <c r="B139" s="3" t="s">
        <v>1413</v>
      </c>
      <c r="C139" s="3" t="s">
        <v>1055</v>
      </c>
      <c r="D139" s="3" t="s">
        <v>1056</v>
      </c>
      <c r="E139" s="3" t="s">
        <v>1414</v>
      </c>
      <c r="F139" s="3" t="s">
        <v>1415</v>
      </c>
      <c r="G139" s="3" t="s">
        <v>1416</v>
      </c>
      <c r="H139" s="3" t="s">
        <v>1417</v>
      </c>
      <c r="I139" s="13" t="s">
        <v>1418</v>
      </c>
      <c r="J139" s="3" t="s">
        <v>1419</v>
      </c>
      <c r="K139" s="3" t="s">
        <v>1420</v>
      </c>
      <c r="L139" s="13" t="s">
        <v>1421</v>
      </c>
      <c r="M139" s="3" t="s">
        <v>1411</v>
      </c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>
      <c r="A140" s="12" t="s">
        <v>1422</v>
      </c>
      <c r="B140" s="3" t="s">
        <v>1423</v>
      </c>
      <c r="C140" s="3" t="s">
        <v>1055</v>
      </c>
      <c r="D140" s="3" t="s">
        <v>1056</v>
      </c>
      <c r="E140" s="3" t="s">
        <v>1424</v>
      </c>
      <c r="F140" s="3" t="s">
        <v>1425</v>
      </c>
      <c r="G140" s="3" t="s">
        <v>1426</v>
      </c>
      <c r="H140" s="3" t="s">
        <v>1427</v>
      </c>
      <c r="I140" s="13"/>
      <c r="J140" s="3" t="s">
        <v>1428</v>
      </c>
      <c r="K140" s="3" t="s">
        <v>1429</v>
      </c>
      <c r="L140" s="13" t="s">
        <v>280</v>
      </c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>
      <c r="A141" s="12" t="s">
        <v>1430</v>
      </c>
      <c r="B141" s="3" t="s">
        <v>1431</v>
      </c>
      <c r="C141" s="3" t="s">
        <v>1055</v>
      </c>
      <c r="D141" s="3" t="s">
        <v>1056</v>
      </c>
      <c r="E141" s="3" t="s">
        <v>1432</v>
      </c>
      <c r="F141" s="3" t="s">
        <v>1433</v>
      </c>
      <c r="G141" s="3" t="s">
        <v>1434</v>
      </c>
      <c r="H141" s="3" t="s">
        <v>1435</v>
      </c>
      <c r="I141" s="13" t="s">
        <v>1436</v>
      </c>
      <c r="J141" s="3" t="s">
        <v>1437</v>
      </c>
      <c r="K141" s="3" t="s">
        <v>1438</v>
      </c>
      <c r="L141" s="13" t="s">
        <v>1439</v>
      </c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>
      <c r="A142" s="12" t="s">
        <v>1440</v>
      </c>
      <c r="B142" s="3" t="s">
        <v>1441</v>
      </c>
      <c r="C142" s="3" t="s">
        <v>1055</v>
      </c>
      <c r="D142" s="3" t="s">
        <v>1056</v>
      </c>
      <c r="E142" s="3" t="s">
        <v>1432</v>
      </c>
      <c r="F142" s="3" t="s">
        <v>1433</v>
      </c>
      <c r="G142" s="3" t="s">
        <v>1442</v>
      </c>
      <c r="H142" s="3" t="s">
        <v>1443</v>
      </c>
      <c r="I142" s="13" t="s">
        <v>1444</v>
      </c>
      <c r="J142" s="3"/>
      <c r="K142" s="3" t="s">
        <v>1445</v>
      </c>
      <c r="L142" s="13" t="s">
        <v>1446</v>
      </c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>
      <c r="A143" s="12" t="s">
        <v>1447</v>
      </c>
      <c r="B143" s="3" t="s">
        <v>1448</v>
      </c>
      <c r="C143" s="3" t="s">
        <v>1055</v>
      </c>
      <c r="D143" s="3" t="s">
        <v>1056</v>
      </c>
      <c r="E143" s="3" t="s">
        <v>1068</v>
      </c>
      <c r="F143" s="3" t="s">
        <v>1370</v>
      </c>
      <c r="G143" s="3" t="s">
        <v>1449</v>
      </c>
      <c r="H143" s="3" t="s">
        <v>1450</v>
      </c>
      <c r="I143" s="13" t="s">
        <v>1451</v>
      </c>
      <c r="J143" s="3" t="s">
        <v>1452</v>
      </c>
      <c r="K143" s="3" t="s">
        <v>1453</v>
      </c>
      <c r="L143" s="13" t="s">
        <v>1454</v>
      </c>
      <c r="M143" s="3" t="s">
        <v>1455</v>
      </c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>
      <c r="A144" s="12" t="s">
        <v>1456</v>
      </c>
      <c r="B144" s="3" t="s">
        <v>1457</v>
      </c>
      <c r="C144" s="3" t="s">
        <v>1055</v>
      </c>
      <c r="D144" s="3" t="s">
        <v>1056</v>
      </c>
      <c r="E144" s="3" t="s">
        <v>1068</v>
      </c>
      <c r="F144" s="3" t="s">
        <v>1370</v>
      </c>
      <c r="G144" s="3" t="s">
        <v>1458</v>
      </c>
      <c r="H144" s="3" t="s">
        <v>1459</v>
      </c>
      <c r="I144" s="13" t="s">
        <v>1460</v>
      </c>
      <c r="J144" s="3" t="s">
        <v>1461</v>
      </c>
      <c r="K144" s="3" t="s">
        <v>1462</v>
      </c>
      <c r="L144" s="13" t="s">
        <v>1463</v>
      </c>
      <c r="M144" s="3" t="s">
        <v>1464</v>
      </c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>
      <c r="A145" s="12" t="s">
        <v>1465</v>
      </c>
      <c r="B145" s="3" t="s">
        <v>1466</v>
      </c>
      <c r="C145" s="3" t="s">
        <v>1055</v>
      </c>
      <c r="D145" s="3" t="s">
        <v>1056</v>
      </c>
      <c r="E145" s="3" t="s">
        <v>1068</v>
      </c>
      <c r="F145" s="3" t="s">
        <v>1370</v>
      </c>
      <c r="G145" s="3" t="s">
        <v>1467</v>
      </c>
      <c r="H145" s="3" t="s">
        <v>1468</v>
      </c>
      <c r="I145" s="13" t="s">
        <v>1469</v>
      </c>
      <c r="J145" s="3" t="s">
        <v>1470</v>
      </c>
      <c r="K145" s="3" t="s">
        <v>1471</v>
      </c>
      <c r="L145" s="13" t="s">
        <v>1472</v>
      </c>
      <c r="M145" s="3" t="s">
        <v>1473</v>
      </c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>
      <c r="A146" s="12" t="s">
        <v>1474</v>
      </c>
      <c r="B146" s="3" t="s">
        <v>1475</v>
      </c>
      <c r="C146" s="3" t="s">
        <v>1055</v>
      </c>
      <c r="D146" s="3" t="s">
        <v>1056</v>
      </c>
      <c r="E146" s="3" t="s">
        <v>1068</v>
      </c>
      <c r="F146" s="3" t="s">
        <v>1370</v>
      </c>
      <c r="G146" s="3" t="s">
        <v>1476</v>
      </c>
      <c r="H146" s="3" t="s">
        <v>1477</v>
      </c>
      <c r="I146" s="13" t="s">
        <v>1478</v>
      </c>
      <c r="J146" s="3" t="s">
        <v>1479</v>
      </c>
      <c r="K146" s="3" t="s">
        <v>1480</v>
      </c>
      <c r="L146" s="13" t="s">
        <v>1481</v>
      </c>
      <c r="M146" s="3" t="s">
        <v>1482</v>
      </c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>
      <c r="A147" s="12" t="s">
        <v>1483</v>
      </c>
      <c r="B147" s="3" t="s">
        <v>1484</v>
      </c>
      <c r="C147" s="3" t="s">
        <v>1055</v>
      </c>
      <c r="D147" s="3" t="s">
        <v>1056</v>
      </c>
      <c r="E147" s="3" t="s">
        <v>1068</v>
      </c>
      <c r="F147" s="3" t="s">
        <v>1370</v>
      </c>
      <c r="G147" s="3" t="s">
        <v>1485</v>
      </c>
      <c r="H147" s="3" t="s">
        <v>1486</v>
      </c>
      <c r="I147" s="13" t="s">
        <v>1487</v>
      </c>
      <c r="J147" s="3" t="s">
        <v>1488</v>
      </c>
      <c r="K147" s="3" t="s">
        <v>1489</v>
      </c>
      <c r="L147" s="13" t="s">
        <v>1490</v>
      </c>
      <c r="M147" s="3" t="s">
        <v>1491</v>
      </c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>
      <c r="A148" s="12" t="s">
        <v>1492</v>
      </c>
      <c r="B148" s="3" t="s">
        <v>1475</v>
      </c>
      <c r="C148" s="3" t="s">
        <v>1055</v>
      </c>
      <c r="D148" s="3" t="s">
        <v>1056</v>
      </c>
      <c r="E148" s="3" t="s">
        <v>1068</v>
      </c>
      <c r="F148" s="3" t="s">
        <v>1370</v>
      </c>
      <c r="G148" s="3" t="s">
        <v>1493</v>
      </c>
      <c r="H148" s="3" t="s">
        <v>1494</v>
      </c>
      <c r="I148" s="13" t="s">
        <v>1495</v>
      </c>
      <c r="J148" s="3" t="s">
        <v>1496</v>
      </c>
      <c r="K148" s="3" t="s">
        <v>1497</v>
      </c>
      <c r="L148" s="13" t="s">
        <v>1498</v>
      </c>
      <c r="M148" s="3" t="s">
        <v>1499</v>
      </c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>
      <c r="A149" s="12" t="s">
        <v>1500</v>
      </c>
      <c r="B149" s="3" t="s">
        <v>1238</v>
      </c>
      <c r="C149" s="3" t="s">
        <v>1055</v>
      </c>
      <c r="D149" s="3" t="s">
        <v>1056</v>
      </c>
      <c r="E149" s="3" t="s">
        <v>1104</v>
      </c>
      <c r="F149" s="3" t="s">
        <v>1239</v>
      </c>
      <c r="G149" s="3" t="s">
        <v>1501</v>
      </c>
      <c r="H149" s="3" t="s">
        <v>1502</v>
      </c>
      <c r="I149" s="13" t="s">
        <v>1503</v>
      </c>
      <c r="J149" s="3" t="s">
        <v>1504</v>
      </c>
      <c r="K149" s="3" t="s">
        <v>1505</v>
      </c>
      <c r="L149" s="13" t="s">
        <v>1506</v>
      </c>
      <c r="M149" s="3" t="s">
        <v>1507</v>
      </c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>
      <c r="A150" s="12" t="s">
        <v>1508</v>
      </c>
      <c r="B150" s="3" t="s">
        <v>1509</v>
      </c>
      <c r="C150" s="3" t="s">
        <v>1055</v>
      </c>
      <c r="D150" s="3" t="s">
        <v>1056</v>
      </c>
      <c r="E150" s="3" t="s">
        <v>1104</v>
      </c>
      <c r="F150" s="3" t="s">
        <v>1239</v>
      </c>
      <c r="G150" s="3" t="s">
        <v>1510</v>
      </c>
      <c r="H150" s="3" t="s">
        <v>1511</v>
      </c>
      <c r="I150" s="13" t="s">
        <v>1512</v>
      </c>
      <c r="J150" s="3" t="s">
        <v>1513</v>
      </c>
      <c r="K150" s="3" t="s">
        <v>1514</v>
      </c>
      <c r="L150" s="13" t="s">
        <v>1515</v>
      </c>
      <c r="M150" s="3" t="s">
        <v>1516</v>
      </c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>
      <c r="A151" s="14" t="s">
        <v>1517</v>
      </c>
      <c r="B151" s="3" t="s">
        <v>1238</v>
      </c>
      <c r="C151" s="3" t="s">
        <v>1055</v>
      </c>
      <c r="D151" s="3" t="s">
        <v>1056</v>
      </c>
      <c r="E151" s="3" t="s">
        <v>1104</v>
      </c>
      <c r="F151" s="3" t="s">
        <v>1239</v>
      </c>
      <c r="G151" s="3" t="s">
        <v>1518</v>
      </c>
      <c r="H151" s="3" t="s">
        <v>1519</v>
      </c>
      <c r="I151" s="13" t="s">
        <v>1520</v>
      </c>
      <c r="J151" s="3" t="s">
        <v>1521</v>
      </c>
      <c r="K151" s="3" t="s">
        <v>1522</v>
      </c>
      <c r="L151" s="13" t="s">
        <v>1523</v>
      </c>
      <c r="M151" s="3" t="s">
        <v>1524</v>
      </c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>
      <c r="A152" s="12" t="s">
        <v>1525</v>
      </c>
      <c r="B152" s="3" t="s">
        <v>1526</v>
      </c>
      <c r="C152" s="3" t="s">
        <v>1055</v>
      </c>
      <c r="D152" s="3" t="s">
        <v>1056</v>
      </c>
      <c r="E152" s="3" t="s">
        <v>1414</v>
      </c>
      <c r="F152" s="3" t="s">
        <v>1415</v>
      </c>
      <c r="G152" s="3" t="s">
        <v>1527</v>
      </c>
      <c r="H152" s="3" t="s">
        <v>1528</v>
      </c>
      <c r="I152" s="13" t="s">
        <v>1529</v>
      </c>
      <c r="J152" s="3" t="s">
        <v>1530</v>
      </c>
      <c r="K152" s="3" t="s">
        <v>1531</v>
      </c>
      <c r="L152" s="13" t="s">
        <v>280</v>
      </c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>
      <c r="A153" s="12" t="s">
        <v>1532</v>
      </c>
      <c r="B153" s="3" t="s">
        <v>1533</v>
      </c>
      <c r="C153" s="3" t="s">
        <v>1055</v>
      </c>
      <c r="D153" s="3" t="s">
        <v>1056</v>
      </c>
      <c r="E153" s="3" t="s">
        <v>1534</v>
      </c>
      <c r="F153" s="3" t="s">
        <v>1535</v>
      </c>
      <c r="G153" s="3" t="s">
        <v>1536</v>
      </c>
      <c r="H153" s="3" t="s">
        <v>1537</v>
      </c>
      <c r="I153" s="13" t="s">
        <v>1538</v>
      </c>
      <c r="J153" s="3" t="s">
        <v>1539</v>
      </c>
      <c r="K153" s="3" t="s">
        <v>1540</v>
      </c>
      <c r="L153" s="13" t="s">
        <v>1541</v>
      </c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>
      <c r="A154" s="3" t="s">
        <v>1542</v>
      </c>
      <c r="B154" s="3" t="s">
        <v>1543</v>
      </c>
      <c r="C154" s="3" t="s">
        <v>1055</v>
      </c>
      <c r="D154" s="3" t="s">
        <v>1056</v>
      </c>
      <c r="E154" s="3" t="s">
        <v>1104</v>
      </c>
      <c r="F154" s="3" t="s">
        <v>1342</v>
      </c>
      <c r="G154" s="3" t="s">
        <v>1544</v>
      </c>
      <c r="H154" s="3" t="s">
        <v>1545</v>
      </c>
      <c r="I154" s="13" t="s">
        <v>1546</v>
      </c>
      <c r="J154" s="3" t="s">
        <v>1547</v>
      </c>
      <c r="K154" s="3" t="s">
        <v>1548</v>
      </c>
      <c r="L154" s="13" t="s">
        <v>1549</v>
      </c>
      <c r="M154" s="3" t="s">
        <v>1550</v>
      </c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>
      <c r="A155" s="3" t="s">
        <v>1551</v>
      </c>
      <c r="B155" s="3" t="s">
        <v>1552</v>
      </c>
      <c r="C155" s="3" t="s">
        <v>1055</v>
      </c>
      <c r="D155" s="3" t="s">
        <v>1056</v>
      </c>
      <c r="E155" s="3" t="s">
        <v>1068</v>
      </c>
      <c r="F155" s="3" t="s">
        <v>1370</v>
      </c>
      <c r="G155" s="3" t="s">
        <v>1553</v>
      </c>
      <c r="H155" s="3" t="s">
        <v>1554</v>
      </c>
      <c r="I155" s="13" t="s">
        <v>1555</v>
      </c>
      <c r="J155" s="3" t="s">
        <v>1556</v>
      </c>
      <c r="K155" s="3" t="s">
        <v>1557</v>
      </c>
      <c r="L155" s="13" t="s">
        <v>1558</v>
      </c>
      <c r="M155" s="3" t="s">
        <v>1559</v>
      </c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>
      <c r="A156" s="3" t="s">
        <v>1560</v>
      </c>
      <c r="B156" s="3" t="s">
        <v>1561</v>
      </c>
      <c r="C156" s="3" t="s">
        <v>1055</v>
      </c>
      <c r="D156" s="3" t="s">
        <v>1056</v>
      </c>
      <c r="E156" s="3" t="s">
        <v>1068</v>
      </c>
      <c r="F156" s="3" t="s">
        <v>1370</v>
      </c>
      <c r="G156" s="3" t="s">
        <v>1562</v>
      </c>
      <c r="H156" s="3" t="s">
        <v>1563</v>
      </c>
      <c r="I156" s="13" t="s">
        <v>1564</v>
      </c>
      <c r="J156" s="3"/>
      <c r="K156" s="3" t="s">
        <v>1565</v>
      </c>
      <c r="L156" s="13"/>
      <c r="M156" s="3" t="s">
        <v>714</v>
      </c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>
      <c r="A157" s="12" t="s">
        <v>1566</v>
      </c>
      <c r="B157" s="3" t="s">
        <v>1567</v>
      </c>
      <c r="C157" s="3" t="s">
        <v>1055</v>
      </c>
      <c r="D157" s="3" t="s">
        <v>1056</v>
      </c>
      <c r="E157" s="3" t="s">
        <v>1068</v>
      </c>
      <c r="F157" s="3" t="s">
        <v>1370</v>
      </c>
      <c r="G157" s="3" t="s">
        <v>1568</v>
      </c>
      <c r="H157" s="2" t="s">
        <v>1569</v>
      </c>
      <c r="I157" s="13" t="s">
        <v>1570</v>
      </c>
      <c r="J157" s="3"/>
      <c r="K157" s="3" t="s">
        <v>1571</v>
      </c>
      <c r="L157" s="13" t="s">
        <v>1572</v>
      </c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>
      <c r="A158" s="12" t="s">
        <v>1573</v>
      </c>
      <c r="B158" s="3" t="s">
        <v>1574</v>
      </c>
      <c r="C158" s="3" t="s">
        <v>1055</v>
      </c>
      <c r="D158" s="3" t="s">
        <v>1056</v>
      </c>
      <c r="E158" s="3" t="s">
        <v>1068</v>
      </c>
      <c r="F158" s="3" t="s">
        <v>1370</v>
      </c>
      <c r="G158" s="3" t="s">
        <v>1575</v>
      </c>
      <c r="H158" s="2" t="s">
        <v>1576</v>
      </c>
      <c r="I158" s="13" t="s">
        <v>1577</v>
      </c>
      <c r="J158" s="3"/>
      <c r="K158" s="3" t="s">
        <v>1578</v>
      </c>
      <c r="L158" s="13" t="s">
        <v>280</v>
      </c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>
      <c r="A159" s="12" t="s">
        <v>1579</v>
      </c>
      <c r="B159" s="3" t="s">
        <v>509</v>
      </c>
      <c r="C159" s="3" t="s">
        <v>1055</v>
      </c>
      <c r="D159" s="3" t="s">
        <v>1056</v>
      </c>
      <c r="E159" s="3" t="s">
        <v>1068</v>
      </c>
      <c r="F159" s="3" t="s">
        <v>1370</v>
      </c>
      <c r="G159" s="3" t="s">
        <v>1580</v>
      </c>
      <c r="H159" s="2" t="s">
        <v>1581</v>
      </c>
      <c r="I159" s="13" t="s">
        <v>1582</v>
      </c>
      <c r="J159" s="3" t="s">
        <v>1583</v>
      </c>
      <c r="K159" s="3" t="s">
        <v>1584</v>
      </c>
      <c r="L159" s="13" t="s">
        <v>1585</v>
      </c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>
      <c r="A160" s="12" t="s">
        <v>1586</v>
      </c>
      <c r="B160" s="3" t="s">
        <v>1587</v>
      </c>
      <c r="C160" s="3" t="s">
        <v>1055</v>
      </c>
      <c r="D160" s="3" t="s">
        <v>1056</v>
      </c>
      <c r="E160" s="3" t="s">
        <v>1193</v>
      </c>
      <c r="F160" s="3" t="s">
        <v>1194</v>
      </c>
      <c r="G160" s="3" t="s">
        <v>1588</v>
      </c>
      <c r="H160" s="2" t="s">
        <v>1589</v>
      </c>
      <c r="I160" s="13" t="s">
        <v>1590</v>
      </c>
      <c r="J160" s="3" t="s">
        <v>1591</v>
      </c>
      <c r="K160" s="3" t="s">
        <v>1592</v>
      </c>
      <c r="L160" s="13" t="s">
        <v>280</v>
      </c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>
      <c r="A161" s="12" t="s">
        <v>1593</v>
      </c>
      <c r="B161" s="3" t="s">
        <v>1594</v>
      </c>
      <c r="C161" s="3" t="s">
        <v>1055</v>
      </c>
      <c r="D161" s="3" t="s">
        <v>1056</v>
      </c>
      <c r="E161" s="3" t="s">
        <v>1193</v>
      </c>
      <c r="F161" s="3" t="s">
        <v>1194</v>
      </c>
      <c r="G161" s="3" t="s">
        <v>1595</v>
      </c>
      <c r="H161" s="2" t="s">
        <v>1596</v>
      </c>
      <c r="I161" s="13" t="s">
        <v>1597</v>
      </c>
      <c r="J161" s="3" t="s">
        <v>1598</v>
      </c>
      <c r="K161" s="3" t="s">
        <v>1599</v>
      </c>
      <c r="L161" s="13" t="s">
        <v>1600</v>
      </c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>
      <c r="A162" s="12" t="s">
        <v>1601</v>
      </c>
      <c r="B162" s="3" t="s">
        <v>1457</v>
      </c>
      <c r="C162" s="3" t="s">
        <v>1055</v>
      </c>
      <c r="D162" s="3" t="s">
        <v>1056</v>
      </c>
      <c r="E162" s="3" t="s">
        <v>1068</v>
      </c>
      <c r="F162" s="3" t="s">
        <v>1370</v>
      </c>
      <c r="G162" s="3" t="s">
        <v>1458</v>
      </c>
      <c r="H162" s="3" t="s">
        <v>1602</v>
      </c>
      <c r="I162" s="13" t="s">
        <v>1603</v>
      </c>
      <c r="J162" s="3" t="s">
        <v>1604</v>
      </c>
      <c r="K162" s="3" t="s">
        <v>1605</v>
      </c>
      <c r="L162" s="13" t="s">
        <v>1606</v>
      </c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>
      <c r="A163" s="12" t="s">
        <v>1483</v>
      </c>
      <c r="B163" s="3" t="s">
        <v>1484</v>
      </c>
      <c r="C163" s="3" t="s">
        <v>1055</v>
      </c>
      <c r="D163" s="3" t="s">
        <v>1056</v>
      </c>
      <c r="E163" s="3" t="s">
        <v>1068</v>
      </c>
      <c r="F163" s="3" t="s">
        <v>1370</v>
      </c>
      <c r="G163" s="3" t="s">
        <v>1485</v>
      </c>
      <c r="H163" s="3" t="s">
        <v>1607</v>
      </c>
      <c r="I163" s="13" t="s">
        <v>1608</v>
      </c>
      <c r="J163" s="3"/>
      <c r="K163" s="3" t="s">
        <v>1609</v>
      </c>
      <c r="L163" s="13" t="s">
        <v>485</v>
      </c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>
      <c r="A164" s="12" t="s">
        <v>1551</v>
      </c>
      <c r="B164" s="3" t="s">
        <v>1610</v>
      </c>
      <c r="C164" s="3" t="s">
        <v>1055</v>
      </c>
      <c r="D164" s="3" t="s">
        <v>1056</v>
      </c>
      <c r="E164" s="3" t="s">
        <v>1068</v>
      </c>
      <c r="F164" s="3" t="s">
        <v>1370</v>
      </c>
      <c r="G164" s="3" t="s">
        <v>1553</v>
      </c>
      <c r="H164" s="2" t="s">
        <v>1611</v>
      </c>
      <c r="I164" s="13" t="s">
        <v>1612</v>
      </c>
      <c r="J164" s="3"/>
      <c r="K164" s="3" t="s">
        <v>1613</v>
      </c>
      <c r="L164" s="13" t="s">
        <v>1614</v>
      </c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>
      <c r="A165" s="12" t="s">
        <v>1615</v>
      </c>
      <c r="B165" s="3" t="s">
        <v>1616</v>
      </c>
      <c r="C165" s="3" t="s">
        <v>1617</v>
      </c>
      <c r="D165" s="3" t="s">
        <v>1618</v>
      </c>
      <c r="E165" s="3" t="s">
        <v>1619</v>
      </c>
      <c r="F165" s="3" t="s">
        <v>1620</v>
      </c>
      <c r="G165" s="3" t="s">
        <v>1621</v>
      </c>
      <c r="H165" s="3" t="s">
        <v>1622</v>
      </c>
      <c r="I165" s="13" t="s">
        <v>1623</v>
      </c>
      <c r="J165" s="3" t="s">
        <v>1624</v>
      </c>
      <c r="K165" s="3" t="s">
        <v>1625</v>
      </c>
      <c r="L165" s="13" t="s">
        <v>1626</v>
      </c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>
      <c r="A166" s="12" t="s">
        <v>1627</v>
      </c>
      <c r="B166" s="3" t="s">
        <v>1628</v>
      </c>
      <c r="C166" s="3" t="s">
        <v>1617</v>
      </c>
      <c r="D166" s="3" t="s">
        <v>1618</v>
      </c>
      <c r="E166" s="3" t="s">
        <v>1629</v>
      </c>
      <c r="F166" s="3" t="s">
        <v>1630</v>
      </c>
      <c r="G166" s="3" t="s">
        <v>1631</v>
      </c>
      <c r="H166" s="3" t="s">
        <v>1632</v>
      </c>
      <c r="I166" s="13" t="s">
        <v>1633</v>
      </c>
      <c r="J166" s="3"/>
      <c r="K166" s="3" t="s">
        <v>1634</v>
      </c>
      <c r="L166" s="13" t="s">
        <v>280</v>
      </c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>
      <c r="A167" s="12" t="s">
        <v>1635</v>
      </c>
      <c r="B167" s="3" t="s">
        <v>1636</v>
      </c>
      <c r="C167" s="3" t="s">
        <v>1617</v>
      </c>
      <c r="D167" s="3" t="s">
        <v>1618</v>
      </c>
      <c r="E167" s="3" t="s">
        <v>1637</v>
      </c>
      <c r="F167" s="3" t="s">
        <v>1638</v>
      </c>
      <c r="G167" s="3" t="s">
        <v>1639</v>
      </c>
      <c r="H167" s="3" t="s">
        <v>1640</v>
      </c>
      <c r="I167" s="13" t="s">
        <v>1641</v>
      </c>
      <c r="J167" s="3" t="s">
        <v>1642</v>
      </c>
      <c r="K167" s="3" t="s">
        <v>1643</v>
      </c>
      <c r="L167" s="13" t="s">
        <v>1644</v>
      </c>
      <c r="M167" s="3" t="s">
        <v>1645</v>
      </c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>
      <c r="A168" s="12" t="s">
        <v>1646</v>
      </c>
      <c r="B168" s="3" t="s">
        <v>1647</v>
      </c>
      <c r="C168" s="3" t="s">
        <v>1617</v>
      </c>
      <c r="D168" s="3" t="s">
        <v>1618</v>
      </c>
      <c r="E168" s="3" t="s">
        <v>1648</v>
      </c>
      <c r="F168" s="3" t="s">
        <v>1649</v>
      </c>
      <c r="G168" s="3" t="s">
        <v>1650</v>
      </c>
      <c r="H168" s="3" t="s">
        <v>1651</v>
      </c>
      <c r="I168" s="13" t="s">
        <v>1652</v>
      </c>
      <c r="J168" s="3" t="s">
        <v>1653</v>
      </c>
      <c r="K168" s="3" t="s">
        <v>1654</v>
      </c>
      <c r="L168" s="13" t="s">
        <v>1655</v>
      </c>
      <c r="M168" s="3" t="s">
        <v>1656</v>
      </c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>
      <c r="A169" s="12" t="s">
        <v>1657</v>
      </c>
      <c r="B169" s="3" t="s">
        <v>1658</v>
      </c>
      <c r="C169" s="3" t="s">
        <v>1617</v>
      </c>
      <c r="D169" s="3" t="s">
        <v>1618</v>
      </c>
      <c r="E169" s="3" t="s">
        <v>1659</v>
      </c>
      <c r="F169" s="3" t="s">
        <v>1660</v>
      </c>
      <c r="G169" s="3" t="s">
        <v>1661</v>
      </c>
      <c r="H169" s="3" t="s">
        <v>1662</v>
      </c>
      <c r="I169" s="13" t="s">
        <v>1663</v>
      </c>
      <c r="J169" s="3" t="s">
        <v>1664</v>
      </c>
      <c r="K169" s="3" t="s">
        <v>1665</v>
      </c>
      <c r="L169" s="13" t="s">
        <v>1666</v>
      </c>
      <c r="M169" s="3" t="s">
        <v>1667</v>
      </c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>
      <c r="A170" s="12" t="s">
        <v>1668</v>
      </c>
      <c r="B170" s="3" t="s">
        <v>1669</v>
      </c>
      <c r="C170" s="3" t="s">
        <v>1617</v>
      </c>
      <c r="D170" s="3" t="s">
        <v>1618</v>
      </c>
      <c r="E170" s="3" t="s">
        <v>1670</v>
      </c>
      <c r="F170" s="3" t="s">
        <v>1671</v>
      </c>
      <c r="G170" s="3" t="s">
        <v>1672</v>
      </c>
      <c r="H170" s="3" t="s">
        <v>1673</v>
      </c>
      <c r="I170" s="13" t="s">
        <v>1674</v>
      </c>
      <c r="J170" s="3" t="s">
        <v>1675</v>
      </c>
      <c r="K170" s="3" t="s">
        <v>1676</v>
      </c>
      <c r="L170" s="13" t="s">
        <v>1677</v>
      </c>
      <c r="M170" s="3" t="s">
        <v>1678</v>
      </c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>
      <c r="A171" s="12" t="s">
        <v>1679</v>
      </c>
      <c r="B171" s="3" t="s">
        <v>1680</v>
      </c>
      <c r="C171" s="3" t="s">
        <v>1617</v>
      </c>
      <c r="D171" s="3" t="s">
        <v>1618</v>
      </c>
      <c r="E171" s="3" t="s">
        <v>1648</v>
      </c>
      <c r="F171" s="3" t="s">
        <v>1681</v>
      </c>
      <c r="G171" s="3" t="s">
        <v>1682</v>
      </c>
      <c r="H171" s="3" t="s">
        <v>1683</v>
      </c>
      <c r="I171" s="13" t="s">
        <v>1684</v>
      </c>
      <c r="J171" s="3" t="s">
        <v>1685</v>
      </c>
      <c r="K171" s="3" t="s">
        <v>1686</v>
      </c>
      <c r="L171" s="13" t="s">
        <v>1687</v>
      </c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>
      <c r="A172" s="12" t="s">
        <v>1688</v>
      </c>
      <c r="B172" s="3" t="s">
        <v>1689</v>
      </c>
      <c r="C172" s="3" t="s">
        <v>1617</v>
      </c>
      <c r="D172" s="3" t="s">
        <v>1618</v>
      </c>
      <c r="E172" s="3" t="s">
        <v>1648</v>
      </c>
      <c r="F172" s="3" t="s">
        <v>1681</v>
      </c>
      <c r="G172" s="3" t="s">
        <v>1690</v>
      </c>
      <c r="H172" s="3" t="s">
        <v>1691</v>
      </c>
      <c r="I172" s="13" t="s">
        <v>1692</v>
      </c>
      <c r="J172" s="3" t="s">
        <v>1693</v>
      </c>
      <c r="K172" s="3" t="s">
        <v>1694</v>
      </c>
      <c r="L172" s="13" t="s">
        <v>1695</v>
      </c>
      <c r="M172" s="3" t="s">
        <v>1696</v>
      </c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>
      <c r="A173" s="12" t="s">
        <v>1697</v>
      </c>
      <c r="B173" s="3" t="s">
        <v>1698</v>
      </c>
      <c r="C173" s="3" t="s">
        <v>1617</v>
      </c>
      <c r="D173" s="3" t="s">
        <v>1618</v>
      </c>
      <c r="E173" s="3" t="s">
        <v>1629</v>
      </c>
      <c r="F173" s="3" t="s">
        <v>1699</v>
      </c>
      <c r="G173" s="3" t="s">
        <v>1700</v>
      </c>
      <c r="H173" s="2" t="s">
        <v>1701</v>
      </c>
      <c r="I173" s="13" t="s">
        <v>1702</v>
      </c>
      <c r="J173" s="3" t="s">
        <v>1703</v>
      </c>
      <c r="K173" s="3" t="s">
        <v>1704</v>
      </c>
      <c r="L173" s="13" t="s">
        <v>1705</v>
      </c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>
      <c r="A174" s="12" t="s">
        <v>1706</v>
      </c>
      <c r="B174" s="3" t="s">
        <v>1707</v>
      </c>
      <c r="C174" s="3" t="s">
        <v>1617</v>
      </c>
      <c r="D174" s="3" t="s">
        <v>1618</v>
      </c>
      <c r="E174" s="3" t="s">
        <v>1637</v>
      </c>
      <c r="F174" s="3" t="s">
        <v>1708</v>
      </c>
      <c r="G174" s="3" t="s">
        <v>1709</v>
      </c>
      <c r="H174" s="3" t="s">
        <v>1710</v>
      </c>
      <c r="I174" s="13" t="s">
        <v>1711</v>
      </c>
      <c r="J174" s="3" t="s">
        <v>1712</v>
      </c>
      <c r="K174" s="3" t="s">
        <v>1713</v>
      </c>
      <c r="L174" s="13" t="s">
        <v>1714</v>
      </c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>
      <c r="A175" s="12" t="s">
        <v>1646</v>
      </c>
      <c r="B175" s="3" t="s">
        <v>1647</v>
      </c>
      <c r="C175" s="3" t="s">
        <v>1617</v>
      </c>
      <c r="D175" s="3" t="s">
        <v>1618</v>
      </c>
      <c r="E175" s="3" t="s">
        <v>1648</v>
      </c>
      <c r="F175" s="3" t="s">
        <v>1649</v>
      </c>
      <c r="G175" s="3" t="s">
        <v>1650</v>
      </c>
      <c r="H175" s="3" t="s">
        <v>1715</v>
      </c>
      <c r="I175" s="13" t="s">
        <v>1716</v>
      </c>
      <c r="J175" s="3" t="s">
        <v>1717</v>
      </c>
      <c r="K175" s="3" t="s">
        <v>1718</v>
      </c>
      <c r="L175" s="13" t="s">
        <v>1719</v>
      </c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>
      <c r="A176" s="12" t="s">
        <v>1720</v>
      </c>
      <c r="B176" s="3" t="s">
        <v>1721</v>
      </c>
      <c r="C176" s="3" t="s">
        <v>1617</v>
      </c>
      <c r="D176" s="3" t="s">
        <v>1618</v>
      </c>
      <c r="E176" s="3" t="s">
        <v>1670</v>
      </c>
      <c r="F176" s="3" t="s">
        <v>1722</v>
      </c>
      <c r="G176" s="3" t="s">
        <v>1723</v>
      </c>
      <c r="H176" s="3" t="s">
        <v>1724</v>
      </c>
      <c r="I176" s="13" t="s">
        <v>1725</v>
      </c>
      <c r="J176" s="3" t="s">
        <v>1726</v>
      </c>
      <c r="K176" s="3" t="s">
        <v>1727</v>
      </c>
      <c r="L176" s="13" t="s">
        <v>1728</v>
      </c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>
      <c r="A177" s="12" t="s">
        <v>1729</v>
      </c>
      <c r="B177" s="3" t="s">
        <v>1730</v>
      </c>
      <c r="C177" s="3" t="s">
        <v>1617</v>
      </c>
      <c r="D177" s="3" t="s">
        <v>1618</v>
      </c>
      <c r="E177" s="3" t="s">
        <v>1637</v>
      </c>
      <c r="F177" s="3" t="s">
        <v>1638</v>
      </c>
      <c r="G177" s="3" t="s">
        <v>1731</v>
      </c>
      <c r="H177" s="3" t="s">
        <v>1732</v>
      </c>
      <c r="I177" s="13" t="s">
        <v>1733</v>
      </c>
      <c r="J177" s="3" t="s">
        <v>1734</v>
      </c>
      <c r="K177" s="3" t="s">
        <v>1735</v>
      </c>
      <c r="L177" s="13" t="s">
        <v>1736</v>
      </c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>
      <c r="A178" s="12" t="s">
        <v>1737</v>
      </c>
      <c r="B178" s="3" t="s">
        <v>1738</v>
      </c>
      <c r="C178" s="3" t="s">
        <v>1739</v>
      </c>
      <c r="D178" s="3" t="s">
        <v>1740</v>
      </c>
      <c r="E178" s="3" t="s">
        <v>1741</v>
      </c>
      <c r="F178" s="3" t="s">
        <v>1742</v>
      </c>
      <c r="G178" s="3" t="s">
        <v>1743</v>
      </c>
      <c r="H178" s="3" t="s">
        <v>1744</v>
      </c>
      <c r="I178" s="13" t="s">
        <v>1745</v>
      </c>
      <c r="J178" s="3" t="s">
        <v>1746</v>
      </c>
      <c r="K178" s="3" t="s">
        <v>1747</v>
      </c>
      <c r="L178" s="13" t="s">
        <v>1748</v>
      </c>
      <c r="M178" s="3" t="s">
        <v>1749</v>
      </c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>
      <c r="A179" s="12" t="s">
        <v>1750</v>
      </c>
      <c r="B179" s="3" t="s">
        <v>1751</v>
      </c>
      <c r="C179" s="3" t="s">
        <v>1739</v>
      </c>
      <c r="D179" s="3" t="s">
        <v>1740</v>
      </c>
      <c r="E179" s="3" t="s">
        <v>1741</v>
      </c>
      <c r="F179" s="3" t="s">
        <v>1752</v>
      </c>
      <c r="G179" s="3" t="s">
        <v>1753</v>
      </c>
      <c r="H179" s="3" t="s">
        <v>1754</v>
      </c>
      <c r="I179" s="13" t="s">
        <v>1755</v>
      </c>
      <c r="J179" s="3" t="s">
        <v>1756</v>
      </c>
      <c r="K179" s="3" t="s">
        <v>1757</v>
      </c>
      <c r="L179" s="13" t="s">
        <v>1758</v>
      </c>
      <c r="M179" s="3" t="s">
        <v>1759</v>
      </c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>
      <c r="A180" s="12" t="s">
        <v>1760</v>
      </c>
      <c r="B180" s="3" t="s">
        <v>1761</v>
      </c>
      <c r="C180" s="3" t="s">
        <v>1739</v>
      </c>
      <c r="D180" s="3" t="s">
        <v>1762</v>
      </c>
      <c r="E180" s="3" t="s">
        <v>1763</v>
      </c>
      <c r="F180" s="3" t="s">
        <v>1764</v>
      </c>
      <c r="G180" s="3" t="s">
        <v>1765</v>
      </c>
      <c r="H180" s="3" t="s">
        <v>1766</v>
      </c>
      <c r="I180" s="13" t="s">
        <v>1767</v>
      </c>
      <c r="J180" s="3" t="s">
        <v>1768</v>
      </c>
      <c r="K180" s="3" t="s">
        <v>1769</v>
      </c>
      <c r="L180" s="13" t="s">
        <v>1770</v>
      </c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>
      <c r="A181" s="12" t="s">
        <v>1771</v>
      </c>
      <c r="B181" s="3" t="s">
        <v>1772</v>
      </c>
      <c r="C181" s="3" t="s">
        <v>1739</v>
      </c>
      <c r="D181" s="3" t="s">
        <v>1740</v>
      </c>
      <c r="E181" s="3" t="s">
        <v>1773</v>
      </c>
      <c r="F181" s="3" t="s">
        <v>1774</v>
      </c>
      <c r="G181" s="3" t="s">
        <v>1775</v>
      </c>
      <c r="H181" s="3" t="s">
        <v>1776</v>
      </c>
      <c r="I181" s="13" t="s">
        <v>1777</v>
      </c>
      <c r="J181" s="3" t="s">
        <v>1778</v>
      </c>
      <c r="K181" s="3" t="s">
        <v>1779</v>
      </c>
      <c r="L181" s="13" t="s">
        <v>1780</v>
      </c>
      <c r="M181" s="3" t="s">
        <v>1781</v>
      </c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>
      <c r="A182" s="12" t="s">
        <v>1782</v>
      </c>
      <c r="B182" s="3" t="s">
        <v>1783</v>
      </c>
      <c r="C182" s="3" t="s">
        <v>1739</v>
      </c>
      <c r="D182" s="3" t="s">
        <v>1740</v>
      </c>
      <c r="E182" s="3" t="s">
        <v>1773</v>
      </c>
      <c r="F182" s="3" t="s">
        <v>1774</v>
      </c>
      <c r="G182" s="3" t="s">
        <v>1784</v>
      </c>
      <c r="H182" s="3" t="s">
        <v>1785</v>
      </c>
      <c r="I182" s="13" t="s">
        <v>1786</v>
      </c>
      <c r="J182" s="3" t="s">
        <v>1787</v>
      </c>
      <c r="K182" s="3" t="s">
        <v>1788</v>
      </c>
      <c r="L182" s="13" t="s">
        <v>1789</v>
      </c>
      <c r="M182" s="3" t="s">
        <v>1790</v>
      </c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>
      <c r="A183" s="12" t="s">
        <v>1791</v>
      </c>
      <c r="B183" s="3" t="s">
        <v>1792</v>
      </c>
      <c r="C183" s="3" t="s">
        <v>1739</v>
      </c>
      <c r="D183" s="3" t="s">
        <v>1740</v>
      </c>
      <c r="E183" s="3" t="s">
        <v>1773</v>
      </c>
      <c r="F183" s="3" t="s">
        <v>1774</v>
      </c>
      <c r="G183" s="3" t="s">
        <v>1793</v>
      </c>
      <c r="H183" s="3" t="s">
        <v>1794</v>
      </c>
      <c r="I183" s="13" t="s">
        <v>1795</v>
      </c>
      <c r="J183" s="3" t="s">
        <v>1796</v>
      </c>
      <c r="K183" s="3" t="s">
        <v>1797</v>
      </c>
      <c r="L183" s="13" t="s">
        <v>1798</v>
      </c>
      <c r="M183" s="3" t="s">
        <v>714</v>
      </c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>
      <c r="A184" s="12" t="s">
        <v>1799</v>
      </c>
      <c r="B184" s="3" t="s">
        <v>1800</v>
      </c>
      <c r="C184" s="3" t="s">
        <v>1739</v>
      </c>
      <c r="D184" s="3" t="s">
        <v>1801</v>
      </c>
      <c r="E184" s="3" t="s">
        <v>1802</v>
      </c>
      <c r="F184" s="3" t="s">
        <v>1803</v>
      </c>
      <c r="G184" s="3" t="s">
        <v>1804</v>
      </c>
      <c r="H184" s="3" t="s">
        <v>1805</v>
      </c>
      <c r="I184" s="13" t="s">
        <v>1806</v>
      </c>
      <c r="J184" s="3" t="s">
        <v>1807</v>
      </c>
      <c r="K184" s="3" t="s">
        <v>1808</v>
      </c>
      <c r="L184" s="13" t="s">
        <v>1809</v>
      </c>
      <c r="M184" s="3" t="s">
        <v>1810</v>
      </c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>
      <c r="A185" s="12" t="s">
        <v>1811</v>
      </c>
      <c r="B185" s="3" t="s">
        <v>1812</v>
      </c>
      <c r="C185" s="3" t="s">
        <v>1739</v>
      </c>
      <c r="D185" s="3" t="s">
        <v>1801</v>
      </c>
      <c r="E185" s="3" t="s">
        <v>1813</v>
      </c>
      <c r="F185" s="3" t="s">
        <v>1814</v>
      </c>
      <c r="G185" s="3" t="s">
        <v>1815</v>
      </c>
      <c r="H185" s="3" t="s">
        <v>1816</v>
      </c>
      <c r="I185" s="13" t="s">
        <v>1817</v>
      </c>
      <c r="J185" s="3" t="s">
        <v>1818</v>
      </c>
      <c r="K185" s="3" t="s">
        <v>1819</v>
      </c>
      <c r="L185" s="13" t="s">
        <v>1820</v>
      </c>
      <c r="M185" s="3" t="s">
        <v>1821</v>
      </c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>
      <c r="A186" s="12" t="s">
        <v>1822</v>
      </c>
      <c r="B186" s="3" t="s">
        <v>1823</v>
      </c>
      <c r="C186" s="3" t="s">
        <v>1739</v>
      </c>
      <c r="D186" s="3" t="s">
        <v>1740</v>
      </c>
      <c r="E186" s="3" t="s">
        <v>1773</v>
      </c>
      <c r="F186" s="3" t="s">
        <v>1824</v>
      </c>
      <c r="G186" s="3" t="s">
        <v>1825</v>
      </c>
      <c r="H186" s="3" t="s">
        <v>1826</v>
      </c>
      <c r="I186" s="13" t="s">
        <v>1827</v>
      </c>
      <c r="J186" s="3" t="s">
        <v>1828</v>
      </c>
      <c r="K186" s="3" t="s">
        <v>1829</v>
      </c>
      <c r="L186" s="13" t="s">
        <v>1830</v>
      </c>
      <c r="M186" s="3" t="s">
        <v>1831</v>
      </c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>
      <c r="A187" s="12" t="s">
        <v>1832</v>
      </c>
      <c r="B187" s="3" t="s">
        <v>1833</v>
      </c>
      <c r="C187" s="3" t="s">
        <v>1834</v>
      </c>
      <c r="D187" s="3" t="s">
        <v>1835</v>
      </c>
      <c r="E187" s="3" t="s">
        <v>1836</v>
      </c>
      <c r="F187" s="3" t="s">
        <v>1837</v>
      </c>
      <c r="G187" s="3" t="s">
        <v>1838</v>
      </c>
      <c r="H187" s="3" t="s">
        <v>1839</v>
      </c>
      <c r="I187" s="13" t="s">
        <v>1840</v>
      </c>
      <c r="J187" s="3" t="s">
        <v>1841</v>
      </c>
      <c r="K187" s="3" t="s">
        <v>1842</v>
      </c>
      <c r="L187" s="13" t="s">
        <v>851</v>
      </c>
      <c r="M187" s="3" t="s">
        <v>1843</v>
      </c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>
      <c r="A188" s="12" t="s">
        <v>1844</v>
      </c>
      <c r="B188" s="3" t="s">
        <v>1833</v>
      </c>
      <c r="C188" s="3" t="s">
        <v>1834</v>
      </c>
      <c r="D188" s="3" t="s">
        <v>1835</v>
      </c>
      <c r="E188" s="3" t="s">
        <v>1845</v>
      </c>
      <c r="F188" s="3" t="s">
        <v>1846</v>
      </c>
      <c r="G188" s="3" t="s">
        <v>1847</v>
      </c>
      <c r="H188" s="3" t="s">
        <v>1848</v>
      </c>
      <c r="I188" s="13" t="s">
        <v>1849</v>
      </c>
      <c r="J188" s="3" t="s">
        <v>1850</v>
      </c>
      <c r="K188" s="3" t="s">
        <v>1851</v>
      </c>
      <c r="L188" s="13" t="s">
        <v>280</v>
      </c>
      <c r="M188" s="3" t="s">
        <v>509</v>
      </c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>
      <c r="A189" s="12" t="s">
        <v>1852</v>
      </c>
      <c r="B189" s="3" t="s">
        <v>1833</v>
      </c>
      <c r="C189" s="3" t="s">
        <v>1834</v>
      </c>
      <c r="D189" s="3" t="s">
        <v>1835</v>
      </c>
      <c r="E189" s="3" t="s">
        <v>1836</v>
      </c>
      <c r="F189" s="3" t="s">
        <v>1853</v>
      </c>
      <c r="G189" s="3" t="s">
        <v>1847</v>
      </c>
      <c r="H189" s="3" t="s">
        <v>1854</v>
      </c>
      <c r="I189" s="13" t="s">
        <v>1855</v>
      </c>
      <c r="J189" s="3" t="s">
        <v>1856</v>
      </c>
      <c r="K189" s="3" t="s">
        <v>1857</v>
      </c>
      <c r="L189" s="13" t="s">
        <v>280</v>
      </c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>
      <c r="A190" s="12" t="s">
        <v>1858</v>
      </c>
      <c r="B190" s="3" t="s">
        <v>1833</v>
      </c>
      <c r="C190" s="3" t="s">
        <v>1834</v>
      </c>
      <c r="D190" s="3" t="s">
        <v>1859</v>
      </c>
      <c r="E190" s="3" t="s">
        <v>1860</v>
      </c>
      <c r="F190" s="3" t="s">
        <v>1861</v>
      </c>
      <c r="G190" s="3" t="s">
        <v>1862</v>
      </c>
      <c r="H190" s="3" t="s">
        <v>1863</v>
      </c>
      <c r="I190" s="13" t="s">
        <v>1864</v>
      </c>
      <c r="J190" s="3"/>
      <c r="K190" s="3" t="s">
        <v>1865</v>
      </c>
      <c r="L190" s="13" t="s">
        <v>1866</v>
      </c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>
      <c r="A191" s="12" t="s">
        <v>1867</v>
      </c>
      <c r="B191" s="3" t="s">
        <v>1833</v>
      </c>
      <c r="C191" s="3" t="s">
        <v>1834</v>
      </c>
      <c r="D191" s="3" t="s">
        <v>1868</v>
      </c>
      <c r="E191" s="3" t="s">
        <v>1869</v>
      </c>
      <c r="F191" s="3" t="s">
        <v>1870</v>
      </c>
      <c r="G191" s="3" t="s">
        <v>1871</v>
      </c>
      <c r="H191" s="3" t="s">
        <v>1872</v>
      </c>
      <c r="I191" s="13" t="s">
        <v>1873</v>
      </c>
      <c r="J191" s="3" t="s">
        <v>1874</v>
      </c>
      <c r="K191" s="3" t="s">
        <v>1875</v>
      </c>
      <c r="L191" s="13" t="s">
        <v>1876</v>
      </c>
      <c r="M191" s="3" t="s">
        <v>1877</v>
      </c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>
      <c r="A192" s="12" t="s">
        <v>1878</v>
      </c>
      <c r="B192" s="3" t="s">
        <v>1879</v>
      </c>
      <c r="C192" s="3" t="s">
        <v>1834</v>
      </c>
      <c r="D192" s="3" t="s">
        <v>1868</v>
      </c>
      <c r="E192" s="3" t="s">
        <v>1869</v>
      </c>
      <c r="F192" s="3" t="s">
        <v>1870</v>
      </c>
      <c r="G192" s="3" t="s">
        <v>1880</v>
      </c>
      <c r="H192" s="3" t="s">
        <v>1881</v>
      </c>
      <c r="I192" s="13" t="s">
        <v>1873</v>
      </c>
      <c r="J192" s="3" t="s">
        <v>1874</v>
      </c>
      <c r="K192" s="3" t="s">
        <v>1875</v>
      </c>
      <c r="L192" s="13" t="s">
        <v>1876</v>
      </c>
      <c r="M192" s="3" t="s">
        <v>1877</v>
      </c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>
      <c r="A193" s="12" t="s">
        <v>1882</v>
      </c>
      <c r="B193" s="3" t="s">
        <v>1883</v>
      </c>
      <c r="C193" s="3" t="s">
        <v>1884</v>
      </c>
      <c r="D193" s="3" t="s">
        <v>1885</v>
      </c>
      <c r="E193" s="3" t="s">
        <v>1886</v>
      </c>
      <c r="F193" s="3" t="s">
        <v>1887</v>
      </c>
      <c r="G193" s="3" t="s">
        <v>1888</v>
      </c>
      <c r="H193" s="3" t="s">
        <v>1889</v>
      </c>
      <c r="I193" s="13" t="s">
        <v>1890</v>
      </c>
      <c r="J193" s="3" t="s">
        <v>1891</v>
      </c>
      <c r="K193" s="3" t="s">
        <v>1892</v>
      </c>
      <c r="L193" s="13" t="s">
        <v>1893</v>
      </c>
      <c r="M193" s="3" t="s">
        <v>1894</v>
      </c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>
      <c r="A194" s="12" t="s">
        <v>1895</v>
      </c>
      <c r="B194" s="3" t="s">
        <v>1896</v>
      </c>
      <c r="C194" s="3" t="s">
        <v>1884</v>
      </c>
      <c r="D194" s="3" t="s">
        <v>1885</v>
      </c>
      <c r="E194" s="3" t="s">
        <v>1897</v>
      </c>
      <c r="F194" s="3" t="s">
        <v>1898</v>
      </c>
      <c r="G194" s="3" t="s">
        <v>1899</v>
      </c>
      <c r="H194" s="3" t="s">
        <v>1900</v>
      </c>
      <c r="I194" s="13" t="s">
        <v>1901</v>
      </c>
      <c r="J194" s="3" t="s">
        <v>1902</v>
      </c>
      <c r="K194" s="3" t="s">
        <v>1903</v>
      </c>
      <c r="L194" s="13" t="s">
        <v>1904</v>
      </c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>
      <c r="A195" s="12" t="s">
        <v>1905</v>
      </c>
      <c r="B195" s="3" t="s">
        <v>1906</v>
      </c>
      <c r="C195" s="3" t="s">
        <v>1884</v>
      </c>
      <c r="D195" s="3" t="s">
        <v>1885</v>
      </c>
      <c r="E195" s="3" t="s">
        <v>1897</v>
      </c>
      <c r="F195" s="3" t="s">
        <v>1898</v>
      </c>
      <c r="G195" s="3" t="s">
        <v>1907</v>
      </c>
      <c r="H195" s="3" t="s">
        <v>1908</v>
      </c>
      <c r="I195" s="13" t="s">
        <v>1909</v>
      </c>
      <c r="J195" s="3" t="s">
        <v>1910</v>
      </c>
      <c r="K195" s="3" t="s">
        <v>1911</v>
      </c>
      <c r="L195" s="13" t="s">
        <v>1912</v>
      </c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>
      <c r="A196" s="12" t="s">
        <v>1913</v>
      </c>
      <c r="B196" s="3" t="s">
        <v>1914</v>
      </c>
      <c r="C196" s="3" t="s">
        <v>1884</v>
      </c>
      <c r="D196" s="3" t="s">
        <v>1885</v>
      </c>
      <c r="E196" s="3" t="s">
        <v>1897</v>
      </c>
      <c r="F196" s="3" t="s">
        <v>1898</v>
      </c>
      <c r="G196" s="3" t="s">
        <v>1915</v>
      </c>
      <c r="H196" s="3" t="s">
        <v>1916</v>
      </c>
      <c r="I196" s="13"/>
      <c r="J196" s="3" t="s">
        <v>1917</v>
      </c>
      <c r="K196" s="3" t="s">
        <v>1918</v>
      </c>
      <c r="L196" s="13" t="s">
        <v>1919</v>
      </c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>
      <c r="A197" s="12" t="s">
        <v>1920</v>
      </c>
      <c r="B197" s="3" t="s">
        <v>1921</v>
      </c>
      <c r="C197" s="3" t="s">
        <v>1884</v>
      </c>
      <c r="D197" s="3" t="s">
        <v>1885</v>
      </c>
      <c r="E197" s="3" t="s">
        <v>1897</v>
      </c>
      <c r="F197" s="3" t="s">
        <v>1898</v>
      </c>
      <c r="G197" s="3" t="s">
        <v>1922</v>
      </c>
      <c r="H197" s="3" t="s">
        <v>1923</v>
      </c>
      <c r="I197" s="13" t="s">
        <v>1924</v>
      </c>
      <c r="J197" s="3" t="s">
        <v>1925</v>
      </c>
      <c r="K197" s="3" t="s">
        <v>1926</v>
      </c>
      <c r="L197" s="13" t="s">
        <v>1927</v>
      </c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>
      <c r="A198" s="12" t="s">
        <v>1928</v>
      </c>
      <c r="B198" s="3" t="s">
        <v>1929</v>
      </c>
      <c r="C198" s="3" t="s">
        <v>1884</v>
      </c>
      <c r="D198" s="3" t="s">
        <v>1885</v>
      </c>
      <c r="E198" s="3" t="s">
        <v>1930</v>
      </c>
      <c r="F198" s="3" t="s">
        <v>1931</v>
      </c>
      <c r="G198" s="3" t="s">
        <v>1932</v>
      </c>
      <c r="H198" s="3" t="s">
        <v>1933</v>
      </c>
      <c r="I198" s="13" t="s">
        <v>1934</v>
      </c>
      <c r="J198" s="3" t="s">
        <v>1935</v>
      </c>
      <c r="K198" s="3" t="s">
        <v>1936</v>
      </c>
      <c r="L198" s="13" t="s">
        <v>1937</v>
      </c>
      <c r="M198" s="3" t="s">
        <v>1938</v>
      </c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>
      <c r="A199" s="12" t="s">
        <v>113</v>
      </c>
      <c r="B199" s="3" t="s">
        <v>1939</v>
      </c>
      <c r="C199" s="3" t="s">
        <v>1884</v>
      </c>
      <c r="D199" s="3" t="s">
        <v>1885</v>
      </c>
      <c r="E199" s="3" t="s">
        <v>1930</v>
      </c>
      <c r="F199" s="3" t="s">
        <v>1931</v>
      </c>
      <c r="G199" s="3" t="s">
        <v>1940</v>
      </c>
      <c r="H199" s="3" t="s">
        <v>1941</v>
      </c>
      <c r="I199" s="13" t="s">
        <v>1942</v>
      </c>
      <c r="J199" s="3" t="s">
        <v>1943</v>
      </c>
      <c r="K199" s="3" t="s">
        <v>1944</v>
      </c>
      <c r="L199" s="13" t="s">
        <v>1945</v>
      </c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>
      <c r="A200" s="12" t="s">
        <v>1946</v>
      </c>
      <c r="B200" s="3" t="s">
        <v>1947</v>
      </c>
      <c r="C200" s="3" t="s">
        <v>1884</v>
      </c>
      <c r="D200" s="3" t="s">
        <v>1885</v>
      </c>
      <c r="E200" s="3" t="s">
        <v>1948</v>
      </c>
      <c r="F200" s="3" t="s">
        <v>1949</v>
      </c>
      <c r="G200" s="3" t="s">
        <v>1950</v>
      </c>
      <c r="H200" s="3" t="s">
        <v>1951</v>
      </c>
      <c r="I200" s="13" t="s">
        <v>1952</v>
      </c>
      <c r="J200" s="3" t="s">
        <v>1953</v>
      </c>
      <c r="K200" s="3" t="s">
        <v>1954</v>
      </c>
      <c r="L200" s="13" t="s">
        <v>1955</v>
      </c>
      <c r="M200" s="3" t="s">
        <v>1956</v>
      </c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>
      <c r="A201" s="12" t="s">
        <v>1957</v>
      </c>
      <c r="B201" s="3" t="s">
        <v>1958</v>
      </c>
      <c r="C201" s="3" t="s">
        <v>1884</v>
      </c>
      <c r="D201" s="3" t="s">
        <v>1885</v>
      </c>
      <c r="E201" s="3" t="s">
        <v>1959</v>
      </c>
      <c r="F201" s="3" t="s">
        <v>1960</v>
      </c>
      <c r="G201" s="3" t="s">
        <v>1961</v>
      </c>
      <c r="H201" s="3" t="s">
        <v>1962</v>
      </c>
      <c r="I201" s="13" t="s">
        <v>1963</v>
      </c>
      <c r="J201" s="3" t="s">
        <v>1964</v>
      </c>
      <c r="K201" s="3" t="s">
        <v>1965</v>
      </c>
      <c r="L201" s="13" t="s">
        <v>1966</v>
      </c>
      <c r="M201" s="3" t="s">
        <v>1967</v>
      </c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>
      <c r="A202" s="12" t="s">
        <v>1968</v>
      </c>
      <c r="B202" s="3" t="s">
        <v>1969</v>
      </c>
      <c r="C202" s="3" t="s">
        <v>1884</v>
      </c>
      <c r="D202" s="3" t="s">
        <v>1885</v>
      </c>
      <c r="E202" s="3" t="s">
        <v>1959</v>
      </c>
      <c r="F202" s="3" t="s">
        <v>1970</v>
      </c>
      <c r="G202" s="3" t="s">
        <v>1971</v>
      </c>
      <c r="H202" s="3" t="s">
        <v>1972</v>
      </c>
      <c r="I202" s="13" t="s">
        <v>1973</v>
      </c>
      <c r="J202" s="3" t="s">
        <v>1974</v>
      </c>
      <c r="K202" s="3" t="s">
        <v>1975</v>
      </c>
      <c r="L202" s="13" t="s">
        <v>1976</v>
      </c>
      <c r="M202" s="3" t="s">
        <v>1977</v>
      </c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>
      <c r="A203" s="12" t="s">
        <v>1978</v>
      </c>
      <c r="B203" s="3" t="s">
        <v>1979</v>
      </c>
      <c r="C203" s="3" t="s">
        <v>1884</v>
      </c>
      <c r="D203" s="3" t="s">
        <v>1885</v>
      </c>
      <c r="E203" s="3" t="s">
        <v>1959</v>
      </c>
      <c r="F203" s="3" t="s">
        <v>1980</v>
      </c>
      <c r="G203" s="3" t="s">
        <v>1981</v>
      </c>
      <c r="H203" s="3" t="s">
        <v>1982</v>
      </c>
      <c r="I203" s="13" t="s">
        <v>1983</v>
      </c>
      <c r="J203" s="3" t="s">
        <v>1984</v>
      </c>
      <c r="K203" s="3" t="s">
        <v>1985</v>
      </c>
      <c r="L203" s="13" t="s">
        <v>1986</v>
      </c>
      <c r="M203" s="3" t="s">
        <v>1987</v>
      </c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>
      <c r="A204" s="12" t="s">
        <v>1988</v>
      </c>
      <c r="B204" s="3" t="s">
        <v>1989</v>
      </c>
      <c r="C204" s="3" t="s">
        <v>1884</v>
      </c>
      <c r="D204" s="3" t="s">
        <v>1885</v>
      </c>
      <c r="E204" s="3" t="s">
        <v>1959</v>
      </c>
      <c r="F204" s="3" t="s">
        <v>1990</v>
      </c>
      <c r="G204" s="3" t="s">
        <v>1991</v>
      </c>
      <c r="H204" s="3" t="s">
        <v>1992</v>
      </c>
      <c r="I204" s="13" t="s">
        <v>1993</v>
      </c>
      <c r="J204" s="3" t="s">
        <v>1263</v>
      </c>
      <c r="K204" s="3" t="s">
        <v>1994</v>
      </c>
      <c r="L204" s="13" t="s">
        <v>1995</v>
      </c>
      <c r="M204" s="3" t="s">
        <v>1996</v>
      </c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>
      <c r="A205" s="12" t="s">
        <v>1997</v>
      </c>
      <c r="B205" s="3" t="s">
        <v>1998</v>
      </c>
      <c r="C205" s="3" t="s">
        <v>1884</v>
      </c>
      <c r="D205" s="3" t="s">
        <v>1885</v>
      </c>
      <c r="E205" s="3" t="s">
        <v>1959</v>
      </c>
      <c r="F205" s="3" t="s">
        <v>1999</v>
      </c>
      <c r="G205" s="3" t="s">
        <v>2000</v>
      </c>
      <c r="H205" s="3" t="s">
        <v>2001</v>
      </c>
      <c r="I205" s="13" t="s">
        <v>2002</v>
      </c>
      <c r="J205" s="3" t="s">
        <v>2003</v>
      </c>
      <c r="K205" s="3" t="s">
        <v>2004</v>
      </c>
      <c r="L205" s="13" t="s">
        <v>2005</v>
      </c>
      <c r="M205" s="3" t="s">
        <v>2006</v>
      </c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>
      <c r="A206" s="12" t="s">
        <v>2007</v>
      </c>
      <c r="B206" s="3" t="s">
        <v>2008</v>
      </c>
      <c r="C206" s="3" t="s">
        <v>1884</v>
      </c>
      <c r="D206" s="3" t="s">
        <v>1885</v>
      </c>
      <c r="E206" s="3" t="s">
        <v>1959</v>
      </c>
      <c r="F206" s="3" t="s">
        <v>2009</v>
      </c>
      <c r="G206" s="3" t="s">
        <v>2010</v>
      </c>
      <c r="H206" s="3" t="s">
        <v>2011</v>
      </c>
      <c r="I206" s="13" t="s">
        <v>2012</v>
      </c>
      <c r="J206" s="3" t="s">
        <v>2013</v>
      </c>
      <c r="K206" s="3" t="s">
        <v>2014</v>
      </c>
      <c r="L206" s="13" t="s">
        <v>2015</v>
      </c>
      <c r="M206" s="3" t="s">
        <v>2016</v>
      </c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>
      <c r="A207" s="12" t="s">
        <v>2017</v>
      </c>
      <c r="B207" s="3" t="s">
        <v>2018</v>
      </c>
      <c r="C207" s="3" t="s">
        <v>1884</v>
      </c>
      <c r="D207" s="3" t="s">
        <v>1885</v>
      </c>
      <c r="E207" s="3" t="s">
        <v>1959</v>
      </c>
      <c r="F207" s="3" t="s">
        <v>2019</v>
      </c>
      <c r="G207" s="3" t="s">
        <v>2020</v>
      </c>
      <c r="H207" s="3" t="s">
        <v>2021</v>
      </c>
      <c r="I207" s="13" t="s">
        <v>2022</v>
      </c>
      <c r="J207" s="3" t="s">
        <v>2023</v>
      </c>
      <c r="K207" s="3" t="s">
        <v>2024</v>
      </c>
      <c r="L207" s="13" t="s">
        <v>1976</v>
      </c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>
      <c r="A208" s="12" t="s">
        <v>2025</v>
      </c>
      <c r="B208" s="3" t="s">
        <v>2026</v>
      </c>
      <c r="C208" s="3" t="s">
        <v>1884</v>
      </c>
      <c r="D208" s="3" t="s">
        <v>1885</v>
      </c>
      <c r="E208" s="3" t="s">
        <v>1959</v>
      </c>
      <c r="F208" s="3" t="s">
        <v>2027</v>
      </c>
      <c r="G208" s="3" t="s">
        <v>2028</v>
      </c>
      <c r="H208" s="3" t="s">
        <v>2029</v>
      </c>
      <c r="I208" s="13" t="s">
        <v>2030</v>
      </c>
      <c r="J208" s="3" t="s">
        <v>2031</v>
      </c>
      <c r="K208" s="3" t="s">
        <v>2032</v>
      </c>
      <c r="L208" s="13" t="s">
        <v>2033</v>
      </c>
      <c r="M208" s="3" t="s">
        <v>2034</v>
      </c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>
      <c r="A209" s="12" t="s">
        <v>25</v>
      </c>
      <c r="B209" s="3" t="s">
        <v>2035</v>
      </c>
      <c r="C209" s="3" t="s">
        <v>1884</v>
      </c>
      <c r="D209" s="3" t="s">
        <v>1885</v>
      </c>
      <c r="E209" s="3" t="s">
        <v>1959</v>
      </c>
      <c r="F209" s="3" t="s">
        <v>2036</v>
      </c>
      <c r="G209" s="3" t="s">
        <v>509</v>
      </c>
      <c r="H209" s="3" t="s">
        <v>2037</v>
      </c>
      <c r="I209" s="13" t="s">
        <v>2038</v>
      </c>
      <c r="J209" s="3"/>
      <c r="K209" s="3" t="s">
        <v>2039</v>
      </c>
      <c r="L209" s="13" t="s">
        <v>280</v>
      </c>
      <c r="M209" s="3" t="s">
        <v>2040</v>
      </c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>
      <c r="A210" s="12" t="s">
        <v>35</v>
      </c>
      <c r="B210" s="3" t="s">
        <v>2041</v>
      </c>
      <c r="C210" s="3" t="s">
        <v>1884</v>
      </c>
      <c r="D210" s="3" t="s">
        <v>1885</v>
      </c>
      <c r="E210" s="3" t="s">
        <v>1959</v>
      </c>
      <c r="F210" s="3" t="s">
        <v>2042</v>
      </c>
      <c r="G210" s="3" t="s">
        <v>509</v>
      </c>
      <c r="H210" s="3" t="s">
        <v>2043</v>
      </c>
      <c r="I210" s="13"/>
      <c r="J210" s="3"/>
      <c r="K210" s="3" t="s">
        <v>2044</v>
      </c>
      <c r="L210" s="13" t="s">
        <v>280</v>
      </c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>
      <c r="A211" s="12" t="s">
        <v>105</v>
      </c>
      <c r="B211" s="3" t="s">
        <v>2018</v>
      </c>
      <c r="C211" s="3" t="s">
        <v>1884</v>
      </c>
      <c r="D211" s="3" t="s">
        <v>1885</v>
      </c>
      <c r="E211" s="3" t="s">
        <v>1959</v>
      </c>
      <c r="F211" s="3" t="s">
        <v>2019</v>
      </c>
      <c r="G211" s="3" t="s">
        <v>2045</v>
      </c>
      <c r="H211" s="3" t="s">
        <v>2046</v>
      </c>
      <c r="I211" s="13" t="s">
        <v>2047</v>
      </c>
      <c r="J211" s="3" t="s">
        <v>2048</v>
      </c>
      <c r="K211" s="3" t="s">
        <v>2049</v>
      </c>
      <c r="L211" s="13" t="s">
        <v>2050</v>
      </c>
      <c r="M211" s="3" t="s">
        <v>2051</v>
      </c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>
      <c r="A212" s="12" t="s">
        <v>2052</v>
      </c>
      <c r="B212" s="3" t="s">
        <v>2053</v>
      </c>
      <c r="C212" s="3" t="s">
        <v>1884</v>
      </c>
      <c r="D212" s="3" t="s">
        <v>1885</v>
      </c>
      <c r="E212" s="3" t="s">
        <v>1959</v>
      </c>
      <c r="F212" s="3" t="s">
        <v>2054</v>
      </c>
      <c r="G212" s="3" t="s">
        <v>2055</v>
      </c>
      <c r="H212" s="3" t="s">
        <v>2056</v>
      </c>
      <c r="I212" s="13" t="s">
        <v>2057</v>
      </c>
      <c r="J212" s="3" t="s">
        <v>2058</v>
      </c>
      <c r="K212" s="3" t="s">
        <v>2059</v>
      </c>
      <c r="L212" s="13" t="s">
        <v>2060</v>
      </c>
      <c r="M212" s="3" t="s">
        <v>2061</v>
      </c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>
      <c r="A213" s="12" t="s">
        <v>177</v>
      </c>
      <c r="B213" s="3" t="s">
        <v>2062</v>
      </c>
      <c r="C213" s="3" t="s">
        <v>1884</v>
      </c>
      <c r="D213" s="3" t="s">
        <v>1885</v>
      </c>
      <c r="E213" s="3" t="s">
        <v>1959</v>
      </c>
      <c r="F213" s="3" t="s">
        <v>2063</v>
      </c>
      <c r="G213" s="3" t="s">
        <v>509</v>
      </c>
      <c r="H213" s="3" t="s">
        <v>2064</v>
      </c>
      <c r="I213" s="13"/>
      <c r="J213" s="3"/>
      <c r="K213" s="3" t="s">
        <v>2065</v>
      </c>
      <c r="L213" s="13" t="s">
        <v>280</v>
      </c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>
      <c r="A214" s="12" t="s">
        <v>22</v>
      </c>
      <c r="B214" s="3" t="s">
        <v>2066</v>
      </c>
      <c r="C214" s="3" t="s">
        <v>1884</v>
      </c>
      <c r="D214" s="3" t="s">
        <v>1885</v>
      </c>
      <c r="E214" s="3" t="s">
        <v>1959</v>
      </c>
      <c r="F214" s="3" t="s">
        <v>2067</v>
      </c>
      <c r="G214" s="3" t="s">
        <v>509</v>
      </c>
      <c r="H214" s="3" t="s">
        <v>2068</v>
      </c>
      <c r="I214" s="13" t="s">
        <v>2069</v>
      </c>
      <c r="J214" s="3"/>
      <c r="K214" s="3" t="s">
        <v>2070</v>
      </c>
      <c r="L214" s="13" t="s">
        <v>280</v>
      </c>
      <c r="M214" s="3" t="s">
        <v>2071</v>
      </c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>
      <c r="A215" s="12" t="s">
        <v>40</v>
      </c>
      <c r="B215" s="3" t="s">
        <v>2072</v>
      </c>
      <c r="C215" s="3" t="s">
        <v>1884</v>
      </c>
      <c r="D215" s="3" t="s">
        <v>1885</v>
      </c>
      <c r="E215" s="3" t="s">
        <v>1959</v>
      </c>
      <c r="F215" s="3" t="s">
        <v>2067</v>
      </c>
      <c r="G215" s="3" t="s">
        <v>509</v>
      </c>
      <c r="H215" s="3" t="s">
        <v>682</v>
      </c>
      <c r="I215" s="13"/>
      <c r="J215" s="3"/>
      <c r="K215" s="3" t="s">
        <v>2073</v>
      </c>
      <c r="L215" s="13" t="s">
        <v>280</v>
      </c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>
      <c r="A216" s="12" t="s">
        <v>2074</v>
      </c>
      <c r="B216" s="3" t="s">
        <v>2075</v>
      </c>
      <c r="C216" s="3" t="s">
        <v>1884</v>
      </c>
      <c r="D216" s="3" t="s">
        <v>1885</v>
      </c>
      <c r="E216" s="3" t="s">
        <v>1959</v>
      </c>
      <c r="F216" s="3" t="s">
        <v>2067</v>
      </c>
      <c r="G216" s="3" t="s">
        <v>509</v>
      </c>
      <c r="H216" s="3" t="s">
        <v>2076</v>
      </c>
      <c r="I216" s="13" t="s">
        <v>2077</v>
      </c>
      <c r="J216" s="3"/>
      <c r="K216" s="3" t="s">
        <v>2078</v>
      </c>
      <c r="L216" s="13" t="s">
        <v>280</v>
      </c>
      <c r="M216" s="3" t="s">
        <v>2079</v>
      </c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>
      <c r="A217" s="12" t="s">
        <v>62</v>
      </c>
      <c r="B217" s="3" t="s">
        <v>2075</v>
      </c>
      <c r="C217" s="3" t="s">
        <v>1884</v>
      </c>
      <c r="D217" s="3" t="s">
        <v>1885</v>
      </c>
      <c r="E217" s="3" t="s">
        <v>1959</v>
      </c>
      <c r="F217" s="3" t="s">
        <v>2067</v>
      </c>
      <c r="G217" s="3" t="s">
        <v>509</v>
      </c>
      <c r="H217" s="3" t="s">
        <v>2080</v>
      </c>
      <c r="I217" s="13"/>
      <c r="J217" s="3"/>
      <c r="K217" s="3" t="s">
        <v>2081</v>
      </c>
      <c r="L217" s="13" t="s">
        <v>280</v>
      </c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>
      <c r="A218" s="12" t="s">
        <v>83</v>
      </c>
      <c r="B218" s="3" t="s">
        <v>2082</v>
      </c>
      <c r="C218" s="3" t="s">
        <v>1884</v>
      </c>
      <c r="D218" s="3" t="s">
        <v>1885</v>
      </c>
      <c r="E218" s="3" t="s">
        <v>1959</v>
      </c>
      <c r="F218" s="3" t="s">
        <v>2067</v>
      </c>
      <c r="G218" s="3" t="s">
        <v>509</v>
      </c>
      <c r="H218" s="3" t="s">
        <v>2083</v>
      </c>
      <c r="I218" s="13" t="s">
        <v>2084</v>
      </c>
      <c r="J218" s="3"/>
      <c r="K218" s="3" t="s">
        <v>2085</v>
      </c>
      <c r="L218" s="13" t="s">
        <v>280</v>
      </c>
      <c r="M218" s="3" t="s">
        <v>2086</v>
      </c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>
      <c r="A219" s="12" t="s">
        <v>2087</v>
      </c>
      <c r="B219" s="3" t="s">
        <v>2088</v>
      </c>
      <c r="C219" s="3" t="s">
        <v>1884</v>
      </c>
      <c r="D219" s="3" t="s">
        <v>1885</v>
      </c>
      <c r="E219" s="3" t="s">
        <v>1959</v>
      </c>
      <c r="F219" s="3" t="s">
        <v>2067</v>
      </c>
      <c r="G219" s="3" t="s">
        <v>509</v>
      </c>
      <c r="H219" s="3" t="s">
        <v>2089</v>
      </c>
      <c r="I219" s="13"/>
      <c r="J219" s="3"/>
      <c r="K219" s="3" t="s">
        <v>2090</v>
      </c>
      <c r="L219" s="13" t="s">
        <v>280</v>
      </c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>
      <c r="A220" s="12" t="s">
        <v>91</v>
      </c>
      <c r="B220" s="3" t="s">
        <v>2091</v>
      </c>
      <c r="C220" s="3" t="s">
        <v>1884</v>
      </c>
      <c r="D220" s="3" t="s">
        <v>1885</v>
      </c>
      <c r="E220" s="3" t="s">
        <v>1959</v>
      </c>
      <c r="F220" s="3" t="s">
        <v>2067</v>
      </c>
      <c r="G220" s="3" t="s">
        <v>509</v>
      </c>
      <c r="H220" s="3" t="s">
        <v>2092</v>
      </c>
      <c r="I220" s="13" t="s">
        <v>2093</v>
      </c>
      <c r="J220" s="3"/>
      <c r="K220" s="3" t="s">
        <v>2094</v>
      </c>
      <c r="L220" s="13" t="s">
        <v>280</v>
      </c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>
      <c r="A221" s="12" t="s">
        <v>99</v>
      </c>
      <c r="B221" s="3" t="s">
        <v>2095</v>
      </c>
      <c r="C221" s="3" t="s">
        <v>1884</v>
      </c>
      <c r="D221" s="3" t="s">
        <v>1885</v>
      </c>
      <c r="E221" s="3" t="s">
        <v>1959</v>
      </c>
      <c r="F221" s="3" t="s">
        <v>2067</v>
      </c>
      <c r="G221" s="3" t="s">
        <v>509</v>
      </c>
      <c r="H221" s="3" t="s">
        <v>2096</v>
      </c>
      <c r="I221" s="13" t="s">
        <v>2097</v>
      </c>
      <c r="J221" s="3"/>
      <c r="K221" s="3" t="s">
        <v>2098</v>
      </c>
      <c r="L221" s="13" t="s">
        <v>280</v>
      </c>
      <c r="M221" s="3" t="s">
        <v>2099</v>
      </c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>
      <c r="A222" s="12" t="s">
        <v>2100</v>
      </c>
      <c r="B222" s="3" t="s">
        <v>2101</v>
      </c>
      <c r="C222" s="3" t="s">
        <v>1884</v>
      </c>
      <c r="D222" s="3" t="s">
        <v>1885</v>
      </c>
      <c r="E222" s="3" t="s">
        <v>1959</v>
      </c>
      <c r="F222" s="3" t="s">
        <v>1980</v>
      </c>
      <c r="G222" s="3" t="s">
        <v>2102</v>
      </c>
      <c r="H222" s="3" t="s">
        <v>2103</v>
      </c>
      <c r="I222" s="13" t="s">
        <v>2104</v>
      </c>
      <c r="J222" s="3" t="s">
        <v>2105</v>
      </c>
      <c r="K222" s="3" t="s">
        <v>2106</v>
      </c>
      <c r="L222" s="13" t="s">
        <v>2107</v>
      </c>
      <c r="M222" s="3" t="s">
        <v>2108</v>
      </c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>
      <c r="A223" s="12" t="s">
        <v>50</v>
      </c>
      <c r="B223" s="3" t="s">
        <v>2109</v>
      </c>
      <c r="C223" s="3" t="s">
        <v>1884</v>
      </c>
      <c r="D223" s="3" t="s">
        <v>1885</v>
      </c>
      <c r="E223" s="3" t="s">
        <v>1959</v>
      </c>
      <c r="F223" s="3" t="s">
        <v>2009</v>
      </c>
      <c r="G223" s="3" t="s">
        <v>509</v>
      </c>
      <c r="H223" s="3" t="s">
        <v>2110</v>
      </c>
      <c r="I223" s="13"/>
      <c r="J223" s="3"/>
      <c r="K223" s="3" t="s">
        <v>2111</v>
      </c>
      <c r="L223" s="13" t="s">
        <v>280</v>
      </c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>
      <c r="A224" s="14" t="s">
        <v>2112</v>
      </c>
      <c r="B224" s="3" t="s">
        <v>2113</v>
      </c>
      <c r="C224" s="3" t="s">
        <v>1884</v>
      </c>
      <c r="D224" s="3" t="s">
        <v>1885</v>
      </c>
      <c r="E224" s="3" t="s">
        <v>1959</v>
      </c>
      <c r="F224" s="3" t="s">
        <v>2019</v>
      </c>
      <c r="G224" s="3" t="s">
        <v>509</v>
      </c>
      <c r="H224" s="3" t="s">
        <v>2114</v>
      </c>
      <c r="I224" s="13" t="s">
        <v>2115</v>
      </c>
      <c r="J224" s="3" t="s">
        <v>2116</v>
      </c>
      <c r="K224" s="3" t="s">
        <v>2117</v>
      </c>
      <c r="L224" s="13" t="s">
        <v>2118</v>
      </c>
      <c r="M224" s="3" t="s">
        <v>2119</v>
      </c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>
      <c r="A225" s="12" t="s">
        <v>2120</v>
      </c>
      <c r="B225" s="3" t="s">
        <v>2121</v>
      </c>
      <c r="C225" s="3" t="s">
        <v>1884</v>
      </c>
      <c r="D225" s="3" t="s">
        <v>1885</v>
      </c>
      <c r="E225" s="3" t="s">
        <v>2122</v>
      </c>
      <c r="F225" s="3" t="s">
        <v>2123</v>
      </c>
      <c r="G225" s="3" t="s">
        <v>2124</v>
      </c>
      <c r="H225" s="3" t="s">
        <v>2125</v>
      </c>
      <c r="I225" s="13" t="s">
        <v>2126</v>
      </c>
      <c r="J225" s="3" t="s">
        <v>2127</v>
      </c>
      <c r="K225" s="3" t="s">
        <v>2128</v>
      </c>
      <c r="L225" s="13" t="s">
        <v>2129</v>
      </c>
      <c r="M225" s="3" t="s">
        <v>2130</v>
      </c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>
      <c r="A226" s="12" t="s">
        <v>2131</v>
      </c>
      <c r="B226" s="3" t="s">
        <v>2132</v>
      </c>
      <c r="C226" s="3" t="s">
        <v>1884</v>
      </c>
      <c r="D226" s="3" t="s">
        <v>1885</v>
      </c>
      <c r="E226" s="3" t="s">
        <v>2122</v>
      </c>
      <c r="F226" s="3" t="s">
        <v>2123</v>
      </c>
      <c r="G226" s="3" t="s">
        <v>2133</v>
      </c>
      <c r="H226" s="3" t="s">
        <v>2134</v>
      </c>
      <c r="I226" s="13" t="s">
        <v>2135</v>
      </c>
      <c r="J226" s="3" t="s">
        <v>2136</v>
      </c>
      <c r="K226" s="3" t="s">
        <v>2137</v>
      </c>
      <c r="L226" s="13" t="s">
        <v>2138</v>
      </c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>
      <c r="A227" s="12" t="s">
        <v>2139</v>
      </c>
      <c r="B227" s="3" t="s">
        <v>2140</v>
      </c>
      <c r="C227" s="3" t="s">
        <v>1884</v>
      </c>
      <c r="D227" s="3" t="s">
        <v>1885</v>
      </c>
      <c r="E227" s="3" t="s">
        <v>2122</v>
      </c>
      <c r="F227" s="3" t="s">
        <v>2123</v>
      </c>
      <c r="G227" s="3" t="s">
        <v>2141</v>
      </c>
      <c r="H227" s="3" t="s">
        <v>2142</v>
      </c>
      <c r="I227" s="13" t="s">
        <v>2143</v>
      </c>
      <c r="J227" s="3" t="s">
        <v>2144</v>
      </c>
      <c r="K227" s="3" t="s">
        <v>2145</v>
      </c>
      <c r="L227" s="13" t="s">
        <v>2146</v>
      </c>
      <c r="M227" s="3" t="s">
        <v>2147</v>
      </c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>
      <c r="A228" s="12" t="s">
        <v>2148</v>
      </c>
      <c r="B228" s="3" t="s">
        <v>2149</v>
      </c>
      <c r="C228" s="3" t="s">
        <v>1884</v>
      </c>
      <c r="D228" s="3" t="s">
        <v>1885</v>
      </c>
      <c r="E228" s="3" t="s">
        <v>2122</v>
      </c>
      <c r="F228" s="3" t="s">
        <v>2123</v>
      </c>
      <c r="G228" s="3" t="s">
        <v>2150</v>
      </c>
      <c r="H228" s="3" t="s">
        <v>2151</v>
      </c>
      <c r="I228" s="13" t="s">
        <v>2152</v>
      </c>
      <c r="J228" s="3" t="s">
        <v>2153</v>
      </c>
      <c r="K228" s="3" t="s">
        <v>2154</v>
      </c>
      <c r="L228" s="13" t="s">
        <v>2155</v>
      </c>
      <c r="M228" s="3" t="s">
        <v>2156</v>
      </c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>
      <c r="A229" s="12" t="s">
        <v>2157</v>
      </c>
      <c r="B229" s="3" t="s">
        <v>2158</v>
      </c>
      <c r="C229" s="3" t="s">
        <v>1884</v>
      </c>
      <c r="D229" s="3" t="s">
        <v>1885</v>
      </c>
      <c r="E229" s="3" t="s">
        <v>2122</v>
      </c>
      <c r="F229" s="3" t="s">
        <v>2123</v>
      </c>
      <c r="G229" s="3" t="s">
        <v>2159</v>
      </c>
      <c r="H229" s="3" t="s">
        <v>2160</v>
      </c>
      <c r="I229" s="13" t="s">
        <v>2161</v>
      </c>
      <c r="J229" s="3" t="s">
        <v>2162</v>
      </c>
      <c r="K229" s="3" t="s">
        <v>2163</v>
      </c>
      <c r="L229" s="13" t="s">
        <v>2164</v>
      </c>
      <c r="M229" s="3" t="s">
        <v>2165</v>
      </c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>
      <c r="A230" s="12" t="s">
        <v>2166</v>
      </c>
      <c r="B230" s="3" t="s">
        <v>2167</v>
      </c>
      <c r="C230" s="3" t="s">
        <v>1884</v>
      </c>
      <c r="D230" s="3" t="s">
        <v>1885</v>
      </c>
      <c r="E230" s="3" t="s">
        <v>2122</v>
      </c>
      <c r="F230" s="3" t="s">
        <v>2123</v>
      </c>
      <c r="G230" s="3" t="s">
        <v>2168</v>
      </c>
      <c r="H230" s="3" t="s">
        <v>2169</v>
      </c>
      <c r="I230" s="13"/>
      <c r="J230" s="3" t="s">
        <v>2170</v>
      </c>
      <c r="K230" s="3" t="s">
        <v>2171</v>
      </c>
      <c r="L230" s="13" t="s">
        <v>2172</v>
      </c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>
      <c r="A231" s="12" t="s">
        <v>2173</v>
      </c>
      <c r="B231" s="3" t="s">
        <v>2174</v>
      </c>
      <c r="C231" s="3" t="s">
        <v>1884</v>
      </c>
      <c r="D231" s="3" t="s">
        <v>1885</v>
      </c>
      <c r="E231" s="3" t="s">
        <v>2122</v>
      </c>
      <c r="F231" s="3" t="s">
        <v>2123</v>
      </c>
      <c r="G231" s="3" t="s">
        <v>2175</v>
      </c>
      <c r="H231" s="3" t="s">
        <v>2176</v>
      </c>
      <c r="I231" s="13" t="s">
        <v>2177</v>
      </c>
      <c r="J231" s="3" t="s">
        <v>2178</v>
      </c>
      <c r="K231" s="3" t="s">
        <v>2179</v>
      </c>
      <c r="L231" s="13" t="s">
        <v>2180</v>
      </c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>
      <c r="A232" s="12" t="s">
        <v>2181</v>
      </c>
      <c r="B232" s="3" t="s">
        <v>2182</v>
      </c>
      <c r="C232" s="3" t="s">
        <v>1884</v>
      </c>
      <c r="D232" s="3" t="s">
        <v>1885</v>
      </c>
      <c r="E232" s="3" t="s">
        <v>2183</v>
      </c>
      <c r="F232" s="3" t="s">
        <v>2184</v>
      </c>
      <c r="G232" s="3" t="s">
        <v>2185</v>
      </c>
      <c r="H232" s="3" t="s">
        <v>2186</v>
      </c>
      <c r="I232" s="13" t="s">
        <v>2187</v>
      </c>
      <c r="J232" s="3"/>
      <c r="K232" s="3" t="s">
        <v>2188</v>
      </c>
      <c r="L232" s="13" t="s">
        <v>246</v>
      </c>
      <c r="M232" s="3" t="s">
        <v>2189</v>
      </c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>
      <c r="A233" s="12" t="s">
        <v>2190</v>
      </c>
      <c r="B233" s="3" t="s">
        <v>2191</v>
      </c>
      <c r="C233" s="3" t="s">
        <v>1884</v>
      </c>
      <c r="D233" s="3" t="s">
        <v>1885</v>
      </c>
      <c r="E233" s="3" t="s">
        <v>2192</v>
      </c>
      <c r="F233" s="3" t="s">
        <v>2193</v>
      </c>
      <c r="G233" s="3" t="s">
        <v>2194</v>
      </c>
      <c r="H233" s="3" t="s">
        <v>2195</v>
      </c>
      <c r="I233" s="13" t="s">
        <v>2196</v>
      </c>
      <c r="J233" s="3" t="s">
        <v>2197</v>
      </c>
      <c r="K233" s="3" t="s">
        <v>2198</v>
      </c>
      <c r="L233" s="13" t="s">
        <v>2199</v>
      </c>
      <c r="M233" s="3" t="s">
        <v>2200</v>
      </c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>
      <c r="A234" s="12" t="s">
        <v>2201</v>
      </c>
      <c r="B234" s="3" t="s">
        <v>2202</v>
      </c>
      <c r="C234" s="3" t="s">
        <v>1884</v>
      </c>
      <c r="D234" s="3" t="s">
        <v>1885</v>
      </c>
      <c r="E234" s="3" t="s">
        <v>2203</v>
      </c>
      <c r="F234" s="3" t="s">
        <v>2204</v>
      </c>
      <c r="G234" s="3" t="s">
        <v>2205</v>
      </c>
      <c r="H234" s="3" t="s">
        <v>2206</v>
      </c>
      <c r="I234" s="13" t="s">
        <v>2207</v>
      </c>
      <c r="J234" s="3" t="s">
        <v>2208</v>
      </c>
      <c r="K234" s="3" t="s">
        <v>2209</v>
      </c>
      <c r="L234" s="13" t="s">
        <v>2210</v>
      </c>
      <c r="M234" s="3" t="s">
        <v>2211</v>
      </c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>
      <c r="A235" s="12" t="s">
        <v>2212</v>
      </c>
      <c r="B235" s="3" t="s">
        <v>2213</v>
      </c>
      <c r="C235" s="3" t="s">
        <v>1884</v>
      </c>
      <c r="D235" s="3" t="s">
        <v>1885</v>
      </c>
      <c r="E235" s="3" t="s">
        <v>2183</v>
      </c>
      <c r="F235" s="3" t="s">
        <v>2214</v>
      </c>
      <c r="G235" s="3" t="s">
        <v>2215</v>
      </c>
      <c r="H235" s="3" t="s">
        <v>2216</v>
      </c>
      <c r="I235" s="13" t="s">
        <v>2217</v>
      </c>
      <c r="J235" s="3" t="s">
        <v>2218</v>
      </c>
      <c r="K235" s="3" t="s">
        <v>2219</v>
      </c>
      <c r="L235" s="13" t="s">
        <v>280</v>
      </c>
      <c r="M235" s="3" t="s">
        <v>2220</v>
      </c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>
      <c r="A236" s="12" t="s">
        <v>2221</v>
      </c>
      <c r="B236" s="3" t="s">
        <v>2222</v>
      </c>
      <c r="C236" s="3" t="s">
        <v>1884</v>
      </c>
      <c r="D236" s="3" t="s">
        <v>1885</v>
      </c>
      <c r="E236" s="3" t="s">
        <v>2183</v>
      </c>
      <c r="F236" s="3" t="s">
        <v>2223</v>
      </c>
      <c r="G236" s="3" t="s">
        <v>2224</v>
      </c>
      <c r="H236" s="3" t="s">
        <v>2225</v>
      </c>
      <c r="I236" s="13" t="s">
        <v>2226</v>
      </c>
      <c r="J236" s="3" t="s">
        <v>2227</v>
      </c>
      <c r="K236" s="3" t="s">
        <v>2228</v>
      </c>
      <c r="L236" s="13" t="s">
        <v>246</v>
      </c>
      <c r="M236" s="3" t="s">
        <v>2229</v>
      </c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>
      <c r="A237" s="12" t="s">
        <v>2230</v>
      </c>
      <c r="B237" s="3" t="s">
        <v>2231</v>
      </c>
      <c r="C237" s="3" t="s">
        <v>1884</v>
      </c>
      <c r="D237" s="3" t="s">
        <v>1885</v>
      </c>
      <c r="E237" s="3" t="s">
        <v>2183</v>
      </c>
      <c r="F237" s="3" t="s">
        <v>2223</v>
      </c>
      <c r="G237" s="3" t="s">
        <v>2232</v>
      </c>
      <c r="H237" s="3" t="s">
        <v>2233</v>
      </c>
      <c r="I237" s="13" t="s">
        <v>2234</v>
      </c>
      <c r="J237" s="3" t="s">
        <v>2235</v>
      </c>
      <c r="K237" s="3" t="s">
        <v>2236</v>
      </c>
      <c r="L237" s="13" t="s">
        <v>246</v>
      </c>
      <c r="M237" s="3" t="s">
        <v>2237</v>
      </c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>
      <c r="A238" s="12" t="s">
        <v>2238</v>
      </c>
      <c r="B238" s="3" t="s">
        <v>2239</v>
      </c>
      <c r="C238" s="3" t="s">
        <v>1884</v>
      </c>
      <c r="D238" s="3" t="s">
        <v>1885</v>
      </c>
      <c r="E238" s="3" t="s">
        <v>2183</v>
      </c>
      <c r="F238" s="3" t="s">
        <v>2223</v>
      </c>
      <c r="G238" s="3" t="s">
        <v>2240</v>
      </c>
      <c r="H238" s="3" t="s">
        <v>2241</v>
      </c>
      <c r="I238" s="13" t="s">
        <v>2242</v>
      </c>
      <c r="J238" s="3" t="s">
        <v>2243</v>
      </c>
      <c r="K238" s="3" t="s">
        <v>2244</v>
      </c>
      <c r="L238" s="13" t="s">
        <v>246</v>
      </c>
      <c r="M238" s="3" t="s">
        <v>2245</v>
      </c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>
      <c r="A239" s="12" t="s">
        <v>2246</v>
      </c>
      <c r="B239" s="3" t="s">
        <v>2247</v>
      </c>
      <c r="C239" s="3" t="s">
        <v>1884</v>
      </c>
      <c r="D239" s="3" t="s">
        <v>1885</v>
      </c>
      <c r="E239" s="3" t="s">
        <v>2183</v>
      </c>
      <c r="F239" s="3" t="s">
        <v>2223</v>
      </c>
      <c r="G239" s="3" t="s">
        <v>2248</v>
      </c>
      <c r="H239" s="3" t="s">
        <v>2249</v>
      </c>
      <c r="I239" s="13" t="s">
        <v>2250</v>
      </c>
      <c r="J239" s="3" t="s">
        <v>2251</v>
      </c>
      <c r="K239" s="3" t="s">
        <v>2252</v>
      </c>
      <c r="L239" s="13"/>
      <c r="M239" s="3" t="s">
        <v>2253</v>
      </c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>
      <c r="A240" s="12" t="s">
        <v>2254</v>
      </c>
      <c r="B240" s="3" t="s">
        <v>2255</v>
      </c>
      <c r="C240" s="3" t="s">
        <v>1884</v>
      </c>
      <c r="D240" s="3" t="s">
        <v>1885</v>
      </c>
      <c r="E240" s="3" t="s">
        <v>2183</v>
      </c>
      <c r="F240" s="3" t="s">
        <v>2223</v>
      </c>
      <c r="G240" s="3" t="s">
        <v>2256</v>
      </c>
      <c r="H240" s="3" t="s">
        <v>2257</v>
      </c>
      <c r="I240" s="13" t="s">
        <v>2258</v>
      </c>
      <c r="J240" s="3" t="s">
        <v>2259</v>
      </c>
      <c r="K240" s="3" t="s">
        <v>2260</v>
      </c>
      <c r="L240" s="13" t="s">
        <v>246</v>
      </c>
      <c r="M240" s="3" t="s">
        <v>2261</v>
      </c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>
      <c r="A241" s="12" t="s">
        <v>2262</v>
      </c>
      <c r="B241" s="3" t="s">
        <v>2263</v>
      </c>
      <c r="C241" s="3" t="s">
        <v>1884</v>
      </c>
      <c r="D241" s="3" t="s">
        <v>1885</v>
      </c>
      <c r="E241" s="3" t="s">
        <v>2183</v>
      </c>
      <c r="F241" s="3" t="s">
        <v>2223</v>
      </c>
      <c r="G241" s="3" t="s">
        <v>2264</v>
      </c>
      <c r="H241" s="3" t="s">
        <v>2265</v>
      </c>
      <c r="I241" s="13" t="s">
        <v>2266</v>
      </c>
      <c r="J241" s="3" t="s">
        <v>2267</v>
      </c>
      <c r="K241" s="3" t="s">
        <v>2268</v>
      </c>
      <c r="L241" s="13" t="s">
        <v>2269</v>
      </c>
      <c r="M241" s="3" t="s">
        <v>2270</v>
      </c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>
      <c r="A242" s="12" t="s">
        <v>2271</v>
      </c>
      <c r="B242" s="3" t="s">
        <v>2272</v>
      </c>
      <c r="C242" s="3" t="s">
        <v>1884</v>
      </c>
      <c r="D242" s="3" t="s">
        <v>1885</v>
      </c>
      <c r="E242" s="3" t="s">
        <v>2183</v>
      </c>
      <c r="F242" s="3" t="s">
        <v>2223</v>
      </c>
      <c r="G242" s="3" t="s">
        <v>2273</v>
      </c>
      <c r="H242" s="3" t="s">
        <v>2274</v>
      </c>
      <c r="I242" s="13"/>
      <c r="J242" s="3"/>
      <c r="K242" s="3" t="s">
        <v>2275</v>
      </c>
      <c r="L242" s="13" t="s">
        <v>2276</v>
      </c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>
      <c r="A243" s="12" t="s">
        <v>2277</v>
      </c>
      <c r="B243" s="3" t="s">
        <v>2278</v>
      </c>
      <c r="C243" s="3" t="s">
        <v>1884</v>
      </c>
      <c r="D243" s="3" t="s">
        <v>1885</v>
      </c>
      <c r="E243" s="3" t="s">
        <v>2183</v>
      </c>
      <c r="F243" s="3" t="s">
        <v>2223</v>
      </c>
      <c r="G243" s="3" t="s">
        <v>2279</v>
      </c>
      <c r="H243" s="3" t="s">
        <v>2280</v>
      </c>
      <c r="I243" s="13" t="s">
        <v>2281</v>
      </c>
      <c r="J243" s="3" t="s">
        <v>2282</v>
      </c>
      <c r="K243" s="3" t="s">
        <v>2283</v>
      </c>
      <c r="L243" s="13" t="s">
        <v>280</v>
      </c>
      <c r="M243" s="3" t="s">
        <v>2284</v>
      </c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>
      <c r="A244" s="12" t="s">
        <v>2285</v>
      </c>
      <c r="B244" s="3" t="s">
        <v>2286</v>
      </c>
      <c r="C244" s="3" t="s">
        <v>1884</v>
      </c>
      <c r="D244" s="3" t="s">
        <v>1885</v>
      </c>
      <c r="E244" s="3" t="s">
        <v>1959</v>
      </c>
      <c r="F244" s="3" t="s">
        <v>1990</v>
      </c>
      <c r="G244" s="3" t="s">
        <v>2287</v>
      </c>
      <c r="H244" s="3" t="s">
        <v>2288</v>
      </c>
      <c r="I244" s="13" t="s">
        <v>2289</v>
      </c>
      <c r="J244" s="3" t="s">
        <v>2290</v>
      </c>
      <c r="K244" s="3" t="s">
        <v>2291</v>
      </c>
      <c r="L244" s="13" t="s">
        <v>2292</v>
      </c>
      <c r="M244" s="3" t="s">
        <v>2293</v>
      </c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>
      <c r="A245" s="12" t="s">
        <v>2294</v>
      </c>
      <c r="B245" s="3" t="s">
        <v>2295</v>
      </c>
      <c r="C245" s="3" t="s">
        <v>1884</v>
      </c>
      <c r="D245" s="3" t="s">
        <v>1885</v>
      </c>
      <c r="E245" s="3" t="s">
        <v>1959</v>
      </c>
      <c r="F245" s="3" t="s">
        <v>1990</v>
      </c>
      <c r="G245" s="3" t="s">
        <v>2296</v>
      </c>
      <c r="H245" s="3" t="s">
        <v>2297</v>
      </c>
      <c r="I245" s="13" t="s">
        <v>2298</v>
      </c>
      <c r="J245" s="3" t="s">
        <v>2299</v>
      </c>
      <c r="K245" s="3" t="s">
        <v>2300</v>
      </c>
      <c r="L245" s="13" t="s">
        <v>2301</v>
      </c>
      <c r="M245" s="3" t="s">
        <v>2302</v>
      </c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>
      <c r="A246" s="12" t="s">
        <v>2303</v>
      </c>
      <c r="B246" s="3" t="s">
        <v>2304</v>
      </c>
      <c r="C246" s="3" t="s">
        <v>1884</v>
      </c>
      <c r="D246" s="3" t="s">
        <v>1885</v>
      </c>
      <c r="E246" s="3" t="s">
        <v>1959</v>
      </c>
      <c r="F246" s="3" t="s">
        <v>1990</v>
      </c>
      <c r="G246" s="3" t="s">
        <v>2305</v>
      </c>
      <c r="H246" s="3" t="s">
        <v>2306</v>
      </c>
      <c r="I246" s="13" t="s">
        <v>2307</v>
      </c>
      <c r="J246" s="3" t="s">
        <v>2308</v>
      </c>
      <c r="K246" s="3" t="s">
        <v>2309</v>
      </c>
      <c r="L246" s="13" t="s">
        <v>2310</v>
      </c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>
      <c r="A247" s="12" t="s">
        <v>2311</v>
      </c>
      <c r="B247" s="3" t="s">
        <v>2312</v>
      </c>
      <c r="C247" s="3" t="s">
        <v>1884</v>
      </c>
      <c r="D247" s="3" t="s">
        <v>1885</v>
      </c>
      <c r="E247" s="3" t="s">
        <v>2313</v>
      </c>
      <c r="F247" s="3" t="s">
        <v>2314</v>
      </c>
      <c r="G247" s="3" t="s">
        <v>2315</v>
      </c>
      <c r="H247" s="3" t="s">
        <v>2316</v>
      </c>
      <c r="I247" s="13" t="s">
        <v>2317</v>
      </c>
      <c r="J247" s="3" t="s">
        <v>2318</v>
      </c>
      <c r="K247" s="3" t="s">
        <v>2319</v>
      </c>
      <c r="L247" s="13" t="s">
        <v>280</v>
      </c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>
      <c r="A248" s="12" t="s">
        <v>2320</v>
      </c>
      <c r="B248" s="3" t="s">
        <v>2321</v>
      </c>
      <c r="C248" s="3" t="s">
        <v>1884</v>
      </c>
      <c r="D248" s="3" t="s">
        <v>1885</v>
      </c>
      <c r="E248" s="3" t="s">
        <v>2313</v>
      </c>
      <c r="F248" s="3" t="s">
        <v>2314</v>
      </c>
      <c r="G248" s="3" t="s">
        <v>2322</v>
      </c>
      <c r="H248" s="3" t="s">
        <v>2323</v>
      </c>
      <c r="I248" s="13" t="s">
        <v>2324</v>
      </c>
      <c r="J248" s="3" t="s">
        <v>2227</v>
      </c>
      <c r="K248" s="3" t="s">
        <v>2325</v>
      </c>
      <c r="L248" s="13" t="s">
        <v>2326</v>
      </c>
      <c r="M248" s="3" t="s">
        <v>2327</v>
      </c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>
      <c r="A249" s="12" t="s">
        <v>2328</v>
      </c>
      <c r="B249" s="3" t="s">
        <v>2329</v>
      </c>
      <c r="C249" s="3" t="s">
        <v>1884</v>
      </c>
      <c r="D249" s="3" t="s">
        <v>1885</v>
      </c>
      <c r="E249" s="3" t="s">
        <v>2313</v>
      </c>
      <c r="F249" s="3" t="s">
        <v>2314</v>
      </c>
      <c r="G249" s="3" t="s">
        <v>2330</v>
      </c>
      <c r="H249" s="3" t="s">
        <v>2331</v>
      </c>
      <c r="I249" s="13" t="s">
        <v>2332</v>
      </c>
      <c r="J249" s="3" t="s">
        <v>2333</v>
      </c>
      <c r="K249" s="3" t="s">
        <v>2334</v>
      </c>
      <c r="L249" s="13" t="s">
        <v>246</v>
      </c>
      <c r="M249" s="3" t="s">
        <v>2335</v>
      </c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>
      <c r="A250" s="12" t="s">
        <v>2336</v>
      </c>
      <c r="B250" s="3" t="s">
        <v>2337</v>
      </c>
      <c r="C250" s="3" t="s">
        <v>1884</v>
      </c>
      <c r="D250" s="3" t="s">
        <v>1885</v>
      </c>
      <c r="E250" s="3" t="s">
        <v>2313</v>
      </c>
      <c r="F250" s="3" t="s">
        <v>2314</v>
      </c>
      <c r="G250" s="3" t="s">
        <v>2338</v>
      </c>
      <c r="H250" s="3" t="s">
        <v>2339</v>
      </c>
      <c r="I250" s="13" t="s">
        <v>2340</v>
      </c>
      <c r="J250" s="3" t="s">
        <v>2341</v>
      </c>
      <c r="K250" s="3" t="s">
        <v>2342</v>
      </c>
      <c r="L250" s="13" t="s">
        <v>2343</v>
      </c>
      <c r="M250" s="3" t="s">
        <v>2344</v>
      </c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>
      <c r="A251" s="12" t="s">
        <v>2345</v>
      </c>
      <c r="B251" s="3" t="s">
        <v>2346</v>
      </c>
      <c r="C251" s="3" t="s">
        <v>1884</v>
      </c>
      <c r="D251" s="3" t="s">
        <v>1885</v>
      </c>
      <c r="E251" s="3" t="s">
        <v>2313</v>
      </c>
      <c r="F251" s="3" t="s">
        <v>2347</v>
      </c>
      <c r="G251" s="3" t="s">
        <v>2348</v>
      </c>
      <c r="H251" s="3" t="s">
        <v>2349</v>
      </c>
      <c r="I251" s="13" t="s">
        <v>2350</v>
      </c>
      <c r="J251" s="3"/>
      <c r="K251" s="3" t="s">
        <v>2351</v>
      </c>
      <c r="L251" s="13" t="s">
        <v>246</v>
      </c>
      <c r="M251" s="3" t="s">
        <v>2352</v>
      </c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>
      <c r="A252" s="12" t="s">
        <v>2353</v>
      </c>
      <c r="B252" s="3" t="s">
        <v>2354</v>
      </c>
      <c r="C252" s="3" t="s">
        <v>1884</v>
      </c>
      <c r="D252" s="3" t="s">
        <v>1885</v>
      </c>
      <c r="E252" s="3" t="s">
        <v>2313</v>
      </c>
      <c r="F252" s="3" t="s">
        <v>2314</v>
      </c>
      <c r="G252" s="3" t="s">
        <v>2355</v>
      </c>
      <c r="H252" s="3" t="s">
        <v>2356</v>
      </c>
      <c r="I252" s="13" t="s">
        <v>2357</v>
      </c>
      <c r="J252" s="3" t="s">
        <v>2358</v>
      </c>
      <c r="K252" s="3" t="s">
        <v>2359</v>
      </c>
      <c r="L252" s="13" t="s">
        <v>2360</v>
      </c>
      <c r="M252" s="3" t="s">
        <v>2361</v>
      </c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>
      <c r="A253" s="12" t="s">
        <v>2362</v>
      </c>
      <c r="B253" s="3" t="s">
        <v>2363</v>
      </c>
      <c r="C253" s="3" t="s">
        <v>1884</v>
      </c>
      <c r="D253" s="3" t="s">
        <v>1885</v>
      </c>
      <c r="E253" s="3" t="s">
        <v>2313</v>
      </c>
      <c r="F253" s="3" t="s">
        <v>2314</v>
      </c>
      <c r="G253" s="3" t="s">
        <v>2364</v>
      </c>
      <c r="H253" s="3" t="s">
        <v>2365</v>
      </c>
      <c r="I253" s="13" t="s">
        <v>2366</v>
      </c>
      <c r="J253" s="3"/>
      <c r="K253" s="3" t="s">
        <v>2367</v>
      </c>
      <c r="L253" s="13" t="s">
        <v>2326</v>
      </c>
      <c r="M253" s="3" t="s">
        <v>2368</v>
      </c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>
      <c r="A254" s="12" t="s">
        <v>2369</v>
      </c>
      <c r="B254" s="3" t="s">
        <v>2370</v>
      </c>
      <c r="C254" s="3" t="s">
        <v>1884</v>
      </c>
      <c r="D254" s="3" t="s">
        <v>1885</v>
      </c>
      <c r="E254" s="3" t="s">
        <v>2313</v>
      </c>
      <c r="F254" s="3" t="s">
        <v>2371</v>
      </c>
      <c r="G254" s="3" t="s">
        <v>2372</v>
      </c>
      <c r="H254" s="3" t="s">
        <v>2373</v>
      </c>
      <c r="I254" s="13" t="s">
        <v>2374</v>
      </c>
      <c r="J254" s="3" t="s">
        <v>2375</v>
      </c>
      <c r="K254" s="3" t="s">
        <v>2376</v>
      </c>
      <c r="L254" s="13"/>
      <c r="M254" s="3" t="s">
        <v>2377</v>
      </c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>
      <c r="A255" s="12" t="s">
        <v>2378</v>
      </c>
      <c r="B255" s="3" t="s">
        <v>2379</v>
      </c>
      <c r="C255" s="3" t="s">
        <v>1884</v>
      </c>
      <c r="D255" s="3" t="s">
        <v>1885</v>
      </c>
      <c r="E255" s="3" t="s">
        <v>2380</v>
      </c>
      <c r="F255" s="3" t="s">
        <v>2381</v>
      </c>
      <c r="G255" s="3" t="s">
        <v>2382</v>
      </c>
      <c r="H255" s="3" t="s">
        <v>2383</v>
      </c>
      <c r="I255" s="13" t="s">
        <v>2384</v>
      </c>
      <c r="J255" s="3" t="s">
        <v>1521</v>
      </c>
      <c r="K255" s="3" t="s">
        <v>2385</v>
      </c>
      <c r="L255" s="13" t="s">
        <v>2386</v>
      </c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>
      <c r="A256" s="12" t="s">
        <v>2387</v>
      </c>
      <c r="B256" s="3" t="s">
        <v>2388</v>
      </c>
      <c r="C256" s="3" t="s">
        <v>1884</v>
      </c>
      <c r="D256" s="3" t="s">
        <v>1885</v>
      </c>
      <c r="E256" s="3" t="s">
        <v>1886</v>
      </c>
      <c r="F256" s="3" t="s">
        <v>1887</v>
      </c>
      <c r="G256" s="3" t="s">
        <v>2389</v>
      </c>
      <c r="H256" s="3" t="s">
        <v>2390</v>
      </c>
      <c r="I256" s="13" t="s">
        <v>2391</v>
      </c>
      <c r="J256" s="3" t="s">
        <v>2392</v>
      </c>
      <c r="K256" s="3" t="s">
        <v>2393</v>
      </c>
      <c r="L256" s="13" t="s">
        <v>2394</v>
      </c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>
      <c r="A257" s="12" t="s">
        <v>2395</v>
      </c>
      <c r="B257" s="3" t="s">
        <v>2396</v>
      </c>
      <c r="C257" s="3" t="s">
        <v>1884</v>
      </c>
      <c r="D257" s="3" t="s">
        <v>1885</v>
      </c>
      <c r="E257" s="3" t="s">
        <v>2380</v>
      </c>
      <c r="F257" s="3" t="s">
        <v>2381</v>
      </c>
      <c r="G257" s="3" t="s">
        <v>2397</v>
      </c>
      <c r="H257" s="3" t="s">
        <v>2398</v>
      </c>
      <c r="I257" s="13" t="s">
        <v>2399</v>
      </c>
      <c r="J257" s="3" t="s">
        <v>2400</v>
      </c>
      <c r="K257" s="3" t="s">
        <v>2401</v>
      </c>
      <c r="L257" s="13" t="s">
        <v>2402</v>
      </c>
      <c r="M257" s="3" t="s">
        <v>2403</v>
      </c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>
      <c r="A258" s="12" t="s">
        <v>2404</v>
      </c>
      <c r="B258" s="3" t="s">
        <v>2405</v>
      </c>
      <c r="C258" s="3" t="s">
        <v>1884</v>
      </c>
      <c r="D258" s="3" t="s">
        <v>1885</v>
      </c>
      <c r="E258" s="3" t="s">
        <v>2406</v>
      </c>
      <c r="F258" s="3" t="s">
        <v>2407</v>
      </c>
      <c r="G258" s="3" t="s">
        <v>2408</v>
      </c>
      <c r="H258" s="3" t="s">
        <v>2409</v>
      </c>
      <c r="I258" s="13" t="s">
        <v>2410</v>
      </c>
      <c r="J258" s="3"/>
      <c r="K258" s="3" t="s">
        <v>2411</v>
      </c>
      <c r="L258" s="13"/>
      <c r="M258" s="3" t="s">
        <v>2412</v>
      </c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>
      <c r="A259" s="12" t="s">
        <v>2413</v>
      </c>
      <c r="B259" s="3" t="s">
        <v>2414</v>
      </c>
      <c r="C259" s="3" t="s">
        <v>1884</v>
      </c>
      <c r="D259" s="3" t="s">
        <v>1885</v>
      </c>
      <c r="E259" s="3" t="s">
        <v>2415</v>
      </c>
      <c r="F259" s="3" t="s">
        <v>2416</v>
      </c>
      <c r="G259" s="3" t="s">
        <v>2417</v>
      </c>
      <c r="H259" s="3" t="s">
        <v>2418</v>
      </c>
      <c r="I259" s="13" t="s">
        <v>2419</v>
      </c>
      <c r="J259" s="3" t="s">
        <v>2420</v>
      </c>
      <c r="K259" s="3" t="s">
        <v>2421</v>
      </c>
      <c r="L259" s="13" t="s">
        <v>2422</v>
      </c>
      <c r="M259" s="3" t="s">
        <v>2423</v>
      </c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>
      <c r="A260" s="12" t="s">
        <v>2424</v>
      </c>
      <c r="B260" s="3" t="s">
        <v>2425</v>
      </c>
      <c r="C260" s="3" t="s">
        <v>1884</v>
      </c>
      <c r="D260" s="3" t="s">
        <v>1885</v>
      </c>
      <c r="E260" s="3" t="s">
        <v>2415</v>
      </c>
      <c r="F260" s="3" t="s">
        <v>2426</v>
      </c>
      <c r="G260" s="3" t="s">
        <v>2427</v>
      </c>
      <c r="H260" s="3" t="s">
        <v>2428</v>
      </c>
      <c r="I260" s="13" t="s">
        <v>2429</v>
      </c>
      <c r="J260" s="3" t="s">
        <v>2430</v>
      </c>
      <c r="K260" s="3" t="s">
        <v>2431</v>
      </c>
      <c r="L260" s="13" t="s">
        <v>2432</v>
      </c>
      <c r="M260" s="3" t="s">
        <v>2433</v>
      </c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>
      <c r="A261" s="12" t="s">
        <v>2434</v>
      </c>
      <c r="B261" s="3" t="s">
        <v>2435</v>
      </c>
      <c r="C261" s="3" t="s">
        <v>1884</v>
      </c>
      <c r="D261" s="3" t="s">
        <v>1885</v>
      </c>
      <c r="E261" s="3" t="s">
        <v>2415</v>
      </c>
      <c r="F261" s="3" t="s">
        <v>2426</v>
      </c>
      <c r="G261" s="3" t="s">
        <v>2436</v>
      </c>
      <c r="H261" s="3" t="s">
        <v>2437</v>
      </c>
      <c r="I261" s="13"/>
      <c r="J261" s="3"/>
      <c r="K261" s="3" t="s">
        <v>2438</v>
      </c>
      <c r="L261" s="13" t="s">
        <v>2439</v>
      </c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>
      <c r="A262" s="12" t="s">
        <v>2440</v>
      </c>
      <c r="B262" s="3" t="s">
        <v>2441</v>
      </c>
      <c r="C262" s="3" t="s">
        <v>1884</v>
      </c>
      <c r="D262" s="3" t="s">
        <v>1885</v>
      </c>
      <c r="E262" s="3" t="s">
        <v>1959</v>
      </c>
      <c r="F262" s="3" t="s">
        <v>2442</v>
      </c>
      <c r="G262" s="3" t="s">
        <v>2443</v>
      </c>
      <c r="H262" s="3" t="s">
        <v>2444</v>
      </c>
      <c r="I262" s="13" t="s">
        <v>2445</v>
      </c>
      <c r="J262" s="3" t="s">
        <v>2446</v>
      </c>
      <c r="K262" s="3" t="s">
        <v>2447</v>
      </c>
      <c r="L262" s="13" t="s">
        <v>280</v>
      </c>
      <c r="M262" s="3" t="s">
        <v>2448</v>
      </c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>
      <c r="A263" s="12" t="s">
        <v>2449</v>
      </c>
      <c r="B263" s="3" t="s">
        <v>2450</v>
      </c>
      <c r="C263" s="3" t="s">
        <v>1884</v>
      </c>
      <c r="D263" s="3" t="s">
        <v>1885</v>
      </c>
      <c r="E263" s="3" t="s">
        <v>1959</v>
      </c>
      <c r="F263" s="3" t="s">
        <v>2451</v>
      </c>
      <c r="G263" s="3" t="s">
        <v>2452</v>
      </c>
      <c r="H263" s="3" t="s">
        <v>2453</v>
      </c>
      <c r="I263" s="13" t="s">
        <v>2445</v>
      </c>
      <c r="J263" s="3" t="s">
        <v>2454</v>
      </c>
      <c r="K263" s="3" t="s">
        <v>2455</v>
      </c>
      <c r="L263" s="13" t="s">
        <v>280</v>
      </c>
      <c r="M263" s="3" t="s">
        <v>2448</v>
      </c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>
      <c r="A264" s="12" t="s">
        <v>2456</v>
      </c>
      <c r="B264" s="3" t="s">
        <v>2457</v>
      </c>
      <c r="C264" s="3" t="s">
        <v>1884</v>
      </c>
      <c r="D264" s="3" t="s">
        <v>1885</v>
      </c>
      <c r="E264" s="3" t="s">
        <v>1959</v>
      </c>
      <c r="F264" s="3" t="s">
        <v>2442</v>
      </c>
      <c r="G264" s="3" t="s">
        <v>2458</v>
      </c>
      <c r="H264" s="3" t="s">
        <v>2459</v>
      </c>
      <c r="I264" s="13" t="s">
        <v>2460</v>
      </c>
      <c r="J264" s="3"/>
      <c r="K264" s="3" t="s">
        <v>2461</v>
      </c>
      <c r="L264" s="13" t="s">
        <v>2462</v>
      </c>
      <c r="M264" s="3" t="s">
        <v>2463</v>
      </c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>
      <c r="A265" s="12" t="s">
        <v>2464</v>
      </c>
      <c r="B265" s="3" t="s">
        <v>2465</v>
      </c>
      <c r="C265" s="3" t="s">
        <v>1884</v>
      </c>
      <c r="D265" s="3" t="s">
        <v>1885</v>
      </c>
      <c r="E265" s="3" t="s">
        <v>1959</v>
      </c>
      <c r="F265" s="3" t="s">
        <v>2466</v>
      </c>
      <c r="G265" s="3" t="s">
        <v>2467</v>
      </c>
      <c r="H265" s="3" t="s">
        <v>2468</v>
      </c>
      <c r="I265" s="13" t="s">
        <v>2469</v>
      </c>
      <c r="J265" s="3" t="s">
        <v>2470</v>
      </c>
      <c r="K265" s="3" t="s">
        <v>2470</v>
      </c>
      <c r="L265" s="13" t="s">
        <v>2471</v>
      </c>
      <c r="M265" s="3" t="s">
        <v>2472</v>
      </c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>
      <c r="A266" s="12" t="s">
        <v>2473</v>
      </c>
      <c r="B266" s="3" t="s">
        <v>2474</v>
      </c>
      <c r="C266" s="3" t="s">
        <v>1884</v>
      </c>
      <c r="D266" s="3" t="s">
        <v>1885</v>
      </c>
      <c r="E266" s="3" t="s">
        <v>1959</v>
      </c>
      <c r="F266" s="3" t="s">
        <v>2475</v>
      </c>
      <c r="G266" s="3" t="s">
        <v>2476</v>
      </c>
      <c r="H266" s="3" t="s">
        <v>2274</v>
      </c>
      <c r="I266" s="13" t="s">
        <v>2477</v>
      </c>
      <c r="J266" s="3" t="s">
        <v>2478</v>
      </c>
      <c r="K266" s="3" t="s">
        <v>2479</v>
      </c>
      <c r="L266" s="13" t="s">
        <v>2480</v>
      </c>
      <c r="M266" s="3" t="s">
        <v>2481</v>
      </c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>
      <c r="A267" s="12" t="s">
        <v>2482</v>
      </c>
      <c r="B267" s="3" t="s">
        <v>2483</v>
      </c>
      <c r="C267" s="3" t="s">
        <v>1884</v>
      </c>
      <c r="D267" s="3" t="s">
        <v>1885</v>
      </c>
      <c r="E267" s="3" t="s">
        <v>2415</v>
      </c>
      <c r="F267" s="3" t="s">
        <v>2426</v>
      </c>
      <c r="G267" s="3" t="s">
        <v>2484</v>
      </c>
      <c r="H267" s="3" t="s">
        <v>2485</v>
      </c>
      <c r="I267" s="13" t="s">
        <v>2486</v>
      </c>
      <c r="J267" s="3"/>
      <c r="K267" s="3" t="s">
        <v>2487</v>
      </c>
      <c r="L267" s="13" t="s">
        <v>255</v>
      </c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>
      <c r="A268" s="12" t="s">
        <v>2488</v>
      </c>
      <c r="B268" s="3" t="s">
        <v>2489</v>
      </c>
      <c r="C268" s="3" t="s">
        <v>1884</v>
      </c>
      <c r="D268" s="3" t="s">
        <v>1885</v>
      </c>
      <c r="E268" s="3" t="s">
        <v>2415</v>
      </c>
      <c r="F268" s="3" t="s">
        <v>2416</v>
      </c>
      <c r="G268" s="3" t="s">
        <v>2490</v>
      </c>
      <c r="H268" s="3" t="s">
        <v>2491</v>
      </c>
      <c r="I268" s="13" t="s">
        <v>2492</v>
      </c>
      <c r="J268" s="3"/>
      <c r="K268" s="3" t="s">
        <v>2493</v>
      </c>
      <c r="L268" s="13" t="s">
        <v>2494</v>
      </c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>
      <c r="A269" s="12" t="s">
        <v>2495</v>
      </c>
      <c r="B269" s="3" t="s">
        <v>2496</v>
      </c>
      <c r="C269" s="3" t="s">
        <v>2497</v>
      </c>
      <c r="D269" s="3" t="s">
        <v>2498</v>
      </c>
      <c r="E269" s="3" t="s">
        <v>2499</v>
      </c>
      <c r="F269" s="3" t="s">
        <v>2500</v>
      </c>
      <c r="G269" s="3" t="s">
        <v>2501</v>
      </c>
      <c r="H269" s="3" t="s">
        <v>2502</v>
      </c>
      <c r="I269" s="13" t="s">
        <v>2503</v>
      </c>
      <c r="J269" s="3" t="s">
        <v>2504</v>
      </c>
      <c r="K269" s="3" t="s">
        <v>2505</v>
      </c>
      <c r="L269" s="13" t="s">
        <v>2506</v>
      </c>
      <c r="M269" s="3" t="s">
        <v>1411</v>
      </c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>
      <c r="A270" s="12" t="s">
        <v>2507</v>
      </c>
      <c r="B270" s="3" t="s">
        <v>2508</v>
      </c>
      <c r="C270" s="3" t="s">
        <v>2497</v>
      </c>
      <c r="D270" s="3" t="s">
        <v>2498</v>
      </c>
      <c r="E270" s="3" t="s">
        <v>2499</v>
      </c>
      <c r="F270" s="3" t="s">
        <v>2500</v>
      </c>
      <c r="G270" s="3" t="s">
        <v>2509</v>
      </c>
      <c r="H270" s="3" t="s">
        <v>2510</v>
      </c>
      <c r="I270" s="13" t="s">
        <v>2511</v>
      </c>
      <c r="J270" s="3" t="s">
        <v>2512</v>
      </c>
      <c r="K270" s="3" t="s">
        <v>2513</v>
      </c>
      <c r="L270" s="13" t="s">
        <v>280</v>
      </c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>
      <c r="A271" s="12" t="s">
        <v>2514</v>
      </c>
      <c r="B271" s="3" t="s">
        <v>2515</v>
      </c>
      <c r="C271" s="3" t="s">
        <v>2497</v>
      </c>
      <c r="D271" s="3" t="s">
        <v>2498</v>
      </c>
      <c r="E271" s="3" t="s">
        <v>2499</v>
      </c>
      <c r="F271" s="3" t="s">
        <v>2516</v>
      </c>
      <c r="G271" s="3" t="s">
        <v>2517</v>
      </c>
      <c r="H271" s="3" t="s">
        <v>2518</v>
      </c>
      <c r="I271" s="13" t="s">
        <v>2519</v>
      </c>
      <c r="J271" s="3" t="s">
        <v>2520</v>
      </c>
      <c r="K271" s="3" t="s">
        <v>2521</v>
      </c>
      <c r="L271" s="13" t="s">
        <v>2522</v>
      </c>
      <c r="M271" s="3" t="s">
        <v>1411</v>
      </c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>
      <c r="A272" s="12" t="s">
        <v>2523</v>
      </c>
      <c r="B272" s="3" t="s">
        <v>2524</v>
      </c>
      <c r="C272" s="3" t="s">
        <v>2525</v>
      </c>
      <c r="D272" s="3" t="s">
        <v>2498</v>
      </c>
      <c r="E272" s="3" t="s">
        <v>2526</v>
      </c>
      <c r="F272" s="3" t="s">
        <v>2527</v>
      </c>
      <c r="G272" s="3" t="s">
        <v>2528</v>
      </c>
      <c r="H272" s="3" t="s">
        <v>2529</v>
      </c>
      <c r="I272" s="13" t="s">
        <v>2530</v>
      </c>
      <c r="J272" s="3" t="s">
        <v>2531</v>
      </c>
      <c r="K272" s="3" t="s">
        <v>2532</v>
      </c>
      <c r="L272" s="13" t="s">
        <v>2533</v>
      </c>
      <c r="M272" s="3" t="s">
        <v>2534</v>
      </c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>
      <c r="A273" s="12" t="s">
        <v>2535</v>
      </c>
      <c r="B273" s="3" t="s">
        <v>2536</v>
      </c>
      <c r="C273" s="3" t="s">
        <v>2525</v>
      </c>
      <c r="D273" s="3" t="s">
        <v>2498</v>
      </c>
      <c r="E273" s="3" t="s">
        <v>2526</v>
      </c>
      <c r="F273" s="3" t="s">
        <v>2527</v>
      </c>
      <c r="G273" s="3" t="s">
        <v>2537</v>
      </c>
      <c r="H273" s="3" t="s">
        <v>2538</v>
      </c>
      <c r="I273" s="13" t="s">
        <v>2539</v>
      </c>
      <c r="J273" s="3" t="s">
        <v>2540</v>
      </c>
      <c r="K273" s="3" t="s">
        <v>2541</v>
      </c>
      <c r="L273" s="13"/>
      <c r="M273" s="3" t="s">
        <v>2542</v>
      </c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>
      <c r="A274" s="12" t="s">
        <v>2543</v>
      </c>
      <c r="B274" s="3" t="s">
        <v>2544</v>
      </c>
      <c r="C274" s="3" t="s">
        <v>2525</v>
      </c>
      <c r="D274" s="3" t="s">
        <v>2498</v>
      </c>
      <c r="E274" s="3" t="s">
        <v>2526</v>
      </c>
      <c r="F274" s="3" t="s">
        <v>2545</v>
      </c>
      <c r="G274" s="3" t="s">
        <v>2546</v>
      </c>
      <c r="H274" s="3" t="s">
        <v>2547</v>
      </c>
      <c r="I274" s="13" t="s">
        <v>2548</v>
      </c>
      <c r="J274" s="3" t="s">
        <v>2549</v>
      </c>
      <c r="K274" s="3" t="s">
        <v>2550</v>
      </c>
      <c r="L274" s="13" t="s">
        <v>2551</v>
      </c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>
      <c r="A275" s="12" t="s">
        <v>2552</v>
      </c>
      <c r="B275" s="3" t="s">
        <v>2553</v>
      </c>
      <c r="C275" s="3" t="s">
        <v>2525</v>
      </c>
      <c r="D275" s="3" t="s">
        <v>2498</v>
      </c>
      <c r="E275" s="3" t="s">
        <v>2526</v>
      </c>
      <c r="F275" s="3" t="s">
        <v>2554</v>
      </c>
      <c r="G275" s="3" t="s">
        <v>2555</v>
      </c>
      <c r="H275" s="3" t="s">
        <v>2556</v>
      </c>
      <c r="I275" s="13" t="s">
        <v>2557</v>
      </c>
      <c r="J275" s="3" t="s">
        <v>2558</v>
      </c>
      <c r="K275" s="3" t="s">
        <v>2559</v>
      </c>
      <c r="L275" s="13" t="s">
        <v>2560</v>
      </c>
      <c r="M275" s="3" t="s">
        <v>2561</v>
      </c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>
      <c r="A276" s="12" t="s">
        <v>2562</v>
      </c>
      <c r="B276" s="3" t="s">
        <v>2563</v>
      </c>
      <c r="C276" s="3" t="s">
        <v>2525</v>
      </c>
      <c r="D276" s="3" t="s">
        <v>2498</v>
      </c>
      <c r="E276" s="3" t="s">
        <v>2526</v>
      </c>
      <c r="F276" s="3" t="s">
        <v>2554</v>
      </c>
      <c r="G276" s="3" t="s">
        <v>2564</v>
      </c>
      <c r="H276" s="3" t="s">
        <v>2565</v>
      </c>
      <c r="I276" s="13" t="s">
        <v>2566</v>
      </c>
      <c r="J276" s="3" t="s">
        <v>2567</v>
      </c>
      <c r="K276" s="3" t="s">
        <v>2568</v>
      </c>
      <c r="L276" s="13" t="s">
        <v>280</v>
      </c>
      <c r="M276" s="3" t="s">
        <v>2569</v>
      </c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>
      <c r="A277" s="12" t="s">
        <v>2570</v>
      </c>
      <c r="B277" s="3" t="s">
        <v>2571</v>
      </c>
      <c r="C277" s="3" t="s">
        <v>2525</v>
      </c>
      <c r="D277" s="3" t="s">
        <v>2498</v>
      </c>
      <c r="E277" s="3" t="s">
        <v>2526</v>
      </c>
      <c r="F277" s="3" t="s">
        <v>2572</v>
      </c>
      <c r="G277" s="3" t="s">
        <v>2573</v>
      </c>
      <c r="H277" s="3" t="s">
        <v>2574</v>
      </c>
      <c r="I277" s="13" t="s">
        <v>2575</v>
      </c>
      <c r="J277" s="3" t="s">
        <v>2576</v>
      </c>
      <c r="K277" s="3" t="s">
        <v>2577</v>
      </c>
      <c r="L277" s="13" t="s">
        <v>2578</v>
      </c>
      <c r="M277" s="3" t="s">
        <v>2579</v>
      </c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>
      <c r="A278" s="12" t="s">
        <v>2580</v>
      </c>
      <c r="B278" s="3" t="s">
        <v>2581</v>
      </c>
      <c r="C278" s="3" t="s">
        <v>2582</v>
      </c>
      <c r="D278" s="3" t="s">
        <v>2498</v>
      </c>
      <c r="E278" s="3" t="s">
        <v>2583</v>
      </c>
      <c r="F278" s="3" t="s">
        <v>2584</v>
      </c>
      <c r="G278" s="3" t="s">
        <v>2585</v>
      </c>
      <c r="H278" s="3" t="s">
        <v>2586</v>
      </c>
      <c r="I278" s="13" t="s">
        <v>2587</v>
      </c>
      <c r="J278" s="3"/>
      <c r="K278" s="3" t="s">
        <v>2588</v>
      </c>
      <c r="L278" s="13" t="s">
        <v>280</v>
      </c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>
      <c r="A279" s="12" t="s">
        <v>2589</v>
      </c>
      <c r="B279" s="3" t="s">
        <v>2590</v>
      </c>
      <c r="C279" s="3" t="s">
        <v>2591</v>
      </c>
      <c r="D279" s="3" t="s">
        <v>2498</v>
      </c>
      <c r="E279" s="3" t="s">
        <v>2526</v>
      </c>
      <c r="F279" s="3" t="s">
        <v>2592</v>
      </c>
      <c r="G279" s="3" t="s">
        <v>2593</v>
      </c>
      <c r="H279" s="3" t="s">
        <v>2594</v>
      </c>
      <c r="I279" s="13" t="s">
        <v>2595</v>
      </c>
      <c r="J279" s="3" t="s">
        <v>2596</v>
      </c>
      <c r="K279" s="3" t="s">
        <v>2597</v>
      </c>
      <c r="L279" s="13" t="s">
        <v>280</v>
      </c>
      <c r="M279" s="3" t="s">
        <v>2598</v>
      </c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>
      <c r="A280" s="12" t="s">
        <v>2599</v>
      </c>
      <c r="B280" s="3" t="s">
        <v>2590</v>
      </c>
      <c r="C280" s="3" t="s">
        <v>2591</v>
      </c>
      <c r="D280" s="3" t="s">
        <v>2498</v>
      </c>
      <c r="E280" s="3" t="s">
        <v>2526</v>
      </c>
      <c r="F280" s="3" t="s">
        <v>2592</v>
      </c>
      <c r="G280" s="3" t="s">
        <v>2600</v>
      </c>
      <c r="H280" s="3" t="s">
        <v>2601</v>
      </c>
      <c r="I280" s="13" t="s">
        <v>2602</v>
      </c>
      <c r="J280" s="3" t="s">
        <v>2596</v>
      </c>
      <c r="K280" s="3" t="s">
        <v>2603</v>
      </c>
      <c r="L280" s="13" t="s">
        <v>2604</v>
      </c>
      <c r="M280" s="3" t="s">
        <v>2605</v>
      </c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>
      <c r="A281" s="12" t="s">
        <v>2606</v>
      </c>
      <c r="B281" s="3" t="s">
        <v>2607</v>
      </c>
      <c r="C281" s="3" t="s">
        <v>2591</v>
      </c>
      <c r="D281" s="3" t="s">
        <v>2498</v>
      </c>
      <c r="E281" s="3" t="s">
        <v>2526</v>
      </c>
      <c r="F281" s="3" t="s">
        <v>2592</v>
      </c>
      <c r="G281" s="3" t="s">
        <v>2608</v>
      </c>
      <c r="H281" s="3" t="s">
        <v>2609</v>
      </c>
      <c r="I281" s="13" t="s">
        <v>2610</v>
      </c>
      <c r="J281" s="3"/>
      <c r="K281" s="3" t="s">
        <v>2611</v>
      </c>
      <c r="L281" s="13" t="s">
        <v>280</v>
      </c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>
      <c r="A282" s="12" t="s">
        <v>2612</v>
      </c>
      <c r="B282" s="3" t="s">
        <v>2613</v>
      </c>
      <c r="C282" s="3" t="s">
        <v>2591</v>
      </c>
      <c r="D282" s="3" t="s">
        <v>2498</v>
      </c>
      <c r="E282" s="3" t="s">
        <v>2526</v>
      </c>
      <c r="F282" s="3" t="s">
        <v>2614</v>
      </c>
      <c r="G282" s="3" t="s">
        <v>2615</v>
      </c>
      <c r="H282" s="3" t="s">
        <v>2616</v>
      </c>
      <c r="I282" s="13" t="s">
        <v>2617</v>
      </c>
      <c r="J282" s="3" t="s">
        <v>2618</v>
      </c>
      <c r="K282" s="3" t="s">
        <v>2619</v>
      </c>
      <c r="L282" s="13" t="s">
        <v>2620</v>
      </c>
      <c r="M282" s="3" t="s">
        <v>2621</v>
      </c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>
      <c r="A283" s="12" t="s">
        <v>2622</v>
      </c>
      <c r="B283" s="3" t="s">
        <v>2623</v>
      </c>
      <c r="C283" s="3" t="s">
        <v>2591</v>
      </c>
      <c r="D283" s="3" t="s">
        <v>2498</v>
      </c>
      <c r="E283" s="3" t="s">
        <v>2526</v>
      </c>
      <c r="F283" s="3" t="s">
        <v>2614</v>
      </c>
      <c r="G283" s="3" t="s">
        <v>2624</v>
      </c>
      <c r="H283" s="3" t="s">
        <v>2625</v>
      </c>
      <c r="I283" s="13" t="s">
        <v>2626</v>
      </c>
      <c r="J283" s="3" t="s">
        <v>2627</v>
      </c>
      <c r="K283" s="3" t="s">
        <v>2628</v>
      </c>
      <c r="L283" s="13" t="s">
        <v>2629</v>
      </c>
      <c r="M283" s="3" t="s">
        <v>2630</v>
      </c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>
      <c r="A284" s="12" t="s">
        <v>2631</v>
      </c>
      <c r="B284" s="3" t="s">
        <v>2632</v>
      </c>
      <c r="C284" s="3" t="s">
        <v>2591</v>
      </c>
      <c r="D284" s="3" t="s">
        <v>2498</v>
      </c>
      <c r="E284" s="3" t="s">
        <v>2526</v>
      </c>
      <c r="F284" s="3" t="s">
        <v>2614</v>
      </c>
      <c r="G284" s="3" t="s">
        <v>2633</v>
      </c>
      <c r="H284" s="3" t="s">
        <v>2634</v>
      </c>
      <c r="I284" s="13" t="s">
        <v>2635</v>
      </c>
      <c r="J284" s="3" t="s">
        <v>2636</v>
      </c>
      <c r="K284" s="3" t="s">
        <v>2637</v>
      </c>
      <c r="L284" s="13" t="s">
        <v>2638</v>
      </c>
      <c r="M284" s="3" t="s">
        <v>2639</v>
      </c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>
      <c r="A285" s="12" t="s">
        <v>65</v>
      </c>
      <c r="B285" s="3" t="s">
        <v>2640</v>
      </c>
      <c r="C285" s="3" t="s">
        <v>2591</v>
      </c>
      <c r="D285" s="3" t="s">
        <v>2498</v>
      </c>
      <c r="E285" s="3" t="s">
        <v>2526</v>
      </c>
      <c r="F285" s="3" t="s">
        <v>2614</v>
      </c>
      <c r="G285" s="3" t="s">
        <v>509</v>
      </c>
      <c r="H285" s="3" t="s">
        <v>2641</v>
      </c>
      <c r="I285" s="13" t="s">
        <v>2642</v>
      </c>
      <c r="J285" s="3"/>
      <c r="K285" s="3" t="s">
        <v>2643</v>
      </c>
      <c r="L285" s="13" t="s">
        <v>280</v>
      </c>
      <c r="M285" s="3" t="s">
        <v>2630</v>
      </c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>
      <c r="A286" s="12" t="s">
        <v>69</v>
      </c>
      <c r="B286" s="3" t="s">
        <v>2644</v>
      </c>
      <c r="C286" s="3" t="s">
        <v>2591</v>
      </c>
      <c r="D286" s="3" t="s">
        <v>2498</v>
      </c>
      <c r="E286" s="3" t="s">
        <v>2526</v>
      </c>
      <c r="F286" s="3" t="s">
        <v>2614</v>
      </c>
      <c r="G286" s="3" t="s">
        <v>509</v>
      </c>
      <c r="H286" s="3" t="s">
        <v>2645</v>
      </c>
      <c r="I286" s="13"/>
      <c r="J286" s="3"/>
      <c r="K286" s="3" t="s">
        <v>2646</v>
      </c>
      <c r="L286" s="13" t="s">
        <v>280</v>
      </c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>
      <c r="A287" s="12" t="s">
        <v>73</v>
      </c>
      <c r="B287" s="3" t="s">
        <v>2647</v>
      </c>
      <c r="C287" s="3" t="s">
        <v>2591</v>
      </c>
      <c r="D287" s="3" t="s">
        <v>2498</v>
      </c>
      <c r="E287" s="3" t="s">
        <v>2526</v>
      </c>
      <c r="F287" s="3" t="s">
        <v>2614</v>
      </c>
      <c r="G287" s="3" t="s">
        <v>509</v>
      </c>
      <c r="H287" s="3" t="s">
        <v>2648</v>
      </c>
      <c r="I287" s="13" t="s">
        <v>2649</v>
      </c>
      <c r="J287" s="3"/>
      <c r="K287" s="3" t="s">
        <v>2650</v>
      </c>
      <c r="L287" s="13" t="s">
        <v>280</v>
      </c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>
      <c r="A288" s="12" t="s">
        <v>2651</v>
      </c>
      <c r="B288" s="3" t="s">
        <v>2652</v>
      </c>
      <c r="C288" s="3" t="s">
        <v>2591</v>
      </c>
      <c r="D288" s="3" t="s">
        <v>2498</v>
      </c>
      <c r="E288" s="3" t="s">
        <v>2526</v>
      </c>
      <c r="F288" s="3" t="s">
        <v>2592</v>
      </c>
      <c r="G288" s="3" t="s">
        <v>2653</v>
      </c>
      <c r="H288" s="3" t="s">
        <v>2654</v>
      </c>
      <c r="I288" s="13" t="s">
        <v>2655</v>
      </c>
      <c r="J288" s="3" t="s">
        <v>2656</v>
      </c>
      <c r="K288" s="3" t="s">
        <v>2657</v>
      </c>
      <c r="L288" s="13" t="s">
        <v>2658</v>
      </c>
      <c r="M288" s="3" t="s">
        <v>2659</v>
      </c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>
      <c r="A289" s="12" t="s">
        <v>2660</v>
      </c>
      <c r="B289" s="3" t="s">
        <v>2661</v>
      </c>
      <c r="C289" s="3" t="s">
        <v>2591</v>
      </c>
      <c r="D289" s="3" t="s">
        <v>2498</v>
      </c>
      <c r="E289" s="3" t="s">
        <v>2526</v>
      </c>
      <c r="F289" s="3" t="s">
        <v>2592</v>
      </c>
      <c r="G289" s="3" t="s">
        <v>2662</v>
      </c>
      <c r="H289" s="3" t="s">
        <v>2663</v>
      </c>
      <c r="I289" s="13" t="s">
        <v>2664</v>
      </c>
      <c r="J289" s="3" t="s">
        <v>2665</v>
      </c>
      <c r="K289" s="3" t="s">
        <v>2666</v>
      </c>
      <c r="L289" s="13" t="s">
        <v>2658</v>
      </c>
      <c r="M289" s="3" t="s">
        <v>2667</v>
      </c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>
      <c r="A290" s="12" t="s">
        <v>2668</v>
      </c>
      <c r="B290" s="3" t="s">
        <v>2669</v>
      </c>
      <c r="C290" s="3" t="s">
        <v>2591</v>
      </c>
      <c r="D290" s="3" t="s">
        <v>2498</v>
      </c>
      <c r="E290" s="3" t="s">
        <v>2526</v>
      </c>
      <c r="F290" s="3" t="s">
        <v>2592</v>
      </c>
      <c r="G290" s="3" t="s">
        <v>2670</v>
      </c>
      <c r="H290" s="3" t="s">
        <v>2671</v>
      </c>
      <c r="I290" s="13" t="s">
        <v>2672</v>
      </c>
      <c r="J290" s="3" t="s">
        <v>2665</v>
      </c>
      <c r="K290" s="3" t="s">
        <v>2673</v>
      </c>
      <c r="L290" s="13" t="s">
        <v>2658</v>
      </c>
      <c r="M290" s="3" t="s">
        <v>2667</v>
      </c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>
      <c r="A291" s="12" t="s">
        <v>2674</v>
      </c>
      <c r="B291" s="3" t="s">
        <v>2675</v>
      </c>
      <c r="C291" s="3" t="s">
        <v>2591</v>
      </c>
      <c r="D291" s="3" t="s">
        <v>2498</v>
      </c>
      <c r="E291" s="3" t="s">
        <v>2526</v>
      </c>
      <c r="F291" s="3" t="s">
        <v>2592</v>
      </c>
      <c r="G291" s="3" t="s">
        <v>2676</v>
      </c>
      <c r="H291" s="3" t="s">
        <v>2677</v>
      </c>
      <c r="I291" s="13" t="s">
        <v>2678</v>
      </c>
      <c r="J291" s="3" t="s">
        <v>2679</v>
      </c>
      <c r="K291" s="3" t="s">
        <v>2680</v>
      </c>
      <c r="L291" s="13" t="s">
        <v>2681</v>
      </c>
      <c r="M291" s="3" t="s">
        <v>2682</v>
      </c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>
      <c r="A292" s="12" t="s">
        <v>2683</v>
      </c>
      <c r="B292" s="3" t="s">
        <v>2684</v>
      </c>
      <c r="C292" s="3" t="s">
        <v>2591</v>
      </c>
      <c r="D292" s="3" t="s">
        <v>2498</v>
      </c>
      <c r="E292" s="3" t="s">
        <v>2526</v>
      </c>
      <c r="F292" s="3" t="s">
        <v>2592</v>
      </c>
      <c r="G292" s="3" t="s">
        <v>2685</v>
      </c>
      <c r="H292" s="3" t="s">
        <v>2686</v>
      </c>
      <c r="I292" s="13" t="s">
        <v>2687</v>
      </c>
      <c r="J292" s="3" t="s">
        <v>2688</v>
      </c>
      <c r="K292" s="3" t="s">
        <v>2689</v>
      </c>
      <c r="L292" s="13" t="s">
        <v>2681</v>
      </c>
      <c r="M292" s="3" t="s">
        <v>2690</v>
      </c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>
      <c r="A293" s="12" t="s">
        <v>2691</v>
      </c>
      <c r="B293" s="3" t="s">
        <v>2692</v>
      </c>
      <c r="C293" s="3" t="s">
        <v>2591</v>
      </c>
      <c r="D293" s="3" t="s">
        <v>2498</v>
      </c>
      <c r="E293" s="3" t="s">
        <v>2526</v>
      </c>
      <c r="F293" s="3" t="s">
        <v>2592</v>
      </c>
      <c r="G293" s="3" t="s">
        <v>2693</v>
      </c>
      <c r="H293" s="3" t="s">
        <v>2694</v>
      </c>
      <c r="I293" s="13" t="s">
        <v>2695</v>
      </c>
      <c r="J293" s="3" t="s">
        <v>2696</v>
      </c>
      <c r="K293" s="3" t="s">
        <v>2697</v>
      </c>
      <c r="L293" s="13" t="s">
        <v>2698</v>
      </c>
      <c r="M293" s="3" t="s">
        <v>2699</v>
      </c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>
      <c r="A294" s="12" t="s">
        <v>2700</v>
      </c>
      <c r="B294" s="3" t="s">
        <v>2701</v>
      </c>
      <c r="C294" s="3" t="s">
        <v>2591</v>
      </c>
      <c r="D294" s="3" t="s">
        <v>2498</v>
      </c>
      <c r="E294" s="3" t="s">
        <v>2526</v>
      </c>
      <c r="F294" s="3" t="s">
        <v>2592</v>
      </c>
      <c r="G294" s="3" t="s">
        <v>2702</v>
      </c>
      <c r="H294" s="3" t="s">
        <v>2703</v>
      </c>
      <c r="I294" s="13" t="s">
        <v>2704</v>
      </c>
      <c r="J294" s="3" t="s">
        <v>2705</v>
      </c>
      <c r="K294" s="3" t="s">
        <v>2706</v>
      </c>
      <c r="L294" s="13" t="s">
        <v>2707</v>
      </c>
      <c r="M294" s="3" t="s">
        <v>2708</v>
      </c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>
      <c r="A295" s="12" t="s">
        <v>2709</v>
      </c>
      <c r="B295" s="3" t="s">
        <v>2710</v>
      </c>
      <c r="C295" s="3" t="s">
        <v>2591</v>
      </c>
      <c r="D295" s="3" t="s">
        <v>2498</v>
      </c>
      <c r="E295" s="3" t="s">
        <v>2526</v>
      </c>
      <c r="F295" s="3" t="s">
        <v>2711</v>
      </c>
      <c r="G295" s="3" t="s">
        <v>2712</v>
      </c>
      <c r="H295" s="3" t="s">
        <v>2713</v>
      </c>
      <c r="I295" s="13" t="s">
        <v>2714</v>
      </c>
      <c r="J295" s="3" t="s">
        <v>2715</v>
      </c>
      <c r="K295" s="3" t="s">
        <v>2716</v>
      </c>
      <c r="L295" s="13" t="s">
        <v>2717</v>
      </c>
      <c r="M295" s="3" t="s">
        <v>2718</v>
      </c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>
      <c r="A296" s="12" t="s">
        <v>2719</v>
      </c>
      <c r="B296" s="3" t="s">
        <v>2720</v>
      </c>
      <c r="C296" s="3" t="s">
        <v>2591</v>
      </c>
      <c r="D296" s="3" t="s">
        <v>2498</v>
      </c>
      <c r="E296" s="3" t="s">
        <v>2526</v>
      </c>
      <c r="F296" s="3" t="s">
        <v>2614</v>
      </c>
      <c r="G296" s="3" t="s">
        <v>2721</v>
      </c>
      <c r="H296" s="3" t="s">
        <v>2722</v>
      </c>
      <c r="I296" s="13" t="s">
        <v>2723</v>
      </c>
      <c r="J296" s="3"/>
      <c r="K296" s="3" t="s">
        <v>2724</v>
      </c>
      <c r="L296" s="13" t="s">
        <v>280</v>
      </c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>
      <c r="A297" s="12" t="s">
        <v>2725</v>
      </c>
      <c r="B297" s="3" t="s">
        <v>2726</v>
      </c>
      <c r="C297" s="3" t="s">
        <v>2591</v>
      </c>
      <c r="D297" s="3" t="s">
        <v>2498</v>
      </c>
      <c r="E297" s="3" t="s">
        <v>2526</v>
      </c>
      <c r="F297" s="3" t="s">
        <v>2614</v>
      </c>
      <c r="G297" s="3" t="s">
        <v>2727</v>
      </c>
      <c r="H297" s="3" t="s">
        <v>2728</v>
      </c>
      <c r="I297" s="13" t="s">
        <v>2729</v>
      </c>
      <c r="J297" s="3" t="s">
        <v>2730</v>
      </c>
      <c r="K297" s="3" t="s">
        <v>2731</v>
      </c>
      <c r="L297" s="13" t="s">
        <v>246</v>
      </c>
      <c r="M297" s="3" t="s">
        <v>2732</v>
      </c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>
      <c r="A298" s="12" t="s">
        <v>2733</v>
      </c>
      <c r="B298" s="3" t="s">
        <v>2734</v>
      </c>
      <c r="C298" s="3" t="s">
        <v>2591</v>
      </c>
      <c r="D298" s="3" t="s">
        <v>2498</v>
      </c>
      <c r="E298" s="3" t="s">
        <v>2526</v>
      </c>
      <c r="F298" s="3" t="s">
        <v>2614</v>
      </c>
      <c r="G298" s="3" t="s">
        <v>2735</v>
      </c>
      <c r="H298" s="3" t="s">
        <v>2736</v>
      </c>
      <c r="I298" s="13" t="s">
        <v>2737</v>
      </c>
      <c r="J298" s="3" t="s">
        <v>2738</v>
      </c>
      <c r="K298" s="3" t="s">
        <v>2739</v>
      </c>
      <c r="L298" s="13" t="s">
        <v>2658</v>
      </c>
      <c r="M298" s="3" t="s">
        <v>2740</v>
      </c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>
      <c r="A299" s="12" t="s">
        <v>2741</v>
      </c>
      <c r="B299" s="3" t="s">
        <v>2742</v>
      </c>
      <c r="C299" s="3" t="s">
        <v>2591</v>
      </c>
      <c r="D299" s="3" t="s">
        <v>2498</v>
      </c>
      <c r="E299" s="3" t="s">
        <v>2526</v>
      </c>
      <c r="F299" s="3" t="s">
        <v>2743</v>
      </c>
      <c r="G299" s="3" t="s">
        <v>2744</v>
      </c>
      <c r="H299" s="3" t="s">
        <v>2745</v>
      </c>
      <c r="I299" s="13" t="s">
        <v>2746</v>
      </c>
      <c r="J299" s="3" t="s">
        <v>2747</v>
      </c>
      <c r="K299" s="3" t="s">
        <v>2748</v>
      </c>
      <c r="L299" s="13" t="s">
        <v>2681</v>
      </c>
      <c r="M299" s="3" t="s">
        <v>2749</v>
      </c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>
      <c r="A300" s="12" t="s">
        <v>2750</v>
      </c>
      <c r="B300" s="3" t="s">
        <v>2751</v>
      </c>
      <c r="C300" s="3" t="s">
        <v>2591</v>
      </c>
      <c r="D300" s="3" t="s">
        <v>2498</v>
      </c>
      <c r="E300" s="3" t="s">
        <v>2526</v>
      </c>
      <c r="F300" s="3" t="s">
        <v>2614</v>
      </c>
      <c r="G300" s="3" t="s">
        <v>2752</v>
      </c>
      <c r="H300" s="3" t="s">
        <v>2753</v>
      </c>
      <c r="I300" s="13" t="s">
        <v>2754</v>
      </c>
      <c r="J300" s="3" t="s">
        <v>2755</v>
      </c>
      <c r="K300" s="3" t="s">
        <v>2756</v>
      </c>
      <c r="L300" s="13" t="s">
        <v>2681</v>
      </c>
      <c r="M300" s="3" t="s">
        <v>2757</v>
      </c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>
      <c r="A301" s="12" t="s">
        <v>2758</v>
      </c>
      <c r="B301" s="3" t="s">
        <v>2759</v>
      </c>
      <c r="C301" s="3" t="s">
        <v>2591</v>
      </c>
      <c r="D301" s="3" t="s">
        <v>2498</v>
      </c>
      <c r="E301" s="3" t="s">
        <v>2526</v>
      </c>
      <c r="F301" s="3" t="s">
        <v>2760</v>
      </c>
      <c r="G301" s="3" t="s">
        <v>2761</v>
      </c>
      <c r="H301" s="3" t="s">
        <v>2762</v>
      </c>
      <c r="I301" s="13" t="s">
        <v>2763</v>
      </c>
      <c r="J301" s="3" t="s">
        <v>2764</v>
      </c>
      <c r="K301" s="3" t="s">
        <v>2765</v>
      </c>
      <c r="L301" s="13" t="s">
        <v>2681</v>
      </c>
      <c r="M301" s="3" t="s">
        <v>2766</v>
      </c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>
      <c r="A302" s="12" t="s">
        <v>2767</v>
      </c>
      <c r="B302" s="3" t="s">
        <v>2768</v>
      </c>
      <c r="C302" s="3" t="s">
        <v>2591</v>
      </c>
      <c r="D302" s="3" t="s">
        <v>2498</v>
      </c>
      <c r="E302" s="3" t="s">
        <v>2526</v>
      </c>
      <c r="F302" s="3" t="s">
        <v>2614</v>
      </c>
      <c r="G302" s="3" t="s">
        <v>2769</v>
      </c>
      <c r="H302" s="3" t="s">
        <v>2770</v>
      </c>
      <c r="I302" s="13"/>
      <c r="J302" s="3" t="s">
        <v>2771</v>
      </c>
      <c r="K302" s="3" t="s">
        <v>2772</v>
      </c>
      <c r="L302" s="13" t="s">
        <v>2773</v>
      </c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>
      <c r="A303" s="12" t="s">
        <v>2774</v>
      </c>
      <c r="B303" s="3" t="s">
        <v>2775</v>
      </c>
      <c r="C303" s="3" t="s">
        <v>2591</v>
      </c>
      <c r="D303" s="3" t="s">
        <v>2498</v>
      </c>
      <c r="E303" s="3" t="s">
        <v>2526</v>
      </c>
      <c r="F303" s="3" t="s">
        <v>2776</v>
      </c>
      <c r="G303" s="3" t="s">
        <v>509</v>
      </c>
      <c r="H303" s="3" t="s">
        <v>2777</v>
      </c>
      <c r="I303" s="13" t="s">
        <v>2778</v>
      </c>
      <c r="J303" s="3"/>
      <c r="K303" s="3" t="s">
        <v>2779</v>
      </c>
      <c r="L303" s="13" t="s">
        <v>280</v>
      </c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>
      <c r="A304" s="12" t="s">
        <v>2780</v>
      </c>
      <c r="B304" s="3" t="s">
        <v>2781</v>
      </c>
      <c r="C304" s="3" t="s">
        <v>2591</v>
      </c>
      <c r="D304" s="3" t="s">
        <v>2498</v>
      </c>
      <c r="E304" s="3" t="s">
        <v>2526</v>
      </c>
      <c r="F304" s="3" t="s">
        <v>2776</v>
      </c>
      <c r="G304" s="3" t="s">
        <v>2782</v>
      </c>
      <c r="H304" s="3" t="s">
        <v>2783</v>
      </c>
      <c r="I304" s="13" t="s">
        <v>2784</v>
      </c>
      <c r="J304" s="3"/>
      <c r="K304" s="3" t="s">
        <v>2785</v>
      </c>
      <c r="L304" s="13" t="s">
        <v>280</v>
      </c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>
      <c r="A305" s="12" t="s">
        <v>2786</v>
      </c>
      <c r="B305" s="3" t="s">
        <v>2787</v>
      </c>
      <c r="C305" s="3" t="s">
        <v>2591</v>
      </c>
      <c r="D305" s="3" t="s">
        <v>2498</v>
      </c>
      <c r="E305" s="3" t="s">
        <v>2526</v>
      </c>
      <c r="F305" s="3" t="s">
        <v>2776</v>
      </c>
      <c r="G305" s="3" t="s">
        <v>509</v>
      </c>
      <c r="H305" s="3" t="s">
        <v>2788</v>
      </c>
      <c r="I305" s="13"/>
      <c r="J305" s="3"/>
      <c r="K305" s="3" t="s">
        <v>2789</v>
      </c>
      <c r="L305" s="13" t="s">
        <v>280</v>
      </c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>
      <c r="A306" s="12" t="s">
        <v>2790</v>
      </c>
      <c r="B306" s="3" t="s">
        <v>2791</v>
      </c>
      <c r="C306" s="3" t="s">
        <v>2591</v>
      </c>
      <c r="D306" s="3" t="s">
        <v>2498</v>
      </c>
      <c r="E306" s="3" t="s">
        <v>2526</v>
      </c>
      <c r="F306" s="3" t="s">
        <v>2614</v>
      </c>
      <c r="G306" s="3" t="s">
        <v>2792</v>
      </c>
      <c r="H306" s="3" t="s">
        <v>2793</v>
      </c>
      <c r="I306" s="13" t="s">
        <v>2794</v>
      </c>
      <c r="J306" s="3" t="s">
        <v>2795</v>
      </c>
      <c r="K306" s="3" t="s">
        <v>2796</v>
      </c>
      <c r="L306" s="13" t="s">
        <v>2797</v>
      </c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>
      <c r="A307" s="12" t="s">
        <v>2798</v>
      </c>
      <c r="B307" s="3" t="s">
        <v>2799</v>
      </c>
      <c r="C307" s="3" t="s">
        <v>2800</v>
      </c>
      <c r="D307" s="3" t="s">
        <v>2498</v>
      </c>
      <c r="E307" s="3" t="s">
        <v>2801</v>
      </c>
      <c r="F307" s="3" t="s">
        <v>2802</v>
      </c>
      <c r="G307" s="3" t="s">
        <v>2803</v>
      </c>
      <c r="H307" s="3" t="s">
        <v>2804</v>
      </c>
      <c r="I307" s="13" t="s">
        <v>2805</v>
      </c>
      <c r="J307" s="3" t="s">
        <v>2162</v>
      </c>
      <c r="K307" s="3" t="s">
        <v>2806</v>
      </c>
      <c r="L307" s="13" t="s">
        <v>2807</v>
      </c>
      <c r="M307" s="3" t="s">
        <v>2808</v>
      </c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>
      <c r="A308" s="12" t="s">
        <v>2809</v>
      </c>
      <c r="B308" s="3" t="s">
        <v>2810</v>
      </c>
      <c r="C308" s="3" t="s">
        <v>2800</v>
      </c>
      <c r="D308" s="3" t="s">
        <v>2498</v>
      </c>
      <c r="E308" s="3" t="s">
        <v>2801</v>
      </c>
      <c r="F308" s="3" t="s">
        <v>2811</v>
      </c>
      <c r="G308" s="3" t="s">
        <v>2812</v>
      </c>
      <c r="H308" s="3" t="s">
        <v>2813</v>
      </c>
      <c r="I308" s="13" t="s">
        <v>2814</v>
      </c>
      <c r="J308" s="3" t="s">
        <v>2815</v>
      </c>
      <c r="K308" s="3" t="s">
        <v>2816</v>
      </c>
      <c r="L308" s="13" t="s">
        <v>2817</v>
      </c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>
      <c r="A309" s="12" t="s">
        <v>2818</v>
      </c>
      <c r="B309" s="3" t="s">
        <v>2819</v>
      </c>
      <c r="C309" s="3" t="s">
        <v>2800</v>
      </c>
      <c r="D309" s="3" t="s">
        <v>2498</v>
      </c>
      <c r="E309" s="3" t="s">
        <v>2801</v>
      </c>
      <c r="F309" s="3" t="s">
        <v>2811</v>
      </c>
      <c r="G309" s="3" t="s">
        <v>2820</v>
      </c>
      <c r="H309" s="3" t="s">
        <v>2821</v>
      </c>
      <c r="I309" s="13" t="s">
        <v>2822</v>
      </c>
      <c r="J309" s="3" t="s">
        <v>2823</v>
      </c>
      <c r="K309" s="3" t="s">
        <v>2824</v>
      </c>
      <c r="L309" s="13" t="s">
        <v>2825</v>
      </c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>
      <c r="A310" s="12" t="s">
        <v>2826</v>
      </c>
      <c r="B310" s="3" t="s">
        <v>2827</v>
      </c>
      <c r="C310" s="3" t="s">
        <v>2800</v>
      </c>
      <c r="D310" s="3" t="s">
        <v>2498</v>
      </c>
      <c r="E310" s="3" t="s">
        <v>2801</v>
      </c>
      <c r="F310" s="3" t="s">
        <v>2811</v>
      </c>
      <c r="G310" s="3" t="s">
        <v>2828</v>
      </c>
      <c r="H310" s="3" t="s">
        <v>2829</v>
      </c>
      <c r="I310" s="13" t="s">
        <v>2830</v>
      </c>
      <c r="J310" s="3" t="s">
        <v>2831</v>
      </c>
      <c r="K310" s="3" t="s">
        <v>2832</v>
      </c>
      <c r="L310" s="13" t="s">
        <v>2833</v>
      </c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>
      <c r="A311" s="12" t="s">
        <v>2834</v>
      </c>
      <c r="B311" s="3" t="s">
        <v>2835</v>
      </c>
      <c r="C311" s="3" t="s">
        <v>2800</v>
      </c>
      <c r="D311" s="3" t="s">
        <v>2498</v>
      </c>
      <c r="E311" s="3" t="s">
        <v>2801</v>
      </c>
      <c r="F311" s="3" t="s">
        <v>2836</v>
      </c>
      <c r="G311" s="3" t="s">
        <v>2837</v>
      </c>
      <c r="H311" s="3" t="s">
        <v>2838</v>
      </c>
      <c r="I311" s="13" t="s">
        <v>2839</v>
      </c>
      <c r="J311" s="3" t="s">
        <v>2840</v>
      </c>
      <c r="K311" s="3" t="s">
        <v>2841</v>
      </c>
      <c r="L311" s="13" t="s">
        <v>2842</v>
      </c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>
      <c r="A312" s="12" t="s">
        <v>2843</v>
      </c>
      <c r="B312" s="3" t="s">
        <v>2844</v>
      </c>
      <c r="C312" s="3" t="s">
        <v>2800</v>
      </c>
      <c r="D312" s="3" t="s">
        <v>2498</v>
      </c>
      <c r="E312" s="3" t="s">
        <v>2801</v>
      </c>
      <c r="F312" s="3" t="s">
        <v>2836</v>
      </c>
      <c r="G312" s="3" t="s">
        <v>2845</v>
      </c>
      <c r="H312" s="3" t="s">
        <v>2846</v>
      </c>
      <c r="I312" s="13" t="s">
        <v>2847</v>
      </c>
      <c r="J312" s="3" t="s">
        <v>2848</v>
      </c>
      <c r="K312" s="3" t="s">
        <v>2849</v>
      </c>
      <c r="L312" s="13" t="s">
        <v>2850</v>
      </c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>
      <c r="A313" s="12" t="s">
        <v>2851</v>
      </c>
      <c r="B313" s="3" t="s">
        <v>2852</v>
      </c>
      <c r="C313" s="3" t="s">
        <v>2800</v>
      </c>
      <c r="D313" s="3" t="s">
        <v>2498</v>
      </c>
      <c r="E313" s="3" t="s">
        <v>2801</v>
      </c>
      <c r="F313" s="3" t="s">
        <v>2836</v>
      </c>
      <c r="G313" s="3" t="s">
        <v>2853</v>
      </c>
      <c r="H313" s="3" t="s">
        <v>2854</v>
      </c>
      <c r="I313" s="13"/>
      <c r="J313" s="3"/>
      <c r="K313" s="3" t="s">
        <v>2855</v>
      </c>
      <c r="L313" s="13" t="s">
        <v>2856</v>
      </c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>
      <c r="A314" s="12" t="s">
        <v>2857</v>
      </c>
      <c r="B314" s="3" t="s">
        <v>2858</v>
      </c>
      <c r="C314" s="3" t="s">
        <v>2800</v>
      </c>
      <c r="D314" s="3" t="s">
        <v>2498</v>
      </c>
      <c r="E314" s="3" t="s">
        <v>2801</v>
      </c>
      <c r="F314" s="3" t="s">
        <v>2836</v>
      </c>
      <c r="G314" s="3" t="s">
        <v>2859</v>
      </c>
      <c r="H314" s="3" t="s">
        <v>2860</v>
      </c>
      <c r="I314" s="13" t="s">
        <v>2861</v>
      </c>
      <c r="J314" s="3" t="s">
        <v>2862</v>
      </c>
      <c r="K314" s="3" t="s">
        <v>2863</v>
      </c>
      <c r="L314" s="13" t="s">
        <v>2864</v>
      </c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>
      <c r="A315" s="12" t="s">
        <v>2865</v>
      </c>
      <c r="B315" s="3" t="s">
        <v>2866</v>
      </c>
      <c r="C315" s="3" t="s">
        <v>2800</v>
      </c>
      <c r="D315" s="3" t="s">
        <v>2498</v>
      </c>
      <c r="E315" s="3" t="s">
        <v>2801</v>
      </c>
      <c r="F315" s="3" t="s">
        <v>2836</v>
      </c>
      <c r="G315" s="3" t="s">
        <v>2867</v>
      </c>
      <c r="H315" s="3" t="s">
        <v>2868</v>
      </c>
      <c r="I315" s="13" t="s">
        <v>2869</v>
      </c>
      <c r="J315" s="3" t="s">
        <v>2870</v>
      </c>
      <c r="K315" s="3" t="s">
        <v>2871</v>
      </c>
      <c r="L315" s="13" t="s">
        <v>2872</v>
      </c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>
      <c r="A316" s="12" t="s">
        <v>2873</v>
      </c>
      <c r="B316" s="3" t="s">
        <v>2874</v>
      </c>
      <c r="C316" s="3" t="s">
        <v>2800</v>
      </c>
      <c r="D316" s="3" t="s">
        <v>2498</v>
      </c>
      <c r="E316" s="3" t="s">
        <v>2801</v>
      </c>
      <c r="F316" s="3" t="s">
        <v>2875</v>
      </c>
      <c r="G316" s="3" t="s">
        <v>2876</v>
      </c>
      <c r="H316" s="3" t="s">
        <v>300</v>
      </c>
      <c r="I316" s="13" t="s">
        <v>2877</v>
      </c>
      <c r="J316" s="3" t="s">
        <v>2878</v>
      </c>
      <c r="K316" s="3" t="s">
        <v>2879</v>
      </c>
      <c r="L316" s="13" t="s">
        <v>2880</v>
      </c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>
      <c r="A317" s="12" t="s">
        <v>2881</v>
      </c>
      <c r="B317" s="3" t="s">
        <v>2882</v>
      </c>
      <c r="C317" s="3" t="s">
        <v>2800</v>
      </c>
      <c r="D317" s="3" t="s">
        <v>2498</v>
      </c>
      <c r="E317" s="3" t="s">
        <v>2801</v>
      </c>
      <c r="F317" s="3" t="s">
        <v>2883</v>
      </c>
      <c r="G317" s="3" t="s">
        <v>509</v>
      </c>
      <c r="H317" s="3" t="s">
        <v>2884</v>
      </c>
      <c r="I317" s="13" t="s">
        <v>2885</v>
      </c>
      <c r="J317" s="3"/>
      <c r="K317" s="3" t="s">
        <v>2886</v>
      </c>
      <c r="L317" s="13" t="s">
        <v>2887</v>
      </c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>
      <c r="A318" s="12" t="s">
        <v>2888</v>
      </c>
      <c r="B318" s="3" t="s">
        <v>2889</v>
      </c>
      <c r="C318" s="3" t="s">
        <v>2800</v>
      </c>
      <c r="D318" s="3" t="s">
        <v>2498</v>
      </c>
      <c r="E318" s="3" t="s">
        <v>2801</v>
      </c>
      <c r="F318" s="3" t="s">
        <v>2890</v>
      </c>
      <c r="G318" s="3" t="s">
        <v>2891</v>
      </c>
      <c r="H318" s="3" t="s">
        <v>2892</v>
      </c>
      <c r="I318" s="13" t="s">
        <v>2893</v>
      </c>
      <c r="J318" s="3" t="s">
        <v>2894</v>
      </c>
      <c r="K318" s="3" t="s">
        <v>2895</v>
      </c>
      <c r="L318" s="13" t="s">
        <v>2896</v>
      </c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>
      <c r="A319" s="12" t="s">
        <v>2897</v>
      </c>
      <c r="B319" s="3" t="s">
        <v>2898</v>
      </c>
      <c r="C319" s="3" t="s">
        <v>2800</v>
      </c>
      <c r="D319" s="3" t="s">
        <v>2498</v>
      </c>
      <c r="E319" s="3" t="s">
        <v>2801</v>
      </c>
      <c r="F319" s="3" t="s">
        <v>2899</v>
      </c>
      <c r="G319" s="3" t="s">
        <v>2900</v>
      </c>
      <c r="H319" s="3" t="s">
        <v>2901</v>
      </c>
      <c r="I319" s="13"/>
      <c r="J319" s="3"/>
      <c r="K319" s="3" t="s">
        <v>2902</v>
      </c>
      <c r="L319" s="13" t="s">
        <v>280</v>
      </c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>
      <c r="A320" s="12" t="s">
        <v>2903</v>
      </c>
      <c r="B320" s="3" t="s">
        <v>2904</v>
      </c>
      <c r="C320" s="3" t="s">
        <v>2800</v>
      </c>
      <c r="D320" s="3" t="s">
        <v>2498</v>
      </c>
      <c r="E320" s="3" t="s">
        <v>2801</v>
      </c>
      <c r="F320" s="3" t="s">
        <v>2905</v>
      </c>
      <c r="G320" s="3" t="s">
        <v>2906</v>
      </c>
      <c r="H320" s="3" t="s">
        <v>2907</v>
      </c>
      <c r="I320" s="13" t="s">
        <v>2908</v>
      </c>
      <c r="J320" s="3" t="s">
        <v>2909</v>
      </c>
      <c r="K320" s="3" t="s">
        <v>2910</v>
      </c>
      <c r="L320" s="13" t="s">
        <v>2911</v>
      </c>
      <c r="M320" s="3" t="s">
        <v>2912</v>
      </c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>
      <c r="A321" s="12" t="s">
        <v>2913</v>
      </c>
      <c r="B321" s="3" t="s">
        <v>2914</v>
      </c>
      <c r="C321" s="3" t="s">
        <v>2800</v>
      </c>
      <c r="D321" s="3" t="s">
        <v>2498</v>
      </c>
      <c r="E321" s="3" t="s">
        <v>2801</v>
      </c>
      <c r="F321" s="3" t="s">
        <v>2905</v>
      </c>
      <c r="G321" s="3" t="s">
        <v>2906</v>
      </c>
      <c r="H321" s="3" t="s">
        <v>2915</v>
      </c>
      <c r="I321" s="13" t="s">
        <v>2916</v>
      </c>
      <c r="J321" s="3"/>
      <c r="K321" s="3" t="s">
        <v>2917</v>
      </c>
      <c r="L321" s="13" t="s">
        <v>2918</v>
      </c>
      <c r="M321" s="3" t="s">
        <v>2919</v>
      </c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>
      <c r="A322" s="12" t="s">
        <v>2920</v>
      </c>
      <c r="B322" s="3" t="s">
        <v>2921</v>
      </c>
      <c r="C322" s="3" t="s">
        <v>2922</v>
      </c>
      <c r="D322" s="3" t="s">
        <v>2923</v>
      </c>
      <c r="E322" s="3" t="s">
        <v>2924</v>
      </c>
      <c r="F322" s="3" t="s">
        <v>2925</v>
      </c>
      <c r="G322" s="3" t="s">
        <v>2926</v>
      </c>
      <c r="H322" s="3" t="s">
        <v>2927</v>
      </c>
      <c r="I322" s="13" t="s">
        <v>2928</v>
      </c>
      <c r="J322" s="3" t="s">
        <v>2929</v>
      </c>
      <c r="K322" s="3" t="s">
        <v>2930</v>
      </c>
      <c r="L322" s="13" t="s">
        <v>2931</v>
      </c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>
      <c r="A323" s="12" t="s">
        <v>2932</v>
      </c>
      <c r="B323" s="3" t="s">
        <v>2933</v>
      </c>
      <c r="C323" s="3" t="s">
        <v>2922</v>
      </c>
      <c r="D323" s="3" t="s">
        <v>2923</v>
      </c>
      <c r="E323" s="3" t="s">
        <v>2934</v>
      </c>
      <c r="F323" s="3" t="s">
        <v>2935</v>
      </c>
      <c r="G323" s="3" t="s">
        <v>2936</v>
      </c>
      <c r="H323" s="3" t="s">
        <v>2937</v>
      </c>
      <c r="I323" s="13" t="s">
        <v>2938</v>
      </c>
      <c r="J323" s="3" t="s">
        <v>2939</v>
      </c>
      <c r="K323" s="3" t="s">
        <v>2940</v>
      </c>
      <c r="L323" s="13" t="s">
        <v>2941</v>
      </c>
      <c r="M323" s="3" t="s">
        <v>2942</v>
      </c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>
      <c r="A324" s="12" t="s">
        <v>2943</v>
      </c>
      <c r="B324" s="3" t="s">
        <v>2944</v>
      </c>
      <c r="C324" s="3" t="s">
        <v>2922</v>
      </c>
      <c r="D324" s="3" t="s">
        <v>2923</v>
      </c>
      <c r="E324" s="3" t="s">
        <v>2934</v>
      </c>
      <c r="F324" s="3" t="s">
        <v>2935</v>
      </c>
      <c r="G324" s="3" t="s">
        <v>2945</v>
      </c>
      <c r="H324" s="3" t="s">
        <v>2946</v>
      </c>
      <c r="I324" s="13" t="s">
        <v>2947</v>
      </c>
      <c r="J324" s="3"/>
      <c r="K324" s="3" t="s">
        <v>2948</v>
      </c>
      <c r="L324" s="13" t="s">
        <v>2949</v>
      </c>
      <c r="M324" s="3" t="s">
        <v>2950</v>
      </c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>
      <c r="A325" s="12" t="s">
        <v>2951</v>
      </c>
      <c r="B325" s="3" t="s">
        <v>2952</v>
      </c>
      <c r="C325" s="3" t="s">
        <v>2922</v>
      </c>
      <c r="D325" s="3" t="s">
        <v>2923</v>
      </c>
      <c r="E325" s="3" t="s">
        <v>2934</v>
      </c>
      <c r="F325" s="3" t="s">
        <v>2953</v>
      </c>
      <c r="G325" s="3" t="s">
        <v>2954</v>
      </c>
      <c r="H325" s="3" t="s">
        <v>2955</v>
      </c>
      <c r="I325" s="13" t="s">
        <v>2956</v>
      </c>
      <c r="J325" s="3" t="s">
        <v>2957</v>
      </c>
      <c r="K325" s="3" t="s">
        <v>2958</v>
      </c>
      <c r="L325" s="13" t="s">
        <v>2959</v>
      </c>
      <c r="M325" s="3" t="s">
        <v>2960</v>
      </c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>
      <c r="A326" s="12" t="s">
        <v>2951</v>
      </c>
      <c r="B326" s="3" t="s">
        <v>2961</v>
      </c>
      <c r="C326" s="3" t="s">
        <v>2922</v>
      </c>
      <c r="D326" s="3" t="s">
        <v>2923</v>
      </c>
      <c r="E326" s="3" t="s">
        <v>2934</v>
      </c>
      <c r="F326" s="3" t="s">
        <v>2962</v>
      </c>
      <c r="G326" s="3" t="s">
        <v>2963</v>
      </c>
      <c r="H326" s="3" t="s">
        <v>2964</v>
      </c>
      <c r="I326" s="13" t="s">
        <v>2965</v>
      </c>
      <c r="J326" s="3" t="s">
        <v>2966</v>
      </c>
      <c r="K326" s="3" t="s">
        <v>2967</v>
      </c>
      <c r="L326" s="13" t="s">
        <v>2968</v>
      </c>
      <c r="M326" s="3" t="s">
        <v>2969</v>
      </c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>
      <c r="A327" s="12" t="s">
        <v>216</v>
      </c>
      <c r="B327" s="3" t="s">
        <v>2970</v>
      </c>
      <c r="C327" s="3" t="s">
        <v>2922</v>
      </c>
      <c r="D327" s="3" t="s">
        <v>2923</v>
      </c>
      <c r="E327" s="3" t="s">
        <v>2971</v>
      </c>
      <c r="F327" s="3" t="s">
        <v>2972</v>
      </c>
      <c r="G327" s="3" t="s">
        <v>2973</v>
      </c>
      <c r="H327" s="3" t="s">
        <v>2974</v>
      </c>
      <c r="I327" s="13" t="s">
        <v>2975</v>
      </c>
      <c r="J327" s="3"/>
      <c r="K327" s="3" t="s">
        <v>2976</v>
      </c>
      <c r="L327" s="13" t="s">
        <v>2977</v>
      </c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>
      <c r="A328" s="12" t="s">
        <v>2932</v>
      </c>
      <c r="B328" s="3" t="s">
        <v>2933</v>
      </c>
      <c r="C328" s="3" t="s">
        <v>2922</v>
      </c>
      <c r="D328" s="3" t="s">
        <v>2923</v>
      </c>
      <c r="E328" s="3" t="s">
        <v>2934</v>
      </c>
      <c r="F328" s="3" t="s">
        <v>2935</v>
      </c>
      <c r="G328" s="3" t="s">
        <v>2936</v>
      </c>
      <c r="H328" s="3" t="s">
        <v>2978</v>
      </c>
      <c r="I328" s="13" t="s">
        <v>2979</v>
      </c>
      <c r="J328" s="3" t="s">
        <v>2980</v>
      </c>
      <c r="K328" s="3" t="s">
        <v>2981</v>
      </c>
      <c r="L328" s="13" t="s">
        <v>2982</v>
      </c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>
      <c r="A329" s="12" t="s">
        <v>2983</v>
      </c>
      <c r="B329" s="3" t="s">
        <v>2984</v>
      </c>
      <c r="C329" s="3" t="s">
        <v>2922</v>
      </c>
      <c r="D329" s="3" t="s">
        <v>2923</v>
      </c>
      <c r="E329" s="3" t="s">
        <v>2985</v>
      </c>
      <c r="F329" s="3" t="s">
        <v>2986</v>
      </c>
      <c r="G329" s="3" t="s">
        <v>2987</v>
      </c>
      <c r="H329" s="3" t="s">
        <v>2988</v>
      </c>
      <c r="I329" s="13" t="s">
        <v>2989</v>
      </c>
      <c r="J329" s="3"/>
      <c r="K329" s="3" t="s">
        <v>2990</v>
      </c>
      <c r="L329" s="13" t="s">
        <v>2991</v>
      </c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>
      <c r="A330" s="12" t="s">
        <v>2992</v>
      </c>
      <c r="B330" s="3" t="s">
        <v>2993</v>
      </c>
      <c r="C330" s="3" t="s">
        <v>2922</v>
      </c>
      <c r="D330" s="3" t="s">
        <v>2923</v>
      </c>
      <c r="E330" s="3" t="s">
        <v>2924</v>
      </c>
      <c r="F330" s="3" t="s">
        <v>2925</v>
      </c>
      <c r="G330" s="3" t="s">
        <v>2994</v>
      </c>
      <c r="H330" s="3" t="s">
        <v>2995</v>
      </c>
      <c r="I330" s="13" t="s">
        <v>2996</v>
      </c>
      <c r="J330" s="3" t="s">
        <v>2997</v>
      </c>
      <c r="K330" s="3" t="s">
        <v>2998</v>
      </c>
      <c r="L330" s="13" t="s">
        <v>2999</v>
      </c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>
      <c r="A331" s="12" t="s">
        <v>3000</v>
      </c>
      <c r="B331" s="3" t="s">
        <v>3001</v>
      </c>
      <c r="C331" s="3" t="s">
        <v>2922</v>
      </c>
      <c r="D331" s="3" t="s">
        <v>2923</v>
      </c>
      <c r="E331" s="3" t="s">
        <v>2934</v>
      </c>
      <c r="F331" s="3" t="s">
        <v>2953</v>
      </c>
      <c r="G331" s="3" t="s">
        <v>3002</v>
      </c>
      <c r="H331" s="3" t="s">
        <v>3003</v>
      </c>
      <c r="I331" s="13" t="s">
        <v>3004</v>
      </c>
      <c r="J331" s="3" t="s">
        <v>3005</v>
      </c>
      <c r="K331" s="3" t="s">
        <v>3006</v>
      </c>
      <c r="L331" s="13" t="s">
        <v>3007</v>
      </c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>
      <c r="A332" s="3"/>
      <c r="B332" s="3"/>
      <c r="C332" s="3"/>
      <c r="D332" s="3"/>
      <c r="E332" s="3"/>
      <c r="F332" s="3"/>
      <c r="G332" s="3"/>
      <c r="H332" s="3"/>
      <c r="I332" s="13"/>
      <c r="J332" s="3"/>
      <c r="K332" s="3"/>
      <c r="L332" s="1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>
      <c r="A333" s="1" t="s">
        <v>3008</v>
      </c>
      <c r="B333" s="3"/>
      <c r="C333" s="3"/>
      <c r="D333" s="3"/>
      <c r="E333" s="3"/>
      <c r="F333" s="3"/>
      <c r="G333" s="3"/>
      <c r="H333" s="3"/>
      <c r="I333" s="13"/>
      <c r="J333" s="3"/>
      <c r="K333" s="3"/>
      <c r="L333" s="1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>
      <c r="A334" s="3"/>
      <c r="B334" s="3"/>
      <c r="C334" s="3"/>
      <c r="D334" s="3"/>
      <c r="E334" s="3"/>
      <c r="F334" s="3"/>
      <c r="G334" s="3"/>
      <c r="H334" s="3"/>
      <c r="I334" s="13"/>
      <c r="J334" s="3"/>
      <c r="K334" s="3"/>
      <c r="L334" s="1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>
      <c r="A335" s="3"/>
      <c r="B335" s="3"/>
      <c r="C335" s="3"/>
      <c r="D335" s="3"/>
      <c r="E335" s="3"/>
      <c r="F335" s="3"/>
      <c r="G335" s="3"/>
      <c r="H335" s="3"/>
      <c r="I335" s="13"/>
      <c r="J335" s="3"/>
      <c r="K335" s="3"/>
      <c r="L335" s="1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>
      <c r="A336" s="3"/>
      <c r="B336" s="3"/>
      <c r="C336" s="3"/>
      <c r="D336" s="3"/>
      <c r="E336" s="3"/>
      <c r="F336" s="3"/>
      <c r="G336" s="3"/>
      <c r="H336" s="3"/>
      <c r="I336" s="13"/>
      <c r="J336" s="3"/>
      <c r="K336" s="3"/>
      <c r="L336" s="1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>
      <c r="A337" s="3"/>
      <c r="B337" s="3"/>
      <c r="C337" s="3"/>
      <c r="D337" s="3"/>
      <c r="E337" s="3"/>
      <c r="F337" s="3"/>
      <c r="G337" s="3"/>
      <c r="H337" s="3"/>
      <c r="I337" s="13"/>
      <c r="J337" s="3"/>
      <c r="K337" s="3"/>
      <c r="L337" s="1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>
      <c r="A338" s="3"/>
      <c r="B338" s="3"/>
      <c r="C338" s="3"/>
      <c r="D338" s="3"/>
      <c r="E338" s="3"/>
      <c r="F338" s="3"/>
      <c r="G338" s="3"/>
      <c r="H338" s="3"/>
      <c r="I338" s="13"/>
      <c r="J338" s="3"/>
      <c r="K338" s="3"/>
      <c r="L338" s="1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>
      <c r="A339" s="3"/>
      <c r="B339" s="3"/>
      <c r="C339" s="3"/>
      <c r="D339" s="3"/>
      <c r="E339" s="3"/>
      <c r="F339" s="3"/>
      <c r="G339" s="3"/>
      <c r="H339" s="3"/>
      <c r="I339" s="13"/>
      <c r="J339" s="3"/>
      <c r="K339" s="3"/>
      <c r="L339" s="1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>
      <c r="A340" s="3"/>
      <c r="B340" s="3"/>
      <c r="C340" s="3"/>
      <c r="D340" s="3"/>
      <c r="E340" s="3"/>
      <c r="F340" s="3"/>
      <c r="G340" s="3"/>
      <c r="H340" s="3"/>
      <c r="I340" s="13"/>
      <c r="J340" s="3"/>
      <c r="K340" s="3"/>
      <c r="L340" s="1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>
      <c r="A341" s="3"/>
      <c r="B341" s="3"/>
      <c r="C341" s="3"/>
      <c r="D341" s="3"/>
      <c r="E341" s="3"/>
      <c r="F341" s="3"/>
      <c r="G341" s="3"/>
      <c r="H341" s="3"/>
      <c r="I341" s="13"/>
      <c r="J341" s="3"/>
      <c r="K341" s="3"/>
      <c r="L341" s="1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>
      <c r="A342" s="3"/>
      <c r="B342" s="3"/>
      <c r="C342" s="3"/>
      <c r="D342" s="3"/>
      <c r="E342" s="3"/>
      <c r="F342" s="3"/>
      <c r="G342" s="3"/>
      <c r="H342" s="3"/>
      <c r="I342" s="13"/>
      <c r="J342" s="3"/>
      <c r="K342" s="3"/>
      <c r="L342" s="1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>
      <c r="A343" s="3"/>
      <c r="B343" s="3"/>
      <c r="C343" s="3"/>
      <c r="D343" s="3"/>
      <c r="E343" s="3"/>
      <c r="F343" s="3"/>
      <c r="G343" s="3"/>
      <c r="H343" s="3"/>
      <c r="I343" s="13"/>
      <c r="J343" s="3"/>
      <c r="K343" s="3"/>
      <c r="L343" s="1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>
      <c r="A344" s="3"/>
      <c r="B344" s="3"/>
      <c r="C344" s="3"/>
      <c r="D344" s="3"/>
      <c r="E344" s="3"/>
      <c r="F344" s="3"/>
      <c r="G344" s="3"/>
      <c r="H344" s="3"/>
      <c r="I344" s="13"/>
      <c r="J344" s="3"/>
      <c r="K344" s="3"/>
      <c r="L344" s="1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>
      <c r="A345" s="3"/>
      <c r="B345" s="3"/>
      <c r="C345" s="3"/>
      <c r="D345" s="3"/>
      <c r="E345" s="3"/>
      <c r="F345" s="3"/>
      <c r="G345" s="3"/>
      <c r="H345" s="3"/>
      <c r="I345" s="13"/>
      <c r="J345" s="3"/>
      <c r="K345" s="3"/>
      <c r="L345" s="1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>
      <c r="A346" s="3"/>
      <c r="B346" s="3"/>
      <c r="C346" s="3"/>
      <c r="D346" s="3"/>
      <c r="E346" s="3"/>
      <c r="F346" s="3"/>
      <c r="G346" s="3"/>
      <c r="H346" s="3"/>
      <c r="I346" s="13"/>
      <c r="J346" s="3"/>
      <c r="K346" s="3"/>
      <c r="L346" s="1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>
      <c r="A347" s="3"/>
      <c r="B347" s="3"/>
      <c r="C347" s="3"/>
      <c r="D347" s="3"/>
      <c r="E347" s="3"/>
      <c r="F347" s="3"/>
      <c r="G347" s="3"/>
      <c r="H347" s="3"/>
      <c r="I347" s="13"/>
      <c r="J347" s="3"/>
      <c r="K347" s="3"/>
      <c r="L347" s="1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>
      <c r="A348" s="3"/>
      <c r="B348" s="3"/>
      <c r="C348" s="3"/>
      <c r="D348" s="3"/>
      <c r="E348" s="3"/>
      <c r="F348" s="3"/>
      <c r="G348" s="3"/>
      <c r="H348" s="3"/>
      <c r="I348" s="13"/>
      <c r="J348" s="3"/>
      <c r="K348" s="3"/>
      <c r="L348" s="1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>
      <c r="A349" s="3"/>
      <c r="B349" s="3"/>
      <c r="C349" s="3"/>
      <c r="D349" s="3"/>
      <c r="E349" s="3"/>
      <c r="F349" s="3"/>
      <c r="G349" s="3"/>
      <c r="H349" s="3"/>
      <c r="I349" s="13"/>
      <c r="J349" s="3"/>
      <c r="K349" s="3"/>
      <c r="L349" s="1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>
      <c r="A350" s="3"/>
      <c r="B350" s="3"/>
      <c r="C350" s="3"/>
      <c r="D350" s="3"/>
      <c r="E350" s="3"/>
      <c r="F350" s="3"/>
      <c r="G350" s="3"/>
      <c r="H350" s="3"/>
      <c r="I350" s="13"/>
      <c r="J350" s="3"/>
      <c r="K350" s="3"/>
      <c r="L350" s="1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>
      <c r="A351" s="3"/>
      <c r="B351" s="3"/>
      <c r="C351" s="3"/>
      <c r="D351" s="3"/>
      <c r="E351" s="3"/>
      <c r="F351" s="3"/>
      <c r="G351" s="3"/>
      <c r="H351" s="3"/>
      <c r="I351" s="13"/>
      <c r="J351" s="3"/>
      <c r="K351" s="3"/>
      <c r="L351" s="1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>
      <c r="A352" s="3"/>
      <c r="B352" s="3"/>
      <c r="C352" s="3"/>
      <c r="D352" s="3"/>
      <c r="E352" s="3"/>
      <c r="F352" s="3"/>
      <c r="G352" s="3"/>
      <c r="H352" s="3"/>
      <c r="I352" s="13"/>
      <c r="J352" s="3"/>
      <c r="K352" s="3"/>
      <c r="L352" s="1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>
      <c r="A353" s="3"/>
      <c r="B353" s="3"/>
      <c r="C353" s="3"/>
      <c r="D353" s="3"/>
      <c r="E353" s="3"/>
      <c r="F353" s="3"/>
      <c r="G353" s="3"/>
      <c r="H353" s="3"/>
      <c r="I353" s="13"/>
      <c r="J353" s="3"/>
      <c r="K353" s="3"/>
      <c r="L353" s="1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>
      <c r="A354" s="3"/>
      <c r="B354" s="3"/>
      <c r="C354" s="3"/>
      <c r="D354" s="3"/>
      <c r="E354" s="3"/>
      <c r="F354" s="3"/>
      <c r="G354" s="3"/>
      <c r="H354" s="3"/>
      <c r="I354" s="13"/>
      <c r="J354" s="3"/>
      <c r="K354" s="3"/>
      <c r="L354" s="1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>
      <c r="A355" s="3"/>
      <c r="B355" s="3"/>
      <c r="C355" s="3"/>
      <c r="D355" s="3"/>
      <c r="E355" s="3"/>
      <c r="F355" s="3"/>
      <c r="G355" s="3"/>
      <c r="H355" s="3"/>
      <c r="I355" s="13"/>
      <c r="J355" s="3"/>
      <c r="K355" s="3"/>
      <c r="L355" s="1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>
      <c r="A356" s="3"/>
      <c r="B356" s="3"/>
      <c r="C356" s="3"/>
      <c r="D356" s="3"/>
      <c r="E356" s="3"/>
      <c r="F356" s="3"/>
      <c r="G356" s="3"/>
      <c r="H356" s="3"/>
      <c r="I356" s="13"/>
      <c r="J356" s="3"/>
      <c r="K356" s="3"/>
      <c r="L356" s="1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>
      <c r="A357" s="3"/>
      <c r="B357" s="3"/>
      <c r="C357" s="3"/>
      <c r="D357" s="3"/>
      <c r="E357" s="3"/>
      <c r="F357" s="3"/>
      <c r="G357" s="3"/>
      <c r="H357" s="3"/>
      <c r="I357" s="13"/>
      <c r="J357" s="3"/>
      <c r="K357" s="3"/>
      <c r="L357" s="1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>
      <c r="A358" s="3"/>
      <c r="B358" s="3"/>
      <c r="C358" s="3"/>
      <c r="D358" s="3"/>
      <c r="E358" s="3"/>
      <c r="F358" s="3"/>
      <c r="G358" s="3"/>
      <c r="H358" s="3"/>
      <c r="I358" s="13"/>
      <c r="J358" s="3"/>
      <c r="K358" s="3"/>
      <c r="L358" s="1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>
      <c r="A359" s="3"/>
      <c r="B359" s="3"/>
      <c r="C359" s="3"/>
      <c r="D359" s="3"/>
      <c r="E359" s="3"/>
      <c r="F359" s="3"/>
      <c r="G359" s="3"/>
      <c r="H359" s="3"/>
      <c r="I359" s="13"/>
      <c r="J359" s="3"/>
      <c r="K359" s="3"/>
      <c r="L359" s="1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>
      <c r="A360" s="3"/>
      <c r="B360" s="3"/>
      <c r="C360" s="3"/>
      <c r="D360" s="3"/>
      <c r="E360" s="3"/>
      <c r="F360" s="3"/>
      <c r="G360" s="3"/>
      <c r="H360" s="3"/>
      <c r="I360" s="13"/>
      <c r="J360" s="3"/>
      <c r="K360" s="3"/>
      <c r="L360" s="1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>
      <c r="A361" s="3"/>
      <c r="B361" s="3"/>
      <c r="C361" s="3"/>
      <c r="D361" s="3"/>
      <c r="E361" s="3"/>
      <c r="F361" s="3"/>
      <c r="G361" s="3"/>
      <c r="H361" s="3"/>
      <c r="I361" s="13"/>
      <c r="J361" s="3"/>
      <c r="K361" s="3"/>
      <c r="L361" s="1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>
      <c r="A362" s="3"/>
      <c r="B362" s="3"/>
      <c r="C362" s="3"/>
      <c r="D362" s="3"/>
      <c r="E362" s="3"/>
      <c r="F362" s="3"/>
      <c r="G362" s="3"/>
      <c r="H362" s="3"/>
      <c r="I362" s="13"/>
      <c r="J362" s="3"/>
      <c r="K362" s="3"/>
      <c r="L362" s="1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>
      <c r="A363" s="3"/>
      <c r="B363" s="3"/>
      <c r="C363" s="3"/>
      <c r="D363" s="3"/>
      <c r="E363" s="3"/>
      <c r="F363" s="3"/>
      <c r="G363" s="3"/>
      <c r="H363" s="3"/>
      <c r="I363" s="13"/>
      <c r="J363" s="3"/>
      <c r="K363" s="3"/>
      <c r="L363" s="1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>
      <c r="A364" s="3"/>
      <c r="B364" s="3"/>
      <c r="C364" s="3"/>
      <c r="D364" s="3"/>
      <c r="E364" s="3"/>
      <c r="F364" s="3"/>
      <c r="G364" s="3"/>
      <c r="H364" s="3"/>
      <c r="I364" s="13"/>
      <c r="J364" s="3"/>
      <c r="K364" s="3"/>
      <c r="L364" s="1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>
      <c r="A365" s="3"/>
      <c r="B365" s="3"/>
      <c r="C365" s="3"/>
      <c r="D365" s="3"/>
      <c r="E365" s="3"/>
      <c r="F365" s="3"/>
      <c r="G365" s="3"/>
      <c r="H365" s="3"/>
      <c r="I365" s="13"/>
      <c r="J365" s="3"/>
      <c r="K365" s="3"/>
      <c r="L365" s="1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>
      <c r="A366" s="3"/>
      <c r="B366" s="3"/>
      <c r="C366" s="3"/>
      <c r="D366" s="3"/>
      <c r="E366" s="3"/>
      <c r="F366" s="3"/>
      <c r="G366" s="3"/>
      <c r="H366" s="3"/>
      <c r="I366" s="13"/>
      <c r="J366" s="3"/>
      <c r="K366" s="3"/>
      <c r="L366" s="1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>
      <c r="A367" s="3"/>
      <c r="B367" s="3"/>
      <c r="C367" s="3"/>
      <c r="D367" s="3"/>
      <c r="E367" s="3"/>
      <c r="F367" s="3"/>
      <c r="G367" s="3"/>
      <c r="H367" s="3"/>
      <c r="I367" s="13"/>
      <c r="J367" s="3"/>
      <c r="K367" s="3"/>
      <c r="L367" s="1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>
      <c r="A368" s="3"/>
      <c r="B368" s="3"/>
      <c r="C368" s="3"/>
      <c r="D368" s="3"/>
      <c r="E368" s="3"/>
      <c r="F368" s="3"/>
      <c r="G368" s="3"/>
      <c r="H368" s="3"/>
      <c r="I368" s="13"/>
      <c r="J368" s="3"/>
      <c r="K368" s="3"/>
      <c r="L368" s="1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>
      <c r="A369" s="3"/>
      <c r="B369" s="3"/>
      <c r="C369" s="3"/>
      <c r="D369" s="3"/>
      <c r="E369" s="3"/>
      <c r="F369" s="3"/>
      <c r="G369" s="3"/>
      <c r="H369" s="3"/>
      <c r="I369" s="13"/>
      <c r="J369" s="3"/>
      <c r="K369" s="3"/>
      <c r="L369" s="1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>
      <c r="A370" s="3"/>
      <c r="B370" s="3"/>
      <c r="C370" s="3"/>
      <c r="D370" s="3"/>
      <c r="E370" s="3"/>
      <c r="F370" s="3"/>
      <c r="G370" s="3"/>
      <c r="H370" s="3"/>
      <c r="I370" s="13"/>
      <c r="J370" s="3"/>
      <c r="K370" s="3"/>
      <c r="L370" s="1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>
      <c r="A371" s="3"/>
      <c r="B371" s="3"/>
      <c r="C371" s="3"/>
      <c r="D371" s="3"/>
      <c r="E371" s="3"/>
      <c r="F371" s="3"/>
      <c r="G371" s="3"/>
      <c r="H371" s="3"/>
      <c r="I371" s="13"/>
      <c r="J371" s="3"/>
      <c r="K371" s="3"/>
      <c r="L371" s="1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>
      <c r="A372" s="3"/>
      <c r="B372" s="3"/>
      <c r="C372" s="3"/>
      <c r="D372" s="3"/>
      <c r="E372" s="3"/>
      <c r="F372" s="3"/>
      <c r="G372" s="3"/>
      <c r="H372" s="3"/>
      <c r="I372" s="13"/>
      <c r="J372" s="3"/>
      <c r="K372" s="3"/>
      <c r="L372" s="1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>
      <c r="A373" s="3"/>
      <c r="B373" s="3"/>
      <c r="C373" s="3"/>
      <c r="D373" s="3"/>
      <c r="E373" s="3"/>
      <c r="F373" s="3"/>
      <c r="G373" s="3"/>
      <c r="H373" s="3"/>
      <c r="I373" s="13"/>
      <c r="J373" s="3"/>
      <c r="K373" s="3"/>
      <c r="L373" s="1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>
      <c r="A374" s="3"/>
      <c r="B374" s="3"/>
      <c r="C374" s="3"/>
      <c r="D374" s="3"/>
      <c r="E374" s="3"/>
      <c r="F374" s="3"/>
      <c r="G374" s="3"/>
      <c r="H374" s="3"/>
      <c r="I374" s="13"/>
      <c r="J374" s="3"/>
      <c r="K374" s="3"/>
      <c r="L374" s="1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>
      <c r="A375" s="3"/>
      <c r="B375" s="3"/>
      <c r="C375" s="3"/>
      <c r="D375" s="3"/>
      <c r="E375" s="3"/>
      <c r="F375" s="3"/>
      <c r="G375" s="3"/>
      <c r="H375" s="3"/>
      <c r="I375" s="13"/>
      <c r="J375" s="3"/>
      <c r="K375" s="3"/>
      <c r="L375" s="1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>
      <c r="A376" s="3"/>
      <c r="B376" s="3"/>
      <c r="C376" s="3"/>
      <c r="D376" s="3"/>
      <c r="E376" s="3"/>
      <c r="F376" s="3"/>
      <c r="G376" s="3"/>
      <c r="H376" s="3"/>
      <c r="I376" s="13"/>
      <c r="J376" s="3"/>
      <c r="K376" s="3"/>
      <c r="L376" s="1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>
      <c r="A377" s="3"/>
      <c r="B377" s="3"/>
      <c r="C377" s="3"/>
      <c r="D377" s="3"/>
      <c r="E377" s="3"/>
      <c r="F377" s="3"/>
      <c r="G377" s="3"/>
      <c r="H377" s="3"/>
      <c r="I377" s="13"/>
      <c r="J377" s="3"/>
      <c r="K377" s="3"/>
      <c r="L377" s="1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>
      <c r="A378" s="3"/>
      <c r="B378" s="3"/>
      <c r="C378" s="3"/>
      <c r="D378" s="3"/>
      <c r="E378" s="3"/>
      <c r="F378" s="3"/>
      <c r="G378" s="3"/>
      <c r="H378" s="3"/>
      <c r="I378" s="13"/>
      <c r="J378" s="3"/>
      <c r="K378" s="3"/>
      <c r="L378" s="1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>
      <c r="A379" s="3"/>
      <c r="B379" s="3"/>
      <c r="C379" s="3"/>
      <c r="D379" s="3"/>
      <c r="E379" s="3"/>
      <c r="F379" s="3"/>
      <c r="G379" s="3"/>
      <c r="H379" s="3"/>
      <c r="I379" s="13"/>
      <c r="J379" s="3"/>
      <c r="K379" s="3"/>
      <c r="L379" s="1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>
      <c r="A380" s="3"/>
      <c r="B380" s="3"/>
      <c r="C380" s="3"/>
      <c r="D380" s="3"/>
      <c r="E380" s="3"/>
      <c r="F380" s="3"/>
      <c r="G380" s="3"/>
      <c r="H380" s="3"/>
      <c r="I380" s="13"/>
      <c r="J380" s="3"/>
      <c r="K380" s="3"/>
      <c r="L380" s="1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>
      <c r="A381" s="3"/>
      <c r="B381" s="3"/>
      <c r="C381" s="3"/>
      <c r="D381" s="3"/>
      <c r="E381" s="3"/>
      <c r="F381" s="3"/>
      <c r="G381" s="3"/>
      <c r="H381" s="3"/>
      <c r="I381" s="13"/>
      <c r="J381" s="3"/>
      <c r="K381" s="3"/>
      <c r="L381" s="1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>
      <c r="A382" s="3"/>
      <c r="B382" s="3"/>
      <c r="C382" s="3"/>
      <c r="D382" s="3"/>
      <c r="E382" s="3"/>
      <c r="F382" s="3"/>
      <c r="G382" s="3"/>
      <c r="H382" s="3"/>
      <c r="I382" s="13"/>
      <c r="J382" s="3"/>
      <c r="K382" s="3"/>
      <c r="L382" s="1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>
      <c r="A383" s="3"/>
      <c r="B383" s="3"/>
      <c r="C383" s="3"/>
      <c r="D383" s="3"/>
      <c r="E383" s="3"/>
      <c r="F383" s="3"/>
      <c r="G383" s="3"/>
      <c r="H383" s="3"/>
      <c r="I383" s="13"/>
      <c r="J383" s="3"/>
      <c r="K383" s="3"/>
      <c r="L383" s="1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>
      <c r="A384" s="3"/>
      <c r="B384" s="3"/>
      <c r="C384" s="3"/>
      <c r="D384" s="3"/>
      <c r="E384" s="3"/>
      <c r="F384" s="3"/>
      <c r="G384" s="3"/>
      <c r="H384" s="3"/>
      <c r="I384" s="13"/>
      <c r="J384" s="3"/>
      <c r="K384" s="3"/>
      <c r="L384" s="1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>
      <c r="A385" s="3"/>
      <c r="B385" s="3"/>
      <c r="C385" s="3"/>
      <c r="D385" s="3"/>
      <c r="E385" s="3"/>
      <c r="F385" s="3"/>
      <c r="G385" s="3"/>
      <c r="H385" s="3"/>
      <c r="I385" s="13"/>
      <c r="J385" s="3"/>
      <c r="K385" s="3"/>
      <c r="L385" s="1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>
      <c r="A386" s="3"/>
      <c r="B386" s="3"/>
      <c r="C386" s="3"/>
      <c r="D386" s="3"/>
      <c r="E386" s="3"/>
      <c r="F386" s="3"/>
      <c r="G386" s="3"/>
      <c r="H386" s="3"/>
      <c r="I386" s="13"/>
      <c r="J386" s="3"/>
      <c r="K386" s="3"/>
      <c r="L386" s="1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>
      <c r="A387" s="3"/>
      <c r="B387" s="3"/>
      <c r="C387" s="3"/>
      <c r="D387" s="3"/>
      <c r="E387" s="3"/>
      <c r="F387" s="3"/>
      <c r="G387" s="3"/>
      <c r="H387" s="3"/>
      <c r="I387" s="13"/>
      <c r="J387" s="3"/>
      <c r="K387" s="3"/>
      <c r="L387" s="1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>
      <c r="A388" s="3"/>
      <c r="B388" s="3"/>
      <c r="C388" s="3"/>
      <c r="D388" s="3"/>
      <c r="E388" s="3"/>
      <c r="F388" s="3"/>
      <c r="G388" s="3"/>
      <c r="H388" s="3"/>
      <c r="I388" s="13"/>
      <c r="J388" s="3"/>
      <c r="K388" s="3"/>
      <c r="L388" s="1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>
      <c r="A389" s="3"/>
      <c r="B389" s="3"/>
      <c r="C389" s="3"/>
      <c r="D389" s="3"/>
      <c r="E389" s="3"/>
      <c r="F389" s="3"/>
      <c r="G389" s="3"/>
      <c r="H389" s="3"/>
      <c r="I389" s="13"/>
      <c r="J389" s="3"/>
      <c r="K389" s="3"/>
      <c r="L389" s="1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>
      <c r="A390" s="3"/>
      <c r="B390" s="3"/>
      <c r="C390" s="3"/>
      <c r="D390" s="3"/>
      <c r="E390" s="3"/>
      <c r="F390" s="3"/>
      <c r="G390" s="3"/>
      <c r="H390" s="3"/>
      <c r="I390" s="13"/>
      <c r="J390" s="3"/>
      <c r="K390" s="3"/>
      <c r="L390" s="1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>
      <c r="A391" s="3"/>
      <c r="B391" s="3"/>
      <c r="C391" s="3"/>
      <c r="D391" s="3"/>
      <c r="E391" s="3"/>
      <c r="F391" s="3"/>
      <c r="G391" s="3"/>
      <c r="H391" s="3"/>
      <c r="I391" s="13"/>
      <c r="J391" s="3"/>
      <c r="K391" s="3"/>
      <c r="L391" s="1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>
      <c r="A392" s="3"/>
      <c r="B392" s="3"/>
      <c r="C392" s="3"/>
      <c r="D392" s="3"/>
      <c r="E392" s="3"/>
      <c r="F392" s="3"/>
      <c r="G392" s="3"/>
      <c r="H392" s="3"/>
      <c r="I392" s="13"/>
      <c r="J392" s="3"/>
      <c r="K392" s="3"/>
      <c r="L392" s="1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>
      <c r="A393" s="3"/>
      <c r="B393" s="3"/>
      <c r="C393" s="3"/>
      <c r="D393" s="3"/>
      <c r="E393" s="3"/>
      <c r="F393" s="3"/>
      <c r="G393" s="3"/>
      <c r="H393" s="3"/>
      <c r="I393" s="13"/>
      <c r="J393" s="3"/>
      <c r="K393" s="3"/>
      <c r="L393" s="1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>
      <c r="A394" s="3"/>
      <c r="B394" s="3"/>
      <c r="C394" s="3"/>
      <c r="D394" s="3"/>
      <c r="E394" s="3"/>
      <c r="F394" s="3"/>
      <c r="G394" s="3"/>
      <c r="H394" s="3"/>
      <c r="I394" s="13"/>
      <c r="J394" s="3"/>
      <c r="K394" s="3"/>
      <c r="L394" s="1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>
      <c r="A395" s="3"/>
      <c r="B395" s="3"/>
      <c r="C395" s="3"/>
      <c r="D395" s="3"/>
      <c r="E395" s="3"/>
      <c r="F395" s="3"/>
      <c r="G395" s="3"/>
      <c r="H395" s="3"/>
      <c r="I395" s="13"/>
      <c r="J395" s="3"/>
      <c r="K395" s="3"/>
      <c r="L395" s="1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>
      <c r="A396" s="3"/>
      <c r="B396" s="3"/>
      <c r="C396" s="3"/>
      <c r="D396" s="3"/>
      <c r="E396" s="3"/>
      <c r="F396" s="3"/>
      <c r="G396" s="3"/>
      <c r="H396" s="3"/>
      <c r="I396" s="13"/>
      <c r="J396" s="3"/>
      <c r="K396" s="3"/>
      <c r="L396" s="1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>
      <c r="A397" s="3"/>
      <c r="B397" s="3"/>
      <c r="C397" s="3"/>
      <c r="D397" s="3"/>
      <c r="E397" s="3"/>
      <c r="F397" s="3"/>
      <c r="G397" s="3"/>
      <c r="H397" s="3"/>
      <c r="I397" s="13"/>
      <c r="J397" s="3"/>
      <c r="K397" s="3"/>
      <c r="L397" s="1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>
      <c r="A398" s="3"/>
      <c r="B398" s="3"/>
      <c r="C398" s="3"/>
      <c r="D398" s="3"/>
      <c r="E398" s="3"/>
      <c r="F398" s="3"/>
      <c r="G398" s="3"/>
      <c r="H398" s="3"/>
      <c r="I398" s="13"/>
      <c r="J398" s="3"/>
      <c r="K398" s="3"/>
      <c r="L398" s="1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>
      <c r="A399" s="3"/>
      <c r="B399" s="3"/>
      <c r="C399" s="3"/>
      <c r="D399" s="3"/>
      <c r="E399" s="3"/>
      <c r="F399" s="3"/>
      <c r="G399" s="3"/>
      <c r="H399" s="3"/>
      <c r="I399" s="13"/>
      <c r="J399" s="3"/>
      <c r="K399" s="3"/>
      <c r="L399" s="1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>
      <c r="A400" s="3"/>
      <c r="B400" s="3"/>
      <c r="C400" s="3"/>
      <c r="D400" s="3"/>
      <c r="E400" s="3"/>
      <c r="F400" s="3"/>
      <c r="G400" s="3"/>
      <c r="H400" s="3"/>
      <c r="I400" s="13"/>
      <c r="J400" s="3"/>
      <c r="K400" s="3"/>
      <c r="L400" s="1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>
      <c r="A401" s="3"/>
      <c r="B401" s="3"/>
      <c r="C401" s="3"/>
      <c r="D401" s="3"/>
      <c r="E401" s="3"/>
      <c r="F401" s="3"/>
      <c r="G401" s="3"/>
      <c r="H401" s="3"/>
      <c r="I401" s="13"/>
      <c r="J401" s="3"/>
      <c r="K401" s="3"/>
      <c r="L401" s="1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>
      <c r="A402" s="3"/>
      <c r="B402" s="3"/>
      <c r="C402" s="3"/>
      <c r="D402" s="3"/>
      <c r="E402" s="3"/>
      <c r="F402" s="3"/>
      <c r="G402" s="3"/>
      <c r="H402" s="3"/>
      <c r="I402" s="13"/>
      <c r="J402" s="3"/>
      <c r="K402" s="3"/>
      <c r="L402" s="1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>
      <c r="A403" s="3"/>
      <c r="B403" s="3"/>
      <c r="C403" s="3"/>
      <c r="D403" s="3"/>
      <c r="E403" s="3"/>
      <c r="F403" s="3"/>
      <c r="G403" s="3"/>
      <c r="H403" s="3"/>
      <c r="I403" s="13"/>
      <c r="J403" s="3"/>
      <c r="K403" s="3"/>
      <c r="L403" s="1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>
      <c r="A404" s="3"/>
      <c r="B404" s="3"/>
      <c r="C404" s="3"/>
      <c r="D404" s="3"/>
      <c r="E404" s="3"/>
      <c r="F404" s="3"/>
      <c r="G404" s="3"/>
      <c r="H404" s="3"/>
      <c r="I404" s="13"/>
      <c r="J404" s="3"/>
      <c r="K404" s="3"/>
      <c r="L404" s="1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>
      <c r="A405" s="3"/>
      <c r="B405" s="3"/>
      <c r="C405" s="3"/>
      <c r="D405" s="3"/>
      <c r="E405" s="3"/>
      <c r="F405" s="3"/>
      <c r="G405" s="3"/>
      <c r="H405" s="3"/>
      <c r="I405" s="13"/>
      <c r="J405" s="3"/>
      <c r="K405" s="3"/>
      <c r="L405" s="1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>
      <c r="A406" s="3"/>
      <c r="B406" s="3"/>
      <c r="C406" s="3"/>
      <c r="D406" s="3"/>
      <c r="E406" s="3"/>
      <c r="F406" s="3"/>
      <c r="G406" s="3"/>
      <c r="H406" s="3"/>
      <c r="I406" s="13"/>
      <c r="J406" s="3"/>
      <c r="K406" s="3"/>
      <c r="L406" s="1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>
      <c r="A407" s="3"/>
      <c r="B407" s="3"/>
      <c r="C407" s="3"/>
      <c r="D407" s="3"/>
      <c r="E407" s="3"/>
      <c r="F407" s="3"/>
      <c r="G407" s="3"/>
      <c r="H407" s="3"/>
      <c r="I407" s="13"/>
      <c r="J407" s="3"/>
      <c r="K407" s="3"/>
      <c r="L407" s="1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>
      <c r="A408" s="3"/>
      <c r="B408" s="3"/>
      <c r="C408" s="3"/>
      <c r="D408" s="3"/>
      <c r="E408" s="3"/>
      <c r="F408" s="3"/>
      <c r="G408" s="3"/>
      <c r="H408" s="3"/>
      <c r="I408" s="13"/>
      <c r="J408" s="3"/>
      <c r="K408" s="3"/>
      <c r="L408" s="1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>
      <c r="A409" s="3"/>
      <c r="B409" s="3"/>
      <c r="C409" s="3"/>
      <c r="D409" s="3"/>
      <c r="E409" s="3"/>
      <c r="F409" s="3"/>
      <c r="G409" s="3"/>
      <c r="H409" s="3"/>
      <c r="I409" s="13"/>
      <c r="J409" s="3"/>
      <c r="K409" s="3"/>
      <c r="L409" s="1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>
      <c r="A410" s="3"/>
      <c r="B410" s="3"/>
      <c r="C410" s="3"/>
      <c r="D410" s="3"/>
      <c r="E410" s="3"/>
      <c r="F410" s="3"/>
      <c r="G410" s="3"/>
      <c r="H410" s="3"/>
      <c r="I410" s="13"/>
      <c r="J410" s="3"/>
      <c r="K410" s="3"/>
      <c r="L410" s="1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>
      <c r="A411" s="3"/>
      <c r="B411" s="3"/>
      <c r="C411" s="3"/>
      <c r="D411" s="3"/>
      <c r="E411" s="3"/>
      <c r="F411" s="3"/>
      <c r="G411" s="3"/>
      <c r="H411" s="3"/>
      <c r="I411" s="13"/>
      <c r="J411" s="3"/>
      <c r="K411" s="3"/>
      <c r="L411" s="1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>
      <c r="A412" s="3"/>
      <c r="B412" s="3"/>
      <c r="C412" s="3"/>
      <c r="D412" s="3"/>
      <c r="E412" s="3"/>
      <c r="F412" s="3"/>
      <c r="G412" s="3"/>
      <c r="H412" s="3"/>
      <c r="I412" s="13"/>
      <c r="J412" s="3"/>
      <c r="K412" s="3"/>
      <c r="L412" s="1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>
      <c r="A413" s="3"/>
      <c r="B413" s="3"/>
      <c r="C413" s="3"/>
      <c r="D413" s="3"/>
      <c r="E413" s="3"/>
      <c r="F413" s="3"/>
      <c r="G413" s="3"/>
      <c r="H413" s="3"/>
      <c r="I413" s="13"/>
      <c r="J413" s="3"/>
      <c r="K413" s="3"/>
      <c r="L413" s="1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>
      <c r="A414" s="3"/>
      <c r="B414" s="3"/>
      <c r="C414" s="3"/>
      <c r="D414" s="3"/>
      <c r="E414" s="3"/>
      <c r="F414" s="3"/>
      <c r="G414" s="3"/>
      <c r="H414" s="3"/>
      <c r="I414" s="13"/>
      <c r="J414" s="3"/>
      <c r="K414" s="3"/>
      <c r="L414" s="1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>
      <c r="A415" s="3"/>
      <c r="B415" s="3"/>
      <c r="C415" s="3"/>
      <c r="D415" s="3"/>
      <c r="E415" s="3"/>
      <c r="F415" s="3"/>
      <c r="G415" s="3"/>
      <c r="H415" s="3"/>
      <c r="I415" s="13"/>
      <c r="J415" s="3"/>
      <c r="K415" s="3"/>
      <c r="L415" s="1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>
      <c r="A416" s="3"/>
      <c r="B416" s="3"/>
      <c r="C416" s="3"/>
      <c r="D416" s="3"/>
      <c r="E416" s="3"/>
      <c r="F416" s="3"/>
      <c r="G416" s="3"/>
      <c r="H416" s="3"/>
      <c r="I416" s="13"/>
      <c r="J416" s="3"/>
      <c r="K416" s="3"/>
      <c r="L416" s="1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>
      <c r="A417" s="3"/>
      <c r="B417" s="3"/>
      <c r="C417" s="3"/>
      <c r="D417" s="3"/>
      <c r="E417" s="3"/>
      <c r="F417" s="3"/>
      <c r="G417" s="3"/>
      <c r="H417" s="3"/>
      <c r="I417" s="13"/>
      <c r="J417" s="3"/>
      <c r="K417" s="3"/>
      <c r="L417" s="1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>
      <c r="A418" s="3"/>
      <c r="B418" s="3"/>
      <c r="C418" s="3"/>
      <c r="D418" s="3"/>
      <c r="E418" s="3"/>
      <c r="F418" s="3"/>
      <c r="G418" s="3"/>
      <c r="H418" s="3"/>
      <c r="I418" s="13"/>
      <c r="J418" s="3"/>
      <c r="K418" s="3"/>
      <c r="L418" s="1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>
      <c r="A419" s="3"/>
      <c r="B419" s="3"/>
      <c r="C419" s="3"/>
      <c r="D419" s="3"/>
      <c r="E419" s="3"/>
      <c r="F419" s="3"/>
      <c r="G419" s="3"/>
      <c r="H419" s="3"/>
      <c r="I419" s="13"/>
      <c r="J419" s="3"/>
      <c r="K419" s="3"/>
      <c r="L419" s="1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>
      <c r="A420" s="3"/>
      <c r="B420" s="3"/>
      <c r="C420" s="3"/>
      <c r="D420" s="3"/>
      <c r="E420" s="3"/>
      <c r="F420" s="3"/>
      <c r="G420" s="3"/>
      <c r="H420" s="3"/>
      <c r="I420" s="13"/>
      <c r="J420" s="3"/>
      <c r="K420" s="3"/>
      <c r="L420" s="1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>
      <c r="A421" s="3"/>
      <c r="B421" s="3"/>
      <c r="C421" s="3"/>
      <c r="D421" s="3"/>
      <c r="E421" s="3"/>
      <c r="F421" s="3"/>
      <c r="G421" s="3"/>
      <c r="H421" s="3"/>
      <c r="I421" s="13"/>
      <c r="J421" s="3"/>
      <c r="K421" s="3"/>
      <c r="L421" s="1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>
      <c r="A422" s="3"/>
      <c r="B422" s="3"/>
      <c r="C422" s="3"/>
      <c r="D422" s="3"/>
      <c r="E422" s="3"/>
      <c r="F422" s="3"/>
      <c r="G422" s="3"/>
      <c r="H422" s="3"/>
      <c r="I422" s="13"/>
      <c r="J422" s="3"/>
      <c r="K422" s="3"/>
      <c r="L422" s="1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>
      <c r="A423" s="3"/>
      <c r="B423" s="3"/>
      <c r="C423" s="3"/>
      <c r="D423" s="3"/>
      <c r="E423" s="3"/>
      <c r="F423" s="3"/>
      <c r="G423" s="3"/>
      <c r="H423" s="3"/>
      <c r="I423" s="13"/>
      <c r="J423" s="3"/>
      <c r="K423" s="3"/>
      <c r="L423" s="1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>
      <c r="A424" s="3"/>
      <c r="B424" s="3"/>
      <c r="C424" s="3"/>
      <c r="D424" s="3"/>
      <c r="E424" s="3"/>
      <c r="F424" s="3"/>
      <c r="G424" s="3"/>
      <c r="H424" s="3"/>
      <c r="I424" s="13"/>
      <c r="J424" s="3"/>
      <c r="K424" s="3"/>
      <c r="L424" s="1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>
      <c r="A425" s="3"/>
      <c r="B425" s="3"/>
      <c r="C425" s="3"/>
      <c r="D425" s="3"/>
      <c r="E425" s="3"/>
      <c r="F425" s="3"/>
      <c r="G425" s="3"/>
      <c r="H425" s="3"/>
      <c r="I425" s="13"/>
      <c r="J425" s="3"/>
      <c r="K425" s="3"/>
      <c r="L425" s="1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>
      <c r="A426" s="3"/>
      <c r="B426" s="3"/>
      <c r="C426" s="3"/>
      <c r="D426" s="3"/>
      <c r="E426" s="3"/>
      <c r="F426" s="3"/>
      <c r="G426" s="3"/>
      <c r="H426" s="3"/>
      <c r="I426" s="13"/>
      <c r="J426" s="3"/>
      <c r="K426" s="3"/>
      <c r="L426" s="1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>
      <c r="A427" s="3"/>
      <c r="B427" s="3"/>
      <c r="C427" s="3"/>
      <c r="D427" s="3"/>
      <c r="E427" s="3"/>
      <c r="F427" s="3"/>
      <c r="G427" s="3"/>
      <c r="H427" s="3"/>
      <c r="I427" s="13"/>
      <c r="J427" s="3"/>
      <c r="K427" s="3"/>
      <c r="L427" s="1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>
      <c r="A428" s="3"/>
      <c r="B428" s="3"/>
      <c r="C428" s="3"/>
      <c r="D428" s="3"/>
      <c r="E428" s="3"/>
      <c r="F428" s="3"/>
      <c r="G428" s="3"/>
      <c r="H428" s="3"/>
      <c r="I428" s="13"/>
      <c r="J428" s="3"/>
      <c r="K428" s="3"/>
      <c r="L428" s="1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>
      <c r="A429" s="3"/>
      <c r="B429" s="3"/>
      <c r="C429" s="3"/>
      <c r="D429" s="3"/>
      <c r="E429" s="3"/>
      <c r="F429" s="3"/>
      <c r="G429" s="3"/>
      <c r="H429" s="3"/>
      <c r="I429" s="13"/>
      <c r="J429" s="3"/>
      <c r="K429" s="3"/>
      <c r="L429" s="1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>
      <c r="A430" s="3"/>
      <c r="B430" s="3"/>
      <c r="C430" s="3"/>
      <c r="D430" s="3"/>
      <c r="E430" s="3"/>
      <c r="F430" s="3"/>
      <c r="G430" s="3"/>
      <c r="H430" s="3"/>
      <c r="I430" s="13"/>
      <c r="J430" s="3"/>
      <c r="K430" s="3"/>
      <c r="L430" s="1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>
      <c r="A431" s="3"/>
      <c r="B431" s="3"/>
      <c r="C431" s="3"/>
      <c r="D431" s="3"/>
      <c r="E431" s="3"/>
      <c r="F431" s="3"/>
      <c r="G431" s="3"/>
      <c r="H431" s="3"/>
      <c r="I431" s="13"/>
      <c r="J431" s="3"/>
      <c r="K431" s="3"/>
      <c r="L431" s="1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>
      <c r="A432" s="3"/>
      <c r="B432" s="3"/>
      <c r="C432" s="3"/>
      <c r="D432" s="3"/>
      <c r="E432" s="3"/>
      <c r="F432" s="3"/>
      <c r="G432" s="3"/>
      <c r="H432" s="3"/>
      <c r="I432" s="13"/>
      <c r="J432" s="3"/>
      <c r="K432" s="3"/>
      <c r="L432" s="1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>
      <c r="A433" s="3"/>
      <c r="B433" s="3"/>
      <c r="C433" s="3"/>
      <c r="D433" s="3"/>
      <c r="E433" s="3"/>
      <c r="F433" s="3"/>
      <c r="G433" s="3"/>
      <c r="H433" s="3"/>
      <c r="I433" s="13"/>
      <c r="J433" s="3"/>
      <c r="K433" s="3"/>
      <c r="L433" s="1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>
      <c r="A434" s="3"/>
      <c r="B434" s="3"/>
      <c r="C434" s="3"/>
      <c r="D434" s="3"/>
      <c r="E434" s="3"/>
      <c r="F434" s="3"/>
      <c r="G434" s="3"/>
      <c r="H434" s="3"/>
      <c r="I434" s="13"/>
      <c r="J434" s="3"/>
      <c r="K434" s="3"/>
      <c r="L434" s="1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>
      <c r="A435" s="3"/>
      <c r="B435" s="3"/>
      <c r="C435" s="3"/>
      <c r="D435" s="3"/>
      <c r="E435" s="3"/>
      <c r="F435" s="3"/>
      <c r="G435" s="3"/>
      <c r="H435" s="3"/>
      <c r="I435" s="13"/>
      <c r="J435" s="3"/>
      <c r="K435" s="3"/>
      <c r="L435" s="1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>
      <c r="A436" s="3"/>
      <c r="B436" s="3"/>
      <c r="C436" s="3"/>
      <c r="D436" s="3"/>
      <c r="E436" s="3"/>
      <c r="F436" s="3"/>
      <c r="G436" s="3"/>
      <c r="H436" s="3"/>
      <c r="I436" s="13"/>
      <c r="J436" s="3"/>
      <c r="K436" s="3"/>
      <c r="L436" s="1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>
      <c r="A437" s="3"/>
      <c r="B437" s="3"/>
      <c r="C437" s="3"/>
      <c r="D437" s="3"/>
      <c r="E437" s="3"/>
      <c r="F437" s="3"/>
      <c r="G437" s="3"/>
      <c r="H437" s="3"/>
      <c r="I437" s="13"/>
      <c r="J437" s="3"/>
      <c r="K437" s="3"/>
      <c r="L437" s="1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>
      <c r="A438" s="3"/>
      <c r="B438" s="3"/>
      <c r="C438" s="3"/>
      <c r="D438" s="3"/>
      <c r="E438" s="3"/>
      <c r="F438" s="3"/>
      <c r="G438" s="3"/>
      <c r="H438" s="3"/>
      <c r="I438" s="13"/>
      <c r="J438" s="3"/>
      <c r="K438" s="3"/>
      <c r="L438" s="1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>
      <c r="A439" s="3"/>
      <c r="B439" s="3"/>
      <c r="C439" s="3"/>
      <c r="D439" s="3"/>
      <c r="E439" s="3"/>
      <c r="F439" s="3"/>
      <c r="G439" s="3"/>
      <c r="H439" s="3"/>
      <c r="I439" s="13"/>
      <c r="J439" s="3"/>
      <c r="K439" s="3"/>
      <c r="L439" s="1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>
      <c r="A440" s="3"/>
      <c r="B440" s="3"/>
      <c r="C440" s="3"/>
      <c r="D440" s="3"/>
      <c r="E440" s="3"/>
      <c r="F440" s="3"/>
      <c r="G440" s="3"/>
      <c r="H440" s="3"/>
      <c r="I440" s="13"/>
      <c r="J440" s="3"/>
      <c r="K440" s="3"/>
      <c r="L440" s="1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>
      <c r="A441" s="3"/>
      <c r="B441" s="3"/>
      <c r="C441" s="3"/>
      <c r="D441" s="3"/>
      <c r="E441" s="3"/>
      <c r="F441" s="3"/>
      <c r="G441" s="3"/>
      <c r="H441" s="3"/>
      <c r="I441" s="13"/>
      <c r="J441" s="3"/>
      <c r="K441" s="3"/>
      <c r="L441" s="1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>
      <c r="A442" s="3"/>
      <c r="B442" s="3"/>
      <c r="C442" s="3"/>
      <c r="D442" s="3"/>
      <c r="E442" s="3"/>
      <c r="F442" s="3"/>
      <c r="G442" s="3"/>
      <c r="H442" s="3"/>
      <c r="I442" s="13"/>
      <c r="J442" s="3"/>
      <c r="K442" s="3"/>
      <c r="L442" s="1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>
      <c r="A443" s="3"/>
      <c r="B443" s="3"/>
      <c r="C443" s="3"/>
      <c r="D443" s="3"/>
      <c r="E443" s="3"/>
      <c r="F443" s="3"/>
      <c r="G443" s="3"/>
      <c r="H443" s="3"/>
      <c r="I443" s="13"/>
      <c r="J443" s="3"/>
      <c r="K443" s="3"/>
      <c r="L443" s="1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>
      <c r="A444" s="3"/>
      <c r="B444" s="3"/>
      <c r="C444" s="3"/>
      <c r="D444" s="3"/>
      <c r="E444" s="3"/>
      <c r="F444" s="3"/>
      <c r="G444" s="3"/>
      <c r="H444" s="3"/>
      <c r="I444" s="13"/>
      <c r="J444" s="3"/>
      <c r="K444" s="3"/>
      <c r="L444" s="1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>
      <c r="A445" s="3"/>
      <c r="B445" s="3"/>
      <c r="C445" s="3"/>
      <c r="D445" s="3"/>
      <c r="E445" s="3"/>
      <c r="F445" s="3"/>
      <c r="G445" s="3"/>
      <c r="H445" s="3"/>
      <c r="I445" s="13"/>
      <c r="J445" s="3"/>
      <c r="K445" s="3"/>
      <c r="L445" s="1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>
      <c r="A446" s="3"/>
      <c r="B446" s="3"/>
      <c r="C446" s="3"/>
      <c r="D446" s="3"/>
      <c r="E446" s="3"/>
      <c r="F446" s="3"/>
      <c r="G446" s="3"/>
      <c r="H446" s="3"/>
      <c r="I446" s="13"/>
      <c r="J446" s="3"/>
      <c r="K446" s="3"/>
      <c r="L446" s="1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>
      <c r="A447" s="3"/>
      <c r="B447" s="3"/>
      <c r="C447" s="3"/>
      <c r="D447" s="3"/>
      <c r="E447" s="3"/>
      <c r="F447" s="3"/>
      <c r="G447" s="3"/>
      <c r="H447" s="3"/>
      <c r="I447" s="13"/>
      <c r="J447" s="3"/>
      <c r="K447" s="3"/>
      <c r="L447" s="1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>
      <c r="A448" s="3"/>
      <c r="B448" s="3"/>
      <c r="C448" s="3"/>
      <c r="D448" s="3"/>
      <c r="E448" s="3"/>
      <c r="F448" s="3"/>
      <c r="G448" s="3"/>
      <c r="H448" s="3"/>
      <c r="I448" s="13"/>
      <c r="J448" s="3"/>
      <c r="K448" s="3"/>
      <c r="L448" s="1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>
      <c r="A449" s="3"/>
      <c r="B449" s="3"/>
      <c r="C449" s="3"/>
      <c r="D449" s="3"/>
      <c r="E449" s="3"/>
      <c r="F449" s="3"/>
      <c r="G449" s="3"/>
      <c r="H449" s="3"/>
      <c r="I449" s="13"/>
      <c r="J449" s="3"/>
      <c r="K449" s="3"/>
      <c r="L449" s="1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>
      <c r="A450" s="3"/>
      <c r="B450" s="3"/>
      <c r="C450" s="3"/>
      <c r="D450" s="3"/>
      <c r="E450" s="3"/>
      <c r="F450" s="3"/>
      <c r="G450" s="3"/>
      <c r="H450" s="3"/>
      <c r="I450" s="13"/>
      <c r="J450" s="3"/>
      <c r="K450" s="3"/>
      <c r="L450" s="1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>
      <c r="A451" s="3"/>
      <c r="B451" s="3"/>
      <c r="C451" s="3"/>
      <c r="D451" s="3"/>
      <c r="E451" s="3"/>
      <c r="F451" s="3"/>
      <c r="G451" s="3"/>
      <c r="H451" s="3"/>
      <c r="I451" s="13"/>
      <c r="J451" s="3"/>
      <c r="K451" s="3"/>
      <c r="L451" s="1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>
      <c r="A452" s="3"/>
      <c r="B452" s="3"/>
      <c r="C452" s="3"/>
      <c r="D452" s="3"/>
      <c r="E452" s="3"/>
      <c r="F452" s="3"/>
      <c r="G452" s="3"/>
      <c r="H452" s="3"/>
      <c r="I452" s="13"/>
      <c r="J452" s="3"/>
      <c r="K452" s="3"/>
      <c r="L452" s="1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>
      <c r="A453" s="3"/>
      <c r="B453" s="3"/>
      <c r="C453" s="3"/>
      <c r="D453" s="3"/>
      <c r="E453" s="3"/>
      <c r="F453" s="3"/>
      <c r="G453" s="3"/>
      <c r="H453" s="3"/>
      <c r="I453" s="13"/>
      <c r="J453" s="3"/>
      <c r="K453" s="3"/>
      <c r="L453" s="1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>
      <c r="A454" s="3"/>
      <c r="B454" s="3"/>
      <c r="C454" s="3"/>
      <c r="D454" s="3"/>
      <c r="E454" s="3"/>
      <c r="F454" s="3"/>
      <c r="G454" s="3"/>
      <c r="H454" s="3"/>
      <c r="I454" s="13"/>
      <c r="J454" s="3"/>
      <c r="K454" s="3"/>
      <c r="L454" s="1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>
      <c r="A455" s="3"/>
      <c r="B455" s="3"/>
      <c r="C455" s="3"/>
      <c r="D455" s="3"/>
      <c r="E455" s="3"/>
      <c r="F455" s="3"/>
      <c r="G455" s="3"/>
      <c r="H455" s="3"/>
      <c r="I455" s="13"/>
      <c r="J455" s="3"/>
      <c r="K455" s="3"/>
      <c r="L455" s="1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>
      <c r="A456" s="3"/>
      <c r="B456" s="3"/>
      <c r="C456" s="3"/>
      <c r="D456" s="3"/>
      <c r="E456" s="3"/>
      <c r="F456" s="3"/>
      <c r="G456" s="3"/>
      <c r="H456" s="3"/>
      <c r="I456" s="13"/>
      <c r="J456" s="3"/>
      <c r="K456" s="3"/>
      <c r="L456" s="1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>
      <c r="A457" s="3"/>
      <c r="B457" s="3"/>
      <c r="C457" s="3"/>
      <c r="D457" s="3"/>
      <c r="E457" s="3"/>
      <c r="F457" s="3"/>
      <c r="G457" s="3"/>
      <c r="H457" s="3"/>
      <c r="I457" s="13"/>
      <c r="J457" s="3"/>
      <c r="K457" s="3"/>
      <c r="L457" s="1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>
      <c r="A458" s="3"/>
      <c r="B458" s="3"/>
      <c r="C458" s="3"/>
      <c r="D458" s="3"/>
      <c r="E458" s="3"/>
      <c r="F458" s="3"/>
      <c r="G458" s="3"/>
      <c r="H458" s="3"/>
      <c r="I458" s="13"/>
      <c r="J458" s="3"/>
      <c r="K458" s="3"/>
      <c r="L458" s="1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>
      <c r="A459" s="3"/>
      <c r="B459" s="3"/>
      <c r="C459" s="3"/>
      <c r="D459" s="3"/>
      <c r="E459" s="3"/>
      <c r="F459" s="3"/>
      <c r="G459" s="3"/>
      <c r="H459" s="3"/>
      <c r="I459" s="13"/>
      <c r="J459" s="3"/>
      <c r="K459" s="3"/>
      <c r="L459" s="1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>
      <c r="A460" s="3"/>
      <c r="B460" s="3"/>
      <c r="C460" s="3"/>
      <c r="D460" s="3"/>
      <c r="E460" s="3"/>
      <c r="F460" s="3"/>
      <c r="G460" s="3"/>
      <c r="H460" s="3"/>
      <c r="I460" s="13"/>
      <c r="J460" s="3"/>
      <c r="K460" s="3"/>
      <c r="L460" s="1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>
      <c r="A461" s="3"/>
      <c r="B461" s="3"/>
      <c r="C461" s="3"/>
      <c r="D461" s="3"/>
      <c r="E461" s="3"/>
      <c r="F461" s="3"/>
      <c r="G461" s="3"/>
      <c r="H461" s="3"/>
      <c r="I461" s="13"/>
      <c r="J461" s="3"/>
      <c r="K461" s="3"/>
      <c r="L461" s="1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>
      <c r="A462" s="3"/>
      <c r="B462" s="3"/>
      <c r="C462" s="3"/>
      <c r="D462" s="3"/>
      <c r="E462" s="3"/>
      <c r="F462" s="3"/>
      <c r="G462" s="3"/>
      <c r="H462" s="3"/>
      <c r="I462" s="13"/>
      <c r="J462" s="3"/>
      <c r="K462" s="3"/>
      <c r="L462" s="1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>
      <c r="A463" s="3"/>
      <c r="B463" s="3"/>
      <c r="C463" s="3"/>
      <c r="D463" s="3"/>
      <c r="E463" s="3"/>
      <c r="F463" s="3"/>
      <c r="G463" s="3"/>
      <c r="H463" s="3"/>
      <c r="I463" s="13"/>
      <c r="J463" s="3"/>
      <c r="K463" s="3"/>
      <c r="L463" s="1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>
      <c r="A464" s="3"/>
      <c r="B464" s="3"/>
      <c r="C464" s="3"/>
      <c r="D464" s="3"/>
      <c r="E464" s="3"/>
      <c r="F464" s="3"/>
      <c r="G464" s="3"/>
      <c r="H464" s="3"/>
      <c r="I464" s="13"/>
      <c r="J464" s="3"/>
      <c r="K464" s="3"/>
      <c r="L464" s="1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>
      <c r="A465" s="3"/>
      <c r="B465" s="3"/>
      <c r="C465" s="3"/>
      <c r="D465" s="3"/>
      <c r="E465" s="3"/>
      <c r="F465" s="3"/>
      <c r="G465" s="3"/>
      <c r="H465" s="3"/>
      <c r="I465" s="13"/>
      <c r="J465" s="3"/>
      <c r="K465" s="3"/>
      <c r="L465" s="1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>
      <c r="A466" s="3"/>
      <c r="B466" s="3"/>
      <c r="C466" s="3"/>
      <c r="D466" s="3"/>
      <c r="E466" s="3"/>
      <c r="F466" s="3"/>
      <c r="G466" s="3"/>
      <c r="H466" s="3"/>
      <c r="I466" s="13"/>
      <c r="J466" s="3"/>
      <c r="K466" s="3"/>
      <c r="L466" s="1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>
      <c r="A467" s="3"/>
      <c r="B467" s="3"/>
      <c r="C467" s="3"/>
      <c r="D467" s="3"/>
      <c r="E467" s="3"/>
      <c r="F467" s="3"/>
      <c r="G467" s="3"/>
      <c r="H467" s="3"/>
      <c r="I467" s="13"/>
      <c r="J467" s="3"/>
      <c r="K467" s="3"/>
      <c r="L467" s="1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>
      <c r="A468" s="3"/>
      <c r="B468" s="3"/>
      <c r="C468" s="3"/>
      <c r="D468" s="3"/>
      <c r="E468" s="3"/>
      <c r="F468" s="3"/>
      <c r="G468" s="3"/>
      <c r="H468" s="3"/>
      <c r="I468" s="13"/>
      <c r="J468" s="3"/>
      <c r="K468" s="3"/>
      <c r="L468" s="1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>
      <c r="A469" s="3"/>
      <c r="B469" s="3"/>
      <c r="C469" s="3"/>
      <c r="D469" s="3"/>
      <c r="E469" s="3"/>
      <c r="F469" s="3"/>
      <c r="G469" s="3"/>
      <c r="H469" s="3"/>
      <c r="I469" s="13"/>
      <c r="J469" s="3"/>
      <c r="K469" s="3"/>
      <c r="L469" s="1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>
      <c r="A470" s="3"/>
      <c r="B470" s="3"/>
      <c r="C470" s="3"/>
      <c r="D470" s="3"/>
      <c r="E470" s="3"/>
      <c r="F470" s="3"/>
      <c r="G470" s="3"/>
      <c r="H470" s="3"/>
      <c r="I470" s="13"/>
      <c r="J470" s="3"/>
      <c r="K470" s="3"/>
      <c r="L470" s="1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>
      <c r="A471" s="3"/>
      <c r="B471" s="3"/>
      <c r="C471" s="3"/>
      <c r="D471" s="3"/>
      <c r="E471" s="3"/>
      <c r="F471" s="3"/>
      <c r="G471" s="3"/>
      <c r="H471" s="3"/>
      <c r="I471" s="13"/>
      <c r="J471" s="3"/>
      <c r="K471" s="3"/>
      <c r="L471" s="1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>
      <c r="A472" s="3"/>
      <c r="B472" s="3"/>
      <c r="C472" s="3"/>
      <c r="D472" s="3"/>
      <c r="E472" s="3"/>
      <c r="F472" s="3"/>
      <c r="G472" s="3"/>
      <c r="H472" s="3"/>
      <c r="I472" s="13"/>
      <c r="J472" s="3"/>
      <c r="K472" s="3"/>
      <c r="L472" s="1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>
      <c r="A473" s="3"/>
      <c r="B473" s="3"/>
      <c r="C473" s="3"/>
      <c r="D473" s="3"/>
      <c r="E473" s="3"/>
      <c r="F473" s="3"/>
      <c r="G473" s="3"/>
      <c r="H473" s="3"/>
      <c r="I473" s="13"/>
      <c r="J473" s="3"/>
      <c r="K473" s="3"/>
      <c r="L473" s="1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>
      <c r="A474" s="3"/>
      <c r="B474" s="3"/>
      <c r="C474" s="3"/>
      <c r="D474" s="3"/>
      <c r="E474" s="3"/>
      <c r="F474" s="3"/>
      <c r="G474" s="3"/>
      <c r="H474" s="3"/>
      <c r="I474" s="13"/>
      <c r="J474" s="3"/>
      <c r="K474" s="3"/>
      <c r="L474" s="1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>
      <c r="A475" s="3"/>
      <c r="B475" s="3"/>
      <c r="C475" s="3"/>
      <c r="D475" s="3"/>
      <c r="E475" s="3"/>
      <c r="F475" s="3"/>
      <c r="G475" s="3"/>
      <c r="H475" s="3"/>
      <c r="I475" s="13"/>
      <c r="J475" s="3"/>
      <c r="K475" s="3"/>
      <c r="L475" s="1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>
      <c r="A476" s="3"/>
      <c r="B476" s="3"/>
      <c r="C476" s="3"/>
      <c r="D476" s="3"/>
      <c r="E476" s="3"/>
      <c r="F476" s="3"/>
      <c r="G476" s="3"/>
      <c r="H476" s="3"/>
      <c r="I476" s="13"/>
      <c r="J476" s="3"/>
      <c r="K476" s="3"/>
      <c r="L476" s="1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>
      <c r="A477" s="3"/>
      <c r="B477" s="3"/>
      <c r="C477" s="3"/>
      <c r="D477" s="3"/>
      <c r="E477" s="3"/>
      <c r="F477" s="3"/>
      <c r="G477" s="3"/>
      <c r="H477" s="3"/>
      <c r="I477" s="13"/>
      <c r="J477" s="3"/>
      <c r="K477" s="3"/>
      <c r="L477" s="1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>
      <c r="A478" s="3"/>
      <c r="B478" s="3"/>
      <c r="C478" s="3"/>
      <c r="D478" s="3"/>
      <c r="E478" s="3"/>
      <c r="F478" s="3"/>
      <c r="G478" s="3"/>
      <c r="H478" s="3"/>
      <c r="I478" s="13"/>
      <c r="J478" s="3"/>
      <c r="K478" s="3"/>
      <c r="L478" s="1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>
      <c r="A479" s="3"/>
      <c r="B479" s="3"/>
      <c r="C479" s="3"/>
      <c r="D479" s="3"/>
      <c r="E479" s="3"/>
      <c r="F479" s="3"/>
      <c r="G479" s="3"/>
      <c r="H479" s="3"/>
      <c r="I479" s="13"/>
      <c r="J479" s="3"/>
      <c r="K479" s="3"/>
      <c r="L479" s="1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>
      <c r="A480" s="3"/>
      <c r="B480" s="3"/>
      <c r="C480" s="3"/>
      <c r="D480" s="3"/>
      <c r="E480" s="3"/>
      <c r="F480" s="3"/>
      <c r="G480" s="3"/>
      <c r="H480" s="3"/>
      <c r="I480" s="13"/>
      <c r="J480" s="3"/>
      <c r="K480" s="3"/>
      <c r="L480" s="1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>
      <c r="A481" s="3"/>
      <c r="B481" s="3"/>
      <c r="C481" s="3"/>
      <c r="D481" s="3"/>
      <c r="E481" s="3"/>
      <c r="F481" s="3"/>
      <c r="G481" s="3"/>
      <c r="H481" s="3"/>
      <c r="I481" s="13"/>
      <c r="J481" s="3"/>
      <c r="K481" s="3"/>
      <c r="L481" s="1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>
      <c r="A482" s="3"/>
      <c r="B482" s="3"/>
      <c r="C482" s="3"/>
      <c r="D482" s="3"/>
      <c r="E482" s="3"/>
      <c r="F482" s="3"/>
      <c r="G482" s="3"/>
      <c r="H482" s="3"/>
      <c r="I482" s="13"/>
      <c r="J482" s="3"/>
      <c r="K482" s="3"/>
      <c r="L482" s="1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>
      <c r="A483" s="3"/>
      <c r="B483" s="3"/>
      <c r="C483" s="3"/>
      <c r="D483" s="3"/>
      <c r="E483" s="3"/>
      <c r="F483" s="3"/>
      <c r="G483" s="3"/>
      <c r="H483" s="3"/>
      <c r="I483" s="13"/>
      <c r="J483" s="3"/>
      <c r="K483" s="3"/>
      <c r="L483" s="1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>
      <c r="A484" s="3"/>
      <c r="B484" s="3"/>
      <c r="C484" s="3"/>
      <c r="D484" s="3"/>
      <c r="E484" s="3"/>
      <c r="F484" s="3"/>
      <c r="G484" s="3"/>
      <c r="H484" s="3"/>
      <c r="I484" s="13"/>
      <c r="J484" s="3"/>
      <c r="K484" s="3"/>
      <c r="L484" s="1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>
      <c r="A485" s="3"/>
      <c r="B485" s="3"/>
      <c r="C485" s="3"/>
      <c r="D485" s="3"/>
      <c r="E485" s="3"/>
      <c r="F485" s="3"/>
      <c r="G485" s="3"/>
      <c r="H485" s="3"/>
      <c r="I485" s="13"/>
      <c r="J485" s="3"/>
      <c r="K485" s="3"/>
      <c r="L485" s="1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>
      <c r="A486" s="3"/>
      <c r="B486" s="3"/>
      <c r="C486" s="3"/>
      <c r="D486" s="3"/>
      <c r="E486" s="3"/>
      <c r="F486" s="3"/>
      <c r="G486" s="3"/>
      <c r="H486" s="3"/>
      <c r="I486" s="13"/>
      <c r="J486" s="3"/>
      <c r="K486" s="3"/>
      <c r="L486" s="1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>
      <c r="A487" s="3"/>
      <c r="B487" s="3"/>
      <c r="C487" s="3"/>
      <c r="D487" s="3"/>
      <c r="E487" s="3"/>
      <c r="F487" s="3"/>
      <c r="G487" s="3"/>
      <c r="H487" s="3"/>
      <c r="I487" s="13"/>
      <c r="J487" s="3"/>
      <c r="K487" s="3"/>
      <c r="L487" s="1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>
      <c r="A488" s="3"/>
      <c r="B488" s="3"/>
      <c r="C488" s="3"/>
      <c r="D488" s="3"/>
      <c r="E488" s="3"/>
      <c r="F488" s="3"/>
      <c r="G488" s="3"/>
      <c r="H488" s="3"/>
      <c r="I488" s="13"/>
      <c r="J488" s="3"/>
      <c r="K488" s="3"/>
      <c r="L488" s="1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>
      <c r="A489" s="3"/>
      <c r="B489" s="3"/>
      <c r="C489" s="3"/>
      <c r="D489" s="3"/>
      <c r="E489" s="3"/>
      <c r="F489" s="3"/>
      <c r="G489" s="3"/>
      <c r="H489" s="3"/>
      <c r="I489" s="13"/>
      <c r="J489" s="3"/>
      <c r="K489" s="3"/>
      <c r="L489" s="1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>
      <c r="A490" s="3"/>
      <c r="B490" s="3"/>
      <c r="C490" s="3"/>
      <c r="D490" s="3"/>
      <c r="E490" s="3"/>
      <c r="F490" s="3"/>
      <c r="G490" s="3"/>
      <c r="H490" s="3"/>
      <c r="I490" s="13"/>
      <c r="J490" s="3"/>
      <c r="K490" s="3"/>
      <c r="L490" s="1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>
      <c r="A491" s="3"/>
      <c r="B491" s="3"/>
      <c r="C491" s="3"/>
      <c r="D491" s="3"/>
      <c r="E491" s="3"/>
      <c r="F491" s="3"/>
      <c r="G491" s="3"/>
      <c r="H491" s="3"/>
      <c r="I491" s="13"/>
      <c r="J491" s="3"/>
      <c r="K491" s="3"/>
      <c r="L491" s="1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>
      <c r="A492" s="3"/>
      <c r="B492" s="3"/>
      <c r="C492" s="3"/>
      <c r="D492" s="3"/>
      <c r="E492" s="3"/>
      <c r="F492" s="3"/>
      <c r="G492" s="3"/>
      <c r="H492" s="3"/>
      <c r="I492" s="13"/>
      <c r="J492" s="3"/>
      <c r="K492" s="3"/>
      <c r="L492" s="1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>
      <c r="A493" s="3"/>
      <c r="B493" s="3"/>
      <c r="C493" s="3"/>
      <c r="D493" s="3"/>
      <c r="E493" s="3"/>
      <c r="F493" s="3"/>
      <c r="G493" s="3"/>
      <c r="H493" s="3"/>
      <c r="I493" s="13"/>
      <c r="J493" s="3"/>
      <c r="K493" s="3"/>
      <c r="L493" s="1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>
      <c r="A494" s="3"/>
      <c r="B494" s="3"/>
      <c r="C494" s="3"/>
      <c r="D494" s="3"/>
      <c r="E494" s="3"/>
      <c r="F494" s="3"/>
      <c r="G494" s="3"/>
      <c r="H494" s="3"/>
      <c r="I494" s="13"/>
      <c r="J494" s="3"/>
      <c r="K494" s="3"/>
      <c r="L494" s="1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>
      <c r="A495" s="3"/>
      <c r="B495" s="3"/>
      <c r="C495" s="3"/>
      <c r="D495" s="3"/>
      <c r="E495" s="3"/>
      <c r="F495" s="3"/>
      <c r="G495" s="3"/>
      <c r="H495" s="3"/>
      <c r="I495" s="13"/>
      <c r="J495" s="3"/>
      <c r="K495" s="3"/>
      <c r="L495" s="1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>
      <c r="A496" s="3"/>
      <c r="B496" s="3"/>
      <c r="C496" s="3"/>
      <c r="D496" s="3"/>
      <c r="E496" s="3"/>
      <c r="F496" s="3"/>
      <c r="G496" s="3"/>
      <c r="H496" s="3"/>
      <c r="I496" s="13"/>
      <c r="J496" s="3"/>
      <c r="K496" s="3"/>
      <c r="L496" s="1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>
      <c r="A497" s="3"/>
      <c r="B497" s="3"/>
      <c r="C497" s="3"/>
      <c r="D497" s="3"/>
      <c r="E497" s="3"/>
      <c r="F497" s="3"/>
      <c r="G497" s="3"/>
      <c r="H497" s="3"/>
      <c r="I497" s="13"/>
      <c r="J497" s="3"/>
      <c r="K497" s="3"/>
      <c r="L497" s="1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>
      <c r="A498" s="3"/>
      <c r="B498" s="3"/>
      <c r="C498" s="3"/>
      <c r="D498" s="3"/>
      <c r="E498" s="3"/>
      <c r="F498" s="3"/>
      <c r="G498" s="3"/>
      <c r="H498" s="3"/>
      <c r="I498" s="13"/>
      <c r="J498" s="3"/>
      <c r="K498" s="3"/>
      <c r="L498" s="1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>
      <c r="A499" s="3"/>
      <c r="B499" s="3"/>
      <c r="C499" s="3"/>
      <c r="D499" s="3"/>
      <c r="E499" s="3"/>
      <c r="F499" s="3"/>
      <c r="G499" s="3"/>
      <c r="H499" s="3"/>
      <c r="I499" s="13"/>
      <c r="J499" s="3"/>
      <c r="K499" s="3"/>
      <c r="L499" s="1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>
      <c r="A500" s="3"/>
      <c r="B500" s="3"/>
      <c r="C500" s="3"/>
      <c r="D500" s="3"/>
      <c r="E500" s="3"/>
      <c r="F500" s="3"/>
      <c r="G500" s="3"/>
      <c r="H500" s="3"/>
      <c r="I500" s="13"/>
      <c r="J500" s="3"/>
      <c r="K500" s="3"/>
      <c r="L500" s="1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>
      <c r="A501" s="3"/>
      <c r="B501" s="3"/>
      <c r="C501" s="3"/>
      <c r="D501" s="3"/>
      <c r="E501" s="3"/>
      <c r="F501" s="3"/>
      <c r="G501" s="3"/>
      <c r="H501" s="3"/>
      <c r="I501" s="13"/>
      <c r="J501" s="3"/>
      <c r="K501" s="3"/>
      <c r="L501" s="1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>
      <c r="A502" s="3"/>
      <c r="B502" s="3"/>
      <c r="C502" s="3"/>
      <c r="D502" s="3"/>
      <c r="E502" s="3"/>
      <c r="F502" s="3"/>
      <c r="G502" s="3"/>
      <c r="H502" s="3"/>
      <c r="I502" s="13"/>
      <c r="J502" s="3"/>
      <c r="K502" s="3"/>
      <c r="L502" s="1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>
      <c r="A503" s="3"/>
      <c r="B503" s="3"/>
      <c r="C503" s="3"/>
      <c r="D503" s="3"/>
      <c r="E503" s="3"/>
      <c r="F503" s="3"/>
      <c r="G503" s="3"/>
      <c r="H503" s="3"/>
      <c r="I503" s="13"/>
      <c r="J503" s="3"/>
      <c r="K503" s="3"/>
      <c r="L503" s="1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>
      <c r="A504" s="3"/>
      <c r="B504" s="3"/>
      <c r="C504" s="3"/>
      <c r="D504" s="3"/>
      <c r="E504" s="3"/>
      <c r="F504" s="3"/>
      <c r="G504" s="3"/>
      <c r="H504" s="3"/>
      <c r="I504" s="13"/>
      <c r="J504" s="3"/>
      <c r="K504" s="3"/>
      <c r="L504" s="1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>
      <c r="A505" s="3"/>
      <c r="B505" s="3"/>
      <c r="C505" s="3"/>
      <c r="D505" s="3"/>
      <c r="E505" s="3"/>
      <c r="F505" s="3"/>
      <c r="G505" s="3"/>
      <c r="H505" s="3"/>
      <c r="I505" s="13"/>
      <c r="J505" s="3"/>
      <c r="K505" s="3"/>
      <c r="L505" s="1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>
      <c r="A506" s="3"/>
      <c r="B506" s="3"/>
      <c r="C506" s="3"/>
      <c r="D506" s="3"/>
      <c r="E506" s="3"/>
      <c r="F506" s="3"/>
      <c r="G506" s="3"/>
      <c r="H506" s="3"/>
      <c r="I506" s="13"/>
      <c r="J506" s="3"/>
      <c r="K506" s="3"/>
      <c r="L506" s="1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>
      <c r="A507" s="3"/>
      <c r="B507" s="3"/>
      <c r="C507" s="3"/>
      <c r="D507" s="3"/>
      <c r="E507" s="3"/>
      <c r="F507" s="3"/>
      <c r="G507" s="3"/>
      <c r="H507" s="3"/>
      <c r="I507" s="13"/>
      <c r="J507" s="3"/>
      <c r="K507" s="3"/>
      <c r="L507" s="1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>
      <c r="A508" s="3"/>
      <c r="B508" s="3"/>
      <c r="C508" s="3"/>
      <c r="D508" s="3"/>
      <c r="E508" s="3"/>
      <c r="F508" s="3"/>
      <c r="G508" s="3"/>
      <c r="H508" s="3"/>
      <c r="I508" s="13"/>
      <c r="J508" s="3"/>
      <c r="K508" s="3"/>
      <c r="L508" s="1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>
      <c r="A509" s="3"/>
      <c r="B509" s="3"/>
      <c r="C509" s="3"/>
      <c r="D509" s="3"/>
      <c r="E509" s="3"/>
      <c r="F509" s="3"/>
      <c r="G509" s="3"/>
      <c r="H509" s="3"/>
      <c r="I509" s="13"/>
      <c r="J509" s="3"/>
      <c r="K509" s="3"/>
      <c r="L509" s="1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>
      <c r="A510" s="3"/>
      <c r="B510" s="3"/>
      <c r="C510" s="3"/>
      <c r="D510" s="3"/>
      <c r="E510" s="3"/>
      <c r="F510" s="3"/>
      <c r="G510" s="3"/>
      <c r="H510" s="3"/>
      <c r="I510" s="13"/>
      <c r="J510" s="3"/>
      <c r="K510" s="3"/>
      <c r="L510" s="1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>
      <c r="A511" s="3"/>
      <c r="B511" s="3"/>
      <c r="C511" s="3"/>
      <c r="D511" s="3"/>
      <c r="E511" s="3"/>
      <c r="F511" s="3"/>
      <c r="G511" s="3"/>
      <c r="H511" s="3"/>
      <c r="I511" s="13"/>
      <c r="J511" s="3"/>
      <c r="K511" s="3"/>
      <c r="L511" s="1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>
      <c r="A512" s="3"/>
      <c r="B512" s="3"/>
      <c r="C512" s="3"/>
      <c r="D512" s="3"/>
      <c r="E512" s="3"/>
      <c r="F512" s="3"/>
      <c r="G512" s="3"/>
      <c r="H512" s="3"/>
      <c r="I512" s="13"/>
      <c r="J512" s="3"/>
      <c r="K512" s="3"/>
      <c r="L512" s="1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>
      <c r="A513" s="3"/>
      <c r="B513" s="3"/>
      <c r="C513" s="3"/>
      <c r="D513" s="3"/>
      <c r="E513" s="3"/>
      <c r="F513" s="3"/>
      <c r="G513" s="3"/>
      <c r="H513" s="3"/>
      <c r="I513" s="13"/>
      <c r="J513" s="3"/>
      <c r="K513" s="3"/>
      <c r="L513" s="1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>
      <c r="A514" s="3"/>
      <c r="B514" s="3"/>
      <c r="C514" s="3"/>
      <c r="D514" s="3"/>
      <c r="E514" s="3"/>
      <c r="F514" s="3"/>
      <c r="G514" s="3"/>
      <c r="H514" s="3"/>
      <c r="I514" s="13"/>
      <c r="J514" s="3"/>
      <c r="K514" s="3"/>
      <c r="L514" s="1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>
      <c r="A515" s="3"/>
      <c r="B515" s="3"/>
      <c r="C515" s="3"/>
      <c r="D515" s="3"/>
      <c r="E515" s="3"/>
      <c r="F515" s="3"/>
      <c r="G515" s="3"/>
      <c r="H515" s="3"/>
      <c r="I515" s="13"/>
      <c r="J515" s="3"/>
      <c r="K515" s="3"/>
      <c r="L515" s="1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>
      <c r="A516" s="3"/>
      <c r="B516" s="3"/>
      <c r="C516" s="3"/>
      <c r="D516" s="3"/>
      <c r="E516" s="3"/>
      <c r="F516" s="3"/>
      <c r="G516" s="3"/>
      <c r="H516" s="3"/>
      <c r="I516" s="13"/>
      <c r="J516" s="3"/>
      <c r="K516" s="3"/>
      <c r="L516" s="1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>
      <c r="A517" s="3"/>
      <c r="B517" s="3"/>
      <c r="C517" s="3"/>
      <c r="D517" s="3"/>
      <c r="E517" s="3"/>
      <c r="F517" s="3"/>
      <c r="G517" s="3"/>
      <c r="H517" s="3"/>
      <c r="I517" s="13"/>
      <c r="J517" s="3"/>
      <c r="K517" s="3"/>
      <c r="L517" s="1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>
      <c r="A518" s="3"/>
      <c r="B518" s="3"/>
      <c r="C518" s="3"/>
      <c r="D518" s="3"/>
      <c r="E518" s="3"/>
      <c r="F518" s="3"/>
      <c r="G518" s="3"/>
      <c r="H518" s="3"/>
      <c r="I518" s="13"/>
      <c r="J518" s="3"/>
      <c r="K518" s="3"/>
      <c r="L518" s="1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>
      <c r="A519" s="3"/>
      <c r="B519" s="3"/>
      <c r="C519" s="3"/>
      <c r="D519" s="3"/>
      <c r="E519" s="3"/>
      <c r="F519" s="3"/>
      <c r="G519" s="3"/>
      <c r="H519" s="3"/>
      <c r="I519" s="13"/>
      <c r="J519" s="3"/>
      <c r="K519" s="3"/>
      <c r="L519" s="1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>
      <c r="A520" s="3"/>
      <c r="B520" s="3"/>
      <c r="C520" s="3"/>
      <c r="D520" s="3"/>
      <c r="E520" s="3"/>
      <c r="F520" s="3"/>
      <c r="G520" s="3"/>
      <c r="H520" s="3"/>
      <c r="I520" s="13"/>
      <c r="J520" s="3"/>
      <c r="K520" s="3"/>
      <c r="L520" s="1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>
      <c r="A521" s="3"/>
      <c r="B521" s="3"/>
      <c r="C521" s="3"/>
      <c r="D521" s="3"/>
      <c r="E521" s="3"/>
      <c r="F521" s="3"/>
      <c r="G521" s="3"/>
      <c r="H521" s="3"/>
      <c r="I521" s="13"/>
      <c r="J521" s="3"/>
      <c r="K521" s="3"/>
      <c r="L521" s="1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>
      <c r="A522" s="3"/>
      <c r="B522" s="3"/>
      <c r="C522" s="3"/>
      <c r="D522" s="3"/>
      <c r="E522" s="3"/>
      <c r="F522" s="3"/>
      <c r="G522" s="3"/>
      <c r="H522" s="3"/>
      <c r="I522" s="13"/>
      <c r="J522" s="3"/>
      <c r="K522" s="3"/>
      <c r="L522" s="1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>
      <c r="A523" s="3"/>
      <c r="B523" s="3"/>
      <c r="C523" s="3"/>
      <c r="D523" s="3"/>
      <c r="E523" s="3"/>
      <c r="F523" s="3"/>
      <c r="G523" s="3"/>
      <c r="H523" s="3"/>
      <c r="I523" s="13"/>
      <c r="J523" s="3"/>
      <c r="K523" s="3"/>
      <c r="L523" s="1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>
      <c r="A524" s="3"/>
      <c r="B524" s="3"/>
      <c r="C524" s="3"/>
      <c r="D524" s="3"/>
      <c r="E524" s="3"/>
      <c r="F524" s="3"/>
      <c r="G524" s="3"/>
      <c r="H524" s="3"/>
      <c r="I524" s="13"/>
      <c r="J524" s="3"/>
      <c r="K524" s="3"/>
      <c r="L524" s="1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>
      <c r="A525" s="3"/>
      <c r="B525" s="3"/>
      <c r="C525" s="3"/>
      <c r="D525" s="3"/>
      <c r="E525" s="3"/>
      <c r="F525" s="3"/>
      <c r="G525" s="3"/>
      <c r="H525" s="3"/>
      <c r="I525" s="13"/>
      <c r="J525" s="3"/>
      <c r="K525" s="3"/>
      <c r="L525" s="1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>
      <c r="A526" s="3"/>
      <c r="B526" s="3"/>
      <c r="C526" s="3"/>
      <c r="D526" s="3"/>
      <c r="E526" s="3"/>
      <c r="F526" s="3"/>
      <c r="G526" s="3"/>
      <c r="H526" s="3"/>
      <c r="I526" s="13"/>
      <c r="J526" s="3"/>
      <c r="K526" s="3"/>
      <c r="L526" s="1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>
      <c r="A527" s="3"/>
      <c r="B527" s="3"/>
      <c r="C527" s="3"/>
      <c r="D527" s="3"/>
      <c r="E527" s="3"/>
      <c r="F527" s="3"/>
      <c r="G527" s="3"/>
      <c r="H527" s="3"/>
      <c r="I527" s="13"/>
      <c r="J527" s="3"/>
      <c r="K527" s="3"/>
      <c r="L527" s="1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>
      <c r="A528" s="3"/>
      <c r="B528" s="3"/>
      <c r="C528" s="3"/>
      <c r="D528" s="3"/>
      <c r="E528" s="3"/>
      <c r="F528" s="3"/>
      <c r="G528" s="3"/>
      <c r="H528" s="3"/>
      <c r="I528" s="13"/>
      <c r="J528" s="3"/>
      <c r="K528" s="3"/>
      <c r="L528" s="1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>
      <c r="A529" s="3"/>
      <c r="B529" s="3"/>
      <c r="C529" s="3"/>
      <c r="D529" s="3"/>
      <c r="E529" s="3"/>
      <c r="F529" s="3"/>
      <c r="G529" s="3"/>
      <c r="H529" s="3"/>
      <c r="I529" s="13"/>
      <c r="J529" s="3"/>
      <c r="K529" s="3"/>
      <c r="L529" s="1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>
      <c r="A530" s="3"/>
      <c r="B530" s="3"/>
      <c r="C530" s="3"/>
      <c r="D530" s="3"/>
      <c r="E530" s="3"/>
      <c r="F530" s="3"/>
      <c r="G530" s="3"/>
      <c r="H530" s="3"/>
      <c r="I530" s="13"/>
      <c r="J530" s="3"/>
      <c r="K530" s="3"/>
      <c r="L530" s="1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>
      <c r="A531" s="3"/>
      <c r="B531" s="3"/>
      <c r="C531" s="3"/>
      <c r="D531" s="3"/>
      <c r="E531" s="3"/>
      <c r="F531" s="3"/>
      <c r="G531" s="3"/>
      <c r="H531" s="3"/>
      <c r="I531" s="13"/>
      <c r="J531" s="3"/>
      <c r="K531" s="3"/>
      <c r="L531" s="1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>
      <c r="A532" s="3"/>
      <c r="B532" s="3"/>
      <c r="C532" s="3"/>
      <c r="D532" s="3"/>
      <c r="E532" s="3"/>
      <c r="F532" s="3"/>
      <c r="G532" s="3"/>
      <c r="H532" s="3"/>
      <c r="I532" s="13"/>
      <c r="J532" s="3"/>
      <c r="K532" s="3"/>
      <c r="L532" s="1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>
      <c r="A533" s="3"/>
      <c r="B533" s="3"/>
      <c r="C533" s="3"/>
      <c r="D533" s="3"/>
      <c r="E533" s="3"/>
      <c r="F533" s="3"/>
      <c r="G533" s="3"/>
      <c r="H533" s="3"/>
      <c r="I533" s="13"/>
      <c r="J533" s="3"/>
      <c r="K533" s="3"/>
      <c r="L533" s="1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>
      <c r="A534" s="3"/>
      <c r="B534" s="3"/>
      <c r="C534" s="3"/>
      <c r="D534" s="3"/>
      <c r="E534" s="3"/>
      <c r="F534" s="3"/>
      <c r="G534" s="3"/>
      <c r="H534" s="3"/>
      <c r="I534" s="13"/>
      <c r="J534" s="3"/>
      <c r="K534" s="3"/>
      <c r="L534" s="1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>
      <c r="A535" s="3"/>
      <c r="B535" s="3"/>
      <c r="C535" s="3"/>
      <c r="D535" s="3"/>
      <c r="E535" s="3"/>
      <c r="F535" s="3"/>
      <c r="G535" s="3"/>
      <c r="H535" s="3"/>
      <c r="I535" s="13"/>
      <c r="J535" s="3"/>
      <c r="K535" s="3"/>
      <c r="L535" s="1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>
      <c r="A536" s="3"/>
      <c r="B536" s="3"/>
      <c r="C536" s="3"/>
      <c r="D536" s="3"/>
      <c r="E536" s="3"/>
      <c r="F536" s="3"/>
      <c r="G536" s="3"/>
      <c r="H536" s="3"/>
      <c r="I536" s="13"/>
      <c r="J536" s="3"/>
      <c r="K536" s="3"/>
      <c r="L536" s="1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>
      <c r="A537" s="3"/>
      <c r="B537" s="3"/>
      <c r="C537" s="3"/>
      <c r="D537" s="3"/>
      <c r="E537" s="3"/>
      <c r="F537" s="3"/>
      <c r="G537" s="3"/>
      <c r="H537" s="3"/>
      <c r="I537" s="13"/>
      <c r="J537" s="3"/>
      <c r="K537" s="3"/>
      <c r="L537" s="1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>
      <c r="A538" s="3"/>
      <c r="B538" s="3"/>
      <c r="C538" s="3"/>
      <c r="D538" s="3"/>
      <c r="E538" s="3"/>
      <c r="F538" s="3"/>
      <c r="G538" s="3"/>
      <c r="H538" s="3"/>
      <c r="I538" s="13"/>
      <c r="J538" s="3"/>
      <c r="K538" s="3"/>
      <c r="L538" s="1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>
      <c r="A539" s="3"/>
      <c r="B539" s="3"/>
      <c r="C539" s="3"/>
      <c r="D539" s="3"/>
      <c r="E539" s="3"/>
      <c r="F539" s="3"/>
      <c r="G539" s="3"/>
      <c r="H539" s="3"/>
      <c r="I539" s="13"/>
      <c r="J539" s="3"/>
      <c r="K539" s="3"/>
      <c r="L539" s="1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>
      <c r="A540" s="3"/>
      <c r="B540" s="3"/>
      <c r="C540" s="3"/>
      <c r="D540" s="3"/>
      <c r="E540" s="3"/>
      <c r="F540" s="3"/>
      <c r="G540" s="3"/>
      <c r="H540" s="3"/>
      <c r="I540" s="13"/>
      <c r="J540" s="3"/>
      <c r="K540" s="3"/>
      <c r="L540" s="1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>
      <c r="A541" s="3"/>
      <c r="B541" s="3"/>
      <c r="C541" s="3"/>
      <c r="D541" s="3"/>
      <c r="E541" s="3"/>
      <c r="F541" s="3"/>
      <c r="G541" s="3"/>
      <c r="H541" s="3"/>
      <c r="I541" s="13"/>
      <c r="J541" s="3"/>
      <c r="K541" s="3"/>
      <c r="L541" s="1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>
      <c r="A542" s="3"/>
      <c r="B542" s="3"/>
      <c r="C542" s="3"/>
      <c r="D542" s="3"/>
      <c r="E542" s="3"/>
      <c r="F542" s="3"/>
      <c r="G542" s="3"/>
      <c r="H542" s="3"/>
      <c r="I542" s="13"/>
      <c r="J542" s="3"/>
      <c r="K542" s="3"/>
      <c r="L542" s="1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>
      <c r="A543" s="3"/>
      <c r="B543" s="3"/>
      <c r="C543" s="3"/>
      <c r="D543" s="3"/>
      <c r="E543" s="3"/>
      <c r="F543" s="3"/>
      <c r="G543" s="3"/>
      <c r="H543" s="3"/>
      <c r="I543" s="13"/>
      <c r="J543" s="3"/>
      <c r="K543" s="3"/>
      <c r="L543" s="1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>
      <c r="A544" s="3"/>
      <c r="B544" s="3"/>
      <c r="C544" s="3"/>
      <c r="D544" s="3"/>
      <c r="E544" s="3"/>
      <c r="F544" s="3"/>
      <c r="G544" s="3"/>
      <c r="H544" s="3"/>
      <c r="I544" s="13"/>
      <c r="J544" s="3"/>
      <c r="K544" s="3"/>
      <c r="L544" s="1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>
      <c r="A545" s="3"/>
      <c r="B545" s="3"/>
      <c r="C545" s="3"/>
      <c r="D545" s="3"/>
      <c r="E545" s="3"/>
      <c r="F545" s="3"/>
      <c r="G545" s="3"/>
      <c r="H545" s="3"/>
      <c r="I545" s="13"/>
      <c r="J545" s="3"/>
      <c r="K545" s="3"/>
      <c r="L545" s="1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>
      <c r="A546" s="3"/>
      <c r="B546" s="3"/>
      <c r="C546" s="3"/>
      <c r="D546" s="3"/>
      <c r="E546" s="3"/>
      <c r="F546" s="3"/>
      <c r="G546" s="3"/>
      <c r="H546" s="3"/>
      <c r="I546" s="13"/>
      <c r="J546" s="3"/>
      <c r="K546" s="3"/>
      <c r="L546" s="1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>
      <c r="A547" s="3"/>
      <c r="B547" s="3"/>
      <c r="C547" s="3"/>
      <c r="D547" s="3"/>
      <c r="E547" s="3"/>
      <c r="F547" s="3"/>
      <c r="G547" s="3"/>
      <c r="H547" s="3"/>
      <c r="I547" s="13"/>
      <c r="J547" s="3"/>
      <c r="K547" s="3"/>
      <c r="L547" s="1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>
      <c r="A548" s="3"/>
      <c r="B548" s="3"/>
      <c r="C548" s="3"/>
      <c r="D548" s="3"/>
      <c r="E548" s="3"/>
      <c r="F548" s="3"/>
      <c r="G548" s="3"/>
      <c r="H548" s="3"/>
      <c r="I548" s="13"/>
      <c r="J548" s="3"/>
      <c r="K548" s="3"/>
      <c r="L548" s="1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>
      <c r="A549" s="3"/>
      <c r="B549" s="3"/>
      <c r="C549" s="3"/>
      <c r="D549" s="3"/>
      <c r="E549" s="3"/>
      <c r="F549" s="3"/>
      <c r="G549" s="3"/>
      <c r="H549" s="3"/>
      <c r="I549" s="13"/>
      <c r="J549" s="3"/>
      <c r="K549" s="3"/>
      <c r="L549" s="1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>
      <c r="A550" s="3"/>
      <c r="B550" s="3"/>
      <c r="C550" s="3"/>
      <c r="D550" s="3"/>
      <c r="E550" s="3"/>
      <c r="F550" s="3"/>
      <c r="G550" s="3"/>
      <c r="H550" s="3"/>
      <c r="I550" s="13"/>
      <c r="J550" s="3"/>
      <c r="K550" s="3"/>
      <c r="L550" s="1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>
      <c r="A551" s="3"/>
      <c r="B551" s="3"/>
      <c r="C551" s="3"/>
      <c r="D551" s="3"/>
      <c r="E551" s="3"/>
      <c r="F551" s="3"/>
      <c r="G551" s="3"/>
      <c r="H551" s="3"/>
      <c r="I551" s="13"/>
      <c r="J551" s="3"/>
      <c r="K551" s="3"/>
      <c r="L551" s="1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>
      <c r="A552" s="3"/>
      <c r="B552" s="3"/>
      <c r="C552" s="3"/>
      <c r="D552" s="3"/>
      <c r="E552" s="3"/>
      <c r="F552" s="3"/>
      <c r="G552" s="3"/>
      <c r="H552" s="3"/>
      <c r="I552" s="13"/>
      <c r="J552" s="3"/>
      <c r="K552" s="3"/>
      <c r="L552" s="1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>
      <c r="A553" s="3"/>
      <c r="B553" s="3"/>
      <c r="C553" s="3"/>
      <c r="D553" s="3"/>
      <c r="E553" s="3"/>
      <c r="F553" s="3"/>
      <c r="G553" s="3"/>
      <c r="H553" s="3"/>
      <c r="I553" s="13"/>
      <c r="J553" s="3"/>
      <c r="K553" s="3"/>
      <c r="L553" s="1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>
      <c r="A554" s="3"/>
      <c r="B554" s="3"/>
      <c r="C554" s="3"/>
      <c r="D554" s="3"/>
      <c r="E554" s="3"/>
      <c r="F554" s="3"/>
      <c r="G554" s="3"/>
      <c r="H554" s="3"/>
      <c r="I554" s="13"/>
      <c r="J554" s="3"/>
      <c r="K554" s="3"/>
      <c r="L554" s="1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>
      <c r="A555" s="3"/>
      <c r="B555" s="3"/>
      <c r="C555" s="3"/>
      <c r="D555" s="3"/>
      <c r="E555" s="3"/>
      <c r="F555" s="3"/>
      <c r="G555" s="3"/>
      <c r="H555" s="3"/>
      <c r="I555" s="13"/>
      <c r="J555" s="3"/>
      <c r="K555" s="3"/>
      <c r="L555" s="1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>
      <c r="A556" s="3"/>
      <c r="B556" s="3"/>
      <c r="C556" s="3"/>
      <c r="D556" s="3"/>
      <c r="E556" s="3"/>
      <c r="F556" s="3"/>
      <c r="G556" s="3"/>
      <c r="H556" s="3"/>
      <c r="I556" s="13"/>
      <c r="J556" s="3"/>
      <c r="K556" s="3"/>
      <c r="L556" s="1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>
      <c r="A557" s="3"/>
      <c r="B557" s="3"/>
      <c r="C557" s="3"/>
      <c r="D557" s="3"/>
      <c r="E557" s="3"/>
      <c r="F557" s="3"/>
      <c r="G557" s="3"/>
      <c r="H557" s="3"/>
      <c r="I557" s="13"/>
      <c r="J557" s="3"/>
      <c r="K557" s="3"/>
      <c r="L557" s="1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>
      <c r="A558" s="3"/>
      <c r="B558" s="3"/>
      <c r="C558" s="3"/>
      <c r="D558" s="3"/>
      <c r="E558" s="3"/>
      <c r="F558" s="3"/>
      <c r="G558" s="3"/>
      <c r="H558" s="3"/>
      <c r="I558" s="13"/>
      <c r="J558" s="3"/>
      <c r="K558" s="3"/>
      <c r="L558" s="1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>
      <c r="A559" s="3"/>
      <c r="B559" s="3"/>
      <c r="C559" s="3"/>
      <c r="D559" s="3"/>
      <c r="E559" s="3"/>
      <c r="F559" s="3"/>
      <c r="G559" s="3"/>
      <c r="H559" s="3"/>
      <c r="I559" s="13"/>
      <c r="J559" s="3"/>
      <c r="K559" s="3"/>
      <c r="L559" s="1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>
      <c r="A560" s="3"/>
      <c r="B560" s="3"/>
      <c r="C560" s="3"/>
      <c r="D560" s="3"/>
      <c r="E560" s="3"/>
      <c r="F560" s="3"/>
      <c r="G560" s="3"/>
      <c r="H560" s="3"/>
      <c r="I560" s="13"/>
      <c r="J560" s="3"/>
      <c r="K560" s="3"/>
      <c r="L560" s="1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>
      <c r="A561" s="3"/>
      <c r="B561" s="3"/>
      <c r="C561" s="3"/>
      <c r="D561" s="3"/>
      <c r="E561" s="3"/>
      <c r="F561" s="3"/>
      <c r="G561" s="3"/>
      <c r="H561" s="3"/>
      <c r="I561" s="13"/>
      <c r="J561" s="3"/>
      <c r="K561" s="3"/>
      <c r="L561" s="1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>
      <c r="A562" s="3"/>
      <c r="B562" s="3"/>
      <c r="C562" s="3"/>
      <c r="D562" s="3"/>
      <c r="E562" s="3"/>
      <c r="F562" s="3"/>
      <c r="G562" s="3"/>
      <c r="H562" s="3"/>
      <c r="I562" s="13"/>
      <c r="J562" s="3"/>
      <c r="K562" s="3"/>
      <c r="L562" s="1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>
      <c r="A563" s="3"/>
      <c r="B563" s="3"/>
      <c r="C563" s="3"/>
      <c r="D563" s="3"/>
      <c r="E563" s="3"/>
      <c r="F563" s="3"/>
      <c r="G563" s="3"/>
      <c r="H563" s="3"/>
      <c r="I563" s="13"/>
      <c r="J563" s="3"/>
      <c r="K563" s="3"/>
      <c r="L563" s="1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>
      <c r="A564" s="3"/>
      <c r="B564" s="3"/>
      <c r="C564" s="3"/>
      <c r="D564" s="3"/>
      <c r="E564" s="3"/>
      <c r="F564" s="3"/>
      <c r="G564" s="3"/>
      <c r="H564" s="3"/>
      <c r="I564" s="13"/>
      <c r="J564" s="3"/>
      <c r="K564" s="3"/>
      <c r="L564" s="1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>
      <c r="A565" s="3"/>
      <c r="B565" s="3"/>
      <c r="C565" s="3"/>
      <c r="D565" s="3"/>
      <c r="E565" s="3"/>
      <c r="F565" s="3"/>
      <c r="G565" s="3"/>
      <c r="H565" s="3"/>
      <c r="I565" s="13"/>
      <c r="J565" s="3"/>
      <c r="K565" s="3"/>
      <c r="L565" s="1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>
      <c r="A566" s="3"/>
      <c r="B566" s="3"/>
      <c r="C566" s="3"/>
      <c r="D566" s="3"/>
      <c r="E566" s="3"/>
      <c r="F566" s="3"/>
      <c r="G566" s="3"/>
      <c r="H566" s="3"/>
      <c r="I566" s="13"/>
      <c r="J566" s="3"/>
      <c r="K566" s="3"/>
      <c r="L566" s="1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>
      <c r="A567" s="3"/>
      <c r="B567" s="3"/>
      <c r="C567" s="3"/>
      <c r="D567" s="3"/>
      <c r="E567" s="3"/>
      <c r="F567" s="3"/>
      <c r="G567" s="3"/>
      <c r="H567" s="3"/>
      <c r="I567" s="13"/>
      <c r="J567" s="3"/>
      <c r="K567" s="3"/>
      <c r="L567" s="1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>
      <c r="A568" s="3"/>
      <c r="B568" s="3"/>
      <c r="C568" s="3"/>
      <c r="D568" s="3"/>
      <c r="E568" s="3"/>
      <c r="F568" s="3"/>
      <c r="G568" s="3"/>
      <c r="H568" s="3"/>
      <c r="I568" s="13"/>
      <c r="J568" s="3"/>
      <c r="K568" s="3"/>
      <c r="L568" s="1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>
      <c r="A569" s="3"/>
      <c r="B569" s="3"/>
      <c r="C569" s="3"/>
      <c r="D569" s="3"/>
      <c r="E569" s="3"/>
      <c r="F569" s="3"/>
      <c r="G569" s="3"/>
      <c r="H569" s="3"/>
      <c r="I569" s="13"/>
      <c r="J569" s="3"/>
      <c r="K569" s="3"/>
      <c r="L569" s="1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>
      <c r="A570" s="3"/>
      <c r="B570" s="3"/>
      <c r="C570" s="3"/>
      <c r="D570" s="3"/>
      <c r="E570" s="3"/>
      <c r="F570" s="3"/>
      <c r="G570" s="3"/>
      <c r="H570" s="3"/>
      <c r="I570" s="13"/>
      <c r="J570" s="3"/>
      <c r="K570" s="3"/>
      <c r="L570" s="1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>
      <c r="A571" s="3"/>
      <c r="B571" s="3"/>
      <c r="C571" s="3"/>
      <c r="D571" s="3"/>
      <c r="E571" s="3"/>
      <c r="F571" s="3"/>
      <c r="G571" s="3"/>
      <c r="H571" s="3"/>
      <c r="I571" s="13"/>
      <c r="J571" s="3"/>
      <c r="K571" s="3"/>
      <c r="L571" s="1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>
      <c r="A572" s="3"/>
      <c r="B572" s="3"/>
      <c r="C572" s="3"/>
      <c r="D572" s="3"/>
      <c r="E572" s="3"/>
      <c r="F572" s="3"/>
      <c r="G572" s="3"/>
      <c r="H572" s="3"/>
      <c r="I572" s="13"/>
      <c r="J572" s="3"/>
      <c r="K572" s="3"/>
      <c r="L572" s="1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>
      <c r="A573" s="3"/>
      <c r="B573" s="3"/>
      <c r="C573" s="3"/>
      <c r="D573" s="3"/>
      <c r="E573" s="3"/>
      <c r="F573" s="3"/>
      <c r="G573" s="3"/>
      <c r="H573" s="3"/>
      <c r="I573" s="13"/>
      <c r="J573" s="3"/>
      <c r="K573" s="3"/>
      <c r="L573" s="1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>
      <c r="A574" s="3"/>
      <c r="B574" s="3"/>
      <c r="C574" s="3"/>
      <c r="D574" s="3"/>
      <c r="E574" s="3"/>
      <c r="F574" s="3"/>
      <c r="G574" s="3"/>
      <c r="H574" s="3"/>
      <c r="I574" s="13"/>
      <c r="J574" s="3"/>
      <c r="K574" s="3"/>
      <c r="L574" s="1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>
      <c r="A575" s="3"/>
      <c r="B575" s="3"/>
      <c r="C575" s="3"/>
      <c r="D575" s="3"/>
      <c r="E575" s="3"/>
      <c r="F575" s="3"/>
      <c r="G575" s="3"/>
      <c r="H575" s="3"/>
      <c r="I575" s="13"/>
      <c r="J575" s="3"/>
      <c r="K575" s="3"/>
      <c r="L575" s="1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>
      <c r="A576" s="3"/>
      <c r="B576" s="3"/>
      <c r="C576" s="3"/>
      <c r="D576" s="3"/>
      <c r="E576" s="3"/>
      <c r="F576" s="3"/>
      <c r="G576" s="3"/>
      <c r="H576" s="3"/>
      <c r="I576" s="13"/>
      <c r="J576" s="3"/>
      <c r="K576" s="3"/>
      <c r="L576" s="1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>
      <c r="A577" s="3"/>
      <c r="B577" s="3"/>
      <c r="C577" s="3"/>
      <c r="D577" s="3"/>
      <c r="E577" s="3"/>
      <c r="F577" s="3"/>
      <c r="G577" s="3"/>
      <c r="H577" s="3"/>
      <c r="I577" s="13"/>
      <c r="J577" s="3"/>
      <c r="K577" s="3"/>
      <c r="L577" s="1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>
      <c r="A578" s="3"/>
      <c r="B578" s="3"/>
      <c r="C578" s="3"/>
      <c r="D578" s="3"/>
      <c r="E578" s="3"/>
      <c r="F578" s="3"/>
      <c r="G578" s="3"/>
      <c r="H578" s="3"/>
      <c r="I578" s="13"/>
      <c r="J578" s="3"/>
      <c r="K578" s="3"/>
      <c r="L578" s="1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>
      <c r="A579" s="3"/>
      <c r="B579" s="3"/>
      <c r="C579" s="3"/>
      <c r="D579" s="3"/>
      <c r="E579" s="3"/>
      <c r="F579" s="3"/>
      <c r="G579" s="3"/>
      <c r="H579" s="3"/>
      <c r="I579" s="13"/>
      <c r="J579" s="3"/>
      <c r="K579" s="3"/>
      <c r="L579" s="1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>
      <c r="A580" s="3"/>
      <c r="B580" s="3"/>
      <c r="C580" s="3"/>
      <c r="D580" s="3"/>
      <c r="E580" s="3"/>
      <c r="F580" s="3"/>
      <c r="G580" s="3"/>
      <c r="H580" s="3"/>
      <c r="I580" s="13"/>
      <c r="J580" s="3"/>
      <c r="K580" s="3"/>
      <c r="L580" s="1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>
      <c r="A581" s="3"/>
      <c r="B581" s="3"/>
      <c r="C581" s="3"/>
      <c r="D581" s="3"/>
      <c r="E581" s="3"/>
      <c r="F581" s="3"/>
      <c r="G581" s="3"/>
      <c r="H581" s="3"/>
      <c r="I581" s="13"/>
      <c r="J581" s="3"/>
      <c r="K581" s="3"/>
      <c r="L581" s="1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>
      <c r="A582" s="3"/>
      <c r="B582" s="3"/>
      <c r="C582" s="3"/>
      <c r="D582" s="3"/>
      <c r="E582" s="3"/>
      <c r="F582" s="3"/>
      <c r="G582" s="3"/>
      <c r="H582" s="3"/>
      <c r="I582" s="13"/>
      <c r="J582" s="3"/>
      <c r="K582" s="3"/>
      <c r="L582" s="1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>
      <c r="A583" s="3"/>
      <c r="B583" s="3"/>
      <c r="C583" s="3"/>
      <c r="D583" s="3"/>
      <c r="E583" s="3"/>
      <c r="F583" s="3"/>
      <c r="G583" s="3"/>
      <c r="H583" s="3"/>
      <c r="I583" s="13"/>
      <c r="J583" s="3"/>
      <c r="K583" s="3"/>
      <c r="L583" s="1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>
      <c r="A584" s="3"/>
      <c r="B584" s="3"/>
      <c r="C584" s="3"/>
      <c r="D584" s="3"/>
      <c r="E584" s="3"/>
      <c r="F584" s="3"/>
      <c r="G584" s="3"/>
      <c r="H584" s="3"/>
      <c r="I584" s="13"/>
      <c r="J584" s="3"/>
      <c r="K584" s="3"/>
      <c r="L584" s="1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>
      <c r="A585" s="3"/>
      <c r="B585" s="3"/>
      <c r="C585" s="3"/>
      <c r="D585" s="3"/>
      <c r="E585" s="3"/>
      <c r="F585" s="3"/>
      <c r="G585" s="3"/>
      <c r="H585" s="3"/>
      <c r="I585" s="13"/>
      <c r="J585" s="3"/>
      <c r="K585" s="3"/>
      <c r="L585" s="1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>
      <c r="A586" s="3"/>
      <c r="B586" s="3"/>
      <c r="C586" s="3"/>
      <c r="D586" s="3"/>
      <c r="E586" s="3"/>
      <c r="F586" s="3"/>
      <c r="G586" s="3"/>
      <c r="H586" s="3"/>
      <c r="I586" s="13"/>
      <c r="J586" s="3"/>
      <c r="K586" s="3"/>
      <c r="L586" s="1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>
      <c r="A587" s="3"/>
      <c r="B587" s="3"/>
      <c r="C587" s="3"/>
      <c r="D587" s="3"/>
      <c r="E587" s="3"/>
      <c r="F587" s="3"/>
      <c r="G587" s="3"/>
      <c r="H587" s="3"/>
      <c r="I587" s="13"/>
      <c r="J587" s="3"/>
      <c r="K587" s="3"/>
      <c r="L587" s="1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>
      <c r="A588" s="3"/>
      <c r="B588" s="3"/>
      <c r="C588" s="3"/>
      <c r="D588" s="3"/>
      <c r="E588" s="3"/>
      <c r="F588" s="3"/>
      <c r="G588" s="3"/>
      <c r="H588" s="3"/>
      <c r="I588" s="13"/>
      <c r="J588" s="3"/>
      <c r="K588" s="3"/>
      <c r="L588" s="1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>
      <c r="A589" s="3"/>
      <c r="B589" s="3"/>
      <c r="C589" s="3"/>
      <c r="D589" s="3"/>
      <c r="E589" s="3"/>
      <c r="F589" s="3"/>
      <c r="G589" s="3"/>
      <c r="H589" s="3"/>
      <c r="I589" s="13"/>
      <c r="J589" s="3"/>
      <c r="K589" s="3"/>
      <c r="L589" s="1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>
      <c r="A590" s="3"/>
      <c r="B590" s="3"/>
      <c r="C590" s="3"/>
      <c r="D590" s="3"/>
      <c r="E590" s="3"/>
      <c r="F590" s="3"/>
      <c r="G590" s="3"/>
      <c r="H590" s="3"/>
      <c r="I590" s="13"/>
      <c r="J590" s="3"/>
      <c r="K590" s="3"/>
      <c r="L590" s="1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>
      <c r="A591" s="3"/>
      <c r="B591" s="3"/>
      <c r="C591" s="3"/>
      <c r="D591" s="3"/>
      <c r="E591" s="3"/>
      <c r="F591" s="3"/>
      <c r="G591" s="3"/>
      <c r="H591" s="3"/>
      <c r="I591" s="13"/>
      <c r="J591" s="3"/>
      <c r="K591" s="3"/>
      <c r="L591" s="1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>
      <c r="A592" s="3"/>
      <c r="B592" s="3"/>
      <c r="C592" s="3"/>
      <c r="D592" s="3"/>
      <c r="E592" s="3"/>
      <c r="F592" s="3"/>
      <c r="G592" s="3"/>
      <c r="H592" s="3"/>
      <c r="I592" s="13"/>
      <c r="J592" s="3"/>
      <c r="K592" s="3"/>
      <c r="L592" s="1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>
      <c r="A593" s="3"/>
      <c r="B593" s="3"/>
      <c r="C593" s="3"/>
      <c r="D593" s="3"/>
      <c r="E593" s="3"/>
      <c r="F593" s="3"/>
      <c r="G593" s="3"/>
      <c r="H593" s="3"/>
      <c r="I593" s="13"/>
      <c r="J593" s="3"/>
      <c r="K593" s="3"/>
      <c r="L593" s="1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>
      <c r="A594" s="3"/>
      <c r="B594" s="3"/>
      <c r="C594" s="3"/>
      <c r="D594" s="3"/>
      <c r="E594" s="3"/>
      <c r="F594" s="3"/>
      <c r="G594" s="3"/>
      <c r="H594" s="3"/>
      <c r="I594" s="13"/>
      <c r="J594" s="3"/>
      <c r="K594" s="3"/>
      <c r="L594" s="1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>
      <c r="A595" s="3"/>
      <c r="B595" s="3"/>
      <c r="C595" s="3"/>
      <c r="D595" s="3"/>
      <c r="E595" s="3"/>
      <c r="F595" s="3"/>
      <c r="G595" s="3"/>
      <c r="H595" s="3"/>
      <c r="I595" s="13"/>
      <c r="J595" s="3"/>
      <c r="K595" s="3"/>
      <c r="L595" s="1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>
      <c r="A596" s="3"/>
      <c r="B596" s="3"/>
      <c r="C596" s="3"/>
      <c r="D596" s="3"/>
      <c r="E596" s="3"/>
      <c r="F596" s="3"/>
      <c r="G596" s="3"/>
      <c r="H596" s="3"/>
      <c r="I596" s="13"/>
      <c r="J596" s="3"/>
      <c r="K596" s="3"/>
      <c r="L596" s="1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>
      <c r="A597" s="3"/>
      <c r="B597" s="3"/>
      <c r="C597" s="3"/>
      <c r="D597" s="3"/>
      <c r="E597" s="3"/>
      <c r="F597" s="3"/>
      <c r="G597" s="3"/>
      <c r="H597" s="3"/>
      <c r="I597" s="13"/>
      <c r="J597" s="3"/>
      <c r="K597" s="3"/>
      <c r="L597" s="1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>
      <c r="A598" s="3"/>
      <c r="B598" s="3"/>
      <c r="C598" s="3"/>
      <c r="D598" s="3"/>
      <c r="E598" s="3"/>
      <c r="F598" s="3"/>
      <c r="G598" s="3"/>
      <c r="H598" s="3"/>
      <c r="I598" s="13"/>
      <c r="J598" s="3"/>
      <c r="K598" s="3"/>
      <c r="L598" s="1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>
      <c r="A599" s="3"/>
      <c r="B599" s="3"/>
      <c r="C599" s="3"/>
      <c r="D599" s="3"/>
      <c r="E599" s="3"/>
      <c r="F599" s="3"/>
      <c r="G599" s="3"/>
      <c r="H599" s="3"/>
      <c r="I599" s="13"/>
      <c r="J599" s="3"/>
      <c r="K599" s="3"/>
      <c r="L599" s="1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>
      <c r="A600" s="3"/>
      <c r="B600" s="3"/>
      <c r="C600" s="3"/>
      <c r="D600" s="3"/>
      <c r="E600" s="3"/>
      <c r="F600" s="3"/>
      <c r="G600" s="3"/>
      <c r="H600" s="3"/>
      <c r="I600" s="13"/>
      <c r="J600" s="3"/>
      <c r="K600" s="3"/>
      <c r="L600" s="1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>
      <c r="A601" s="3"/>
      <c r="B601" s="3"/>
      <c r="C601" s="3"/>
      <c r="D601" s="3"/>
      <c r="E601" s="3"/>
      <c r="F601" s="3"/>
      <c r="G601" s="3"/>
      <c r="H601" s="3"/>
      <c r="I601" s="13"/>
      <c r="J601" s="3"/>
      <c r="K601" s="3"/>
      <c r="L601" s="1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>
      <c r="A602" s="3"/>
      <c r="B602" s="3"/>
      <c r="C602" s="3"/>
      <c r="D602" s="3"/>
      <c r="E602" s="3"/>
      <c r="F602" s="3"/>
      <c r="G602" s="3"/>
      <c r="H602" s="3"/>
      <c r="I602" s="13"/>
      <c r="J602" s="3"/>
      <c r="K602" s="3"/>
      <c r="L602" s="1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>
      <c r="A603" s="3"/>
      <c r="B603" s="3"/>
      <c r="C603" s="3"/>
      <c r="D603" s="3"/>
      <c r="E603" s="3"/>
      <c r="F603" s="3"/>
      <c r="G603" s="3"/>
      <c r="H603" s="3"/>
      <c r="I603" s="13"/>
      <c r="J603" s="3"/>
      <c r="K603" s="3"/>
      <c r="L603" s="1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>
      <c r="A604" s="3"/>
      <c r="B604" s="3"/>
      <c r="C604" s="3"/>
      <c r="D604" s="3"/>
      <c r="E604" s="3"/>
      <c r="F604" s="3"/>
      <c r="G604" s="3"/>
      <c r="H604" s="3"/>
      <c r="I604" s="13"/>
      <c r="J604" s="3"/>
      <c r="K604" s="3"/>
      <c r="L604" s="1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>
      <c r="A605" s="3"/>
      <c r="B605" s="3"/>
      <c r="C605" s="3"/>
      <c r="D605" s="3"/>
      <c r="E605" s="3"/>
      <c r="F605" s="3"/>
      <c r="G605" s="3"/>
      <c r="H605" s="3"/>
      <c r="I605" s="13"/>
      <c r="J605" s="3"/>
      <c r="K605" s="3"/>
      <c r="L605" s="1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>
      <c r="A606" s="3"/>
      <c r="B606" s="3"/>
      <c r="C606" s="3"/>
      <c r="D606" s="3"/>
      <c r="E606" s="3"/>
      <c r="F606" s="3"/>
      <c r="G606" s="3"/>
      <c r="H606" s="3"/>
      <c r="I606" s="13"/>
      <c r="J606" s="3"/>
      <c r="K606" s="3"/>
      <c r="L606" s="1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>
      <c r="A607" s="3"/>
      <c r="B607" s="3"/>
      <c r="C607" s="3"/>
      <c r="D607" s="3"/>
      <c r="E607" s="3"/>
      <c r="F607" s="3"/>
      <c r="G607" s="3"/>
      <c r="H607" s="3"/>
      <c r="I607" s="13"/>
      <c r="J607" s="3"/>
      <c r="K607" s="3"/>
      <c r="L607" s="1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>
      <c r="A608" s="3"/>
      <c r="B608" s="3"/>
      <c r="C608" s="3"/>
      <c r="D608" s="3"/>
      <c r="E608" s="3"/>
      <c r="F608" s="3"/>
      <c r="G608" s="3"/>
      <c r="H608" s="3"/>
      <c r="I608" s="13"/>
      <c r="J608" s="3"/>
      <c r="K608" s="3"/>
      <c r="L608" s="1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>
      <c r="A609" s="3"/>
      <c r="B609" s="3"/>
      <c r="C609" s="3"/>
      <c r="D609" s="3"/>
      <c r="E609" s="3"/>
      <c r="F609" s="3"/>
      <c r="G609" s="3"/>
      <c r="H609" s="3"/>
      <c r="I609" s="13"/>
      <c r="J609" s="3"/>
      <c r="K609" s="3"/>
      <c r="L609" s="1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>
      <c r="A610" s="3"/>
      <c r="B610" s="3"/>
      <c r="C610" s="3"/>
      <c r="D610" s="3"/>
      <c r="E610" s="3"/>
      <c r="F610" s="3"/>
      <c r="G610" s="3"/>
      <c r="H610" s="3"/>
      <c r="I610" s="13"/>
      <c r="J610" s="3"/>
      <c r="K610" s="3"/>
      <c r="L610" s="1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>
      <c r="A611" s="3"/>
      <c r="B611" s="3"/>
      <c r="C611" s="3"/>
      <c r="D611" s="3"/>
      <c r="E611" s="3"/>
      <c r="F611" s="3"/>
      <c r="G611" s="3"/>
      <c r="H611" s="3"/>
      <c r="I611" s="13"/>
      <c r="J611" s="3"/>
      <c r="K611" s="3"/>
      <c r="L611" s="1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>
      <c r="A612" s="3"/>
      <c r="B612" s="3"/>
      <c r="C612" s="3"/>
      <c r="D612" s="3"/>
      <c r="E612" s="3"/>
      <c r="F612" s="3"/>
      <c r="G612" s="3"/>
      <c r="H612" s="3"/>
      <c r="I612" s="13"/>
      <c r="J612" s="3"/>
      <c r="K612" s="3"/>
      <c r="L612" s="1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>
      <c r="A613" s="3"/>
      <c r="B613" s="3"/>
      <c r="C613" s="3"/>
      <c r="D613" s="3"/>
      <c r="E613" s="3"/>
      <c r="F613" s="3"/>
      <c r="G613" s="3"/>
      <c r="H613" s="3"/>
      <c r="I613" s="13"/>
      <c r="J613" s="3"/>
      <c r="K613" s="3"/>
      <c r="L613" s="1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>
      <c r="A614" s="3"/>
      <c r="B614" s="3"/>
      <c r="C614" s="3"/>
      <c r="D614" s="3"/>
      <c r="E614" s="3"/>
      <c r="F614" s="3"/>
      <c r="G614" s="3"/>
      <c r="H614" s="3"/>
      <c r="I614" s="13"/>
      <c r="J614" s="3"/>
      <c r="K614" s="3"/>
      <c r="L614" s="1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>
      <c r="A615" s="3"/>
      <c r="B615" s="3"/>
      <c r="C615" s="3"/>
      <c r="D615" s="3"/>
      <c r="E615" s="3"/>
      <c r="F615" s="3"/>
      <c r="G615" s="3"/>
      <c r="H615" s="3"/>
      <c r="I615" s="13"/>
      <c r="J615" s="3"/>
      <c r="K615" s="3"/>
      <c r="L615" s="1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>
      <c r="A616" s="3"/>
      <c r="B616" s="3"/>
      <c r="C616" s="3"/>
      <c r="D616" s="3"/>
      <c r="E616" s="3"/>
      <c r="F616" s="3"/>
      <c r="G616" s="3"/>
      <c r="H616" s="3"/>
      <c r="I616" s="13"/>
      <c r="J616" s="3"/>
      <c r="K616" s="3"/>
      <c r="L616" s="1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>
      <c r="A617" s="3"/>
      <c r="B617" s="3"/>
      <c r="C617" s="3"/>
      <c r="D617" s="3"/>
      <c r="E617" s="3"/>
      <c r="F617" s="3"/>
      <c r="G617" s="3"/>
      <c r="H617" s="3"/>
      <c r="I617" s="13"/>
      <c r="J617" s="3"/>
      <c r="K617" s="3"/>
      <c r="L617" s="1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>
      <c r="A618" s="3"/>
      <c r="B618" s="3"/>
      <c r="C618" s="3"/>
      <c r="D618" s="3"/>
      <c r="E618" s="3"/>
      <c r="F618" s="3"/>
      <c r="G618" s="3"/>
      <c r="H618" s="3"/>
      <c r="I618" s="13"/>
      <c r="J618" s="3"/>
      <c r="K618" s="3"/>
      <c r="L618" s="1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>
      <c r="A619" s="3"/>
      <c r="B619" s="3"/>
      <c r="C619" s="3"/>
      <c r="D619" s="3"/>
      <c r="E619" s="3"/>
      <c r="F619" s="3"/>
      <c r="G619" s="3"/>
      <c r="H619" s="3"/>
      <c r="I619" s="13"/>
      <c r="J619" s="3"/>
      <c r="K619" s="3"/>
      <c r="L619" s="1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>
      <c r="A620" s="3"/>
      <c r="B620" s="3"/>
      <c r="C620" s="3"/>
      <c r="D620" s="3"/>
      <c r="E620" s="3"/>
      <c r="F620" s="3"/>
      <c r="G620" s="3"/>
      <c r="H620" s="3"/>
      <c r="I620" s="13"/>
      <c r="J620" s="3"/>
      <c r="K620" s="3"/>
      <c r="L620" s="1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>
      <c r="A621" s="3"/>
      <c r="B621" s="3"/>
      <c r="C621" s="3"/>
      <c r="D621" s="3"/>
      <c r="E621" s="3"/>
      <c r="F621" s="3"/>
      <c r="G621" s="3"/>
      <c r="H621" s="3"/>
      <c r="I621" s="13"/>
      <c r="J621" s="3"/>
      <c r="K621" s="3"/>
      <c r="L621" s="1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>
      <c r="A622" s="3"/>
      <c r="B622" s="3"/>
      <c r="C622" s="3"/>
      <c r="D622" s="3"/>
      <c r="E622" s="3"/>
      <c r="F622" s="3"/>
      <c r="G622" s="3"/>
      <c r="H622" s="3"/>
      <c r="I622" s="13"/>
      <c r="J622" s="3"/>
      <c r="K622" s="3"/>
      <c r="L622" s="1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>
      <c r="A623" s="3"/>
      <c r="B623" s="3"/>
      <c r="C623" s="3"/>
      <c r="D623" s="3"/>
      <c r="E623" s="3"/>
      <c r="F623" s="3"/>
      <c r="G623" s="3"/>
      <c r="H623" s="3"/>
      <c r="I623" s="13"/>
      <c r="J623" s="3"/>
      <c r="K623" s="3"/>
      <c r="L623" s="1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>
      <c r="A624" s="3"/>
      <c r="B624" s="3"/>
      <c r="C624" s="3"/>
      <c r="D624" s="3"/>
      <c r="E624" s="3"/>
      <c r="F624" s="3"/>
      <c r="G624" s="3"/>
      <c r="H624" s="3"/>
      <c r="I624" s="13"/>
      <c r="J624" s="3"/>
      <c r="K624" s="3"/>
      <c r="L624" s="1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>
      <c r="A625" s="3"/>
      <c r="B625" s="3"/>
      <c r="C625" s="3"/>
      <c r="D625" s="3"/>
      <c r="E625" s="3"/>
      <c r="F625" s="3"/>
      <c r="G625" s="3"/>
      <c r="H625" s="3"/>
      <c r="I625" s="13"/>
      <c r="J625" s="3"/>
      <c r="K625" s="3"/>
      <c r="L625" s="1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>
      <c r="A626" s="3"/>
      <c r="B626" s="3"/>
      <c r="C626" s="3"/>
      <c r="D626" s="3"/>
      <c r="E626" s="3"/>
      <c r="F626" s="3"/>
      <c r="G626" s="3"/>
      <c r="H626" s="3"/>
      <c r="I626" s="13"/>
      <c r="J626" s="3"/>
      <c r="K626" s="3"/>
      <c r="L626" s="1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>
      <c r="A627" s="3"/>
      <c r="B627" s="3"/>
      <c r="C627" s="3"/>
      <c r="D627" s="3"/>
      <c r="E627" s="3"/>
      <c r="F627" s="3"/>
      <c r="G627" s="3"/>
      <c r="H627" s="3"/>
      <c r="I627" s="13"/>
      <c r="J627" s="3"/>
      <c r="K627" s="3"/>
      <c r="L627" s="1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>
      <c r="A628" s="3"/>
      <c r="B628" s="3"/>
      <c r="C628" s="3"/>
      <c r="D628" s="3"/>
      <c r="E628" s="3"/>
      <c r="F628" s="3"/>
      <c r="G628" s="3"/>
      <c r="H628" s="3"/>
      <c r="I628" s="13"/>
      <c r="J628" s="3"/>
      <c r="K628" s="3"/>
      <c r="L628" s="1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>
      <c r="A629" s="3"/>
      <c r="B629" s="3"/>
      <c r="C629" s="3"/>
      <c r="D629" s="3"/>
      <c r="E629" s="3"/>
      <c r="F629" s="3"/>
      <c r="G629" s="3"/>
      <c r="H629" s="3"/>
      <c r="I629" s="13"/>
      <c r="J629" s="3"/>
      <c r="K629" s="3"/>
      <c r="L629" s="1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>
      <c r="A630" s="3"/>
      <c r="B630" s="3"/>
      <c r="C630" s="3"/>
      <c r="D630" s="3"/>
      <c r="E630" s="3"/>
      <c r="F630" s="3"/>
      <c r="G630" s="3"/>
      <c r="H630" s="3"/>
      <c r="I630" s="13"/>
      <c r="J630" s="3"/>
      <c r="K630" s="3"/>
      <c r="L630" s="1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>
      <c r="A631" s="3"/>
      <c r="B631" s="3"/>
      <c r="C631" s="3"/>
      <c r="D631" s="3"/>
      <c r="E631" s="3"/>
      <c r="F631" s="3"/>
      <c r="G631" s="3"/>
      <c r="H631" s="3"/>
      <c r="I631" s="13"/>
      <c r="J631" s="3"/>
      <c r="K631" s="3"/>
      <c r="L631" s="1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>
      <c r="A632" s="3"/>
      <c r="B632" s="3"/>
      <c r="C632" s="3"/>
      <c r="D632" s="3"/>
      <c r="E632" s="3"/>
      <c r="F632" s="3"/>
      <c r="G632" s="3"/>
      <c r="H632" s="3"/>
      <c r="I632" s="13"/>
      <c r="J632" s="3"/>
      <c r="K632" s="3"/>
      <c r="L632" s="1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>
      <c r="A633" s="3"/>
      <c r="B633" s="3"/>
      <c r="C633" s="3"/>
      <c r="D633" s="3"/>
      <c r="E633" s="3"/>
      <c r="F633" s="3"/>
      <c r="G633" s="3"/>
      <c r="H633" s="3"/>
      <c r="I633" s="13"/>
      <c r="J633" s="3"/>
      <c r="K633" s="3"/>
      <c r="L633" s="1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>
      <c r="A634" s="3"/>
      <c r="B634" s="3"/>
      <c r="C634" s="3"/>
      <c r="D634" s="3"/>
      <c r="E634" s="3"/>
      <c r="F634" s="3"/>
      <c r="G634" s="3"/>
      <c r="H634" s="3"/>
      <c r="I634" s="13"/>
      <c r="J634" s="3"/>
      <c r="K634" s="3"/>
      <c r="L634" s="1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>
      <c r="A635" s="3"/>
      <c r="B635" s="3"/>
      <c r="C635" s="3"/>
      <c r="D635" s="3"/>
      <c r="E635" s="3"/>
      <c r="F635" s="3"/>
      <c r="G635" s="3"/>
      <c r="H635" s="3"/>
      <c r="I635" s="13"/>
      <c r="J635" s="3"/>
      <c r="K635" s="3"/>
      <c r="L635" s="1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>
      <c r="A636" s="3"/>
      <c r="B636" s="3"/>
      <c r="C636" s="3"/>
      <c r="D636" s="3"/>
      <c r="E636" s="3"/>
      <c r="F636" s="3"/>
      <c r="G636" s="3"/>
      <c r="H636" s="3"/>
      <c r="I636" s="13"/>
      <c r="J636" s="3"/>
      <c r="K636" s="3"/>
      <c r="L636" s="1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>
      <c r="A637" s="3"/>
      <c r="B637" s="3"/>
      <c r="C637" s="3"/>
      <c r="D637" s="3"/>
      <c r="E637" s="3"/>
      <c r="F637" s="3"/>
      <c r="G637" s="3"/>
      <c r="H637" s="3"/>
      <c r="I637" s="13"/>
      <c r="J637" s="3"/>
      <c r="K637" s="3"/>
      <c r="L637" s="1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>
      <c r="A638" s="3"/>
      <c r="B638" s="3"/>
      <c r="C638" s="3"/>
      <c r="D638" s="3"/>
      <c r="E638" s="3"/>
      <c r="F638" s="3"/>
      <c r="G638" s="3"/>
      <c r="H638" s="3"/>
      <c r="I638" s="13"/>
      <c r="J638" s="3"/>
      <c r="K638" s="3"/>
      <c r="L638" s="1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>
      <c r="A639" s="3"/>
      <c r="B639" s="3"/>
      <c r="C639" s="3"/>
      <c r="D639" s="3"/>
      <c r="E639" s="3"/>
      <c r="F639" s="3"/>
      <c r="G639" s="3"/>
      <c r="H639" s="3"/>
      <c r="I639" s="13"/>
      <c r="J639" s="3"/>
      <c r="K639" s="3"/>
      <c r="L639" s="1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>
      <c r="A640" s="3"/>
      <c r="B640" s="3"/>
      <c r="C640" s="3"/>
      <c r="D640" s="3"/>
      <c r="E640" s="3"/>
      <c r="F640" s="3"/>
      <c r="G640" s="3"/>
      <c r="H640" s="3"/>
      <c r="I640" s="13"/>
      <c r="J640" s="3"/>
      <c r="K640" s="3"/>
      <c r="L640" s="1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>
      <c r="A641" s="3"/>
      <c r="B641" s="3"/>
      <c r="C641" s="3"/>
      <c r="D641" s="3"/>
      <c r="E641" s="3"/>
      <c r="F641" s="3"/>
      <c r="G641" s="3"/>
      <c r="H641" s="3"/>
      <c r="I641" s="13"/>
      <c r="J641" s="3"/>
      <c r="K641" s="3"/>
      <c r="L641" s="1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>
      <c r="A642" s="3"/>
      <c r="B642" s="3"/>
      <c r="C642" s="3"/>
      <c r="D642" s="3"/>
      <c r="E642" s="3"/>
      <c r="F642" s="3"/>
      <c r="G642" s="3"/>
      <c r="H642" s="3"/>
      <c r="I642" s="13"/>
      <c r="J642" s="3"/>
      <c r="K642" s="3"/>
      <c r="L642" s="1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>
      <c r="A643" s="3"/>
      <c r="B643" s="3"/>
      <c r="C643" s="3"/>
      <c r="D643" s="3"/>
      <c r="E643" s="3"/>
      <c r="F643" s="3"/>
      <c r="G643" s="3"/>
      <c r="H643" s="3"/>
      <c r="I643" s="13"/>
      <c r="J643" s="3"/>
      <c r="K643" s="3"/>
      <c r="L643" s="1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>
      <c r="A644" s="3"/>
      <c r="B644" s="3"/>
      <c r="C644" s="3"/>
      <c r="D644" s="3"/>
      <c r="E644" s="3"/>
      <c r="F644" s="3"/>
      <c r="G644" s="3"/>
      <c r="H644" s="3"/>
      <c r="I644" s="13"/>
      <c r="J644" s="3"/>
      <c r="K644" s="3"/>
      <c r="L644" s="1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>
      <c r="A645" s="3"/>
      <c r="B645" s="3"/>
      <c r="C645" s="3"/>
      <c r="D645" s="3"/>
      <c r="E645" s="3"/>
      <c r="F645" s="3"/>
      <c r="G645" s="3"/>
      <c r="H645" s="3"/>
      <c r="I645" s="13"/>
      <c r="J645" s="3"/>
      <c r="K645" s="3"/>
      <c r="L645" s="1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>
      <c r="A646" s="3"/>
      <c r="B646" s="3"/>
      <c r="C646" s="3"/>
      <c r="D646" s="3"/>
      <c r="E646" s="3"/>
      <c r="F646" s="3"/>
      <c r="G646" s="3"/>
      <c r="H646" s="3"/>
      <c r="I646" s="13"/>
      <c r="J646" s="3"/>
      <c r="K646" s="3"/>
      <c r="L646" s="1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>
      <c r="A647" s="3"/>
      <c r="B647" s="3"/>
      <c r="C647" s="3"/>
      <c r="D647" s="3"/>
      <c r="E647" s="3"/>
      <c r="F647" s="3"/>
      <c r="G647" s="3"/>
      <c r="H647" s="3"/>
      <c r="I647" s="13"/>
      <c r="J647" s="3"/>
      <c r="K647" s="3"/>
      <c r="L647" s="1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>
      <c r="A648" s="3"/>
      <c r="B648" s="3"/>
      <c r="C648" s="3"/>
      <c r="D648" s="3"/>
      <c r="E648" s="3"/>
      <c r="F648" s="3"/>
      <c r="G648" s="3"/>
      <c r="H648" s="3"/>
      <c r="I648" s="13"/>
      <c r="J648" s="3"/>
      <c r="K648" s="3"/>
      <c r="L648" s="1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>
      <c r="A649" s="3"/>
      <c r="B649" s="3"/>
      <c r="C649" s="3"/>
      <c r="D649" s="3"/>
      <c r="E649" s="3"/>
      <c r="F649" s="3"/>
      <c r="G649" s="3"/>
      <c r="H649" s="3"/>
      <c r="I649" s="13"/>
      <c r="J649" s="3"/>
      <c r="K649" s="3"/>
      <c r="L649" s="1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>
      <c r="A650" s="3"/>
      <c r="B650" s="3"/>
      <c r="C650" s="3"/>
      <c r="D650" s="3"/>
      <c r="E650" s="3"/>
      <c r="F650" s="3"/>
      <c r="G650" s="3"/>
      <c r="H650" s="3"/>
      <c r="I650" s="13"/>
      <c r="J650" s="3"/>
      <c r="K650" s="3"/>
      <c r="L650" s="1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>
      <c r="A651" s="3"/>
      <c r="B651" s="3"/>
      <c r="C651" s="3"/>
      <c r="D651" s="3"/>
      <c r="E651" s="3"/>
      <c r="F651" s="3"/>
      <c r="G651" s="3"/>
      <c r="H651" s="3"/>
      <c r="I651" s="13"/>
      <c r="J651" s="3"/>
      <c r="K651" s="3"/>
      <c r="L651" s="1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>
      <c r="A652" s="3"/>
      <c r="B652" s="3"/>
      <c r="C652" s="3"/>
      <c r="D652" s="3"/>
      <c r="E652" s="3"/>
      <c r="F652" s="3"/>
      <c r="G652" s="3"/>
      <c r="H652" s="3"/>
      <c r="I652" s="13"/>
      <c r="J652" s="3"/>
      <c r="K652" s="3"/>
      <c r="L652" s="1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>
      <c r="A653" s="3"/>
      <c r="B653" s="3"/>
      <c r="C653" s="3"/>
      <c r="D653" s="3"/>
      <c r="E653" s="3"/>
      <c r="F653" s="3"/>
      <c r="G653" s="3"/>
      <c r="H653" s="3"/>
      <c r="I653" s="13"/>
      <c r="J653" s="3"/>
      <c r="K653" s="3"/>
      <c r="L653" s="1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>
      <c r="A654" s="3"/>
      <c r="B654" s="3"/>
      <c r="C654" s="3"/>
      <c r="D654" s="3"/>
      <c r="E654" s="3"/>
      <c r="F654" s="3"/>
      <c r="G654" s="3"/>
      <c r="H654" s="3"/>
      <c r="I654" s="13"/>
      <c r="J654" s="3"/>
      <c r="K654" s="3"/>
      <c r="L654" s="1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>
      <c r="A655" s="3"/>
      <c r="B655" s="3"/>
      <c r="C655" s="3"/>
      <c r="D655" s="3"/>
      <c r="E655" s="3"/>
      <c r="F655" s="3"/>
      <c r="G655" s="3"/>
      <c r="H655" s="3"/>
      <c r="I655" s="13"/>
      <c r="J655" s="3"/>
      <c r="K655" s="3"/>
      <c r="L655" s="1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>
      <c r="A656" s="3"/>
      <c r="B656" s="3"/>
      <c r="C656" s="3"/>
      <c r="D656" s="3"/>
      <c r="E656" s="3"/>
      <c r="F656" s="3"/>
      <c r="G656" s="3"/>
      <c r="H656" s="3"/>
      <c r="I656" s="13"/>
      <c r="J656" s="3"/>
      <c r="K656" s="3"/>
      <c r="L656" s="1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>
      <c r="A657" s="3"/>
      <c r="B657" s="3"/>
      <c r="C657" s="3"/>
      <c r="D657" s="3"/>
      <c r="E657" s="3"/>
      <c r="F657" s="3"/>
      <c r="G657" s="3"/>
      <c r="H657" s="3"/>
      <c r="I657" s="13"/>
      <c r="J657" s="3"/>
      <c r="K657" s="3"/>
      <c r="L657" s="1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>
      <c r="A658" s="3"/>
      <c r="B658" s="3"/>
      <c r="C658" s="3"/>
      <c r="D658" s="3"/>
      <c r="E658" s="3"/>
      <c r="F658" s="3"/>
      <c r="G658" s="3"/>
      <c r="H658" s="3"/>
      <c r="I658" s="13"/>
      <c r="J658" s="3"/>
      <c r="K658" s="3"/>
      <c r="L658" s="1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>
      <c r="A659" s="3"/>
      <c r="B659" s="3"/>
      <c r="C659" s="3"/>
      <c r="D659" s="3"/>
      <c r="E659" s="3"/>
      <c r="F659" s="3"/>
      <c r="G659" s="3"/>
      <c r="H659" s="3"/>
      <c r="I659" s="13"/>
      <c r="J659" s="3"/>
      <c r="K659" s="3"/>
      <c r="L659" s="1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>
      <c r="A660" s="3"/>
      <c r="B660" s="3"/>
      <c r="C660" s="3"/>
      <c r="D660" s="3"/>
      <c r="E660" s="3"/>
      <c r="F660" s="3"/>
      <c r="G660" s="3"/>
      <c r="H660" s="3"/>
      <c r="I660" s="13"/>
      <c r="J660" s="3"/>
      <c r="K660" s="3"/>
      <c r="L660" s="1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>
      <c r="A661" s="3"/>
      <c r="B661" s="3"/>
      <c r="C661" s="3"/>
      <c r="D661" s="3"/>
      <c r="E661" s="3"/>
      <c r="F661" s="3"/>
      <c r="G661" s="3"/>
      <c r="H661" s="3"/>
      <c r="I661" s="13"/>
      <c r="J661" s="3"/>
      <c r="K661" s="3"/>
      <c r="L661" s="1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>
      <c r="A662" s="3"/>
      <c r="B662" s="3"/>
      <c r="C662" s="3"/>
      <c r="D662" s="3"/>
      <c r="E662" s="3"/>
      <c r="F662" s="3"/>
      <c r="G662" s="3"/>
      <c r="H662" s="3"/>
      <c r="I662" s="13"/>
      <c r="J662" s="3"/>
      <c r="K662" s="3"/>
      <c r="L662" s="1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>
      <c r="A663" s="3"/>
      <c r="B663" s="3"/>
      <c r="C663" s="3"/>
      <c r="D663" s="3"/>
      <c r="E663" s="3"/>
      <c r="F663" s="3"/>
      <c r="G663" s="3"/>
      <c r="H663" s="3"/>
      <c r="I663" s="13"/>
      <c r="J663" s="3"/>
      <c r="K663" s="3"/>
      <c r="L663" s="1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>
      <c r="A664" s="3"/>
      <c r="B664" s="3"/>
      <c r="C664" s="3"/>
      <c r="D664" s="3"/>
      <c r="E664" s="3"/>
      <c r="F664" s="3"/>
      <c r="G664" s="3"/>
      <c r="H664" s="3"/>
      <c r="I664" s="13"/>
      <c r="J664" s="3"/>
      <c r="K664" s="3"/>
      <c r="L664" s="1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>
      <c r="A665" s="3"/>
      <c r="B665" s="3"/>
      <c r="C665" s="3"/>
      <c r="D665" s="3"/>
      <c r="E665" s="3"/>
      <c r="F665" s="3"/>
      <c r="G665" s="3"/>
      <c r="H665" s="3"/>
      <c r="I665" s="13"/>
      <c r="J665" s="3"/>
      <c r="K665" s="3"/>
      <c r="L665" s="1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>
      <c r="A666" s="3"/>
      <c r="B666" s="3"/>
      <c r="C666" s="3"/>
      <c r="D666" s="3"/>
      <c r="E666" s="3"/>
      <c r="F666" s="3"/>
      <c r="G666" s="3"/>
      <c r="H666" s="3"/>
      <c r="I666" s="13"/>
      <c r="J666" s="3"/>
      <c r="K666" s="3"/>
      <c r="L666" s="1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>
      <c r="A667" s="3"/>
      <c r="B667" s="3"/>
      <c r="C667" s="3"/>
      <c r="D667" s="3"/>
      <c r="E667" s="3"/>
      <c r="F667" s="3"/>
      <c r="G667" s="3"/>
      <c r="H667" s="3"/>
      <c r="I667" s="13"/>
      <c r="J667" s="3"/>
      <c r="K667" s="3"/>
      <c r="L667" s="1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>
      <c r="A668" s="3"/>
      <c r="B668" s="3"/>
      <c r="C668" s="3"/>
      <c r="D668" s="3"/>
      <c r="E668" s="3"/>
      <c r="F668" s="3"/>
      <c r="G668" s="3"/>
      <c r="H668" s="3"/>
      <c r="I668" s="13"/>
      <c r="J668" s="3"/>
      <c r="K668" s="3"/>
      <c r="L668" s="1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>
      <c r="A669" s="3"/>
      <c r="B669" s="3"/>
      <c r="C669" s="3"/>
      <c r="D669" s="3"/>
      <c r="E669" s="3"/>
      <c r="F669" s="3"/>
      <c r="G669" s="3"/>
      <c r="H669" s="3"/>
      <c r="I669" s="13"/>
      <c r="J669" s="3"/>
      <c r="K669" s="3"/>
      <c r="L669" s="1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>
      <c r="A670" s="3"/>
      <c r="B670" s="3"/>
      <c r="C670" s="3"/>
      <c r="D670" s="3"/>
      <c r="E670" s="3"/>
      <c r="F670" s="3"/>
      <c r="G670" s="3"/>
      <c r="H670" s="3"/>
      <c r="I670" s="13"/>
      <c r="J670" s="3"/>
      <c r="K670" s="3"/>
      <c r="L670" s="1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>
      <c r="A671" s="3"/>
      <c r="B671" s="3"/>
      <c r="C671" s="3"/>
      <c r="D671" s="3"/>
      <c r="E671" s="3"/>
      <c r="F671" s="3"/>
      <c r="G671" s="3"/>
      <c r="H671" s="3"/>
      <c r="I671" s="13"/>
      <c r="J671" s="3"/>
      <c r="K671" s="3"/>
      <c r="L671" s="1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>
      <c r="A672" s="3"/>
      <c r="B672" s="3"/>
      <c r="C672" s="3"/>
      <c r="D672" s="3"/>
      <c r="E672" s="3"/>
      <c r="F672" s="3"/>
      <c r="G672" s="3"/>
      <c r="H672" s="3"/>
      <c r="I672" s="13"/>
      <c r="J672" s="3"/>
      <c r="K672" s="3"/>
      <c r="L672" s="1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>
      <c r="A673" s="3"/>
      <c r="B673" s="3"/>
      <c r="C673" s="3"/>
      <c r="D673" s="3"/>
      <c r="E673" s="3"/>
      <c r="F673" s="3"/>
      <c r="G673" s="3"/>
      <c r="H673" s="3"/>
      <c r="I673" s="13"/>
      <c r="J673" s="3"/>
      <c r="K673" s="3"/>
      <c r="L673" s="1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>
      <c r="A674" s="3"/>
      <c r="B674" s="3"/>
      <c r="C674" s="3"/>
      <c r="D674" s="3"/>
      <c r="E674" s="3"/>
      <c r="F674" s="3"/>
      <c r="G674" s="3"/>
      <c r="H674" s="3"/>
      <c r="I674" s="13"/>
      <c r="J674" s="3"/>
      <c r="K674" s="3"/>
      <c r="L674" s="1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>
      <c r="A675" s="3"/>
      <c r="B675" s="3"/>
      <c r="C675" s="3"/>
      <c r="D675" s="3"/>
      <c r="E675" s="3"/>
      <c r="F675" s="3"/>
      <c r="G675" s="3"/>
      <c r="H675" s="3"/>
      <c r="I675" s="13"/>
      <c r="J675" s="3"/>
      <c r="K675" s="3"/>
      <c r="L675" s="1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>
      <c r="A676" s="3"/>
      <c r="B676" s="3"/>
      <c r="C676" s="3"/>
      <c r="D676" s="3"/>
      <c r="E676" s="3"/>
      <c r="F676" s="3"/>
      <c r="G676" s="3"/>
      <c r="H676" s="3"/>
      <c r="I676" s="13"/>
      <c r="J676" s="3"/>
      <c r="K676" s="3"/>
      <c r="L676" s="1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>
      <c r="A677" s="3"/>
      <c r="B677" s="3"/>
      <c r="C677" s="3"/>
      <c r="D677" s="3"/>
      <c r="E677" s="3"/>
      <c r="F677" s="3"/>
      <c r="G677" s="3"/>
      <c r="H677" s="3"/>
      <c r="I677" s="13"/>
      <c r="J677" s="3"/>
      <c r="K677" s="3"/>
      <c r="L677" s="1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>
      <c r="A678" s="3"/>
      <c r="B678" s="3"/>
      <c r="C678" s="3"/>
      <c r="D678" s="3"/>
      <c r="E678" s="3"/>
      <c r="F678" s="3"/>
      <c r="G678" s="3"/>
      <c r="H678" s="3"/>
      <c r="I678" s="13"/>
      <c r="J678" s="3"/>
      <c r="K678" s="3"/>
      <c r="L678" s="1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>
      <c r="A679" s="3"/>
      <c r="B679" s="3"/>
      <c r="C679" s="3"/>
      <c r="D679" s="3"/>
      <c r="E679" s="3"/>
      <c r="F679" s="3"/>
      <c r="G679" s="3"/>
      <c r="H679" s="3"/>
      <c r="I679" s="13"/>
      <c r="J679" s="3"/>
      <c r="K679" s="3"/>
      <c r="L679" s="1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>
      <c r="A680" s="3"/>
      <c r="B680" s="3"/>
      <c r="C680" s="3"/>
      <c r="D680" s="3"/>
      <c r="E680" s="3"/>
      <c r="F680" s="3"/>
      <c r="G680" s="3"/>
      <c r="H680" s="3"/>
      <c r="I680" s="13"/>
      <c r="J680" s="3"/>
      <c r="K680" s="3"/>
      <c r="L680" s="1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>
      <c r="A681" s="3"/>
      <c r="B681" s="3"/>
      <c r="C681" s="3"/>
      <c r="D681" s="3"/>
      <c r="E681" s="3"/>
      <c r="F681" s="3"/>
      <c r="G681" s="3"/>
      <c r="H681" s="3"/>
      <c r="I681" s="13"/>
      <c r="J681" s="3"/>
      <c r="K681" s="3"/>
      <c r="L681" s="1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>
      <c r="A682" s="3"/>
      <c r="B682" s="3"/>
      <c r="C682" s="3"/>
      <c r="D682" s="3"/>
      <c r="E682" s="3"/>
      <c r="F682" s="3"/>
      <c r="G682" s="3"/>
      <c r="H682" s="3"/>
      <c r="I682" s="13"/>
      <c r="J682" s="3"/>
      <c r="K682" s="3"/>
      <c r="L682" s="1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>
      <c r="A683" s="3"/>
      <c r="B683" s="3"/>
      <c r="C683" s="3"/>
      <c r="D683" s="3"/>
      <c r="E683" s="3"/>
      <c r="F683" s="3"/>
      <c r="G683" s="3"/>
      <c r="H683" s="3"/>
      <c r="I683" s="13"/>
      <c r="J683" s="3"/>
      <c r="K683" s="3"/>
      <c r="L683" s="1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>
      <c r="A684" s="3"/>
      <c r="B684" s="3"/>
      <c r="C684" s="3"/>
      <c r="D684" s="3"/>
      <c r="E684" s="3"/>
      <c r="F684" s="3"/>
      <c r="G684" s="3"/>
      <c r="H684" s="3"/>
      <c r="I684" s="13"/>
      <c r="J684" s="3"/>
      <c r="K684" s="3"/>
      <c r="L684" s="1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>
      <c r="A685" s="3"/>
      <c r="B685" s="3"/>
      <c r="C685" s="3"/>
      <c r="D685" s="3"/>
      <c r="E685" s="3"/>
      <c r="F685" s="3"/>
      <c r="G685" s="3"/>
      <c r="H685" s="3"/>
      <c r="I685" s="13"/>
      <c r="J685" s="3"/>
      <c r="K685" s="3"/>
      <c r="L685" s="1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>
      <c r="A686" s="3"/>
      <c r="B686" s="3"/>
      <c r="C686" s="3"/>
      <c r="D686" s="3"/>
      <c r="E686" s="3"/>
      <c r="F686" s="3"/>
      <c r="G686" s="3"/>
      <c r="H686" s="3"/>
      <c r="I686" s="13"/>
      <c r="J686" s="3"/>
      <c r="K686" s="3"/>
      <c r="L686" s="1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>
      <c r="A687" s="3"/>
      <c r="B687" s="3"/>
      <c r="C687" s="3"/>
      <c r="D687" s="3"/>
      <c r="E687" s="3"/>
      <c r="F687" s="3"/>
      <c r="G687" s="3"/>
      <c r="H687" s="3"/>
      <c r="I687" s="13"/>
      <c r="J687" s="3"/>
      <c r="K687" s="3"/>
      <c r="L687" s="1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>
      <c r="A688" s="3"/>
      <c r="B688" s="3"/>
      <c r="C688" s="3"/>
      <c r="D688" s="3"/>
      <c r="E688" s="3"/>
      <c r="F688" s="3"/>
      <c r="G688" s="3"/>
      <c r="H688" s="3"/>
      <c r="I688" s="13"/>
      <c r="J688" s="3"/>
      <c r="K688" s="3"/>
      <c r="L688" s="1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>
      <c r="A689" s="3"/>
      <c r="B689" s="3"/>
      <c r="C689" s="3"/>
      <c r="D689" s="3"/>
      <c r="E689" s="3"/>
      <c r="F689" s="3"/>
      <c r="G689" s="3"/>
      <c r="H689" s="3"/>
      <c r="I689" s="13"/>
      <c r="J689" s="3"/>
      <c r="K689" s="3"/>
      <c r="L689" s="1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>
      <c r="A690" s="3"/>
      <c r="B690" s="3"/>
      <c r="C690" s="3"/>
      <c r="D690" s="3"/>
      <c r="E690" s="3"/>
      <c r="F690" s="3"/>
      <c r="G690" s="3"/>
      <c r="H690" s="3"/>
      <c r="I690" s="13"/>
      <c r="J690" s="3"/>
      <c r="K690" s="3"/>
      <c r="L690" s="1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>
      <c r="A691" s="3"/>
      <c r="B691" s="3"/>
      <c r="C691" s="3"/>
      <c r="D691" s="3"/>
      <c r="E691" s="3"/>
      <c r="F691" s="3"/>
      <c r="G691" s="3"/>
      <c r="H691" s="3"/>
      <c r="I691" s="13"/>
      <c r="J691" s="3"/>
      <c r="K691" s="3"/>
      <c r="L691" s="1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>
      <c r="A692" s="3"/>
      <c r="B692" s="3"/>
      <c r="C692" s="3"/>
      <c r="D692" s="3"/>
      <c r="E692" s="3"/>
      <c r="F692" s="3"/>
      <c r="G692" s="3"/>
      <c r="H692" s="3"/>
      <c r="I692" s="13"/>
      <c r="J692" s="3"/>
      <c r="K692" s="3"/>
      <c r="L692" s="1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>
      <c r="A693" s="3"/>
      <c r="B693" s="3"/>
      <c r="C693" s="3"/>
      <c r="D693" s="3"/>
      <c r="E693" s="3"/>
      <c r="F693" s="3"/>
      <c r="G693" s="3"/>
      <c r="H693" s="3"/>
      <c r="I693" s="13"/>
      <c r="J693" s="3"/>
      <c r="K693" s="3"/>
      <c r="L693" s="1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>
      <c r="A694" s="3"/>
      <c r="B694" s="3"/>
      <c r="C694" s="3"/>
      <c r="D694" s="3"/>
      <c r="E694" s="3"/>
      <c r="F694" s="3"/>
      <c r="G694" s="3"/>
      <c r="H694" s="3"/>
      <c r="I694" s="13"/>
      <c r="J694" s="3"/>
      <c r="K694" s="3"/>
      <c r="L694" s="1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>
      <c r="A695" s="3"/>
      <c r="B695" s="3"/>
      <c r="C695" s="3"/>
      <c r="D695" s="3"/>
      <c r="E695" s="3"/>
      <c r="F695" s="3"/>
      <c r="G695" s="3"/>
      <c r="H695" s="3"/>
      <c r="I695" s="13"/>
      <c r="J695" s="3"/>
      <c r="K695" s="3"/>
      <c r="L695" s="1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>
      <c r="A696" s="3"/>
      <c r="B696" s="3"/>
      <c r="C696" s="3"/>
      <c r="D696" s="3"/>
      <c r="E696" s="3"/>
      <c r="F696" s="3"/>
      <c r="G696" s="3"/>
      <c r="H696" s="3"/>
      <c r="I696" s="13"/>
      <c r="J696" s="3"/>
      <c r="K696" s="3"/>
      <c r="L696" s="1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>
      <c r="A697" s="3"/>
      <c r="B697" s="3"/>
      <c r="C697" s="3"/>
      <c r="D697" s="3"/>
      <c r="E697" s="3"/>
      <c r="F697" s="3"/>
      <c r="G697" s="3"/>
      <c r="H697" s="3"/>
      <c r="I697" s="13"/>
      <c r="J697" s="3"/>
      <c r="K697" s="3"/>
      <c r="L697" s="1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>
      <c r="A698" s="3"/>
      <c r="B698" s="3"/>
      <c r="C698" s="3"/>
      <c r="D698" s="3"/>
      <c r="E698" s="3"/>
      <c r="F698" s="3"/>
      <c r="G698" s="3"/>
      <c r="H698" s="3"/>
      <c r="I698" s="13"/>
      <c r="J698" s="3"/>
      <c r="K698" s="3"/>
      <c r="L698" s="1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>
      <c r="A699" s="3"/>
      <c r="B699" s="3"/>
      <c r="C699" s="3"/>
      <c r="D699" s="3"/>
      <c r="E699" s="3"/>
      <c r="F699" s="3"/>
      <c r="G699" s="3"/>
      <c r="H699" s="3"/>
      <c r="I699" s="13"/>
      <c r="J699" s="3"/>
      <c r="K699" s="3"/>
      <c r="L699" s="1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>
      <c r="A700" s="3"/>
      <c r="B700" s="3"/>
      <c r="C700" s="3"/>
      <c r="D700" s="3"/>
      <c r="E700" s="3"/>
      <c r="F700" s="3"/>
      <c r="G700" s="3"/>
      <c r="H700" s="3"/>
      <c r="I700" s="13"/>
      <c r="J700" s="3"/>
      <c r="K700" s="3"/>
      <c r="L700" s="1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>
      <c r="A701" s="3"/>
      <c r="B701" s="3"/>
      <c r="C701" s="3"/>
      <c r="D701" s="3"/>
      <c r="E701" s="3"/>
      <c r="F701" s="3"/>
      <c r="G701" s="3"/>
      <c r="H701" s="3"/>
      <c r="I701" s="13"/>
      <c r="J701" s="3"/>
      <c r="K701" s="3"/>
      <c r="L701" s="1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>
      <c r="A702" s="3"/>
      <c r="B702" s="3"/>
      <c r="C702" s="3"/>
      <c r="D702" s="3"/>
      <c r="E702" s="3"/>
      <c r="F702" s="3"/>
      <c r="G702" s="3"/>
      <c r="H702" s="3"/>
      <c r="I702" s="13"/>
      <c r="J702" s="3"/>
      <c r="K702" s="3"/>
      <c r="L702" s="1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>
      <c r="A703" s="3"/>
      <c r="B703" s="3"/>
      <c r="C703" s="3"/>
      <c r="D703" s="3"/>
      <c r="E703" s="3"/>
      <c r="F703" s="3"/>
      <c r="G703" s="3"/>
      <c r="H703" s="3"/>
      <c r="I703" s="13"/>
      <c r="J703" s="3"/>
      <c r="K703" s="3"/>
      <c r="L703" s="1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>
      <c r="A704" s="3"/>
      <c r="B704" s="3"/>
      <c r="C704" s="3"/>
      <c r="D704" s="3"/>
      <c r="E704" s="3"/>
      <c r="F704" s="3"/>
      <c r="G704" s="3"/>
      <c r="H704" s="3"/>
      <c r="I704" s="13"/>
      <c r="J704" s="3"/>
      <c r="K704" s="3"/>
      <c r="L704" s="1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>
      <c r="A705" s="3"/>
      <c r="B705" s="3"/>
      <c r="C705" s="3"/>
      <c r="D705" s="3"/>
      <c r="E705" s="3"/>
      <c r="F705" s="3"/>
      <c r="G705" s="3"/>
      <c r="H705" s="3"/>
      <c r="I705" s="13"/>
      <c r="J705" s="3"/>
      <c r="K705" s="3"/>
      <c r="L705" s="1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>
      <c r="A706" s="3"/>
      <c r="B706" s="3"/>
      <c r="C706" s="3"/>
      <c r="D706" s="3"/>
      <c r="E706" s="3"/>
      <c r="F706" s="3"/>
      <c r="G706" s="3"/>
      <c r="H706" s="3"/>
      <c r="I706" s="13"/>
      <c r="J706" s="3"/>
      <c r="K706" s="3"/>
      <c r="L706" s="1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>
      <c r="A707" s="3"/>
      <c r="B707" s="3"/>
      <c r="C707" s="3"/>
      <c r="D707" s="3"/>
      <c r="E707" s="3"/>
      <c r="F707" s="3"/>
      <c r="G707" s="3"/>
      <c r="H707" s="3"/>
      <c r="I707" s="13"/>
      <c r="J707" s="3"/>
      <c r="K707" s="3"/>
      <c r="L707" s="1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>
      <c r="A708" s="3"/>
      <c r="B708" s="3"/>
      <c r="C708" s="3"/>
      <c r="D708" s="3"/>
      <c r="E708" s="3"/>
      <c r="F708" s="3"/>
      <c r="G708" s="3"/>
      <c r="H708" s="3"/>
      <c r="I708" s="13"/>
      <c r="J708" s="3"/>
      <c r="K708" s="3"/>
      <c r="L708" s="1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>
      <c r="A709" s="3"/>
      <c r="B709" s="3"/>
      <c r="C709" s="3"/>
      <c r="D709" s="3"/>
      <c r="E709" s="3"/>
      <c r="F709" s="3"/>
      <c r="G709" s="3"/>
      <c r="H709" s="3"/>
      <c r="I709" s="13"/>
      <c r="J709" s="3"/>
      <c r="K709" s="3"/>
      <c r="L709" s="1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>
      <c r="A710" s="3"/>
      <c r="B710" s="3"/>
      <c r="C710" s="3"/>
      <c r="D710" s="3"/>
      <c r="E710" s="3"/>
      <c r="F710" s="3"/>
      <c r="G710" s="3"/>
      <c r="H710" s="3"/>
      <c r="I710" s="13"/>
      <c r="J710" s="3"/>
      <c r="K710" s="3"/>
      <c r="L710" s="1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>
      <c r="A711" s="3"/>
      <c r="B711" s="3"/>
      <c r="C711" s="3"/>
      <c r="D711" s="3"/>
      <c r="E711" s="3"/>
      <c r="F711" s="3"/>
      <c r="G711" s="3"/>
      <c r="H711" s="3"/>
      <c r="I711" s="13"/>
      <c r="J711" s="3"/>
      <c r="K711" s="3"/>
      <c r="L711" s="1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>
      <c r="A712" s="3"/>
      <c r="B712" s="3"/>
      <c r="C712" s="3"/>
      <c r="D712" s="3"/>
      <c r="E712" s="3"/>
      <c r="F712" s="3"/>
      <c r="G712" s="3"/>
      <c r="H712" s="3"/>
      <c r="I712" s="13"/>
      <c r="J712" s="3"/>
      <c r="K712" s="3"/>
      <c r="L712" s="1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>
      <c r="A713" s="3"/>
      <c r="B713" s="3"/>
      <c r="C713" s="3"/>
      <c r="D713" s="3"/>
      <c r="E713" s="3"/>
      <c r="F713" s="3"/>
      <c r="G713" s="3"/>
      <c r="H713" s="3"/>
      <c r="I713" s="13"/>
      <c r="J713" s="3"/>
      <c r="K713" s="3"/>
      <c r="L713" s="1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>
      <c r="A714" s="3"/>
      <c r="B714" s="3"/>
      <c r="C714" s="3"/>
      <c r="D714" s="3"/>
      <c r="E714" s="3"/>
      <c r="F714" s="3"/>
      <c r="G714" s="3"/>
      <c r="H714" s="3"/>
      <c r="I714" s="13"/>
      <c r="J714" s="3"/>
      <c r="K714" s="3"/>
      <c r="L714" s="1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>
      <c r="A715" s="3"/>
      <c r="B715" s="3"/>
      <c r="C715" s="3"/>
      <c r="D715" s="3"/>
      <c r="E715" s="3"/>
      <c r="F715" s="3"/>
      <c r="G715" s="3"/>
      <c r="H715" s="3"/>
      <c r="I715" s="13"/>
      <c r="J715" s="3"/>
      <c r="K715" s="3"/>
      <c r="L715" s="1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>
      <c r="A716" s="3"/>
      <c r="B716" s="3"/>
      <c r="C716" s="3"/>
      <c r="D716" s="3"/>
      <c r="E716" s="3"/>
      <c r="F716" s="3"/>
      <c r="G716" s="3"/>
      <c r="H716" s="3"/>
      <c r="I716" s="13"/>
      <c r="J716" s="3"/>
      <c r="K716" s="3"/>
      <c r="L716" s="1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>
      <c r="A717" s="3"/>
      <c r="B717" s="3"/>
      <c r="C717" s="3"/>
      <c r="D717" s="3"/>
      <c r="E717" s="3"/>
      <c r="F717" s="3"/>
      <c r="G717" s="3"/>
      <c r="H717" s="3"/>
      <c r="I717" s="13"/>
      <c r="J717" s="3"/>
      <c r="K717" s="3"/>
      <c r="L717" s="1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>
      <c r="A718" s="3"/>
      <c r="B718" s="3"/>
      <c r="C718" s="3"/>
      <c r="D718" s="3"/>
      <c r="E718" s="3"/>
      <c r="F718" s="3"/>
      <c r="G718" s="3"/>
      <c r="H718" s="3"/>
      <c r="I718" s="13"/>
      <c r="J718" s="3"/>
      <c r="K718" s="3"/>
      <c r="L718" s="1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>
      <c r="A719" s="3"/>
      <c r="B719" s="3"/>
      <c r="C719" s="3"/>
      <c r="D719" s="3"/>
      <c r="E719" s="3"/>
      <c r="F719" s="3"/>
      <c r="G719" s="3"/>
      <c r="H719" s="3"/>
      <c r="I719" s="13"/>
      <c r="J719" s="3"/>
      <c r="K719" s="3"/>
      <c r="L719" s="1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>
      <c r="A720" s="3"/>
      <c r="B720" s="3"/>
      <c r="C720" s="3"/>
      <c r="D720" s="3"/>
      <c r="E720" s="3"/>
      <c r="F720" s="3"/>
      <c r="G720" s="3"/>
      <c r="H720" s="3"/>
      <c r="I720" s="13"/>
      <c r="J720" s="3"/>
      <c r="K720" s="3"/>
      <c r="L720" s="1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>
      <c r="A721" s="3"/>
      <c r="B721" s="3"/>
      <c r="C721" s="3"/>
      <c r="D721" s="3"/>
      <c r="E721" s="3"/>
      <c r="F721" s="3"/>
      <c r="G721" s="3"/>
      <c r="H721" s="3"/>
      <c r="I721" s="13"/>
      <c r="J721" s="3"/>
      <c r="K721" s="3"/>
      <c r="L721" s="1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>
      <c r="A722" s="3"/>
      <c r="B722" s="3"/>
      <c r="C722" s="3"/>
      <c r="D722" s="3"/>
      <c r="E722" s="3"/>
      <c r="F722" s="3"/>
      <c r="G722" s="3"/>
      <c r="H722" s="3"/>
      <c r="I722" s="13"/>
      <c r="J722" s="3"/>
      <c r="K722" s="3"/>
      <c r="L722" s="1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>
      <c r="A723" s="3"/>
      <c r="B723" s="3"/>
      <c r="C723" s="3"/>
      <c r="D723" s="3"/>
      <c r="E723" s="3"/>
      <c r="F723" s="3"/>
      <c r="G723" s="3"/>
      <c r="H723" s="3"/>
      <c r="I723" s="13"/>
      <c r="J723" s="3"/>
      <c r="K723" s="3"/>
      <c r="L723" s="1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>
      <c r="A724" s="3"/>
      <c r="B724" s="3"/>
      <c r="C724" s="3"/>
      <c r="D724" s="3"/>
      <c r="E724" s="3"/>
      <c r="F724" s="3"/>
      <c r="G724" s="3"/>
      <c r="H724" s="3"/>
      <c r="I724" s="13"/>
      <c r="J724" s="3"/>
      <c r="K724" s="3"/>
      <c r="L724" s="1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>
      <c r="A725" s="3"/>
      <c r="B725" s="3"/>
      <c r="C725" s="3"/>
      <c r="D725" s="3"/>
      <c r="E725" s="3"/>
      <c r="F725" s="3"/>
      <c r="G725" s="3"/>
      <c r="H725" s="3"/>
      <c r="I725" s="13"/>
      <c r="J725" s="3"/>
      <c r="K725" s="3"/>
      <c r="L725" s="1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>
      <c r="A726" s="3"/>
      <c r="B726" s="3"/>
      <c r="C726" s="3"/>
      <c r="D726" s="3"/>
      <c r="E726" s="3"/>
      <c r="F726" s="3"/>
      <c r="G726" s="3"/>
      <c r="H726" s="3"/>
      <c r="I726" s="13"/>
      <c r="J726" s="3"/>
      <c r="K726" s="3"/>
      <c r="L726" s="1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>
      <c r="A727" s="3"/>
      <c r="B727" s="3"/>
      <c r="C727" s="3"/>
      <c r="D727" s="3"/>
      <c r="E727" s="3"/>
      <c r="F727" s="3"/>
      <c r="G727" s="3"/>
      <c r="H727" s="3"/>
      <c r="I727" s="13"/>
      <c r="J727" s="3"/>
      <c r="K727" s="3"/>
      <c r="L727" s="1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>
      <c r="A728" s="3"/>
      <c r="B728" s="3"/>
      <c r="C728" s="3"/>
      <c r="D728" s="3"/>
      <c r="E728" s="3"/>
      <c r="F728" s="3"/>
      <c r="G728" s="3"/>
      <c r="H728" s="3"/>
      <c r="I728" s="13"/>
      <c r="J728" s="3"/>
      <c r="K728" s="3"/>
      <c r="L728" s="1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>
      <c r="A729" s="3"/>
      <c r="B729" s="3"/>
      <c r="C729" s="3"/>
      <c r="D729" s="3"/>
      <c r="E729" s="3"/>
      <c r="F729" s="3"/>
      <c r="G729" s="3"/>
      <c r="H729" s="3"/>
      <c r="I729" s="13"/>
      <c r="J729" s="3"/>
      <c r="K729" s="3"/>
      <c r="L729" s="1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>
      <c r="A730" s="3"/>
      <c r="B730" s="3"/>
      <c r="C730" s="3"/>
      <c r="D730" s="3"/>
      <c r="E730" s="3"/>
      <c r="F730" s="3"/>
      <c r="G730" s="3"/>
      <c r="H730" s="3"/>
      <c r="I730" s="13"/>
      <c r="J730" s="3"/>
      <c r="K730" s="3"/>
      <c r="L730" s="1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>
      <c r="A731" s="3"/>
      <c r="B731" s="3"/>
      <c r="C731" s="3"/>
      <c r="D731" s="3"/>
      <c r="E731" s="3"/>
      <c r="F731" s="3"/>
      <c r="G731" s="3"/>
      <c r="H731" s="3"/>
      <c r="I731" s="13"/>
      <c r="J731" s="3"/>
      <c r="K731" s="3"/>
      <c r="L731" s="1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>
      <c r="A732" s="3"/>
      <c r="B732" s="3"/>
      <c r="C732" s="3"/>
      <c r="D732" s="3"/>
      <c r="E732" s="3"/>
      <c r="F732" s="3"/>
      <c r="G732" s="3"/>
      <c r="H732" s="3"/>
      <c r="I732" s="13"/>
      <c r="J732" s="3"/>
      <c r="K732" s="3"/>
      <c r="L732" s="1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>
      <c r="A733" s="3"/>
      <c r="B733" s="3"/>
      <c r="C733" s="3"/>
      <c r="D733" s="3"/>
      <c r="E733" s="3"/>
      <c r="F733" s="3"/>
      <c r="G733" s="3"/>
      <c r="H733" s="3"/>
      <c r="I733" s="13"/>
      <c r="J733" s="3"/>
      <c r="K733" s="3"/>
      <c r="L733" s="1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>
      <c r="A734" s="3"/>
      <c r="B734" s="3"/>
      <c r="C734" s="3"/>
      <c r="D734" s="3"/>
      <c r="E734" s="3"/>
      <c r="F734" s="3"/>
      <c r="G734" s="3"/>
      <c r="H734" s="3"/>
      <c r="I734" s="13"/>
      <c r="J734" s="3"/>
      <c r="K734" s="3"/>
      <c r="L734" s="1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>
      <c r="A735" s="3"/>
      <c r="B735" s="3"/>
      <c r="C735" s="3"/>
      <c r="D735" s="3"/>
      <c r="E735" s="3"/>
      <c r="F735" s="3"/>
      <c r="G735" s="3"/>
      <c r="H735" s="3"/>
      <c r="I735" s="13"/>
      <c r="J735" s="3"/>
      <c r="K735" s="3"/>
      <c r="L735" s="1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>
      <c r="A736" s="3"/>
      <c r="B736" s="3"/>
      <c r="C736" s="3"/>
      <c r="D736" s="3"/>
      <c r="E736" s="3"/>
      <c r="F736" s="3"/>
      <c r="G736" s="3"/>
      <c r="H736" s="3"/>
      <c r="I736" s="13"/>
      <c r="J736" s="3"/>
      <c r="K736" s="3"/>
      <c r="L736" s="1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>
      <c r="A737" s="3"/>
      <c r="B737" s="3"/>
      <c r="C737" s="3"/>
      <c r="D737" s="3"/>
      <c r="E737" s="3"/>
      <c r="F737" s="3"/>
      <c r="G737" s="3"/>
      <c r="H737" s="3"/>
      <c r="I737" s="13"/>
      <c r="J737" s="3"/>
      <c r="K737" s="3"/>
      <c r="L737" s="1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>
      <c r="A738" s="3"/>
      <c r="B738" s="3"/>
      <c r="C738" s="3"/>
      <c r="D738" s="3"/>
      <c r="E738" s="3"/>
      <c r="F738" s="3"/>
      <c r="G738" s="3"/>
      <c r="H738" s="3"/>
      <c r="I738" s="13"/>
      <c r="J738" s="3"/>
      <c r="K738" s="3"/>
      <c r="L738" s="1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>
      <c r="A739" s="3"/>
      <c r="B739" s="3"/>
      <c r="C739" s="3"/>
      <c r="D739" s="3"/>
      <c r="E739" s="3"/>
      <c r="F739" s="3"/>
      <c r="G739" s="3"/>
      <c r="H739" s="3"/>
      <c r="I739" s="13"/>
      <c r="J739" s="3"/>
      <c r="K739" s="3"/>
      <c r="L739" s="1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>
      <c r="A740" s="3"/>
      <c r="B740" s="3"/>
      <c r="C740" s="3"/>
      <c r="D740" s="3"/>
      <c r="E740" s="3"/>
      <c r="F740" s="3"/>
      <c r="G740" s="3"/>
      <c r="H740" s="3"/>
      <c r="I740" s="13"/>
      <c r="J740" s="3"/>
      <c r="K740" s="3"/>
      <c r="L740" s="1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>
      <c r="A741" s="3"/>
      <c r="B741" s="3"/>
      <c r="C741" s="3"/>
      <c r="D741" s="3"/>
      <c r="E741" s="3"/>
      <c r="F741" s="3"/>
      <c r="G741" s="3"/>
      <c r="H741" s="3"/>
      <c r="I741" s="13"/>
      <c r="J741" s="3"/>
      <c r="K741" s="3"/>
      <c r="L741" s="1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>
      <c r="A742" s="3"/>
      <c r="B742" s="3"/>
      <c r="C742" s="3"/>
      <c r="D742" s="3"/>
      <c r="E742" s="3"/>
      <c r="F742" s="3"/>
      <c r="G742" s="3"/>
      <c r="H742" s="3"/>
      <c r="I742" s="13"/>
      <c r="J742" s="3"/>
      <c r="K742" s="3"/>
      <c r="L742" s="1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>
      <c r="A743" s="3"/>
      <c r="B743" s="3"/>
      <c r="C743" s="3"/>
      <c r="D743" s="3"/>
      <c r="E743" s="3"/>
      <c r="F743" s="3"/>
      <c r="G743" s="3"/>
      <c r="H743" s="3"/>
      <c r="I743" s="13"/>
      <c r="J743" s="3"/>
      <c r="K743" s="3"/>
      <c r="L743" s="1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>
      <c r="A744" s="3"/>
      <c r="B744" s="3"/>
      <c r="C744" s="3"/>
      <c r="D744" s="3"/>
      <c r="E744" s="3"/>
      <c r="F744" s="3"/>
      <c r="G744" s="3"/>
      <c r="H744" s="3"/>
      <c r="I744" s="13"/>
      <c r="J744" s="3"/>
      <c r="K744" s="3"/>
      <c r="L744" s="1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>
      <c r="A745" s="3"/>
      <c r="B745" s="3"/>
      <c r="C745" s="3"/>
      <c r="D745" s="3"/>
      <c r="E745" s="3"/>
      <c r="F745" s="3"/>
      <c r="G745" s="3"/>
      <c r="H745" s="3"/>
      <c r="I745" s="13"/>
      <c r="J745" s="3"/>
      <c r="K745" s="3"/>
      <c r="L745" s="1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>
      <c r="A746" s="3"/>
      <c r="B746" s="3"/>
      <c r="C746" s="3"/>
      <c r="D746" s="3"/>
      <c r="E746" s="3"/>
      <c r="F746" s="3"/>
      <c r="G746" s="3"/>
      <c r="H746" s="3"/>
      <c r="I746" s="13"/>
      <c r="J746" s="3"/>
      <c r="K746" s="3"/>
      <c r="L746" s="1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>
      <c r="A747" s="3"/>
      <c r="B747" s="3"/>
      <c r="C747" s="3"/>
      <c r="D747" s="3"/>
      <c r="E747" s="3"/>
      <c r="F747" s="3"/>
      <c r="G747" s="3"/>
      <c r="H747" s="3"/>
      <c r="I747" s="13"/>
      <c r="J747" s="3"/>
      <c r="K747" s="3"/>
      <c r="L747" s="1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>
      <c r="A748" s="3"/>
      <c r="B748" s="3"/>
      <c r="C748" s="3"/>
      <c r="D748" s="3"/>
      <c r="E748" s="3"/>
      <c r="F748" s="3"/>
      <c r="G748" s="3"/>
      <c r="H748" s="3"/>
      <c r="I748" s="13"/>
      <c r="J748" s="3"/>
      <c r="K748" s="3"/>
      <c r="L748" s="1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>
      <c r="A749" s="3"/>
      <c r="B749" s="3"/>
      <c r="C749" s="3"/>
      <c r="D749" s="3"/>
      <c r="E749" s="3"/>
      <c r="F749" s="3"/>
      <c r="G749" s="3"/>
      <c r="H749" s="3"/>
      <c r="I749" s="13"/>
      <c r="J749" s="3"/>
      <c r="K749" s="3"/>
      <c r="L749" s="1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>
      <c r="A750" s="3"/>
      <c r="B750" s="3"/>
      <c r="C750" s="3"/>
      <c r="D750" s="3"/>
      <c r="E750" s="3"/>
      <c r="F750" s="3"/>
      <c r="G750" s="3"/>
      <c r="H750" s="3"/>
      <c r="I750" s="13"/>
      <c r="J750" s="3"/>
      <c r="K750" s="3"/>
      <c r="L750" s="1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>
      <c r="A751" s="3"/>
      <c r="B751" s="3"/>
      <c r="C751" s="3"/>
      <c r="D751" s="3"/>
      <c r="E751" s="3"/>
      <c r="F751" s="3"/>
      <c r="G751" s="3"/>
      <c r="H751" s="3"/>
      <c r="I751" s="13"/>
      <c r="J751" s="3"/>
      <c r="K751" s="3"/>
      <c r="L751" s="1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>
      <c r="A752" s="3"/>
      <c r="B752" s="3"/>
      <c r="C752" s="3"/>
      <c r="D752" s="3"/>
      <c r="E752" s="3"/>
      <c r="F752" s="3"/>
      <c r="G752" s="3"/>
      <c r="H752" s="3"/>
      <c r="I752" s="13"/>
      <c r="J752" s="3"/>
      <c r="K752" s="3"/>
      <c r="L752" s="1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>
      <c r="A753" s="3"/>
      <c r="B753" s="3"/>
      <c r="C753" s="3"/>
      <c r="D753" s="3"/>
      <c r="E753" s="3"/>
      <c r="F753" s="3"/>
      <c r="G753" s="3"/>
      <c r="H753" s="3"/>
      <c r="I753" s="13"/>
      <c r="J753" s="3"/>
      <c r="K753" s="3"/>
      <c r="L753" s="1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>
      <c r="A754" s="3"/>
      <c r="B754" s="3"/>
      <c r="C754" s="3"/>
      <c r="D754" s="3"/>
      <c r="E754" s="3"/>
      <c r="F754" s="3"/>
      <c r="G754" s="3"/>
      <c r="H754" s="3"/>
      <c r="I754" s="13"/>
      <c r="J754" s="3"/>
      <c r="K754" s="3"/>
      <c r="L754" s="1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>
      <c r="A755" s="3"/>
      <c r="B755" s="3"/>
      <c r="C755" s="3"/>
      <c r="D755" s="3"/>
      <c r="E755" s="3"/>
      <c r="F755" s="3"/>
      <c r="G755" s="3"/>
      <c r="H755" s="3"/>
      <c r="I755" s="13"/>
      <c r="J755" s="3"/>
      <c r="K755" s="3"/>
      <c r="L755" s="1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>
      <c r="A756" s="3"/>
      <c r="B756" s="3"/>
      <c r="C756" s="3"/>
      <c r="D756" s="3"/>
      <c r="E756" s="3"/>
      <c r="F756" s="3"/>
      <c r="G756" s="3"/>
      <c r="H756" s="3"/>
      <c r="I756" s="13"/>
      <c r="J756" s="3"/>
      <c r="K756" s="3"/>
      <c r="L756" s="1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>
      <c r="A757" s="3"/>
      <c r="B757" s="3"/>
      <c r="C757" s="3"/>
      <c r="D757" s="3"/>
      <c r="E757" s="3"/>
      <c r="F757" s="3"/>
      <c r="G757" s="3"/>
      <c r="H757" s="3"/>
      <c r="I757" s="13"/>
      <c r="J757" s="3"/>
      <c r="K757" s="3"/>
      <c r="L757" s="1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>
      <c r="A758" s="3"/>
      <c r="B758" s="3"/>
      <c r="C758" s="3"/>
      <c r="D758" s="3"/>
      <c r="E758" s="3"/>
      <c r="F758" s="3"/>
      <c r="G758" s="3"/>
      <c r="H758" s="3"/>
      <c r="I758" s="13"/>
      <c r="J758" s="3"/>
      <c r="K758" s="3"/>
      <c r="L758" s="1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>
      <c r="A759" s="3"/>
      <c r="B759" s="3"/>
      <c r="C759" s="3"/>
      <c r="D759" s="3"/>
      <c r="E759" s="3"/>
      <c r="F759" s="3"/>
      <c r="G759" s="3"/>
      <c r="H759" s="3"/>
      <c r="I759" s="13"/>
      <c r="J759" s="3"/>
      <c r="K759" s="3"/>
      <c r="L759" s="1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>
      <c r="A760" s="3"/>
      <c r="B760" s="3"/>
      <c r="C760" s="3"/>
      <c r="D760" s="3"/>
      <c r="E760" s="3"/>
      <c r="F760" s="3"/>
      <c r="G760" s="3"/>
      <c r="H760" s="3"/>
      <c r="I760" s="13"/>
      <c r="J760" s="3"/>
      <c r="K760" s="3"/>
      <c r="L760" s="1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>
      <c r="A761" s="3"/>
      <c r="B761" s="3"/>
      <c r="C761" s="3"/>
      <c r="D761" s="3"/>
      <c r="E761" s="3"/>
      <c r="F761" s="3"/>
      <c r="G761" s="3"/>
      <c r="H761" s="3"/>
      <c r="I761" s="13"/>
      <c r="J761" s="3"/>
      <c r="K761" s="3"/>
      <c r="L761" s="1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>
      <c r="A762" s="3"/>
      <c r="B762" s="3"/>
      <c r="C762" s="3"/>
      <c r="D762" s="3"/>
      <c r="E762" s="3"/>
      <c r="F762" s="3"/>
      <c r="G762" s="3"/>
      <c r="H762" s="3"/>
      <c r="I762" s="13"/>
      <c r="J762" s="3"/>
      <c r="K762" s="3"/>
      <c r="L762" s="1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>
      <c r="A763" s="3"/>
      <c r="B763" s="3"/>
      <c r="C763" s="3"/>
      <c r="D763" s="3"/>
      <c r="E763" s="3"/>
      <c r="F763" s="3"/>
      <c r="G763" s="3"/>
      <c r="H763" s="3"/>
      <c r="I763" s="13"/>
      <c r="J763" s="3"/>
      <c r="K763" s="3"/>
      <c r="L763" s="1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>
      <c r="A764" s="3"/>
      <c r="B764" s="3"/>
      <c r="C764" s="3"/>
      <c r="D764" s="3"/>
      <c r="E764" s="3"/>
      <c r="F764" s="3"/>
      <c r="G764" s="3"/>
      <c r="H764" s="3"/>
      <c r="I764" s="13"/>
      <c r="J764" s="3"/>
      <c r="K764" s="3"/>
      <c r="L764" s="1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>
      <c r="A765" s="3"/>
      <c r="B765" s="3"/>
      <c r="C765" s="3"/>
      <c r="D765" s="3"/>
      <c r="E765" s="3"/>
      <c r="F765" s="3"/>
      <c r="G765" s="3"/>
      <c r="H765" s="3"/>
      <c r="I765" s="13"/>
      <c r="J765" s="3"/>
      <c r="K765" s="3"/>
      <c r="L765" s="1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>
      <c r="A766" s="3"/>
      <c r="B766" s="3"/>
      <c r="C766" s="3"/>
      <c r="D766" s="3"/>
      <c r="E766" s="3"/>
      <c r="F766" s="3"/>
      <c r="G766" s="3"/>
      <c r="H766" s="3"/>
      <c r="I766" s="13"/>
      <c r="J766" s="3"/>
      <c r="K766" s="3"/>
      <c r="L766" s="1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>
      <c r="A767" s="3"/>
      <c r="B767" s="3"/>
      <c r="C767" s="3"/>
      <c r="D767" s="3"/>
      <c r="E767" s="3"/>
      <c r="F767" s="3"/>
      <c r="G767" s="3"/>
      <c r="H767" s="3"/>
      <c r="I767" s="13"/>
      <c r="J767" s="3"/>
      <c r="K767" s="3"/>
      <c r="L767" s="1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>
      <c r="A768" s="3"/>
      <c r="B768" s="3"/>
      <c r="C768" s="3"/>
      <c r="D768" s="3"/>
      <c r="E768" s="3"/>
      <c r="F768" s="3"/>
      <c r="G768" s="3"/>
      <c r="H768" s="3"/>
      <c r="I768" s="13"/>
      <c r="J768" s="3"/>
      <c r="K768" s="3"/>
      <c r="L768" s="1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>
      <c r="A769" s="3"/>
      <c r="B769" s="3"/>
      <c r="C769" s="3"/>
      <c r="D769" s="3"/>
      <c r="E769" s="3"/>
      <c r="F769" s="3"/>
      <c r="G769" s="3"/>
      <c r="H769" s="3"/>
      <c r="I769" s="13"/>
      <c r="J769" s="3"/>
      <c r="K769" s="3"/>
      <c r="L769" s="1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>
      <c r="A770" s="3"/>
      <c r="B770" s="3"/>
      <c r="C770" s="3"/>
      <c r="D770" s="3"/>
      <c r="E770" s="3"/>
      <c r="F770" s="3"/>
      <c r="G770" s="3"/>
      <c r="H770" s="3"/>
      <c r="I770" s="13"/>
      <c r="J770" s="3"/>
      <c r="K770" s="3"/>
      <c r="L770" s="1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>
      <c r="A771" s="3"/>
      <c r="B771" s="3"/>
      <c r="C771" s="3"/>
      <c r="D771" s="3"/>
      <c r="E771" s="3"/>
      <c r="F771" s="3"/>
      <c r="G771" s="3"/>
      <c r="H771" s="3"/>
      <c r="I771" s="13"/>
      <c r="J771" s="3"/>
      <c r="K771" s="3"/>
      <c r="L771" s="1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>
      <c r="A772" s="3"/>
      <c r="B772" s="3"/>
      <c r="C772" s="3"/>
      <c r="D772" s="3"/>
      <c r="E772" s="3"/>
      <c r="F772" s="3"/>
      <c r="G772" s="3"/>
      <c r="H772" s="3"/>
      <c r="I772" s="13"/>
      <c r="J772" s="3"/>
      <c r="K772" s="3"/>
      <c r="L772" s="1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>
      <c r="A773" s="3"/>
      <c r="B773" s="3"/>
      <c r="C773" s="3"/>
      <c r="D773" s="3"/>
      <c r="E773" s="3"/>
      <c r="F773" s="3"/>
      <c r="G773" s="3"/>
      <c r="H773" s="3"/>
      <c r="I773" s="13"/>
      <c r="J773" s="3"/>
      <c r="K773" s="3"/>
      <c r="L773" s="1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>
      <c r="A774" s="3"/>
      <c r="B774" s="3"/>
      <c r="C774" s="3"/>
      <c r="D774" s="3"/>
      <c r="E774" s="3"/>
      <c r="F774" s="3"/>
      <c r="G774" s="3"/>
      <c r="H774" s="3"/>
      <c r="I774" s="13"/>
      <c r="J774" s="3"/>
      <c r="K774" s="3"/>
      <c r="L774" s="1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>
      <c r="A775" s="3"/>
      <c r="B775" s="3"/>
      <c r="C775" s="3"/>
      <c r="D775" s="3"/>
      <c r="E775" s="3"/>
      <c r="F775" s="3"/>
      <c r="G775" s="3"/>
      <c r="H775" s="3"/>
      <c r="I775" s="13"/>
      <c r="J775" s="3"/>
      <c r="K775" s="3"/>
      <c r="L775" s="1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>
      <c r="A776" s="3"/>
      <c r="B776" s="3"/>
      <c r="C776" s="3"/>
      <c r="D776" s="3"/>
      <c r="E776" s="3"/>
      <c r="F776" s="3"/>
      <c r="G776" s="3"/>
      <c r="H776" s="3"/>
      <c r="I776" s="13"/>
      <c r="J776" s="3"/>
      <c r="K776" s="3"/>
      <c r="L776" s="1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>
      <c r="A777" s="3"/>
      <c r="B777" s="3"/>
      <c r="C777" s="3"/>
      <c r="D777" s="3"/>
      <c r="E777" s="3"/>
      <c r="F777" s="3"/>
      <c r="G777" s="3"/>
      <c r="H777" s="3"/>
      <c r="I777" s="13"/>
      <c r="J777" s="3"/>
      <c r="K777" s="3"/>
      <c r="L777" s="1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>
      <c r="A778" s="3"/>
      <c r="B778" s="3"/>
      <c r="C778" s="3"/>
      <c r="D778" s="3"/>
      <c r="E778" s="3"/>
      <c r="F778" s="3"/>
      <c r="G778" s="3"/>
      <c r="H778" s="3"/>
      <c r="I778" s="13"/>
      <c r="J778" s="3"/>
      <c r="K778" s="3"/>
      <c r="L778" s="1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>
      <c r="A779" s="3"/>
      <c r="B779" s="3"/>
      <c r="C779" s="3"/>
      <c r="D779" s="3"/>
      <c r="E779" s="3"/>
      <c r="F779" s="3"/>
      <c r="G779" s="3"/>
      <c r="H779" s="3"/>
      <c r="I779" s="13"/>
      <c r="J779" s="3"/>
      <c r="K779" s="3"/>
      <c r="L779" s="1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>
      <c r="A780" s="3"/>
      <c r="B780" s="3"/>
      <c r="C780" s="3"/>
      <c r="D780" s="3"/>
      <c r="E780" s="3"/>
      <c r="F780" s="3"/>
      <c r="G780" s="3"/>
      <c r="H780" s="3"/>
      <c r="I780" s="13"/>
      <c r="J780" s="3"/>
      <c r="K780" s="3"/>
      <c r="L780" s="1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>
      <c r="A781" s="3"/>
      <c r="B781" s="3"/>
      <c r="C781" s="3"/>
      <c r="D781" s="3"/>
      <c r="E781" s="3"/>
      <c r="F781" s="3"/>
      <c r="G781" s="3"/>
      <c r="H781" s="3"/>
      <c r="I781" s="13"/>
      <c r="J781" s="3"/>
      <c r="K781" s="3"/>
      <c r="L781" s="1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>
      <c r="A782" s="3"/>
      <c r="B782" s="3"/>
      <c r="C782" s="3"/>
      <c r="D782" s="3"/>
      <c r="E782" s="3"/>
      <c r="F782" s="3"/>
      <c r="G782" s="3"/>
      <c r="H782" s="3"/>
      <c r="I782" s="13"/>
      <c r="J782" s="3"/>
      <c r="K782" s="3"/>
      <c r="L782" s="1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>
      <c r="A783" s="3"/>
      <c r="B783" s="3"/>
      <c r="C783" s="3"/>
      <c r="D783" s="3"/>
      <c r="E783" s="3"/>
      <c r="F783" s="3"/>
      <c r="G783" s="3"/>
      <c r="H783" s="3"/>
      <c r="I783" s="13"/>
      <c r="J783" s="3"/>
      <c r="K783" s="3"/>
      <c r="L783" s="1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>
      <c r="A784" s="3"/>
      <c r="B784" s="3"/>
      <c r="C784" s="3"/>
      <c r="D784" s="3"/>
      <c r="E784" s="3"/>
      <c r="F784" s="3"/>
      <c r="G784" s="3"/>
      <c r="H784" s="3"/>
      <c r="I784" s="13"/>
      <c r="J784" s="3"/>
      <c r="K784" s="3"/>
      <c r="L784" s="1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>
      <c r="A785" s="3"/>
      <c r="B785" s="3"/>
      <c r="C785" s="3"/>
      <c r="D785" s="3"/>
      <c r="E785" s="3"/>
      <c r="F785" s="3"/>
      <c r="G785" s="3"/>
      <c r="H785" s="3"/>
      <c r="I785" s="13"/>
      <c r="J785" s="3"/>
      <c r="K785" s="3"/>
      <c r="L785" s="1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>
      <c r="A786" s="3"/>
      <c r="B786" s="3"/>
      <c r="C786" s="3"/>
      <c r="D786" s="3"/>
      <c r="E786" s="3"/>
      <c r="F786" s="3"/>
      <c r="G786" s="3"/>
      <c r="H786" s="3"/>
      <c r="I786" s="13"/>
      <c r="J786" s="3"/>
      <c r="K786" s="3"/>
      <c r="L786" s="1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>
      <c r="A787" s="3"/>
      <c r="B787" s="3"/>
      <c r="C787" s="3"/>
      <c r="D787" s="3"/>
      <c r="E787" s="3"/>
      <c r="F787" s="3"/>
      <c r="G787" s="3"/>
      <c r="H787" s="3"/>
      <c r="I787" s="13"/>
      <c r="J787" s="3"/>
      <c r="K787" s="3"/>
      <c r="L787" s="1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>
      <c r="A788" s="3"/>
      <c r="B788" s="3"/>
      <c r="C788" s="3"/>
      <c r="D788" s="3"/>
      <c r="E788" s="3"/>
      <c r="F788" s="3"/>
      <c r="G788" s="3"/>
      <c r="H788" s="3"/>
      <c r="I788" s="13"/>
      <c r="J788" s="3"/>
      <c r="K788" s="3"/>
      <c r="L788" s="1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>
      <c r="A789" s="3"/>
      <c r="B789" s="3"/>
      <c r="C789" s="3"/>
      <c r="D789" s="3"/>
      <c r="E789" s="3"/>
      <c r="F789" s="3"/>
      <c r="G789" s="3"/>
      <c r="H789" s="3"/>
      <c r="I789" s="13"/>
      <c r="J789" s="3"/>
      <c r="K789" s="3"/>
      <c r="L789" s="1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>
      <c r="A790" s="3"/>
      <c r="B790" s="3"/>
      <c r="C790" s="3"/>
      <c r="D790" s="3"/>
      <c r="E790" s="3"/>
      <c r="F790" s="3"/>
      <c r="G790" s="3"/>
      <c r="H790" s="3"/>
      <c r="I790" s="13"/>
      <c r="J790" s="3"/>
      <c r="K790" s="3"/>
      <c r="L790" s="1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>
      <c r="A791" s="3"/>
      <c r="B791" s="3"/>
      <c r="C791" s="3"/>
      <c r="D791" s="3"/>
      <c r="E791" s="3"/>
      <c r="F791" s="3"/>
      <c r="G791" s="3"/>
      <c r="H791" s="3"/>
      <c r="I791" s="13"/>
      <c r="J791" s="3"/>
      <c r="K791" s="3"/>
      <c r="L791" s="1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>
      <c r="A792" s="3"/>
      <c r="B792" s="3"/>
      <c r="C792" s="3"/>
      <c r="D792" s="3"/>
      <c r="E792" s="3"/>
      <c r="F792" s="3"/>
      <c r="G792" s="3"/>
      <c r="H792" s="3"/>
      <c r="I792" s="13"/>
      <c r="J792" s="3"/>
      <c r="K792" s="3"/>
      <c r="L792" s="1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>
      <c r="A793" s="3"/>
      <c r="B793" s="3"/>
      <c r="C793" s="3"/>
      <c r="D793" s="3"/>
      <c r="E793" s="3"/>
      <c r="F793" s="3"/>
      <c r="G793" s="3"/>
      <c r="H793" s="3"/>
      <c r="I793" s="13"/>
      <c r="J793" s="3"/>
      <c r="K793" s="3"/>
      <c r="L793" s="1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>
      <c r="A794" s="3"/>
      <c r="B794" s="3"/>
      <c r="C794" s="3"/>
      <c r="D794" s="3"/>
      <c r="E794" s="3"/>
      <c r="F794" s="3"/>
      <c r="G794" s="3"/>
      <c r="H794" s="3"/>
      <c r="I794" s="13"/>
      <c r="J794" s="3"/>
      <c r="K794" s="3"/>
      <c r="L794" s="1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>
      <c r="A795" s="3"/>
      <c r="B795" s="3"/>
      <c r="C795" s="3"/>
      <c r="D795" s="3"/>
      <c r="E795" s="3"/>
      <c r="F795" s="3"/>
      <c r="G795" s="3"/>
      <c r="H795" s="3"/>
      <c r="I795" s="13"/>
      <c r="J795" s="3"/>
      <c r="K795" s="3"/>
      <c r="L795" s="1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>
      <c r="A796" s="3"/>
      <c r="B796" s="3"/>
      <c r="C796" s="3"/>
      <c r="D796" s="3"/>
      <c r="E796" s="3"/>
      <c r="F796" s="3"/>
      <c r="G796" s="3"/>
      <c r="H796" s="3"/>
      <c r="I796" s="13"/>
      <c r="J796" s="3"/>
      <c r="K796" s="3"/>
      <c r="L796" s="1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>
      <c r="A797" s="3"/>
      <c r="B797" s="3"/>
      <c r="C797" s="3"/>
      <c r="D797" s="3"/>
      <c r="E797" s="3"/>
      <c r="F797" s="3"/>
      <c r="G797" s="3"/>
      <c r="H797" s="3"/>
      <c r="I797" s="13"/>
      <c r="J797" s="3"/>
      <c r="K797" s="3"/>
      <c r="L797" s="1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>
      <c r="A798" s="3"/>
      <c r="B798" s="3"/>
      <c r="C798" s="3"/>
      <c r="D798" s="3"/>
      <c r="E798" s="3"/>
      <c r="F798" s="3"/>
      <c r="G798" s="3"/>
      <c r="H798" s="3"/>
      <c r="I798" s="13"/>
      <c r="J798" s="3"/>
      <c r="K798" s="3"/>
      <c r="L798" s="1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>
      <c r="A799" s="3"/>
      <c r="B799" s="3"/>
      <c r="C799" s="3"/>
      <c r="D799" s="3"/>
      <c r="E799" s="3"/>
      <c r="F799" s="3"/>
      <c r="G799" s="3"/>
      <c r="H799" s="3"/>
      <c r="I799" s="13"/>
      <c r="J799" s="3"/>
      <c r="K799" s="3"/>
      <c r="L799" s="1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>
      <c r="A800" s="3"/>
      <c r="B800" s="3"/>
      <c r="C800" s="3"/>
      <c r="D800" s="3"/>
      <c r="E800" s="3"/>
      <c r="F800" s="3"/>
      <c r="G800" s="3"/>
      <c r="H800" s="3"/>
      <c r="I800" s="13"/>
      <c r="J800" s="3"/>
      <c r="K800" s="3"/>
      <c r="L800" s="1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>
      <c r="A801" s="3"/>
      <c r="B801" s="3"/>
      <c r="C801" s="3"/>
      <c r="D801" s="3"/>
      <c r="E801" s="3"/>
      <c r="F801" s="3"/>
      <c r="G801" s="3"/>
      <c r="H801" s="3"/>
      <c r="I801" s="13"/>
      <c r="J801" s="3"/>
      <c r="K801" s="3"/>
      <c r="L801" s="1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>
      <c r="A802" s="3"/>
      <c r="B802" s="3"/>
      <c r="C802" s="3"/>
      <c r="D802" s="3"/>
      <c r="E802" s="3"/>
      <c r="F802" s="3"/>
      <c r="G802" s="3"/>
      <c r="H802" s="3"/>
      <c r="I802" s="13"/>
      <c r="J802" s="3"/>
      <c r="K802" s="3"/>
      <c r="L802" s="1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>
      <c r="A803" s="3"/>
      <c r="B803" s="3"/>
      <c r="C803" s="3"/>
      <c r="D803" s="3"/>
      <c r="E803" s="3"/>
      <c r="F803" s="3"/>
      <c r="G803" s="3"/>
      <c r="H803" s="3"/>
      <c r="I803" s="13"/>
      <c r="J803" s="3"/>
      <c r="K803" s="3"/>
      <c r="L803" s="1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>
      <c r="A804" s="3"/>
      <c r="B804" s="3"/>
      <c r="C804" s="3"/>
      <c r="D804" s="3"/>
      <c r="E804" s="3"/>
      <c r="F804" s="3"/>
      <c r="G804" s="3"/>
      <c r="H804" s="3"/>
      <c r="I804" s="13"/>
      <c r="J804" s="3"/>
      <c r="K804" s="3"/>
      <c r="L804" s="1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>
      <c r="A805" s="3"/>
      <c r="B805" s="3"/>
      <c r="C805" s="3"/>
      <c r="D805" s="3"/>
      <c r="E805" s="3"/>
      <c r="F805" s="3"/>
      <c r="G805" s="3"/>
      <c r="H805" s="3"/>
      <c r="I805" s="13"/>
      <c r="J805" s="3"/>
      <c r="K805" s="3"/>
      <c r="L805" s="1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>
      <c r="A806" s="3"/>
      <c r="B806" s="3"/>
      <c r="C806" s="3"/>
      <c r="D806" s="3"/>
      <c r="E806" s="3"/>
      <c r="F806" s="3"/>
      <c r="G806" s="3"/>
      <c r="H806" s="3"/>
      <c r="I806" s="13"/>
      <c r="J806" s="3"/>
      <c r="K806" s="3"/>
      <c r="L806" s="1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>
      <c r="A807" s="3"/>
      <c r="B807" s="3"/>
      <c r="C807" s="3"/>
      <c r="D807" s="3"/>
      <c r="E807" s="3"/>
      <c r="F807" s="3"/>
      <c r="G807" s="3"/>
      <c r="H807" s="3"/>
      <c r="I807" s="13"/>
      <c r="J807" s="3"/>
      <c r="K807" s="3"/>
      <c r="L807" s="1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>
      <c r="A808" s="3"/>
      <c r="B808" s="3"/>
      <c r="C808" s="3"/>
      <c r="D808" s="3"/>
      <c r="E808" s="3"/>
      <c r="F808" s="3"/>
      <c r="G808" s="3"/>
      <c r="H808" s="3"/>
      <c r="I808" s="13"/>
      <c r="J808" s="3"/>
      <c r="K808" s="3"/>
      <c r="L808" s="1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>
      <c r="A809" s="3"/>
      <c r="B809" s="3"/>
      <c r="C809" s="3"/>
      <c r="D809" s="3"/>
      <c r="E809" s="3"/>
      <c r="F809" s="3"/>
      <c r="G809" s="3"/>
      <c r="H809" s="3"/>
      <c r="I809" s="13"/>
      <c r="J809" s="3"/>
      <c r="K809" s="3"/>
      <c r="L809" s="1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>
      <c r="A810" s="3"/>
      <c r="B810" s="3"/>
      <c r="C810" s="3"/>
      <c r="D810" s="3"/>
      <c r="E810" s="3"/>
      <c r="F810" s="3"/>
      <c r="G810" s="3"/>
      <c r="H810" s="3"/>
      <c r="I810" s="13"/>
      <c r="J810" s="3"/>
      <c r="K810" s="3"/>
      <c r="L810" s="1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>
      <c r="A811" s="3"/>
      <c r="B811" s="3"/>
      <c r="C811" s="3"/>
      <c r="D811" s="3"/>
      <c r="E811" s="3"/>
      <c r="F811" s="3"/>
      <c r="G811" s="3"/>
      <c r="H811" s="3"/>
      <c r="I811" s="13"/>
      <c r="J811" s="3"/>
      <c r="K811" s="3"/>
      <c r="L811" s="1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>
      <c r="A812" s="3"/>
      <c r="B812" s="3"/>
      <c r="C812" s="3"/>
      <c r="D812" s="3"/>
      <c r="E812" s="3"/>
      <c r="F812" s="3"/>
      <c r="G812" s="3"/>
      <c r="H812" s="3"/>
      <c r="I812" s="13"/>
      <c r="J812" s="3"/>
      <c r="K812" s="3"/>
      <c r="L812" s="1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>
      <c r="A813" s="3"/>
      <c r="B813" s="3"/>
      <c r="C813" s="3"/>
      <c r="D813" s="3"/>
      <c r="E813" s="3"/>
      <c r="F813" s="3"/>
      <c r="G813" s="3"/>
      <c r="H813" s="3"/>
      <c r="I813" s="13"/>
      <c r="J813" s="3"/>
      <c r="K813" s="3"/>
      <c r="L813" s="1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>
      <c r="A814" s="3"/>
      <c r="B814" s="3"/>
      <c r="C814" s="3"/>
      <c r="D814" s="3"/>
      <c r="E814" s="3"/>
      <c r="F814" s="3"/>
      <c r="G814" s="3"/>
      <c r="H814" s="3"/>
      <c r="I814" s="13"/>
      <c r="J814" s="3"/>
      <c r="K814" s="3"/>
      <c r="L814" s="1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>
      <c r="A815" s="3"/>
      <c r="B815" s="3"/>
      <c r="C815" s="3"/>
      <c r="D815" s="3"/>
      <c r="E815" s="3"/>
      <c r="F815" s="3"/>
      <c r="G815" s="3"/>
      <c r="H815" s="3"/>
      <c r="I815" s="13"/>
      <c r="J815" s="3"/>
      <c r="K815" s="3"/>
      <c r="L815" s="1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>
      <c r="A816" s="3"/>
      <c r="B816" s="3"/>
      <c r="C816" s="3"/>
      <c r="D816" s="3"/>
      <c r="E816" s="3"/>
      <c r="F816" s="3"/>
      <c r="G816" s="3"/>
      <c r="H816" s="3"/>
      <c r="I816" s="13"/>
      <c r="J816" s="3"/>
      <c r="K816" s="3"/>
      <c r="L816" s="1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>
      <c r="A817" s="3"/>
      <c r="B817" s="3"/>
      <c r="C817" s="3"/>
      <c r="D817" s="3"/>
      <c r="E817" s="3"/>
      <c r="F817" s="3"/>
      <c r="G817" s="3"/>
      <c r="H817" s="3"/>
      <c r="I817" s="13"/>
      <c r="J817" s="3"/>
      <c r="K817" s="3"/>
      <c r="L817" s="1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>
      <c r="A818" s="3"/>
      <c r="B818" s="3"/>
      <c r="C818" s="3"/>
      <c r="D818" s="3"/>
      <c r="E818" s="3"/>
      <c r="F818" s="3"/>
      <c r="G818" s="3"/>
      <c r="H818" s="3"/>
      <c r="I818" s="13"/>
      <c r="J818" s="3"/>
      <c r="K818" s="3"/>
      <c r="L818" s="1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>
      <c r="A819" s="3"/>
      <c r="B819" s="3"/>
      <c r="C819" s="3"/>
      <c r="D819" s="3"/>
      <c r="E819" s="3"/>
      <c r="F819" s="3"/>
      <c r="G819" s="3"/>
      <c r="H819" s="3"/>
      <c r="I819" s="13"/>
      <c r="J819" s="3"/>
      <c r="K819" s="3"/>
      <c r="L819" s="1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>
      <c r="A820" s="3"/>
      <c r="B820" s="3"/>
      <c r="C820" s="3"/>
      <c r="D820" s="3"/>
      <c r="E820" s="3"/>
      <c r="F820" s="3"/>
      <c r="G820" s="3"/>
      <c r="H820" s="3"/>
      <c r="I820" s="13"/>
      <c r="J820" s="3"/>
      <c r="K820" s="3"/>
      <c r="L820" s="1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>
      <c r="A821" s="3"/>
      <c r="B821" s="3"/>
      <c r="C821" s="3"/>
      <c r="D821" s="3"/>
      <c r="E821" s="3"/>
      <c r="F821" s="3"/>
      <c r="G821" s="3"/>
      <c r="H821" s="3"/>
      <c r="I821" s="13"/>
      <c r="J821" s="3"/>
      <c r="K821" s="3"/>
      <c r="L821" s="1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>
      <c r="A822" s="3"/>
      <c r="B822" s="3"/>
      <c r="C822" s="3"/>
      <c r="D822" s="3"/>
      <c r="E822" s="3"/>
      <c r="F822" s="3"/>
      <c r="G822" s="3"/>
      <c r="H822" s="3"/>
      <c r="I822" s="13"/>
      <c r="J822" s="3"/>
      <c r="K822" s="3"/>
      <c r="L822" s="1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>
      <c r="A823" s="3"/>
      <c r="B823" s="3"/>
      <c r="C823" s="3"/>
      <c r="D823" s="3"/>
      <c r="E823" s="3"/>
      <c r="F823" s="3"/>
      <c r="G823" s="3"/>
      <c r="H823" s="3"/>
      <c r="I823" s="13"/>
      <c r="J823" s="3"/>
      <c r="K823" s="3"/>
      <c r="L823" s="1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>
      <c r="A824" s="3"/>
      <c r="B824" s="3"/>
      <c r="C824" s="3"/>
      <c r="D824" s="3"/>
      <c r="E824" s="3"/>
      <c r="F824" s="3"/>
      <c r="G824" s="3"/>
      <c r="H824" s="3"/>
      <c r="I824" s="13"/>
      <c r="J824" s="3"/>
      <c r="K824" s="3"/>
      <c r="L824" s="1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>
      <c r="A825" s="3"/>
      <c r="B825" s="3"/>
      <c r="C825" s="3"/>
      <c r="D825" s="3"/>
      <c r="E825" s="3"/>
      <c r="F825" s="3"/>
      <c r="G825" s="3"/>
      <c r="H825" s="3"/>
      <c r="I825" s="13"/>
      <c r="J825" s="3"/>
      <c r="K825" s="3"/>
      <c r="L825" s="1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>
      <c r="A826" s="3"/>
      <c r="B826" s="3"/>
      <c r="C826" s="3"/>
      <c r="D826" s="3"/>
      <c r="E826" s="3"/>
      <c r="F826" s="3"/>
      <c r="G826" s="3"/>
      <c r="H826" s="3"/>
      <c r="I826" s="13"/>
      <c r="J826" s="3"/>
      <c r="K826" s="3"/>
      <c r="L826" s="1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>
      <c r="A827" s="3"/>
      <c r="B827" s="3"/>
      <c r="C827" s="3"/>
      <c r="D827" s="3"/>
      <c r="E827" s="3"/>
      <c r="F827" s="3"/>
      <c r="G827" s="3"/>
      <c r="H827" s="3"/>
      <c r="I827" s="13"/>
      <c r="J827" s="3"/>
      <c r="K827" s="3"/>
      <c r="L827" s="1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>
      <c r="A828" s="3"/>
      <c r="B828" s="3"/>
      <c r="C828" s="3"/>
      <c r="D828" s="3"/>
      <c r="E828" s="3"/>
      <c r="F828" s="3"/>
      <c r="G828" s="3"/>
      <c r="H828" s="3"/>
      <c r="I828" s="13"/>
      <c r="J828" s="3"/>
      <c r="K828" s="3"/>
      <c r="L828" s="1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>
      <c r="A829" s="3"/>
      <c r="B829" s="3"/>
      <c r="C829" s="3"/>
      <c r="D829" s="3"/>
      <c r="E829" s="3"/>
      <c r="F829" s="3"/>
      <c r="G829" s="3"/>
      <c r="H829" s="3"/>
      <c r="I829" s="13"/>
      <c r="J829" s="3"/>
      <c r="K829" s="3"/>
      <c r="L829" s="1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>
      <c r="A830" s="3"/>
      <c r="B830" s="3"/>
      <c r="C830" s="3"/>
      <c r="D830" s="3"/>
      <c r="E830" s="3"/>
      <c r="F830" s="3"/>
      <c r="G830" s="3"/>
      <c r="H830" s="3"/>
      <c r="I830" s="13"/>
      <c r="J830" s="3"/>
      <c r="K830" s="3"/>
      <c r="L830" s="1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>
      <c r="A831" s="3"/>
      <c r="B831" s="3"/>
      <c r="C831" s="3"/>
      <c r="D831" s="3"/>
      <c r="E831" s="3"/>
      <c r="F831" s="3"/>
      <c r="G831" s="3"/>
      <c r="H831" s="3"/>
      <c r="I831" s="13"/>
      <c r="J831" s="3"/>
      <c r="K831" s="3"/>
      <c r="L831" s="1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>
      <c r="A832" s="3"/>
      <c r="B832" s="3"/>
      <c r="C832" s="3"/>
      <c r="D832" s="3"/>
      <c r="E832" s="3"/>
      <c r="F832" s="3"/>
      <c r="G832" s="3"/>
      <c r="H832" s="3"/>
      <c r="I832" s="13"/>
      <c r="J832" s="3"/>
      <c r="K832" s="3"/>
      <c r="L832" s="1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>
      <c r="A833" s="3"/>
      <c r="B833" s="3"/>
      <c r="C833" s="3"/>
      <c r="D833" s="3"/>
      <c r="E833" s="3"/>
      <c r="F833" s="3"/>
      <c r="G833" s="3"/>
      <c r="H833" s="3"/>
      <c r="I833" s="13"/>
      <c r="J833" s="3"/>
      <c r="K833" s="3"/>
      <c r="L833" s="1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>
      <c r="A834" s="3"/>
      <c r="B834" s="3"/>
      <c r="C834" s="3"/>
      <c r="D834" s="3"/>
      <c r="E834" s="3"/>
      <c r="F834" s="3"/>
      <c r="G834" s="3"/>
      <c r="H834" s="3"/>
      <c r="I834" s="13"/>
      <c r="J834" s="3"/>
      <c r="K834" s="3"/>
      <c r="L834" s="1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>
      <c r="A835" s="3"/>
      <c r="B835" s="3"/>
      <c r="C835" s="3"/>
      <c r="D835" s="3"/>
      <c r="E835" s="3"/>
      <c r="F835" s="3"/>
      <c r="G835" s="3"/>
      <c r="H835" s="3"/>
      <c r="I835" s="13"/>
      <c r="J835" s="3"/>
      <c r="K835" s="3"/>
      <c r="L835" s="1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>
      <c r="A836" s="3"/>
      <c r="B836" s="3"/>
      <c r="C836" s="3"/>
      <c r="D836" s="3"/>
      <c r="E836" s="3"/>
      <c r="F836" s="3"/>
      <c r="G836" s="3"/>
      <c r="H836" s="3"/>
      <c r="I836" s="13"/>
      <c r="J836" s="3"/>
      <c r="K836" s="3"/>
      <c r="L836" s="1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>
      <c r="A837" s="3"/>
      <c r="B837" s="3"/>
      <c r="C837" s="3"/>
      <c r="D837" s="3"/>
      <c r="E837" s="3"/>
      <c r="F837" s="3"/>
      <c r="G837" s="3"/>
      <c r="H837" s="3"/>
      <c r="I837" s="13"/>
      <c r="J837" s="3"/>
      <c r="K837" s="3"/>
      <c r="L837" s="1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>
      <c r="A838" s="3"/>
      <c r="B838" s="3"/>
      <c r="C838" s="3"/>
      <c r="D838" s="3"/>
      <c r="E838" s="3"/>
      <c r="F838" s="3"/>
      <c r="G838" s="3"/>
      <c r="H838" s="3"/>
      <c r="I838" s="13"/>
      <c r="J838" s="3"/>
      <c r="K838" s="3"/>
      <c r="L838" s="1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>
      <c r="A839" s="3"/>
      <c r="B839" s="3"/>
      <c r="C839" s="3"/>
      <c r="D839" s="3"/>
      <c r="E839" s="3"/>
      <c r="F839" s="3"/>
      <c r="G839" s="3"/>
      <c r="H839" s="3"/>
      <c r="I839" s="13"/>
      <c r="J839" s="3"/>
      <c r="K839" s="3"/>
      <c r="L839" s="1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>
      <c r="A840" s="3"/>
      <c r="B840" s="3"/>
      <c r="C840" s="3"/>
      <c r="D840" s="3"/>
      <c r="E840" s="3"/>
      <c r="F840" s="3"/>
      <c r="G840" s="3"/>
      <c r="H840" s="3"/>
      <c r="I840" s="13"/>
      <c r="J840" s="3"/>
      <c r="K840" s="3"/>
      <c r="L840" s="1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>
      <c r="A841" s="3"/>
      <c r="B841" s="3"/>
      <c r="C841" s="3"/>
      <c r="D841" s="3"/>
      <c r="E841" s="3"/>
      <c r="F841" s="3"/>
      <c r="G841" s="3"/>
      <c r="H841" s="3"/>
      <c r="I841" s="13"/>
      <c r="J841" s="3"/>
      <c r="K841" s="3"/>
      <c r="L841" s="1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>
      <c r="A842" s="3"/>
      <c r="B842" s="3"/>
      <c r="C842" s="3"/>
      <c r="D842" s="3"/>
      <c r="E842" s="3"/>
      <c r="F842" s="3"/>
      <c r="G842" s="3"/>
      <c r="H842" s="3"/>
      <c r="I842" s="13"/>
      <c r="J842" s="3"/>
      <c r="K842" s="3"/>
      <c r="L842" s="1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>
      <c r="A843" s="3"/>
      <c r="B843" s="3"/>
      <c r="C843" s="3"/>
      <c r="D843" s="3"/>
      <c r="E843" s="3"/>
      <c r="F843" s="3"/>
      <c r="G843" s="3"/>
      <c r="H843" s="3"/>
      <c r="I843" s="13"/>
      <c r="J843" s="3"/>
      <c r="K843" s="3"/>
      <c r="L843" s="1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>
      <c r="A844" s="3"/>
      <c r="B844" s="3"/>
      <c r="C844" s="3"/>
      <c r="D844" s="3"/>
      <c r="E844" s="3"/>
      <c r="F844" s="3"/>
      <c r="G844" s="3"/>
      <c r="H844" s="3"/>
      <c r="I844" s="13"/>
      <c r="J844" s="3"/>
      <c r="K844" s="3"/>
      <c r="L844" s="1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>
      <c r="A845" s="3"/>
      <c r="B845" s="3"/>
      <c r="C845" s="3"/>
      <c r="D845" s="3"/>
      <c r="E845" s="3"/>
      <c r="F845" s="3"/>
      <c r="G845" s="3"/>
      <c r="H845" s="3"/>
      <c r="I845" s="13"/>
      <c r="J845" s="3"/>
      <c r="K845" s="3"/>
      <c r="L845" s="1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>
      <c r="A846" s="3"/>
      <c r="B846" s="3"/>
      <c r="C846" s="3"/>
      <c r="D846" s="3"/>
      <c r="E846" s="3"/>
      <c r="F846" s="3"/>
      <c r="G846" s="3"/>
      <c r="H846" s="3"/>
      <c r="I846" s="13"/>
      <c r="J846" s="3"/>
      <c r="K846" s="3"/>
      <c r="L846" s="1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>
      <c r="A847" s="3"/>
      <c r="B847" s="3"/>
      <c r="C847" s="3"/>
      <c r="D847" s="3"/>
      <c r="E847" s="3"/>
      <c r="F847" s="3"/>
      <c r="G847" s="3"/>
      <c r="H847" s="3"/>
      <c r="I847" s="13"/>
      <c r="J847" s="3"/>
      <c r="K847" s="3"/>
      <c r="L847" s="1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>
      <c r="A848" s="3"/>
      <c r="B848" s="3"/>
      <c r="C848" s="3"/>
      <c r="D848" s="3"/>
      <c r="E848" s="3"/>
      <c r="F848" s="3"/>
      <c r="G848" s="3"/>
      <c r="H848" s="3"/>
      <c r="I848" s="13"/>
      <c r="J848" s="3"/>
      <c r="K848" s="3"/>
      <c r="L848" s="1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>
      <c r="A849" s="3"/>
      <c r="B849" s="3"/>
      <c r="C849" s="3"/>
      <c r="D849" s="3"/>
      <c r="E849" s="3"/>
      <c r="F849" s="3"/>
      <c r="G849" s="3"/>
      <c r="H849" s="3"/>
      <c r="I849" s="13"/>
      <c r="J849" s="3"/>
      <c r="K849" s="3"/>
      <c r="L849" s="1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>
      <c r="A850" s="3"/>
      <c r="B850" s="3"/>
      <c r="C850" s="3"/>
      <c r="D850" s="3"/>
      <c r="E850" s="3"/>
      <c r="F850" s="3"/>
      <c r="G850" s="3"/>
      <c r="H850" s="3"/>
      <c r="I850" s="13"/>
      <c r="J850" s="3"/>
      <c r="K850" s="3"/>
      <c r="L850" s="1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>
      <c r="A851" s="3"/>
      <c r="B851" s="3"/>
      <c r="C851" s="3"/>
      <c r="D851" s="3"/>
      <c r="E851" s="3"/>
      <c r="F851" s="3"/>
      <c r="G851" s="3"/>
      <c r="H851" s="3"/>
      <c r="I851" s="13"/>
      <c r="J851" s="3"/>
      <c r="K851" s="3"/>
      <c r="L851" s="1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>
      <c r="A852" s="3"/>
      <c r="B852" s="3"/>
      <c r="C852" s="3"/>
      <c r="D852" s="3"/>
      <c r="E852" s="3"/>
      <c r="F852" s="3"/>
      <c r="G852" s="3"/>
      <c r="H852" s="3"/>
      <c r="I852" s="13"/>
      <c r="J852" s="3"/>
      <c r="K852" s="3"/>
      <c r="L852" s="1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>
      <c r="A853" s="3"/>
      <c r="B853" s="3"/>
      <c r="C853" s="3"/>
      <c r="D853" s="3"/>
      <c r="E853" s="3"/>
      <c r="F853" s="3"/>
      <c r="G853" s="3"/>
      <c r="H853" s="3"/>
      <c r="I853" s="13"/>
      <c r="J853" s="3"/>
      <c r="K853" s="3"/>
      <c r="L853" s="1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>
      <c r="A854" s="3"/>
      <c r="B854" s="3"/>
      <c r="C854" s="3"/>
      <c r="D854" s="3"/>
      <c r="E854" s="3"/>
      <c r="F854" s="3"/>
      <c r="G854" s="3"/>
      <c r="H854" s="3"/>
      <c r="I854" s="13"/>
      <c r="J854" s="3"/>
      <c r="K854" s="3"/>
      <c r="L854" s="1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>
      <c r="A855" s="3"/>
      <c r="B855" s="3"/>
      <c r="C855" s="3"/>
      <c r="D855" s="3"/>
      <c r="E855" s="3"/>
      <c r="F855" s="3"/>
      <c r="G855" s="3"/>
      <c r="H855" s="3"/>
      <c r="I855" s="13"/>
      <c r="J855" s="3"/>
      <c r="K855" s="3"/>
      <c r="L855" s="1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>
      <c r="A856" s="3"/>
      <c r="B856" s="3"/>
      <c r="C856" s="3"/>
      <c r="D856" s="3"/>
      <c r="E856" s="3"/>
      <c r="F856" s="3"/>
      <c r="G856" s="3"/>
      <c r="H856" s="3"/>
      <c r="I856" s="13"/>
      <c r="J856" s="3"/>
      <c r="K856" s="3"/>
      <c r="L856" s="1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>
      <c r="A857" s="3"/>
      <c r="B857" s="3"/>
      <c r="C857" s="3"/>
      <c r="D857" s="3"/>
      <c r="E857" s="3"/>
      <c r="F857" s="3"/>
      <c r="G857" s="3"/>
      <c r="H857" s="3"/>
      <c r="I857" s="13"/>
      <c r="J857" s="3"/>
      <c r="K857" s="3"/>
      <c r="L857" s="1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>
      <c r="A858" s="3"/>
      <c r="B858" s="3"/>
      <c r="C858" s="3"/>
      <c r="D858" s="3"/>
      <c r="E858" s="3"/>
      <c r="F858" s="3"/>
      <c r="G858" s="3"/>
      <c r="H858" s="3"/>
      <c r="I858" s="13"/>
      <c r="J858" s="3"/>
      <c r="K858" s="3"/>
      <c r="L858" s="1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>
      <c r="A859" s="3"/>
      <c r="B859" s="3"/>
      <c r="C859" s="3"/>
      <c r="D859" s="3"/>
      <c r="E859" s="3"/>
      <c r="F859" s="3"/>
      <c r="G859" s="3"/>
      <c r="H859" s="3"/>
      <c r="I859" s="13"/>
      <c r="J859" s="3"/>
      <c r="K859" s="3"/>
      <c r="L859" s="1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>
      <c r="A860" s="3"/>
      <c r="B860" s="3"/>
      <c r="C860" s="3"/>
      <c r="D860" s="3"/>
      <c r="E860" s="3"/>
      <c r="F860" s="3"/>
      <c r="G860" s="3"/>
      <c r="H860" s="3"/>
      <c r="I860" s="13"/>
      <c r="J860" s="3"/>
      <c r="K860" s="3"/>
      <c r="L860" s="1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>
      <c r="A861" s="3"/>
      <c r="B861" s="3"/>
      <c r="C861" s="3"/>
      <c r="D861" s="3"/>
      <c r="E861" s="3"/>
      <c r="F861" s="3"/>
      <c r="G861" s="3"/>
      <c r="H861" s="3"/>
      <c r="I861" s="13"/>
      <c r="J861" s="3"/>
      <c r="K861" s="3"/>
      <c r="L861" s="1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>
      <c r="A862" s="3"/>
      <c r="B862" s="3"/>
      <c r="C862" s="3"/>
      <c r="D862" s="3"/>
      <c r="E862" s="3"/>
      <c r="F862" s="3"/>
      <c r="G862" s="3"/>
      <c r="H862" s="3"/>
      <c r="I862" s="13"/>
      <c r="J862" s="3"/>
      <c r="K862" s="3"/>
      <c r="L862" s="1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>
      <c r="A863" s="3"/>
      <c r="B863" s="3"/>
      <c r="C863" s="3"/>
      <c r="D863" s="3"/>
      <c r="E863" s="3"/>
      <c r="F863" s="3"/>
      <c r="G863" s="3"/>
      <c r="H863" s="3"/>
      <c r="I863" s="13"/>
      <c r="J863" s="3"/>
      <c r="K863" s="3"/>
      <c r="L863" s="1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>
      <c r="A864" s="3"/>
      <c r="B864" s="3"/>
      <c r="C864" s="3"/>
      <c r="D864" s="3"/>
      <c r="E864" s="3"/>
      <c r="F864" s="3"/>
      <c r="G864" s="3"/>
      <c r="H864" s="3"/>
      <c r="I864" s="13"/>
      <c r="J864" s="3"/>
      <c r="K864" s="3"/>
      <c r="L864" s="1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>
      <c r="A865" s="3"/>
      <c r="B865" s="3"/>
      <c r="C865" s="3"/>
      <c r="D865" s="3"/>
      <c r="E865" s="3"/>
      <c r="F865" s="3"/>
      <c r="G865" s="3"/>
      <c r="H865" s="3"/>
      <c r="I865" s="13"/>
      <c r="J865" s="3"/>
      <c r="K865" s="3"/>
      <c r="L865" s="1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>
      <c r="A866" s="3"/>
      <c r="B866" s="3"/>
      <c r="C866" s="3"/>
      <c r="D866" s="3"/>
      <c r="E866" s="3"/>
      <c r="F866" s="3"/>
      <c r="G866" s="3"/>
      <c r="H866" s="3"/>
      <c r="I866" s="13"/>
      <c r="J866" s="3"/>
      <c r="K866" s="3"/>
      <c r="L866" s="1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>
      <c r="A867" s="3"/>
      <c r="B867" s="3"/>
      <c r="C867" s="3"/>
      <c r="D867" s="3"/>
      <c r="E867" s="3"/>
      <c r="F867" s="3"/>
      <c r="G867" s="3"/>
      <c r="H867" s="3"/>
      <c r="I867" s="13"/>
      <c r="J867" s="3"/>
      <c r="K867" s="3"/>
      <c r="L867" s="1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>
      <c r="A868" s="3"/>
      <c r="B868" s="3"/>
      <c r="C868" s="3"/>
      <c r="D868" s="3"/>
      <c r="E868" s="3"/>
      <c r="F868" s="3"/>
      <c r="G868" s="3"/>
      <c r="H868" s="3"/>
      <c r="I868" s="13"/>
      <c r="J868" s="3"/>
      <c r="K868" s="3"/>
      <c r="L868" s="1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>
      <c r="A869" s="3"/>
      <c r="B869" s="3"/>
      <c r="C869" s="3"/>
      <c r="D869" s="3"/>
      <c r="E869" s="3"/>
      <c r="F869" s="3"/>
      <c r="G869" s="3"/>
      <c r="H869" s="3"/>
      <c r="I869" s="13"/>
      <c r="J869" s="3"/>
      <c r="K869" s="3"/>
      <c r="L869" s="1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>
      <c r="A870" s="3"/>
      <c r="B870" s="3"/>
      <c r="C870" s="3"/>
      <c r="D870" s="3"/>
      <c r="E870" s="3"/>
      <c r="F870" s="3"/>
      <c r="G870" s="3"/>
      <c r="H870" s="3"/>
      <c r="I870" s="13"/>
      <c r="J870" s="3"/>
      <c r="K870" s="3"/>
      <c r="L870" s="1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>
      <c r="A871" s="3"/>
      <c r="B871" s="3"/>
      <c r="C871" s="3"/>
      <c r="D871" s="3"/>
      <c r="E871" s="3"/>
      <c r="F871" s="3"/>
      <c r="G871" s="3"/>
      <c r="H871" s="3"/>
      <c r="I871" s="13"/>
      <c r="J871" s="3"/>
      <c r="K871" s="3"/>
      <c r="L871" s="1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>
      <c r="A872" s="3"/>
      <c r="B872" s="3"/>
      <c r="C872" s="3"/>
      <c r="D872" s="3"/>
      <c r="E872" s="3"/>
      <c r="F872" s="3"/>
      <c r="G872" s="3"/>
      <c r="H872" s="3"/>
      <c r="I872" s="13"/>
      <c r="J872" s="3"/>
      <c r="K872" s="3"/>
      <c r="L872" s="1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>
      <c r="A873" s="3"/>
      <c r="B873" s="3"/>
      <c r="C873" s="3"/>
      <c r="D873" s="3"/>
      <c r="E873" s="3"/>
      <c r="F873" s="3"/>
      <c r="G873" s="3"/>
      <c r="H873" s="3"/>
      <c r="I873" s="13"/>
      <c r="J873" s="3"/>
      <c r="K873" s="3"/>
      <c r="L873" s="1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>
      <c r="A874" s="3"/>
      <c r="B874" s="3"/>
      <c r="C874" s="3"/>
      <c r="D874" s="3"/>
      <c r="E874" s="3"/>
      <c r="F874" s="3"/>
      <c r="G874" s="3"/>
      <c r="H874" s="3"/>
      <c r="I874" s="13"/>
      <c r="J874" s="3"/>
      <c r="K874" s="3"/>
      <c r="L874" s="1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>
      <c r="A875" s="3"/>
      <c r="B875" s="3"/>
      <c r="C875" s="3"/>
      <c r="D875" s="3"/>
      <c r="E875" s="3"/>
      <c r="F875" s="3"/>
      <c r="G875" s="3"/>
      <c r="H875" s="3"/>
      <c r="I875" s="13"/>
      <c r="J875" s="3"/>
      <c r="K875" s="3"/>
      <c r="L875" s="1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>
      <c r="A876" s="3"/>
      <c r="B876" s="3"/>
      <c r="C876" s="3"/>
      <c r="D876" s="3"/>
      <c r="E876" s="3"/>
      <c r="F876" s="3"/>
      <c r="G876" s="3"/>
      <c r="H876" s="3"/>
      <c r="I876" s="13"/>
      <c r="J876" s="3"/>
      <c r="K876" s="3"/>
      <c r="L876" s="1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>
      <c r="A877" s="3"/>
      <c r="B877" s="3"/>
      <c r="C877" s="3"/>
      <c r="D877" s="3"/>
      <c r="E877" s="3"/>
      <c r="F877" s="3"/>
      <c r="G877" s="3"/>
      <c r="H877" s="3"/>
      <c r="I877" s="13"/>
      <c r="J877" s="3"/>
      <c r="K877" s="3"/>
      <c r="L877" s="1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>
      <c r="A878" s="3"/>
      <c r="B878" s="3"/>
      <c r="C878" s="3"/>
      <c r="D878" s="3"/>
      <c r="E878" s="3"/>
      <c r="F878" s="3"/>
      <c r="G878" s="3"/>
      <c r="H878" s="3"/>
      <c r="I878" s="13"/>
      <c r="J878" s="3"/>
      <c r="K878" s="3"/>
      <c r="L878" s="1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>
      <c r="A879" s="3"/>
      <c r="B879" s="3"/>
      <c r="C879" s="3"/>
      <c r="D879" s="3"/>
      <c r="E879" s="3"/>
      <c r="F879" s="3"/>
      <c r="G879" s="3"/>
      <c r="H879" s="3"/>
      <c r="I879" s="13"/>
      <c r="J879" s="3"/>
      <c r="K879" s="3"/>
      <c r="L879" s="1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>
      <c r="A880" s="3"/>
      <c r="B880" s="3"/>
      <c r="C880" s="3"/>
      <c r="D880" s="3"/>
      <c r="E880" s="3"/>
      <c r="F880" s="3"/>
      <c r="G880" s="3"/>
      <c r="H880" s="3"/>
      <c r="I880" s="13"/>
      <c r="J880" s="3"/>
      <c r="K880" s="3"/>
      <c r="L880" s="1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>
      <c r="A881" s="3"/>
      <c r="B881" s="3"/>
      <c r="C881" s="3"/>
      <c r="D881" s="3"/>
      <c r="E881" s="3"/>
      <c r="F881" s="3"/>
      <c r="G881" s="3"/>
      <c r="H881" s="3"/>
      <c r="I881" s="13"/>
      <c r="J881" s="3"/>
      <c r="K881" s="3"/>
      <c r="L881" s="1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>
      <c r="A882" s="3"/>
      <c r="B882" s="3"/>
      <c r="C882" s="3"/>
      <c r="D882" s="3"/>
      <c r="E882" s="3"/>
      <c r="F882" s="3"/>
      <c r="G882" s="3"/>
      <c r="H882" s="3"/>
      <c r="I882" s="13"/>
      <c r="J882" s="3"/>
      <c r="K882" s="3"/>
      <c r="L882" s="1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>
      <c r="A883" s="3"/>
      <c r="B883" s="3"/>
      <c r="C883" s="3"/>
      <c r="D883" s="3"/>
      <c r="E883" s="3"/>
      <c r="F883" s="3"/>
      <c r="G883" s="3"/>
      <c r="H883" s="3"/>
      <c r="I883" s="13"/>
      <c r="J883" s="3"/>
      <c r="K883" s="3"/>
      <c r="L883" s="1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>
      <c r="A884" s="3"/>
      <c r="B884" s="3"/>
      <c r="C884" s="3"/>
      <c r="D884" s="3"/>
      <c r="E884" s="3"/>
      <c r="F884" s="3"/>
      <c r="G884" s="3"/>
      <c r="H884" s="3"/>
      <c r="I884" s="13"/>
      <c r="J884" s="3"/>
      <c r="K884" s="3"/>
      <c r="L884" s="1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>
      <c r="A885" s="3"/>
      <c r="B885" s="3"/>
      <c r="C885" s="3"/>
      <c r="D885" s="3"/>
      <c r="E885" s="3"/>
      <c r="F885" s="3"/>
      <c r="G885" s="3"/>
      <c r="H885" s="3"/>
      <c r="I885" s="13"/>
      <c r="J885" s="3"/>
      <c r="K885" s="3"/>
      <c r="L885" s="1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>
      <c r="A886" s="3"/>
      <c r="B886" s="3"/>
      <c r="C886" s="3"/>
      <c r="D886" s="3"/>
      <c r="E886" s="3"/>
      <c r="F886" s="3"/>
      <c r="G886" s="3"/>
      <c r="H886" s="3"/>
      <c r="I886" s="13"/>
      <c r="J886" s="3"/>
      <c r="K886" s="3"/>
      <c r="L886" s="1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>
      <c r="A887" s="3"/>
      <c r="B887" s="3"/>
      <c r="C887" s="3"/>
      <c r="D887" s="3"/>
      <c r="E887" s="3"/>
      <c r="F887" s="3"/>
      <c r="G887" s="3"/>
      <c r="H887" s="3"/>
      <c r="I887" s="13"/>
      <c r="J887" s="3"/>
      <c r="K887" s="3"/>
      <c r="L887" s="1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>
      <c r="A888" s="3"/>
      <c r="B888" s="3"/>
      <c r="C888" s="3"/>
      <c r="D888" s="3"/>
      <c r="E888" s="3"/>
      <c r="F888" s="3"/>
      <c r="G888" s="3"/>
      <c r="H888" s="3"/>
      <c r="I888" s="13"/>
      <c r="J888" s="3"/>
      <c r="K888" s="3"/>
      <c r="L888" s="1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>
      <c r="A889" s="3"/>
      <c r="B889" s="3"/>
      <c r="C889" s="3"/>
      <c r="D889" s="3"/>
      <c r="E889" s="3"/>
      <c r="F889" s="3"/>
      <c r="G889" s="3"/>
      <c r="H889" s="3"/>
      <c r="I889" s="13"/>
      <c r="J889" s="3"/>
      <c r="K889" s="3"/>
      <c r="L889" s="1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>
      <c r="A890" s="3"/>
      <c r="B890" s="3"/>
      <c r="C890" s="3"/>
      <c r="D890" s="3"/>
      <c r="E890" s="3"/>
      <c r="F890" s="3"/>
      <c r="G890" s="3"/>
      <c r="H890" s="3"/>
      <c r="I890" s="13"/>
      <c r="J890" s="3"/>
      <c r="K890" s="3"/>
      <c r="L890" s="1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>
      <c r="A891" s="3"/>
      <c r="B891" s="3"/>
      <c r="C891" s="3"/>
      <c r="D891" s="3"/>
      <c r="E891" s="3"/>
      <c r="F891" s="3"/>
      <c r="G891" s="3"/>
      <c r="H891" s="3"/>
      <c r="I891" s="13"/>
      <c r="J891" s="3"/>
      <c r="K891" s="3"/>
      <c r="L891" s="1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>
      <c r="A892" s="3"/>
      <c r="B892" s="3"/>
      <c r="C892" s="3"/>
      <c r="D892" s="3"/>
      <c r="E892" s="3"/>
      <c r="F892" s="3"/>
      <c r="G892" s="3"/>
      <c r="H892" s="3"/>
      <c r="I892" s="13"/>
      <c r="J892" s="3"/>
      <c r="K892" s="3"/>
      <c r="L892" s="1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>
      <c r="A893" s="3"/>
      <c r="B893" s="3"/>
      <c r="C893" s="3"/>
      <c r="D893" s="3"/>
      <c r="E893" s="3"/>
      <c r="F893" s="3"/>
      <c r="G893" s="3"/>
      <c r="H893" s="3"/>
      <c r="I893" s="13"/>
      <c r="J893" s="3"/>
      <c r="K893" s="3"/>
      <c r="L893" s="1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>
      <c r="A894" s="3"/>
      <c r="B894" s="3"/>
      <c r="C894" s="3"/>
      <c r="D894" s="3"/>
      <c r="E894" s="3"/>
      <c r="F894" s="3"/>
      <c r="G894" s="3"/>
      <c r="H894" s="3"/>
      <c r="I894" s="13"/>
      <c r="J894" s="3"/>
      <c r="K894" s="3"/>
      <c r="L894" s="1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>
      <c r="A895" s="3"/>
      <c r="B895" s="3"/>
      <c r="C895" s="3"/>
      <c r="D895" s="3"/>
      <c r="E895" s="3"/>
      <c r="F895" s="3"/>
      <c r="G895" s="3"/>
      <c r="H895" s="3"/>
      <c r="I895" s="13"/>
      <c r="J895" s="3"/>
      <c r="K895" s="3"/>
      <c r="L895" s="1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>
      <c r="A896" s="3"/>
      <c r="B896" s="3"/>
      <c r="C896" s="3"/>
      <c r="D896" s="3"/>
      <c r="E896" s="3"/>
      <c r="F896" s="3"/>
      <c r="G896" s="3"/>
      <c r="H896" s="3"/>
      <c r="I896" s="13"/>
      <c r="J896" s="3"/>
      <c r="K896" s="3"/>
      <c r="L896" s="1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>
      <c r="A897" s="3"/>
      <c r="B897" s="3"/>
      <c r="C897" s="3"/>
      <c r="D897" s="3"/>
      <c r="E897" s="3"/>
      <c r="F897" s="3"/>
      <c r="G897" s="3"/>
      <c r="H897" s="3"/>
      <c r="I897" s="13"/>
      <c r="J897" s="3"/>
      <c r="K897" s="3"/>
      <c r="L897" s="1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>
      <c r="A898" s="3"/>
      <c r="B898" s="3"/>
      <c r="C898" s="3"/>
      <c r="D898" s="3"/>
      <c r="E898" s="3"/>
      <c r="F898" s="3"/>
      <c r="G898" s="3"/>
      <c r="H898" s="3"/>
      <c r="I898" s="13"/>
      <c r="J898" s="3"/>
      <c r="K898" s="3"/>
      <c r="L898" s="1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>
      <c r="A899" s="3"/>
      <c r="B899" s="3"/>
      <c r="C899" s="3"/>
      <c r="D899" s="3"/>
      <c r="E899" s="3"/>
      <c r="F899" s="3"/>
      <c r="G899" s="3"/>
      <c r="H899" s="3"/>
      <c r="I899" s="13"/>
      <c r="J899" s="3"/>
      <c r="K899" s="3"/>
      <c r="L899" s="1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>
      <c r="A900" s="3"/>
      <c r="B900" s="3"/>
      <c r="C900" s="3"/>
      <c r="D900" s="3"/>
      <c r="E900" s="3"/>
      <c r="F900" s="3"/>
      <c r="G900" s="3"/>
      <c r="H900" s="3"/>
      <c r="I900" s="13"/>
      <c r="J900" s="3"/>
      <c r="K900" s="3"/>
      <c r="L900" s="1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>
      <c r="A901" s="3"/>
      <c r="B901" s="3"/>
      <c r="C901" s="3"/>
      <c r="D901" s="3"/>
      <c r="E901" s="3"/>
      <c r="F901" s="3"/>
      <c r="G901" s="3"/>
      <c r="H901" s="3"/>
      <c r="I901" s="13"/>
      <c r="J901" s="3"/>
      <c r="K901" s="3"/>
      <c r="L901" s="1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>
      <c r="A902" s="3"/>
      <c r="B902" s="3"/>
      <c r="C902" s="3"/>
      <c r="D902" s="3"/>
      <c r="E902" s="3"/>
      <c r="F902" s="3"/>
      <c r="G902" s="3"/>
      <c r="H902" s="3"/>
      <c r="I902" s="13"/>
      <c r="J902" s="3"/>
      <c r="K902" s="3"/>
      <c r="L902" s="1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>
      <c r="A903" s="3"/>
      <c r="B903" s="3"/>
      <c r="C903" s="3"/>
      <c r="D903" s="3"/>
      <c r="E903" s="3"/>
      <c r="F903" s="3"/>
      <c r="G903" s="3"/>
      <c r="H903" s="3"/>
      <c r="I903" s="13"/>
      <c r="J903" s="3"/>
      <c r="K903" s="3"/>
      <c r="L903" s="1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>
      <c r="A904" s="3"/>
      <c r="B904" s="3"/>
      <c r="C904" s="3"/>
      <c r="D904" s="3"/>
      <c r="E904" s="3"/>
      <c r="F904" s="3"/>
      <c r="G904" s="3"/>
      <c r="H904" s="3"/>
      <c r="I904" s="13"/>
      <c r="J904" s="3"/>
      <c r="K904" s="3"/>
      <c r="L904" s="1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>
      <c r="A905" s="3"/>
      <c r="B905" s="3"/>
      <c r="C905" s="3"/>
      <c r="D905" s="3"/>
      <c r="E905" s="3"/>
      <c r="F905" s="3"/>
      <c r="G905" s="3"/>
      <c r="H905" s="3"/>
      <c r="I905" s="13"/>
      <c r="J905" s="3"/>
      <c r="K905" s="3"/>
      <c r="L905" s="1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>
      <c r="A906" s="3"/>
      <c r="B906" s="3"/>
      <c r="C906" s="3"/>
      <c r="D906" s="3"/>
      <c r="E906" s="3"/>
      <c r="F906" s="3"/>
      <c r="G906" s="3"/>
      <c r="H906" s="3"/>
      <c r="I906" s="13"/>
      <c r="J906" s="3"/>
      <c r="K906" s="3"/>
      <c r="L906" s="1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>
      <c r="A907" s="3"/>
      <c r="B907" s="3"/>
      <c r="C907" s="3"/>
      <c r="D907" s="3"/>
      <c r="E907" s="3"/>
      <c r="F907" s="3"/>
      <c r="G907" s="3"/>
      <c r="H907" s="3"/>
      <c r="I907" s="13"/>
      <c r="J907" s="3"/>
      <c r="K907" s="3"/>
      <c r="L907" s="1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>
      <c r="A908" s="3"/>
      <c r="B908" s="3"/>
      <c r="C908" s="3"/>
      <c r="D908" s="3"/>
      <c r="E908" s="3"/>
      <c r="F908" s="3"/>
      <c r="G908" s="3"/>
      <c r="H908" s="3"/>
      <c r="I908" s="13"/>
      <c r="J908" s="3"/>
      <c r="K908" s="3"/>
      <c r="L908" s="1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>
      <c r="A909" s="3"/>
      <c r="B909" s="3"/>
      <c r="C909" s="3"/>
      <c r="D909" s="3"/>
      <c r="E909" s="3"/>
      <c r="F909" s="3"/>
      <c r="G909" s="3"/>
      <c r="H909" s="3"/>
      <c r="I909" s="13"/>
      <c r="J909" s="3"/>
      <c r="K909" s="3"/>
      <c r="L909" s="1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>
      <c r="A910" s="3"/>
      <c r="B910" s="3"/>
      <c r="C910" s="3"/>
      <c r="D910" s="3"/>
      <c r="E910" s="3"/>
      <c r="F910" s="3"/>
      <c r="G910" s="3"/>
      <c r="H910" s="3"/>
      <c r="I910" s="13"/>
      <c r="J910" s="3"/>
      <c r="K910" s="3"/>
      <c r="L910" s="1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>
      <c r="A911" s="3"/>
      <c r="B911" s="3"/>
      <c r="C911" s="3"/>
      <c r="D911" s="3"/>
      <c r="E911" s="3"/>
      <c r="F911" s="3"/>
      <c r="G911" s="3"/>
      <c r="H911" s="3"/>
      <c r="I911" s="13"/>
      <c r="J911" s="3"/>
      <c r="K911" s="3"/>
      <c r="L911" s="1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>
      <c r="A912" s="3"/>
      <c r="B912" s="3"/>
      <c r="C912" s="3"/>
      <c r="D912" s="3"/>
      <c r="E912" s="3"/>
      <c r="F912" s="3"/>
      <c r="G912" s="3"/>
      <c r="H912" s="3"/>
      <c r="I912" s="13"/>
      <c r="J912" s="3"/>
      <c r="K912" s="3"/>
      <c r="L912" s="1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>
      <c r="A913" s="3"/>
      <c r="B913" s="3"/>
      <c r="C913" s="3"/>
      <c r="D913" s="3"/>
      <c r="E913" s="3"/>
      <c r="F913" s="3"/>
      <c r="G913" s="3"/>
      <c r="H913" s="3"/>
      <c r="I913" s="13"/>
      <c r="J913" s="3"/>
      <c r="K913" s="3"/>
      <c r="L913" s="1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>
      <c r="A914" s="3"/>
      <c r="B914" s="3"/>
      <c r="C914" s="3"/>
      <c r="D914" s="3"/>
      <c r="E914" s="3"/>
      <c r="F914" s="3"/>
      <c r="G914" s="3"/>
      <c r="H914" s="3"/>
      <c r="I914" s="13"/>
      <c r="J914" s="3"/>
      <c r="K914" s="3"/>
      <c r="L914" s="1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>
      <c r="A915" s="3"/>
      <c r="B915" s="3"/>
      <c r="C915" s="3"/>
      <c r="D915" s="3"/>
      <c r="E915" s="3"/>
      <c r="F915" s="3"/>
      <c r="G915" s="3"/>
      <c r="H915" s="3"/>
      <c r="I915" s="13"/>
      <c r="J915" s="3"/>
      <c r="K915" s="3"/>
      <c r="L915" s="1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>
      <c r="A916" s="3"/>
      <c r="B916" s="3"/>
      <c r="C916" s="3"/>
      <c r="D916" s="3"/>
      <c r="E916" s="3"/>
      <c r="F916" s="3"/>
      <c r="G916" s="3"/>
      <c r="H916" s="3"/>
      <c r="I916" s="13"/>
      <c r="J916" s="3"/>
      <c r="K916" s="3"/>
      <c r="L916" s="1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>
      <c r="A917" s="3"/>
      <c r="B917" s="3"/>
      <c r="C917" s="3"/>
      <c r="D917" s="3"/>
      <c r="E917" s="3"/>
      <c r="F917" s="3"/>
      <c r="G917" s="3"/>
      <c r="H917" s="3"/>
      <c r="I917" s="13"/>
      <c r="J917" s="3"/>
      <c r="K917" s="3"/>
      <c r="L917" s="1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>
      <c r="A918" s="3"/>
      <c r="B918" s="3"/>
      <c r="C918" s="3"/>
      <c r="D918" s="3"/>
      <c r="E918" s="3"/>
      <c r="F918" s="3"/>
      <c r="G918" s="3"/>
      <c r="H918" s="3"/>
      <c r="I918" s="13"/>
      <c r="J918" s="3"/>
      <c r="K918" s="3"/>
      <c r="L918" s="1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>
      <c r="A919" s="3"/>
      <c r="B919" s="3"/>
      <c r="C919" s="3"/>
      <c r="D919" s="3"/>
      <c r="E919" s="3"/>
      <c r="F919" s="3"/>
      <c r="G919" s="3"/>
      <c r="H919" s="3"/>
      <c r="I919" s="13"/>
      <c r="J919" s="3"/>
      <c r="K919" s="3"/>
      <c r="L919" s="1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>
      <c r="A920" s="3"/>
      <c r="B920" s="3"/>
      <c r="C920" s="3"/>
      <c r="D920" s="3"/>
      <c r="E920" s="3"/>
      <c r="F920" s="3"/>
      <c r="G920" s="3"/>
      <c r="H920" s="3"/>
      <c r="I920" s="13"/>
      <c r="J920" s="3"/>
      <c r="K920" s="3"/>
      <c r="L920" s="1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>
      <c r="A921" s="3"/>
      <c r="B921" s="3"/>
      <c r="C921" s="3"/>
      <c r="D921" s="3"/>
      <c r="E921" s="3"/>
      <c r="F921" s="3"/>
      <c r="G921" s="3"/>
      <c r="H921" s="3"/>
      <c r="I921" s="13"/>
      <c r="J921" s="3"/>
      <c r="K921" s="3"/>
      <c r="L921" s="1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>
      <c r="A922" s="3"/>
      <c r="B922" s="3"/>
      <c r="C922" s="3"/>
      <c r="D922" s="3"/>
      <c r="E922" s="3"/>
      <c r="F922" s="3"/>
      <c r="G922" s="3"/>
      <c r="H922" s="3"/>
      <c r="I922" s="13"/>
      <c r="J922" s="3"/>
      <c r="K922" s="3"/>
      <c r="L922" s="1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>
      <c r="A923" s="3"/>
      <c r="B923" s="3"/>
      <c r="C923" s="3"/>
      <c r="D923" s="3"/>
      <c r="E923" s="3"/>
      <c r="F923" s="3"/>
      <c r="G923" s="3"/>
      <c r="H923" s="3"/>
      <c r="I923" s="13"/>
      <c r="J923" s="3"/>
      <c r="K923" s="3"/>
      <c r="L923" s="1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>
      <c r="A924" s="3"/>
      <c r="B924" s="3"/>
      <c r="C924" s="3"/>
      <c r="D924" s="3"/>
      <c r="E924" s="3"/>
      <c r="F924" s="3"/>
      <c r="G924" s="3"/>
      <c r="H924" s="3"/>
      <c r="I924" s="13"/>
      <c r="J924" s="3"/>
      <c r="K924" s="3"/>
      <c r="L924" s="1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>
      <c r="A925" s="3"/>
      <c r="B925" s="3"/>
      <c r="C925" s="3"/>
      <c r="D925" s="3"/>
      <c r="E925" s="3"/>
      <c r="F925" s="3"/>
      <c r="G925" s="3"/>
      <c r="H925" s="3"/>
      <c r="I925" s="13"/>
      <c r="J925" s="3"/>
      <c r="K925" s="3"/>
      <c r="L925" s="1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>
      <c r="A926" s="3"/>
      <c r="B926" s="3"/>
      <c r="C926" s="3"/>
      <c r="D926" s="3"/>
      <c r="E926" s="3"/>
      <c r="F926" s="3"/>
      <c r="G926" s="3"/>
      <c r="H926" s="3"/>
      <c r="I926" s="13"/>
      <c r="J926" s="3"/>
      <c r="K926" s="3"/>
      <c r="L926" s="1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>
      <c r="A927" s="3"/>
      <c r="B927" s="3"/>
      <c r="C927" s="3"/>
      <c r="D927" s="3"/>
      <c r="E927" s="3"/>
      <c r="F927" s="3"/>
      <c r="G927" s="3"/>
      <c r="H927" s="3"/>
      <c r="I927" s="13"/>
      <c r="J927" s="3"/>
      <c r="K927" s="3"/>
      <c r="L927" s="1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>
      <c r="A928" s="3"/>
      <c r="B928" s="3"/>
      <c r="C928" s="3"/>
      <c r="D928" s="3"/>
      <c r="E928" s="3"/>
      <c r="F928" s="3"/>
      <c r="G928" s="3"/>
      <c r="H928" s="3"/>
      <c r="I928" s="13"/>
      <c r="J928" s="3"/>
      <c r="K928" s="3"/>
      <c r="L928" s="1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>
      <c r="A929" s="3"/>
      <c r="B929" s="3"/>
      <c r="C929" s="3"/>
      <c r="D929" s="3"/>
      <c r="E929" s="3"/>
      <c r="F929" s="3"/>
      <c r="G929" s="3"/>
      <c r="H929" s="3"/>
      <c r="I929" s="13"/>
      <c r="J929" s="3"/>
      <c r="K929" s="3"/>
      <c r="L929" s="1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>
      <c r="A930" s="3"/>
      <c r="B930" s="3"/>
      <c r="C930" s="3"/>
      <c r="D930" s="3"/>
      <c r="E930" s="3"/>
      <c r="F930" s="3"/>
      <c r="G930" s="3"/>
      <c r="H930" s="3"/>
      <c r="I930" s="13"/>
      <c r="J930" s="3"/>
      <c r="K930" s="3"/>
      <c r="L930" s="1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>
      <c r="A931" s="3"/>
      <c r="B931" s="3"/>
      <c r="C931" s="3"/>
      <c r="D931" s="3"/>
      <c r="E931" s="3"/>
      <c r="F931" s="3"/>
      <c r="G931" s="3"/>
      <c r="H931" s="3"/>
      <c r="I931" s="13"/>
      <c r="J931" s="3"/>
      <c r="K931" s="3"/>
      <c r="L931" s="1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>
      <c r="A932" s="3"/>
      <c r="B932" s="3"/>
      <c r="C932" s="3"/>
      <c r="D932" s="3"/>
      <c r="E932" s="3"/>
      <c r="F932" s="3"/>
      <c r="G932" s="3"/>
      <c r="H932" s="3"/>
      <c r="I932" s="13"/>
      <c r="J932" s="3"/>
      <c r="K932" s="3"/>
      <c r="L932" s="1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>
      <c r="A933" s="3"/>
      <c r="B933" s="3"/>
      <c r="C933" s="3"/>
      <c r="D933" s="3"/>
      <c r="E933" s="3"/>
      <c r="F933" s="3"/>
      <c r="G933" s="3"/>
      <c r="H933" s="3"/>
      <c r="I933" s="13"/>
      <c r="J933" s="3"/>
      <c r="K933" s="3"/>
      <c r="L933" s="1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>
      <c r="A934" s="3"/>
      <c r="B934" s="3"/>
      <c r="C934" s="3"/>
      <c r="D934" s="3"/>
      <c r="E934" s="3"/>
      <c r="F934" s="3"/>
      <c r="G934" s="3"/>
      <c r="H934" s="3"/>
      <c r="I934" s="13"/>
      <c r="J934" s="3"/>
      <c r="K934" s="3"/>
      <c r="L934" s="1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>
      <c r="A935" s="3"/>
      <c r="B935" s="3"/>
      <c r="C935" s="3"/>
      <c r="D935" s="3"/>
      <c r="E935" s="3"/>
      <c r="F935" s="3"/>
      <c r="G935" s="3"/>
      <c r="H935" s="3"/>
      <c r="I935" s="13"/>
      <c r="J935" s="3"/>
      <c r="K935" s="3"/>
      <c r="L935" s="1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>
      <c r="A936" s="3"/>
      <c r="B936" s="3"/>
      <c r="C936" s="3"/>
      <c r="D936" s="3"/>
      <c r="E936" s="3"/>
      <c r="F936" s="3"/>
      <c r="G936" s="3"/>
      <c r="H936" s="3"/>
      <c r="I936" s="13"/>
      <c r="J936" s="3"/>
      <c r="K936" s="3"/>
      <c r="L936" s="1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>
      <c r="A937" s="3"/>
      <c r="B937" s="3"/>
      <c r="C937" s="3"/>
      <c r="D937" s="3"/>
      <c r="E937" s="3"/>
      <c r="F937" s="3"/>
      <c r="G937" s="3"/>
      <c r="H937" s="3"/>
      <c r="I937" s="13"/>
      <c r="J937" s="3"/>
      <c r="K937" s="3"/>
      <c r="L937" s="1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>
      <c r="A938" s="3"/>
      <c r="B938" s="3"/>
      <c r="C938" s="3"/>
      <c r="D938" s="3"/>
      <c r="E938" s="3"/>
      <c r="F938" s="3"/>
      <c r="G938" s="3"/>
      <c r="H938" s="3"/>
      <c r="I938" s="13"/>
      <c r="J938" s="3"/>
      <c r="K938" s="3"/>
      <c r="L938" s="1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>
      <c r="A939" s="3"/>
      <c r="B939" s="3"/>
      <c r="C939" s="3"/>
      <c r="D939" s="3"/>
      <c r="E939" s="3"/>
      <c r="F939" s="3"/>
      <c r="G939" s="3"/>
      <c r="H939" s="3"/>
      <c r="I939" s="13"/>
      <c r="J939" s="3"/>
      <c r="K939" s="3"/>
      <c r="L939" s="1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>
      <c r="A940" s="3"/>
      <c r="B940" s="3"/>
      <c r="C940" s="3"/>
      <c r="D940" s="3"/>
      <c r="E940" s="3"/>
      <c r="F940" s="3"/>
      <c r="G940" s="3"/>
      <c r="H940" s="3"/>
      <c r="I940" s="13"/>
      <c r="J940" s="3"/>
      <c r="K940" s="3"/>
      <c r="L940" s="1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>
      <c r="A941" s="3"/>
      <c r="B941" s="3"/>
      <c r="C941" s="3"/>
      <c r="D941" s="3"/>
      <c r="E941" s="3"/>
      <c r="F941" s="3"/>
      <c r="G941" s="3"/>
      <c r="H941" s="3"/>
      <c r="I941" s="13"/>
      <c r="J941" s="3"/>
      <c r="K941" s="3"/>
      <c r="L941" s="1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>
      <c r="A942" s="3"/>
      <c r="B942" s="3"/>
      <c r="C942" s="3"/>
      <c r="D942" s="3"/>
      <c r="E942" s="3"/>
      <c r="F942" s="3"/>
      <c r="G942" s="3"/>
      <c r="H942" s="3"/>
      <c r="I942" s="13"/>
      <c r="J942" s="3"/>
      <c r="K942" s="3"/>
      <c r="L942" s="1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>
      <c r="A943" s="3"/>
      <c r="B943" s="3"/>
      <c r="C943" s="3"/>
      <c r="D943" s="3"/>
      <c r="E943" s="3"/>
      <c r="F943" s="3"/>
      <c r="G943" s="3"/>
      <c r="H943" s="3"/>
      <c r="I943" s="13"/>
      <c r="J943" s="3"/>
      <c r="K943" s="3"/>
      <c r="L943" s="1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>
      <c r="A944" s="3"/>
      <c r="B944" s="3"/>
      <c r="C944" s="3"/>
      <c r="D944" s="3"/>
      <c r="E944" s="3"/>
      <c r="F944" s="3"/>
      <c r="G944" s="3"/>
      <c r="H944" s="3"/>
      <c r="I944" s="13"/>
      <c r="J944" s="3"/>
      <c r="K944" s="3"/>
      <c r="L944" s="1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>
      <c r="A945" s="3"/>
      <c r="B945" s="3"/>
      <c r="C945" s="3"/>
      <c r="D945" s="3"/>
      <c r="E945" s="3"/>
      <c r="F945" s="3"/>
      <c r="G945" s="3"/>
      <c r="H945" s="3"/>
      <c r="I945" s="13"/>
      <c r="J945" s="3"/>
      <c r="K945" s="3"/>
      <c r="L945" s="1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>
      <c r="A946" s="3"/>
      <c r="B946" s="3"/>
      <c r="C946" s="3"/>
      <c r="D946" s="3"/>
      <c r="E946" s="3"/>
      <c r="F946" s="3"/>
      <c r="G946" s="3"/>
      <c r="H946" s="3"/>
      <c r="I946" s="13"/>
      <c r="J946" s="3"/>
      <c r="K946" s="3"/>
      <c r="L946" s="1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>
      <c r="A947" s="3"/>
      <c r="B947" s="3"/>
      <c r="C947" s="3"/>
      <c r="D947" s="3"/>
      <c r="E947" s="3"/>
      <c r="F947" s="3"/>
      <c r="G947" s="3"/>
      <c r="H947" s="3"/>
      <c r="I947" s="13"/>
      <c r="J947" s="3"/>
      <c r="K947" s="3"/>
      <c r="L947" s="1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>
      <c r="A948" s="3"/>
      <c r="B948" s="3"/>
      <c r="C948" s="3"/>
      <c r="D948" s="3"/>
      <c r="E948" s="3"/>
      <c r="F948" s="3"/>
      <c r="G948" s="3"/>
      <c r="H948" s="3"/>
      <c r="I948" s="13"/>
      <c r="J948" s="3"/>
      <c r="K948" s="3"/>
      <c r="L948" s="1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>
      <c r="A949" s="3"/>
      <c r="B949" s="3"/>
      <c r="C949" s="3"/>
      <c r="D949" s="3"/>
      <c r="E949" s="3"/>
      <c r="F949" s="3"/>
      <c r="G949" s="3"/>
      <c r="H949" s="3"/>
      <c r="I949" s="13"/>
      <c r="J949" s="3"/>
      <c r="K949" s="3"/>
      <c r="L949" s="1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>
      <c r="A950" s="3"/>
      <c r="B950" s="3"/>
      <c r="C950" s="3"/>
      <c r="D950" s="3"/>
      <c r="E950" s="3"/>
      <c r="F950" s="3"/>
      <c r="G950" s="3"/>
      <c r="H950" s="3"/>
      <c r="I950" s="13"/>
      <c r="J950" s="3"/>
      <c r="K950" s="3"/>
      <c r="L950" s="1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>
      <c r="A951" s="3"/>
      <c r="B951" s="3"/>
      <c r="C951" s="3"/>
      <c r="D951" s="3"/>
      <c r="E951" s="3"/>
      <c r="F951" s="3"/>
      <c r="G951" s="3"/>
      <c r="H951" s="3"/>
      <c r="I951" s="13"/>
      <c r="J951" s="3"/>
      <c r="K951" s="3"/>
      <c r="L951" s="1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>
      <c r="A952" s="3"/>
      <c r="B952" s="3"/>
      <c r="C952" s="3"/>
      <c r="D952" s="3"/>
      <c r="E952" s="3"/>
      <c r="F952" s="3"/>
      <c r="G952" s="3"/>
      <c r="H952" s="3"/>
      <c r="I952" s="13"/>
      <c r="J952" s="3"/>
      <c r="K952" s="3"/>
      <c r="L952" s="1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>
      <c r="A953" s="3"/>
      <c r="B953" s="3"/>
      <c r="C953" s="3"/>
      <c r="D953" s="3"/>
      <c r="E953" s="3"/>
      <c r="F953" s="3"/>
      <c r="G953" s="3"/>
      <c r="H953" s="3"/>
      <c r="I953" s="13"/>
      <c r="J953" s="3"/>
      <c r="K953" s="3"/>
      <c r="L953" s="1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>
      <c r="A954" s="3"/>
      <c r="B954" s="3"/>
      <c r="C954" s="3"/>
      <c r="D954" s="3"/>
      <c r="E954" s="3"/>
      <c r="F954" s="3"/>
      <c r="G954" s="3"/>
      <c r="H954" s="3"/>
      <c r="I954" s="13"/>
      <c r="J954" s="3"/>
      <c r="K954" s="3"/>
      <c r="L954" s="1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>
      <c r="A955" s="3"/>
      <c r="B955" s="3"/>
      <c r="C955" s="3"/>
      <c r="D955" s="3"/>
      <c r="E955" s="3"/>
      <c r="F955" s="3"/>
      <c r="G955" s="3"/>
      <c r="H955" s="3"/>
      <c r="I955" s="13"/>
      <c r="J955" s="3"/>
      <c r="K955" s="3"/>
      <c r="L955" s="1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>
      <c r="A956" s="3"/>
      <c r="B956" s="3"/>
      <c r="C956" s="3"/>
      <c r="D956" s="3"/>
      <c r="E956" s="3"/>
      <c r="F956" s="3"/>
      <c r="G956" s="3"/>
      <c r="H956" s="3"/>
      <c r="I956" s="13"/>
      <c r="J956" s="3"/>
      <c r="K956" s="3"/>
      <c r="L956" s="1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>
      <c r="A957" s="3"/>
      <c r="B957" s="3"/>
      <c r="C957" s="3"/>
      <c r="D957" s="3"/>
      <c r="E957" s="3"/>
      <c r="F957" s="3"/>
      <c r="G957" s="3"/>
      <c r="H957" s="3"/>
      <c r="I957" s="13"/>
      <c r="J957" s="3"/>
      <c r="K957" s="3"/>
      <c r="L957" s="1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>
      <c r="A958" s="3"/>
      <c r="B958" s="3"/>
      <c r="C958" s="3"/>
      <c r="D958" s="3"/>
      <c r="E958" s="3"/>
      <c r="F958" s="3"/>
      <c r="G958" s="3"/>
      <c r="H958" s="3"/>
      <c r="I958" s="13"/>
      <c r="J958" s="3"/>
      <c r="K958" s="3"/>
      <c r="L958" s="1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>
      <c r="A959" s="3"/>
      <c r="B959" s="3"/>
      <c r="C959" s="3"/>
      <c r="D959" s="3"/>
      <c r="E959" s="3"/>
      <c r="F959" s="3"/>
      <c r="G959" s="3"/>
      <c r="H959" s="3"/>
      <c r="I959" s="13"/>
      <c r="J959" s="3"/>
      <c r="K959" s="3"/>
      <c r="L959" s="1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>
      <c r="A960" s="3"/>
      <c r="B960" s="3"/>
      <c r="C960" s="3"/>
      <c r="D960" s="3"/>
      <c r="E960" s="3"/>
      <c r="F960" s="3"/>
      <c r="G960" s="3"/>
      <c r="H960" s="3"/>
      <c r="I960" s="13"/>
      <c r="J960" s="3"/>
      <c r="K960" s="3"/>
      <c r="L960" s="1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>
      <c r="A961" s="3"/>
      <c r="B961" s="3"/>
      <c r="C961" s="3"/>
      <c r="D961" s="3"/>
      <c r="E961" s="3"/>
      <c r="F961" s="3"/>
      <c r="G961" s="3"/>
      <c r="H961" s="3"/>
      <c r="I961" s="13"/>
      <c r="J961" s="3"/>
      <c r="K961" s="3"/>
      <c r="L961" s="1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>
      <c r="A962" s="3"/>
      <c r="B962" s="3"/>
      <c r="C962" s="3"/>
      <c r="D962" s="3"/>
      <c r="E962" s="3"/>
      <c r="F962" s="3"/>
      <c r="G962" s="3"/>
      <c r="H962" s="3"/>
      <c r="I962" s="13"/>
      <c r="J962" s="3"/>
      <c r="K962" s="3"/>
      <c r="L962" s="1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>
      <c r="A963" s="3"/>
      <c r="B963" s="3"/>
      <c r="C963" s="3"/>
      <c r="D963" s="3"/>
      <c r="E963" s="3"/>
      <c r="F963" s="3"/>
      <c r="G963" s="3"/>
      <c r="H963" s="3"/>
      <c r="I963" s="13"/>
      <c r="J963" s="3"/>
      <c r="K963" s="3"/>
      <c r="L963" s="1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>
      <c r="A964" s="3"/>
      <c r="B964" s="3"/>
      <c r="C964" s="3"/>
      <c r="D964" s="3"/>
      <c r="E964" s="3"/>
      <c r="F964" s="3"/>
      <c r="G964" s="3"/>
      <c r="H964" s="3"/>
      <c r="I964" s="13"/>
      <c r="J964" s="3"/>
      <c r="K964" s="3"/>
      <c r="L964" s="1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>
      <c r="A965" s="3"/>
      <c r="B965" s="3"/>
      <c r="C965" s="3"/>
      <c r="D965" s="3"/>
      <c r="E965" s="3"/>
      <c r="F965" s="3"/>
      <c r="G965" s="3"/>
      <c r="H965" s="3"/>
      <c r="I965" s="13"/>
      <c r="J965" s="3"/>
      <c r="K965" s="3"/>
      <c r="L965" s="1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>
      <c r="A966" s="3"/>
      <c r="B966" s="3"/>
      <c r="C966" s="3"/>
      <c r="D966" s="3"/>
      <c r="E966" s="3"/>
      <c r="F966" s="3"/>
      <c r="G966" s="3"/>
      <c r="H966" s="3"/>
      <c r="I966" s="13"/>
      <c r="J966" s="3"/>
      <c r="K966" s="3"/>
      <c r="L966" s="1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>
      <c r="A967" s="3"/>
      <c r="B967" s="3"/>
      <c r="C967" s="3"/>
      <c r="D967" s="3"/>
      <c r="E967" s="3"/>
      <c r="F967" s="3"/>
      <c r="G967" s="3"/>
      <c r="H967" s="3"/>
      <c r="I967" s="13"/>
      <c r="J967" s="3"/>
      <c r="K967" s="3"/>
      <c r="L967" s="1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>
      <c r="A968" s="3"/>
      <c r="B968" s="3"/>
      <c r="C968" s="3"/>
      <c r="D968" s="3"/>
      <c r="E968" s="3"/>
      <c r="F968" s="3"/>
      <c r="G968" s="3"/>
      <c r="H968" s="3"/>
      <c r="I968" s="13"/>
      <c r="J968" s="3"/>
      <c r="K968" s="3"/>
      <c r="L968" s="1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>
      <c r="A969" s="3"/>
      <c r="B969" s="3"/>
      <c r="C969" s="3"/>
      <c r="D969" s="3"/>
      <c r="E969" s="3"/>
      <c r="F969" s="3"/>
      <c r="G969" s="3"/>
      <c r="H969" s="3"/>
      <c r="I969" s="13"/>
      <c r="J969" s="3"/>
      <c r="K969" s="3"/>
      <c r="L969" s="1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>
      <c r="A970" s="3"/>
      <c r="B970" s="3"/>
      <c r="C970" s="3"/>
      <c r="D970" s="3"/>
      <c r="E970" s="3"/>
      <c r="F970" s="3"/>
      <c r="G970" s="3"/>
      <c r="H970" s="3"/>
      <c r="I970" s="13"/>
      <c r="J970" s="3"/>
      <c r="K970" s="3"/>
      <c r="L970" s="1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>
      <c r="A971" s="3"/>
      <c r="B971" s="3"/>
      <c r="C971" s="3"/>
      <c r="D971" s="3"/>
      <c r="E971" s="3"/>
      <c r="F971" s="3"/>
      <c r="G971" s="3"/>
      <c r="H971" s="3"/>
      <c r="I971" s="13"/>
      <c r="J971" s="3"/>
      <c r="K971" s="3"/>
      <c r="L971" s="1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>
      <c r="A972" s="3"/>
      <c r="B972" s="3"/>
      <c r="C972" s="3"/>
      <c r="D972" s="3"/>
      <c r="E972" s="3"/>
      <c r="F972" s="3"/>
      <c r="G972" s="3"/>
      <c r="H972" s="3"/>
      <c r="I972" s="13"/>
      <c r="J972" s="3"/>
      <c r="K972" s="3"/>
      <c r="L972" s="1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>
      <c r="I973" s="15"/>
      <c r="L973" s="15"/>
    </row>
    <row r="974">
      <c r="I974" s="15"/>
      <c r="L974" s="15"/>
    </row>
    <row r="975">
      <c r="I975" s="15"/>
      <c r="L975" s="15"/>
    </row>
    <row r="976">
      <c r="I976" s="15"/>
      <c r="L976" s="15"/>
    </row>
    <row r="977">
      <c r="I977" s="15"/>
      <c r="L977" s="15"/>
    </row>
    <row r="978">
      <c r="I978" s="15"/>
      <c r="L978" s="15"/>
    </row>
    <row r="979">
      <c r="I979" s="15"/>
      <c r="L979" s="15"/>
    </row>
    <row r="980">
      <c r="I980" s="15"/>
      <c r="L980" s="15"/>
    </row>
    <row r="981">
      <c r="I981" s="15"/>
      <c r="L981" s="15"/>
    </row>
    <row r="982">
      <c r="I982" s="15"/>
      <c r="L982" s="15"/>
    </row>
    <row r="983">
      <c r="I983" s="15"/>
      <c r="L983" s="15"/>
    </row>
    <row r="984">
      <c r="I984" s="15"/>
      <c r="L984" s="15"/>
    </row>
    <row r="985">
      <c r="I985" s="15"/>
      <c r="L985" s="15"/>
    </row>
    <row r="986">
      <c r="I986" s="15"/>
      <c r="L986" s="15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97.5"/>
    <col customWidth="1" min="2" max="2" width="27.75"/>
    <col customWidth="1" min="7" max="7" width="22.5"/>
    <col customWidth="1" min="8" max="8" width="17.5"/>
  </cols>
  <sheetData>
    <row r="1">
      <c r="A1" s="1" t="s">
        <v>3009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>
      <c r="A2" s="16" t="s">
        <v>3010</v>
      </c>
      <c r="B2" s="17"/>
      <c r="G2" s="18"/>
    </row>
    <row r="3">
      <c r="A3" s="4" t="s">
        <v>20</v>
      </c>
      <c r="B3" s="4" t="s">
        <v>228</v>
      </c>
      <c r="G3" s="18"/>
    </row>
    <row r="4">
      <c r="A4" s="6" t="s">
        <v>3011</v>
      </c>
      <c r="B4" s="6" t="s">
        <v>3012</v>
      </c>
      <c r="G4" s="18"/>
    </row>
    <row r="5">
      <c r="A5" s="6" t="s">
        <v>3013</v>
      </c>
      <c r="B5" s="6" t="s">
        <v>3014</v>
      </c>
      <c r="G5" s="18"/>
    </row>
    <row r="6">
      <c r="A6" s="6" t="s">
        <v>3015</v>
      </c>
      <c r="B6" s="6" t="s">
        <v>3016</v>
      </c>
      <c r="G6" s="18"/>
    </row>
    <row r="7">
      <c r="A7" s="6" t="s">
        <v>3017</v>
      </c>
      <c r="B7" s="6" t="s">
        <v>3018</v>
      </c>
      <c r="G7" s="18"/>
    </row>
    <row r="8">
      <c r="G8" s="18"/>
    </row>
    <row r="9">
      <c r="A9" s="19" t="s">
        <v>3019</v>
      </c>
      <c r="B9" s="20"/>
      <c r="C9" s="20"/>
      <c r="D9" s="20"/>
      <c r="E9" s="20"/>
      <c r="F9" s="20"/>
      <c r="G9" s="21"/>
    </row>
    <row r="10">
      <c r="A10" s="10" t="s">
        <v>3020</v>
      </c>
      <c r="B10" s="10" t="s">
        <v>3021</v>
      </c>
      <c r="C10" s="10" t="s">
        <v>3022</v>
      </c>
      <c r="D10" s="10" t="s">
        <v>3023</v>
      </c>
      <c r="E10" s="10" t="s">
        <v>3024</v>
      </c>
      <c r="F10" s="10" t="s">
        <v>3025</v>
      </c>
      <c r="G10" s="22" t="s">
        <v>3026</v>
      </c>
    </row>
    <row r="11">
      <c r="A11" s="23" t="s">
        <v>3027</v>
      </c>
      <c r="B11" s="24"/>
      <c r="C11" s="25"/>
      <c r="D11" s="26"/>
      <c r="E11" s="24"/>
      <c r="F11" s="24"/>
      <c r="G11" s="27"/>
    </row>
    <row r="12">
      <c r="A12" s="24" t="s">
        <v>3028</v>
      </c>
      <c r="B12" s="24" t="s">
        <v>3029</v>
      </c>
      <c r="C12" s="25">
        <v>0.41</v>
      </c>
      <c r="D12" s="26">
        <v>2.0E-25</v>
      </c>
      <c r="E12" s="24">
        <v>25.81</v>
      </c>
      <c r="F12" s="24">
        <v>57406.0</v>
      </c>
      <c r="G12" s="28" t="str">
        <f>HYPERLINK("https://www.ncbi.nlm.nih.gov/nucleotide/HG529564.1?report=genbank&amp;log$=nucltop&amp;blast_rank=1&amp;RID=NMVB8KG8013","HG529564.1")</f>
        <v>HG529564.1</v>
      </c>
    </row>
    <row r="13">
      <c r="A13" s="24" t="s">
        <v>3030</v>
      </c>
      <c r="B13" s="24" t="s">
        <v>3031</v>
      </c>
      <c r="C13" s="25">
        <v>0.33</v>
      </c>
      <c r="D13" s="26">
        <v>2.0E-20</v>
      </c>
      <c r="E13" s="24">
        <v>25.59</v>
      </c>
      <c r="F13" s="24">
        <v>39677.0</v>
      </c>
      <c r="G13" s="28" t="str">
        <f>HYPERLINK("https://www.ncbi.nlm.nih.gov/nucleotide/AC253726.1?report=genbank&amp;log$=nucltop&amp;blast_rank=2&amp;RID=NMVB8KG8013","AC253726.1")</f>
        <v>AC253726.1</v>
      </c>
    </row>
    <row r="14">
      <c r="A14" s="24" t="s">
        <v>3032</v>
      </c>
      <c r="B14" s="24" t="s">
        <v>3033</v>
      </c>
      <c r="C14" s="25">
        <v>0.4</v>
      </c>
      <c r="D14" s="26">
        <v>7.0E-19</v>
      </c>
      <c r="E14" s="24">
        <v>25.32</v>
      </c>
      <c r="F14" s="24">
        <v>3250027.0</v>
      </c>
      <c r="G14" s="28" t="str">
        <f>HYPERLINK("https://www.ncbi.nlm.nih.gov/nucleotide/CP097442.1?report=genbank&amp;log$=nucltop&amp;blast_rank=3&amp;RID=NMVB8KG8013","CP097442.1")</f>
        <v>CP097442.1</v>
      </c>
    </row>
    <row r="15">
      <c r="A15" s="24" t="s">
        <v>3034</v>
      </c>
      <c r="B15" s="24" t="s">
        <v>3035</v>
      </c>
      <c r="C15" s="25">
        <v>0.28</v>
      </c>
      <c r="D15" s="26">
        <v>5.0E-18</v>
      </c>
      <c r="E15" s="24">
        <v>27.3</v>
      </c>
      <c r="F15" s="24">
        <v>6712.0</v>
      </c>
      <c r="G15" s="28" t="str">
        <f>HYPERLINK("https://www.ncbi.nlm.nih.gov/nucleotide/FO905560.1?report=genbank&amp;log$=nucltop&amp;blast_rank=4&amp;RID=NMVB8KG8013","FO905560.1")</f>
        <v>FO905560.1</v>
      </c>
    </row>
    <row r="16">
      <c r="A16" s="24" t="s">
        <v>3036</v>
      </c>
      <c r="B16" s="24" t="s">
        <v>3033</v>
      </c>
      <c r="C16" s="25">
        <v>0.29</v>
      </c>
      <c r="D16" s="26">
        <v>6.0E-18</v>
      </c>
      <c r="E16" s="24">
        <v>27.27</v>
      </c>
      <c r="F16" s="24">
        <v>4468785.0</v>
      </c>
      <c r="G16" s="28" t="str">
        <f>HYPERLINK("https://www.ncbi.nlm.nih.gov/nucleotide/CP097439.1?report=genbank&amp;log$=nucltop&amp;blast_rank=5&amp;RID=NMVB8KG8013","CP097439.1")</f>
        <v>CP097439.1</v>
      </c>
    </row>
    <row r="17">
      <c r="A17" s="24" t="s">
        <v>3037</v>
      </c>
      <c r="B17" s="24" t="s">
        <v>3038</v>
      </c>
      <c r="C17" s="25">
        <v>0.26</v>
      </c>
      <c r="D17" s="26">
        <v>1.0E-17</v>
      </c>
      <c r="E17" s="24">
        <v>26.37</v>
      </c>
      <c r="F17" s="24">
        <v>5763.0</v>
      </c>
      <c r="G17" s="28" t="str">
        <f>HYPERLINK("https://www.ncbi.nlm.nih.gov/nucleotide/AF254443.2?report=genbank&amp;log$=nucltop&amp;blast_rank=6&amp;RID=NMVB8KG8013","AF254443.2")</f>
        <v>AF254443.2</v>
      </c>
    </row>
    <row r="18">
      <c r="A18" s="24" t="s">
        <v>3039</v>
      </c>
      <c r="B18" s="24" t="s">
        <v>3033</v>
      </c>
      <c r="C18" s="25">
        <v>0.29</v>
      </c>
      <c r="D18" s="26">
        <v>2.0E-17</v>
      </c>
      <c r="E18" s="24">
        <v>25.75</v>
      </c>
      <c r="F18" s="24">
        <v>3873071.0</v>
      </c>
      <c r="G18" s="28" t="str">
        <f>HYPERLINK("https://www.ncbi.nlm.nih.gov/nucleotide/CP097440.1?report=genbank&amp;log$=nucltop&amp;blast_rank=7&amp;RID=NMVB8KG8013","CP097440.1")</f>
        <v>CP097440.1</v>
      </c>
    </row>
    <row r="19">
      <c r="A19" s="24" t="s">
        <v>3040</v>
      </c>
      <c r="B19" s="24" t="s">
        <v>3033</v>
      </c>
      <c r="C19" s="25">
        <v>0.28</v>
      </c>
      <c r="D19" s="26">
        <v>9.0E-17</v>
      </c>
      <c r="E19" s="24">
        <v>27.19</v>
      </c>
      <c r="F19" s="24">
        <v>4935779.0</v>
      </c>
      <c r="G19" s="28" t="str">
        <f>HYPERLINK("https://www.ncbi.nlm.nih.gov/nucleotide/CP097436.1?report=genbank&amp;log$=nucltop&amp;blast_rank=8&amp;RID=NMVB8KG8013","CP097436.1")</f>
        <v>CP097436.1</v>
      </c>
    </row>
    <row r="20">
      <c r="A20" s="24" t="s">
        <v>3041</v>
      </c>
      <c r="B20" s="24" t="s">
        <v>3031</v>
      </c>
      <c r="C20" s="25">
        <v>0.31</v>
      </c>
      <c r="D20" s="26">
        <v>3.0E-16</v>
      </c>
      <c r="E20" s="24">
        <v>25.56</v>
      </c>
      <c r="F20" s="24">
        <v>40012.0</v>
      </c>
      <c r="G20" s="28" t="str">
        <f>HYPERLINK("https://www.ncbi.nlm.nih.gov/nucleotide/AC253698.1?report=genbank&amp;log$=nucltop&amp;blast_rank=9&amp;RID=NMVB8KG8013","AC253698.1")</f>
        <v>AC253698.1</v>
      </c>
    </row>
    <row r="21">
      <c r="A21" s="24" t="s">
        <v>3042</v>
      </c>
      <c r="B21" s="24" t="s">
        <v>3031</v>
      </c>
      <c r="C21" s="25">
        <v>0.31</v>
      </c>
      <c r="D21" s="26">
        <v>3.0E-16</v>
      </c>
      <c r="E21" s="24">
        <v>25.56</v>
      </c>
      <c r="F21" s="24">
        <v>37170.0</v>
      </c>
      <c r="G21" s="28" t="str">
        <f>HYPERLINK("https://www.ncbi.nlm.nih.gov/nucleotide/AC253749.1?report=genbank&amp;log$=nucltop&amp;blast_rank=10&amp;RID=NMVB8KG8013","AC253749.1")</f>
        <v>AC253749.1</v>
      </c>
    </row>
    <row r="22">
      <c r="A22" s="24" t="s">
        <v>3043</v>
      </c>
      <c r="B22" s="24" t="s">
        <v>3044</v>
      </c>
      <c r="C22" s="25">
        <v>0.23</v>
      </c>
      <c r="D22" s="26">
        <v>3.0E-15</v>
      </c>
      <c r="E22" s="24">
        <v>28.23</v>
      </c>
      <c r="F22" s="24">
        <v>6942.0</v>
      </c>
      <c r="G22" s="28" t="str">
        <f>HYPERLINK("https://www.ncbi.nlm.nih.gov/nucleotide/AJ319752.1?report=genbank&amp;log$=nucltop&amp;blast_rank=11&amp;RID=NMVB8KG8013","AJ319752.1")</f>
        <v>AJ319752.1</v>
      </c>
    </row>
    <row r="23">
      <c r="A23" s="24" t="s">
        <v>3045</v>
      </c>
      <c r="B23" s="24" t="s">
        <v>3046</v>
      </c>
      <c r="C23" s="25">
        <v>0.4</v>
      </c>
      <c r="D23" s="26">
        <v>1.0E-14</v>
      </c>
      <c r="E23" s="24">
        <v>25.4</v>
      </c>
      <c r="F23" s="24">
        <v>40187.0</v>
      </c>
      <c r="G23" s="28" t="str">
        <f>HYPERLINK("https://www.ncbi.nlm.nih.gov/nucleotide/AC152109.1?report=genbank&amp;log$=nucltop&amp;blast_rank=12&amp;RID=NMVB8KG8013","AC152109.1")</f>
        <v>AC152109.1</v>
      </c>
    </row>
    <row r="24">
      <c r="A24" s="24" t="s">
        <v>3047</v>
      </c>
      <c r="B24" s="24" t="s">
        <v>3046</v>
      </c>
      <c r="C24" s="25">
        <v>0.26</v>
      </c>
      <c r="D24" s="26">
        <v>2.0E-14</v>
      </c>
      <c r="E24" s="24">
        <v>27.7</v>
      </c>
      <c r="F24" s="24">
        <v>31377.0</v>
      </c>
      <c r="G24" s="28" t="str">
        <f>HYPERLINK("https://www.ncbi.nlm.nih.gov/nucleotide/AC152114.2?report=genbank&amp;log$=nucltop&amp;blast_rank=13&amp;RID=NMVB8KG8013","AC152114.2")</f>
        <v>AC152114.2</v>
      </c>
    </row>
    <row r="25">
      <c r="A25" s="24" t="s">
        <v>3048</v>
      </c>
      <c r="B25" s="24" t="s">
        <v>3046</v>
      </c>
      <c r="C25" s="25">
        <v>0.4</v>
      </c>
      <c r="D25" s="26">
        <v>2.0E-14</v>
      </c>
      <c r="E25" s="24">
        <v>25.4</v>
      </c>
      <c r="F25" s="24">
        <v>36108.0</v>
      </c>
      <c r="G25" s="28" t="str">
        <f>HYPERLINK("https://www.ncbi.nlm.nih.gov/nucleotide/AC152110.1?report=genbank&amp;log$=nucltop&amp;blast_rank=14&amp;RID=NMVB8KG8013","AC152110.1")</f>
        <v>AC152110.1</v>
      </c>
    </row>
    <row r="26">
      <c r="A26" s="24" t="s">
        <v>3049</v>
      </c>
      <c r="B26" s="24" t="s">
        <v>3050</v>
      </c>
      <c r="C26" s="25">
        <v>0.31</v>
      </c>
      <c r="D26" s="26">
        <v>5.0E-14</v>
      </c>
      <c r="E26" s="24">
        <v>23.63</v>
      </c>
      <c r="F26" s="24">
        <v>3504.0</v>
      </c>
      <c r="G26" s="28" t="str">
        <f>HYPERLINK("https://www.ncbi.nlm.nih.gov/nucleotide/AB443454.1?report=genbank&amp;log$=nucltop&amp;blast_rank=15&amp;RID=NMVB8KG8013","AB443454.1")</f>
        <v>AB443454.1</v>
      </c>
    </row>
    <row r="27">
      <c r="A27" s="24" t="s">
        <v>3051</v>
      </c>
      <c r="B27" s="24" t="s">
        <v>3052</v>
      </c>
      <c r="C27" s="25">
        <v>0.22</v>
      </c>
      <c r="D27" s="26">
        <v>8.0E-14</v>
      </c>
      <c r="E27" s="24">
        <v>26.27</v>
      </c>
      <c r="F27" s="24">
        <v>38710.0</v>
      </c>
      <c r="G27" s="28" t="str">
        <f>HYPERLINK("https://www.ncbi.nlm.nih.gov/nucleotide/AC186636.1?report=genbank&amp;log$=nucltop&amp;blast_rank=16&amp;RID=NMVB8KG8013","AC186636.1")</f>
        <v>AC186636.1</v>
      </c>
    </row>
    <row r="28">
      <c r="A28" s="24" t="s">
        <v>3053</v>
      </c>
      <c r="B28" s="24" t="s">
        <v>3033</v>
      </c>
      <c r="C28" s="25">
        <v>0.43</v>
      </c>
      <c r="D28" s="26">
        <v>3.0E-13</v>
      </c>
      <c r="E28" s="24">
        <v>23.97</v>
      </c>
      <c r="F28" s="24">
        <v>2645476.0</v>
      </c>
      <c r="G28" s="28" t="str">
        <f>HYPERLINK("https://www.ncbi.nlm.nih.gov/nucleotide/CP097445.1?report=genbank&amp;log$=nucltop&amp;blast_rank=17&amp;RID=NMVB8KG8013","CP097445.1")</f>
        <v>CP097445.1</v>
      </c>
    </row>
    <row r="29">
      <c r="A29" s="24" t="s">
        <v>3054</v>
      </c>
      <c r="B29" s="24" t="s">
        <v>3033</v>
      </c>
      <c r="C29" s="25">
        <v>0.16</v>
      </c>
      <c r="D29" s="26">
        <v>5.0E-13</v>
      </c>
      <c r="E29" s="24">
        <v>28.49</v>
      </c>
      <c r="F29" s="24">
        <v>3932964.0</v>
      </c>
      <c r="G29" s="28" t="str">
        <f>HYPERLINK("https://www.ncbi.nlm.nih.gov/nucleotide/CP097438.1?report=genbank&amp;log$=nucltop&amp;blast_rank=18&amp;RID=NMVB8KG8013","CP097438.1")</f>
        <v>CP097438.1</v>
      </c>
    </row>
    <row r="30">
      <c r="A30" s="24" t="s">
        <v>3055</v>
      </c>
      <c r="B30" s="24" t="s">
        <v>3056</v>
      </c>
      <c r="C30" s="25">
        <v>0.31</v>
      </c>
      <c r="D30" s="26">
        <v>2.0E-12</v>
      </c>
      <c r="E30" s="24">
        <v>25.69</v>
      </c>
      <c r="F30" s="24">
        <v>7905159.0</v>
      </c>
      <c r="G30" s="28" t="str">
        <f>HYPERLINK("https://www.ncbi.nlm.nih.gov/nucleotide/CP165651.1?report=genbank&amp;log$=nucltop&amp;blast_rank=19&amp;RID=NMVB8KG8013","CP165651.1")</f>
        <v>CP165651.1</v>
      </c>
    </row>
    <row r="31">
      <c r="A31" s="24" t="s">
        <v>3057</v>
      </c>
      <c r="B31" s="24" t="s">
        <v>3038</v>
      </c>
      <c r="C31" s="25">
        <v>0.22</v>
      </c>
      <c r="D31" s="26">
        <v>2.0E-12</v>
      </c>
      <c r="E31" s="24">
        <v>26.78</v>
      </c>
      <c r="F31" s="24">
        <v>1055.0</v>
      </c>
      <c r="G31" s="28" t="str">
        <f>HYPERLINK("https://www.ncbi.nlm.nih.gov/nucleotide/AF139376.1?report=genbank&amp;log$=nucltop&amp;blast_rank=20&amp;RID=NMVB8KG8013","AF139376.1")</f>
        <v>AF139376.1</v>
      </c>
    </row>
    <row r="32">
      <c r="A32" s="24" t="s">
        <v>3058</v>
      </c>
      <c r="B32" s="24" t="s">
        <v>3050</v>
      </c>
      <c r="C32" s="25">
        <v>0.31</v>
      </c>
      <c r="D32" s="26">
        <v>3.0E-12</v>
      </c>
      <c r="E32" s="24">
        <v>23.51</v>
      </c>
      <c r="F32" s="24">
        <v>3495.0</v>
      </c>
      <c r="G32" s="28" t="str">
        <f>HYPERLINK("https://www.ncbi.nlm.nih.gov/nucleotide/AB443453.1?report=genbank&amp;log$=nucltop&amp;blast_rank=21&amp;RID=NMVB8KG8013","AB443453.1")</f>
        <v>AB443453.1</v>
      </c>
    </row>
    <row r="33">
      <c r="A33" s="24" t="s">
        <v>3059</v>
      </c>
      <c r="B33" s="24" t="s">
        <v>3060</v>
      </c>
      <c r="C33" s="25">
        <v>0.21</v>
      </c>
      <c r="D33" s="26">
        <v>3.0E-12</v>
      </c>
      <c r="E33" s="24">
        <v>26.69</v>
      </c>
      <c r="F33" s="24">
        <v>68031.0</v>
      </c>
      <c r="G33" s="28" t="str">
        <f>HYPERLINK("https://www.ncbi.nlm.nih.gov/nucleotide/AM270275.1?report=genbank&amp;log$=nucltop&amp;blast_rank=22&amp;RID=NMVB8KG8013","AM270275.1")</f>
        <v>AM270275.1</v>
      </c>
    </row>
    <row r="34">
      <c r="A34" s="24" t="s">
        <v>3061</v>
      </c>
      <c r="B34" s="24" t="s">
        <v>3033</v>
      </c>
      <c r="C34" s="25">
        <v>0.18</v>
      </c>
      <c r="D34" s="26">
        <v>5.0E-12</v>
      </c>
      <c r="E34" s="24">
        <v>28.35</v>
      </c>
      <c r="F34" s="24">
        <v>2653545.0</v>
      </c>
      <c r="G34" s="28" t="str">
        <f>HYPERLINK("https://www.ncbi.nlm.nih.gov/nucleotide/CP097444.1?report=genbank&amp;log$=nucltop&amp;blast_rank=23&amp;RID=NMVB8KG8013","CP097444.1")</f>
        <v>CP097444.1</v>
      </c>
    </row>
    <row r="35">
      <c r="A35" s="24" t="s">
        <v>3062</v>
      </c>
      <c r="B35" s="24" t="s">
        <v>3035</v>
      </c>
      <c r="C35" s="25">
        <v>0.24</v>
      </c>
      <c r="D35" s="26">
        <v>5.0E-12</v>
      </c>
      <c r="E35" s="24">
        <v>23.6</v>
      </c>
      <c r="F35" s="24">
        <v>48538.0</v>
      </c>
      <c r="G35" s="28" t="str">
        <f>HYPERLINK("https://www.ncbi.nlm.nih.gov/nucleotide/FO907015.1?report=genbank&amp;log$=nucltop&amp;blast_rank=24&amp;RID=NMVB8KG8013","FO907015.1")</f>
        <v>FO907015.1</v>
      </c>
    </row>
    <row r="36">
      <c r="A36" s="24" t="s">
        <v>3063</v>
      </c>
      <c r="B36" s="24" t="s">
        <v>3064</v>
      </c>
      <c r="C36" s="25">
        <v>0.31</v>
      </c>
      <c r="D36" s="26">
        <v>8.0E-12</v>
      </c>
      <c r="E36" s="24">
        <v>24.78</v>
      </c>
      <c r="F36" s="24">
        <v>4470.0</v>
      </c>
      <c r="G36" s="28" t="str">
        <f>HYPERLINK("https://www.ncbi.nlm.nih.gov/nucleotide/LR729848.1?report=genbank&amp;log$=nucltop&amp;blast_rank=25&amp;RID=NMVB8KG8013","LR729848.1")</f>
        <v>LR729848.1</v>
      </c>
    </row>
    <row r="37">
      <c r="A37" s="24" t="s">
        <v>3065</v>
      </c>
      <c r="B37" s="24" t="s">
        <v>3066</v>
      </c>
      <c r="C37" s="25">
        <v>0.26</v>
      </c>
      <c r="D37" s="26">
        <v>2.0E-11</v>
      </c>
      <c r="E37" s="24">
        <v>24.07</v>
      </c>
      <c r="F37" s="24">
        <v>120966.0</v>
      </c>
      <c r="G37" s="28" t="str">
        <f>HYPERLINK("https://www.ncbi.nlm.nih.gov/nucleotide/JN639897.1?report=genbank&amp;log$=nucltop&amp;blast_rank=26&amp;RID=NMVB8KG8013","JN639897.1")</f>
        <v>JN639897.1</v>
      </c>
    </row>
    <row r="38">
      <c r="A38" s="24" t="s">
        <v>3067</v>
      </c>
      <c r="B38" s="24" t="s">
        <v>3066</v>
      </c>
      <c r="C38" s="25">
        <v>0.26</v>
      </c>
      <c r="D38" s="26">
        <v>5.0E-11</v>
      </c>
      <c r="E38" s="24">
        <v>24.07</v>
      </c>
      <c r="F38" s="24">
        <v>36541.0</v>
      </c>
      <c r="G38" s="28" t="str">
        <f>HYPERLINK("https://www.ncbi.nlm.nih.gov/nucleotide/KT599264.1?report=genbank&amp;log$=nucltop&amp;blast_rank=27&amp;RID=NMVB8KG8013","KT599264.1")</f>
        <v>KT599264.1</v>
      </c>
    </row>
    <row r="39">
      <c r="A39" s="24" t="s">
        <v>3068</v>
      </c>
      <c r="B39" s="24" t="s">
        <v>3066</v>
      </c>
      <c r="C39" s="25">
        <v>0.29</v>
      </c>
      <c r="D39" s="26">
        <v>5.0E-11</v>
      </c>
      <c r="E39" s="24">
        <v>24.16</v>
      </c>
      <c r="F39" s="24">
        <v>39867.0</v>
      </c>
      <c r="G39" s="28" t="str">
        <f>HYPERLINK("https://www.ncbi.nlm.nih.gov/nucleotide/AB607336.1?report=genbank&amp;log$=nucltop&amp;blast_rank=28&amp;RID=NMVB8KG8013","AB607336.1")</f>
        <v>AB607336.1</v>
      </c>
    </row>
    <row r="40">
      <c r="A40" s="24" t="s">
        <v>3069</v>
      </c>
      <c r="B40" s="24" t="s">
        <v>3066</v>
      </c>
      <c r="C40" s="25">
        <v>0.26</v>
      </c>
      <c r="D40" s="26">
        <v>1.0E-10</v>
      </c>
      <c r="E40" s="24">
        <v>23.73</v>
      </c>
      <c r="F40" s="24">
        <v>38604.0</v>
      </c>
      <c r="G40" s="28" t="str">
        <f>HYPERLINK("https://www.ncbi.nlm.nih.gov/nucleotide/AB434708.1?report=genbank&amp;log$=nucltop&amp;blast_rank=29&amp;RID=NMVB8KG8013","AB434708.1")</f>
        <v>AB434708.1</v>
      </c>
    </row>
    <row r="41">
      <c r="A41" s="24" t="s">
        <v>3070</v>
      </c>
      <c r="B41" s="24" t="s">
        <v>3071</v>
      </c>
      <c r="C41" s="25">
        <v>0.26</v>
      </c>
      <c r="D41" s="26">
        <v>1.0E-10</v>
      </c>
      <c r="E41" s="24">
        <v>24.07</v>
      </c>
      <c r="F41" s="24">
        <v>46711.0</v>
      </c>
      <c r="G41" s="28" t="str">
        <f>HYPERLINK("https://www.ncbi.nlm.nih.gov/nucleotide/DQ493941.1?report=genbank&amp;log$=nucltop&amp;blast_rank=30&amp;RID=NMVB8KG8013","DQ493941.1")</f>
        <v>DQ493941.1</v>
      </c>
    </row>
    <row r="42">
      <c r="A42" s="24" t="s">
        <v>3072</v>
      </c>
      <c r="B42" s="24" t="s">
        <v>3035</v>
      </c>
      <c r="C42" s="25">
        <v>0.26</v>
      </c>
      <c r="D42" s="26">
        <v>2.0E-10</v>
      </c>
      <c r="E42" s="24">
        <v>24.73</v>
      </c>
      <c r="F42" s="24">
        <v>148009.0</v>
      </c>
      <c r="G42" s="28" t="str">
        <f>HYPERLINK("https://www.ncbi.nlm.nih.gov/nucleotide/FO906144.1?report=genbank&amp;log$=nucltop&amp;blast_rank=31&amp;RID=NMVB8KG8013","FO906144.1")</f>
        <v>FO906144.1</v>
      </c>
    </row>
    <row r="43">
      <c r="A43" s="24" t="s">
        <v>3073</v>
      </c>
      <c r="B43" s="24" t="s">
        <v>3071</v>
      </c>
      <c r="C43" s="25">
        <v>0.26</v>
      </c>
      <c r="D43" s="26">
        <v>2.0E-10</v>
      </c>
      <c r="E43" s="24">
        <v>23.73</v>
      </c>
      <c r="F43" s="24">
        <v>41552.0</v>
      </c>
      <c r="G43" s="28" t="str">
        <f>HYPERLINK("https://www.ncbi.nlm.nih.gov/nucleotide/DQ493949.1?report=genbank&amp;log$=nucltop&amp;blast_rank=32&amp;RID=NMVB8KG8013","DQ493949.1")</f>
        <v>DQ493949.1</v>
      </c>
    </row>
    <row r="44">
      <c r="A44" s="24" t="s">
        <v>3074</v>
      </c>
      <c r="B44" s="24" t="s">
        <v>3075</v>
      </c>
      <c r="C44" s="25">
        <v>0.26</v>
      </c>
      <c r="D44" s="26">
        <v>2.0E-10</v>
      </c>
      <c r="E44" s="24">
        <v>23.73</v>
      </c>
      <c r="F44" s="24">
        <v>5977.0</v>
      </c>
      <c r="G44" s="28" t="str">
        <f>HYPERLINK("https://www.ncbi.nlm.nih.gov/nucleotide/AF018033.1?report=genbank&amp;log$=nucltop&amp;blast_rank=33&amp;RID=NMVB8KG8013","AF018033.1")</f>
        <v>AF018033.1</v>
      </c>
    </row>
    <row r="45">
      <c r="A45" s="24" t="s">
        <v>3076</v>
      </c>
      <c r="B45" s="24" t="s">
        <v>3071</v>
      </c>
      <c r="C45" s="25">
        <v>0.26</v>
      </c>
      <c r="D45" s="26">
        <v>2.0E-10</v>
      </c>
      <c r="E45" s="24">
        <v>23.73</v>
      </c>
      <c r="F45" s="24">
        <v>43132.0</v>
      </c>
      <c r="G45" s="28" t="str">
        <f>HYPERLINK("https://www.ncbi.nlm.nih.gov/nucleotide/DQ493952.1?report=genbank&amp;log$=nucltop&amp;blast_rank=34&amp;RID=NMVB8KG8013","DQ493952.1")</f>
        <v>DQ493952.1</v>
      </c>
    </row>
    <row r="46">
      <c r="A46" s="24" t="s">
        <v>3077</v>
      </c>
      <c r="B46" s="24" t="s">
        <v>3066</v>
      </c>
      <c r="C46" s="25">
        <v>0.28</v>
      </c>
      <c r="D46" s="26">
        <v>2.0E-10</v>
      </c>
      <c r="E46" s="24">
        <v>23.73</v>
      </c>
      <c r="F46" s="24">
        <v>1852833.0</v>
      </c>
      <c r="G46" s="28" t="str">
        <f>HYPERLINK("https://www.ncbi.nlm.nih.gov/nucleotide/CP099703.1?report=genbank&amp;log$=nucltop&amp;blast_rank=35&amp;RID=NMVB8KG8013","CP099703.1")</f>
        <v>CP099703.1</v>
      </c>
    </row>
    <row r="47">
      <c r="A47" s="24" t="s">
        <v>3078</v>
      </c>
      <c r="B47" s="24" t="s">
        <v>3033</v>
      </c>
      <c r="C47" s="25">
        <v>0.13</v>
      </c>
      <c r="D47" s="26">
        <v>3.0E-10</v>
      </c>
      <c r="E47" s="24">
        <v>32.41</v>
      </c>
      <c r="F47" s="24">
        <v>5765972.0</v>
      </c>
      <c r="G47" s="28" t="str">
        <f>HYPERLINK("https://www.ncbi.nlm.nih.gov/nucleotide/CP097435.1?report=genbank&amp;log$=nucltop&amp;blast_rank=36&amp;RID=NMVB8KG8013","CP097435.1")</f>
        <v>CP097435.1</v>
      </c>
    </row>
    <row r="48">
      <c r="A48" s="24" t="s">
        <v>3079</v>
      </c>
      <c r="B48" s="24" t="s">
        <v>3066</v>
      </c>
      <c r="C48" s="25">
        <v>0.29</v>
      </c>
      <c r="D48" s="26">
        <v>4.0E-10</v>
      </c>
      <c r="E48" s="24">
        <v>23.73</v>
      </c>
      <c r="F48" s="24">
        <v>6459530.0</v>
      </c>
      <c r="G48" s="28" t="str">
        <f>HYPERLINK("https://www.ncbi.nlm.nih.gov/nucleotide/CP099696.1?report=genbank&amp;log$=nucltop&amp;blast_rank=37&amp;RID=NMVB8KG8013","CP099696.1")</f>
        <v>CP099696.1</v>
      </c>
    </row>
    <row r="49">
      <c r="A49" s="24" t="s">
        <v>3068</v>
      </c>
      <c r="B49" s="24" t="s">
        <v>3066</v>
      </c>
      <c r="C49" s="25">
        <v>0.25</v>
      </c>
      <c r="D49" s="26">
        <v>8.0E-10</v>
      </c>
      <c r="E49" s="24">
        <v>23.67</v>
      </c>
      <c r="F49" s="24">
        <v>39840.0</v>
      </c>
      <c r="G49" s="28" t="str">
        <f>HYPERLINK("https://www.ncbi.nlm.nih.gov/nucleotide/AB607334.1?report=genbank&amp;log$=nucltop&amp;blast_rank=38&amp;RID=NMVB8KG8013","AB607334.1")</f>
        <v>AB607334.1</v>
      </c>
    </row>
    <row r="50">
      <c r="A50" s="24" t="s">
        <v>3080</v>
      </c>
      <c r="B50" s="24" t="s">
        <v>3066</v>
      </c>
      <c r="C50" s="25">
        <v>0.29</v>
      </c>
      <c r="D50" s="24">
        <v>5.0E-9</v>
      </c>
      <c r="E50" s="24">
        <v>22.94</v>
      </c>
      <c r="F50" s="24">
        <v>7068.0</v>
      </c>
      <c r="G50" s="28" t="str">
        <f>HYPERLINK("https://www.ncbi.nlm.nih.gov/nucleotide/LC202651.1?report=genbank&amp;log$=nucltop&amp;blast_rank=39&amp;RID=NMVB8KG8013","LC202651.1")</f>
        <v>LC202651.1</v>
      </c>
    </row>
    <row r="51">
      <c r="A51" s="24" t="s">
        <v>3081</v>
      </c>
      <c r="B51" s="24" t="s">
        <v>3066</v>
      </c>
      <c r="C51" s="25">
        <v>0.29</v>
      </c>
      <c r="D51" s="24">
        <v>1.0E-8</v>
      </c>
      <c r="E51" s="24">
        <v>22.63</v>
      </c>
      <c r="F51" s="24">
        <v>5403669.0</v>
      </c>
      <c r="G51" s="28" t="str">
        <f>HYPERLINK("https://www.ncbi.nlm.nih.gov/nucleotide/CP099699.1?report=genbank&amp;log$=nucltop&amp;blast_rank=40&amp;RID=NMVB8KG8013","CP099699.1")</f>
        <v>CP099699.1</v>
      </c>
    </row>
    <row r="52">
      <c r="A52" s="24" t="s">
        <v>3082</v>
      </c>
      <c r="B52" s="24" t="s">
        <v>3066</v>
      </c>
      <c r="C52" s="25">
        <v>0.22</v>
      </c>
      <c r="D52" s="24">
        <v>2.0E-8</v>
      </c>
      <c r="E52" s="24">
        <v>24.6</v>
      </c>
      <c r="F52" s="24">
        <v>15745.0</v>
      </c>
      <c r="G52" s="28" t="str">
        <f>HYPERLINK("https://www.ncbi.nlm.nih.gov/nucleotide/AB727652.1?report=genbank&amp;log$=nucltop&amp;blast_rank=41&amp;RID=NMVB8KG8013","AB727652.1")</f>
        <v>AB727652.1</v>
      </c>
    </row>
    <row r="53">
      <c r="A53" s="24" t="s">
        <v>3083</v>
      </c>
      <c r="B53" s="24" t="s">
        <v>3035</v>
      </c>
      <c r="C53" s="25">
        <v>0.22</v>
      </c>
      <c r="D53" s="24">
        <v>3.0E-8</v>
      </c>
      <c r="E53" s="24">
        <v>25.1</v>
      </c>
      <c r="F53" s="24">
        <v>13138.0</v>
      </c>
      <c r="G53" s="28" t="str">
        <f>HYPERLINK("https://www.ncbi.nlm.nih.gov/nucleotide/FO907002.1?report=genbank&amp;log$=nucltop&amp;blast_rank=42&amp;RID=NMVB8KG8013","FO907002.1")</f>
        <v>FO907002.1</v>
      </c>
    </row>
    <row r="54">
      <c r="A54" s="24" t="s">
        <v>3084</v>
      </c>
      <c r="B54" s="24" t="s">
        <v>3085</v>
      </c>
      <c r="C54" s="25">
        <v>0.28</v>
      </c>
      <c r="D54" s="24">
        <v>3.0E-8</v>
      </c>
      <c r="E54" s="24">
        <v>25.99</v>
      </c>
      <c r="F54" s="24">
        <v>6235.0</v>
      </c>
      <c r="G54" s="28" t="str">
        <f>HYPERLINK("https://www.ncbi.nlm.nih.gov/nucleotide/JX569417.1?report=genbank&amp;log$=nucltop&amp;blast_rank=43&amp;RID=NMVB8KG8013","JX569417.1")</f>
        <v>JX569417.1</v>
      </c>
    </row>
    <row r="55">
      <c r="A55" s="24" t="s">
        <v>3086</v>
      </c>
      <c r="B55" s="24" t="s">
        <v>3085</v>
      </c>
      <c r="C55" s="25">
        <v>0.16</v>
      </c>
      <c r="D55" s="24">
        <v>4.0E-8</v>
      </c>
      <c r="E55" s="24">
        <v>30.05</v>
      </c>
      <c r="F55" s="24">
        <v>7842.0</v>
      </c>
      <c r="G55" s="28" t="str">
        <f>HYPERLINK("https://www.ncbi.nlm.nih.gov/nucleotide/JX569444.1?report=genbank&amp;log$=nucltop&amp;blast_rank=44&amp;RID=NMVB8KG8013","JX569444.1")</f>
        <v>JX569444.1</v>
      </c>
    </row>
    <row r="56">
      <c r="A56" s="24" t="s">
        <v>3087</v>
      </c>
      <c r="B56" s="24" t="s">
        <v>3064</v>
      </c>
      <c r="C56" s="25">
        <v>0.14</v>
      </c>
      <c r="D56" s="24">
        <v>5.0E-8</v>
      </c>
      <c r="E56" s="24">
        <v>29.75</v>
      </c>
      <c r="F56" s="24">
        <v>966.0</v>
      </c>
      <c r="G56" s="28" t="str">
        <f>HYPERLINK("https://www.ncbi.nlm.nih.gov/nucleotide/LR728013.1?report=genbank&amp;log$=nucltop&amp;blast_rank=45&amp;RID=NMVB8KG8013","LR728013.1")</f>
        <v>LR728013.1</v>
      </c>
    </row>
    <row r="57">
      <c r="A57" s="24" t="s">
        <v>3088</v>
      </c>
      <c r="B57" s="24" t="s">
        <v>3089</v>
      </c>
      <c r="C57" s="25">
        <v>0.23</v>
      </c>
      <c r="D57" s="24">
        <v>5.0E-8</v>
      </c>
      <c r="E57" s="24">
        <v>25.75</v>
      </c>
      <c r="F57" s="24">
        <v>32509.0</v>
      </c>
      <c r="G57" s="28" t="str">
        <f>HYPERLINK("https://www.ncbi.nlm.nih.gov/nucleotide/AC277381.1?report=genbank&amp;log$=nucltop&amp;blast_rank=46&amp;RID=NMVB8KG8013","AC277381.1")</f>
        <v>AC277381.1</v>
      </c>
    </row>
    <row r="58">
      <c r="A58" s="24" t="s">
        <v>3090</v>
      </c>
      <c r="B58" s="24" t="s">
        <v>3091</v>
      </c>
      <c r="C58" s="25">
        <v>0.14</v>
      </c>
      <c r="D58" s="24">
        <v>3.0E-7</v>
      </c>
      <c r="E58" s="24">
        <v>25.33</v>
      </c>
      <c r="F58" s="24">
        <v>550.0</v>
      </c>
      <c r="G58" s="28" t="str">
        <f>HYPERLINK("https://www.ncbi.nlm.nih.gov/nucleotide/AM084710.1?report=genbank&amp;log$=nucltop&amp;blast_rank=47&amp;RID=NMVB8KG8013","AM084710.1")</f>
        <v>AM084710.1</v>
      </c>
    </row>
    <row r="59">
      <c r="A59" s="24" t="s">
        <v>3092</v>
      </c>
      <c r="B59" s="24" t="s">
        <v>3035</v>
      </c>
      <c r="C59" s="25">
        <v>0.15</v>
      </c>
      <c r="D59" s="24">
        <v>3.0E-7</v>
      </c>
      <c r="E59" s="24">
        <v>26.83</v>
      </c>
      <c r="F59" s="24">
        <v>4493.0</v>
      </c>
      <c r="G59" s="28" t="str">
        <f>HYPERLINK("https://www.ncbi.nlm.nih.gov/nucleotide/FO905478.1?report=genbank&amp;log$=nucltop&amp;blast_rank=48&amp;RID=NMVB8KG8013","FO905478.1")</f>
        <v>FO905478.1</v>
      </c>
    </row>
    <row r="60">
      <c r="A60" s="24" t="s">
        <v>3093</v>
      </c>
      <c r="B60" s="24" t="s">
        <v>3089</v>
      </c>
      <c r="C60" s="25">
        <v>0.19</v>
      </c>
      <c r="D60" s="24">
        <v>5.0E-7</v>
      </c>
      <c r="E60" s="24">
        <v>26.82</v>
      </c>
      <c r="F60" s="24">
        <v>32222.0</v>
      </c>
      <c r="G60" s="28" t="str">
        <f>HYPERLINK("https://www.ncbi.nlm.nih.gov/nucleotide/AC277128.1?report=genbank&amp;log$=nucltop&amp;blast_rank=49&amp;RID=NMVB8KG8013","AC277128.1")</f>
        <v>AC277128.1</v>
      </c>
    </row>
    <row r="61">
      <c r="A61" s="24" t="s">
        <v>3094</v>
      </c>
      <c r="B61" s="24" t="s">
        <v>3085</v>
      </c>
      <c r="C61" s="25">
        <v>0.19</v>
      </c>
      <c r="D61" s="24">
        <v>5.0E-7</v>
      </c>
      <c r="E61" s="24">
        <v>26.98</v>
      </c>
      <c r="F61" s="24">
        <v>13569.0</v>
      </c>
      <c r="G61" s="28" t="str">
        <f>HYPERLINK("https://www.ncbi.nlm.nih.gov/nucleotide/JX569650.1?report=genbank&amp;log$=nucltop&amp;blast_rank=50&amp;RID=NMVB8KG8013","JX569650.1")</f>
        <v>JX569650.1</v>
      </c>
    </row>
    <row r="62">
      <c r="A62" s="24" t="s">
        <v>3095</v>
      </c>
      <c r="B62" s="24" t="s">
        <v>3089</v>
      </c>
      <c r="C62" s="25">
        <v>0.19</v>
      </c>
      <c r="D62" s="24">
        <v>5.0E-7</v>
      </c>
      <c r="E62" s="24">
        <v>26.82</v>
      </c>
      <c r="F62" s="24">
        <v>34980.0</v>
      </c>
      <c r="G62" s="28" t="str">
        <f>HYPERLINK("https://www.ncbi.nlm.nih.gov/nucleotide/AC277049.1?report=genbank&amp;log$=nucltop&amp;blast_rank=51&amp;RID=NMVB8KG8013","AC277049.1")</f>
        <v>AC277049.1</v>
      </c>
    </row>
    <row r="63">
      <c r="A63" s="24" t="s">
        <v>3096</v>
      </c>
      <c r="B63" s="24" t="s">
        <v>3089</v>
      </c>
      <c r="C63" s="25">
        <v>0.2</v>
      </c>
      <c r="D63" s="24">
        <v>6.0E-7</v>
      </c>
      <c r="E63" s="24">
        <v>26.16</v>
      </c>
      <c r="F63" s="24">
        <v>34260.0</v>
      </c>
      <c r="G63" s="28" t="str">
        <f>HYPERLINK("https://www.ncbi.nlm.nih.gov/nucleotide/AC277034.1?report=genbank&amp;log$=nucltop&amp;blast_rank=52&amp;RID=NMVB8KG8013","AC277034.1")</f>
        <v>AC277034.1</v>
      </c>
    </row>
    <row r="64">
      <c r="A64" s="24" t="s">
        <v>3097</v>
      </c>
      <c r="B64" s="24" t="s">
        <v>3089</v>
      </c>
      <c r="C64" s="25">
        <v>0.17</v>
      </c>
      <c r="D64" s="24">
        <v>7.0E-7</v>
      </c>
      <c r="E64" s="24">
        <v>26.8</v>
      </c>
      <c r="F64" s="24">
        <v>34248.0</v>
      </c>
      <c r="G64" s="28" t="str">
        <f>HYPERLINK("https://www.ncbi.nlm.nih.gov/nucleotide/AC277184.1?report=genbank&amp;log$=nucltop&amp;blast_rank=53&amp;RID=NMVB8KG8013","AC277184.1")</f>
        <v>AC277184.1</v>
      </c>
    </row>
    <row r="65">
      <c r="A65" s="24" t="s">
        <v>3098</v>
      </c>
      <c r="B65" s="24" t="s">
        <v>3089</v>
      </c>
      <c r="C65" s="25">
        <v>0.17</v>
      </c>
      <c r="D65" s="24">
        <v>8.0E-7</v>
      </c>
      <c r="E65" s="24">
        <v>26.8</v>
      </c>
      <c r="F65" s="24">
        <v>32610.0</v>
      </c>
      <c r="G65" s="28" t="str">
        <f>HYPERLINK("https://www.ncbi.nlm.nih.gov/nucleotide/AC277293.1?report=genbank&amp;log$=nucltop&amp;blast_rank=54&amp;RID=NMVB8KG8013","AC277293.1")</f>
        <v>AC277293.1</v>
      </c>
    </row>
    <row r="66">
      <c r="A66" s="24" t="s">
        <v>3099</v>
      </c>
      <c r="B66" s="24" t="s">
        <v>3089</v>
      </c>
      <c r="C66" s="25">
        <v>0.17</v>
      </c>
      <c r="D66" s="24">
        <v>8.0E-7</v>
      </c>
      <c r="E66" s="24">
        <v>26.8</v>
      </c>
      <c r="F66" s="24">
        <v>29244.0</v>
      </c>
      <c r="G66" s="28" t="str">
        <f>HYPERLINK("https://www.ncbi.nlm.nih.gov/nucleotide/AC277222.1?report=genbank&amp;log$=nucltop&amp;blast_rank=55&amp;RID=NMVB8KG8013","AC277222.1")</f>
        <v>AC277222.1</v>
      </c>
    </row>
    <row r="67">
      <c r="A67" s="24" t="s">
        <v>3100</v>
      </c>
      <c r="B67" s="24" t="s">
        <v>3089</v>
      </c>
      <c r="C67" s="25">
        <v>0.17</v>
      </c>
      <c r="D67" s="24">
        <v>8.0E-7</v>
      </c>
      <c r="E67" s="24">
        <v>26.8</v>
      </c>
      <c r="F67" s="24">
        <v>32270.0</v>
      </c>
      <c r="G67" s="28" t="str">
        <f>HYPERLINK("https://www.ncbi.nlm.nih.gov/nucleotide/AC277366.1?report=genbank&amp;log$=nucltop&amp;blast_rank=56&amp;RID=NMVB8KG8013","AC277366.1")</f>
        <v>AC277366.1</v>
      </c>
    </row>
    <row r="68">
      <c r="A68" s="24" t="s">
        <v>3101</v>
      </c>
      <c r="B68" s="24" t="s">
        <v>3089</v>
      </c>
      <c r="C68" s="25">
        <v>0.17</v>
      </c>
      <c r="D68" s="24">
        <v>8.0E-7</v>
      </c>
      <c r="E68" s="24">
        <v>26.8</v>
      </c>
      <c r="F68" s="24">
        <v>33083.0</v>
      </c>
      <c r="G68" s="28" t="str">
        <f>HYPERLINK("https://www.ncbi.nlm.nih.gov/nucleotide/AC277256.1?report=genbank&amp;log$=nucltop&amp;blast_rank=57&amp;RID=NMVB8KG8013","AC277256.1")</f>
        <v>AC277256.1</v>
      </c>
    </row>
    <row r="69">
      <c r="A69" s="24" t="s">
        <v>3102</v>
      </c>
      <c r="B69" s="24" t="s">
        <v>3089</v>
      </c>
      <c r="C69" s="25">
        <v>0.17</v>
      </c>
      <c r="D69" s="24">
        <v>8.0E-7</v>
      </c>
      <c r="E69" s="24">
        <v>26.8</v>
      </c>
      <c r="F69" s="24">
        <v>33086.0</v>
      </c>
      <c r="G69" s="28" t="str">
        <f>HYPERLINK("https://www.ncbi.nlm.nih.gov/nucleotide/AC277136.1?report=genbank&amp;log$=nucltop&amp;blast_rank=58&amp;RID=NMVB8KG8013","AC277136.1")</f>
        <v>AC277136.1</v>
      </c>
    </row>
    <row r="70">
      <c r="A70" s="24" t="s">
        <v>3103</v>
      </c>
      <c r="B70" s="24" t="s">
        <v>3089</v>
      </c>
      <c r="C70" s="25">
        <v>0.17</v>
      </c>
      <c r="D70" s="24">
        <v>8.0E-7</v>
      </c>
      <c r="E70" s="24">
        <v>26.8</v>
      </c>
      <c r="F70" s="24">
        <v>33088.0</v>
      </c>
      <c r="G70" s="28" t="str">
        <f>HYPERLINK("https://www.ncbi.nlm.nih.gov/nucleotide/AC277380.1?report=genbank&amp;log$=nucltop&amp;blast_rank=59&amp;RID=NMVB8KG8013","AC277380.1")</f>
        <v>AC277380.1</v>
      </c>
    </row>
    <row r="71">
      <c r="A71" s="24" t="s">
        <v>3104</v>
      </c>
      <c r="B71" s="24" t="s">
        <v>3089</v>
      </c>
      <c r="C71" s="25">
        <v>0.17</v>
      </c>
      <c r="D71" s="24">
        <v>8.0E-7</v>
      </c>
      <c r="E71" s="24">
        <v>26.8</v>
      </c>
      <c r="F71" s="24">
        <v>33755.0</v>
      </c>
      <c r="G71" s="28" t="str">
        <f>HYPERLINK("https://www.ncbi.nlm.nih.gov/nucleotide/AC277114.1?report=genbank&amp;log$=nucltop&amp;blast_rank=60&amp;RID=NMVB8KG8013","AC277114.1")</f>
        <v>AC277114.1</v>
      </c>
    </row>
    <row r="72">
      <c r="A72" s="24" t="s">
        <v>3105</v>
      </c>
      <c r="B72" s="24" t="s">
        <v>3089</v>
      </c>
      <c r="C72" s="25">
        <v>0.17</v>
      </c>
      <c r="D72" s="24">
        <v>8.0E-7</v>
      </c>
      <c r="E72" s="24">
        <v>26.8</v>
      </c>
      <c r="F72" s="24">
        <v>33877.0</v>
      </c>
      <c r="G72" s="28" t="str">
        <f>HYPERLINK("https://www.ncbi.nlm.nih.gov/nucleotide/AC277264.1?report=genbank&amp;log$=nucltop&amp;blast_rank=61&amp;RID=NMVB8KG8013","AC277264.1")</f>
        <v>AC277264.1</v>
      </c>
    </row>
    <row r="73">
      <c r="A73" s="24" t="s">
        <v>3106</v>
      </c>
      <c r="B73" s="24" t="s">
        <v>3089</v>
      </c>
      <c r="C73" s="25">
        <v>0.17</v>
      </c>
      <c r="D73" s="24">
        <v>8.0E-7</v>
      </c>
      <c r="E73" s="24">
        <v>26.8</v>
      </c>
      <c r="F73" s="24">
        <v>33961.0</v>
      </c>
      <c r="G73" s="28" t="str">
        <f>HYPERLINK("https://www.ncbi.nlm.nih.gov/nucleotide/AC277328.1?report=genbank&amp;log$=nucltop&amp;blast_rank=62&amp;RID=NMVB8KG8013","AC277328.1")</f>
        <v>AC277328.1</v>
      </c>
    </row>
    <row r="74">
      <c r="A74" s="24" t="s">
        <v>3107</v>
      </c>
      <c r="B74" s="24" t="s">
        <v>3089</v>
      </c>
      <c r="C74" s="25">
        <v>0.17</v>
      </c>
      <c r="D74" s="24">
        <v>8.0E-7</v>
      </c>
      <c r="E74" s="24">
        <v>26.8</v>
      </c>
      <c r="F74" s="24">
        <v>34234.0</v>
      </c>
      <c r="G74" s="28" t="str">
        <f>HYPERLINK("https://www.ncbi.nlm.nih.gov/nucleotide/AC277059.1?report=genbank&amp;log$=nucltop&amp;blast_rank=63&amp;RID=NMVB8KG8013","AC277059.1")</f>
        <v>AC277059.1</v>
      </c>
    </row>
    <row r="75">
      <c r="A75" s="24" t="s">
        <v>3108</v>
      </c>
      <c r="B75" s="24" t="s">
        <v>3089</v>
      </c>
      <c r="C75" s="25">
        <v>0.17</v>
      </c>
      <c r="D75" s="24">
        <v>8.0E-7</v>
      </c>
      <c r="E75" s="24">
        <v>26.8</v>
      </c>
      <c r="F75" s="24">
        <v>34252.0</v>
      </c>
      <c r="G75" s="28" t="str">
        <f>HYPERLINK("https://www.ncbi.nlm.nih.gov/nucleotide/AC277127.1?report=genbank&amp;log$=nucltop&amp;blast_rank=64&amp;RID=NMVB8KG8013","AC277127.1")</f>
        <v>AC277127.1</v>
      </c>
    </row>
    <row r="76">
      <c r="A76" s="24" t="s">
        <v>3109</v>
      </c>
      <c r="B76" s="24" t="s">
        <v>3089</v>
      </c>
      <c r="C76" s="25">
        <v>0.17</v>
      </c>
      <c r="D76" s="24">
        <v>8.0E-7</v>
      </c>
      <c r="E76" s="24">
        <v>26.8</v>
      </c>
      <c r="F76" s="24">
        <v>34409.0</v>
      </c>
      <c r="G76" s="28" t="str">
        <f>HYPERLINK("https://www.ncbi.nlm.nih.gov/nucleotide/AC277084.1?report=genbank&amp;log$=nucltop&amp;blast_rank=65&amp;RID=NMVB8KG8013","AC277084.1")</f>
        <v>AC277084.1</v>
      </c>
    </row>
    <row r="77">
      <c r="A77" s="24" t="s">
        <v>3110</v>
      </c>
      <c r="B77" s="24" t="s">
        <v>3089</v>
      </c>
      <c r="C77" s="25">
        <v>0.17</v>
      </c>
      <c r="D77" s="24">
        <v>8.0E-7</v>
      </c>
      <c r="E77" s="24">
        <v>26.8</v>
      </c>
      <c r="F77" s="24">
        <v>34865.0</v>
      </c>
      <c r="G77" s="28" t="str">
        <f>HYPERLINK("https://www.ncbi.nlm.nih.gov/nucleotide/AC277352.1?report=genbank&amp;log$=nucltop&amp;blast_rank=66&amp;RID=NMVB8KG8013","AC277352.1")</f>
        <v>AC277352.1</v>
      </c>
    </row>
    <row r="78">
      <c r="A78" s="24" t="s">
        <v>3111</v>
      </c>
      <c r="B78" s="24" t="s">
        <v>3089</v>
      </c>
      <c r="C78" s="25">
        <v>0.17</v>
      </c>
      <c r="D78" s="24">
        <v>8.0E-7</v>
      </c>
      <c r="E78" s="24">
        <v>26.8</v>
      </c>
      <c r="F78" s="24">
        <v>34867.0</v>
      </c>
      <c r="G78" s="28" t="str">
        <f>HYPERLINK("https://www.ncbi.nlm.nih.gov/nucleotide/AC277372.1?report=genbank&amp;log$=nucltop&amp;blast_rank=67&amp;RID=NMVB8KG8013","AC277372.1")</f>
        <v>AC277372.1</v>
      </c>
    </row>
    <row r="79">
      <c r="A79" s="24" t="s">
        <v>3112</v>
      </c>
      <c r="B79" s="24" t="s">
        <v>3089</v>
      </c>
      <c r="C79" s="25">
        <v>0.17</v>
      </c>
      <c r="D79" s="24">
        <v>8.0E-7</v>
      </c>
      <c r="E79" s="24">
        <v>26.8</v>
      </c>
      <c r="F79" s="24">
        <v>34918.0</v>
      </c>
      <c r="G79" s="28" t="str">
        <f>HYPERLINK("https://www.ncbi.nlm.nih.gov/nucleotide/AC277148.1?report=genbank&amp;log$=nucltop&amp;blast_rank=68&amp;RID=NMVB8KG8013","AC277148.1")</f>
        <v>AC277148.1</v>
      </c>
    </row>
    <row r="80">
      <c r="A80" s="24" t="s">
        <v>3113</v>
      </c>
      <c r="B80" s="24" t="s">
        <v>3089</v>
      </c>
      <c r="C80" s="25">
        <v>0.17</v>
      </c>
      <c r="D80" s="24">
        <v>8.0E-7</v>
      </c>
      <c r="E80" s="24">
        <v>26.8</v>
      </c>
      <c r="F80" s="24">
        <v>35295.0</v>
      </c>
      <c r="G80" s="28" t="str">
        <f>HYPERLINK("https://www.ncbi.nlm.nih.gov/nucleotide/AC277330.1?report=genbank&amp;log$=nucltop&amp;blast_rank=69&amp;RID=NMVB8KG8013","AC277330.1")</f>
        <v>AC277330.1</v>
      </c>
    </row>
    <row r="81">
      <c r="A81" s="24" t="s">
        <v>3114</v>
      </c>
      <c r="B81" s="24" t="s">
        <v>3089</v>
      </c>
      <c r="C81" s="25">
        <v>0.17</v>
      </c>
      <c r="D81" s="24">
        <v>8.0E-7</v>
      </c>
      <c r="E81" s="24">
        <v>26.8</v>
      </c>
      <c r="F81" s="24">
        <v>35526.0</v>
      </c>
      <c r="G81" s="28" t="str">
        <f>HYPERLINK("https://www.ncbi.nlm.nih.gov/nucleotide/AC277051.1?report=genbank&amp;log$=nucltop&amp;blast_rank=70&amp;RID=NMVB8KG8013","AC277051.1")</f>
        <v>AC277051.1</v>
      </c>
    </row>
    <row r="82">
      <c r="A82" s="24" t="s">
        <v>3115</v>
      </c>
      <c r="B82" s="24" t="s">
        <v>3089</v>
      </c>
      <c r="C82" s="25">
        <v>0.17</v>
      </c>
      <c r="D82" s="24">
        <v>8.0E-7</v>
      </c>
      <c r="E82" s="24">
        <v>26.8</v>
      </c>
      <c r="F82" s="24">
        <v>35709.0</v>
      </c>
      <c r="G82" s="28" t="str">
        <f>HYPERLINK("https://www.ncbi.nlm.nih.gov/nucleotide/AC277234.1?report=genbank&amp;log$=nucltop&amp;blast_rank=71&amp;RID=NMVB8KG8013","AC277234.1")</f>
        <v>AC277234.1</v>
      </c>
    </row>
    <row r="83">
      <c r="A83" s="24" t="s">
        <v>3116</v>
      </c>
      <c r="B83" s="24" t="s">
        <v>3089</v>
      </c>
      <c r="C83" s="25">
        <v>0.17</v>
      </c>
      <c r="D83" s="24">
        <v>8.0E-7</v>
      </c>
      <c r="E83" s="24">
        <v>26.8</v>
      </c>
      <c r="F83" s="24">
        <v>36492.0</v>
      </c>
      <c r="G83" s="28" t="str">
        <f>HYPERLINK("https://www.ncbi.nlm.nih.gov/nucleotide/AC277139.1?report=genbank&amp;log$=nucltop&amp;blast_rank=72&amp;RID=NMVB8KG8013","AC277139.1")</f>
        <v>AC277139.1</v>
      </c>
    </row>
    <row r="84">
      <c r="A84" s="24" t="s">
        <v>3117</v>
      </c>
      <c r="B84" s="24" t="s">
        <v>3089</v>
      </c>
      <c r="C84" s="25">
        <v>0.17</v>
      </c>
      <c r="D84" s="24">
        <v>8.0E-7</v>
      </c>
      <c r="E84" s="24">
        <v>26.8</v>
      </c>
      <c r="F84" s="24">
        <v>36960.0</v>
      </c>
      <c r="G84" s="28" t="str">
        <f>HYPERLINK("https://www.ncbi.nlm.nih.gov/nucleotide/AC277181.1?report=genbank&amp;log$=nucltop&amp;blast_rank=73&amp;RID=NMVB8KG8013","AC277181.1")</f>
        <v>AC277181.1</v>
      </c>
    </row>
    <row r="85">
      <c r="A85" s="24" t="s">
        <v>3118</v>
      </c>
      <c r="B85" s="24" t="s">
        <v>3089</v>
      </c>
      <c r="C85" s="25">
        <v>0.17</v>
      </c>
      <c r="D85" s="24">
        <v>8.0E-7</v>
      </c>
      <c r="E85" s="24">
        <v>26.8</v>
      </c>
      <c r="F85" s="24">
        <v>37182.0</v>
      </c>
      <c r="G85" s="28" t="str">
        <f>HYPERLINK("https://www.ncbi.nlm.nih.gov/nucleotide/AC277278.1?report=genbank&amp;log$=nucltop&amp;blast_rank=74&amp;RID=NMVB8KG8013","AC277278.1")</f>
        <v>AC277278.1</v>
      </c>
    </row>
    <row r="86">
      <c r="A86" s="24" t="s">
        <v>3119</v>
      </c>
      <c r="B86" s="24" t="s">
        <v>3089</v>
      </c>
      <c r="C86" s="25">
        <v>0.17</v>
      </c>
      <c r="D86" s="24">
        <v>8.0E-7</v>
      </c>
      <c r="E86" s="24">
        <v>26.8</v>
      </c>
      <c r="F86" s="24">
        <v>37224.0</v>
      </c>
      <c r="G86" s="28" t="str">
        <f>HYPERLINK("https://www.ncbi.nlm.nih.gov/nucleotide/AC277125.1?report=genbank&amp;log$=nucltop&amp;blast_rank=75&amp;RID=NMVB8KG8013","AC277125.1")</f>
        <v>AC277125.1</v>
      </c>
    </row>
    <row r="87">
      <c r="A87" s="24" t="s">
        <v>3120</v>
      </c>
      <c r="B87" s="24" t="s">
        <v>3089</v>
      </c>
      <c r="C87" s="25">
        <v>0.22</v>
      </c>
      <c r="D87" s="24">
        <v>8.0E-7</v>
      </c>
      <c r="E87" s="24">
        <v>26.8</v>
      </c>
      <c r="F87" s="24">
        <v>38459.0</v>
      </c>
      <c r="G87" s="28" t="str">
        <f>HYPERLINK("https://www.ncbi.nlm.nih.gov/nucleotide/AC277269.1?report=genbank&amp;log$=nucltop&amp;blast_rank=76&amp;RID=NMVB8KG8013","AC277269.1")</f>
        <v>AC277269.1</v>
      </c>
    </row>
    <row r="88">
      <c r="A88" s="24" t="s">
        <v>3121</v>
      </c>
      <c r="B88" s="24" t="s">
        <v>3089</v>
      </c>
      <c r="C88" s="25">
        <v>0.17</v>
      </c>
      <c r="D88" s="24">
        <v>8.0E-7</v>
      </c>
      <c r="E88" s="24">
        <v>26.8</v>
      </c>
      <c r="F88" s="24">
        <v>39309.0</v>
      </c>
      <c r="G88" s="28" t="str">
        <f>HYPERLINK("https://www.ncbi.nlm.nih.gov/nucleotide/AC277162.1?report=genbank&amp;log$=nucltop&amp;blast_rank=77&amp;RID=NMVB8KG8013","AC277162.1")</f>
        <v>AC277162.1</v>
      </c>
    </row>
    <row r="89">
      <c r="A89" s="24" t="s">
        <v>3122</v>
      </c>
      <c r="B89" s="24" t="s">
        <v>3089</v>
      </c>
      <c r="C89" s="25">
        <v>0.17</v>
      </c>
      <c r="D89" s="24">
        <v>8.0E-7</v>
      </c>
      <c r="E89" s="24">
        <v>26.8</v>
      </c>
      <c r="F89" s="24">
        <v>40698.0</v>
      </c>
      <c r="G89" s="28" t="str">
        <f>HYPERLINK("https://www.ncbi.nlm.nih.gov/nucleotide/AC277378.1?report=genbank&amp;log$=nucltop&amp;blast_rank=78&amp;RID=NMVB8KG8013","AC277378.1")</f>
        <v>AC277378.1</v>
      </c>
    </row>
    <row r="90">
      <c r="A90" s="24" t="s">
        <v>3123</v>
      </c>
      <c r="B90" s="24" t="s">
        <v>3066</v>
      </c>
      <c r="C90" s="25">
        <v>0.29</v>
      </c>
      <c r="D90" s="24">
        <v>9.0E-7</v>
      </c>
      <c r="E90" s="24">
        <v>22.22</v>
      </c>
      <c r="F90" s="24">
        <v>55449.0</v>
      </c>
      <c r="G90" s="28" t="str">
        <f>HYPERLINK("https://www.ncbi.nlm.nih.gov/nucleotide/LC636471.1?report=genbank&amp;log$=nucltop&amp;blast_rank=79&amp;RID=NMVB8KG8013","LC636471.1")</f>
        <v>LC636471.1</v>
      </c>
    </row>
    <row r="91">
      <c r="A91" s="24" t="s">
        <v>3124</v>
      </c>
      <c r="B91" s="24" t="s">
        <v>3125</v>
      </c>
      <c r="C91" s="25">
        <v>0.17</v>
      </c>
      <c r="D91" s="24">
        <v>9.0E-7</v>
      </c>
      <c r="E91" s="24">
        <v>29.52</v>
      </c>
      <c r="F91" s="24">
        <v>2958210.0</v>
      </c>
      <c r="G91" s="28" t="str">
        <f>HYPERLINK("https://www.ncbi.nlm.nih.gov/nucleotide/CP062563.1?report=genbank&amp;log$=nucltop&amp;blast_rank=80&amp;RID=NMVB8KG8013","CP062563.1")</f>
        <v>CP062563.1</v>
      </c>
    </row>
    <row r="92">
      <c r="A92" s="24" t="s">
        <v>3126</v>
      </c>
      <c r="B92" s="24" t="s">
        <v>3089</v>
      </c>
      <c r="C92" s="25">
        <v>0.17</v>
      </c>
      <c r="D92" s="24">
        <v>1.0E-6</v>
      </c>
      <c r="E92" s="24">
        <v>26.8</v>
      </c>
      <c r="F92" s="24">
        <v>31507.0</v>
      </c>
      <c r="G92" s="28" t="str">
        <f>HYPERLINK("https://www.ncbi.nlm.nih.gov/nucleotide/AC277133.1?report=genbank&amp;log$=nucltop&amp;blast_rank=81&amp;RID=NMVB8KG8013","AC277133.1")</f>
        <v>AC277133.1</v>
      </c>
    </row>
    <row r="93">
      <c r="A93" s="24" t="s">
        <v>3127</v>
      </c>
      <c r="B93" s="24" t="s">
        <v>3128</v>
      </c>
      <c r="C93" s="25">
        <v>0.15</v>
      </c>
      <c r="D93" s="24">
        <v>4.0E-6</v>
      </c>
      <c r="E93" s="24">
        <v>29.82</v>
      </c>
      <c r="F93" s="24">
        <v>1677.0</v>
      </c>
      <c r="G93" s="28" t="str">
        <f>HYPERLINK("https://www.ncbi.nlm.nih.gov/nucleotide/AF500792.1?report=genbank&amp;log$=nucltop&amp;blast_rank=82&amp;RID=NMVB8KG8013","AF500792.1")</f>
        <v>AF500792.1</v>
      </c>
    </row>
    <row r="94">
      <c r="A94" s="24" t="s">
        <v>3129</v>
      </c>
      <c r="B94" s="24" t="s">
        <v>3089</v>
      </c>
      <c r="C94" s="25">
        <v>0.16</v>
      </c>
      <c r="D94" s="24">
        <v>4.0E-6</v>
      </c>
      <c r="E94" s="24">
        <v>27.81</v>
      </c>
      <c r="F94" s="24">
        <v>32898.0</v>
      </c>
      <c r="G94" s="28" t="str">
        <f>HYPERLINK("https://www.ncbi.nlm.nih.gov/nucleotide/AC277178.1?report=genbank&amp;log$=nucltop&amp;blast_rank=83&amp;RID=NMVB8KG8013","AC277178.1")</f>
        <v>AC277178.1</v>
      </c>
    </row>
    <row r="95">
      <c r="A95" s="24" t="s">
        <v>3130</v>
      </c>
      <c r="B95" s="24" t="s">
        <v>3089</v>
      </c>
      <c r="C95" s="25">
        <v>0.16</v>
      </c>
      <c r="D95" s="24">
        <v>4.0E-6</v>
      </c>
      <c r="E95" s="24">
        <v>27.81</v>
      </c>
      <c r="F95" s="24">
        <v>34751.0</v>
      </c>
      <c r="G95" s="28" t="str">
        <f>HYPERLINK("https://www.ncbi.nlm.nih.gov/nucleotide/AC277172.1?report=genbank&amp;log$=nucltop&amp;blast_rank=84&amp;RID=NMVB8KG8013","AC277172.1")</f>
        <v>AC277172.1</v>
      </c>
    </row>
    <row r="96">
      <c r="A96" s="24" t="s">
        <v>3131</v>
      </c>
      <c r="B96" s="24" t="s">
        <v>3089</v>
      </c>
      <c r="C96" s="25">
        <v>0.16</v>
      </c>
      <c r="D96" s="24">
        <v>4.0E-6</v>
      </c>
      <c r="E96" s="24">
        <v>27.81</v>
      </c>
      <c r="F96" s="24">
        <v>36414.0</v>
      </c>
      <c r="G96" s="28" t="str">
        <f>HYPERLINK("https://www.ncbi.nlm.nih.gov/nucleotide/AC277055.1?report=genbank&amp;log$=nucltop&amp;blast_rank=85&amp;RID=NMVB8KG8013","AC277055.1")</f>
        <v>AC277055.1</v>
      </c>
    </row>
    <row r="97">
      <c r="A97" s="24" t="s">
        <v>3132</v>
      </c>
      <c r="B97" s="24" t="s">
        <v>3035</v>
      </c>
      <c r="C97" s="25">
        <v>0.23</v>
      </c>
      <c r="D97" s="24">
        <v>1.0E-5</v>
      </c>
      <c r="E97" s="24">
        <v>22.78</v>
      </c>
      <c r="F97" s="24">
        <v>250629.0</v>
      </c>
      <c r="G97" s="28" t="str">
        <f>HYPERLINK("https://www.ncbi.nlm.nih.gov/nucleotide/FO906080.1?report=genbank&amp;log$=nucltop&amp;blast_rank=86&amp;RID=NMVB8KG8013","FO906080.1")</f>
        <v>FO906080.1</v>
      </c>
    </row>
    <row r="98">
      <c r="A98" s="24" t="s">
        <v>3133</v>
      </c>
      <c r="B98" s="24" t="s">
        <v>3035</v>
      </c>
      <c r="C98" s="25">
        <v>0.13</v>
      </c>
      <c r="D98" s="24">
        <v>3.0E-5</v>
      </c>
      <c r="E98" s="24">
        <v>27.59</v>
      </c>
      <c r="F98" s="24">
        <v>26955.0</v>
      </c>
      <c r="G98" s="28" t="str">
        <f>HYPERLINK("https://www.ncbi.nlm.nih.gov/nucleotide/FO906710.1?report=genbank&amp;log$=nucltop&amp;blast_rank=87&amp;RID=NMVB8KG8013","FO906710.1")</f>
        <v>FO906710.1</v>
      </c>
    </row>
    <row r="99">
      <c r="A99" s="24" t="s">
        <v>3134</v>
      </c>
      <c r="B99" s="24" t="s">
        <v>3085</v>
      </c>
      <c r="C99" s="25">
        <v>0.21</v>
      </c>
      <c r="D99" s="24">
        <v>3.0E-5</v>
      </c>
      <c r="E99" s="24">
        <v>29.05</v>
      </c>
      <c r="F99" s="24">
        <v>17343.0</v>
      </c>
      <c r="G99" s="28" t="str">
        <f>HYPERLINK("https://www.ncbi.nlm.nih.gov/nucleotide/JX569439.1?report=genbank&amp;log$=nucltop&amp;blast_rank=88&amp;RID=NMVB8KG8013","JX569439.1")</f>
        <v>JX569439.1</v>
      </c>
    </row>
    <row r="100">
      <c r="A100" s="24" t="s">
        <v>3135</v>
      </c>
      <c r="B100" s="24" t="s">
        <v>3125</v>
      </c>
      <c r="C100" s="25">
        <v>0.15</v>
      </c>
      <c r="D100" s="24">
        <v>3.0E-5</v>
      </c>
      <c r="E100" s="24">
        <v>28.02</v>
      </c>
      <c r="F100" s="24">
        <v>2718058.0</v>
      </c>
      <c r="G100" s="28" t="str">
        <f>HYPERLINK("https://www.ncbi.nlm.nih.gov/nucleotide/CP062564.1?report=genbank&amp;log$=nucltop&amp;blast_rank=89&amp;RID=NMVB8KG8013","CP062564.1")</f>
        <v>CP062564.1</v>
      </c>
    </row>
    <row r="101">
      <c r="A101" s="24" t="s">
        <v>3136</v>
      </c>
      <c r="B101" s="24" t="s">
        <v>3085</v>
      </c>
      <c r="C101" s="25">
        <v>0.19</v>
      </c>
      <c r="D101" s="24">
        <v>2.0E-4</v>
      </c>
      <c r="E101" s="24">
        <v>25.0</v>
      </c>
      <c r="F101" s="24">
        <v>17065.0</v>
      </c>
      <c r="G101" s="28" t="str">
        <f>HYPERLINK("https://www.ncbi.nlm.nih.gov/nucleotide/JX569655.1?report=genbank&amp;log$=nucltop&amp;blast_rank=90&amp;RID=NMVB8KG8013","JX569655.1")</f>
        <v>JX569655.1</v>
      </c>
    </row>
    <row r="102">
      <c r="A102" s="24" t="s">
        <v>3137</v>
      </c>
      <c r="B102" s="24" t="s">
        <v>3089</v>
      </c>
      <c r="C102" s="25">
        <v>0.1</v>
      </c>
      <c r="D102" s="24">
        <v>2.0E-4</v>
      </c>
      <c r="E102" s="24">
        <v>32.2</v>
      </c>
      <c r="F102" s="24">
        <v>38255.0</v>
      </c>
      <c r="G102" s="28" t="str">
        <f>HYPERLINK("https://www.ncbi.nlm.nih.gov/nucleotide/AC277111.1?report=genbank&amp;log$=nucltop&amp;blast_rank=91&amp;RID=NMVB8KG8013","AC277111.1")</f>
        <v>AC277111.1</v>
      </c>
    </row>
    <row r="103">
      <c r="A103" s="24" t="s">
        <v>3138</v>
      </c>
      <c r="B103" s="24" t="s">
        <v>3066</v>
      </c>
      <c r="C103" s="25">
        <v>0.29</v>
      </c>
      <c r="D103" s="24">
        <v>4.0E-4</v>
      </c>
      <c r="E103" s="24">
        <v>21.58</v>
      </c>
      <c r="F103" s="24">
        <v>56183.0</v>
      </c>
      <c r="G103" s="28" t="str">
        <f>HYPERLINK("https://www.ncbi.nlm.nih.gov/nucleotide/LC636472.1?report=genbank&amp;log$=nucltop&amp;blast_rank=92&amp;RID=NMVB8KG8013","LC636472.1")</f>
        <v>LC636472.1</v>
      </c>
    </row>
    <row r="104">
      <c r="A104" s="24" t="s">
        <v>3139</v>
      </c>
      <c r="B104" s="24" t="s">
        <v>3085</v>
      </c>
      <c r="C104" s="25">
        <v>0.25</v>
      </c>
      <c r="D104" s="24">
        <v>6.0E-4</v>
      </c>
      <c r="E104" s="24">
        <v>23.57</v>
      </c>
      <c r="F104" s="24">
        <v>9438.0</v>
      </c>
      <c r="G104" s="28" t="str">
        <f>HYPERLINK("https://www.ncbi.nlm.nih.gov/nucleotide/JX569452.1?report=genbank&amp;log$=nucltop&amp;blast_rank=93&amp;RID=NMVB8KG8013","JX569452.1")</f>
        <v>JX569452.1</v>
      </c>
    </row>
    <row r="105">
      <c r="A105" s="24" t="s">
        <v>3140</v>
      </c>
      <c r="B105" s="24" t="s">
        <v>3035</v>
      </c>
      <c r="C105" s="25">
        <v>0.1</v>
      </c>
      <c r="D105" s="24">
        <v>0.003</v>
      </c>
      <c r="E105" s="24">
        <v>25.86</v>
      </c>
      <c r="F105" s="24">
        <v>236098.0</v>
      </c>
      <c r="G105" s="28" t="str">
        <f>HYPERLINK("https://www.ncbi.nlm.nih.gov/nucleotide/FO906079.1?report=genbank&amp;log$=nucltop&amp;blast_rank=94&amp;RID=NMVB8KG8013","FO906079.1")</f>
        <v>FO906079.1</v>
      </c>
    </row>
    <row r="106">
      <c r="A106" s="24" t="s">
        <v>3141</v>
      </c>
      <c r="B106" s="24" t="s">
        <v>3125</v>
      </c>
      <c r="C106" s="25">
        <v>0.15</v>
      </c>
      <c r="D106" s="24">
        <v>0.005</v>
      </c>
      <c r="E106" s="24">
        <v>27.89</v>
      </c>
      <c r="F106" s="24">
        <v>3876196.0</v>
      </c>
      <c r="G106" s="28" t="str">
        <f>HYPERLINK("https://www.ncbi.nlm.nih.gov/nucleotide/CP062561.1?report=genbank&amp;log$=nucltop&amp;blast_rank=95&amp;RID=NMVB8KG8013","CP062561.1")</f>
        <v>CP062561.1</v>
      </c>
    </row>
    <row r="107">
      <c r="A107" s="24" t="s">
        <v>3142</v>
      </c>
      <c r="B107" s="24" t="s">
        <v>3085</v>
      </c>
      <c r="C107" s="25">
        <v>0.11</v>
      </c>
      <c r="D107" s="24">
        <v>0.006</v>
      </c>
      <c r="E107" s="24">
        <v>31.4</v>
      </c>
      <c r="F107" s="24">
        <v>7608.0</v>
      </c>
      <c r="G107" s="28" t="str">
        <f>HYPERLINK("https://www.ncbi.nlm.nih.gov/nucleotide/JX569423.1?report=genbank&amp;log$=nucltop&amp;blast_rank=96&amp;RID=NMVB8KG8013","JX569423.1")</f>
        <v>JX569423.1</v>
      </c>
    </row>
    <row r="108">
      <c r="A108" s="24" t="s">
        <v>3143</v>
      </c>
      <c r="B108" s="24" t="s">
        <v>3125</v>
      </c>
      <c r="C108" s="25">
        <v>0.17</v>
      </c>
      <c r="D108" s="24">
        <v>0.007</v>
      </c>
      <c r="E108" s="24">
        <v>23.62</v>
      </c>
      <c r="F108" s="24">
        <v>2206460.0</v>
      </c>
      <c r="G108" s="28" t="str">
        <f>HYPERLINK("https://www.ncbi.nlm.nih.gov/nucleotide/CP062569.1?report=genbank&amp;log$=nucltop&amp;blast_rank=97&amp;RID=NMVB8KG8013","CP062569.1")</f>
        <v>CP062569.1</v>
      </c>
    </row>
    <row r="109">
      <c r="A109" s="24" t="s">
        <v>3144</v>
      </c>
      <c r="B109" s="24" t="s">
        <v>3035</v>
      </c>
      <c r="C109" s="25">
        <v>0.1</v>
      </c>
      <c r="D109" s="24">
        <v>0.008</v>
      </c>
      <c r="E109" s="24">
        <v>25.93</v>
      </c>
      <c r="F109" s="24">
        <v>1186800.0</v>
      </c>
      <c r="G109" s="28" t="str">
        <f>HYPERLINK("https://www.ncbi.nlm.nih.gov/nucleotide/FO906089.1?report=genbank&amp;log$=nucltop&amp;blast_rank=98&amp;RID=NMVB8KG8013","FO906089.1")</f>
        <v>FO906089.1</v>
      </c>
    </row>
    <row r="110">
      <c r="A110" s="24" t="s">
        <v>3145</v>
      </c>
      <c r="B110" s="24" t="s">
        <v>3125</v>
      </c>
      <c r="C110" s="25">
        <v>0.27</v>
      </c>
      <c r="D110" s="24">
        <v>0.009</v>
      </c>
      <c r="E110" s="24">
        <v>24.24</v>
      </c>
      <c r="F110" s="24">
        <v>2637435.0</v>
      </c>
      <c r="G110" s="28" t="str">
        <f>HYPERLINK("https://www.ncbi.nlm.nih.gov/nucleotide/CP062567.1?report=genbank&amp;log$=nucltop&amp;blast_rank=99&amp;RID=NMVB8KG8013","CP062567.1")</f>
        <v>CP062567.1</v>
      </c>
    </row>
    <row r="111">
      <c r="A111" s="24" t="s">
        <v>3146</v>
      </c>
      <c r="B111" s="24" t="s">
        <v>3035</v>
      </c>
      <c r="C111" s="25">
        <v>0.17</v>
      </c>
      <c r="D111" s="24">
        <v>0.011</v>
      </c>
      <c r="E111" s="24">
        <v>26.53</v>
      </c>
      <c r="F111" s="24">
        <v>8851.0</v>
      </c>
      <c r="G111" s="28" t="str">
        <f>HYPERLINK("https://www.ncbi.nlm.nih.gov/nucleotide/FO905588.1?report=genbank&amp;log$=nucltop&amp;blast_rank=100&amp;RID=NMVB8KG8013","FO905588.1")</f>
        <v>FO905588.1</v>
      </c>
    </row>
    <row r="112">
      <c r="A112" s="10" t="s">
        <v>3147</v>
      </c>
      <c r="B112" s="6"/>
      <c r="C112" s="29"/>
      <c r="D112" s="30"/>
      <c r="E112" s="6"/>
      <c r="F112" s="6"/>
      <c r="G112" s="18"/>
    </row>
    <row r="113">
      <c r="A113" s="6" t="s">
        <v>3148</v>
      </c>
      <c r="B113" s="6" t="s">
        <v>3149</v>
      </c>
      <c r="C113" s="29">
        <v>0.35</v>
      </c>
      <c r="D113" s="30">
        <v>5.0E-29</v>
      </c>
      <c r="E113" s="6">
        <v>29.26</v>
      </c>
      <c r="F113" s="6">
        <v>6740.0</v>
      </c>
      <c r="G113" s="31" t="str">
        <f>HYPERLINK("https://www.ncbi.nlm.nih.gov/nucleotide/XM_053699189.1?report=genbank&amp;log$=nucltop&amp;blast_rank=1&amp;RID=NMW4R55G013","XM_053699189.1")</f>
        <v>XM_053699189.1</v>
      </c>
    </row>
    <row r="114">
      <c r="A114" s="6" t="s">
        <v>3150</v>
      </c>
      <c r="B114" s="6" t="s">
        <v>3149</v>
      </c>
      <c r="C114" s="29">
        <v>0.35</v>
      </c>
      <c r="D114" s="30">
        <v>5.0E-29</v>
      </c>
      <c r="E114" s="6">
        <v>29.26</v>
      </c>
      <c r="F114" s="6">
        <v>6788.0</v>
      </c>
      <c r="G114" s="31" t="str">
        <f>HYPERLINK("https://www.ncbi.nlm.nih.gov/nucleotide/XM_053699190.1?report=genbank&amp;log$=nucltop&amp;blast_rank=2&amp;RID=NMW4R55G013","XM_053699190.1")</f>
        <v>XM_053699190.1</v>
      </c>
    </row>
    <row r="115">
      <c r="A115" s="6" t="s">
        <v>3151</v>
      </c>
      <c r="B115" s="6" t="s">
        <v>3149</v>
      </c>
      <c r="C115" s="29">
        <v>0.35</v>
      </c>
      <c r="D115" s="30">
        <v>5.0E-29</v>
      </c>
      <c r="E115" s="6">
        <v>29.26</v>
      </c>
      <c r="F115" s="6">
        <v>7939.0</v>
      </c>
      <c r="G115" s="31" t="str">
        <f>HYPERLINK("https://www.ncbi.nlm.nih.gov/nucleotide/XM_053699194.1?report=genbank&amp;log$=nucltop&amp;blast_rank=3&amp;RID=NMW4R55G013","XM_053699194.1")</f>
        <v>XM_053699194.1</v>
      </c>
    </row>
    <row r="116">
      <c r="A116" s="6" t="s">
        <v>3152</v>
      </c>
      <c r="B116" s="6" t="s">
        <v>3153</v>
      </c>
      <c r="C116" s="29">
        <v>0.48</v>
      </c>
      <c r="D116" s="30">
        <v>8.0E-28</v>
      </c>
      <c r="E116" s="6">
        <v>26.42</v>
      </c>
      <c r="F116" s="6">
        <v>194120.0</v>
      </c>
      <c r="G116" s="31" t="str">
        <f>HYPERLINK("https://www.ncbi.nlm.nih.gov/nucleotide/AC148460.3?report=genbank&amp;log$=nucltop&amp;blast_rank=4&amp;RID=NMW4R55G013","AC148460.3")</f>
        <v>AC148460.3</v>
      </c>
    </row>
    <row r="117">
      <c r="A117" s="6" t="s">
        <v>3154</v>
      </c>
      <c r="B117" s="6" t="s">
        <v>3149</v>
      </c>
      <c r="C117" s="29">
        <v>0.36</v>
      </c>
      <c r="D117" s="30">
        <v>3.0E-27</v>
      </c>
      <c r="E117" s="6">
        <v>27.93</v>
      </c>
      <c r="F117" s="6">
        <v>8953.0</v>
      </c>
      <c r="G117" s="31" t="str">
        <f>HYPERLINK("https://www.ncbi.nlm.nih.gov/nucleotide/XM_053714034.1?report=genbank&amp;log$=nucltop&amp;blast_rank=5&amp;RID=NMW4R55G013","XM_053714034.1")</f>
        <v>XM_053714034.1</v>
      </c>
    </row>
    <row r="118">
      <c r="A118" s="6" t="s">
        <v>3155</v>
      </c>
      <c r="B118" s="6" t="s">
        <v>3149</v>
      </c>
      <c r="C118" s="29">
        <v>0.36</v>
      </c>
      <c r="D118" s="30">
        <v>3.0E-27</v>
      </c>
      <c r="E118" s="6">
        <v>27.93</v>
      </c>
      <c r="F118" s="6">
        <v>9079.0</v>
      </c>
      <c r="G118" s="31" t="str">
        <f>HYPERLINK("https://www.ncbi.nlm.nih.gov/nucleotide/XM_053714035.1?report=genbank&amp;log$=nucltop&amp;blast_rank=6&amp;RID=NMW4R55G013","XM_053714035.1")</f>
        <v>XM_053714035.1</v>
      </c>
    </row>
    <row r="119">
      <c r="A119" s="6" t="s">
        <v>3156</v>
      </c>
      <c r="B119" s="6" t="s">
        <v>3157</v>
      </c>
      <c r="C119" s="29">
        <v>0.37</v>
      </c>
      <c r="D119" s="30">
        <v>2.0E-26</v>
      </c>
      <c r="E119" s="6">
        <v>28.8</v>
      </c>
      <c r="F119" s="6">
        <v>135085.0</v>
      </c>
      <c r="G119" s="31" t="str">
        <f>HYPERLINK("https://www.ncbi.nlm.nih.gov/nucleotide/AP013013.1?report=genbank&amp;log$=nucltop&amp;blast_rank=7&amp;RID=NMW4R55G013","AP013013.1")</f>
        <v>AP013013.1</v>
      </c>
    </row>
    <row r="120">
      <c r="A120" s="6" t="s">
        <v>3158</v>
      </c>
      <c r="B120" s="6" t="s">
        <v>3157</v>
      </c>
      <c r="C120" s="29">
        <v>0.37</v>
      </c>
      <c r="D120" s="30">
        <v>3.0E-26</v>
      </c>
      <c r="E120" s="6">
        <v>27.13</v>
      </c>
      <c r="F120" s="6">
        <v>4199.0</v>
      </c>
      <c r="G120" s="31" t="str">
        <f>HYPERLINK("https://www.ncbi.nlm.nih.gov/nucleotide/XM_041579125.1?report=genbank&amp;log$=nucltop&amp;blast_rank=8&amp;RID=NMW4R55G013","XM_041579125.1")</f>
        <v>XM_041579125.1</v>
      </c>
    </row>
    <row r="121">
      <c r="A121" s="6" t="s">
        <v>3159</v>
      </c>
      <c r="B121" s="6" t="s">
        <v>3157</v>
      </c>
      <c r="C121" s="29">
        <v>0.44</v>
      </c>
      <c r="D121" s="30">
        <v>1.0E-24</v>
      </c>
      <c r="E121" s="6">
        <v>25.98</v>
      </c>
      <c r="F121" s="6">
        <v>6741.0</v>
      </c>
      <c r="G121" s="31" t="str">
        <f>HYPERLINK("https://www.ncbi.nlm.nih.gov/nucleotide/XM_041574962.1?report=genbank&amp;log$=nucltop&amp;blast_rank=9&amp;RID=NMW4R55G013","XM_041574962.1")</f>
        <v>XM_041574962.1</v>
      </c>
    </row>
    <row r="122">
      <c r="A122" s="6" t="s">
        <v>3160</v>
      </c>
      <c r="B122" s="6" t="s">
        <v>3157</v>
      </c>
      <c r="C122" s="29">
        <v>0.44</v>
      </c>
      <c r="D122" s="30">
        <v>1.0E-24</v>
      </c>
      <c r="E122" s="6">
        <v>25.98</v>
      </c>
      <c r="F122" s="6">
        <v>6741.0</v>
      </c>
      <c r="G122" s="31" t="str">
        <f>HYPERLINK("https://www.ncbi.nlm.nih.gov/nucleotide/XM_041574961.1?report=genbank&amp;log$=nucltop&amp;blast_rank=10&amp;RID=NMW4R55G013","XM_041574961.1")</f>
        <v>XM_041574961.1</v>
      </c>
    </row>
    <row r="123">
      <c r="A123" s="6" t="s">
        <v>3161</v>
      </c>
      <c r="B123" s="6" t="s">
        <v>3157</v>
      </c>
      <c r="C123" s="29">
        <v>0.44</v>
      </c>
      <c r="D123" s="30">
        <v>1.0E-24</v>
      </c>
      <c r="E123" s="6">
        <v>25.98</v>
      </c>
      <c r="F123" s="6">
        <v>6775.0</v>
      </c>
      <c r="G123" s="31" t="str">
        <f>HYPERLINK("https://www.ncbi.nlm.nih.gov/nucleotide/XM_041574963.1?report=genbank&amp;log$=nucltop&amp;blast_rank=11&amp;RID=NMW4R55G013","XM_041574963.1")</f>
        <v>XM_041574963.1</v>
      </c>
    </row>
    <row r="124">
      <c r="A124" s="6" t="s">
        <v>3162</v>
      </c>
      <c r="B124" s="6" t="s">
        <v>3157</v>
      </c>
      <c r="C124" s="29">
        <v>0.44</v>
      </c>
      <c r="D124" s="30">
        <v>1.0E-24</v>
      </c>
      <c r="E124" s="6">
        <v>25.98</v>
      </c>
      <c r="F124" s="6">
        <v>6830.0</v>
      </c>
      <c r="G124" s="31" t="str">
        <f>HYPERLINK("https://www.ncbi.nlm.nih.gov/nucleotide/XM_041574959.1?report=genbank&amp;log$=nucltop&amp;blast_rank=12&amp;RID=NMW4R55G013","XM_041574959.1")</f>
        <v>XM_041574959.1</v>
      </c>
    </row>
    <row r="125">
      <c r="A125" s="6" t="s">
        <v>3163</v>
      </c>
      <c r="B125" s="6" t="s">
        <v>3157</v>
      </c>
      <c r="C125" s="29">
        <v>0.44</v>
      </c>
      <c r="D125" s="30">
        <v>1.0E-24</v>
      </c>
      <c r="E125" s="6">
        <v>25.98</v>
      </c>
      <c r="F125" s="6">
        <v>6952.0</v>
      </c>
      <c r="G125" s="31" t="str">
        <f>HYPERLINK("https://www.ncbi.nlm.nih.gov/nucleotide/XM_041574960.1?report=genbank&amp;log$=nucltop&amp;blast_rank=13&amp;RID=NMW4R55G013","XM_041574960.1")</f>
        <v>XM_041574960.1</v>
      </c>
    </row>
    <row r="126">
      <c r="A126" s="6" t="s">
        <v>3164</v>
      </c>
      <c r="B126" s="6" t="s">
        <v>3165</v>
      </c>
      <c r="C126" s="29">
        <v>0.35</v>
      </c>
      <c r="D126" s="30">
        <v>2.0E-24</v>
      </c>
      <c r="E126" s="6">
        <v>26.51</v>
      </c>
      <c r="F126" s="6">
        <v>7423.0</v>
      </c>
      <c r="G126" s="31" t="str">
        <f>HYPERLINK("https://www.ncbi.nlm.nih.gov/nucleotide/XR_010188595.1?report=genbank&amp;log$=nucltop&amp;blast_rank=14&amp;RID=NMW4R55G013","XR_010188595.1")</f>
        <v>XR_010188595.1</v>
      </c>
    </row>
    <row r="127">
      <c r="A127" s="6" t="s">
        <v>3166</v>
      </c>
      <c r="B127" s="6" t="s">
        <v>3167</v>
      </c>
      <c r="C127" s="29">
        <v>0.4</v>
      </c>
      <c r="D127" s="30">
        <v>4.0E-24</v>
      </c>
      <c r="E127" s="6">
        <v>24.2</v>
      </c>
      <c r="F127" s="6">
        <v>3383.0</v>
      </c>
      <c r="G127" s="31" t="str">
        <f>HYPERLINK("https://www.ncbi.nlm.nih.gov/nucleotide/XM_056528552.1?report=genbank&amp;log$=nucltop&amp;blast_rank=15&amp;RID=NMW4R55G013","XM_056528552.1")</f>
        <v>XM_056528552.1</v>
      </c>
    </row>
    <row r="128">
      <c r="A128" s="6" t="s">
        <v>3168</v>
      </c>
      <c r="B128" s="6" t="s">
        <v>3149</v>
      </c>
      <c r="C128" s="29">
        <v>0.44</v>
      </c>
      <c r="D128" s="30">
        <v>6.0E-24</v>
      </c>
      <c r="E128" s="6">
        <v>27.03</v>
      </c>
      <c r="F128" s="6">
        <v>5259.0</v>
      </c>
      <c r="G128" s="31" t="str">
        <f>HYPERLINK("https://www.ncbi.nlm.nih.gov/nucleotide/XM_053715598.1?report=genbank&amp;log$=nucltop&amp;blast_rank=16&amp;RID=NMW4R55G013","XM_053715598.1")</f>
        <v>XM_053715598.1</v>
      </c>
    </row>
    <row r="129">
      <c r="A129" s="6" t="s">
        <v>3169</v>
      </c>
      <c r="B129" s="6" t="s">
        <v>3149</v>
      </c>
      <c r="C129" s="29">
        <v>0.42</v>
      </c>
      <c r="D129" s="30">
        <v>1.0E-23</v>
      </c>
      <c r="E129" s="6">
        <v>26.4</v>
      </c>
      <c r="F129" s="6">
        <v>8694.0</v>
      </c>
      <c r="G129" s="31" t="str">
        <f>HYPERLINK("https://www.ncbi.nlm.nih.gov/nucleotide/XR_008402911.1?report=genbank&amp;log$=nucltop&amp;blast_rank=17&amp;RID=NMW4R55G013","XR_008402911.1")</f>
        <v>XR_008402911.1</v>
      </c>
    </row>
    <row r="130">
      <c r="A130" s="6" t="s">
        <v>3170</v>
      </c>
      <c r="B130" s="6" t="s">
        <v>3171</v>
      </c>
      <c r="C130" s="29">
        <v>0.25</v>
      </c>
      <c r="D130" s="30">
        <v>1.0E-23</v>
      </c>
      <c r="E130" s="6">
        <v>31.25</v>
      </c>
      <c r="F130" s="6">
        <v>1947.0</v>
      </c>
      <c r="G130" s="31" t="str">
        <f>HYPERLINK("https://www.ncbi.nlm.nih.gov/nucleotide/XM_040430151.1?report=genbank&amp;log$=nucltop&amp;blast_rank=18&amp;RID=NMW4R55G013","XM_040430151.1")</f>
        <v>XM_040430151.1</v>
      </c>
    </row>
    <row r="131">
      <c r="A131" s="6" t="s">
        <v>3172</v>
      </c>
      <c r="B131" s="6" t="s">
        <v>3173</v>
      </c>
      <c r="C131" s="29">
        <v>0.4</v>
      </c>
      <c r="D131" s="30">
        <v>2.0E-23</v>
      </c>
      <c r="E131" s="6">
        <v>26.78</v>
      </c>
      <c r="F131" s="6">
        <v>5854.0</v>
      </c>
      <c r="G131" s="31" t="str">
        <f>HYPERLINK("https://www.ncbi.nlm.nih.gov/nucleotide/XM_068233962.1?report=genbank&amp;log$=nucltop&amp;blast_rank=19&amp;RID=NMW4R55G013","XM_068233962.1")</f>
        <v>XM_068233962.1</v>
      </c>
    </row>
    <row r="132">
      <c r="A132" s="6" t="s">
        <v>3174</v>
      </c>
      <c r="B132" s="6" t="s">
        <v>3173</v>
      </c>
      <c r="C132" s="29">
        <v>0.4</v>
      </c>
      <c r="D132" s="30">
        <v>2.0E-23</v>
      </c>
      <c r="E132" s="6">
        <v>26.78</v>
      </c>
      <c r="F132" s="6">
        <v>6016.0</v>
      </c>
      <c r="G132" s="31" t="str">
        <f>HYPERLINK("https://www.ncbi.nlm.nih.gov/nucleotide/XM_068233960.1?report=genbank&amp;log$=nucltop&amp;blast_rank=20&amp;RID=NMW4R55G013","XM_068233960.1")</f>
        <v>XM_068233960.1</v>
      </c>
    </row>
    <row r="133">
      <c r="A133" s="6" t="s">
        <v>3175</v>
      </c>
      <c r="B133" s="6" t="s">
        <v>3173</v>
      </c>
      <c r="C133" s="29">
        <v>0.4</v>
      </c>
      <c r="D133" s="30">
        <v>2.0E-23</v>
      </c>
      <c r="E133" s="6">
        <v>26.78</v>
      </c>
      <c r="F133" s="6">
        <v>6159.0</v>
      </c>
      <c r="G133" s="31" t="str">
        <f>HYPERLINK("https://www.ncbi.nlm.nih.gov/nucleotide/XM_068233959.1?report=genbank&amp;log$=nucltop&amp;blast_rank=21&amp;RID=NMW4R55G013","XM_068233959.1")</f>
        <v>XM_068233959.1</v>
      </c>
    </row>
    <row r="134">
      <c r="A134" s="6" t="s">
        <v>3176</v>
      </c>
      <c r="B134" s="6" t="s">
        <v>3173</v>
      </c>
      <c r="C134" s="29">
        <v>0.4</v>
      </c>
      <c r="D134" s="30">
        <v>2.0E-23</v>
      </c>
      <c r="E134" s="6">
        <v>26.78</v>
      </c>
      <c r="F134" s="6">
        <v>6584.0</v>
      </c>
      <c r="G134" s="31" t="str">
        <f>HYPERLINK("https://www.ncbi.nlm.nih.gov/nucleotide/XM_068233961.1?report=genbank&amp;log$=nucltop&amp;blast_rank=22&amp;RID=NMW4R55G013","XM_068233961.1")</f>
        <v>XM_068233961.1</v>
      </c>
    </row>
    <row r="135">
      <c r="A135" s="6" t="s">
        <v>3177</v>
      </c>
      <c r="B135" s="6" t="s">
        <v>3173</v>
      </c>
      <c r="C135" s="29">
        <v>0.4</v>
      </c>
      <c r="D135" s="30">
        <v>2.0E-23</v>
      </c>
      <c r="E135" s="6">
        <v>26.78</v>
      </c>
      <c r="F135" s="6">
        <v>6590.0</v>
      </c>
      <c r="G135" s="31" t="str">
        <f>HYPERLINK("https://www.ncbi.nlm.nih.gov/nucleotide/XM_068233958.1?report=genbank&amp;log$=nucltop&amp;blast_rank=23&amp;RID=NMW4R55G013","XM_068233958.1")</f>
        <v>XM_068233958.1</v>
      </c>
    </row>
    <row r="136">
      <c r="A136" s="6" t="s">
        <v>3178</v>
      </c>
      <c r="B136" s="6" t="s">
        <v>3173</v>
      </c>
      <c r="C136" s="29">
        <v>0.4</v>
      </c>
      <c r="D136" s="30">
        <v>2.0E-23</v>
      </c>
      <c r="E136" s="6">
        <v>26.78</v>
      </c>
      <c r="F136" s="6">
        <v>6647.0</v>
      </c>
      <c r="G136" s="31" t="str">
        <f>HYPERLINK("https://www.ncbi.nlm.nih.gov/nucleotide/XM_068233956.1?report=genbank&amp;log$=nucltop&amp;blast_rank=24&amp;RID=NMW4R55G013","XM_068233956.1")</f>
        <v>XM_068233956.1</v>
      </c>
    </row>
    <row r="137">
      <c r="A137" s="6" t="s">
        <v>3179</v>
      </c>
      <c r="B137" s="6" t="s">
        <v>3173</v>
      </c>
      <c r="C137" s="29">
        <v>0.4</v>
      </c>
      <c r="D137" s="30">
        <v>2.0E-23</v>
      </c>
      <c r="E137" s="6">
        <v>26.78</v>
      </c>
      <c r="F137" s="6">
        <v>6751.0</v>
      </c>
      <c r="G137" s="31" t="str">
        <f>HYPERLINK("https://www.ncbi.nlm.nih.gov/nucleotide/XM_068233955.1?report=genbank&amp;log$=nucltop&amp;blast_rank=25&amp;RID=NMW4R55G013","XM_068233955.1")</f>
        <v>XM_068233955.1</v>
      </c>
    </row>
    <row r="138">
      <c r="A138" s="6" t="s">
        <v>3180</v>
      </c>
      <c r="B138" s="6" t="s">
        <v>3173</v>
      </c>
      <c r="C138" s="29">
        <v>0.4</v>
      </c>
      <c r="D138" s="30">
        <v>2.0E-23</v>
      </c>
      <c r="E138" s="6">
        <v>26.78</v>
      </c>
      <c r="F138" s="6">
        <v>6758.0</v>
      </c>
      <c r="G138" s="31" t="str">
        <f>HYPERLINK("https://www.ncbi.nlm.nih.gov/nucleotide/XM_068233957.1?report=genbank&amp;log$=nucltop&amp;blast_rank=26&amp;RID=NMW4R55G013","XM_068233957.1")</f>
        <v>XM_068233957.1</v>
      </c>
    </row>
    <row r="139">
      <c r="A139" s="6" t="s">
        <v>3181</v>
      </c>
      <c r="B139" s="6" t="s">
        <v>3157</v>
      </c>
      <c r="C139" s="29">
        <v>0.26</v>
      </c>
      <c r="D139" s="30">
        <v>3.0E-23</v>
      </c>
      <c r="E139" s="6">
        <v>31.79</v>
      </c>
      <c r="F139" s="6">
        <v>4977.0</v>
      </c>
      <c r="G139" s="31" t="str">
        <f>HYPERLINK("https://www.ncbi.nlm.nih.gov/nucleotide/XM_041589611.1?report=genbank&amp;log$=nucltop&amp;blast_rank=27&amp;RID=NMW4R55G013","XM_041589611.1")</f>
        <v>XM_041589611.1</v>
      </c>
    </row>
    <row r="140">
      <c r="A140" s="6" t="s">
        <v>3182</v>
      </c>
      <c r="B140" s="6" t="s">
        <v>3153</v>
      </c>
      <c r="C140" s="29">
        <v>0.42</v>
      </c>
      <c r="D140" s="30">
        <v>9.0E-23</v>
      </c>
      <c r="E140" s="6">
        <v>25.2</v>
      </c>
      <c r="F140" s="6">
        <v>166353.0</v>
      </c>
      <c r="G140" s="31" t="str">
        <f>HYPERLINK("https://www.ncbi.nlm.nih.gov/nucleotide/AC147822.3?report=genbank&amp;log$=nucltop&amp;blast_rank=28&amp;RID=NMW4R55G013","AC147822.3")</f>
        <v>AC147822.3</v>
      </c>
    </row>
    <row r="141">
      <c r="A141" s="6" t="s">
        <v>3183</v>
      </c>
      <c r="B141" s="6" t="s">
        <v>3167</v>
      </c>
      <c r="C141" s="29">
        <v>0.36</v>
      </c>
      <c r="D141" s="30">
        <v>2.0E-22</v>
      </c>
      <c r="E141" s="6">
        <v>24.54</v>
      </c>
      <c r="F141" s="6">
        <v>2897.0</v>
      </c>
      <c r="G141" s="31" t="str">
        <f>HYPERLINK("https://www.ncbi.nlm.nih.gov/nucleotide/XM_056538966.1?report=genbank&amp;log$=nucltop&amp;blast_rank=29&amp;RID=NMW4R55G013","XM_056538966.1")</f>
        <v>XM_056538966.1</v>
      </c>
    </row>
    <row r="142">
      <c r="A142" s="6" t="s">
        <v>3184</v>
      </c>
      <c r="B142" s="6" t="s">
        <v>3165</v>
      </c>
      <c r="C142" s="29">
        <v>0.37</v>
      </c>
      <c r="D142" s="30">
        <v>3.0E-22</v>
      </c>
      <c r="E142" s="6">
        <v>25.68</v>
      </c>
      <c r="F142" s="6">
        <v>3575.0</v>
      </c>
      <c r="G142" s="31" t="str">
        <f>HYPERLINK("https://www.ncbi.nlm.nih.gov/nucleotide/XM_063946723.1?report=genbank&amp;log$=nucltop&amp;blast_rank=30&amp;RID=NMW4R55G013","XM_063946723.1")</f>
        <v>XM_063946723.1</v>
      </c>
    </row>
    <row r="143">
      <c r="A143" s="6" t="s">
        <v>3185</v>
      </c>
      <c r="B143" s="6" t="s">
        <v>3165</v>
      </c>
      <c r="C143" s="29">
        <v>0.37</v>
      </c>
      <c r="D143" s="30">
        <v>3.0E-22</v>
      </c>
      <c r="E143" s="6">
        <v>25.68</v>
      </c>
      <c r="F143" s="6">
        <v>3577.0</v>
      </c>
      <c r="G143" s="31" t="str">
        <f>HYPERLINK("https://www.ncbi.nlm.nih.gov/nucleotide/XM_063946722.1?report=genbank&amp;log$=nucltop&amp;blast_rank=31&amp;RID=NMW4R55G013","XM_063946722.1")</f>
        <v>XM_063946722.1</v>
      </c>
    </row>
    <row r="144">
      <c r="A144" s="6" t="s">
        <v>3186</v>
      </c>
      <c r="B144" s="6" t="s">
        <v>3165</v>
      </c>
      <c r="C144" s="29">
        <v>0.37</v>
      </c>
      <c r="D144" s="30">
        <v>3.0E-22</v>
      </c>
      <c r="E144" s="6">
        <v>25.68</v>
      </c>
      <c r="F144" s="6">
        <v>3586.0</v>
      </c>
      <c r="G144" s="31" t="str">
        <f>HYPERLINK("https://www.ncbi.nlm.nih.gov/nucleotide/XM_063946721.1?report=genbank&amp;log$=nucltop&amp;blast_rank=32&amp;RID=NMW4R55G013","XM_063946721.1")</f>
        <v>XM_063946721.1</v>
      </c>
    </row>
    <row r="145">
      <c r="A145" s="6" t="s">
        <v>3187</v>
      </c>
      <c r="B145" s="6" t="s">
        <v>3165</v>
      </c>
      <c r="C145" s="29">
        <v>0.37</v>
      </c>
      <c r="D145" s="30">
        <v>3.0E-22</v>
      </c>
      <c r="E145" s="6">
        <v>25.68</v>
      </c>
      <c r="F145" s="6">
        <v>3589.0</v>
      </c>
      <c r="G145" s="31" t="str">
        <f>HYPERLINK("https://www.ncbi.nlm.nih.gov/nucleotide/XM_063946718.1?report=genbank&amp;log$=nucltop&amp;blast_rank=33&amp;RID=NMW4R55G013","XM_063946718.1")</f>
        <v>XM_063946718.1</v>
      </c>
    </row>
    <row r="146">
      <c r="A146" s="6" t="s">
        <v>3188</v>
      </c>
      <c r="B146" s="6" t="s">
        <v>3165</v>
      </c>
      <c r="C146" s="29">
        <v>0.37</v>
      </c>
      <c r="D146" s="30">
        <v>3.0E-22</v>
      </c>
      <c r="E146" s="6">
        <v>25.68</v>
      </c>
      <c r="F146" s="6">
        <v>3713.0</v>
      </c>
      <c r="G146" s="31" t="str">
        <f>HYPERLINK("https://www.ncbi.nlm.nih.gov/nucleotide/XM_063946724.1?report=genbank&amp;log$=nucltop&amp;blast_rank=34&amp;RID=NMW4R55G013","XM_063946724.1")</f>
        <v>XM_063946724.1</v>
      </c>
    </row>
    <row r="147">
      <c r="A147" s="6" t="s">
        <v>3189</v>
      </c>
      <c r="B147" s="6" t="s">
        <v>3165</v>
      </c>
      <c r="C147" s="29">
        <v>0.37</v>
      </c>
      <c r="D147" s="30">
        <v>3.0E-22</v>
      </c>
      <c r="E147" s="6">
        <v>25.68</v>
      </c>
      <c r="F147" s="6">
        <v>4293.0</v>
      </c>
      <c r="G147" s="31" t="str">
        <f>HYPERLINK("https://www.ncbi.nlm.nih.gov/nucleotide/XM_063946720.1?report=genbank&amp;log$=nucltop&amp;blast_rank=35&amp;RID=NMW4R55G013","XM_063946720.1")</f>
        <v>XM_063946720.1</v>
      </c>
    </row>
    <row r="148">
      <c r="A148" s="6" t="s">
        <v>3190</v>
      </c>
      <c r="B148" s="6" t="s">
        <v>3165</v>
      </c>
      <c r="C148" s="29">
        <v>0.37</v>
      </c>
      <c r="D148" s="30">
        <v>3.0E-22</v>
      </c>
      <c r="E148" s="6">
        <v>25.68</v>
      </c>
      <c r="F148" s="6">
        <v>4631.0</v>
      </c>
      <c r="G148" s="31" t="str">
        <f>HYPERLINK("https://www.ncbi.nlm.nih.gov/nucleotide/XM_063946719.1?report=genbank&amp;log$=nucltop&amp;blast_rank=36&amp;RID=NMW4R55G013","XM_063946719.1")</f>
        <v>XM_063946719.1</v>
      </c>
    </row>
    <row r="149">
      <c r="A149" s="6" t="s">
        <v>3191</v>
      </c>
      <c r="B149" s="6" t="s">
        <v>3167</v>
      </c>
      <c r="C149" s="29">
        <v>0.36</v>
      </c>
      <c r="D149" s="30">
        <v>7.0E-22</v>
      </c>
      <c r="E149" s="6">
        <v>24.31</v>
      </c>
      <c r="F149" s="6">
        <v>2842.0</v>
      </c>
      <c r="G149" s="31" t="str">
        <f>HYPERLINK("https://www.ncbi.nlm.nih.gov/nucleotide/XM_056563447.1?report=genbank&amp;log$=nucltop&amp;blast_rank=37&amp;RID=NMW4R55G013","XM_056563447.1")</f>
        <v>XM_056563447.1</v>
      </c>
    </row>
    <row r="150">
      <c r="A150" s="6" t="s">
        <v>3192</v>
      </c>
      <c r="B150" s="6" t="s">
        <v>3193</v>
      </c>
      <c r="C150" s="29">
        <v>0.4</v>
      </c>
      <c r="D150" s="30">
        <v>9.0E-22</v>
      </c>
      <c r="E150" s="6">
        <v>26.4</v>
      </c>
      <c r="F150" s="6">
        <v>6448.0</v>
      </c>
      <c r="G150" s="31" t="str">
        <f>HYPERLINK("https://www.ncbi.nlm.nih.gov/nucleotide/XM_069963703.1?report=genbank&amp;log$=nucltop&amp;blast_rank=38&amp;RID=NMW4R55G013","XM_069963703.1")</f>
        <v>XM_069963703.1</v>
      </c>
    </row>
    <row r="151">
      <c r="A151" s="6" t="s">
        <v>3194</v>
      </c>
      <c r="B151" s="6" t="s">
        <v>3193</v>
      </c>
      <c r="C151" s="29">
        <v>0.4</v>
      </c>
      <c r="D151" s="30">
        <v>1.0E-21</v>
      </c>
      <c r="E151" s="6">
        <v>26.4</v>
      </c>
      <c r="F151" s="6">
        <v>8340.0</v>
      </c>
      <c r="G151" s="31" t="str">
        <f>HYPERLINK("https://www.ncbi.nlm.nih.gov/nucleotide/XM_069963704.1?report=genbank&amp;log$=nucltop&amp;blast_rank=39&amp;RID=NMW4R55G013","XM_069963704.1")</f>
        <v>XM_069963704.1</v>
      </c>
    </row>
    <row r="152">
      <c r="A152" s="6" t="s">
        <v>3195</v>
      </c>
      <c r="B152" s="6" t="s">
        <v>3196</v>
      </c>
      <c r="C152" s="29">
        <v>0.34</v>
      </c>
      <c r="D152" s="30">
        <v>1.0E-21</v>
      </c>
      <c r="E152" s="6">
        <v>25.94</v>
      </c>
      <c r="F152" s="6">
        <v>3832.0</v>
      </c>
      <c r="G152" s="31" t="str">
        <f>HYPERLINK("https://www.ncbi.nlm.nih.gov/nucleotide/XM_044282568.1?report=genbank&amp;log$=nucltop&amp;blast_rank=40&amp;RID=NMW4R55G013","XM_044282568.1")</f>
        <v>XM_044282568.1</v>
      </c>
    </row>
    <row r="153">
      <c r="A153" s="6" t="s">
        <v>3197</v>
      </c>
      <c r="B153" s="6" t="s">
        <v>3153</v>
      </c>
      <c r="C153" s="29">
        <v>0.33</v>
      </c>
      <c r="D153" s="30">
        <v>1.0E-21</v>
      </c>
      <c r="E153" s="6">
        <v>24.12</v>
      </c>
      <c r="F153" s="6">
        <v>78492.0</v>
      </c>
      <c r="G153" s="31" t="str">
        <f>HYPERLINK("https://www.ncbi.nlm.nih.gov/nucleotide/AC151339.2?report=genbank&amp;log$=nucltop&amp;blast_rank=41&amp;RID=NMW4R55G013","AC151339.2")</f>
        <v>AC151339.2</v>
      </c>
    </row>
    <row r="154">
      <c r="A154" s="6" t="s">
        <v>3198</v>
      </c>
      <c r="B154" s="6" t="s">
        <v>3157</v>
      </c>
      <c r="C154" s="29">
        <v>0.31</v>
      </c>
      <c r="D154" s="30">
        <v>3.0E-21</v>
      </c>
      <c r="E154" s="6">
        <v>27.42</v>
      </c>
      <c r="F154" s="6">
        <v>164987.0</v>
      </c>
      <c r="G154" s="31" t="str">
        <f>HYPERLINK("https://www.ncbi.nlm.nih.gov/nucleotide/AC236458.1?report=genbank&amp;log$=nucltop&amp;blast_rank=42&amp;RID=NMW4R55G013","AC236458.1")</f>
        <v>AC236458.1</v>
      </c>
    </row>
    <row r="155">
      <c r="A155" s="6" t="s">
        <v>3199</v>
      </c>
      <c r="B155" s="6" t="s">
        <v>3157</v>
      </c>
      <c r="C155" s="29">
        <v>0.31</v>
      </c>
      <c r="D155" s="30">
        <v>3.0E-21</v>
      </c>
      <c r="E155" s="6">
        <v>25.07</v>
      </c>
      <c r="F155" s="6">
        <v>7320.0</v>
      </c>
      <c r="G155" s="31" t="str">
        <f>HYPERLINK("https://www.ncbi.nlm.nih.gov/nucleotide/M26915.1?report=genbank&amp;log$=nucltop&amp;blast_rank=43&amp;RID=NMW4R55G013","M26915.1")</f>
        <v>M26915.1</v>
      </c>
    </row>
    <row r="156">
      <c r="A156" s="6" t="s">
        <v>3200</v>
      </c>
      <c r="B156" s="6" t="s">
        <v>3157</v>
      </c>
      <c r="C156" s="29">
        <v>0.3</v>
      </c>
      <c r="D156" s="30">
        <v>4.0E-21</v>
      </c>
      <c r="E156" s="6">
        <v>29.3</v>
      </c>
      <c r="F156" s="6">
        <v>5604.0</v>
      </c>
      <c r="G156" s="31" t="str">
        <f>HYPERLINK("https://www.ncbi.nlm.nih.gov/nucleotide/XR_005961911.1?report=genbank&amp;log$=nucltop&amp;blast_rank=44&amp;RID=NMW4R55G013","XR_005961911.1")</f>
        <v>XR_005961911.1</v>
      </c>
    </row>
    <row r="157">
      <c r="A157" s="6" t="s">
        <v>3201</v>
      </c>
      <c r="B157" s="6" t="s">
        <v>3149</v>
      </c>
      <c r="C157" s="29">
        <v>0.34</v>
      </c>
      <c r="D157" s="30">
        <v>7.0E-21</v>
      </c>
      <c r="E157" s="6">
        <v>25.98</v>
      </c>
      <c r="F157" s="6">
        <v>7453.0</v>
      </c>
      <c r="G157" s="31" t="str">
        <f>HYPERLINK("https://www.ncbi.nlm.nih.gov/nucleotide/XM_053719176.1?report=genbank&amp;log$=nucltop&amp;blast_rank=45&amp;RID=NMW4R55G013","XM_053719176.1")</f>
        <v>XM_053719176.1</v>
      </c>
    </row>
    <row r="158">
      <c r="A158" s="6" t="s">
        <v>3202</v>
      </c>
      <c r="B158" s="6" t="s">
        <v>3153</v>
      </c>
      <c r="C158" s="29">
        <v>0.36</v>
      </c>
      <c r="D158" s="30">
        <v>1.0E-20</v>
      </c>
      <c r="E158" s="6">
        <v>25.42</v>
      </c>
      <c r="F158" s="6">
        <v>97180.0</v>
      </c>
      <c r="G158" s="31" t="str">
        <f>HYPERLINK("https://www.ncbi.nlm.nih.gov/nucleotide/AC146801.3?report=genbank&amp;log$=nucltop&amp;blast_rank=46&amp;RID=NMW4R55G013","AC146801.3")</f>
        <v>AC146801.3</v>
      </c>
    </row>
    <row r="159">
      <c r="A159" s="6" t="s">
        <v>3203</v>
      </c>
      <c r="B159" s="6" t="s">
        <v>3157</v>
      </c>
      <c r="C159" s="29">
        <v>0.26</v>
      </c>
      <c r="D159" s="30">
        <v>1.0E-20</v>
      </c>
      <c r="E159" s="6">
        <v>29.9</v>
      </c>
      <c r="F159" s="6">
        <v>7648.0</v>
      </c>
      <c r="G159" s="31" t="str">
        <f>HYPERLINK("https://www.ncbi.nlm.nih.gov/nucleotide/XM_018240966.2?report=genbank&amp;log$=nucltop&amp;blast_rank=47&amp;RID=NMW4R55G013","XM_018240966.2")</f>
        <v>XM_018240966.2</v>
      </c>
    </row>
    <row r="160">
      <c r="A160" s="6" t="s">
        <v>3204</v>
      </c>
      <c r="B160" s="6" t="s">
        <v>3157</v>
      </c>
      <c r="C160" s="29">
        <v>0.34</v>
      </c>
      <c r="D160" s="30">
        <v>2.0E-20</v>
      </c>
      <c r="E160" s="6">
        <v>28.64</v>
      </c>
      <c r="F160" s="6">
        <v>100249.0</v>
      </c>
      <c r="G160" s="31" t="str">
        <f>HYPERLINK("https://www.ncbi.nlm.nih.gov/nucleotide/AP014669.1?report=genbank&amp;log$=nucltop&amp;blast_rank=48&amp;RID=NMW4R55G013","AP014669.1")</f>
        <v>AP014669.1</v>
      </c>
    </row>
    <row r="161">
      <c r="A161" s="6" t="s">
        <v>3205</v>
      </c>
      <c r="B161" s="6" t="s">
        <v>3157</v>
      </c>
      <c r="C161" s="29">
        <v>0.24</v>
      </c>
      <c r="D161" s="30">
        <v>2.0E-20</v>
      </c>
      <c r="E161" s="6">
        <v>29.82</v>
      </c>
      <c r="F161" s="6">
        <v>11425.0</v>
      </c>
      <c r="G161" s="31" t="str">
        <f>HYPERLINK("https://www.ncbi.nlm.nih.gov/nucleotide/XM_041583968.1?report=genbank&amp;log$=nucltop&amp;blast_rank=49&amp;RID=NMW4R55G013","XM_041583968.1")</f>
        <v>XM_041583968.1</v>
      </c>
    </row>
    <row r="162">
      <c r="A162" s="6" t="s">
        <v>3206</v>
      </c>
      <c r="B162" s="6" t="s">
        <v>3157</v>
      </c>
      <c r="C162" s="29">
        <v>0.24</v>
      </c>
      <c r="D162" s="30">
        <v>2.0E-20</v>
      </c>
      <c r="E162" s="6">
        <v>29.82</v>
      </c>
      <c r="F162" s="6">
        <v>11448.0</v>
      </c>
      <c r="G162" s="31" t="str">
        <f>HYPERLINK("https://www.ncbi.nlm.nih.gov/nucleotide/XM_041583969.1?report=genbank&amp;log$=nucltop&amp;blast_rank=50&amp;RID=NMW4R55G013","XM_041583969.1")</f>
        <v>XM_041583969.1</v>
      </c>
    </row>
    <row r="163">
      <c r="A163" s="23" t="s">
        <v>3207</v>
      </c>
      <c r="B163" s="24"/>
      <c r="C163" s="25"/>
      <c r="D163" s="26"/>
      <c r="E163" s="24"/>
      <c r="F163" s="24"/>
      <c r="G163" s="27"/>
    </row>
    <row r="164">
      <c r="A164" s="24" t="s">
        <v>3208</v>
      </c>
      <c r="B164" s="24" t="s">
        <v>3209</v>
      </c>
      <c r="C164" s="25">
        <v>0.32</v>
      </c>
      <c r="D164" s="26">
        <v>1.0E-26</v>
      </c>
      <c r="E164" s="24">
        <v>26.22</v>
      </c>
      <c r="F164" s="24">
        <v>20771.0</v>
      </c>
      <c r="G164" s="28" t="str">
        <f>HYPERLINK("https://www.ncbi.nlm.nih.gov/nucleotide/MK948078.1?report=genbank&amp;log$=nucltop&amp;blast_rank=1&amp;RID=NMW7P9VU013","MK948078.1")</f>
        <v>MK948078.1</v>
      </c>
    </row>
    <row r="165">
      <c r="A165" s="24" t="s">
        <v>3210</v>
      </c>
      <c r="B165" s="24" t="s">
        <v>3211</v>
      </c>
      <c r="C165" s="25">
        <v>0.23</v>
      </c>
      <c r="D165" s="26">
        <v>6.0E-26</v>
      </c>
      <c r="E165" s="24">
        <v>28.42</v>
      </c>
      <c r="F165" s="24">
        <v>2802.0</v>
      </c>
      <c r="G165" s="28" t="str">
        <f>HYPERLINK("https://www.ncbi.nlm.nih.gov/nucleotide/XM_017390248.2?report=genbank&amp;log$=nucltop&amp;blast_rank=2&amp;RID=NMW7P9VU013","XM_017390248.2")</f>
        <v>XM_017390248.2</v>
      </c>
    </row>
    <row r="166">
      <c r="A166" s="24" t="s">
        <v>3212</v>
      </c>
      <c r="B166" s="24" t="s">
        <v>3213</v>
      </c>
      <c r="C166" s="25">
        <v>0.28</v>
      </c>
      <c r="D166" s="26">
        <v>9.0E-26</v>
      </c>
      <c r="E166" s="24">
        <v>26.45</v>
      </c>
      <c r="F166" s="24">
        <v>3051.0</v>
      </c>
      <c r="G166" s="28" t="str">
        <f>HYPERLINK("https://www.ncbi.nlm.nih.gov/nucleotide/XM_022141042.1?report=genbank&amp;log$=nucltop&amp;blast_rank=3&amp;RID=NMW7P9VU013","XM_022141042.1")</f>
        <v>XM_022141042.1</v>
      </c>
    </row>
    <row r="167">
      <c r="A167" s="24" t="s">
        <v>3214</v>
      </c>
      <c r="B167" s="24" t="s">
        <v>3215</v>
      </c>
      <c r="C167" s="25">
        <v>0.47</v>
      </c>
      <c r="D167" s="26">
        <v>1.0E-25</v>
      </c>
      <c r="E167" s="24">
        <v>27.58</v>
      </c>
      <c r="F167" s="24">
        <v>8.1926421E7</v>
      </c>
      <c r="G167" s="28" t="str">
        <f>HYPERLINK("https://www.ncbi.nlm.nih.gov/nucleotide/CP158657.1?report=genbank&amp;log$=nucltop&amp;blast_rank=4&amp;RID=NMW7P9VU013","CP158657.1")</f>
        <v>CP158657.1</v>
      </c>
    </row>
    <row r="168">
      <c r="A168" s="24" t="s">
        <v>3216</v>
      </c>
      <c r="B168" s="24" t="s">
        <v>3215</v>
      </c>
      <c r="C168" s="25">
        <v>0.5</v>
      </c>
      <c r="D168" s="26">
        <v>2.0E-25</v>
      </c>
      <c r="E168" s="24">
        <v>27.58</v>
      </c>
      <c r="F168" s="24">
        <v>5.57175E7</v>
      </c>
      <c r="G168" s="28" t="str">
        <f>HYPERLINK("https://www.ncbi.nlm.nih.gov/nucleotide/CP158659.1?report=genbank&amp;log$=nucltop&amp;blast_rank=5&amp;RID=NMW7P9VU013","CP158659.1")</f>
        <v>CP158659.1</v>
      </c>
    </row>
    <row r="169">
      <c r="A169" s="24" t="s">
        <v>3217</v>
      </c>
      <c r="B169" s="24" t="s">
        <v>3215</v>
      </c>
      <c r="C169" s="25">
        <v>0.43</v>
      </c>
      <c r="D169" s="26">
        <v>2.0E-25</v>
      </c>
      <c r="E169" s="24">
        <v>27.58</v>
      </c>
      <c r="F169" s="24">
        <v>7.869428E7</v>
      </c>
      <c r="G169" s="28" t="str">
        <f>HYPERLINK("https://www.ncbi.nlm.nih.gov/nucleotide/CP158661.1?report=genbank&amp;log$=nucltop&amp;blast_rank=6&amp;RID=NMW7P9VU013","CP158661.1")</f>
        <v>CP158661.1</v>
      </c>
    </row>
    <row r="170">
      <c r="A170" s="24" t="s">
        <v>3218</v>
      </c>
      <c r="B170" s="24" t="s">
        <v>3219</v>
      </c>
      <c r="C170" s="25">
        <v>0.41</v>
      </c>
      <c r="D170" s="26">
        <v>6.0E-25</v>
      </c>
      <c r="E170" s="24">
        <v>26.4</v>
      </c>
      <c r="F170" s="24">
        <v>3.5425885E7</v>
      </c>
      <c r="G170" s="28" t="str">
        <f>HYPERLINK("https://www.ncbi.nlm.nih.gov/nucleotide/CP137584.1?report=genbank&amp;log$=nucltop&amp;blast_rank=7&amp;RID=NMW7P9VU013","CP137584.1")</f>
        <v>CP137584.1</v>
      </c>
    </row>
    <row r="171">
      <c r="A171" s="24" t="s">
        <v>3220</v>
      </c>
      <c r="B171" s="24" t="s">
        <v>3215</v>
      </c>
      <c r="C171" s="25">
        <v>0.52</v>
      </c>
      <c r="D171" s="26">
        <v>7.0E-25</v>
      </c>
      <c r="E171" s="24">
        <v>28.43</v>
      </c>
      <c r="F171" s="24">
        <v>8.4640807E7</v>
      </c>
      <c r="G171" s="28" t="str">
        <f>HYPERLINK("https://www.ncbi.nlm.nih.gov/nucleotide/CP158662.1?report=genbank&amp;log$=nucltop&amp;blast_rank=8&amp;RID=NMW7P9VU013","CP158662.1")</f>
        <v>CP158662.1</v>
      </c>
    </row>
    <row r="172">
      <c r="A172" s="24" t="s">
        <v>3221</v>
      </c>
      <c r="B172" s="24" t="s">
        <v>3219</v>
      </c>
      <c r="C172" s="25">
        <v>0.47</v>
      </c>
      <c r="D172" s="26">
        <v>1.0E-24</v>
      </c>
      <c r="E172" s="24">
        <v>29.33</v>
      </c>
      <c r="F172" s="24">
        <v>3.2664196E7</v>
      </c>
      <c r="G172" s="28" t="str">
        <f>HYPERLINK("https://www.ncbi.nlm.nih.gov/nucleotide/CP137588.1?report=genbank&amp;log$=nucltop&amp;blast_rank=9&amp;RID=NMW7P9VU013","CP137588.1")</f>
        <v>CP137588.1</v>
      </c>
    </row>
    <row r="173">
      <c r="A173" s="24" t="s">
        <v>3222</v>
      </c>
      <c r="B173" s="24" t="s">
        <v>3223</v>
      </c>
      <c r="C173" s="25">
        <v>0.39</v>
      </c>
      <c r="D173" s="26">
        <v>1.0E-24</v>
      </c>
      <c r="E173" s="24">
        <v>27.03</v>
      </c>
      <c r="F173" s="24">
        <v>3.3571785E7</v>
      </c>
      <c r="G173" s="28" t="str">
        <f>HYPERLINK("https://www.ncbi.nlm.nih.gov/nucleotide/CP168781.1?report=genbank&amp;log$=nucltop&amp;blast_rank=10&amp;RID=NMW7P9VU013","CP168781.1")</f>
        <v>CP168781.1</v>
      </c>
    </row>
    <row r="174">
      <c r="A174" s="24" t="s">
        <v>3224</v>
      </c>
      <c r="B174" s="24" t="s">
        <v>3225</v>
      </c>
      <c r="C174" s="25">
        <v>0.54</v>
      </c>
      <c r="D174" s="26">
        <v>1.0E-24</v>
      </c>
      <c r="E174" s="24">
        <v>28.97</v>
      </c>
      <c r="F174" s="24">
        <v>2.4957275E7</v>
      </c>
      <c r="G174" s="28" t="str">
        <f>HYPERLINK("https://www.ncbi.nlm.nih.gov/nucleotide/LR031575.1?report=genbank&amp;log$=nucltop&amp;blast_rank=11&amp;RID=NMW7P9VU013","LR031575.1")</f>
        <v>LR031575.1</v>
      </c>
    </row>
    <row r="175">
      <c r="A175" s="24" t="s">
        <v>3226</v>
      </c>
      <c r="B175" s="24" t="s">
        <v>3223</v>
      </c>
      <c r="C175" s="25">
        <v>0.46</v>
      </c>
      <c r="D175" s="26">
        <v>1.0E-24</v>
      </c>
      <c r="E175" s="24">
        <v>27.03</v>
      </c>
      <c r="F175" s="24">
        <v>3.6110618E7</v>
      </c>
      <c r="G175" s="28" t="str">
        <f>HYPERLINK("https://www.ncbi.nlm.nih.gov/nucleotide/CP168773.1?report=genbank&amp;log$=nucltop&amp;blast_rank=12&amp;RID=NMW7P9VU013","CP168773.1")</f>
        <v>CP168773.1</v>
      </c>
    </row>
    <row r="176">
      <c r="A176" s="24" t="s">
        <v>3227</v>
      </c>
      <c r="B176" s="24" t="s">
        <v>3223</v>
      </c>
      <c r="C176" s="25">
        <v>0.39</v>
      </c>
      <c r="D176" s="26">
        <v>1.0E-24</v>
      </c>
      <c r="E176" s="24">
        <v>27.03</v>
      </c>
      <c r="F176" s="24">
        <v>3.5941912E7</v>
      </c>
      <c r="G176" s="28" t="str">
        <f>HYPERLINK("https://www.ncbi.nlm.nih.gov/nucleotide/CP168767.1?report=genbank&amp;log$=nucltop&amp;blast_rank=13&amp;RID=NMW7P9VU013","CP168767.1")</f>
        <v>CP168767.1</v>
      </c>
    </row>
    <row r="177">
      <c r="A177" s="24" t="s">
        <v>3220</v>
      </c>
      <c r="B177" s="24" t="s">
        <v>3215</v>
      </c>
      <c r="C177" s="25">
        <v>0.5</v>
      </c>
      <c r="D177" s="26">
        <v>1.0E-24</v>
      </c>
      <c r="E177" s="24">
        <v>27.78</v>
      </c>
      <c r="F177" s="24">
        <v>8.4401E7</v>
      </c>
      <c r="G177" s="28" t="str">
        <f>HYPERLINK("https://www.ncbi.nlm.nih.gov/nucleotide/CP158652.1?report=genbank&amp;log$=nucltop&amp;blast_rank=14&amp;RID=NMW7P9VU013","CP158652.1")</f>
        <v>CP158652.1</v>
      </c>
    </row>
    <row r="178">
      <c r="A178" s="24" t="s">
        <v>3228</v>
      </c>
      <c r="B178" s="24" t="s">
        <v>3229</v>
      </c>
      <c r="C178" s="25">
        <v>0.24</v>
      </c>
      <c r="D178" s="26">
        <v>1.0E-24</v>
      </c>
      <c r="E178" s="24">
        <v>26.32</v>
      </c>
      <c r="F178" s="24">
        <v>168467.0</v>
      </c>
      <c r="G178" s="28" t="str">
        <f>HYPERLINK("https://www.ncbi.nlm.nih.gov/nucleotide/EU835981.1?report=genbank&amp;log$=nucltop&amp;blast_rank=15&amp;RID=NMW7P9VU013","EU835981.1")</f>
        <v>EU835981.1</v>
      </c>
    </row>
    <row r="179">
      <c r="A179" s="24" t="s">
        <v>3230</v>
      </c>
      <c r="B179" s="24" t="s">
        <v>3223</v>
      </c>
      <c r="C179" s="25">
        <v>0.44</v>
      </c>
      <c r="D179" s="26">
        <v>1.0E-24</v>
      </c>
      <c r="E179" s="24">
        <v>27.03</v>
      </c>
      <c r="F179" s="24">
        <v>4.3820689E7</v>
      </c>
      <c r="G179" s="28" t="str">
        <f>HYPERLINK("https://www.ncbi.nlm.nih.gov/nucleotide/CP168777.1?report=genbank&amp;log$=nucltop&amp;blast_rank=16&amp;RID=NMW7P9VU013","CP168777.1")</f>
        <v>CP168777.1</v>
      </c>
    </row>
    <row r="180">
      <c r="A180" s="24" t="s">
        <v>3229</v>
      </c>
      <c r="B180" s="24" t="s">
        <v>3229</v>
      </c>
      <c r="C180" s="25">
        <v>0.26</v>
      </c>
      <c r="D180" s="26">
        <v>2.0E-24</v>
      </c>
      <c r="E180" s="24">
        <v>25.56</v>
      </c>
      <c r="F180" s="24">
        <v>103189.0</v>
      </c>
      <c r="G180" s="28" t="str">
        <f>HYPERLINK("https://www.ncbi.nlm.nih.gov/nucleotide/CT009585.1?report=genbank&amp;log$=nucltop&amp;blast_rank=17&amp;RID=NMW7P9VU013","CT009585.1")</f>
        <v>CT009585.1</v>
      </c>
    </row>
    <row r="181">
      <c r="A181" s="24" t="s">
        <v>3231</v>
      </c>
      <c r="B181" s="24" t="s">
        <v>3231</v>
      </c>
      <c r="C181" s="25">
        <v>0.26</v>
      </c>
      <c r="D181" s="26">
        <v>2.0E-24</v>
      </c>
      <c r="E181" s="24">
        <v>25.56</v>
      </c>
      <c r="F181" s="24">
        <v>136372.0</v>
      </c>
      <c r="G181" s="28" t="str">
        <f>HYPERLINK("https://www.ncbi.nlm.nih.gov/nucleotide/CT009588.1?report=genbank&amp;log$=nucltop&amp;blast_rank=18&amp;RID=NMW7P9VU013","CT009588.1")</f>
        <v>CT009588.1</v>
      </c>
    </row>
    <row r="182">
      <c r="A182" s="24" t="s">
        <v>3217</v>
      </c>
      <c r="B182" s="24" t="s">
        <v>3215</v>
      </c>
      <c r="C182" s="25">
        <v>0.52</v>
      </c>
      <c r="D182" s="26">
        <v>2.0E-24</v>
      </c>
      <c r="E182" s="24">
        <v>27.54</v>
      </c>
      <c r="F182" s="24">
        <v>8.0012778E7</v>
      </c>
      <c r="G182" s="28" t="str">
        <f>HYPERLINK("https://www.ncbi.nlm.nih.gov/nucleotide/CP158651.1?report=genbank&amp;log$=nucltop&amp;blast_rank=19&amp;RID=NMW7P9VU013","CP158651.1")</f>
        <v>CP158651.1</v>
      </c>
    </row>
    <row r="183">
      <c r="A183" s="24" t="s">
        <v>3232</v>
      </c>
      <c r="B183" s="24" t="s">
        <v>3233</v>
      </c>
      <c r="C183" s="25">
        <v>0.25</v>
      </c>
      <c r="D183" s="26">
        <v>2.0E-24</v>
      </c>
      <c r="E183" s="24">
        <v>27.9</v>
      </c>
      <c r="F183" s="24">
        <v>2136.0</v>
      </c>
      <c r="G183" s="28" t="str">
        <f>HYPERLINK("https://www.ncbi.nlm.nih.gov/nucleotide/XM_014777480.1?report=genbank&amp;log$=nucltop&amp;blast_rank=20&amp;RID=NMW7P9VU013","XM_014777480.1")</f>
        <v>XM_014777480.1</v>
      </c>
    </row>
    <row r="184">
      <c r="A184" s="24" t="s">
        <v>3234</v>
      </c>
      <c r="B184" s="24" t="s">
        <v>3215</v>
      </c>
      <c r="C184" s="25">
        <v>0.46</v>
      </c>
      <c r="D184" s="26">
        <v>2.0E-24</v>
      </c>
      <c r="E184" s="24">
        <v>28.43</v>
      </c>
      <c r="F184" s="24">
        <v>8.3805E7</v>
      </c>
      <c r="G184" s="28" t="str">
        <f>HYPERLINK("https://www.ncbi.nlm.nih.gov/nucleotide/CP158646.1?report=genbank&amp;log$=nucltop&amp;blast_rank=21&amp;RID=NMW7P9VU013","CP158646.1")</f>
        <v>CP158646.1</v>
      </c>
    </row>
    <row r="185">
      <c r="A185" s="24" t="s">
        <v>3235</v>
      </c>
      <c r="B185" s="24" t="s">
        <v>3223</v>
      </c>
      <c r="C185" s="25">
        <v>0.41</v>
      </c>
      <c r="D185" s="26">
        <v>2.0E-24</v>
      </c>
      <c r="E185" s="24">
        <v>27.61</v>
      </c>
      <c r="F185" s="24">
        <v>3.176949E7</v>
      </c>
      <c r="G185" s="28" t="str">
        <f>HYPERLINK("https://www.ncbi.nlm.nih.gov/nucleotide/CP168772.1?report=genbank&amp;log$=nucltop&amp;blast_rank=22&amp;RID=NMW7P9VU013","CP168772.1")</f>
        <v>CP168772.1</v>
      </c>
    </row>
    <row r="186">
      <c r="A186" s="24" t="s">
        <v>3236</v>
      </c>
      <c r="B186" s="24" t="s">
        <v>3215</v>
      </c>
      <c r="C186" s="25">
        <v>0.5</v>
      </c>
      <c r="D186" s="26">
        <v>2.0E-24</v>
      </c>
      <c r="E186" s="24">
        <v>27.85</v>
      </c>
      <c r="F186" s="24">
        <v>7.8289E7</v>
      </c>
      <c r="G186" s="28" t="str">
        <f>HYPERLINK("https://www.ncbi.nlm.nih.gov/nucleotide/CP158644.1?report=genbank&amp;log$=nucltop&amp;blast_rank=23&amp;RID=NMW7P9VU013","CP158644.1")</f>
        <v>CP158644.1</v>
      </c>
    </row>
    <row r="187">
      <c r="A187" s="24" t="s">
        <v>3236</v>
      </c>
      <c r="B187" s="24" t="s">
        <v>3215</v>
      </c>
      <c r="C187" s="25">
        <v>0.58</v>
      </c>
      <c r="D187" s="26">
        <v>2.0E-24</v>
      </c>
      <c r="E187" s="24">
        <v>27.85</v>
      </c>
      <c r="F187" s="24">
        <v>7.8494E7</v>
      </c>
      <c r="G187" s="28" t="str">
        <f>HYPERLINK("https://www.ncbi.nlm.nih.gov/nucleotide/CP158654.1?report=genbank&amp;log$=nucltop&amp;blast_rank=24&amp;RID=NMW7P9VU013","CP158654.1")</f>
        <v>CP158654.1</v>
      </c>
    </row>
    <row r="188">
      <c r="A188" s="24" t="s">
        <v>3237</v>
      </c>
      <c r="B188" s="24" t="s">
        <v>3238</v>
      </c>
      <c r="C188" s="25">
        <v>0.26</v>
      </c>
      <c r="D188" s="26">
        <v>2.0E-24</v>
      </c>
      <c r="E188" s="24">
        <v>25.56</v>
      </c>
      <c r="F188" s="24">
        <v>258179.0</v>
      </c>
      <c r="G188" s="28" t="str">
        <f>HYPERLINK("https://www.ncbi.nlm.nih.gov/nucleotide/AY146587.2?report=genbank&amp;log$=nucltop&amp;blast_rank=25&amp;RID=NMW7P9VU013","AY146587.2")</f>
        <v>AY146587.2</v>
      </c>
    </row>
    <row r="189">
      <c r="A189" s="24" t="s">
        <v>3239</v>
      </c>
      <c r="B189" s="24" t="s">
        <v>3223</v>
      </c>
      <c r="C189" s="25">
        <v>0.54</v>
      </c>
      <c r="D189" s="26">
        <v>2.0E-24</v>
      </c>
      <c r="E189" s="24">
        <v>27.03</v>
      </c>
      <c r="F189" s="24">
        <v>4.1391996E7</v>
      </c>
      <c r="G189" s="28" t="str">
        <f>HYPERLINK("https://www.ncbi.nlm.nih.gov/nucleotide/CP168775.1?report=genbank&amp;log$=nucltop&amp;blast_rank=26&amp;RID=NMW7P9VU013","CP168775.1")</f>
        <v>CP168775.1</v>
      </c>
    </row>
    <row r="190">
      <c r="A190" s="24" t="s">
        <v>3240</v>
      </c>
      <c r="B190" s="24" t="s">
        <v>3223</v>
      </c>
      <c r="C190" s="25">
        <v>0.42</v>
      </c>
      <c r="D190" s="26">
        <v>2.0E-24</v>
      </c>
      <c r="E190" s="24">
        <v>27.61</v>
      </c>
      <c r="F190" s="24">
        <v>4.0402191E7</v>
      </c>
      <c r="G190" s="28" t="str">
        <f>HYPERLINK("https://www.ncbi.nlm.nih.gov/nucleotide/CP168780.1?report=genbank&amp;log$=nucltop&amp;blast_rank=27&amp;RID=NMW7P9VU013","CP168780.1")</f>
        <v>CP168780.1</v>
      </c>
    </row>
    <row r="191">
      <c r="A191" s="24" t="s">
        <v>3241</v>
      </c>
      <c r="B191" s="24" t="s">
        <v>3223</v>
      </c>
      <c r="C191" s="25">
        <v>0.37</v>
      </c>
      <c r="D191" s="26">
        <v>2.0E-24</v>
      </c>
      <c r="E191" s="24">
        <v>27.03</v>
      </c>
      <c r="F191" s="24">
        <v>3.0989496E7</v>
      </c>
      <c r="G191" s="28" t="str">
        <f>HYPERLINK("https://www.ncbi.nlm.nih.gov/nucleotide/CP168778.1?report=genbank&amp;log$=nucltop&amp;blast_rank=28&amp;RID=NMW7P9VU013","CP168778.1")</f>
        <v>CP168778.1</v>
      </c>
    </row>
    <row r="192">
      <c r="A192" s="24" t="s">
        <v>3242</v>
      </c>
      <c r="B192" s="24" t="s">
        <v>3243</v>
      </c>
      <c r="C192" s="25">
        <v>0.23</v>
      </c>
      <c r="D192" s="26">
        <v>2.0E-24</v>
      </c>
      <c r="E192" s="24">
        <v>26.01</v>
      </c>
      <c r="F192" s="24">
        <v>4558.0</v>
      </c>
      <c r="G192" s="28" t="str">
        <f>HYPERLINK("https://www.ncbi.nlm.nih.gov/nucleotide/XM_060339761.1?report=genbank&amp;log$=nucltop&amp;blast_rank=29&amp;RID=NMW7P9VU013","XM_060339761.1")</f>
        <v>XM_060339761.1</v>
      </c>
    </row>
    <row r="193">
      <c r="A193" s="24" t="s">
        <v>3244</v>
      </c>
      <c r="B193" s="24" t="s">
        <v>3223</v>
      </c>
      <c r="C193" s="25">
        <v>0.45</v>
      </c>
      <c r="D193" s="26">
        <v>2.0E-24</v>
      </c>
      <c r="E193" s="24">
        <v>27.03</v>
      </c>
      <c r="F193" s="24">
        <v>3.5617556E7</v>
      </c>
      <c r="G193" s="28" t="str">
        <f>HYPERLINK("https://www.ncbi.nlm.nih.gov/nucleotide/CP168770.1?report=genbank&amp;log$=nucltop&amp;blast_rank=30&amp;RID=NMW7P9VU013","CP168770.1")</f>
        <v>CP168770.1</v>
      </c>
    </row>
    <row r="194">
      <c r="A194" s="24" t="s">
        <v>3245</v>
      </c>
      <c r="B194" s="24" t="s">
        <v>3243</v>
      </c>
      <c r="C194" s="25">
        <v>0.23</v>
      </c>
      <c r="D194" s="26">
        <v>2.0E-24</v>
      </c>
      <c r="E194" s="24">
        <v>26.01</v>
      </c>
      <c r="F194" s="24">
        <v>4634.0</v>
      </c>
      <c r="G194" s="28" t="str">
        <f>HYPERLINK("https://www.ncbi.nlm.nih.gov/nucleotide/XM_060339760.1?report=genbank&amp;log$=nucltop&amp;blast_rank=31&amp;RID=NMW7P9VU013","XM_060339760.1")</f>
        <v>XM_060339760.1</v>
      </c>
    </row>
    <row r="195">
      <c r="A195" s="24" t="s">
        <v>3246</v>
      </c>
      <c r="B195" s="24" t="s">
        <v>3223</v>
      </c>
      <c r="C195" s="25">
        <v>0.46</v>
      </c>
      <c r="D195" s="26">
        <v>2.0E-24</v>
      </c>
      <c r="E195" s="24">
        <v>27.03</v>
      </c>
      <c r="F195" s="24">
        <v>3.8451056E7</v>
      </c>
      <c r="G195" s="28" t="str">
        <f>HYPERLINK("https://www.ncbi.nlm.nih.gov/nucleotide/CP168766.1?report=genbank&amp;log$=nucltop&amp;blast_rank=32&amp;RID=NMW7P9VU013","CP168766.1")</f>
        <v>CP168766.1</v>
      </c>
    </row>
    <row r="196">
      <c r="A196" s="24" t="s">
        <v>3247</v>
      </c>
      <c r="B196" s="24" t="s">
        <v>3223</v>
      </c>
      <c r="C196" s="25">
        <v>0.49</v>
      </c>
      <c r="D196" s="26">
        <v>2.0E-24</v>
      </c>
      <c r="E196" s="24">
        <v>27.03</v>
      </c>
      <c r="F196" s="24">
        <v>3.2576074E7</v>
      </c>
      <c r="G196" s="28" t="str">
        <f>HYPERLINK("https://www.ncbi.nlm.nih.gov/nucleotide/CP168776.1?report=genbank&amp;log$=nucltop&amp;blast_rank=33&amp;RID=NMW7P9VU013","CP168776.1")</f>
        <v>CP168776.1</v>
      </c>
    </row>
    <row r="197">
      <c r="A197" s="24" t="s">
        <v>3248</v>
      </c>
      <c r="B197" s="24" t="s">
        <v>3213</v>
      </c>
      <c r="C197" s="25">
        <v>0.27</v>
      </c>
      <c r="D197" s="26">
        <v>2.0E-24</v>
      </c>
      <c r="E197" s="24">
        <v>24.77</v>
      </c>
      <c r="F197" s="24">
        <v>3090.0</v>
      </c>
      <c r="G197" s="28" t="str">
        <f>HYPERLINK("https://www.ncbi.nlm.nih.gov/nucleotide/XM_035980178.1?report=genbank&amp;log$=nucltop&amp;blast_rank=34&amp;RID=NMW7P9VU013","XM_035980178.1")</f>
        <v>XM_035980178.1</v>
      </c>
    </row>
    <row r="198">
      <c r="A198" s="24" t="s">
        <v>3249</v>
      </c>
      <c r="B198" s="24" t="s">
        <v>3223</v>
      </c>
      <c r="C198" s="25">
        <v>0.5</v>
      </c>
      <c r="D198" s="26">
        <v>2.0E-24</v>
      </c>
      <c r="E198" s="24">
        <v>27.03</v>
      </c>
      <c r="F198" s="24">
        <v>5.4725691E7</v>
      </c>
      <c r="G198" s="28" t="str">
        <f>HYPERLINK("https://www.ncbi.nlm.nih.gov/nucleotide/CP168779.1?report=genbank&amp;log$=nucltop&amp;blast_rank=35&amp;RID=NMW7P9VU013","CP168779.1")</f>
        <v>CP168779.1</v>
      </c>
    </row>
    <row r="199">
      <c r="A199" s="24" t="s">
        <v>3250</v>
      </c>
      <c r="B199" s="24" t="s">
        <v>3223</v>
      </c>
      <c r="C199" s="25">
        <v>0.45</v>
      </c>
      <c r="D199" s="26">
        <v>2.0E-24</v>
      </c>
      <c r="E199" s="24">
        <v>27.03</v>
      </c>
      <c r="F199" s="24">
        <v>3.2165934E7</v>
      </c>
      <c r="G199" s="28" t="str">
        <f>HYPERLINK("https://www.ncbi.nlm.nih.gov/nucleotide/CP168765.1?report=genbank&amp;log$=nucltop&amp;blast_rank=36&amp;RID=NMW7P9VU013","CP168765.1")</f>
        <v>CP168765.1</v>
      </c>
    </row>
    <row r="200">
      <c r="A200" s="24" t="s">
        <v>3251</v>
      </c>
      <c r="B200" s="24" t="s">
        <v>3223</v>
      </c>
      <c r="C200" s="25">
        <v>0.43</v>
      </c>
      <c r="D200" s="26">
        <v>2.0E-24</v>
      </c>
      <c r="E200" s="24">
        <v>27.03</v>
      </c>
      <c r="F200" s="24">
        <v>4.3359126E7</v>
      </c>
      <c r="G200" s="28" t="str">
        <f>HYPERLINK("https://www.ncbi.nlm.nih.gov/nucleotide/CP168774.1?report=genbank&amp;log$=nucltop&amp;blast_rank=37&amp;RID=NMW7P9VU013","CP168774.1")</f>
        <v>CP168774.1</v>
      </c>
    </row>
    <row r="201">
      <c r="A201" s="24" t="s">
        <v>3252</v>
      </c>
      <c r="B201" s="24" t="s">
        <v>3223</v>
      </c>
      <c r="C201" s="25">
        <v>0.44</v>
      </c>
      <c r="D201" s="26">
        <v>2.0E-24</v>
      </c>
      <c r="E201" s="24">
        <v>27.03</v>
      </c>
      <c r="F201" s="24">
        <v>4.5767126E7</v>
      </c>
      <c r="G201" s="28" t="str">
        <f>HYPERLINK("https://www.ncbi.nlm.nih.gov/nucleotide/CP168769.1?report=genbank&amp;log$=nucltop&amp;blast_rank=38&amp;RID=NMW7P9VU013","CP168769.1")</f>
        <v>CP168769.1</v>
      </c>
    </row>
    <row r="202">
      <c r="A202" s="24" t="s">
        <v>3253</v>
      </c>
      <c r="B202" s="24" t="s">
        <v>3223</v>
      </c>
      <c r="C202" s="25">
        <v>0.46</v>
      </c>
      <c r="D202" s="26">
        <v>2.0E-24</v>
      </c>
      <c r="E202" s="24">
        <v>26.35</v>
      </c>
      <c r="F202" s="24">
        <v>3.6267156E7</v>
      </c>
      <c r="G202" s="28" t="str">
        <f>HYPERLINK("https://www.ncbi.nlm.nih.gov/nucleotide/CP168771.1?report=genbank&amp;log$=nucltop&amp;blast_rank=39&amp;RID=NMW7P9VU013","CP168771.1")</f>
        <v>CP168771.1</v>
      </c>
    </row>
    <row r="203">
      <c r="A203" s="24" t="s">
        <v>3254</v>
      </c>
      <c r="B203" s="24" t="s">
        <v>3209</v>
      </c>
      <c r="C203" s="25">
        <v>0.32</v>
      </c>
      <c r="D203" s="26">
        <v>3.0E-24</v>
      </c>
      <c r="E203" s="24">
        <v>26.74</v>
      </c>
      <c r="F203" s="24">
        <v>2822.0</v>
      </c>
      <c r="G203" s="28" t="str">
        <f>HYPERLINK("https://www.ncbi.nlm.nih.gov/nucleotide/XM_058153338.1?report=genbank&amp;log$=nucltop&amp;blast_rank=40&amp;RID=NMW7P9VU013","XM_058153338.1")</f>
        <v>XM_058153338.1</v>
      </c>
    </row>
    <row r="204">
      <c r="A204" s="24" t="s">
        <v>3255</v>
      </c>
      <c r="B204" s="24" t="s">
        <v>3223</v>
      </c>
      <c r="C204" s="25">
        <v>0.35</v>
      </c>
      <c r="D204" s="26">
        <v>3.0E-24</v>
      </c>
      <c r="E204" s="24">
        <v>27.03</v>
      </c>
      <c r="F204" s="24">
        <v>3.1823729E7</v>
      </c>
      <c r="G204" s="28" t="str">
        <f>HYPERLINK("https://www.ncbi.nlm.nih.gov/nucleotide/CP168768.1?report=genbank&amp;log$=nucltop&amp;blast_rank=41&amp;RID=NMW7P9VU013","CP168768.1")</f>
        <v>CP168768.1</v>
      </c>
    </row>
    <row r="205">
      <c r="A205" s="24" t="s">
        <v>3256</v>
      </c>
      <c r="B205" s="24" t="s">
        <v>3257</v>
      </c>
      <c r="C205" s="25">
        <v>0.25</v>
      </c>
      <c r="D205" s="26">
        <v>3.0E-24</v>
      </c>
      <c r="E205" s="24">
        <v>29.97</v>
      </c>
      <c r="F205" s="24">
        <v>4140.0</v>
      </c>
      <c r="G205" s="28" t="str">
        <f>HYPERLINK("https://www.ncbi.nlm.nih.gov/nucleotide/XM_045954499.1?report=genbank&amp;log$=nucltop&amp;blast_rank=42&amp;RID=NMW7P9VU013","XM_045954499.1")</f>
        <v>XM_045954499.1</v>
      </c>
    </row>
    <row r="206">
      <c r="A206" s="24" t="s">
        <v>3258</v>
      </c>
      <c r="B206" s="24" t="s">
        <v>3259</v>
      </c>
      <c r="C206" s="25">
        <v>0.25</v>
      </c>
      <c r="D206" s="26">
        <v>4.0E-24</v>
      </c>
      <c r="E206" s="24">
        <v>26.52</v>
      </c>
      <c r="F206" s="24">
        <v>3648.0</v>
      </c>
      <c r="G206" s="28" t="str">
        <f>HYPERLINK("https://www.ncbi.nlm.nih.gov/nucleotide/XM_027313122.1?report=genbank&amp;log$=nucltop&amp;blast_rank=43&amp;RID=NMW7P9VU013","XM_027313122.1")</f>
        <v>XM_027313122.1</v>
      </c>
    </row>
    <row r="207">
      <c r="A207" s="24" t="s">
        <v>3260</v>
      </c>
      <c r="B207" s="24" t="s">
        <v>3261</v>
      </c>
      <c r="C207" s="25">
        <v>0.25</v>
      </c>
      <c r="D207" s="26">
        <v>4.0E-24</v>
      </c>
      <c r="E207" s="24">
        <v>26.75</v>
      </c>
      <c r="F207" s="24">
        <v>4770.0</v>
      </c>
      <c r="G207" s="28" t="str">
        <f>HYPERLINK("https://www.ncbi.nlm.nih.gov/nucleotide/XM_027220154.1?report=genbank&amp;log$=nucltop&amp;blast_rank=44&amp;RID=NMW7P9VU013","XM_027220154.1")</f>
        <v>XM_027220154.1</v>
      </c>
    </row>
    <row r="208">
      <c r="A208" s="24" t="s">
        <v>3262</v>
      </c>
      <c r="B208" s="24" t="s">
        <v>3261</v>
      </c>
      <c r="C208" s="25">
        <v>0.25</v>
      </c>
      <c r="D208" s="26">
        <v>5.0E-24</v>
      </c>
      <c r="E208" s="24">
        <v>26.52</v>
      </c>
      <c r="F208" s="24">
        <v>3984.0</v>
      </c>
      <c r="G208" s="28" t="str">
        <f>HYPERLINK("https://www.ncbi.nlm.nih.gov/nucleotide/XM_027210732.1?report=genbank&amp;log$=nucltop&amp;blast_rank=45&amp;RID=NMW7P9VU013","XM_027210732.1")</f>
        <v>XM_027210732.1</v>
      </c>
    </row>
    <row r="209">
      <c r="A209" s="24" t="s">
        <v>3263</v>
      </c>
      <c r="B209" s="24" t="s">
        <v>3261</v>
      </c>
      <c r="C209" s="25">
        <v>0.26</v>
      </c>
      <c r="D209" s="26">
        <v>5.0E-24</v>
      </c>
      <c r="E209" s="24">
        <v>27.19</v>
      </c>
      <c r="F209" s="24">
        <v>3288.0</v>
      </c>
      <c r="G209" s="28" t="str">
        <f>HYPERLINK("https://www.ncbi.nlm.nih.gov/nucleotide/XM_027264720.1?report=genbank&amp;log$=nucltop&amp;blast_rank=46&amp;RID=NMW7P9VU013","XM_027264720.1")</f>
        <v>XM_027264720.1</v>
      </c>
    </row>
    <row r="210">
      <c r="A210" s="24" t="s">
        <v>3264</v>
      </c>
      <c r="B210" s="24" t="s">
        <v>3225</v>
      </c>
      <c r="C210" s="25">
        <v>0.49</v>
      </c>
      <c r="D210" s="26">
        <v>6.0E-24</v>
      </c>
      <c r="E210" s="24">
        <v>26.74</v>
      </c>
      <c r="F210" s="24">
        <v>5.7670803E7</v>
      </c>
      <c r="G210" s="28" t="str">
        <f>HYPERLINK("https://www.ncbi.nlm.nih.gov/nucleotide/LR031568.1?report=genbank&amp;log$=nucltop&amp;blast_rank=47&amp;RID=NMW7P9VU013","LR031568.1")</f>
        <v>LR031568.1</v>
      </c>
    </row>
    <row r="211">
      <c r="A211" s="24" t="s">
        <v>3265</v>
      </c>
      <c r="B211" s="24" t="s">
        <v>3266</v>
      </c>
      <c r="C211" s="25">
        <v>0.26</v>
      </c>
      <c r="D211" s="26">
        <v>7.0E-24</v>
      </c>
      <c r="E211" s="24">
        <v>26.73</v>
      </c>
      <c r="F211" s="24">
        <v>5930.0</v>
      </c>
      <c r="G211" s="28" t="str">
        <f>HYPERLINK("https://www.ncbi.nlm.nih.gov/nucleotide/XM_066482839.1?report=genbank&amp;log$=nucltop&amp;blast_rank=48&amp;RID=NMW7P9VU013","XM_066482839.1")</f>
        <v>XM_066482839.1</v>
      </c>
    </row>
    <row r="212">
      <c r="A212" s="24" t="s">
        <v>3267</v>
      </c>
      <c r="B212" s="24" t="s">
        <v>3268</v>
      </c>
      <c r="C212" s="25">
        <v>0.41</v>
      </c>
      <c r="D212" s="26">
        <v>8.0E-24</v>
      </c>
      <c r="E212" s="24">
        <v>24.71</v>
      </c>
      <c r="F212" s="24">
        <v>5436.0</v>
      </c>
      <c r="G212" s="28" t="str">
        <f>HYPERLINK("https://www.ncbi.nlm.nih.gov/nucleotide/AF525305.1?report=genbank&amp;log$=nucltop&amp;blast_rank=49&amp;RID=NMW7P9VU013","AF525305.1")</f>
        <v>AF525305.1</v>
      </c>
    </row>
    <row r="213">
      <c r="A213" s="24" t="s">
        <v>3269</v>
      </c>
      <c r="B213" s="24" t="s">
        <v>3215</v>
      </c>
      <c r="C213" s="25">
        <v>0.49</v>
      </c>
      <c r="D213" s="26">
        <v>8.0E-24</v>
      </c>
      <c r="E213" s="24">
        <v>28.46</v>
      </c>
      <c r="F213" s="24">
        <v>6.54965E7</v>
      </c>
      <c r="G213" s="28" t="str">
        <f>HYPERLINK("https://www.ncbi.nlm.nih.gov/nucleotide/CP158658.1?report=genbank&amp;log$=nucltop&amp;blast_rank=50&amp;RID=NMW7P9VU013","CP158658.1")</f>
        <v>CP158658.1</v>
      </c>
    </row>
    <row r="214">
      <c r="A214" s="10" t="s">
        <v>3270</v>
      </c>
      <c r="G214" s="18"/>
    </row>
    <row r="215">
      <c r="A215" s="32" t="s">
        <v>3271</v>
      </c>
      <c r="B215" s="32" t="s">
        <v>3272</v>
      </c>
      <c r="C215" s="33">
        <v>0.99</v>
      </c>
      <c r="D215" s="32">
        <v>0.0</v>
      </c>
      <c r="E215" s="32">
        <v>83.8</v>
      </c>
      <c r="F215" s="32">
        <v>8995.0</v>
      </c>
      <c r="G215" s="34" t="str">
        <f>HYPERLINK("https://www.ncbi.nlm.nih.gov/nucleotide/XR_010728075.1?report=genbank&amp;log$=nucltop&amp;blast_rank=1&amp;RID=NMWG31HA013","XR_010728075.1")</f>
        <v>XR_010728075.1</v>
      </c>
      <c r="H215" s="10" t="s">
        <v>3273</v>
      </c>
    </row>
    <row r="216">
      <c r="A216" s="6" t="s">
        <v>3274</v>
      </c>
      <c r="B216" s="6" t="s">
        <v>3275</v>
      </c>
      <c r="C216" s="29">
        <v>0.39</v>
      </c>
      <c r="D216" s="30">
        <v>1.0E-27</v>
      </c>
      <c r="E216" s="6">
        <v>24.73</v>
      </c>
      <c r="F216" s="6">
        <v>9.3492639E7</v>
      </c>
      <c r="G216" s="31" t="str">
        <f>HYPERLINK("https://www.ncbi.nlm.nih.gov/nucleotide/OZ014259.2?report=genbank&amp;log$=nucltop&amp;blast_rank=2&amp;RID=NMWG31HA013","OZ014259.2")</f>
        <v>OZ014259.2</v>
      </c>
    </row>
    <row r="217">
      <c r="A217" s="6" t="s">
        <v>3276</v>
      </c>
      <c r="B217" s="6" t="s">
        <v>3277</v>
      </c>
      <c r="C217" s="29">
        <v>0.36</v>
      </c>
      <c r="D217" s="30">
        <v>8.0E-26</v>
      </c>
      <c r="E217" s="6">
        <v>23.83</v>
      </c>
      <c r="F217" s="6">
        <v>54256.0</v>
      </c>
      <c r="G217" s="31" t="str">
        <f>HYPERLINK("https://www.ncbi.nlm.nih.gov/nucleotide/AC148962.4?report=genbank&amp;log$=nucltop&amp;blast_rank=3&amp;RID=NMWG31HA013","AC148962.4")</f>
        <v>AC148962.4</v>
      </c>
    </row>
    <row r="218">
      <c r="A218" s="6" t="s">
        <v>3278</v>
      </c>
      <c r="B218" s="6" t="s">
        <v>3277</v>
      </c>
      <c r="C218" s="29">
        <v>0.36</v>
      </c>
      <c r="D218" s="30">
        <v>8.0E-26</v>
      </c>
      <c r="E218" s="6">
        <v>23.83</v>
      </c>
      <c r="F218" s="6">
        <v>149724.0</v>
      </c>
      <c r="G218" s="31" t="str">
        <f>HYPERLINK("https://www.ncbi.nlm.nih.gov/nucleotide/AC129888.3?report=genbank&amp;log$=nucltop&amp;blast_rank=4&amp;RID=NMWG31HA013","AC129888.3")</f>
        <v>AC129888.3</v>
      </c>
    </row>
    <row r="219">
      <c r="A219" s="6" t="s">
        <v>3279</v>
      </c>
      <c r="B219" s="6" t="s">
        <v>3275</v>
      </c>
      <c r="C219" s="29">
        <v>0.41</v>
      </c>
      <c r="D219" s="30">
        <v>1.0E-25</v>
      </c>
      <c r="E219" s="6">
        <v>24.06</v>
      </c>
      <c r="F219" s="6">
        <v>6.2767167E7</v>
      </c>
      <c r="G219" s="31" t="str">
        <f>HYPERLINK("https://www.ncbi.nlm.nih.gov/nucleotide/OZ014264.2?report=genbank&amp;log$=nucltop&amp;blast_rank=5&amp;RID=NMWG31HA013","OZ014264.2")</f>
        <v>OZ014264.2</v>
      </c>
    </row>
    <row r="220">
      <c r="A220" s="6" t="s">
        <v>3280</v>
      </c>
      <c r="B220" s="6" t="s">
        <v>3277</v>
      </c>
      <c r="C220" s="29">
        <v>0.36</v>
      </c>
      <c r="D220" s="30">
        <v>1.0E-25</v>
      </c>
      <c r="E220" s="6">
        <v>23.83</v>
      </c>
      <c r="F220" s="6">
        <v>163566.0</v>
      </c>
      <c r="G220" s="31" t="str">
        <f>HYPERLINK("https://www.ncbi.nlm.nih.gov/nucleotide/AC139340.3?report=genbank&amp;log$=nucltop&amp;blast_rank=6&amp;RID=NMWG31HA013","AC139340.3")</f>
        <v>AC139340.3</v>
      </c>
    </row>
    <row r="221">
      <c r="A221" s="6" t="s">
        <v>3281</v>
      </c>
      <c r="B221" s="6" t="s">
        <v>3282</v>
      </c>
      <c r="C221" s="29">
        <v>0.36</v>
      </c>
      <c r="D221" s="30">
        <v>4.0E-25</v>
      </c>
      <c r="E221" s="6">
        <v>24.28</v>
      </c>
      <c r="F221" s="6">
        <v>239624.0</v>
      </c>
      <c r="G221" s="31" t="str">
        <f>HYPERLINK("https://www.ncbi.nlm.nih.gov/nucleotide/FP340374.5?report=genbank&amp;log$=nucltop&amp;blast_rank=7&amp;RID=NMWG31HA013","FP340374.5")</f>
        <v>FP340374.5</v>
      </c>
    </row>
    <row r="222">
      <c r="A222" s="6" t="s">
        <v>3283</v>
      </c>
      <c r="B222" s="6" t="s">
        <v>3282</v>
      </c>
      <c r="C222" s="29">
        <v>0.36</v>
      </c>
      <c r="D222" s="30">
        <v>5.0E-25</v>
      </c>
      <c r="E222" s="6">
        <v>24.55</v>
      </c>
      <c r="F222" s="6">
        <v>208112.0</v>
      </c>
      <c r="G222" s="31" t="str">
        <f>HYPERLINK("https://www.ncbi.nlm.nih.gov/nucleotide/CU914604.13?report=genbank&amp;log$=nucltop&amp;blast_rank=8&amp;RID=NMWG31HA013","CU914604.13")</f>
        <v>CU914604.13</v>
      </c>
    </row>
    <row r="223">
      <c r="A223" s="6" t="s">
        <v>3284</v>
      </c>
      <c r="B223" s="6" t="s">
        <v>3285</v>
      </c>
      <c r="C223" s="29">
        <v>0.41</v>
      </c>
      <c r="D223" s="30">
        <v>7.0E-25</v>
      </c>
      <c r="E223" s="6">
        <v>24.09</v>
      </c>
      <c r="F223" s="6">
        <v>111048.0</v>
      </c>
      <c r="G223" s="31" t="str">
        <f>HYPERLINK("https://www.ncbi.nlm.nih.gov/nucleotide/AC238901.1?report=genbank&amp;log$=nucltop&amp;blast_rank=9&amp;RID=NMWG31HA013","AC238901.1")</f>
        <v>AC238901.1</v>
      </c>
    </row>
    <row r="224">
      <c r="A224" s="6" t="s">
        <v>3286</v>
      </c>
      <c r="B224" s="6" t="s">
        <v>3285</v>
      </c>
      <c r="C224" s="29">
        <v>0.41</v>
      </c>
      <c r="D224" s="30">
        <v>7.0E-25</v>
      </c>
      <c r="E224" s="6">
        <v>24.09</v>
      </c>
      <c r="F224" s="6">
        <v>153006.0</v>
      </c>
      <c r="G224" s="31" t="str">
        <f>HYPERLINK("https://www.ncbi.nlm.nih.gov/nucleotide/AC238773.1?report=genbank&amp;log$=nucltop&amp;blast_rank=10&amp;RID=NMWG31HA013","AC238773.1")</f>
        <v>AC238773.1</v>
      </c>
    </row>
    <row r="225">
      <c r="A225" s="6" t="s">
        <v>3287</v>
      </c>
      <c r="B225" s="6" t="s">
        <v>3285</v>
      </c>
      <c r="C225" s="29">
        <v>0.41</v>
      </c>
      <c r="D225" s="30">
        <v>8.0E-25</v>
      </c>
      <c r="E225" s="6">
        <v>24.09</v>
      </c>
      <c r="F225" s="6">
        <v>142403.0</v>
      </c>
      <c r="G225" s="31" t="str">
        <f>HYPERLINK("https://www.ncbi.nlm.nih.gov/nucleotide/AC238675.3?report=genbank&amp;log$=nucltop&amp;blast_rank=11&amp;RID=NMWG31HA013","AC238675.3")</f>
        <v>AC238675.3</v>
      </c>
    </row>
    <row r="226">
      <c r="A226" s="6" t="s">
        <v>3288</v>
      </c>
      <c r="B226" s="6" t="s">
        <v>3285</v>
      </c>
      <c r="C226" s="29">
        <v>0.41</v>
      </c>
      <c r="D226" s="30">
        <v>9.0E-25</v>
      </c>
      <c r="E226" s="6">
        <v>24.09</v>
      </c>
      <c r="F226" s="6">
        <v>74706.0</v>
      </c>
      <c r="G226" s="31" t="str">
        <f>HYPERLINK("https://www.ncbi.nlm.nih.gov/nucleotide/AC231578.3?report=genbank&amp;log$=nucltop&amp;blast_rank=12&amp;RID=NMWG31HA013","AC231578.3")</f>
        <v>AC231578.3</v>
      </c>
    </row>
    <row r="227">
      <c r="A227" s="6" t="s">
        <v>3289</v>
      </c>
      <c r="B227" s="6" t="s">
        <v>3285</v>
      </c>
      <c r="C227" s="29">
        <v>0.41</v>
      </c>
      <c r="D227" s="30">
        <v>9.0E-25</v>
      </c>
      <c r="E227" s="6">
        <v>24.09</v>
      </c>
      <c r="F227" s="6">
        <v>143464.0</v>
      </c>
      <c r="G227" s="31" t="str">
        <f>HYPERLINK("https://www.ncbi.nlm.nih.gov/nucleotide/AC244217.2?report=genbank&amp;log$=nucltop&amp;blast_rank=13&amp;RID=NMWG31HA013","AC244217.2")</f>
        <v>AC244217.2</v>
      </c>
    </row>
    <row r="228">
      <c r="A228" s="6" t="s">
        <v>3290</v>
      </c>
      <c r="B228" s="6" t="s">
        <v>3285</v>
      </c>
      <c r="C228" s="29">
        <v>0.41</v>
      </c>
      <c r="D228" s="30">
        <v>1.0E-24</v>
      </c>
      <c r="E228" s="6">
        <v>24.09</v>
      </c>
      <c r="F228" s="6">
        <v>150528.0</v>
      </c>
      <c r="G228" s="31" t="str">
        <f>HYPERLINK("https://www.ncbi.nlm.nih.gov/nucleotide/AC280311.1?report=genbank&amp;log$=nucltop&amp;blast_rank=14&amp;RID=NMWG31HA013","AC280311.1")</f>
        <v>AC280311.1</v>
      </c>
    </row>
    <row r="229">
      <c r="A229" s="6" t="s">
        <v>3291</v>
      </c>
      <c r="B229" s="6" t="s">
        <v>3285</v>
      </c>
      <c r="C229" s="29">
        <v>0.41</v>
      </c>
      <c r="D229" s="30">
        <v>2.0E-24</v>
      </c>
      <c r="E229" s="6">
        <v>23.89</v>
      </c>
      <c r="F229" s="6">
        <v>142500.0</v>
      </c>
      <c r="G229" s="31" t="str">
        <f>HYPERLINK("https://www.ncbi.nlm.nih.gov/nucleotide/AC164543.1?report=genbank&amp;log$=nucltop&amp;blast_rank=15&amp;RID=NMWG31HA013","AC164543.1")</f>
        <v>AC164543.1</v>
      </c>
    </row>
    <row r="230">
      <c r="A230" s="6" t="s">
        <v>3292</v>
      </c>
      <c r="B230" s="6" t="s">
        <v>3277</v>
      </c>
      <c r="C230" s="29">
        <v>0.36</v>
      </c>
      <c r="D230" s="30">
        <v>2.0E-24</v>
      </c>
      <c r="E230" s="6">
        <v>22.65</v>
      </c>
      <c r="F230" s="6">
        <v>47234.0</v>
      </c>
      <c r="G230" s="31" t="str">
        <f>HYPERLINK("https://www.ncbi.nlm.nih.gov/nucleotide/AC190364.3?report=genbank&amp;log$=nucltop&amp;blast_rank=16&amp;RID=NMWG31HA013","AC190364.3")</f>
        <v>AC190364.3</v>
      </c>
    </row>
    <row r="231">
      <c r="A231" s="6" t="s">
        <v>3293</v>
      </c>
      <c r="B231" s="6" t="s">
        <v>3277</v>
      </c>
      <c r="C231" s="29">
        <v>0.36</v>
      </c>
      <c r="D231" s="30">
        <v>2.0E-24</v>
      </c>
      <c r="E231" s="6">
        <v>23.83</v>
      </c>
      <c r="F231" s="6">
        <v>164010.0</v>
      </c>
      <c r="G231" s="31" t="str">
        <f>HYPERLINK("https://www.ncbi.nlm.nih.gov/nucleotide/AC189844.3?report=genbank&amp;log$=nucltop&amp;blast_rank=17&amp;RID=NMWG31HA013","AC189844.3")</f>
        <v>AC189844.3</v>
      </c>
    </row>
    <row r="232">
      <c r="A232" s="6" t="s">
        <v>3294</v>
      </c>
      <c r="B232" s="6" t="s">
        <v>3285</v>
      </c>
      <c r="C232" s="29">
        <v>0.41</v>
      </c>
      <c r="D232" s="30">
        <v>2.0E-24</v>
      </c>
      <c r="E232" s="6">
        <v>25.4</v>
      </c>
      <c r="F232" s="6">
        <v>154058.0</v>
      </c>
      <c r="G232" s="31" t="str">
        <f>HYPERLINK("https://www.ncbi.nlm.nih.gov/nucleotide/AC150680.7?report=genbank&amp;log$=nucltop&amp;blast_rank=18&amp;RID=NMWG31HA013","AC150680.7")</f>
        <v>AC150680.7</v>
      </c>
    </row>
    <row r="233">
      <c r="A233" s="6" t="s">
        <v>3295</v>
      </c>
      <c r="B233" s="6" t="s">
        <v>3285</v>
      </c>
      <c r="C233" s="29">
        <v>0.41</v>
      </c>
      <c r="D233" s="30">
        <v>2.0E-24</v>
      </c>
      <c r="E233" s="6">
        <v>23.89</v>
      </c>
      <c r="F233" s="6">
        <v>159739.0</v>
      </c>
      <c r="G233" s="31" t="str">
        <f>HYPERLINK("https://www.ncbi.nlm.nih.gov/nucleotide/AC150679.4?report=genbank&amp;log$=nucltop&amp;blast_rank=19&amp;RID=NMWG31HA013","AC150679.4")</f>
        <v>AC150679.4</v>
      </c>
    </row>
    <row r="234">
      <c r="A234" s="6" t="s">
        <v>3296</v>
      </c>
      <c r="B234" s="6" t="s">
        <v>3282</v>
      </c>
      <c r="C234" s="29">
        <v>0.36</v>
      </c>
      <c r="D234" s="30">
        <v>3.0E-24</v>
      </c>
      <c r="E234" s="6">
        <v>24.61</v>
      </c>
      <c r="F234" s="6">
        <v>115951.0</v>
      </c>
      <c r="G234" s="31" t="str">
        <f>HYPERLINK("https://www.ncbi.nlm.nih.gov/nucleotide/FP091244.8?report=genbank&amp;log$=nucltop&amp;blast_rank=20&amp;RID=NMWG31HA013","FP091244.8")</f>
        <v>FP091244.8</v>
      </c>
    </row>
    <row r="235">
      <c r="A235" s="6" t="s">
        <v>3297</v>
      </c>
      <c r="B235" s="6" t="s">
        <v>3282</v>
      </c>
      <c r="C235" s="29">
        <v>0.37</v>
      </c>
      <c r="D235" s="30">
        <v>3.0E-24</v>
      </c>
      <c r="E235" s="6">
        <v>24.18</v>
      </c>
      <c r="F235" s="6">
        <v>151366.0</v>
      </c>
      <c r="G235" s="31" t="str">
        <f>HYPERLINK("https://www.ncbi.nlm.nih.gov/nucleotide/CU469176.15?report=genbank&amp;log$=nucltop&amp;blast_rank=21&amp;RID=NMWG31HA013","CU469176.15")</f>
        <v>CU469176.15</v>
      </c>
    </row>
    <row r="236">
      <c r="A236" s="6" t="s">
        <v>3298</v>
      </c>
      <c r="B236" s="6" t="s">
        <v>3299</v>
      </c>
      <c r="C236" s="29">
        <v>0.31</v>
      </c>
      <c r="D236" s="30">
        <v>3.0E-24</v>
      </c>
      <c r="E236" s="6">
        <v>27.34</v>
      </c>
      <c r="F236" s="6">
        <v>126446.0</v>
      </c>
      <c r="G236" s="31" t="str">
        <f>HYPERLINK("https://www.ncbi.nlm.nih.gov/nucleotide/FQ790239.10?report=genbank&amp;log$=nucltop&amp;blast_rank=22&amp;RID=NMWG31HA013","FQ790239.10")</f>
        <v>FQ790239.10</v>
      </c>
    </row>
    <row r="237">
      <c r="A237" s="6" t="s">
        <v>3300</v>
      </c>
      <c r="B237" s="6" t="s">
        <v>3275</v>
      </c>
      <c r="C237" s="29">
        <v>0.39</v>
      </c>
      <c r="D237" s="30">
        <v>3.0E-24</v>
      </c>
      <c r="E237" s="6">
        <v>24.1</v>
      </c>
      <c r="F237" s="6">
        <v>4.7732471E7</v>
      </c>
      <c r="G237" s="31" t="str">
        <f>HYPERLINK("https://www.ncbi.nlm.nih.gov/nucleotide/OZ014269.2?report=genbank&amp;log$=nucltop&amp;blast_rank=23&amp;RID=NMWG31HA013","OZ014269.2")</f>
        <v>OZ014269.2</v>
      </c>
    </row>
    <row r="238">
      <c r="A238" s="6" t="s">
        <v>3301</v>
      </c>
      <c r="B238" s="6" t="s">
        <v>3275</v>
      </c>
      <c r="C238" s="29">
        <v>0.41</v>
      </c>
      <c r="D238" s="30">
        <v>4.0E-24</v>
      </c>
      <c r="E238" s="6">
        <v>25.84</v>
      </c>
      <c r="F238" s="6">
        <v>9.1682858E7</v>
      </c>
      <c r="G238" s="31" t="str">
        <f>HYPERLINK("https://www.ncbi.nlm.nih.gov/nucleotide/OZ014260.2?report=genbank&amp;log$=nucltop&amp;blast_rank=24&amp;RID=NMWG31HA013","OZ014260.2")</f>
        <v>OZ014260.2</v>
      </c>
    </row>
    <row r="239">
      <c r="A239" s="6" t="s">
        <v>3302</v>
      </c>
      <c r="B239" s="6" t="s">
        <v>3285</v>
      </c>
      <c r="C239" s="29">
        <v>0.24</v>
      </c>
      <c r="D239" s="30">
        <v>4.0E-24</v>
      </c>
      <c r="E239" s="6">
        <v>27.12</v>
      </c>
      <c r="F239" s="6">
        <v>30500.0</v>
      </c>
      <c r="G239" s="31" t="str">
        <f>HYPERLINK("https://www.ncbi.nlm.nih.gov/nucleotide/XR_008915346.1?report=genbank&amp;log$=nucltop&amp;blast_rank=25&amp;RID=NMWG31HA013","XR_008915346.1")</f>
        <v>XR_008915346.1</v>
      </c>
    </row>
    <row r="240">
      <c r="A240" s="6" t="s">
        <v>3303</v>
      </c>
      <c r="B240" s="6" t="s">
        <v>3299</v>
      </c>
      <c r="C240" s="29">
        <v>0.31</v>
      </c>
      <c r="D240" s="30">
        <v>4.0E-24</v>
      </c>
      <c r="E240" s="6">
        <v>27.08</v>
      </c>
      <c r="F240" s="6">
        <v>150678.0</v>
      </c>
      <c r="G240" s="31" t="str">
        <f>HYPERLINK("https://www.ncbi.nlm.nih.gov/nucleotide/FQ790235.7?report=genbank&amp;log$=nucltop&amp;blast_rank=26&amp;RID=NMWG31HA013","FQ790235.7")</f>
        <v>FQ790235.7</v>
      </c>
    </row>
    <row r="241">
      <c r="A241" s="6" t="s">
        <v>3304</v>
      </c>
      <c r="B241" s="6" t="s">
        <v>3285</v>
      </c>
      <c r="C241" s="29">
        <v>0.41</v>
      </c>
      <c r="D241" s="30">
        <v>5.0E-24</v>
      </c>
      <c r="E241" s="6">
        <v>24.9</v>
      </c>
      <c r="F241" s="6">
        <v>100266.0</v>
      </c>
      <c r="G241" s="31" t="str">
        <f>HYPERLINK("https://www.ncbi.nlm.nih.gov/nucleotide/AC244413.2?report=genbank&amp;log$=nucltop&amp;blast_rank=27&amp;RID=NMWG31HA013","AC244413.2")</f>
        <v>AC244413.2</v>
      </c>
    </row>
    <row r="242">
      <c r="A242" s="6" t="s">
        <v>3305</v>
      </c>
      <c r="B242" s="6" t="s">
        <v>3282</v>
      </c>
      <c r="C242" s="29">
        <v>0.36</v>
      </c>
      <c r="D242" s="30">
        <v>6.0E-24</v>
      </c>
      <c r="E242" s="6">
        <v>24.38</v>
      </c>
      <c r="F242" s="6">
        <v>130752.0</v>
      </c>
      <c r="G242" s="31" t="str">
        <f>HYPERLINK("https://www.ncbi.nlm.nih.gov/nucleotide/CU928447.6?report=genbank&amp;log$=nucltop&amp;blast_rank=28&amp;RID=NMWG31HA013","CU928447.6")</f>
        <v>CU928447.6</v>
      </c>
    </row>
    <row r="243">
      <c r="A243" s="6" t="s">
        <v>3306</v>
      </c>
      <c r="B243" s="6" t="s">
        <v>3307</v>
      </c>
      <c r="C243" s="29">
        <v>0.35</v>
      </c>
      <c r="D243" s="30">
        <v>7.0E-24</v>
      </c>
      <c r="E243" s="6">
        <v>24.65</v>
      </c>
      <c r="F243" s="6">
        <v>169357.0</v>
      </c>
      <c r="G243" s="31" t="str">
        <f>HYPERLINK("https://www.ncbi.nlm.nih.gov/nucleotide/AC165184.3?report=genbank&amp;log$=nucltop&amp;blast_rank=29&amp;RID=NMWG31HA013","AC165184.3")</f>
        <v>AC165184.3</v>
      </c>
    </row>
    <row r="244">
      <c r="A244" s="6" t="s">
        <v>3308</v>
      </c>
      <c r="B244" s="6" t="s">
        <v>3282</v>
      </c>
      <c r="C244" s="29">
        <v>0.36</v>
      </c>
      <c r="D244" s="30">
        <v>8.0E-24</v>
      </c>
      <c r="E244" s="6">
        <v>24.61</v>
      </c>
      <c r="F244" s="6">
        <v>131824.0</v>
      </c>
      <c r="G244" s="31" t="str">
        <f>HYPERLINK("https://www.ncbi.nlm.nih.gov/nucleotide/FP085547.4?report=genbank&amp;log$=nucltop&amp;blast_rank=30&amp;RID=NMWG31HA013","FP085547.4")</f>
        <v>FP085547.4</v>
      </c>
    </row>
    <row r="245">
      <c r="A245" s="6" t="s">
        <v>3309</v>
      </c>
      <c r="B245" s="6" t="s">
        <v>3285</v>
      </c>
      <c r="C245" s="29">
        <v>0.36</v>
      </c>
      <c r="D245" s="30">
        <v>1.0E-23</v>
      </c>
      <c r="E245" s="6">
        <v>25.34</v>
      </c>
      <c r="F245" s="6">
        <v>123424.0</v>
      </c>
      <c r="G245" s="31" t="str">
        <f>HYPERLINK("https://www.ncbi.nlm.nih.gov/nucleotide/AC239784.3?report=genbank&amp;log$=nucltop&amp;blast_rank=31&amp;RID=NMWG31HA013","AC239784.3")</f>
        <v>AC239784.3</v>
      </c>
    </row>
    <row r="246">
      <c r="A246" s="6" t="s">
        <v>3310</v>
      </c>
      <c r="B246" s="6" t="s">
        <v>3282</v>
      </c>
      <c r="C246" s="29">
        <v>0.37</v>
      </c>
      <c r="D246" s="30">
        <v>1.0E-23</v>
      </c>
      <c r="E246" s="6">
        <v>24.39</v>
      </c>
      <c r="F246" s="6">
        <v>156753.0</v>
      </c>
      <c r="G246" s="31" t="str">
        <f>HYPERLINK("https://www.ncbi.nlm.nih.gov/nucleotide/CU862035.6?report=genbank&amp;log$=nucltop&amp;blast_rank=32&amp;RID=NMWG31HA013","CU862035.6")</f>
        <v>CU862035.6</v>
      </c>
    </row>
    <row r="247">
      <c r="A247" s="6" t="s">
        <v>3311</v>
      </c>
      <c r="B247" s="6" t="s">
        <v>3282</v>
      </c>
      <c r="C247" s="29">
        <v>0.35</v>
      </c>
      <c r="D247" s="30">
        <v>1.0E-23</v>
      </c>
      <c r="E247" s="6">
        <v>24.72</v>
      </c>
      <c r="F247" s="6">
        <v>174803.0</v>
      </c>
      <c r="G247" s="31" t="str">
        <f>HYPERLINK("https://www.ncbi.nlm.nih.gov/nucleotide/FP102187.6?report=genbank&amp;log$=nucltop&amp;blast_rank=33&amp;RID=NMWG31HA013","FP102187.6")</f>
        <v>FP102187.6</v>
      </c>
    </row>
    <row r="248">
      <c r="A248" s="6" t="s">
        <v>3312</v>
      </c>
      <c r="B248" s="6" t="s">
        <v>3275</v>
      </c>
      <c r="C248" s="29">
        <v>0.38</v>
      </c>
      <c r="D248" s="30">
        <v>1.0E-23</v>
      </c>
      <c r="E248" s="6">
        <v>23.35</v>
      </c>
      <c r="F248" s="6">
        <v>1165328.0</v>
      </c>
      <c r="G248" s="31" t="str">
        <f>HYPERLINK("https://www.ncbi.nlm.nih.gov/nucleotide/LT745777.1?report=genbank&amp;log$=nucltop&amp;blast_rank=34&amp;RID=NMWG31HA013","LT745777.1")</f>
        <v>LT745777.1</v>
      </c>
    </row>
    <row r="249">
      <c r="A249" s="6" t="s">
        <v>3313</v>
      </c>
      <c r="B249" s="6" t="s">
        <v>3314</v>
      </c>
      <c r="C249" s="29">
        <v>0.36</v>
      </c>
      <c r="D249" s="30">
        <v>1.0E-23</v>
      </c>
      <c r="E249" s="6">
        <v>24.61</v>
      </c>
      <c r="F249" s="6">
        <v>137152.0</v>
      </c>
      <c r="G249" s="31" t="str">
        <f>HYPERLINK("https://www.ncbi.nlm.nih.gov/nucleotide/AC217151.5?report=genbank&amp;log$=nucltop&amp;blast_rank=35&amp;RID=NMWG31HA013","AC217151.5")</f>
        <v>AC217151.5</v>
      </c>
    </row>
    <row r="250">
      <c r="A250" s="6" t="s">
        <v>3315</v>
      </c>
      <c r="B250" s="6" t="s">
        <v>3314</v>
      </c>
      <c r="C250" s="29">
        <v>0.36</v>
      </c>
      <c r="D250" s="30">
        <v>1.0E-23</v>
      </c>
      <c r="E250" s="6">
        <v>24.61</v>
      </c>
      <c r="F250" s="6">
        <v>173926.0</v>
      </c>
      <c r="G250" s="31" t="str">
        <f>HYPERLINK("https://www.ncbi.nlm.nih.gov/nucleotide/AC160167.3?report=genbank&amp;log$=nucltop&amp;blast_rank=36&amp;RID=NMWG31HA013","AC160167.3")</f>
        <v>AC160167.3</v>
      </c>
    </row>
    <row r="251">
      <c r="A251" s="6" t="s">
        <v>3316</v>
      </c>
      <c r="B251" s="6" t="s">
        <v>3314</v>
      </c>
      <c r="C251" s="29">
        <v>0.36</v>
      </c>
      <c r="D251" s="30">
        <v>1.0E-23</v>
      </c>
      <c r="E251" s="6">
        <v>24.61</v>
      </c>
      <c r="F251" s="6">
        <v>174515.0</v>
      </c>
      <c r="G251" s="31" t="str">
        <f>HYPERLINK("https://www.ncbi.nlm.nih.gov/nucleotide/AC174594.3?report=genbank&amp;log$=nucltop&amp;blast_rank=37&amp;RID=NMWG31HA013","AC174594.3")</f>
        <v>AC174594.3</v>
      </c>
    </row>
    <row r="252">
      <c r="A252" s="6" t="s">
        <v>3317</v>
      </c>
      <c r="B252" s="6" t="s">
        <v>3275</v>
      </c>
      <c r="C252" s="29">
        <v>0.38</v>
      </c>
      <c r="D252" s="30">
        <v>1.0E-23</v>
      </c>
      <c r="E252" s="6">
        <v>24.94</v>
      </c>
      <c r="F252" s="6">
        <v>4.2639847E7</v>
      </c>
      <c r="G252" s="31" t="str">
        <f>HYPERLINK("https://www.ncbi.nlm.nih.gov/nucleotide/OZ014271.2?report=genbank&amp;log$=nucltop&amp;blast_rank=38&amp;RID=NMWG31HA013","OZ014271.2")</f>
        <v>OZ014271.2</v>
      </c>
    </row>
    <row r="253">
      <c r="A253" s="6" t="s">
        <v>3318</v>
      </c>
      <c r="B253" s="6" t="s">
        <v>3285</v>
      </c>
      <c r="C253" s="29">
        <v>0.41</v>
      </c>
      <c r="D253" s="30">
        <v>1.0E-23</v>
      </c>
      <c r="E253" s="6">
        <v>24.65</v>
      </c>
      <c r="F253" s="6">
        <v>92276.0</v>
      </c>
      <c r="G253" s="31" t="str">
        <f>HYPERLINK("https://www.ncbi.nlm.nih.gov/nucleotide/AC225298.3?report=genbank&amp;log$=nucltop&amp;blast_rank=39&amp;RID=NMWG31HA013","AC225298.3")</f>
        <v>AC225298.3</v>
      </c>
    </row>
    <row r="254">
      <c r="A254" s="6" t="s">
        <v>3319</v>
      </c>
      <c r="B254" s="6" t="s">
        <v>3275</v>
      </c>
      <c r="C254" s="29">
        <v>0.42</v>
      </c>
      <c r="D254" s="30">
        <v>1.0E-23</v>
      </c>
      <c r="E254" s="6">
        <v>24.15</v>
      </c>
      <c r="F254" s="6">
        <v>8.8986268E7</v>
      </c>
      <c r="G254" s="31" t="str">
        <f>HYPERLINK("https://www.ncbi.nlm.nih.gov/nucleotide/OZ014261.2?report=genbank&amp;log$=nucltop&amp;blast_rank=40&amp;RID=NMWG31HA013","OZ014261.2")</f>
        <v>OZ014261.2</v>
      </c>
    </row>
    <row r="255">
      <c r="A255" s="6" t="s">
        <v>3320</v>
      </c>
      <c r="B255" s="6" t="s">
        <v>3282</v>
      </c>
      <c r="C255" s="29">
        <v>0.36</v>
      </c>
      <c r="D255" s="30">
        <v>1.0E-23</v>
      </c>
      <c r="E255" s="6">
        <v>24.39</v>
      </c>
      <c r="F255" s="6">
        <v>151402.0</v>
      </c>
      <c r="G255" s="31" t="str">
        <f>HYPERLINK("https://www.ncbi.nlm.nih.gov/nucleotide/CU633284.7?report=genbank&amp;log$=nucltop&amp;blast_rank=41&amp;RID=NMWG31HA013","CU633284.7")</f>
        <v>CU633284.7</v>
      </c>
    </row>
    <row r="256">
      <c r="A256" s="6" t="s">
        <v>3321</v>
      </c>
      <c r="B256" s="6" t="s">
        <v>3282</v>
      </c>
      <c r="C256" s="29">
        <v>0.36</v>
      </c>
      <c r="D256" s="30">
        <v>2.0E-23</v>
      </c>
      <c r="E256" s="6">
        <v>24.39</v>
      </c>
      <c r="F256" s="6">
        <v>134406.0</v>
      </c>
      <c r="G256" s="31" t="str">
        <f>HYPERLINK("https://www.ncbi.nlm.nih.gov/nucleotide/FN673757.1?report=genbank&amp;log$=nucltop&amp;blast_rank=42&amp;RID=NMWG31HA013","FN673757.1")</f>
        <v>FN673757.1</v>
      </c>
    </row>
    <row r="257">
      <c r="A257" s="6" t="s">
        <v>3322</v>
      </c>
      <c r="B257" s="6" t="s">
        <v>3314</v>
      </c>
      <c r="C257" s="29">
        <v>0.42</v>
      </c>
      <c r="D257" s="30">
        <v>2.0E-23</v>
      </c>
      <c r="E257" s="6">
        <v>24.61</v>
      </c>
      <c r="F257" s="6">
        <v>3331226.0</v>
      </c>
      <c r="G257" s="31" t="str">
        <f>HYPERLINK("https://www.ncbi.nlm.nih.gov/nucleotide/BK064707.1?report=genbank&amp;log$=nucltop&amp;blast_rank=43&amp;RID=NMWG31HA013","BK064707.1")</f>
        <v>BK064707.1</v>
      </c>
    </row>
    <row r="258">
      <c r="A258" s="6" t="s">
        <v>3323</v>
      </c>
      <c r="B258" s="6" t="s">
        <v>3282</v>
      </c>
      <c r="C258" s="29">
        <v>0.35</v>
      </c>
      <c r="D258" s="30">
        <v>2.0E-23</v>
      </c>
      <c r="E258" s="6">
        <v>24.55</v>
      </c>
      <c r="F258" s="6">
        <v>212145.0</v>
      </c>
      <c r="G258" s="31" t="str">
        <f>HYPERLINK("https://www.ncbi.nlm.nih.gov/nucleotide/FP102440.15?report=genbank&amp;log$=nucltop&amp;blast_rank=44&amp;RID=NMWG31HA013","FP102440.15")</f>
        <v>FP102440.15</v>
      </c>
    </row>
    <row r="259">
      <c r="A259" s="6" t="s">
        <v>3324</v>
      </c>
      <c r="B259" s="6" t="s">
        <v>3282</v>
      </c>
      <c r="C259" s="29">
        <v>0.36</v>
      </c>
      <c r="D259" s="30">
        <v>2.0E-23</v>
      </c>
      <c r="E259" s="6">
        <v>24.39</v>
      </c>
      <c r="F259" s="6">
        <v>225286.0</v>
      </c>
      <c r="G259" s="31" t="str">
        <f>HYPERLINK("https://www.ncbi.nlm.nih.gov/nucleotide/CU487211.12?report=genbank&amp;log$=nucltop&amp;blast_rank=45&amp;RID=NMWG31HA013","CU487211.12")</f>
        <v>CU487211.12</v>
      </c>
    </row>
    <row r="260">
      <c r="A260" s="6" t="s">
        <v>3325</v>
      </c>
      <c r="B260" s="6" t="s">
        <v>3282</v>
      </c>
      <c r="C260" s="29">
        <v>0.35</v>
      </c>
      <c r="D260" s="30">
        <v>2.0E-23</v>
      </c>
      <c r="E260" s="6">
        <v>24.15</v>
      </c>
      <c r="F260" s="6">
        <v>152995.0</v>
      </c>
      <c r="G260" s="31" t="str">
        <f>HYPERLINK("https://www.ncbi.nlm.nih.gov/nucleotide/CU856482.5?report=genbank&amp;log$=nucltop&amp;blast_rank=46&amp;RID=NMWG31HA013","CU856482.5")</f>
        <v>CU856482.5</v>
      </c>
    </row>
    <row r="261">
      <c r="A261" s="6" t="s">
        <v>3326</v>
      </c>
      <c r="B261" s="6" t="s">
        <v>3282</v>
      </c>
      <c r="C261" s="29">
        <v>0.36</v>
      </c>
      <c r="D261" s="30">
        <v>2.0E-23</v>
      </c>
      <c r="E261" s="6">
        <v>24.39</v>
      </c>
      <c r="F261" s="6">
        <v>219405.0</v>
      </c>
      <c r="G261" s="31" t="str">
        <f>HYPERLINK("https://www.ncbi.nlm.nih.gov/nucleotide/FP101870.11?report=genbank&amp;log$=nucltop&amp;blast_rank=47&amp;RID=NMWG31HA013","FP101870.11")</f>
        <v>FP101870.11</v>
      </c>
    </row>
    <row r="262">
      <c r="A262" s="6" t="s">
        <v>3327</v>
      </c>
      <c r="B262" s="6" t="s">
        <v>3282</v>
      </c>
      <c r="C262" s="29">
        <v>0.36</v>
      </c>
      <c r="D262" s="30">
        <v>2.0E-23</v>
      </c>
      <c r="E262" s="6">
        <v>24.39</v>
      </c>
      <c r="F262" s="6">
        <v>195004.0</v>
      </c>
      <c r="G262" s="31" t="str">
        <f>HYPERLINK("https://www.ncbi.nlm.nih.gov/nucleotide/CT824638.9?report=genbank&amp;log$=nucltop&amp;blast_rank=48&amp;RID=NMWG31HA013","CT824638.9")</f>
        <v>CT824638.9</v>
      </c>
    </row>
    <row r="263">
      <c r="A263" s="6" t="s">
        <v>3328</v>
      </c>
      <c r="B263" s="6" t="s">
        <v>3275</v>
      </c>
      <c r="C263" s="29">
        <v>0.45</v>
      </c>
      <c r="D263" s="30">
        <v>2.0E-23</v>
      </c>
      <c r="E263" s="6">
        <v>25.28</v>
      </c>
      <c r="F263" s="6">
        <v>8.1012585E7</v>
      </c>
      <c r="G263" s="31" t="str">
        <f>HYPERLINK("https://www.ncbi.nlm.nih.gov/nucleotide/OZ014262.2?report=genbank&amp;log$=nucltop&amp;blast_rank=49&amp;RID=NMWG31HA013","OZ014262.2")</f>
        <v>OZ014262.2</v>
      </c>
    </row>
    <row r="264">
      <c r="A264" s="6" t="s">
        <v>3329</v>
      </c>
      <c r="B264" s="6" t="s">
        <v>3275</v>
      </c>
      <c r="C264" s="29">
        <v>0.41</v>
      </c>
      <c r="D264" s="30">
        <v>2.0E-23</v>
      </c>
      <c r="E264" s="6">
        <v>24.07</v>
      </c>
      <c r="F264" s="6">
        <v>8.2394706E7</v>
      </c>
      <c r="G264" s="31" t="str">
        <f>HYPERLINK("https://www.ncbi.nlm.nih.gov/nucleotide/OZ014263.2?report=genbank&amp;log$=nucltop&amp;blast_rank=50&amp;RID=NMWG31HA013","OZ014263.2")</f>
        <v>OZ014263.2</v>
      </c>
    </row>
    <row r="265">
      <c r="A265" s="10" t="s">
        <v>3330</v>
      </c>
      <c r="G265" s="18"/>
    </row>
    <row r="266">
      <c r="A266" s="32" t="s">
        <v>3331</v>
      </c>
      <c r="B266" s="32" t="s">
        <v>3332</v>
      </c>
      <c r="C266" s="33">
        <v>0.96</v>
      </c>
      <c r="D266" s="32">
        <v>0.0</v>
      </c>
      <c r="E266" s="32">
        <v>60.75</v>
      </c>
      <c r="F266" s="32">
        <v>29019.0</v>
      </c>
      <c r="G266" s="34" t="str">
        <f>HYPERLINK("https://www.ncbi.nlm.nih.gov/nuccore/RCFO01000659","RCFO01000659.1")</f>
        <v>RCFO01000659.1</v>
      </c>
      <c r="H266" s="10" t="s">
        <v>3273</v>
      </c>
    </row>
    <row r="267">
      <c r="A267" s="24" t="s">
        <v>3333</v>
      </c>
      <c r="B267" s="6" t="s">
        <v>3332</v>
      </c>
      <c r="C267" s="29">
        <v>0.48</v>
      </c>
      <c r="D267" s="30">
        <v>4.0E-139</v>
      </c>
      <c r="E267" s="6">
        <v>42.88</v>
      </c>
      <c r="F267" s="6">
        <v>33951.0</v>
      </c>
      <c r="G267" s="31" t="str">
        <f>HYPERLINK("https://www.ncbi.nlm.nih.gov/nuccore/RCFO01000384","RCFO01000384.1")</f>
        <v>RCFO01000384.1</v>
      </c>
    </row>
    <row r="268">
      <c r="A268" s="24" t="s">
        <v>3334</v>
      </c>
      <c r="B268" s="6" t="s">
        <v>3332</v>
      </c>
      <c r="C268" s="29">
        <v>0.57</v>
      </c>
      <c r="D268" s="30">
        <v>2.0E-138</v>
      </c>
      <c r="E268" s="6">
        <v>67.16</v>
      </c>
      <c r="F268" s="6">
        <v>22714.0</v>
      </c>
      <c r="G268" s="31" t="str">
        <f>HYPERLINK("https://www.ncbi.nlm.nih.gov/nuccore/RCFO01001138","RCFO01001138.1")</f>
        <v>RCFO01001138.1</v>
      </c>
    </row>
    <row r="269">
      <c r="A269" s="24" t="s">
        <v>3335</v>
      </c>
      <c r="B269" s="6" t="s">
        <v>3332</v>
      </c>
      <c r="C269" s="29">
        <v>0.59</v>
      </c>
      <c r="D269" s="30">
        <v>2.0E-138</v>
      </c>
      <c r="E269" s="6">
        <v>67.16</v>
      </c>
      <c r="F269" s="6">
        <v>37369.0</v>
      </c>
      <c r="G269" s="31" t="str">
        <f>HYPERLINK("https://www.ncbi.nlm.nih.gov/nuccore/RCFO01000262","RCFO01000262.1")</f>
        <v>RCFO01000262.1</v>
      </c>
    </row>
    <row r="270">
      <c r="A270" s="24" t="s">
        <v>3336</v>
      </c>
      <c r="B270" s="6" t="s">
        <v>3332</v>
      </c>
      <c r="C270" s="29">
        <v>0.57</v>
      </c>
      <c r="D270" s="30">
        <v>7.0E-127</v>
      </c>
      <c r="E270" s="6">
        <v>64.93</v>
      </c>
      <c r="F270" s="6">
        <v>21800.0</v>
      </c>
      <c r="G270" s="31" t="str">
        <f>HYPERLINK("https://www.ncbi.nlm.nih.gov/nuccore/RCFO01001215","RCFO01001215.1")</f>
        <v>RCFO01001215.1</v>
      </c>
    </row>
    <row r="271">
      <c r="A271" s="24" t="s">
        <v>3337</v>
      </c>
      <c r="B271" s="6" t="s">
        <v>3332</v>
      </c>
      <c r="C271" s="29">
        <v>0.41</v>
      </c>
      <c r="D271" s="30">
        <v>5.0E-66</v>
      </c>
      <c r="E271" s="6">
        <v>40.86</v>
      </c>
      <c r="F271" s="6">
        <v>12312.0</v>
      </c>
      <c r="G271" s="31" t="str">
        <f>HYPERLINK("https://www.ncbi.nlm.nih.gov/nuccore/RCFO01002343","RCFO01002343.1")</f>
        <v>RCFO01002343.1</v>
      </c>
    </row>
    <row r="272">
      <c r="A272" s="24" t="s">
        <v>3338</v>
      </c>
      <c r="B272" s="6" t="s">
        <v>3332</v>
      </c>
      <c r="C272" s="29">
        <v>0.17</v>
      </c>
      <c r="D272" s="30">
        <v>8.0E-47</v>
      </c>
      <c r="E272" s="6">
        <v>64.18</v>
      </c>
      <c r="F272" s="6">
        <v>58240.0</v>
      </c>
      <c r="G272" s="31" t="str">
        <f>HYPERLINK("https://www.ncbi.nlm.nih.gov/nuccore/RCFO01000057","RCFO01000057.1")</f>
        <v>RCFO01000057.1</v>
      </c>
    </row>
    <row r="273">
      <c r="A273" s="24" t="s">
        <v>3339</v>
      </c>
      <c r="B273" s="6" t="s">
        <v>3332</v>
      </c>
      <c r="C273" s="29">
        <v>0.16</v>
      </c>
      <c r="D273" s="30">
        <v>8.0E-47</v>
      </c>
      <c r="E273" s="6">
        <v>64.18</v>
      </c>
      <c r="F273" s="6">
        <v>32810.0</v>
      </c>
      <c r="G273" s="31" t="str">
        <f>HYPERLINK("https://www.ncbi.nlm.nih.gov/nuccore/RCFO01000447","RCFO01000447.1")</f>
        <v>RCFO01000447.1</v>
      </c>
    </row>
    <row r="274">
      <c r="A274" s="24" t="s">
        <v>3340</v>
      </c>
      <c r="B274" s="6" t="s">
        <v>3341</v>
      </c>
      <c r="C274" s="29">
        <v>0.28</v>
      </c>
      <c r="D274" s="30">
        <v>1.0E-28</v>
      </c>
      <c r="E274" s="6">
        <v>26.77</v>
      </c>
      <c r="F274" s="6">
        <v>1279.0</v>
      </c>
      <c r="G274" s="31" t="str">
        <f>HYPERLINK("https://www.ncbi.nlm.nih.gov/nuccore/AALT02197506","AALT02197506.1")</f>
        <v>AALT02197506.1</v>
      </c>
    </row>
    <row r="275">
      <c r="A275" s="24" t="s">
        <v>3342</v>
      </c>
      <c r="B275" s="6" t="s">
        <v>3343</v>
      </c>
      <c r="C275" s="29">
        <v>0.36</v>
      </c>
      <c r="D275" s="30">
        <v>6.0E-22</v>
      </c>
      <c r="E275" s="6">
        <v>23.65</v>
      </c>
      <c r="F275" s="6">
        <v>1.67414027E8</v>
      </c>
      <c r="G275" s="31" t="str">
        <f>HYPERLINK("https://www.ncbi.nlm.nih.gov/nucleotide/JBCEVU010000003.1?report=genbank&amp;log$=nucltop&amp;blast_rank=10&amp;RID=NRCKGUJP016","JBCEVU010000003.1")</f>
        <v>JBCEVU010000003.1</v>
      </c>
    </row>
    <row r="276">
      <c r="G276" s="18"/>
    </row>
    <row r="277">
      <c r="A277" s="10" t="s">
        <v>3344</v>
      </c>
      <c r="G277" s="18"/>
    </row>
    <row r="278">
      <c r="G278" s="18"/>
    </row>
    <row r="279">
      <c r="G279" s="18"/>
    </row>
    <row r="280">
      <c r="G280" s="18"/>
    </row>
    <row r="281">
      <c r="G281" s="18"/>
    </row>
    <row r="282">
      <c r="G282" s="18"/>
    </row>
    <row r="283">
      <c r="G283" s="18"/>
    </row>
    <row r="284">
      <c r="G284" s="18"/>
    </row>
    <row r="285">
      <c r="G285" s="18"/>
    </row>
    <row r="286">
      <c r="G286" s="18"/>
    </row>
    <row r="287">
      <c r="G287" s="18"/>
    </row>
    <row r="288">
      <c r="G288" s="18"/>
    </row>
    <row r="289">
      <c r="G289" s="18"/>
    </row>
    <row r="290">
      <c r="G290" s="18"/>
    </row>
    <row r="291">
      <c r="G291" s="18"/>
    </row>
    <row r="292">
      <c r="G292" s="18"/>
    </row>
    <row r="293">
      <c r="G293" s="18"/>
    </row>
    <row r="294">
      <c r="G294" s="18"/>
    </row>
    <row r="295">
      <c r="G295" s="18"/>
    </row>
    <row r="296">
      <c r="G296" s="18"/>
    </row>
    <row r="297">
      <c r="G297" s="18"/>
    </row>
    <row r="298">
      <c r="G298" s="18"/>
    </row>
    <row r="299">
      <c r="G299" s="18"/>
    </row>
    <row r="300">
      <c r="G300" s="18"/>
    </row>
    <row r="301">
      <c r="G301" s="18"/>
    </row>
    <row r="302">
      <c r="G302" s="18"/>
    </row>
    <row r="303">
      <c r="G303" s="18"/>
    </row>
    <row r="304">
      <c r="G304" s="18"/>
    </row>
    <row r="305">
      <c r="G305" s="18"/>
    </row>
    <row r="306">
      <c r="G306" s="18"/>
    </row>
    <row r="307">
      <c r="G307" s="18"/>
    </row>
    <row r="308">
      <c r="G308" s="18"/>
    </row>
    <row r="309">
      <c r="G309" s="18"/>
    </row>
    <row r="310">
      <c r="G310" s="18"/>
    </row>
    <row r="311">
      <c r="G311" s="18"/>
    </row>
    <row r="312">
      <c r="G312" s="18"/>
    </row>
    <row r="313">
      <c r="G313" s="18"/>
    </row>
    <row r="314">
      <c r="G314" s="18"/>
    </row>
    <row r="315">
      <c r="G315" s="18"/>
    </row>
    <row r="316">
      <c r="G316" s="18"/>
    </row>
    <row r="317">
      <c r="G317" s="18"/>
    </row>
    <row r="318">
      <c r="G318" s="18"/>
    </row>
    <row r="319">
      <c r="G319" s="18"/>
    </row>
    <row r="320">
      <c r="G320" s="18"/>
    </row>
    <row r="321">
      <c r="G321" s="18"/>
    </row>
    <row r="322">
      <c r="G322" s="18"/>
    </row>
    <row r="323">
      <c r="G323" s="18"/>
    </row>
    <row r="324">
      <c r="G324" s="18"/>
    </row>
    <row r="325">
      <c r="G325" s="18"/>
    </row>
    <row r="326">
      <c r="G326" s="18"/>
    </row>
    <row r="327">
      <c r="G327" s="18"/>
    </row>
    <row r="328">
      <c r="G328" s="18"/>
    </row>
    <row r="329">
      <c r="G329" s="18"/>
    </row>
    <row r="330">
      <c r="G330" s="18"/>
    </row>
    <row r="331">
      <c r="G331" s="18"/>
    </row>
    <row r="332">
      <c r="G332" s="18"/>
    </row>
    <row r="333">
      <c r="G333" s="18"/>
    </row>
    <row r="334">
      <c r="G334" s="18"/>
    </row>
    <row r="335">
      <c r="G335" s="18"/>
    </row>
    <row r="336">
      <c r="G336" s="18"/>
    </row>
    <row r="337">
      <c r="G337" s="18"/>
    </row>
    <row r="338">
      <c r="G338" s="18"/>
    </row>
    <row r="339">
      <c r="G339" s="18"/>
    </row>
    <row r="340">
      <c r="G340" s="18"/>
    </row>
    <row r="341">
      <c r="G341" s="18"/>
    </row>
    <row r="342">
      <c r="G342" s="18"/>
    </row>
    <row r="343">
      <c r="G343" s="18"/>
    </row>
    <row r="344">
      <c r="G344" s="18"/>
    </row>
    <row r="345">
      <c r="G345" s="18"/>
    </row>
    <row r="346">
      <c r="G346" s="18"/>
    </row>
    <row r="347">
      <c r="G347" s="18"/>
    </row>
    <row r="348">
      <c r="G348" s="18"/>
    </row>
    <row r="349">
      <c r="G349" s="18"/>
    </row>
    <row r="350">
      <c r="G350" s="18"/>
    </row>
    <row r="351">
      <c r="G351" s="18"/>
    </row>
    <row r="352">
      <c r="G352" s="18"/>
    </row>
    <row r="353">
      <c r="G353" s="18"/>
    </row>
    <row r="354">
      <c r="G354" s="18"/>
    </row>
    <row r="355">
      <c r="G355" s="18"/>
    </row>
    <row r="356">
      <c r="G356" s="18"/>
    </row>
    <row r="357">
      <c r="G357" s="18"/>
    </row>
    <row r="358">
      <c r="G358" s="18"/>
    </row>
    <row r="359">
      <c r="G359" s="18"/>
    </row>
    <row r="360">
      <c r="G360" s="18"/>
    </row>
    <row r="361">
      <c r="G361" s="18"/>
    </row>
    <row r="362">
      <c r="G362" s="18"/>
    </row>
    <row r="363">
      <c r="G363" s="18"/>
    </row>
    <row r="364">
      <c r="G364" s="18"/>
    </row>
    <row r="365">
      <c r="G365" s="18"/>
    </row>
    <row r="366">
      <c r="G366" s="18"/>
    </row>
    <row r="367">
      <c r="G367" s="18"/>
    </row>
    <row r="368">
      <c r="G368" s="18"/>
    </row>
    <row r="369">
      <c r="G369" s="18"/>
    </row>
    <row r="370">
      <c r="G370" s="18"/>
    </row>
    <row r="371">
      <c r="G371" s="18"/>
    </row>
    <row r="372">
      <c r="G372" s="18"/>
    </row>
    <row r="373">
      <c r="G373" s="18"/>
    </row>
    <row r="374">
      <c r="G374" s="18"/>
    </row>
    <row r="375">
      <c r="G375" s="18"/>
    </row>
    <row r="376">
      <c r="G376" s="18"/>
    </row>
    <row r="377">
      <c r="G377" s="18"/>
    </row>
    <row r="378">
      <c r="G378" s="18"/>
    </row>
    <row r="379">
      <c r="G379" s="18"/>
    </row>
    <row r="380">
      <c r="G380" s="18"/>
    </row>
    <row r="381">
      <c r="G381" s="18"/>
    </row>
    <row r="382">
      <c r="G382" s="18"/>
    </row>
    <row r="383">
      <c r="G383" s="18"/>
    </row>
    <row r="384">
      <c r="G384" s="18"/>
    </row>
    <row r="385">
      <c r="G385" s="18"/>
    </row>
    <row r="386">
      <c r="G386" s="18"/>
    </row>
    <row r="387">
      <c r="G387" s="18"/>
    </row>
    <row r="388">
      <c r="G388" s="18"/>
    </row>
    <row r="389">
      <c r="G389" s="18"/>
    </row>
    <row r="390">
      <c r="G390" s="18"/>
    </row>
    <row r="391">
      <c r="G391" s="18"/>
    </row>
    <row r="392">
      <c r="G392" s="18"/>
    </row>
    <row r="393">
      <c r="G393" s="18"/>
    </row>
    <row r="394">
      <c r="G394" s="18"/>
    </row>
    <row r="395">
      <c r="G395" s="18"/>
    </row>
    <row r="396">
      <c r="G396" s="18"/>
    </row>
    <row r="397">
      <c r="G397" s="18"/>
    </row>
    <row r="398">
      <c r="G398" s="18"/>
    </row>
    <row r="399">
      <c r="G399" s="18"/>
    </row>
    <row r="400">
      <c r="G400" s="18"/>
    </row>
    <row r="401">
      <c r="G401" s="18"/>
    </row>
    <row r="402">
      <c r="G402" s="18"/>
    </row>
    <row r="403">
      <c r="G403" s="18"/>
    </row>
    <row r="404">
      <c r="G404" s="18"/>
    </row>
    <row r="405">
      <c r="G405" s="18"/>
    </row>
    <row r="406">
      <c r="G406" s="18"/>
    </row>
    <row r="407">
      <c r="G407" s="18"/>
    </row>
    <row r="408">
      <c r="G408" s="18"/>
    </row>
    <row r="409">
      <c r="G409" s="18"/>
    </row>
    <row r="410">
      <c r="G410" s="18"/>
    </row>
    <row r="411">
      <c r="G411" s="18"/>
    </row>
    <row r="412">
      <c r="G412" s="18"/>
    </row>
    <row r="413">
      <c r="G413" s="18"/>
    </row>
    <row r="414">
      <c r="G414" s="18"/>
    </row>
    <row r="415">
      <c r="G415" s="18"/>
    </row>
    <row r="416">
      <c r="G416" s="18"/>
    </row>
    <row r="417">
      <c r="G417" s="18"/>
    </row>
    <row r="418">
      <c r="G418" s="18"/>
    </row>
    <row r="419">
      <c r="G419" s="18"/>
    </row>
    <row r="420">
      <c r="G420" s="18"/>
    </row>
    <row r="421">
      <c r="G421" s="18"/>
    </row>
    <row r="422">
      <c r="G422" s="18"/>
    </row>
    <row r="423">
      <c r="G423" s="18"/>
    </row>
    <row r="424">
      <c r="G424" s="18"/>
    </row>
    <row r="425">
      <c r="G425" s="18"/>
    </row>
    <row r="426">
      <c r="G426" s="18"/>
    </row>
    <row r="427">
      <c r="G427" s="18"/>
    </row>
    <row r="428">
      <c r="G428" s="18"/>
    </row>
    <row r="429">
      <c r="G429" s="18"/>
    </row>
    <row r="430">
      <c r="G430" s="18"/>
    </row>
    <row r="431">
      <c r="G431" s="18"/>
    </row>
    <row r="432">
      <c r="G432" s="18"/>
    </row>
    <row r="433">
      <c r="G433" s="18"/>
    </row>
    <row r="434">
      <c r="G434" s="18"/>
    </row>
    <row r="435">
      <c r="G435" s="18"/>
    </row>
    <row r="436">
      <c r="G436" s="18"/>
    </row>
    <row r="437">
      <c r="G437" s="18"/>
    </row>
    <row r="438">
      <c r="G438" s="18"/>
    </row>
    <row r="439">
      <c r="G439" s="18"/>
    </row>
    <row r="440">
      <c r="G440" s="18"/>
    </row>
    <row r="441">
      <c r="G441" s="18"/>
    </row>
    <row r="442">
      <c r="G442" s="18"/>
    </row>
    <row r="443">
      <c r="G443" s="18"/>
    </row>
    <row r="444">
      <c r="G444" s="18"/>
    </row>
    <row r="445">
      <c r="G445" s="18"/>
    </row>
    <row r="446">
      <c r="G446" s="18"/>
    </row>
    <row r="447">
      <c r="G447" s="18"/>
    </row>
    <row r="448">
      <c r="G448" s="18"/>
    </row>
    <row r="449">
      <c r="G449" s="18"/>
    </row>
    <row r="450">
      <c r="G450" s="18"/>
    </row>
    <row r="451">
      <c r="G451" s="18"/>
    </row>
    <row r="452">
      <c r="G452" s="18"/>
    </row>
    <row r="453">
      <c r="G453" s="18"/>
    </row>
    <row r="454">
      <c r="G454" s="18"/>
    </row>
    <row r="455">
      <c r="G455" s="18"/>
    </row>
    <row r="456">
      <c r="G456" s="18"/>
    </row>
    <row r="457">
      <c r="G457" s="18"/>
    </row>
    <row r="458">
      <c r="G458" s="18"/>
    </row>
    <row r="459">
      <c r="G459" s="18"/>
    </row>
    <row r="460">
      <c r="G460" s="18"/>
    </row>
    <row r="461">
      <c r="G461" s="18"/>
    </row>
    <row r="462">
      <c r="G462" s="18"/>
    </row>
    <row r="463">
      <c r="G463" s="18"/>
    </row>
    <row r="464">
      <c r="G464" s="18"/>
    </row>
    <row r="465">
      <c r="G465" s="18"/>
    </row>
    <row r="466">
      <c r="G466" s="18"/>
    </row>
    <row r="467">
      <c r="G467" s="18"/>
    </row>
    <row r="468">
      <c r="G468" s="18"/>
    </row>
    <row r="469">
      <c r="G469" s="18"/>
    </row>
    <row r="470">
      <c r="G470" s="18"/>
    </row>
    <row r="471">
      <c r="G471" s="18"/>
    </row>
    <row r="472">
      <c r="G472" s="18"/>
    </row>
    <row r="473">
      <c r="G473" s="18"/>
    </row>
    <row r="474">
      <c r="G474" s="18"/>
    </row>
    <row r="475">
      <c r="G475" s="18"/>
    </row>
    <row r="476">
      <c r="G476" s="18"/>
    </row>
    <row r="477">
      <c r="G477" s="18"/>
    </row>
    <row r="478">
      <c r="G478" s="18"/>
    </row>
    <row r="479">
      <c r="G479" s="18"/>
    </row>
    <row r="480">
      <c r="G480" s="18"/>
    </row>
    <row r="481">
      <c r="G481" s="18"/>
    </row>
    <row r="482">
      <c r="G482" s="18"/>
    </row>
    <row r="483">
      <c r="G483" s="18"/>
    </row>
    <row r="484">
      <c r="G484" s="18"/>
    </row>
    <row r="485">
      <c r="G485" s="18"/>
    </row>
    <row r="486">
      <c r="G486" s="18"/>
    </row>
    <row r="487">
      <c r="G487" s="18"/>
    </row>
    <row r="488">
      <c r="G488" s="18"/>
    </row>
    <row r="489">
      <c r="G489" s="18"/>
    </row>
    <row r="490">
      <c r="G490" s="18"/>
    </row>
    <row r="491">
      <c r="G491" s="18"/>
    </row>
    <row r="492">
      <c r="G492" s="18"/>
    </row>
    <row r="493">
      <c r="G493" s="18"/>
    </row>
    <row r="494">
      <c r="G494" s="18"/>
    </row>
    <row r="495">
      <c r="G495" s="18"/>
    </row>
    <row r="496">
      <c r="G496" s="18"/>
    </row>
    <row r="497">
      <c r="G497" s="18"/>
    </row>
    <row r="498">
      <c r="G498" s="18"/>
    </row>
    <row r="499">
      <c r="G499" s="18"/>
    </row>
    <row r="500">
      <c r="G500" s="18"/>
    </row>
    <row r="501">
      <c r="G501" s="18"/>
    </row>
    <row r="502">
      <c r="G502" s="18"/>
    </row>
    <row r="503">
      <c r="G503" s="18"/>
    </row>
    <row r="504">
      <c r="G504" s="18"/>
    </row>
    <row r="505">
      <c r="G505" s="18"/>
    </row>
    <row r="506">
      <c r="G506" s="18"/>
    </row>
    <row r="507">
      <c r="G507" s="18"/>
    </row>
    <row r="508">
      <c r="G508" s="18"/>
    </row>
    <row r="509">
      <c r="G509" s="18"/>
    </row>
    <row r="510">
      <c r="G510" s="18"/>
    </row>
    <row r="511">
      <c r="G511" s="18"/>
    </row>
    <row r="512">
      <c r="G512" s="18"/>
    </row>
    <row r="513">
      <c r="G513" s="18"/>
    </row>
    <row r="514">
      <c r="G514" s="18"/>
    </row>
    <row r="515">
      <c r="G515" s="18"/>
    </row>
    <row r="516">
      <c r="G516" s="18"/>
    </row>
    <row r="517">
      <c r="G517" s="18"/>
    </row>
    <row r="518">
      <c r="G518" s="18"/>
    </row>
    <row r="519">
      <c r="G519" s="18"/>
    </row>
    <row r="520">
      <c r="G520" s="18"/>
    </row>
    <row r="521">
      <c r="G521" s="18"/>
    </row>
    <row r="522">
      <c r="G522" s="18"/>
    </row>
    <row r="523">
      <c r="G523" s="18"/>
    </row>
    <row r="524">
      <c r="G524" s="18"/>
    </row>
    <row r="525">
      <c r="G525" s="18"/>
    </row>
    <row r="526">
      <c r="G526" s="18"/>
    </row>
    <row r="527">
      <c r="G527" s="18"/>
    </row>
    <row r="528">
      <c r="G528" s="18"/>
    </row>
    <row r="529">
      <c r="G529" s="18"/>
    </row>
    <row r="530">
      <c r="G530" s="18"/>
    </row>
    <row r="531">
      <c r="G531" s="18"/>
    </row>
    <row r="532">
      <c r="G532" s="18"/>
    </row>
    <row r="533">
      <c r="G533" s="18"/>
    </row>
    <row r="534">
      <c r="G534" s="18"/>
    </row>
    <row r="535">
      <c r="G535" s="18"/>
    </row>
    <row r="536">
      <c r="G536" s="18"/>
    </row>
    <row r="537">
      <c r="G537" s="18"/>
    </row>
    <row r="538">
      <c r="G538" s="18"/>
    </row>
    <row r="539">
      <c r="G539" s="18"/>
    </row>
    <row r="540">
      <c r="G540" s="18"/>
    </row>
    <row r="541">
      <c r="G541" s="18"/>
    </row>
    <row r="542">
      <c r="G542" s="18"/>
    </row>
    <row r="543">
      <c r="G543" s="18"/>
    </row>
    <row r="544">
      <c r="G544" s="18"/>
    </row>
    <row r="545">
      <c r="G545" s="18"/>
    </row>
    <row r="546">
      <c r="G546" s="18"/>
    </row>
    <row r="547">
      <c r="G547" s="18"/>
    </row>
    <row r="548">
      <c r="G548" s="18"/>
    </row>
    <row r="549">
      <c r="G549" s="18"/>
    </row>
    <row r="550">
      <c r="G550" s="18"/>
    </row>
    <row r="551">
      <c r="G551" s="18"/>
    </row>
    <row r="552">
      <c r="G552" s="18"/>
    </row>
    <row r="553">
      <c r="G553" s="18"/>
    </row>
    <row r="554">
      <c r="G554" s="18"/>
    </row>
    <row r="555">
      <c r="G555" s="18"/>
    </row>
    <row r="556">
      <c r="G556" s="18"/>
    </row>
    <row r="557">
      <c r="G557" s="18"/>
    </row>
    <row r="558">
      <c r="G558" s="18"/>
    </row>
    <row r="559">
      <c r="G559" s="18"/>
    </row>
    <row r="560">
      <c r="G560" s="18"/>
    </row>
    <row r="561">
      <c r="G561" s="18"/>
    </row>
    <row r="562">
      <c r="G562" s="18"/>
    </row>
    <row r="563">
      <c r="G563" s="18"/>
    </row>
    <row r="564">
      <c r="G564" s="18"/>
    </row>
    <row r="565">
      <c r="G565" s="18"/>
    </row>
    <row r="566">
      <c r="G566" s="18"/>
    </row>
    <row r="567">
      <c r="G567" s="18"/>
    </row>
    <row r="568">
      <c r="G568" s="18"/>
    </row>
    <row r="569">
      <c r="G569" s="18"/>
    </row>
    <row r="570">
      <c r="G570" s="18"/>
    </row>
    <row r="571">
      <c r="G571" s="18"/>
    </row>
    <row r="572">
      <c r="G572" s="18"/>
    </row>
    <row r="573">
      <c r="G573" s="18"/>
    </row>
    <row r="574">
      <c r="G574" s="18"/>
    </row>
    <row r="575">
      <c r="G575" s="18"/>
    </row>
    <row r="576">
      <c r="G576" s="18"/>
    </row>
    <row r="577">
      <c r="G577" s="18"/>
    </row>
    <row r="578">
      <c r="G578" s="18"/>
    </row>
    <row r="579">
      <c r="G579" s="18"/>
    </row>
    <row r="580">
      <c r="G580" s="18"/>
    </row>
    <row r="581">
      <c r="G581" s="18"/>
    </row>
    <row r="582">
      <c r="G582" s="18"/>
    </row>
    <row r="583">
      <c r="G583" s="18"/>
    </row>
    <row r="584">
      <c r="G584" s="18"/>
    </row>
    <row r="585">
      <c r="G585" s="18"/>
    </row>
    <row r="586">
      <c r="G586" s="18"/>
    </row>
    <row r="587">
      <c r="G587" s="18"/>
    </row>
    <row r="588">
      <c r="G588" s="18"/>
    </row>
    <row r="589">
      <c r="G589" s="18"/>
    </row>
    <row r="590">
      <c r="G590" s="18"/>
    </row>
    <row r="591">
      <c r="G591" s="18"/>
    </row>
    <row r="592">
      <c r="G592" s="18"/>
    </row>
    <row r="593">
      <c r="G593" s="18"/>
    </row>
    <row r="594">
      <c r="G594" s="18"/>
    </row>
    <row r="595">
      <c r="G595" s="18"/>
    </row>
    <row r="596">
      <c r="G596" s="18"/>
    </row>
    <row r="597">
      <c r="G597" s="18"/>
    </row>
    <row r="598">
      <c r="G598" s="18"/>
    </row>
    <row r="599">
      <c r="G599" s="18"/>
    </row>
    <row r="600">
      <c r="G600" s="18"/>
    </row>
    <row r="601">
      <c r="G601" s="18"/>
    </row>
    <row r="602">
      <c r="G602" s="18"/>
    </row>
    <row r="603">
      <c r="G603" s="18"/>
    </row>
    <row r="604">
      <c r="G604" s="18"/>
    </row>
    <row r="605">
      <c r="G605" s="18"/>
    </row>
    <row r="606">
      <c r="G606" s="18"/>
    </row>
    <row r="607">
      <c r="G607" s="18"/>
    </row>
    <row r="608">
      <c r="G608" s="18"/>
    </row>
    <row r="609">
      <c r="G609" s="18"/>
    </row>
    <row r="610">
      <c r="G610" s="18"/>
    </row>
    <row r="611">
      <c r="G611" s="18"/>
    </row>
    <row r="612">
      <c r="G612" s="18"/>
    </row>
    <row r="613">
      <c r="G613" s="18"/>
    </row>
    <row r="614">
      <c r="G614" s="18"/>
    </row>
    <row r="615">
      <c r="G615" s="18"/>
    </row>
    <row r="616">
      <c r="G616" s="18"/>
    </row>
    <row r="617">
      <c r="G617" s="18"/>
    </row>
    <row r="618">
      <c r="G618" s="18"/>
    </row>
    <row r="619">
      <c r="G619" s="18"/>
    </row>
    <row r="620">
      <c r="G620" s="18"/>
    </row>
    <row r="621">
      <c r="G621" s="18"/>
    </row>
    <row r="622">
      <c r="G622" s="18"/>
    </row>
    <row r="623">
      <c r="G623" s="18"/>
    </row>
    <row r="624">
      <c r="G624" s="18"/>
    </row>
    <row r="625">
      <c r="G625" s="18"/>
    </row>
    <row r="626">
      <c r="G626" s="18"/>
    </row>
    <row r="627">
      <c r="G627" s="18"/>
    </row>
    <row r="628">
      <c r="G628" s="18"/>
    </row>
    <row r="629">
      <c r="G629" s="18"/>
    </row>
    <row r="630">
      <c r="G630" s="18"/>
    </row>
    <row r="631">
      <c r="G631" s="18"/>
    </row>
    <row r="632">
      <c r="G632" s="18"/>
    </row>
    <row r="633">
      <c r="G633" s="18"/>
    </row>
    <row r="634">
      <c r="G634" s="18"/>
    </row>
    <row r="635">
      <c r="G635" s="18"/>
    </row>
    <row r="636">
      <c r="G636" s="18"/>
    </row>
    <row r="637">
      <c r="G637" s="18"/>
    </row>
    <row r="638">
      <c r="G638" s="18"/>
    </row>
    <row r="639">
      <c r="G639" s="18"/>
    </row>
    <row r="640">
      <c r="G640" s="18"/>
    </row>
    <row r="641">
      <c r="G641" s="18"/>
    </row>
    <row r="642">
      <c r="G642" s="18"/>
    </row>
    <row r="643">
      <c r="G643" s="18"/>
    </row>
    <row r="644">
      <c r="G644" s="18"/>
    </row>
    <row r="645">
      <c r="G645" s="18"/>
    </row>
    <row r="646">
      <c r="G646" s="18"/>
    </row>
    <row r="647">
      <c r="G647" s="18"/>
    </row>
    <row r="648">
      <c r="G648" s="18"/>
    </row>
    <row r="649">
      <c r="G649" s="18"/>
    </row>
    <row r="650">
      <c r="G650" s="18"/>
    </row>
    <row r="651">
      <c r="G651" s="18"/>
    </row>
    <row r="652">
      <c r="G652" s="18"/>
    </row>
    <row r="653">
      <c r="G653" s="18"/>
    </row>
    <row r="654">
      <c r="G654" s="18"/>
    </row>
    <row r="655">
      <c r="G655" s="18"/>
    </row>
    <row r="656">
      <c r="G656" s="18"/>
    </row>
    <row r="657">
      <c r="G657" s="18"/>
    </row>
    <row r="658">
      <c r="G658" s="18"/>
    </row>
    <row r="659">
      <c r="G659" s="18"/>
    </row>
    <row r="660">
      <c r="G660" s="18"/>
    </row>
    <row r="661">
      <c r="G661" s="18"/>
    </row>
    <row r="662">
      <c r="G662" s="18"/>
    </row>
    <row r="663">
      <c r="G663" s="18"/>
    </row>
    <row r="664">
      <c r="G664" s="18"/>
    </row>
    <row r="665">
      <c r="G665" s="18"/>
    </row>
    <row r="666">
      <c r="G666" s="18"/>
    </row>
    <row r="667">
      <c r="G667" s="18"/>
    </row>
    <row r="668">
      <c r="G668" s="18"/>
    </row>
    <row r="669">
      <c r="G669" s="18"/>
    </row>
    <row r="670">
      <c r="G670" s="18"/>
    </row>
    <row r="671">
      <c r="G671" s="18"/>
    </row>
    <row r="672">
      <c r="G672" s="18"/>
    </row>
    <row r="673">
      <c r="G673" s="18"/>
    </row>
    <row r="674">
      <c r="G674" s="18"/>
    </row>
    <row r="675">
      <c r="G675" s="18"/>
    </row>
    <row r="676">
      <c r="G676" s="18"/>
    </row>
    <row r="677">
      <c r="G677" s="18"/>
    </row>
    <row r="678">
      <c r="G678" s="18"/>
    </row>
    <row r="679">
      <c r="G679" s="18"/>
    </row>
    <row r="680">
      <c r="G680" s="18"/>
    </row>
    <row r="681">
      <c r="G681" s="18"/>
    </row>
    <row r="682">
      <c r="G682" s="18"/>
    </row>
    <row r="683">
      <c r="G683" s="18"/>
    </row>
    <row r="684">
      <c r="G684" s="18"/>
    </row>
    <row r="685">
      <c r="G685" s="18"/>
    </row>
    <row r="686">
      <c r="G686" s="18"/>
    </row>
    <row r="687">
      <c r="G687" s="18"/>
    </row>
    <row r="688">
      <c r="G688" s="18"/>
    </row>
    <row r="689">
      <c r="G689" s="18"/>
    </row>
    <row r="690">
      <c r="G690" s="18"/>
    </row>
    <row r="691">
      <c r="G691" s="18"/>
    </row>
    <row r="692">
      <c r="G692" s="18"/>
    </row>
    <row r="693">
      <c r="G693" s="18"/>
    </row>
    <row r="694">
      <c r="G694" s="18"/>
    </row>
    <row r="695">
      <c r="G695" s="18"/>
    </row>
    <row r="696">
      <c r="G696" s="18"/>
    </row>
    <row r="697">
      <c r="G697" s="18"/>
    </row>
    <row r="698">
      <c r="G698" s="18"/>
    </row>
    <row r="699">
      <c r="G699" s="18"/>
    </row>
    <row r="700">
      <c r="G700" s="18"/>
    </row>
    <row r="701">
      <c r="G701" s="18"/>
    </row>
    <row r="702">
      <c r="G702" s="18"/>
    </row>
    <row r="703">
      <c r="G703" s="18"/>
    </row>
    <row r="704">
      <c r="G704" s="18"/>
    </row>
    <row r="705">
      <c r="G705" s="18"/>
    </row>
    <row r="706">
      <c r="G706" s="18"/>
    </row>
    <row r="707">
      <c r="G707" s="18"/>
    </row>
    <row r="708">
      <c r="G708" s="18"/>
    </row>
    <row r="709">
      <c r="G709" s="18"/>
    </row>
    <row r="710">
      <c r="G710" s="18"/>
    </row>
    <row r="711">
      <c r="G711" s="18"/>
    </row>
    <row r="712">
      <c r="G712" s="18"/>
    </row>
    <row r="713">
      <c r="G713" s="18"/>
    </row>
    <row r="714">
      <c r="G714" s="18"/>
    </row>
    <row r="715">
      <c r="G715" s="18"/>
    </row>
    <row r="716">
      <c r="G716" s="18"/>
    </row>
    <row r="717">
      <c r="G717" s="18"/>
    </row>
    <row r="718">
      <c r="G718" s="18"/>
    </row>
    <row r="719">
      <c r="G719" s="18"/>
    </row>
    <row r="720">
      <c r="G720" s="18"/>
    </row>
    <row r="721">
      <c r="G721" s="18"/>
    </row>
    <row r="722">
      <c r="G722" s="18"/>
    </row>
    <row r="723">
      <c r="G723" s="18"/>
    </row>
    <row r="724">
      <c r="G724" s="18"/>
    </row>
    <row r="725">
      <c r="G725" s="18"/>
    </row>
    <row r="726">
      <c r="G726" s="18"/>
    </row>
    <row r="727">
      <c r="G727" s="18"/>
    </row>
    <row r="728">
      <c r="G728" s="18"/>
    </row>
    <row r="729">
      <c r="G729" s="18"/>
    </row>
    <row r="730">
      <c r="G730" s="18"/>
    </row>
    <row r="731">
      <c r="G731" s="18"/>
    </row>
    <row r="732">
      <c r="G732" s="18"/>
    </row>
    <row r="733">
      <c r="G733" s="18"/>
    </row>
    <row r="734">
      <c r="G734" s="18"/>
    </row>
    <row r="735">
      <c r="G735" s="18"/>
    </row>
    <row r="736">
      <c r="G736" s="18"/>
    </row>
    <row r="737">
      <c r="G737" s="18"/>
    </row>
    <row r="738">
      <c r="G738" s="18"/>
    </row>
    <row r="739">
      <c r="G739" s="18"/>
    </row>
    <row r="740">
      <c r="G740" s="18"/>
    </row>
    <row r="741">
      <c r="G741" s="18"/>
    </row>
    <row r="742">
      <c r="G742" s="18"/>
    </row>
    <row r="743">
      <c r="G743" s="18"/>
    </row>
    <row r="744">
      <c r="G744" s="18"/>
    </row>
    <row r="745">
      <c r="G745" s="18"/>
    </row>
    <row r="746">
      <c r="G746" s="18"/>
    </row>
    <row r="747">
      <c r="G747" s="18"/>
    </row>
    <row r="748">
      <c r="G748" s="18"/>
    </row>
    <row r="749">
      <c r="G749" s="18"/>
    </row>
    <row r="750">
      <c r="G750" s="18"/>
    </row>
    <row r="751">
      <c r="G751" s="18"/>
    </row>
    <row r="752">
      <c r="G752" s="18"/>
    </row>
    <row r="753">
      <c r="G753" s="18"/>
    </row>
    <row r="754">
      <c r="G754" s="18"/>
    </row>
    <row r="755">
      <c r="G755" s="18"/>
    </row>
    <row r="756">
      <c r="G756" s="18"/>
    </row>
    <row r="757">
      <c r="G757" s="18"/>
    </row>
    <row r="758">
      <c r="G758" s="18"/>
    </row>
    <row r="759">
      <c r="G759" s="18"/>
    </row>
    <row r="760">
      <c r="G760" s="18"/>
    </row>
    <row r="761">
      <c r="G761" s="18"/>
    </row>
    <row r="762">
      <c r="G762" s="18"/>
    </row>
    <row r="763">
      <c r="G763" s="18"/>
    </row>
    <row r="764">
      <c r="G764" s="18"/>
    </row>
    <row r="765">
      <c r="G765" s="18"/>
    </row>
    <row r="766">
      <c r="G766" s="18"/>
    </row>
    <row r="767">
      <c r="G767" s="18"/>
    </row>
    <row r="768">
      <c r="G768" s="18"/>
    </row>
    <row r="769">
      <c r="G769" s="18"/>
    </row>
    <row r="770">
      <c r="G770" s="18"/>
    </row>
    <row r="771">
      <c r="G771" s="18"/>
    </row>
    <row r="772">
      <c r="G772" s="18"/>
    </row>
    <row r="773">
      <c r="G773" s="18"/>
    </row>
    <row r="774">
      <c r="G774" s="18"/>
    </row>
    <row r="775">
      <c r="G775" s="18"/>
    </row>
    <row r="776">
      <c r="G776" s="18"/>
    </row>
    <row r="777">
      <c r="G777" s="18"/>
    </row>
    <row r="778">
      <c r="G778" s="18"/>
    </row>
    <row r="779">
      <c r="G779" s="18"/>
    </row>
    <row r="780">
      <c r="G780" s="18"/>
    </row>
    <row r="781">
      <c r="G781" s="18"/>
    </row>
    <row r="782">
      <c r="G782" s="18"/>
    </row>
    <row r="783">
      <c r="G783" s="18"/>
    </row>
    <row r="784">
      <c r="G784" s="18"/>
    </row>
    <row r="785">
      <c r="G785" s="18"/>
    </row>
    <row r="786">
      <c r="G786" s="18"/>
    </row>
    <row r="787">
      <c r="G787" s="18"/>
    </row>
    <row r="788">
      <c r="G788" s="18"/>
    </row>
    <row r="789">
      <c r="G789" s="18"/>
    </row>
    <row r="790">
      <c r="G790" s="18"/>
    </row>
    <row r="791">
      <c r="G791" s="18"/>
    </row>
    <row r="792">
      <c r="G792" s="18"/>
    </row>
    <row r="793">
      <c r="G793" s="18"/>
    </row>
    <row r="794">
      <c r="G794" s="18"/>
    </row>
    <row r="795">
      <c r="G795" s="18"/>
    </row>
    <row r="796">
      <c r="G796" s="18"/>
    </row>
    <row r="797">
      <c r="G797" s="18"/>
    </row>
    <row r="798">
      <c r="G798" s="18"/>
    </row>
    <row r="799">
      <c r="G799" s="18"/>
    </row>
    <row r="800">
      <c r="G800" s="18"/>
    </row>
    <row r="801">
      <c r="G801" s="18"/>
    </row>
    <row r="802">
      <c r="G802" s="18"/>
    </row>
    <row r="803">
      <c r="G803" s="18"/>
    </row>
    <row r="804">
      <c r="G804" s="18"/>
    </row>
    <row r="805">
      <c r="G805" s="18"/>
    </row>
    <row r="806">
      <c r="G806" s="18"/>
    </row>
    <row r="807">
      <c r="G807" s="18"/>
    </row>
    <row r="808">
      <c r="G808" s="18"/>
    </row>
    <row r="809">
      <c r="G809" s="18"/>
    </row>
    <row r="810">
      <c r="G810" s="18"/>
    </row>
    <row r="811">
      <c r="G811" s="18"/>
    </row>
    <row r="812">
      <c r="G812" s="18"/>
    </row>
    <row r="813">
      <c r="G813" s="18"/>
    </row>
    <row r="814">
      <c r="G814" s="18"/>
    </row>
    <row r="815">
      <c r="G815" s="18"/>
    </row>
    <row r="816">
      <c r="G816" s="18"/>
    </row>
    <row r="817">
      <c r="G817" s="18"/>
    </row>
    <row r="818">
      <c r="G818" s="18"/>
    </row>
    <row r="819">
      <c r="G819" s="18"/>
    </row>
    <row r="820">
      <c r="G820" s="18"/>
    </row>
    <row r="821">
      <c r="G821" s="18"/>
    </row>
    <row r="822">
      <c r="G822" s="18"/>
    </row>
    <row r="823">
      <c r="G823" s="18"/>
    </row>
    <row r="824">
      <c r="G824" s="18"/>
    </row>
    <row r="825">
      <c r="G825" s="18"/>
    </row>
    <row r="826">
      <c r="G826" s="18"/>
    </row>
    <row r="827">
      <c r="G827" s="18"/>
    </row>
    <row r="828">
      <c r="G828" s="18"/>
    </row>
    <row r="829">
      <c r="G829" s="18"/>
    </row>
    <row r="830">
      <c r="G830" s="18"/>
    </row>
    <row r="831">
      <c r="G831" s="18"/>
    </row>
    <row r="832">
      <c r="G832" s="18"/>
    </row>
    <row r="833">
      <c r="G833" s="18"/>
    </row>
    <row r="834">
      <c r="G834" s="18"/>
    </row>
    <row r="835">
      <c r="G835" s="18"/>
    </row>
    <row r="836">
      <c r="G836" s="18"/>
    </row>
    <row r="837">
      <c r="G837" s="18"/>
    </row>
    <row r="838">
      <c r="G838" s="18"/>
    </row>
    <row r="839">
      <c r="G839" s="18"/>
    </row>
    <row r="840">
      <c r="G840" s="18"/>
    </row>
    <row r="841">
      <c r="G841" s="18"/>
    </row>
    <row r="842">
      <c r="G842" s="18"/>
    </row>
    <row r="843">
      <c r="G843" s="18"/>
    </row>
    <row r="844">
      <c r="G844" s="18"/>
    </row>
    <row r="845">
      <c r="G845" s="18"/>
    </row>
    <row r="846">
      <c r="G846" s="18"/>
    </row>
    <row r="847">
      <c r="G847" s="18"/>
    </row>
    <row r="848">
      <c r="G848" s="18"/>
    </row>
    <row r="849">
      <c r="G849" s="18"/>
    </row>
    <row r="850">
      <c r="G850" s="18"/>
    </row>
    <row r="851">
      <c r="G851" s="18"/>
    </row>
    <row r="852">
      <c r="G852" s="18"/>
    </row>
    <row r="853">
      <c r="G853" s="18"/>
    </row>
    <row r="854">
      <c r="G854" s="18"/>
    </row>
    <row r="855">
      <c r="G855" s="18"/>
    </row>
    <row r="856">
      <c r="G856" s="18"/>
    </row>
    <row r="857">
      <c r="G857" s="18"/>
    </row>
    <row r="858">
      <c r="G858" s="18"/>
    </row>
    <row r="859">
      <c r="G859" s="18"/>
    </row>
    <row r="860">
      <c r="G860" s="18"/>
    </row>
    <row r="861">
      <c r="G861" s="18"/>
    </row>
    <row r="862">
      <c r="G862" s="18"/>
    </row>
    <row r="863">
      <c r="G863" s="18"/>
    </row>
    <row r="864">
      <c r="G864" s="18"/>
    </row>
    <row r="865">
      <c r="G865" s="18"/>
    </row>
    <row r="866">
      <c r="G866" s="18"/>
    </row>
    <row r="867">
      <c r="G867" s="18"/>
    </row>
    <row r="868">
      <c r="G868" s="18"/>
    </row>
    <row r="869">
      <c r="G869" s="18"/>
    </row>
    <row r="870">
      <c r="G870" s="18"/>
    </row>
    <row r="871">
      <c r="G871" s="18"/>
    </row>
    <row r="872">
      <c r="G872" s="18"/>
    </row>
    <row r="873">
      <c r="G873" s="18"/>
    </row>
    <row r="874">
      <c r="G874" s="18"/>
    </row>
    <row r="875">
      <c r="G875" s="18"/>
    </row>
    <row r="876">
      <c r="G876" s="18"/>
    </row>
    <row r="877">
      <c r="G877" s="18"/>
    </row>
    <row r="878">
      <c r="G878" s="18"/>
    </row>
    <row r="879">
      <c r="G879" s="18"/>
    </row>
    <row r="880">
      <c r="G880" s="18"/>
    </row>
    <row r="881">
      <c r="G881" s="18"/>
    </row>
    <row r="882">
      <c r="G882" s="18"/>
    </row>
    <row r="883">
      <c r="G883" s="18"/>
    </row>
    <row r="884">
      <c r="G884" s="18"/>
    </row>
    <row r="885">
      <c r="G885" s="18"/>
    </row>
    <row r="886">
      <c r="G886" s="18"/>
    </row>
    <row r="887">
      <c r="G887" s="18"/>
    </row>
    <row r="888">
      <c r="G888" s="18"/>
    </row>
    <row r="889">
      <c r="G889" s="18"/>
    </row>
    <row r="890">
      <c r="G890" s="18"/>
    </row>
    <row r="891">
      <c r="G891" s="18"/>
    </row>
    <row r="892">
      <c r="G892" s="18"/>
    </row>
    <row r="893">
      <c r="G893" s="18"/>
    </row>
    <row r="894">
      <c r="G894" s="18"/>
    </row>
    <row r="895">
      <c r="G895" s="18"/>
    </row>
    <row r="896">
      <c r="G896" s="18"/>
    </row>
    <row r="897">
      <c r="G897" s="18"/>
    </row>
    <row r="898">
      <c r="G898" s="18"/>
    </row>
    <row r="899">
      <c r="G899" s="18"/>
    </row>
    <row r="900">
      <c r="G900" s="18"/>
    </row>
    <row r="901">
      <c r="G901" s="18"/>
    </row>
    <row r="902">
      <c r="G902" s="18"/>
    </row>
    <row r="903">
      <c r="G903" s="18"/>
    </row>
    <row r="904">
      <c r="G904" s="18"/>
    </row>
    <row r="905">
      <c r="G905" s="18"/>
    </row>
    <row r="906">
      <c r="G906" s="18"/>
    </row>
    <row r="907">
      <c r="G907" s="18"/>
    </row>
    <row r="908">
      <c r="G908" s="18"/>
    </row>
    <row r="909">
      <c r="G909" s="18"/>
    </row>
    <row r="910">
      <c r="G910" s="18"/>
    </row>
    <row r="911">
      <c r="G911" s="18"/>
    </row>
    <row r="912">
      <c r="G912" s="18"/>
    </row>
    <row r="913">
      <c r="G913" s="18"/>
    </row>
    <row r="914">
      <c r="G914" s="18"/>
    </row>
    <row r="915">
      <c r="G915" s="18"/>
    </row>
    <row r="916">
      <c r="G916" s="18"/>
    </row>
    <row r="917">
      <c r="G917" s="18"/>
    </row>
    <row r="918">
      <c r="G918" s="18"/>
    </row>
    <row r="919">
      <c r="G919" s="18"/>
    </row>
    <row r="920">
      <c r="G920" s="18"/>
    </row>
    <row r="921">
      <c r="G921" s="18"/>
    </row>
    <row r="922">
      <c r="G922" s="18"/>
    </row>
    <row r="923">
      <c r="G923" s="18"/>
    </row>
    <row r="924">
      <c r="G924" s="18"/>
    </row>
    <row r="925">
      <c r="G925" s="18"/>
    </row>
    <row r="926">
      <c r="G926" s="18"/>
    </row>
    <row r="927">
      <c r="G927" s="18"/>
    </row>
    <row r="928">
      <c r="G928" s="18"/>
    </row>
    <row r="929">
      <c r="G929" s="18"/>
    </row>
    <row r="930">
      <c r="G930" s="18"/>
    </row>
    <row r="931">
      <c r="G931" s="18"/>
    </row>
    <row r="932">
      <c r="G932" s="18"/>
    </row>
    <row r="933">
      <c r="G933" s="18"/>
    </row>
    <row r="934">
      <c r="G934" s="18"/>
    </row>
    <row r="935">
      <c r="G935" s="18"/>
    </row>
    <row r="936">
      <c r="G936" s="18"/>
    </row>
    <row r="937">
      <c r="G937" s="18"/>
    </row>
    <row r="938">
      <c r="G938" s="18"/>
    </row>
    <row r="939">
      <c r="G939" s="18"/>
    </row>
    <row r="940">
      <c r="G940" s="18"/>
    </row>
    <row r="941">
      <c r="G941" s="18"/>
    </row>
    <row r="942">
      <c r="G942" s="18"/>
    </row>
    <row r="943">
      <c r="G943" s="18"/>
    </row>
    <row r="944">
      <c r="G944" s="18"/>
    </row>
    <row r="945">
      <c r="G945" s="18"/>
    </row>
    <row r="946">
      <c r="G946" s="18"/>
    </row>
    <row r="947">
      <c r="G947" s="18"/>
    </row>
    <row r="948">
      <c r="G948" s="18"/>
    </row>
    <row r="949">
      <c r="G949" s="18"/>
    </row>
    <row r="950">
      <c r="G950" s="18"/>
    </row>
    <row r="951">
      <c r="G951" s="18"/>
    </row>
    <row r="952">
      <c r="G952" s="18"/>
    </row>
    <row r="953">
      <c r="G953" s="18"/>
    </row>
    <row r="954">
      <c r="G954" s="18"/>
    </row>
    <row r="955">
      <c r="G955" s="18"/>
    </row>
    <row r="956">
      <c r="G956" s="18"/>
    </row>
    <row r="957">
      <c r="G957" s="18"/>
    </row>
    <row r="958">
      <c r="G958" s="18"/>
    </row>
    <row r="959">
      <c r="G959" s="18"/>
    </row>
    <row r="960">
      <c r="G960" s="18"/>
    </row>
    <row r="961">
      <c r="G961" s="18"/>
    </row>
    <row r="962">
      <c r="G962" s="18"/>
    </row>
    <row r="963">
      <c r="G963" s="18"/>
    </row>
    <row r="964">
      <c r="G964" s="18"/>
    </row>
    <row r="965">
      <c r="G965" s="18"/>
    </row>
    <row r="966">
      <c r="G966" s="18"/>
    </row>
    <row r="967">
      <c r="G967" s="18"/>
    </row>
    <row r="968">
      <c r="G968" s="18"/>
    </row>
    <row r="969">
      <c r="G969" s="18"/>
    </row>
    <row r="970">
      <c r="G970" s="18"/>
    </row>
    <row r="971">
      <c r="G971" s="18"/>
    </row>
    <row r="972">
      <c r="G972" s="18"/>
    </row>
    <row r="973">
      <c r="G973" s="18"/>
    </row>
    <row r="974">
      <c r="G974" s="18"/>
    </row>
    <row r="975">
      <c r="G975" s="18"/>
    </row>
    <row r="976">
      <c r="G976" s="18"/>
    </row>
    <row r="977">
      <c r="G977" s="18"/>
    </row>
    <row r="978">
      <c r="G978" s="18"/>
    </row>
    <row r="979">
      <c r="G979" s="18"/>
    </row>
    <row r="980">
      <c r="G980" s="18"/>
    </row>
    <row r="981">
      <c r="G981" s="18"/>
    </row>
    <row r="982">
      <c r="G982" s="18"/>
    </row>
    <row r="983">
      <c r="G983" s="18"/>
    </row>
    <row r="984">
      <c r="G984" s="18"/>
    </row>
    <row r="985">
      <c r="G985" s="18"/>
    </row>
    <row r="986">
      <c r="G986" s="18"/>
    </row>
    <row r="987">
      <c r="G987" s="18"/>
    </row>
    <row r="988">
      <c r="G988" s="18"/>
    </row>
    <row r="989">
      <c r="G989" s="18"/>
    </row>
    <row r="990">
      <c r="G990" s="18"/>
    </row>
    <row r="991">
      <c r="G991" s="18"/>
    </row>
    <row r="992">
      <c r="G992" s="18"/>
    </row>
    <row r="993">
      <c r="G993" s="18"/>
    </row>
    <row r="994">
      <c r="G994" s="18"/>
    </row>
    <row r="995">
      <c r="G995" s="18"/>
    </row>
    <row r="996">
      <c r="G996" s="18"/>
    </row>
    <row r="997">
      <c r="G997" s="18"/>
    </row>
    <row r="998">
      <c r="G998" s="18"/>
    </row>
    <row r="999">
      <c r="G999" s="18"/>
    </row>
    <row r="1000">
      <c r="G1000" s="18"/>
    </row>
    <row r="1001">
      <c r="G1001" s="18"/>
    </row>
    <row r="1002">
      <c r="G1002" s="18"/>
    </row>
    <row r="1003">
      <c r="G1003" s="18"/>
    </row>
    <row r="1004">
      <c r="G1004" s="18"/>
    </row>
    <row r="1005">
      <c r="G1005" s="18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1.5"/>
    <col customWidth="1" min="2" max="3" width="15.13"/>
    <col customWidth="1" min="5" max="5" width="23.75"/>
    <col customWidth="1" min="6" max="6" width="12.0"/>
    <col customWidth="1" min="7" max="7" width="23.75"/>
    <col customWidth="1" min="8" max="8" width="23.88"/>
    <col customWidth="1" min="11" max="11" width="24.63"/>
  </cols>
  <sheetData>
    <row r="1">
      <c r="A1" s="1" t="s">
        <v>3345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>
      <c r="A2" s="4" t="s">
        <v>20</v>
      </c>
      <c r="B2" s="4" t="s">
        <v>223</v>
      </c>
      <c r="C2" s="4" t="s">
        <v>224</v>
      </c>
      <c r="D2" s="4" t="s">
        <v>225</v>
      </c>
      <c r="E2" s="4" t="s">
        <v>228</v>
      </c>
      <c r="F2" s="1" t="s">
        <v>3346</v>
      </c>
      <c r="G2" s="1" t="s">
        <v>3347</v>
      </c>
      <c r="H2" s="1" t="s">
        <v>3348</v>
      </c>
      <c r="I2" s="1"/>
      <c r="J2" s="1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>
      <c r="A3" s="12" t="s">
        <v>3349</v>
      </c>
      <c r="B3" s="3" t="s">
        <v>3350</v>
      </c>
      <c r="C3" s="3" t="s">
        <v>3351</v>
      </c>
      <c r="D3" s="3" t="s">
        <v>3352</v>
      </c>
      <c r="E3" s="3" t="s">
        <v>3353</v>
      </c>
      <c r="F3" s="2" t="s">
        <v>3354</v>
      </c>
      <c r="G3" s="3" t="s">
        <v>3355</v>
      </c>
      <c r="H3" s="13" t="s">
        <v>3356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>
      <c r="A4" s="12" t="s">
        <v>3357</v>
      </c>
      <c r="B4" s="3" t="s">
        <v>3358</v>
      </c>
      <c r="C4" s="3" t="s">
        <v>3351</v>
      </c>
      <c r="D4" s="3" t="s">
        <v>3352</v>
      </c>
      <c r="E4" s="3" t="s">
        <v>3359</v>
      </c>
      <c r="F4" s="2" t="s">
        <v>3360</v>
      </c>
      <c r="G4" s="3" t="s">
        <v>3361</v>
      </c>
      <c r="H4" s="13" t="s">
        <v>3362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>
      <c r="A5" s="12" t="s">
        <v>110</v>
      </c>
      <c r="B5" s="3" t="s">
        <v>3363</v>
      </c>
      <c r="C5" s="3" t="s">
        <v>3351</v>
      </c>
      <c r="D5" s="3" t="s">
        <v>3352</v>
      </c>
      <c r="E5" s="3" t="s">
        <v>3364</v>
      </c>
      <c r="F5" s="2" t="s">
        <v>3365</v>
      </c>
      <c r="G5" s="3" t="s">
        <v>3366</v>
      </c>
      <c r="H5" s="13" t="s">
        <v>3367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>
      <c r="A6" s="12" t="s">
        <v>110</v>
      </c>
      <c r="B6" s="35" t="s">
        <v>3363</v>
      </c>
      <c r="C6" s="3" t="s">
        <v>3351</v>
      </c>
      <c r="D6" s="3" t="s">
        <v>3352</v>
      </c>
      <c r="E6" s="3" t="s">
        <v>3364</v>
      </c>
      <c r="F6" s="36" t="s">
        <v>3368</v>
      </c>
      <c r="G6" s="2" t="s">
        <v>3369</v>
      </c>
      <c r="H6" s="13" t="s">
        <v>3370</v>
      </c>
      <c r="I6" s="37" t="s">
        <v>3371</v>
      </c>
      <c r="L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>
      <c r="A7" s="12" t="s">
        <v>3372</v>
      </c>
      <c r="B7" s="3" t="s">
        <v>3373</v>
      </c>
      <c r="C7" s="3" t="s">
        <v>3351</v>
      </c>
      <c r="D7" s="3" t="s">
        <v>3352</v>
      </c>
      <c r="E7" s="3" t="s">
        <v>3374</v>
      </c>
      <c r="F7" s="2" t="s">
        <v>3375</v>
      </c>
      <c r="G7" s="3" t="s">
        <v>3376</v>
      </c>
      <c r="H7" s="13" t="s">
        <v>3377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>
      <c r="A8" s="12" t="s">
        <v>3378</v>
      </c>
      <c r="B8" s="3" t="s">
        <v>3373</v>
      </c>
      <c r="C8" s="3" t="s">
        <v>3351</v>
      </c>
      <c r="D8" s="3" t="s">
        <v>3352</v>
      </c>
      <c r="E8" s="3" t="s">
        <v>3379</v>
      </c>
      <c r="F8" s="2" t="s">
        <v>3380</v>
      </c>
      <c r="G8" s="3" t="s">
        <v>3381</v>
      </c>
      <c r="H8" s="13" t="s">
        <v>3382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>
      <c r="A9" s="12" t="s">
        <v>3383</v>
      </c>
      <c r="B9" s="3" t="s">
        <v>3384</v>
      </c>
      <c r="C9" s="3" t="s">
        <v>3351</v>
      </c>
      <c r="D9" s="3" t="s">
        <v>3352</v>
      </c>
      <c r="E9" s="3" t="s">
        <v>3385</v>
      </c>
      <c r="F9" s="2" t="s">
        <v>3386</v>
      </c>
      <c r="G9" s="3" t="s">
        <v>3387</v>
      </c>
      <c r="H9" s="13" t="s">
        <v>3388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>
      <c r="A10" s="12" t="s">
        <v>180</v>
      </c>
      <c r="B10" s="3" t="s">
        <v>3389</v>
      </c>
      <c r="C10" s="3" t="s">
        <v>3351</v>
      </c>
      <c r="D10" s="3" t="s">
        <v>3352</v>
      </c>
      <c r="E10" s="3" t="s">
        <v>3390</v>
      </c>
      <c r="F10" s="2" t="s">
        <v>3391</v>
      </c>
      <c r="G10" s="3" t="s">
        <v>3392</v>
      </c>
      <c r="H10" s="13" t="s">
        <v>3393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>
      <c r="A11" s="10" t="s">
        <v>3394</v>
      </c>
      <c r="H11" s="15"/>
    </row>
    <row r="12">
      <c r="A12" s="12" t="s">
        <v>3395</v>
      </c>
      <c r="B12" s="3" t="s">
        <v>3396</v>
      </c>
      <c r="C12" s="3" t="s">
        <v>951</v>
      </c>
      <c r="D12" s="3" t="s">
        <v>1035</v>
      </c>
      <c r="E12" s="3" t="s">
        <v>3397</v>
      </c>
      <c r="F12" s="2" t="s">
        <v>3398</v>
      </c>
      <c r="G12" s="3" t="s">
        <v>3399</v>
      </c>
      <c r="H12" s="13" t="s">
        <v>3400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>
      <c r="A13" s="12" t="s">
        <v>785</v>
      </c>
      <c r="B13" s="6" t="s">
        <v>854</v>
      </c>
      <c r="C13" s="3" t="s">
        <v>774</v>
      </c>
      <c r="D13" s="6" t="s">
        <v>788</v>
      </c>
      <c r="E13" s="6" t="s">
        <v>789</v>
      </c>
      <c r="F13" s="2" t="s">
        <v>3401</v>
      </c>
      <c r="G13" s="3" t="s">
        <v>792</v>
      </c>
      <c r="H13" s="38" t="s">
        <v>791</v>
      </c>
      <c r="I13" s="3" t="s">
        <v>280</v>
      </c>
      <c r="J13" s="39"/>
    </row>
    <row r="15">
      <c r="A15" s="10" t="s">
        <v>3402</v>
      </c>
    </row>
  </sheetData>
  <mergeCells count="1">
    <mergeCell ref="I6:K6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80.5"/>
    <col customWidth="1" min="2" max="2" width="23.13"/>
  </cols>
  <sheetData>
    <row r="1">
      <c r="A1" s="1" t="s">
        <v>3403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>
      <c r="A2" s="10" t="s">
        <v>3404</v>
      </c>
      <c r="B2" s="10" t="s">
        <v>3021</v>
      </c>
      <c r="C2" s="10" t="s">
        <v>3405</v>
      </c>
      <c r="D2" s="10" t="s">
        <v>3406</v>
      </c>
      <c r="E2" s="10" t="s">
        <v>3022</v>
      </c>
      <c r="F2" s="10" t="s">
        <v>3023</v>
      </c>
      <c r="G2" s="10" t="s">
        <v>3024</v>
      </c>
      <c r="H2" s="10" t="s">
        <v>3025</v>
      </c>
    </row>
    <row r="3">
      <c r="A3" s="6" t="s">
        <v>3407</v>
      </c>
      <c r="B3" s="6" t="s">
        <v>3408</v>
      </c>
      <c r="C3" s="6">
        <v>106.0</v>
      </c>
      <c r="D3" s="6">
        <v>194.0</v>
      </c>
      <c r="E3" s="29">
        <v>0.03</v>
      </c>
      <c r="F3" s="30">
        <v>5.0E-17</v>
      </c>
      <c r="G3" s="6">
        <v>78.02</v>
      </c>
      <c r="H3" s="6">
        <v>188.0</v>
      </c>
    </row>
    <row r="4">
      <c r="A4" s="6" t="s">
        <v>3409</v>
      </c>
      <c r="B4" s="6" t="s">
        <v>3408</v>
      </c>
      <c r="C4" s="6">
        <v>99.0</v>
      </c>
      <c r="D4" s="6">
        <v>188.0</v>
      </c>
      <c r="E4" s="29">
        <v>0.02</v>
      </c>
      <c r="F4" s="30">
        <v>9.0E-15</v>
      </c>
      <c r="G4" s="6">
        <v>90.67</v>
      </c>
      <c r="H4" s="6">
        <v>193.0</v>
      </c>
    </row>
    <row r="5">
      <c r="A5" s="6" t="s">
        <v>3410</v>
      </c>
      <c r="B5" s="6" t="s">
        <v>3411</v>
      </c>
      <c r="C5" s="6">
        <v>89.8</v>
      </c>
      <c r="D5" s="6">
        <v>172.0</v>
      </c>
      <c r="E5" s="29">
        <v>0.02</v>
      </c>
      <c r="F5" s="30">
        <v>5.0E-12</v>
      </c>
      <c r="G5" s="6">
        <v>92.19</v>
      </c>
      <c r="H5" s="6">
        <v>191.0</v>
      </c>
    </row>
    <row r="6">
      <c r="A6" s="6" t="s">
        <v>3412</v>
      </c>
      <c r="B6" s="6" t="s">
        <v>3411</v>
      </c>
      <c r="C6" s="6">
        <v>89.8</v>
      </c>
      <c r="D6" s="6">
        <v>172.0</v>
      </c>
      <c r="E6" s="29">
        <v>0.02</v>
      </c>
      <c r="F6" s="30">
        <v>5.0E-12</v>
      </c>
      <c r="G6" s="6">
        <v>92.19</v>
      </c>
      <c r="H6" s="6">
        <v>192.0</v>
      </c>
    </row>
    <row r="7">
      <c r="A7" s="6" t="s">
        <v>3413</v>
      </c>
      <c r="B7" s="6" t="s">
        <v>3411</v>
      </c>
      <c r="C7" s="6">
        <v>84.2</v>
      </c>
      <c r="D7" s="6">
        <v>161.0</v>
      </c>
      <c r="E7" s="29">
        <v>0.02</v>
      </c>
      <c r="F7" s="30">
        <v>2.0E-10</v>
      </c>
      <c r="G7" s="6">
        <v>90.62</v>
      </c>
      <c r="H7" s="6">
        <v>191.0</v>
      </c>
    </row>
    <row r="8">
      <c r="A8" s="6" t="s">
        <v>3414</v>
      </c>
      <c r="B8" s="6" t="s">
        <v>3411</v>
      </c>
      <c r="C8" s="6">
        <v>78.7</v>
      </c>
      <c r="D8" s="6">
        <v>149.0</v>
      </c>
      <c r="E8" s="29">
        <v>0.02</v>
      </c>
      <c r="F8" s="6">
        <v>1.0E-8</v>
      </c>
      <c r="G8" s="6">
        <v>89.06</v>
      </c>
      <c r="H8" s="6">
        <v>190.0</v>
      </c>
    </row>
    <row r="9">
      <c r="A9" s="6" t="s">
        <v>3415</v>
      </c>
      <c r="B9" s="6" t="s">
        <v>3416</v>
      </c>
      <c r="C9" s="6">
        <v>67.6</v>
      </c>
      <c r="D9" s="6">
        <v>127.0</v>
      </c>
      <c r="E9" s="29">
        <v>0.01</v>
      </c>
      <c r="F9" s="6">
        <v>2.0E-5</v>
      </c>
      <c r="G9" s="6">
        <v>85.94</v>
      </c>
      <c r="H9" s="6">
        <v>191.0</v>
      </c>
    </row>
    <row r="10">
      <c r="A10" s="6" t="s">
        <v>3417</v>
      </c>
      <c r="B10" s="6" t="s">
        <v>3418</v>
      </c>
      <c r="C10" s="6">
        <v>67.6</v>
      </c>
      <c r="D10" s="6">
        <v>127.0</v>
      </c>
      <c r="E10" s="29">
        <v>0.01</v>
      </c>
      <c r="F10" s="6">
        <v>2.0E-5</v>
      </c>
      <c r="G10" s="6">
        <v>85.94</v>
      </c>
      <c r="H10" s="6">
        <v>191.0</v>
      </c>
    </row>
    <row r="11">
      <c r="A11" s="6" t="s">
        <v>3419</v>
      </c>
      <c r="B11" s="6" t="s">
        <v>3416</v>
      </c>
      <c r="C11" s="6">
        <v>67.6</v>
      </c>
      <c r="D11" s="6">
        <v>127.0</v>
      </c>
      <c r="E11" s="29">
        <v>0.01</v>
      </c>
      <c r="F11" s="6">
        <v>2.0E-5</v>
      </c>
      <c r="G11" s="6">
        <v>85.94</v>
      </c>
      <c r="H11" s="6">
        <v>191.0</v>
      </c>
    </row>
    <row r="12">
      <c r="A12" s="6" t="s">
        <v>3420</v>
      </c>
      <c r="B12" s="6" t="s">
        <v>3416</v>
      </c>
      <c r="C12" s="6">
        <v>67.6</v>
      </c>
      <c r="D12" s="6">
        <v>127.0</v>
      </c>
      <c r="E12" s="29">
        <v>0.01</v>
      </c>
      <c r="F12" s="6">
        <v>2.0E-5</v>
      </c>
      <c r="G12" s="6">
        <v>85.94</v>
      </c>
      <c r="H12" s="6">
        <v>191.0</v>
      </c>
    </row>
    <row r="13">
      <c r="A13" s="6" t="s">
        <v>3421</v>
      </c>
      <c r="B13" s="6" t="s">
        <v>3411</v>
      </c>
      <c r="C13" s="6">
        <v>65.8</v>
      </c>
      <c r="D13" s="6">
        <v>131.0</v>
      </c>
      <c r="E13" s="29">
        <v>0.01</v>
      </c>
      <c r="F13" s="6">
        <v>9.0E-5</v>
      </c>
      <c r="G13" s="6">
        <v>97.44</v>
      </c>
      <c r="H13" s="6">
        <v>1778.0</v>
      </c>
    </row>
    <row r="14">
      <c r="A14" s="6" t="s">
        <v>3422</v>
      </c>
      <c r="B14" s="6" t="s">
        <v>3418</v>
      </c>
      <c r="C14" s="6">
        <v>62.1</v>
      </c>
      <c r="D14" s="6">
        <v>122.0</v>
      </c>
      <c r="E14" s="29">
        <v>0.01</v>
      </c>
      <c r="F14" s="6">
        <v>0.001</v>
      </c>
      <c r="G14" s="6">
        <v>84.38</v>
      </c>
      <c r="H14" s="6">
        <v>194.0</v>
      </c>
    </row>
    <row r="15">
      <c r="A15" s="6" t="s">
        <v>3423</v>
      </c>
      <c r="B15" s="6" t="s">
        <v>3424</v>
      </c>
      <c r="C15" s="6">
        <v>62.1</v>
      </c>
      <c r="D15" s="6">
        <v>122.0</v>
      </c>
      <c r="E15" s="29">
        <v>0.01</v>
      </c>
      <c r="F15" s="6">
        <v>0.001</v>
      </c>
      <c r="G15" s="6">
        <v>84.38</v>
      </c>
      <c r="H15" s="6">
        <v>191.0</v>
      </c>
    </row>
    <row r="16">
      <c r="A16" s="6" t="s">
        <v>3425</v>
      </c>
      <c r="B16" s="6" t="s">
        <v>3418</v>
      </c>
      <c r="C16" s="6">
        <v>62.1</v>
      </c>
      <c r="D16" s="6">
        <v>120.0</v>
      </c>
      <c r="E16" s="29">
        <v>0.01</v>
      </c>
      <c r="F16" s="6">
        <v>0.001</v>
      </c>
      <c r="G16" s="6">
        <v>84.38</v>
      </c>
      <c r="H16" s="6">
        <v>191.0</v>
      </c>
    </row>
    <row r="17">
      <c r="A17" s="6" t="s">
        <v>3426</v>
      </c>
      <c r="B17" s="6" t="s">
        <v>3418</v>
      </c>
      <c r="C17" s="6">
        <v>62.1</v>
      </c>
      <c r="D17" s="6">
        <v>122.0</v>
      </c>
      <c r="E17" s="29">
        <v>0.01</v>
      </c>
      <c r="F17" s="6">
        <v>0.001</v>
      </c>
      <c r="G17" s="6">
        <v>84.38</v>
      </c>
      <c r="H17" s="6">
        <v>194.0</v>
      </c>
    </row>
    <row r="18">
      <c r="A18" s="6" t="s">
        <v>3427</v>
      </c>
      <c r="B18" s="6" t="s">
        <v>3416</v>
      </c>
      <c r="C18" s="6">
        <v>62.1</v>
      </c>
      <c r="D18" s="6">
        <v>122.0</v>
      </c>
      <c r="E18" s="29">
        <v>0.01</v>
      </c>
      <c r="F18" s="6">
        <v>0.001</v>
      </c>
      <c r="G18" s="6">
        <v>84.38</v>
      </c>
      <c r="H18" s="6">
        <v>191.0</v>
      </c>
    </row>
    <row r="19">
      <c r="A19" s="6" t="s">
        <v>3428</v>
      </c>
      <c r="B19" s="6" t="s">
        <v>3429</v>
      </c>
      <c r="C19" s="6">
        <v>62.1</v>
      </c>
      <c r="D19" s="6">
        <v>122.0</v>
      </c>
      <c r="E19" s="29">
        <v>0.02</v>
      </c>
      <c r="F19" s="6">
        <v>0.001</v>
      </c>
      <c r="G19" s="6">
        <v>85.48</v>
      </c>
      <c r="H19" s="6">
        <v>191.0</v>
      </c>
    </row>
    <row r="20">
      <c r="A20" s="6" t="s">
        <v>3430</v>
      </c>
      <c r="B20" s="6" t="s">
        <v>3416</v>
      </c>
      <c r="C20" s="6">
        <v>62.1</v>
      </c>
      <c r="D20" s="6">
        <v>122.0</v>
      </c>
      <c r="E20" s="29">
        <v>0.01</v>
      </c>
      <c r="F20" s="6">
        <v>0.001</v>
      </c>
      <c r="G20" s="6">
        <v>84.38</v>
      </c>
      <c r="H20" s="6">
        <v>191.0</v>
      </c>
    </row>
    <row r="21">
      <c r="A21" s="6" t="s">
        <v>3431</v>
      </c>
      <c r="B21" s="6" t="s">
        <v>3431</v>
      </c>
      <c r="C21" s="6">
        <v>60.2</v>
      </c>
      <c r="D21" s="6">
        <v>120.0</v>
      </c>
      <c r="E21" s="29">
        <v>0.01</v>
      </c>
      <c r="F21" s="6">
        <v>0.004</v>
      </c>
      <c r="G21" s="6">
        <v>97.14</v>
      </c>
      <c r="H21" s="6">
        <v>117659.0</v>
      </c>
    </row>
    <row r="22">
      <c r="A22" s="6" t="s">
        <v>3432</v>
      </c>
      <c r="B22" s="6" t="s">
        <v>3418</v>
      </c>
      <c r="C22" s="6">
        <v>60.2</v>
      </c>
      <c r="D22" s="6">
        <v>120.0</v>
      </c>
      <c r="E22" s="29">
        <v>0.01</v>
      </c>
      <c r="F22" s="6">
        <v>0.004</v>
      </c>
      <c r="G22" s="6">
        <v>100.0</v>
      </c>
      <c r="H22" s="6">
        <v>191.0</v>
      </c>
    </row>
    <row r="23">
      <c r="A23" s="6" t="s">
        <v>3433</v>
      </c>
      <c r="B23" s="6" t="s">
        <v>3416</v>
      </c>
      <c r="C23" s="6">
        <v>60.2</v>
      </c>
      <c r="D23" s="6">
        <v>120.0</v>
      </c>
      <c r="E23" s="29">
        <v>0.01</v>
      </c>
      <c r="F23" s="6">
        <v>0.004</v>
      </c>
      <c r="G23" s="6">
        <v>100.0</v>
      </c>
      <c r="H23" s="6">
        <v>191.0</v>
      </c>
    </row>
    <row r="24">
      <c r="A24" s="6" t="s">
        <v>3434</v>
      </c>
      <c r="B24" s="6" t="s">
        <v>3435</v>
      </c>
      <c r="C24" s="6">
        <v>60.2</v>
      </c>
      <c r="D24" s="6">
        <v>120.0</v>
      </c>
      <c r="E24" s="29">
        <v>0.01</v>
      </c>
      <c r="F24" s="6">
        <v>0.004</v>
      </c>
      <c r="G24" s="6">
        <v>100.0</v>
      </c>
      <c r="H24" s="6">
        <v>779.0</v>
      </c>
    </row>
    <row r="25">
      <c r="A25" s="6" t="s">
        <v>3431</v>
      </c>
      <c r="B25" s="6" t="s">
        <v>3431</v>
      </c>
      <c r="C25" s="6">
        <v>58.4</v>
      </c>
      <c r="D25" s="6">
        <v>116.0</v>
      </c>
      <c r="E25" s="29">
        <v>0.01</v>
      </c>
      <c r="F25" s="6">
        <v>0.015</v>
      </c>
      <c r="G25" s="6">
        <v>100.0</v>
      </c>
      <c r="H25" s="6">
        <v>42843.0</v>
      </c>
    </row>
    <row r="26">
      <c r="A26" s="6" t="s">
        <v>3436</v>
      </c>
      <c r="B26" s="6" t="s">
        <v>3418</v>
      </c>
      <c r="C26" s="6">
        <v>58.4</v>
      </c>
      <c r="D26" s="6">
        <v>116.0</v>
      </c>
      <c r="E26" s="29">
        <v>0.01</v>
      </c>
      <c r="F26" s="6">
        <v>0.015</v>
      </c>
      <c r="G26" s="6">
        <v>100.0</v>
      </c>
      <c r="H26" s="6">
        <v>191.0</v>
      </c>
    </row>
    <row r="27">
      <c r="A27" s="6" t="s">
        <v>3431</v>
      </c>
      <c r="B27" s="6" t="s">
        <v>3431</v>
      </c>
      <c r="C27" s="6">
        <v>58.4</v>
      </c>
      <c r="D27" s="6">
        <v>350.0</v>
      </c>
      <c r="E27" s="29">
        <v>0.01</v>
      </c>
      <c r="F27" s="6">
        <v>0.015</v>
      </c>
      <c r="G27" s="6">
        <v>100.0</v>
      </c>
      <c r="H27" s="6">
        <v>70805.0</v>
      </c>
    </row>
    <row r="29">
      <c r="A29" s="10" t="s">
        <v>3437</v>
      </c>
      <c r="B29" s="10" t="s">
        <v>3021</v>
      </c>
      <c r="C29" s="10" t="s">
        <v>3405</v>
      </c>
      <c r="D29" s="10" t="s">
        <v>3406</v>
      </c>
      <c r="E29" s="10" t="s">
        <v>3022</v>
      </c>
      <c r="F29" s="10" t="s">
        <v>3023</v>
      </c>
      <c r="G29" s="10" t="s">
        <v>3024</v>
      </c>
      <c r="H29" s="10" t="s">
        <v>3025</v>
      </c>
    </row>
    <row r="30">
      <c r="A30" s="6" t="s">
        <v>3438</v>
      </c>
      <c r="B30" s="6" t="s">
        <v>3408</v>
      </c>
      <c r="C30" s="6">
        <v>187.0</v>
      </c>
      <c r="D30" s="6">
        <v>187.0</v>
      </c>
      <c r="E30" s="29">
        <v>0.02</v>
      </c>
      <c r="F30" s="30">
        <v>2.0E-41</v>
      </c>
      <c r="G30" s="6">
        <v>98.13</v>
      </c>
      <c r="H30" s="6">
        <v>190.0</v>
      </c>
    </row>
    <row r="31">
      <c r="A31" s="6" t="s">
        <v>3439</v>
      </c>
      <c r="B31" s="6" t="s">
        <v>3408</v>
      </c>
      <c r="C31" s="6">
        <v>187.0</v>
      </c>
      <c r="D31" s="6">
        <v>187.0</v>
      </c>
      <c r="E31" s="29">
        <v>0.02</v>
      </c>
      <c r="F31" s="30">
        <v>2.0E-41</v>
      </c>
      <c r="G31" s="6">
        <v>94.96</v>
      </c>
      <c r="H31" s="6">
        <v>190.0</v>
      </c>
    </row>
    <row r="32">
      <c r="A32" s="6" t="s">
        <v>3409</v>
      </c>
      <c r="B32" s="6" t="s">
        <v>3408</v>
      </c>
      <c r="C32" s="6">
        <v>185.0</v>
      </c>
      <c r="D32" s="6">
        <v>185.0</v>
      </c>
      <c r="E32" s="29">
        <v>0.02</v>
      </c>
      <c r="F32" s="30">
        <v>6.0E-41</v>
      </c>
      <c r="G32" s="6">
        <v>99.03</v>
      </c>
      <c r="H32" s="6">
        <v>193.0</v>
      </c>
    </row>
    <row r="33">
      <c r="A33" s="6" t="s">
        <v>3440</v>
      </c>
      <c r="B33" s="6" t="s">
        <v>3408</v>
      </c>
      <c r="C33" s="6">
        <v>178.0</v>
      </c>
      <c r="D33" s="6">
        <v>178.0</v>
      </c>
      <c r="E33" s="29">
        <v>0.02</v>
      </c>
      <c r="F33" s="30">
        <v>1.0E-38</v>
      </c>
      <c r="G33" s="6">
        <v>98.06</v>
      </c>
      <c r="H33" s="6">
        <v>191.0</v>
      </c>
    </row>
    <row r="34">
      <c r="A34" s="6" t="s">
        <v>3441</v>
      </c>
      <c r="B34" s="6" t="s">
        <v>3408</v>
      </c>
      <c r="C34" s="6">
        <v>171.0</v>
      </c>
      <c r="D34" s="6">
        <v>171.0</v>
      </c>
      <c r="E34" s="29">
        <v>0.02</v>
      </c>
      <c r="F34" s="30">
        <v>2.0E-36</v>
      </c>
      <c r="G34" s="6">
        <v>96.19</v>
      </c>
      <c r="H34" s="6">
        <v>194.0</v>
      </c>
    </row>
    <row r="35">
      <c r="A35" s="6" t="s">
        <v>3442</v>
      </c>
      <c r="B35" s="6" t="s">
        <v>3408</v>
      </c>
      <c r="C35" s="6">
        <v>143.0</v>
      </c>
      <c r="D35" s="6">
        <v>143.0</v>
      </c>
      <c r="E35" s="29">
        <v>0.02</v>
      </c>
      <c r="F35" s="30">
        <v>4.0E-28</v>
      </c>
      <c r="G35" s="6">
        <v>92.31</v>
      </c>
      <c r="H35" s="6">
        <v>191.0</v>
      </c>
    </row>
    <row r="37">
      <c r="A37" s="10" t="s">
        <v>3443</v>
      </c>
      <c r="B37" s="10" t="s">
        <v>3021</v>
      </c>
      <c r="C37" s="10" t="s">
        <v>3405</v>
      </c>
      <c r="D37" s="10" t="s">
        <v>3406</v>
      </c>
      <c r="E37" s="10" t="s">
        <v>3022</v>
      </c>
      <c r="F37" s="10" t="s">
        <v>3023</v>
      </c>
      <c r="G37" s="10" t="s">
        <v>3024</v>
      </c>
      <c r="H37" s="10" t="s">
        <v>3025</v>
      </c>
    </row>
    <row r="38">
      <c r="A38" s="6" t="s">
        <v>3444</v>
      </c>
      <c r="B38" s="6" t="s">
        <v>3445</v>
      </c>
      <c r="C38" s="6">
        <v>63.9</v>
      </c>
      <c r="D38" s="6">
        <v>63.9</v>
      </c>
      <c r="E38" s="29">
        <v>0.01</v>
      </c>
      <c r="F38" s="6">
        <v>3.0E-4</v>
      </c>
      <c r="G38" s="6">
        <v>97.37</v>
      </c>
      <c r="H38" s="6">
        <v>3226.0</v>
      </c>
    </row>
    <row r="39">
      <c r="A39" s="6" t="s">
        <v>3446</v>
      </c>
      <c r="B39" s="6" t="s">
        <v>3445</v>
      </c>
      <c r="C39" s="6">
        <v>63.9</v>
      </c>
      <c r="D39" s="6">
        <v>63.9</v>
      </c>
      <c r="E39" s="29">
        <v>0.01</v>
      </c>
      <c r="F39" s="6">
        <v>3.0E-4</v>
      </c>
      <c r="G39" s="6">
        <v>97.37</v>
      </c>
      <c r="H39" s="6">
        <v>3310.0</v>
      </c>
    </row>
    <row r="40">
      <c r="A40" s="6" t="s">
        <v>3447</v>
      </c>
      <c r="B40" s="6" t="s">
        <v>3445</v>
      </c>
      <c r="C40" s="6">
        <v>63.9</v>
      </c>
      <c r="D40" s="6">
        <v>63.9</v>
      </c>
      <c r="E40" s="29">
        <v>0.01</v>
      </c>
      <c r="F40" s="6">
        <v>3.0E-4</v>
      </c>
      <c r="G40" s="6">
        <v>97.37</v>
      </c>
      <c r="H40" s="6">
        <v>3387.0</v>
      </c>
    </row>
    <row r="41">
      <c r="A41" s="6" t="s">
        <v>3448</v>
      </c>
      <c r="B41" s="6" t="s">
        <v>3445</v>
      </c>
      <c r="C41" s="6">
        <v>63.9</v>
      </c>
      <c r="D41" s="6">
        <v>63.9</v>
      </c>
      <c r="E41" s="29">
        <v>0.01</v>
      </c>
      <c r="F41" s="6">
        <v>3.0E-4</v>
      </c>
      <c r="G41" s="6">
        <v>97.37</v>
      </c>
      <c r="H41" s="6">
        <v>3281.0</v>
      </c>
    </row>
    <row r="42">
      <c r="A42" s="6" t="s">
        <v>3449</v>
      </c>
      <c r="B42" s="6" t="s">
        <v>3450</v>
      </c>
      <c r="C42" s="6">
        <v>62.1</v>
      </c>
      <c r="D42" s="6">
        <v>62.1</v>
      </c>
      <c r="E42" s="29">
        <v>0.0</v>
      </c>
      <c r="F42" s="6">
        <v>0.001</v>
      </c>
      <c r="G42" s="6">
        <v>100.0</v>
      </c>
      <c r="H42" s="6">
        <v>1604.0</v>
      </c>
    </row>
    <row r="43">
      <c r="A43" s="6" t="s">
        <v>3451</v>
      </c>
      <c r="B43" s="6" t="s">
        <v>3452</v>
      </c>
      <c r="C43" s="6">
        <v>60.2</v>
      </c>
      <c r="D43" s="6">
        <v>60.2</v>
      </c>
      <c r="E43" s="29">
        <v>0.0</v>
      </c>
      <c r="F43" s="6">
        <v>0.004</v>
      </c>
      <c r="G43" s="6">
        <v>100.0</v>
      </c>
      <c r="H43" s="6">
        <v>193.0</v>
      </c>
    </row>
    <row r="44">
      <c r="A44" s="6" t="s">
        <v>3453</v>
      </c>
      <c r="B44" s="6" t="s">
        <v>3445</v>
      </c>
      <c r="C44" s="6">
        <v>60.2</v>
      </c>
      <c r="D44" s="6">
        <v>60.2</v>
      </c>
      <c r="E44" s="29">
        <v>0.0</v>
      </c>
      <c r="F44" s="6">
        <v>0.004</v>
      </c>
      <c r="G44" s="6">
        <v>100.0</v>
      </c>
      <c r="H44" s="6">
        <v>198.0</v>
      </c>
    </row>
    <row r="45">
      <c r="A45" s="6" t="s">
        <v>3454</v>
      </c>
      <c r="B45" s="6" t="s">
        <v>3452</v>
      </c>
      <c r="C45" s="6">
        <v>60.2</v>
      </c>
      <c r="D45" s="6">
        <v>60.2</v>
      </c>
      <c r="E45" s="29">
        <v>0.0</v>
      </c>
      <c r="F45" s="6">
        <v>0.004</v>
      </c>
      <c r="G45" s="6">
        <v>100.0</v>
      </c>
      <c r="H45" s="6">
        <v>193.0</v>
      </c>
    </row>
    <row r="46">
      <c r="A46" s="6" t="s">
        <v>3455</v>
      </c>
      <c r="B46" s="6" t="s">
        <v>3452</v>
      </c>
      <c r="C46" s="6">
        <v>60.2</v>
      </c>
      <c r="D46" s="6">
        <v>60.2</v>
      </c>
      <c r="E46" s="29">
        <v>0.0</v>
      </c>
      <c r="F46" s="6">
        <v>0.004</v>
      </c>
      <c r="G46" s="6">
        <v>100.0</v>
      </c>
      <c r="H46" s="6">
        <v>193.0</v>
      </c>
    </row>
    <row r="47">
      <c r="A47" s="6" t="s">
        <v>3456</v>
      </c>
      <c r="B47" s="6" t="s">
        <v>3452</v>
      </c>
      <c r="C47" s="6">
        <v>60.2</v>
      </c>
      <c r="D47" s="6">
        <v>60.2</v>
      </c>
      <c r="E47" s="29">
        <v>0.0</v>
      </c>
      <c r="F47" s="6">
        <v>0.004</v>
      </c>
      <c r="G47" s="6">
        <v>100.0</v>
      </c>
      <c r="H47" s="6">
        <v>193.0</v>
      </c>
    </row>
    <row r="48">
      <c r="A48" s="6" t="s">
        <v>3457</v>
      </c>
      <c r="B48" s="6" t="s">
        <v>3452</v>
      </c>
      <c r="C48" s="6">
        <v>60.2</v>
      </c>
      <c r="D48" s="6">
        <v>60.2</v>
      </c>
      <c r="E48" s="29">
        <v>0.0</v>
      </c>
      <c r="F48" s="6">
        <v>0.004</v>
      </c>
      <c r="G48" s="6">
        <v>100.0</v>
      </c>
      <c r="H48" s="6">
        <v>193.0</v>
      </c>
    </row>
    <row r="49">
      <c r="A49" s="6" t="s">
        <v>3458</v>
      </c>
      <c r="B49" s="6" t="s">
        <v>3167</v>
      </c>
      <c r="C49" s="6">
        <v>60.2</v>
      </c>
      <c r="D49" s="6">
        <v>60.2</v>
      </c>
      <c r="E49" s="29">
        <v>0.0</v>
      </c>
      <c r="F49" s="6">
        <v>0.004</v>
      </c>
      <c r="G49" s="6">
        <v>100.0</v>
      </c>
      <c r="H49" s="6">
        <v>191.0</v>
      </c>
    </row>
    <row r="50">
      <c r="A50" s="6" t="s">
        <v>3459</v>
      </c>
      <c r="B50" s="6" t="s">
        <v>3153</v>
      </c>
      <c r="C50" s="6">
        <v>60.2</v>
      </c>
      <c r="D50" s="6">
        <v>60.2</v>
      </c>
      <c r="E50" s="29">
        <v>0.0</v>
      </c>
      <c r="F50" s="6">
        <v>0.004</v>
      </c>
      <c r="G50" s="6">
        <v>100.0</v>
      </c>
      <c r="H50" s="6">
        <v>196315.0</v>
      </c>
    </row>
    <row r="51">
      <c r="A51" s="6" t="s">
        <v>3460</v>
      </c>
      <c r="B51" s="6" t="s">
        <v>3461</v>
      </c>
      <c r="C51" s="6">
        <v>60.2</v>
      </c>
      <c r="D51" s="6">
        <v>60.2</v>
      </c>
      <c r="E51" s="29">
        <v>0.0</v>
      </c>
      <c r="F51" s="6">
        <v>0.004</v>
      </c>
      <c r="G51" s="6">
        <v>100.0</v>
      </c>
      <c r="H51" s="6">
        <v>3301.0</v>
      </c>
    </row>
    <row r="52">
      <c r="A52" s="6" t="s">
        <v>3462</v>
      </c>
      <c r="B52" s="6" t="s">
        <v>3452</v>
      </c>
      <c r="C52" s="6">
        <v>60.2</v>
      </c>
      <c r="D52" s="6">
        <v>60.2</v>
      </c>
      <c r="E52" s="29">
        <v>0.0</v>
      </c>
      <c r="F52" s="6">
        <v>0.004</v>
      </c>
      <c r="G52" s="6">
        <v>100.0</v>
      </c>
      <c r="H52" s="6">
        <v>193.0</v>
      </c>
    </row>
    <row r="53">
      <c r="A53" s="6" t="s">
        <v>3463</v>
      </c>
      <c r="B53" s="6" t="s">
        <v>3464</v>
      </c>
      <c r="C53" s="6">
        <v>60.2</v>
      </c>
      <c r="D53" s="6">
        <v>60.2</v>
      </c>
      <c r="E53" s="29">
        <v>0.0</v>
      </c>
      <c r="F53" s="6">
        <v>0.004</v>
      </c>
      <c r="G53" s="6">
        <v>100.0</v>
      </c>
      <c r="H53" s="6">
        <v>1.5903646E7</v>
      </c>
    </row>
    <row r="54">
      <c r="A54" s="6" t="s">
        <v>3465</v>
      </c>
      <c r="B54" s="6" t="s">
        <v>3466</v>
      </c>
      <c r="C54" s="6">
        <v>60.2</v>
      </c>
      <c r="D54" s="6">
        <v>60.2</v>
      </c>
      <c r="E54" s="29">
        <v>0.0</v>
      </c>
      <c r="F54" s="6">
        <v>0.004</v>
      </c>
      <c r="G54" s="6">
        <v>100.0</v>
      </c>
      <c r="H54" s="6">
        <v>193.0</v>
      </c>
    </row>
    <row r="55">
      <c r="A55" s="6" t="s">
        <v>3467</v>
      </c>
      <c r="B55" s="6" t="s">
        <v>3452</v>
      </c>
      <c r="C55" s="6">
        <v>60.2</v>
      </c>
      <c r="D55" s="6">
        <v>60.2</v>
      </c>
      <c r="E55" s="29">
        <v>0.0</v>
      </c>
      <c r="F55" s="6">
        <v>0.004</v>
      </c>
      <c r="G55" s="6">
        <v>100.0</v>
      </c>
      <c r="H55" s="6">
        <v>193.0</v>
      </c>
    </row>
    <row r="56">
      <c r="A56" s="6" t="s">
        <v>3468</v>
      </c>
      <c r="B56" s="6" t="s">
        <v>3452</v>
      </c>
      <c r="C56" s="6">
        <v>60.2</v>
      </c>
      <c r="D56" s="6">
        <v>60.2</v>
      </c>
      <c r="E56" s="29">
        <v>0.0</v>
      </c>
      <c r="F56" s="6">
        <v>0.004</v>
      </c>
      <c r="G56" s="6">
        <v>100.0</v>
      </c>
      <c r="H56" s="6">
        <v>193.0</v>
      </c>
    </row>
    <row r="57">
      <c r="A57" s="6" t="s">
        <v>3469</v>
      </c>
      <c r="B57" s="6" t="s">
        <v>3452</v>
      </c>
      <c r="C57" s="6">
        <v>60.2</v>
      </c>
      <c r="D57" s="6">
        <v>60.2</v>
      </c>
      <c r="E57" s="29">
        <v>0.0</v>
      </c>
      <c r="F57" s="6">
        <v>0.004</v>
      </c>
      <c r="G57" s="6">
        <v>100.0</v>
      </c>
      <c r="H57" s="6">
        <v>193.0</v>
      </c>
    </row>
    <row r="58">
      <c r="A58" s="6" t="s">
        <v>3470</v>
      </c>
      <c r="B58" s="6" t="s">
        <v>3471</v>
      </c>
      <c r="C58" s="6">
        <v>60.2</v>
      </c>
      <c r="D58" s="6">
        <v>60.2</v>
      </c>
      <c r="E58" s="29">
        <v>0.0</v>
      </c>
      <c r="F58" s="6">
        <v>0.004</v>
      </c>
      <c r="G58" s="6">
        <v>100.0</v>
      </c>
      <c r="H58" s="6">
        <v>191.0</v>
      </c>
    </row>
    <row r="59">
      <c r="A59" s="6" t="s">
        <v>3472</v>
      </c>
      <c r="B59" s="6" t="s">
        <v>3452</v>
      </c>
      <c r="C59" s="6">
        <v>60.2</v>
      </c>
      <c r="D59" s="6">
        <v>60.2</v>
      </c>
      <c r="E59" s="29">
        <v>0.0</v>
      </c>
      <c r="F59" s="6">
        <v>0.004</v>
      </c>
      <c r="G59" s="6">
        <v>100.0</v>
      </c>
      <c r="H59" s="6">
        <v>194.0</v>
      </c>
    </row>
    <row r="60">
      <c r="A60" s="6" t="s">
        <v>3473</v>
      </c>
      <c r="B60" s="6" t="s">
        <v>3461</v>
      </c>
      <c r="C60" s="6">
        <v>60.2</v>
      </c>
      <c r="D60" s="6">
        <v>60.2</v>
      </c>
      <c r="E60" s="29">
        <v>0.0</v>
      </c>
      <c r="F60" s="6">
        <v>0.004</v>
      </c>
      <c r="G60" s="6">
        <v>100.0</v>
      </c>
      <c r="H60" s="6">
        <v>3414.0</v>
      </c>
    </row>
    <row r="61">
      <c r="A61" s="6" t="s">
        <v>3474</v>
      </c>
      <c r="B61" s="6" t="s">
        <v>3452</v>
      </c>
      <c r="C61" s="6">
        <v>60.2</v>
      </c>
      <c r="D61" s="6">
        <v>60.2</v>
      </c>
      <c r="E61" s="29">
        <v>0.0</v>
      </c>
      <c r="F61" s="6">
        <v>0.004</v>
      </c>
      <c r="G61" s="6">
        <v>100.0</v>
      </c>
      <c r="H61" s="6">
        <v>193.0</v>
      </c>
    </row>
    <row r="62">
      <c r="A62" s="6" t="s">
        <v>3463</v>
      </c>
      <c r="B62" s="6" t="s">
        <v>3464</v>
      </c>
      <c r="C62" s="6">
        <v>60.2</v>
      </c>
      <c r="D62" s="6">
        <v>60.2</v>
      </c>
      <c r="E62" s="29">
        <v>0.0</v>
      </c>
      <c r="F62" s="6">
        <v>0.004</v>
      </c>
      <c r="G62" s="6">
        <v>100.0</v>
      </c>
      <c r="H62" s="6">
        <v>1.5894725E7</v>
      </c>
    </row>
    <row r="63">
      <c r="A63" s="6" t="s">
        <v>3475</v>
      </c>
      <c r="B63" s="6" t="s">
        <v>3466</v>
      </c>
      <c r="C63" s="6">
        <v>60.2</v>
      </c>
      <c r="D63" s="6">
        <v>60.2</v>
      </c>
      <c r="E63" s="29">
        <v>0.0</v>
      </c>
      <c r="F63" s="6">
        <v>0.004</v>
      </c>
      <c r="G63" s="6">
        <v>100.0</v>
      </c>
      <c r="H63" s="6">
        <v>193.0</v>
      </c>
    </row>
    <row r="64">
      <c r="A64" s="6" t="s">
        <v>3476</v>
      </c>
      <c r="B64" s="6" t="s">
        <v>3461</v>
      </c>
      <c r="C64" s="6">
        <v>60.2</v>
      </c>
      <c r="D64" s="6">
        <v>60.2</v>
      </c>
      <c r="E64" s="29">
        <v>0.0</v>
      </c>
      <c r="F64" s="6">
        <v>0.004</v>
      </c>
      <c r="G64" s="6">
        <v>100.0</v>
      </c>
      <c r="H64" s="6">
        <v>3325.0</v>
      </c>
    </row>
    <row r="65">
      <c r="A65" s="6" t="s">
        <v>3477</v>
      </c>
      <c r="B65" s="6" t="s">
        <v>3452</v>
      </c>
      <c r="C65" s="6">
        <v>60.2</v>
      </c>
      <c r="D65" s="6">
        <v>60.2</v>
      </c>
      <c r="E65" s="29">
        <v>0.0</v>
      </c>
      <c r="F65" s="6">
        <v>0.004</v>
      </c>
      <c r="G65" s="6">
        <v>100.0</v>
      </c>
      <c r="H65" s="6">
        <v>193.0</v>
      </c>
    </row>
    <row r="66">
      <c r="A66" s="6" t="s">
        <v>3478</v>
      </c>
      <c r="B66" s="6" t="s">
        <v>3452</v>
      </c>
      <c r="C66" s="6">
        <v>60.2</v>
      </c>
      <c r="D66" s="6">
        <v>60.2</v>
      </c>
      <c r="E66" s="29">
        <v>0.0</v>
      </c>
      <c r="F66" s="6">
        <v>0.004</v>
      </c>
      <c r="G66" s="6">
        <v>100.0</v>
      </c>
      <c r="H66" s="6">
        <v>193.0</v>
      </c>
    </row>
    <row r="67">
      <c r="A67" s="6" t="s">
        <v>3479</v>
      </c>
      <c r="B67" s="6" t="s">
        <v>3480</v>
      </c>
      <c r="C67" s="6">
        <v>60.2</v>
      </c>
      <c r="D67" s="6">
        <v>60.2</v>
      </c>
      <c r="E67" s="29">
        <v>0.0</v>
      </c>
      <c r="F67" s="6">
        <v>0.004</v>
      </c>
      <c r="G67" s="6">
        <v>100.0</v>
      </c>
      <c r="H67" s="6">
        <v>187.0</v>
      </c>
    </row>
    <row r="68">
      <c r="A68" s="6" t="s">
        <v>3481</v>
      </c>
      <c r="B68" s="6" t="s">
        <v>3461</v>
      </c>
      <c r="C68" s="6">
        <v>60.2</v>
      </c>
      <c r="D68" s="6">
        <v>60.2</v>
      </c>
      <c r="E68" s="29">
        <v>0.0</v>
      </c>
      <c r="F68" s="6">
        <v>0.004</v>
      </c>
      <c r="G68" s="6">
        <v>100.0</v>
      </c>
      <c r="H68" s="6">
        <v>3058.0</v>
      </c>
    </row>
    <row r="69">
      <c r="A69" s="6" t="s">
        <v>3482</v>
      </c>
      <c r="B69" s="6" t="s">
        <v>3167</v>
      </c>
      <c r="C69" s="6">
        <v>60.2</v>
      </c>
      <c r="D69" s="6">
        <v>60.2</v>
      </c>
      <c r="E69" s="29">
        <v>0.0</v>
      </c>
      <c r="F69" s="6">
        <v>0.004</v>
      </c>
      <c r="G69" s="6">
        <v>100.0</v>
      </c>
      <c r="H69" s="6">
        <v>191.0</v>
      </c>
    </row>
    <row r="70">
      <c r="A70" s="6" t="s">
        <v>3483</v>
      </c>
      <c r="B70" s="6" t="s">
        <v>3484</v>
      </c>
      <c r="C70" s="6">
        <v>60.2</v>
      </c>
      <c r="D70" s="6">
        <v>60.2</v>
      </c>
      <c r="E70" s="29">
        <v>0.0</v>
      </c>
      <c r="F70" s="6">
        <v>0.004</v>
      </c>
      <c r="G70" s="6">
        <v>100.0</v>
      </c>
      <c r="H70" s="6">
        <v>191.0</v>
      </c>
    </row>
    <row r="71">
      <c r="A71" s="6" t="s">
        <v>3485</v>
      </c>
      <c r="B71" s="6" t="s">
        <v>3486</v>
      </c>
      <c r="C71" s="6">
        <v>60.2</v>
      </c>
      <c r="D71" s="6">
        <v>60.2</v>
      </c>
      <c r="E71" s="29">
        <v>0.0</v>
      </c>
      <c r="F71" s="6">
        <v>0.004</v>
      </c>
      <c r="G71" s="6">
        <v>100.0</v>
      </c>
      <c r="H71" s="6">
        <v>191.0</v>
      </c>
    </row>
    <row r="72">
      <c r="A72" s="6" t="s">
        <v>3487</v>
      </c>
      <c r="B72" s="6" t="s">
        <v>3167</v>
      </c>
      <c r="C72" s="6">
        <v>60.2</v>
      </c>
      <c r="D72" s="6">
        <v>60.2</v>
      </c>
      <c r="E72" s="29">
        <v>0.0</v>
      </c>
      <c r="F72" s="6">
        <v>0.004</v>
      </c>
      <c r="G72" s="6">
        <v>100.0</v>
      </c>
      <c r="H72" s="6">
        <v>188.0</v>
      </c>
    </row>
    <row r="73">
      <c r="A73" s="6" t="s">
        <v>3488</v>
      </c>
      <c r="B73" s="6" t="s">
        <v>3452</v>
      </c>
      <c r="C73" s="6">
        <v>60.2</v>
      </c>
      <c r="D73" s="6">
        <v>60.2</v>
      </c>
      <c r="E73" s="29">
        <v>0.0</v>
      </c>
      <c r="F73" s="6">
        <v>0.004</v>
      </c>
      <c r="G73" s="6">
        <v>100.0</v>
      </c>
      <c r="H73" s="6">
        <v>193.0</v>
      </c>
    </row>
    <row r="74">
      <c r="A74" s="6" t="s">
        <v>3489</v>
      </c>
      <c r="B74" s="6" t="s">
        <v>3489</v>
      </c>
      <c r="C74" s="6">
        <v>58.4</v>
      </c>
      <c r="D74" s="6">
        <v>58.4</v>
      </c>
      <c r="E74" s="29">
        <v>0.0</v>
      </c>
      <c r="F74" s="6">
        <v>0.016</v>
      </c>
      <c r="G74" s="6">
        <v>100.0</v>
      </c>
      <c r="H74" s="6">
        <v>1616.0</v>
      </c>
    </row>
    <row r="75">
      <c r="A75" s="6" t="s">
        <v>3490</v>
      </c>
      <c r="B75" s="6" t="s">
        <v>3491</v>
      </c>
      <c r="C75" s="6">
        <v>58.4</v>
      </c>
      <c r="D75" s="6">
        <v>58.4</v>
      </c>
      <c r="E75" s="29">
        <v>0.0</v>
      </c>
      <c r="F75" s="6">
        <v>0.016</v>
      </c>
      <c r="G75" s="6">
        <v>100.0</v>
      </c>
      <c r="H75" s="6">
        <v>191.0</v>
      </c>
    </row>
    <row r="77">
      <c r="A77" s="10" t="s">
        <v>3492</v>
      </c>
      <c r="B77" s="6" t="s">
        <v>3021</v>
      </c>
      <c r="C77" s="6" t="s">
        <v>3405</v>
      </c>
      <c r="D77" s="6" t="s">
        <v>3406</v>
      </c>
      <c r="E77" s="6" t="s">
        <v>3022</v>
      </c>
      <c r="F77" s="6" t="s">
        <v>3023</v>
      </c>
      <c r="G77" s="6" t="s">
        <v>3024</v>
      </c>
      <c r="H77" s="6" t="s">
        <v>3025</v>
      </c>
    </row>
    <row r="78">
      <c r="A78" s="6" t="s">
        <v>3493</v>
      </c>
      <c r="B78" s="6" t="s">
        <v>3494</v>
      </c>
      <c r="C78" s="6">
        <v>73.1</v>
      </c>
      <c r="D78" s="6">
        <v>73.1</v>
      </c>
      <c r="E78" s="29">
        <v>0.01</v>
      </c>
      <c r="F78" s="6">
        <v>6.0E-7</v>
      </c>
      <c r="G78" s="6">
        <v>87.69</v>
      </c>
      <c r="H78" s="6">
        <v>3179120.0</v>
      </c>
    </row>
    <row r="79">
      <c r="A79" s="6" t="s">
        <v>3444</v>
      </c>
      <c r="B79" s="6" t="s">
        <v>3445</v>
      </c>
      <c r="C79" s="6">
        <v>63.9</v>
      </c>
      <c r="D79" s="6">
        <v>63.9</v>
      </c>
      <c r="E79" s="29">
        <v>0.01</v>
      </c>
      <c r="F79" s="6">
        <v>4.0E-4</v>
      </c>
      <c r="G79" s="6">
        <v>97.37</v>
      </c>
      <c r="H79" s="6">
        <v>3226.0</v>
      </c>
    </row>
    <row r="80">
      <c r="A80" s="6" t="s">
        <v>3446</v>
      </c>
      <c r="B80" s="6" t="s">
        <v>3445</v>
      </c>
      <c r="C80" s="6">
        <v>63.9</v>
      </c>
      <c r="D80" s="6">
        <v>63.9</v>
      </c>
      <c r="E80" s="29">
        <v>0.01</v>
      </c>
      <c r="F80" s="6">
        <v>4.0E-4</v>
      </c>
      <c r="G80" s="6">
        <v>97.37</v>
      </c>
      <c r="H80" s="6">
        <v>3310.0</v>
      </c>
    </row>
    <row r="81">
      <c r="A81" s="6" t="s">
        <v>3448</v>
      </c>
      <c r="B81" s="6" t="s">
        <v>3445</v>
      </c>
      <c r="C81" s="6">
        <v>63.9</v>
      </c>
      <c r="D81" s="6">
        <v>63.9</v>
      </c>
      <c r="E81" s="29">
        <v>0.01</v>
      </c>
      <c r="F81" s="6">
        <v>4.0E-4</v>
      </c>
      <c r="G81" s="6">
        <v>97.37</v>
      </c>
      <c r="H81" s="6">
        <v>3281.0</v>
      </c>
    </row>
    <row r="82">
      <c r="A82" s="6" t="s">
        <v>3447</v>
      </c>
      <c r="B82" s="6" t="s">
        <v>3445</v>
      </c>
      <c r="C82" s="6">
        <v>63.9</v>
      </c>
      <c r="D82" s="6">
        <v>63.9</v>
      </c>
      <c r="E82" s="29">
        <v>0.01</v>
      </c>
      <c r="F82" s="6">
        <v>4.0E-4</v>
      </c>
      <c r="G82" s="6">
        <v>97.37</v>
      </c>
      <c r="H82" s="6">
        <v>3387.0</v>
      </c>
    </row>
    <row r="83">
      <c r="A83" s="6" t="s">
        <v>3449</v>
      </c>
      <c r="B83" s="6" t="s">
        <v>3450</v>
      </c>
      <c r="C83" s="6">
        <v>62.1</v>
      </c>
      <c r="D83" s="6">
        <v>62.1</v>
      </c>
      <c r="E83" s="29">
        <v>0.0</v>
      </c>
      <c r="F83" s="6">
        <v>0.001</v>
      </c>
      <c r="G83" s="6">
        <v>100.0</v>
      </c>
      <c r="H83" s="6">
        <v>1604.0</v>
      </c>
    </row>
    <row r="84">
      <c r="A84" s="6" t="s">
        <v>3462</v>
      </c>
      <c r="B84" s="6" t="s">
        <v>3452</v>
      </c>
      <c r="C84" s="6">
        <v>60.2</v>
      </c>
      <c r="D84" s="6">
        <v>60.2</v>
      </c>
      <c r="E84" s="29">
        <v>0.0</v>
      </c>
      <c r="F84" s="6">
        <v>0.005</v>
      </c>
      <c r="G84" s="6">
        <v>100.0</v>
      </c>
      <c r="H84" s="6">
        <v>193.0</v>
      </c>
    </row>
    <row r="85">
      <c r="A85" s="6" t="s">
        <v>3483</v>
      </c>
      <c r="B85" s="6" t="s">
        <v>3484</v>
      </c>
      <c r="C85" s="6">
        <v>60.2</v>
      </c>
      <c r="D85" s="6">
        <v>60.2</v>
      </c>
      <c r="E85" s="29">
        <v>0.0</v>
      </c>
      <c r="F85" s="6">
        <v>0.005</v>
      </c>
      <c r="G85" s="6">
        <v>100.0</v>
      </c>
      <c r="H85" s="6">
        <v>191.0</v>
      </c>
    </row>
    <row r="86">
      <c r="A86" s="6" t="s">
        <v>3481</v>
      </c>
      <c r="B86" s="6" t="s">
        <v>3461</v>
      </c>
      <c r="C86" s="6">
        <v>60.2</v>
      </c>
      <c r="D86" s="6">
        <v>60.2</v>
      </c>
      <c r="E86" s="29">
        <v>0.0</v>
      </c>
      <c r="F86" s="6">
        <v>0.005</v>
      </c>
      <c r="G86" s="6">
        <v>100.0</v>
      </c>
      <c r="H86" s="6">
        <v>3058.0</v>
      </c>
    </row>
    <row r="87">
      <c r="A87" s="6" t="s">
        <v>3456</v>
      </c>
      <c r="B87" s="6" t="s">
        <v>3452</v>
      </c>
      <c r="C87" s="6">
        <v>60.2</v>
      </c>
      <c r="D87" s="6">
        <v>60.2</v>
      </c>
      <c r="E87" s="29">
        <v>0.0</v>
      </c>
      <c r="F87" s="6">
        <v>0.005</v>
      </c>
      <c r="G87" s="6">
        <v>100.0</v>
      </c>
      <c r="H87" s="6">
        <v>193.0</v>
      </c>
    </row>
    <row r="88">
      <c r="A88" s="6" t="s">
        <v>3472</v>
      </c>
      <c r="B88" s="6" t="s">
        <v>3452</v>
      </c>
      <c r="C88" s="6">
        <v>60.2</v>
      </c>
      <c r="D88" s="6">
        <v>60.2</v>
      </c>
      <c r="E88" s="29">
        <v>0.0</v>
      </c>
      <c r="F88" s="6">
        <v>0.005</v>
      </c>
      <c r="G88" s="6">
        <v>100.0</v>
      </c>
      <c r="H88" s="6">
        <v>194.0</v>
      </c>
    </row>
    <row r="89">
      <c r="A89" s="6" t="s">
        <v>3454</v>
      </c>
      <c r="B89" s="6" t="s">
        <v>3452</v>
      </c>
      <c r="C89" s="6">
        <v>60.2</v>
      </c>
      <c r="D89" s="6">
        <v>60.2</v>
      </c>
      <c r="E89" s="29">
        <v>0.0</v>
      </c>
      <c r="F89" s="6">
        <v>0.005</v>
      </c>
      <c r="G89" s="6">
        <v>100.0</v>
      </c>
      <c r="H89" s="6">
        <v>193.0</v>
      </c>
    </row>
    <row r="90">
      <c r="A90" s="6" t="s">
        <v>3495</v>
      </c>
      <c r="B90" s="6" t="s">
        <v>3496</v>
      </c>
      <c r="C90" s="6">
        <v>60.2</v>
      </c>
      <c r="D90" s="6">
        <v>60.2</v>
      </c>
      <c r="E90" s="29">
        <v>0.0</v>
      </c>
      <c r="F90" s="6">
        <v>0.005</v>
      </c>
      <c r="G90" s="6">
        <v>100.0</v>
      </c>
      <c r="H90" s="6">
        <v>191.0</v>
      </c>
    </row>
    <row r="91">
      <c r="A91" s="6" t="s">
        <v>3488</v>
      </c>
      <c r="B91" s="6" t="s">
        <v>3452</v>
      </c>
      <c r="C91" s="6">
        <v>60.2</v>
      </c>
      <c r="D91" s="6">
        <v>60.2</v>
      </c>
      <c r="E91" s="29">
        <v>0.0</v>
      </c>
      <c r="F91" s="6">
        <v>0.005</v>
      </c>
      <c r="G91" s="6">
        <v>100.0</v>
      </c>
      <c r="H91" s="6">
        <v>193.0</v>
      </c>
    </row>
    <row r="92">
      <c r="A92" s="6" t="s">
        <v>3497</v>
      </c>
      <c r="B92" s="6" t="s">
        <v>3496</v>
      </c>
      <c r="C92" s="6">
        <v>60.2</v>
      </c>
      <c r="D92" s="6">
        <v>60.2</v>
      </c>
      <c r="E92" s="29">
        <v>0.0</v>
      </c>
      <c r="F92" s="6">
        <v>0.005</v>
      </c>
      <c r="G92" s="6">
        <v>100.0</v>
      </c>
      <c r="H92" s="6">
        <v>191.0</v>
      </c>
    </row>
    <row r="93">
      <c r="A93" s="6" t="s">
        <v>3498</v>
      </c>
      <c r="B93" s="6" t="s">
        <v>3499</v>
      </c>
      <c r="C93" s="6">
        <v>60.2</v>
      </c>
      <c r="D93" s="6">
        <v>60.2</v>
      </c>
      <c r="E93" s="29">
        <v>0.0</v>
      </c>
      <c r="F93" s="6">
        <v>0.005</v>
      </c>
      <c r="G93" s="6">
        <v>100.0</v>
      </c>
      <c r="H93" s="6">
        <v>193.0</v>
      </c>
    </row>
    <row r="94">
      <c r="A94" s="6" t="s">
        <v>3474</v>
      </c>
      <c r="B94" s="6" t="s">
        <v>3452</v>
      </c>
      <c r="C94" s="6">
        <v>60.2</v>
      </c>
      <c r="D94" s="6">
        <v>60.2</v>
      </c>
      <c r="E94" s="29">
        <v>0.0</v>
      </c>
      <c r="F94" s="6">
        <v>0.005</v>
      </c>
      <c r="G94" s="6">
        <v>100.0</v>
      </c>
      <c r="H94" s="6">
        <v>193.0</v>
      </c>
    </row>
    <row r="95">
      <c r="A95" s="6" t="s">
        <v>3468</v>
      </c>
      <c r="B95" s="6" t="s">
        <v>3452</v>
      </c>
      <c r="C95" s="6">
        <v>60.2</v>
      </c>
      <c r="D95" s="6">
        <v>60.2</v>
      </c>
      <c r="E95" s="29">
        <v>0.0</v>
      </c>
      <c r="F95" s="6">
        <v>0.005</v>
      </c>
      <c r="G95" s="6">
        <v>100.0</v>
      </c>
      <c r="H95" s="6">
        <v>193.0</v>
      </c>
    </row>
    <row r="96">
      <c r="A96" s="6" t="s">
        <v>3460</v>
      </c>
      <c r="B96" s="6" t="s">
        <v>3461</v>
      </c>
      <c r="C96" s="6">
        <v>60.2</v>
      </c>
      <c r="D96" s="6">
        <v>60.2</v>
      </c>
      <c r="E96" s="29">
        <v>0.0</v>
      </c>
      <c r="F96" s="6">
        <v>0.005</v>
      </c>
      <c r="G96" s="6">
        <v>100.0</v>
      </c>
      <c r="H96" s="6">
        <v>3301.0</v>
      </c>
    </row>
    <row r="97">
      <c r="A97" s="6" t="s">
        <v>3479</v>
      </c>
      <c r="B97" s="6" t="s">
        <v>3480</v>
      </c>
      <c r="C97" s="6">
        <v>60.2</v>
      </c>
      <c r="D97" s="6">
        <v>60.2</v>
      </c>
      <c r="E97" s="29">
        <v>0.0</v>
      </c>
      <c r="F97" s="6">
        <v>0.005</v>
      </c>
      <c r="G97" s="6">
        <v>100.0</v>
      </c>
      <c r="H97" s="6">
        <v>187.0</v>
      </c>
    </row>
    <row r="98">
      <c r="A98" s="6" t="s">
        <v>3475</v>
      </c>
      <c r="B98" s="6" t="s">
        <v>3466</v>
      </c>
      <c r="C98" s="6">
        <v>60.2</v>
      </c>
      <c r="D98" s="6">
        <v>60.2</v>
      </c>
      <c r="E98" s="29">
        <v>0.0</v>
      </c>
      <c r="F98" s="6">
        <v>0.005</v>
      </c>
      <c r="G98" s="6">
        <v>100.0</v>
      </c>
      <c r="H98" s="6">
        <v>193.0</v>
      </c>
    </row>
    <row r="99">
      <c r="A99" s="6" t="s">
        <v>3458</v>
      </c>
      <c r="B99" s="6" t="s">
        <v>3167</v>
      </c>
      <c r="C99" s="6">
        <v>60.2</v>
      </c>
      <c r="D99" s="6">
        <v>60.2</v>
      </c>
      <c r="E99" s="29">
        <v>0.0</v>
      </c>
      <c r="F99" s="6">
        <v>0.005</v>
      </c>
      <c r="G99" s="6">
        <v>100.0</v>
      </c>
      <c r="H99" s="6">
        <v>191.0</v>
      </c>
    </row>
    <row r="100">
      <c r="A100" s="6" t="s">
        <v>3453</v>
      </c>
      <c r="B100" s="6" t="s">
        <v>3445</v>
      </c>
      <c r="C100" s="6">
        <v>60.2</v>
      </c>
      <c r="D100" s="6">
        <v>60.2</v>
      </c>
      <c r="E100" s="29">
        <v>0.0</v>
      </c>
      <c r="F100" s="6">
        <v>0.005</v>
      </c>
      <c r="G100" s="6">
        <v>100.0</v>
      </c>
      <c r="H100" s="6">
        <v>198.0</v>
      </c>
    </row>
    <row r="101">
      <c r="A101" s="6" t="s">
        <v>3482</v>
      </c>
      <c r="B101" s="6" t="s">
        <v>3167</v>
      </c>
      <c r="C101" s="6">
        <v>60.2</v>
      </c>
      <c r="D101" s="6">
        <v>60.2</v>
      </c>
      <c r="E101" s="29">
        <v>0.0</v>
      </c>
      <c r="F101" s="6">
        <v>0.005</v>
      </c>
      <c r="G101" s="6">
        <v>100.0</v>
      </c>
      <c r="H101" s="6">
        <v>191.0</v>
      </c>
    </row>
    <row r="102">
      <c r="A102" s="6" t="s">
        <v>3469</v>
      </c>
      <c r="B102" s="6" t="s">
        <v>3452</v>
      </c>
      <c r="C102" s="6">
        <v>60.2</v>
      </c>
      <c r="D102" s="6">
        <v>60.2</v>
      </c>
      <c r="E102" s="29">
        <v>0.0</v>
      </c>
      <c r="F102" s="6">
        <v>0.005</v>
      </c>
      <c r="G102" s="6">
        <v>100.0</v>
      </c>
      <c r="H102" s="6">
        <v>193.0</v>
      </c>
    </row>
    <row r="103">
      <c r="A103" s="6" t="s">
        <v>3477</v>
      </c>
      <c r="B103" s="6" t="s">
        <v>3452</v>
      </c>
      <c r="C103" s="6">
        <v>60.2</v>
      </c>
      <c r="D103" s="6">
        <v>60.2</v>
      </c>
      <c r="E103" s="29">
        <v>0.0</v>
      </c>
      <c r="F103" s="6">
        <v>0.005</v>
      </c>
      <c r="G103" s="6">
        <v>100.0</v>
      </c>
      <c r="H103" s="6">
        <v>193.0</v>
      </c>
    </row>
    <row r="104">
      <c r="A104" s="6" t="s">
        <v>3485</v>
      </c>
      <c r="B104" s="6" t="s">
        <v>3486</v>
      </c>
      <c r="C104" s="6">
        <v>60.2</v>
      </c>
      <c r="D104" s="6">
        <v>60.2</v>
      </c>
      <c r="E104" s="29">
        <v>0.0</v>
      </c>
      <c r="F104" s="6">
        <v>0.005</v>
      </c>
      <c r="G104" s="6">
        <v>100.0</v>
      </c>
      <c r="H104" s="6">
        <v>191.0</v>
      </c>
    </row>
    <row r="105">
      <c r="A105" s="6" t="s">
        <v>3467</v>
      </c>
      <c r="B105" s="6" t="s">
        <v>3452</v>
      </c>
      <c r="C105" s="6">
        <v>60.2</v>
      </c>
      <c r="D105" s="6">
        <v>60.2</v>
      </c>
      <c r="E105" s="29">
        <v>0.0</v>
      </c>
      <c r="F105" s="6">
        <v>0.005</v>
      </c>
      <c r="G105" s="6">
        <v>100.0</v>
      </c>
      <c r="H105" s="6">
        <v>193.0</v>
      </c>
    </row>
    <row r="106">
      <c r="A106" s="6" t="s">
        <v>3500</v>
      </c>
      <c r="B106" s="6" t="s">
        <v>3496</v>
      </c>
      <c r="C106" s="6">
        <v>60.2</v>
      </c>
      <c r="D106" s="6">
        <v>60.2</v>
      </c>
      <c r="E106" s="29">
        <v>0.0</v>
      </c>
      <c r="F106" s="6">
        <v>0.005</v>
      </c>
      <c r="G106" s="6">
        <v>100.0</v>
      </c>
      <c r="H106" s="6">
        <v>190.0</v>
      </c>
    </row>
    <row r="107">
      <c r="A107" s="6" t="s">
        <v>3501</v>
      </c>
      <c r="B107" s="6" t="s">
        <v>3496</v>
      </c>
      <c r="C107" s="6">
        <v>60.2</v>
      </c>
      <c r="D107" s="6">
        <v>60.2</v>
      </c>
      <c r="E107" s="29">
        <v>0.0</v>
      </c>
      <c r="F107" s="6">
        <v>0.005</v>
      </c>
      <c r="G107" s="6">
        <v>100.0</v>
      </c>
      <c r="H107" s="6">
        <v>191.0</v>
      </c>
    </row>
    <row r="108">
      <c r="A108" s="6" t="s">
        <v>3470</v>
      </c>
      <c r="B108" s="6" t="s">
        <v>3471</v>
      </c>
      <c r="C108" s="6">
        <v>60.2</v>
      </c>
      <c r="D108" s="6">
        <v>60.2</v>
      </c>
      <c r="E108" s="29">
        <v>0.0</v>
      </c>
      <c r="F108" s="6">
        <v>0.005</v>
      </c>
      <c r="G108" s="6">
        <v>100.0</v>
      </c>
      <c r="H108" s="6">
        <v>191.0</v>
      </c>
    </row>
    <row r="109">
      <c r="A109" s="6" t="s">
        <v>3487</v>
      </c>
      <c r="B109" s="6" t="s">
        <v>3167</v>
      </c>
      <c r="C109" s="6">
        <v>60.2</v>
      </c>
      <c r="D109" s="6">
        <v>60.2</v>
      </c>
      <c r="E109" s="29">
        <v>0.0</v>
      </c>
      <c r="F109" s="6">
        <v>0.005</v>
      </c>
      <c r="G109" s="6">
        <v>100.0</v>
      </c>
      <c r="H109" s="6">
        <v>188.0</v>
      </c>
    </row>
    <row r="110">
      <c r="A110" s="6" t="s">
        <v>3457</v>
      </c>
      <c r="B110" s="6" t="s">
        <v>3452</v>
      </c>
      <c r="C110" s="6">
        <v>60.2</v>
      </c>
      <c r="D110" s="6">
        <v>60.2</v>
      </c>
      <c r="E110" s="29">
        <v>0.0</v>
      </c>
      <c r="F110" s="6">
        <v>0.005</v>
      </c>
      <c r="G110" s="6">
        <v>100.0</v>
      </c>
      <c r="H110" s="6">
        <v>193.0</v>
      </c>
    </row>
    <row r="111">
      <c r="A111" s="6" t="s">
        <v>3476</v>
      </c>
      <c r="B111" s="6" t="s">
        <v>3461</v>
      </c>
      <c r="C111" s="6">
        <v>60.2</v>
      </c>
      <c r="D111" s="6">
        <v>60.2</v>
      </c>
      <c r="E111" s="29">
        <v>0.0</v>
      </c>
      <c r="F111" s="6">
        <v>0.005</v>
      </c>
      <c r="G111" s="6">
        <v>100.0</v>
      </c>
      <c r="H111" s="6">
        <v>3325.0</v>
      </c>
    </row>
    <row r="112">
      <c r="A112" s="6" t="s">
        <v>3455</v>
      </c>
      <c r="B112" s="6" t="s">
        <v>3452</v>
      </c>
      <c r="C112" s="6">
        <v>60.2</v>
      </c>
      <c r="D112" s="6">
        <v>60.2</v>
      </c>
      <c r="E112" s="29">
        <v>0.0</v>
      </c>
      <c r="F112" s="6">
        <v>0.005</v>
      </c>
      <c r="G112" s="6">
        <v>100.0</v>
      </c>
      <c r="H112" s="6">
        <v>193.0</v>
      </c>
    </row>
    <row r="113">
      <c r="A113" s="6" t="s">
        <v>3478</v>
      </c>
      <c r="B113" s="6" t="s">
        <v>3452</v>
      </c>
      <c r="C113" s="6">
        <v>60.2</v>
      </c>
      <c r="D113" s="6">
        <v>60.2</v>
      </c>
      <c r="E113" s="29">
        <v>0.0</v>
      </c>
      <c r="F113" s="6">
        <v>0.005</v>
      </c>
      <c r="G113" s="6">
        <v>100.0</v>
      </c>
      <c r="H113" s="6">
        <v>193.0</v>
      </c>
    </row>
    <row r="114">
      <c r="A114" s="6" t="s">
        <v>3459</v>
      </c>
      <c r="B114" s="6" t="s">
        <v>3153</v>
      </c>
      <c r="C114" s="6">
        <v>60.2</v>
      </c>
      <c r="D114" s="6">
        <v>60.2</v>
      </c>
      <c r="E114" s="29">
        <v>0.0</v>
      </c>
      <c r="F114" s="6">
        <v>0.005</v>
      </c>
      <c r="G114" s="6">
        <v>100.0</v>
      </c>
      <c r="H114" s="6">
        <v>196315.0</v>
      </c>
    </row>
    <row r="115">
      <c r="A115" s="6" t="s">
        <v>3465</v>
      </c>
      <c r="B115" s="6" t="s">
        <v>3466</v>
      </c>
      <c r="C115" s="6">
        <v>60.2</v>
      </c>
      <c r="D115" s="6">
        <v>60.2</v>
      </c>
      <c r="E115" s="29">
        <v>0.0</v>
      </c>
      <c r="F115" s="6">
        <v>0.005</v>
      </c>
      <c r="G115" s="6">
        <v>100.0</v>
      </c>
      <c r="H115" s="6">
        <v>193.0</v>
      </c>
    </row>
    <row r="116">
      <c r="A116" s="6" t="s">
        <v>3451</v>
      </c>
      <c r="B116" s="6" t="s">
        <v>3452</v>
      </c>
      <c r="C116" s="6">
        <v>60.2</v>
      </c>
      <c r="D116" s="6">
        <v>60.2</v>
      </c>
      <c r="E116" s="29">
        <v>0.0</v>
      </c>
      <c r="F116" s="6">
        <v>0.005</v>
      </c>
      <c r="G116" s="6">
        <v>100.0</v>
      </c>
      <c r="H116" s="6">
        <v>193.0</v>
      </c>
    </row>
    <row r="117">
      <c r="A117" s="6" t="s">
        <v>3473</v>
      </c>
      <c r="B117" s="6" t="s">
        <v>3461</v>
      </c>
      <c r="C117" s="6">
        <v>60.2</v>
      </c>
      <c r="D117" s="6">
        <v>60.2</v>
      </c>
      <c r="E117" s="29">
        <v>0.0</v>
      </c>
      <c r="F117" s="6">
        <v>0.005</v>
      </c>
      <c r="G117" s="6">
        <v>100.0</v>
      </c>
      <c r="H117" s="6">
        <v>3414.0</v>
      </c>
    </row>
    <row r="118">
      <c r="A118" s="6" t="s">
        <v>3489</v>
      </c>
      <c r="B118" s="6" t="s">
        <v>3489</v>
      </c>
      <c r="C118" s="6">
        <v>58.4</v>
      </c>
      <c r="D118" s="6">
        <v>58.4</v>
      </c>
      <c r="E118" s="29">
        <v>0.0</v>
      </c>
      <c r="F118" s="6">
        <v>0.016</v>
      </c>
      <c r="G118" s="6">
        <v>100.0</v>
      </c>
      <c r="H118" s="6">
        <v>1616.0</v>
      </c>
    </row>
    <row r="119">
      <c r="A119" s="6" t="s">
        <v>3490</v>
      </c>
      <c r="B119" s="6" t="s">
        <v>3491</v>
      </c>
      <c r="C119" s="6">
        <v>58.4</v>
      </c>
      <c r="D119" s="6">
        <v>58.4</v>
      </c>
      <c r="E119" s="29">
        <v>0.0</v>
      </c>
      <c r="F119" s="6">
        <v>0.016</v>
      </c>
      <c r="G119" s="6">
        <v>100.0</v>
      </c>
      <c r="H119" s="6">
        <v>191.0</v>
      </c>
    </row>
    <row r="121">
      <c r="A121" s="10" t="s">
        <v>3502</v>
      </c>
      <c r="B121" s="6" t="s">
        <v>3021</v>
      </c>
      <c r="C121" s="6" t="s">
        <v>3405</v>
      </c>
      <c r="D121" s="6" t="s">
        <v>3406</v>
      </c>
      <c r="E121" s="6" t="s">
        <v>3022</v>
      </c>
      <c r="F121" s="6" t="s">
        <v>3023</v>
      </c>
      <c r="G121" s="6" t="s">
        <v>3024</v>
      </c>
      <c r="H121" s="6" t="s">
        <v>3025</v>
      </c>
    </row>
    <row r="122">
      <c r="A122" s="6" t="s">
        <v>3493</v>
      </c>
      <c r="B122" s="6" t="s">
        <v>3494</v>
      </c>
      <c r="C122" s="6">
        <v>67.6</v>
      </c>
      <c r="D122" s="6">
        <v>67.6</v>
      </c>
      <c r="E122" s="29">
        <v>0.01</v>
      </c>
      <c r="F122" s="6">
        <v>4.0E-5</v>
      </c>
      <c r="G122" s="6">
        <v>86.15</v>
      </c>
      <c r="H122" s="6">
        <v>3179120.0</v>
      </c>
    </row>
    <row r="123">
      <c r="A123" s="6" t="s">
        <v>3481</v>
      </c>
      <c r="B123" s="6" t="s">
        <v>3461</v>
      </c>
      <c r="C123" s="6">
        <v>62.1</v>
      </c>
      <c r="D123" s="6">
        <v>62.1</v>
      </c>
      <c r="E123" s="29">
        <v>0.0</v>
      </c>
      <c r="F123" s="6">
        <v>0.002</v>
      </c>
      <c r="G123" s="6">
        <v>100.0</v>
      </c>
      <c r="H123" s="6">
        <v>3058.0</v>
      </c>
    </row>
    <row r="124">
      <c r="A124" s="6" t="s">
        <v>3444</v>
      </c>
      <c r="B124" s="6" t="s">
        <v>3445</v>
      </c>
      <c r="C124" s="6">
        <v>62.1</v>
      </c>
      <c r="D124" s="6">
        <v>62.1</v>
      </c>
      <c r="E124" s="29">
        <v>0.0</v>
      </c>
      <c r="F124" s="6">
        <v>0.002</v>
      </c>
      <c r="G124" s="6">
        <v>97.3</v>
      </c>
      <c r="H124" s="6">
        <v>3226.0</v>
      </c>
    </row>
    <row r="125">
      <c r="A125" s="6" t="s">
        <v>3460</v>
      </c>
      <c r="B125" s="6" t="s">
        <v>3461</v>
      </c>
      <c r="C125" s="6">
        <v>62.1</v>
      </c>
      <c r="D125" s="6">
        <v>62.1</v>
      </c>
      <c r="E125" s="29">
        <v>0.0</v>
      </c>
      <c r="F125" s="6">
        <v>0.002</v>
      </c>
      <c r="G125" s="6">
        <v>100.0</v>
      </c>
      <c r="H125" s="6">
        <v>3301.0</v>
      </c>
    </row>
    <row r="126">
      <c r="A126" s="6" t="s">
        <v>3446</v>
      </c>
      <c r="B126" s="6" t="s">
        <v>3445</v>
      </c>
      <c r="C126" s="6">
        <v>62.1</v>
      </c>
      <c r="D126" s="6">
        <v>62.1</v>
      </c>
      <c r="E126" s="29">
        <v>0.0</v>
      </c>
      <c r="F126" s="6">
        <v>0.002</v>
      </c>
      <c r="G126" s="6">
        <v>97.3</v>
      </c>
      <c r="H126" s="6">
        <v>3310.0</v>
      </c>
    </row>
    <row r="127">
      <c r="A127" s="6" t="s">
        <v>3448</v>
      </c>
      <c r="B127" s="6" t="s">
        <v>3445</v>
      </c>
      <c r="C127" s="6">
        <v>62.1</v>
      </c>
      <c r="D127" s="6">
        <v>62.1</v>
      </c>
      <c r="E127" s="29">
        <v>0.0</v>
      </c>
      <c r="F127" s="6">
        <v>0.002</v>
      </c>
      <c r="G127" s="6">
        <v>97.3</v>
      </c>
      <c r="H127" s="6">
        <v>3281.0</v>
      </c>
    </row>
    <row r="128">
      <c r="A128" s="6" t="s">
        <v>3447</v>
      </c>
      <c r="B128" s="6" t="s">
        <v>3445</v>
      </c>
      <c r="C128" s="6">
        <v>62.1</v>
      </c>
      <c r="D128" s="6">
        <v>62.1</v>
      </c>
      <c r="E128" s="29">
        <v>0.0</v>
      </c>
      <c r="F128" s="6">
        <v>0.002</v>
      </c>
      <c r="G128" s="6">
        <v>97.3</v>
      </c>
      <c r="H128" s="6">
        <v>3387.0</v>
      </c>
    </row>
    <row r="129">
      <c r="A129" s="6" t="s">
        <v>3476</v>
      </c>
      <c r="B129" s="6" t="s">
        <v>3461</v>
      </c>
      <c r="C129" s="6">
        <v>62.1</v>
      </c>
      <c r="D129" s="6">
        <v>62.1</v>
      </c>
      <c r="E129" s="29">
        <v>0.0</v>
      </c>
      <c r="F129" s="6">
        <v>0.002</v>
      </c>
      <c r="G129" s="6">
        <v>100.0</v>
      </c>
      <c r="H129" s="6">
        <v>3325.0</v>
      </c>
    </row>
    <row r="130">
      <c r="A130" s="6" t="s">
        <v>3473</v>
      </c>
      <c r="B130" s="6" t="s">
        <v>3461</v>
      </c>
      <c r="C130" s="6">
        <v>62.1</v>
      </c>
      <c r="D130" s="6">
        <v>62.1</v>
      </c>
      <c r="E130" s="29">
        <v>0.0</v>
      </c>
      <c r="F130" s="6">
        <v>0.002</v>
      </c>
      <c r="G130" s="6">
        <v>100.0</v>
      </c>
      <c r="H130" s="6">
        <v>3414.0</v>
      </c>
    </row>
    <row r="131">
      <c r="A131" s="6" t="s">
        <v>3462</v>
      </c>
      <c r="B131" s="6" t="s">
        <v>3452</v>
      </c>
      <c r="C131" s="6">
        <v>60.2</v>
      </c>
      <c r="D131" s="6">
        <v>60.2</v>
      </c>
      <c r="E131" s="29">
        <v>0.0</v>
      </c>
      <c r="F131" s="6">
        <v>0.006</v>
      </c>
      <c r="G131" s="6">
        <v>100.0</v>
      </c>
      <c r="H131" s="6">
        <v>193.0</v>
      </c>
    </row>
    <row r="132">
      <c r="A132" s="6" t="s">
        <v>3483</v>
      </c>
      <c r="B132" s="6" t="s">
        <v>3484</v>
      </c>
      <c r="C132" s="6">
        <v>60.2</v>
      </c>
      <c r="D132" s="6">
        <v>60.2</v>
      </c>
      <c r="E132" s="29">
        <v>0.0</v>
      </c>
      <c r="F132" s="6">
        <v>0.006</v>
      </c>
      <c r="G132" s="6">
        <v>100.0</v>
      </c>
      <c r="H132" s="6">
        <v>191.0</v>
      </c>
    </row>
    <row r="133">
      <c r="A133" s="6" t="s">
        <v>3456</v>
      </c>
      <c r="B133" s="6" t="s">
        <v>3452</v>
      </c>
      <c r="C133" s="6">
        <v>60.2</v>
      </c>
      <c r="D133" s="6">
        <v>60.2</v>
      </c>
      <c r="E133" s="29">
        <v>0.0</v>
      </c>
      <c r="F133" s="6">
        <v>0.006</v>
      </c>
      <c r="G133" s="6">
        <v>100.0</v>
      </c>
      <c r="H133" s="6">
        <v>193.0</v>
      </c>
    </row>
    <row r="134">
      <c r="A134" s="6" t="s">
        <v>3472</v>
      </c>
      <c r="B134" s="6" t="s">
        <v>3452</v>
      </c>
      <c r="C134" s="6">
        <v>60.2</v>
      </c>
      <c r="D134" s="6">
        <v>60.2</v>
      </c>
      <c r="E134" s="29">
        <v>0.0</v>
      </c>
      <c r="F134" s="6">
        <v>0.006</v>
      </c>
      <c r="G134" s="6">
        <v>100.0</v>
      </c>
      <c r="H134" s="6">
        <v>194.0</v>
      </c>
    </row>
    <row r="135">
      <c r="A135" s="6" t="s">
        <v>3454</v>
      </c>
      <c r="B135" s="6" t="s">
        <v>3452</v>
      </c>
      <c r="C135" s="6">
        <v>60.2</v>
      </c>
      <c r="D135" s="6">
        <v>60.2</v>
      </c>
      <c r="E135" s="29">
        <v>0.0</v>
      </c>
      <c r="F135" s="6">
        <v>0.006</v>
      </c>
      <c r="G135" s="6">
        <v>100.0</v>
      </c>
      <c r="H135" s="6">
        <v>193.0</v>
      </c>
    </row>
    <row r="136">
      <c r="A136" s="6" t="s">
        <v>3495</v>
      </c>
      <c r="B136" s="6" t="s">
        <v>3496</v>
      </c>
      <c r="C136" s="6">
        <v>60.2</v>
      </c>
      <c r="D136" s="6">
        <v>60.2</v>
      </c>
      <c r="E136" s="29">
        <v>0.0</v>
      </c>
      <c r="F136" s="6">
        <v>0.006</v>
      </c>
      <c r="G136" s="6">
        <v>100.0</v>
      </c>
      <c r="H136" s="6">
        <v>191.0</v>
      </c>
    </row>
    <row r="137">
      <c r="A137" s="6" t="s">
        <v>3488</v>
      </c>
      <c r="B137" s="6" t="s">
        <v>3452</v>
      </c>
      <c r="C137" s="6">
        <v>60.2</v>
      </c>
      <c r="D137" s="6">
        <v>60.2</v>
      </c>
      <c r="E137" s="29">
        <v>0.0</v>
      </c>
      <c r="F137" s="6">
        <v>0.006</v>
      </c>
      <c r="G137" s="6">
        <v>100.0</v>
      </c>
      <c r="H137" s="6">
        <v>193.0</v>
      </c>
    </row>
    <row r="138">
      <c r="A138" s="6" t="s">
        <v>3497</v>
      </c>
      <c r="B138" s="6" t="s">
        <v>3496</v>
      </c>
      <c r="C138" s="6">
        <v>60.2</v>
      </c>
      <c r="D138" s="6">
        <v>60.2</v>
      </c>
      <c r="E138" s="29">
        <v>0.0</v>
      </c>
      <c r="F138" s="6">
        <v>0.006</v>
      </c>
      <c r="G138" s="6">
        <v>100.0</v>
      </c>
      <c r="H138" s="6">
        <v>191.0</v>
      </c>
    </row>
    <row r="139">
      <c r="A139" s="6" t="s">
        <v>3498</v>
      </c>
      <c r="B139" s="6" t="s">
        <v>3499</v>
      </c>
      <c r="C139" s="6">
        <v>60.2</v>
      </c>
      <c r="D139" s="6">
        <v>60.2</v>
      </c>
      <c r="E139" s="29">
        <v>0.0</v>
      </c>
      <c r="F139" s="6">
        <v>0.006</v>
      </c>
      <c r="G139" s="6">
        <v>100.0</v>
      </c>
      <c r="H139" s="6">
        <v>193.0</v>
      </c>
    </row>
    <row r="140">
      <c r="A140" s="6" t="s">
        <v>3474</v>
      </c>
      <c r="B140" s="6" t="s">
        <v>3452</v>
      </c>
      <c r="C140" s="6">
        <v>60.2</v>
      </c>
      <c r="D140" s="6">
        <v>60.2</v>
      </c>
      <c r="E140" s="29">
        <v>0.0</v>
      </c>
      <c r="F140" s="6">
        <v>0.006</v>
      </c>
      <c r="G140" s="6">
        <v>100.0</v>
      </c>
      <c r="H140" s="6">
        <v>193.0</v>
      </c>
    </row>
    <row r="141">
      <c r="A141" s="6" t="s">
        <v>3468</v>
      </c>
      <c r="B141" s="6" t="s">
        <v>3452</v>
      </c>
      <c r="C141" s="6">
        <v>60.2</v>
      </c>
      <c r="D141" s="6">
        <v>60.2</v>
      </c>
      <c r="E141" s="29">
        <v>0.0</v>
      </c>
      <c r="F141" s="6">
        <v>0.006</v>
      </c>
      <c r="G141" s="6">
        <v>100.0</v>
      </c>
      <c r="H141" s="6">
        <v>193.0</v>
      </c>
    </row>
    <row r="142">
      <c r="A142" s="6" t="s">
        <v>3479</v>
      </c>
      <c r="B142" s="6" t="s">
        <v>3480</v>
      </c>
      <c r="C142" s="6">
        <v>60.2</v>
      </c>
      <c r="D142" s="6">
        <v>60.2</v>
      </c>
      <c r="E142" s="29">
        <v>0.0</v>
      </c>
      <c r="F142" s="6">
        <v>0.006</v>
      </c>
      <c r="G142" s="6">
        <v>100.0</v>
      </c>
      <c r="H142" s="6">
        <v>187.0</v>
      </c>
    </row>
    <row r="143">
      <c r="A143" s="6" t="s">
        <v>3475</v>
      </c>
      <c r="B143" s="6" t="s">
        <v>3466</v>
      </c>
      <c r="C143" s="6">
        <v>60.2</v>
      </c>
      <c r="D143" s="6">
        <v>60.2</v>
      </c>
      <c r="E143" s="29">
        <v>0.0</v>
      </c>
      <c r="F143" s="6">
        <v>0.006</v>
      </c>
      <c r="G143" s="6">
        <v>100.0</v>
      </c>
      <c r="H143" s="6">
        <v>193.0</v>
      </c>
    </row>
    <row r="144">
      <c r="A144" s="6" t="s">
        <v>3458</v>
      </c>
      <c r="B144" s="6" t="s">
        <v>3167</v>
      </c>
      <c r="C144" s="6">
        <v>60.2</v>
      </c>
      <c r="D144" s="6">
        <v>60.2</v>
      </c>
      <c r="E144" s="29">
        <v>0.0</v>
      </c>
      <c r="F144" s="6">
        <v>0.006</v>
      </c>
      <c r="G144" s="6">
        <v>100.0</v>
      </c>
      <c r="H144" s="6">
        <v>191.0</v>
      </c>
    </row>
    <row r="145">
      <c r="A145" s="6" t="s">
        <v>3453</v>
      </c>
      <c r="B145" s="6" t="s">
        <v>3445</v>
      </c>
      <c r="C145" s="6">
        <v>60.2</v>
      </c>
      <c r="D145" s="6">
        <v>60.2</v>
      </c>
      <c r="E145" s="29">
        <v>0.0</v>
      </c>
      <c r="F145" s="6">
        <v>0.006</v>
      </c>
      <c r="G145" s="6">
        <v>100.0</v>
      </c>
      <c r="H145" s="6">
        <v>198.0</v>
      </c>
    </row>
    <row r="146">
      <c r="A146" s="6" t="s">
        <v>3482</v>
      </c>
      <c r="B146" s="6" t="s">
        <v>3167</v>
      </c>
      <c r="C146" s="6">
        <v>60.2</v>
      </c>
      <c r="D146" s="6">
        <v>60.2</v>
      </c>
      <c r="E146" s="29">
        <v>0.0</v>
      </c>
      <c r="F146" s="6">
        <v>0.006</v>
      </c>
      <c r="G146" s="6">
        <v>100.0</v>
      </c>
      <c r="H146" s="6">
        <v>191.0</v>
      </c>
    </row>
    <row r="147">
      <c r="A147" s="6" t="s">
        <v>3469</v>
      </c>
      <c r="B147" s="6" t="s">
        <v>3452</v>
      </c>
      <c r="C147" s="6">
        <v>60.2</v>
      </c>
      <c r="D147" s="6">
        <v>60.2</v>
      </c>
      <c r="E147" s="29">
        <v>0.0</v>
      </c>
      <c r="F147" s="6">
        <v>0.006</v>
      </c>
      <c r="G147" s="6">
        <v>100.0</v>
      </c>
      <c r="H147" s="6">
        <v>193.0</v>
      </c>
    </row>
    <row r="148">
      <c r="A148" s="6" t="s">
        <v>3477</v>
      </c>
      <c r="B148" s="6" t="s">
        <v>3452</v>
      </c>
      <c r="C148" s="6">
        <v>60.2</v>
      </c>
      <c r="D148" s="6">
        <v>60.2</v>
      </c>
      <c r="E148" s="29">
        <v>0.0</v>
      </c>
      <c r="F148" s="6">
        <v>0.006</v>
      </c>
      <c r="G148" s="6">
        <v>100.0</v>
      </c>
      <c r="H148" s="6">
        <v>193.0</v>
      </c>
    </row>
    <row r="149">
      <c r="A149" s="6" t="s">
        <v>3485</v>
      </c>
      <c r="B149" s="6" t="s">
        <v>3486</v>
      </c>
      <c r="C149" s="6">
        <v>60.2</v>
      </c>
      <c r="D149" s="6">
        <v>60.2</v>
      </c>
      <c r="E149" s="29">
        <v>0.0</v>
      </c>
      <c r="F149" s="6">
        <v>0.006</v>
      </c>
      <c r="G149" s="6">
        <v>100.0</v>
      </c>
      <c r="H149" s="6">
        <v>191.0</v>
      </c>
    </row>
    <row r="150">
      <c r="A150" s="6" t="s">
        <v>3467</v>
      </c>
      <c r="B150" s="6" t="s">
        <v>3452</v>
      </c>
      <c r="C150" s="6">
        <v>60.2</v>
      </c>
      <c r="D150" s="6">
        <v>60.2</v>
      </c>
      <c r="E150" s="29">
        <v>0.0</v>
      </c>
      <c r="F150" s="6">
        <v>0.006</v>
      </c>
      <c r="G150" s="6">
        <v>100.0</v>
      </c>
      <c r="H150" s="6">
        <v>193.0</v>
      </c>
    </row>
    <row r="151">
      <c r="A151" s="6" t="s">
        <v>3500</v>
      </c>
      <c r="B151" s="6" t="s">
        <v>3496</v>
      </c>
      <c r="C151" s="6">
        <v>60.2</v>
      </c>
      <c r="D151" s="6">
        <v>60.2</v>
      </c>
      <c r="E151" s="29">
        <v>0.0</v>
      </c>
      <c r="F151" s="6">
        <v>0.006</v>
      </c>
      <c r="G151" s="6">
        <v>100.0</v>
      </c>
      <c r="H151" s="6">
        <v>190.0</v>
      </c>
    </row>
    <row r="152">
      <c r="A152" s="6" t="s">
        <v>3501</v>
      </c>
      <c r="B152" s="6" t="s">
        <v>3496</v>
      </c>
      <c r="C152" s="6">
        <v>60.2</v>
      </c>
      <c r="D152" s="6">
        <v>60.2</v>
      </c>
      <c r="E152" s="29">
        <v>0.0</v>
      </c>
      <c r="F152" s="6">
        <v>0.006</v>
      </c>
      <c r="G152" s="6">
        <v>100.0</v>
      </c>
      <c r="H152" s="6">
        <v>191.0</v>
      </c>
    </row>
    <row r="153">
      <c r="A153" s="6" t="s">
        <v>3470</v>
      </c>
      <c r="B153" s="6" t="s">
        <v>3471</v>
      </c>
      <c r="C153" s="6">
        <v>60.2</v>
      </c>
      <c r="D153" s="6">
        <v>60.2</v>
      </c>
      <c r="E153" s="29">
        <v>0.0</v>
      </c>
      <c r="F153" s="6">
        <v>0.006</v>
      </c>
      <c r="G153" s="6">
        <v>100.0</v>
      </c>
      <c r="H153" s="6">
        <v>191.0</v>
      </c>
    </row>
    <row r="154">
      <c r="A154" s="6" t="s">
        <v>3487</v>
      </c>
      <c r="B154" s="6" t="s">
        <v>3167</v>
      </c>
      <c r="C154" s="6">
        <v>60.2</v>
      </c>
      <c r="D154" s="6">
        <v>60.2</v>
      </c>
      <c r="E154" s="29">
        <v>0.0</v>
      </c>
      <c r="F154" s="6">
        <v>0.006</v>
      </c>
      <c r="G154" s="6">
        <v>100.0</v>
      </c>
      <c r="H154" s="6">
        <v>188.0</v>
      </c>
    </row>
    <row r="155">
      <c r="A155" s="6" t="s">
        <v>3457</v>
      </c>
      <c r="B155" s="6" t="s">
        <v>3452</v>
      </c>
      <c r="C155" s="6">
        <v>60.2</v>
      </c>
      <c r="D155" s="6">
        <v>60.2</v>
      </c>
      <c r="E155" s="29">
        <v>0.0</v>
      </c>
      <c r="F155" s="6">
        <v>0.006</v>
      </c>
      <c r="G155" s="6">
        <v>100.0</v>
      </c>
      <c r="H155" s="6">
        <v>193.0</v>
      </c>
    </row>
    <row r="156">
      <c r="A156" s="6" t="s">
        <v>3455</v>
      </c>
      <c r="B156" s="6" t="s">
        <v>3452</v>
      </c>
      <c r="C156" s="6">
        <v>60.2</v>
      </c>
      <c r="D156" s="6">
        <v>60.2</v>
      </c>
      <c r="E156" s="29">
        <v>0.0</v>
      </c>
      <c r="F156" s="6">
        <v>0.006</v>
      </c>
      <c r="G156" s="6">
        <v>100.0</v>
      </c>
      <c r="H156" s="6">
        <v>193.0</v>
      </c>
    </row>
    <row r="157">
      <c r="A157" s="6" t="s">
        <v>3478</v>
      </c>
      <c r="B157" s="6" t="s">
        <v>3452</v>
      </c>
      <c r="C157" s="6">
        <v>60.2</v>
      </c>
      <c r="D157" s="6">
        <v>60.2</v>
      </c>
      <c r="E157" s="29">
        <v>0.0</v>
      </c>
      <c r="F157" s="6">
        <v>0.006</v>
      </c>
      <c r="G157" s="6">
        <v>100.0</v>
      </c>
      <c r="H157" s="6">
        <v>193.0</v>
      </c>
    </row>
    <row r="158">
      <c r="A158" s="6" t="s">
        <v>3459</v>
      </c>
      <c r="B158" s="6" t="s">
        <v>3153</v>
      </c>
      <c r="C158" s="6">
        <v>60.2</v>
      </c>
      <c r="D158" s="6">
        <v>60.2</v>
      </c>
      <c r="E158" s="29">
        <v>0.0</v>
      </c>
      <c r="F158" s="6">
        <v>0.006</v>
      </c>
      <c r="G158" s="6">
        <v>100.0</v>
      </c>
      <c r="H158" s="6">
        <v>196315.0</v>
      </c>
    </row>
    <row r="159">
      <c r="A159" s="6" t="s">
        <v>3465</v>
      </c>
      <c r="B159" s="6" t="s">
        <v>3466</v>
      </c>
      <c r="C159" s="6">
        <v>60.2</v>
      </c>
      <c r="D159" s="6">
        <v>60.2</v>
      </c>
      <c r="E159" s="29">
        <v>0.0</v>
      </c>
      <c r="F159" s="6">
        <v>0.006</v>
      </c>
      <c r="G159" s="6">
        <v>100.0</v>
      </c>
      <c r="H159" s="6">
        <v>193.0</v>
      </c>
    </row>
    <row r="160">
      <c r="A160" s="6" t="s">
        <v>3451</v>
      </c>
      <c r="B160" s="6" t="s">
        <v>3452</v>
      </c>
      <c r="C160" s="6">
        <v>60.2</v>
      </c>
      <c r="D160" s="6">
        <v>60.2</v>
      </c>
      <c r="E160" s="29">
        <v>0.0</v>
      </c>
      <c r="F160" s="6">
        <v>0.006</v>
      </c>
      <c r="G160" s="6">
        <v>100.0</v>
      </c>
      <c r="H160" s="6">
        <v>193.0</v>
      </c>
    </row>
    <row r="161">
      <c r="A161" s="6" t="s">
        <v>3490</v>
      </c>
      <c r="B161" s="6" t="s">
        <v>3491</v>
      </c>
      <c r="C161" s="6">
        <v>58.4</v>
      </c>
      <c r="D161" s="6">
        <v>58.4</v>
      </c>
      <c r="E161" s="29">
        <v>0.0</v>
      </c>
      <c r="F161" s="6">
        <v>0.022</v>
      </c>
      <c r="G161" s="6">
        <v>100.0</v>
      </c>
      <c r="H161" s="6">
        <v>191.0</v>
      </c>
    </row>
    <row r="163">
      <c r="A163" s="10" t="s">
        <v>3503</v>
      </c>
      <c r="B163" s="6" t="s">
        <v>3021</v>
      </c>
      <c r="C163" s="6" t="s">
        <v>3405</v>
      </c>
      <c r="D163" s="6" t="s">
        <v>3406</v>
      </c>
      <c r="E163" s="6" t="s">
        <v>3022</v>
      </c>
      <c r="F163" s="6" t="s">
        <v>3023</v>
      </c>
      <c r="G163" s="6" t="s">
        <v>3024</v>
      </c>
      <c r="H163" s="6" t="s">
        <v>3025</v>
      </c>
    </row>
    <row r="164">
      <c r="A164" s="6" t="s">
        <v>3493</v>
      </c>
      <c r="B164" s="6" t="s">
        <v>3494</v>
      </c>
      <c r="C164" s="6">
        <v>193.0</v>
      </c>
      <c r="D164" s="6">
        <v>432.0</v>
      </c>
      <c r="E164" s="29">
        <v>0.04</v>
      </c>
      <c r="F164" s="30">
        <v>4.0E-43</v>
      </c>
      <c r="G164" s="6">
        <v>84.06</v>
      </c>
      <c r="H164" s="6">
        <v>3179120.0</v>
      </c>
    </row>
    <row r="165">
      <c r="A165" s="6" t="s">
        <v>3504</v>
      </c>
      <c r="B165" s="6" t="s">
        <v>3494</v>
      </c>
      <c r="C165" s="6">
        <v>139.0</v>
      </c>
      <c r="D165" s="6">
        <v>2425.0</v>
      </c>
      <c r="E165" s="29">
        <v>0.04</v>
      </c>
      <c r="F165" s="30">
        <v>5.0E-27</v>
      </c>
      <c r="G165" s="6">
        <v>79.9</v>
      </c>
      <c r="H165" s="6">
        <v>5938255.0</v>
      </c>
    </row>
    <row r="166">
      <c r="A166" s="6" t="s">
        <v>3505</v>
      </c>
      <c r="B166" s="6" t="s">
        <v>3494</v>
      </c>
      <c r="C166" s="6">
        <v>130.0</v>
      </c>
      <c r="D166" s="6">
        <v>216.0</v>
      </c>
      <c r="E166" s="29">
        <v>0.04</v>
      </c>
      <c r="F166" s="30">
        <v>3.0E-24</v>
      </c>
      <c r="G166" s="6">
        <v>78.4</v>
      </c>
      <c r="H166" s="6">
        <v>2.985873E7</v>
      </c>
    </row>
    <row r="167">
      <c r="A167" s="6" t="s">
        <v>3506</v>
      </c>
      <c r="B167" s="6" t="s">
        <v>3494</v>
      </c>
      <c r="C167" s="6">
        <v>122.0</v>
      </c>
      <c r="D167" s="6">
        <v>788.0</v>
      </c>
      <c r="E167" s="29">
        <v>0.04</v>
      </c>
      <c r="F167" s="30">
        <v>5.0E-22</v>
      </c>
      <c r="G167" s="6">
        <v>78.1</v>
      </c>
      <c r="H167" s="6">
        <v>4755324.0</v>
      </c>
    </row>
    <row r="168">
      <c r="A168" s="6" t="s">
        <v>3507</v>
      </c>
      <c r="B168" s="6" t="s">
        <v>3494</v>
      </c>
      <c r="C168" s="6">
        <v>113.0</v>
      </c>
      <c r="D168" s="6">
        <v>197.0</v>
      </c>
      <c r="E168" s="29">
        <v>0.04</v>
      </c>
      <c r="F168" s="30">
        <v>3.0E-19</v>
      </c>
      <c r="G168" s="6">
        <v>77.1</v>
      </c>
      <c r="H168" s="6">
        <v>5156042.0</v>
      </c>
    </row>
    <row r="169">
      <c r="A169" s="6" t="s">
        <v>3407</v>
      </c>
      <c r="B169" s="6" t="s">
        <v>3408</v>
      </c>
      <c r="C169" s="6">
        <v>106.0</v>
      </c>
      <c r="D169" s="6">
        <v>194.0</v>
      </c>
      <c r="E169" s="29">
        <v>0.03</v>
      </c>
      <c r="F169" s="30">
        <v>6.0E-17</v>
      </c>
      <c r="G169" s="6">
        <v>78.02</v>
      </c>
      <c r="H169" s="6">
        <v>188.0</v>
      </c>
    </row>
    <row r="170">
      <c r="A170" s="6" t="s">
        <v>3409</v>
      </c>
      <c r="B170" s="6" t="s">
        <v>3408</v>
      </c>
      <c r="C170" s="6">
        <v>99.0</v>
      </c>
      <c r="D170" s="6">
        <v>188.0</v>
      </c>
      <c r="E170" s="29">
        <v>0.02</v>
      </c>
      <c r="F170" s="30">
        <v>9.0E-15</v>
      </c>
      <c r="G170" s="6">
        <v>90.67</v>
      </c>
      <c r="H170" s="6">
        <v>193.0</v>
      </c>
    </row>
    <row r="171">
      <c r="A171" s="6" t="s">
        <v>3412</v>
      </c>
      <c r="B171" s="6" t="s">
        <v>3411</v>
      </c>
      <c r="C171" s="6">
        <v>89.8</v>
      </c>
      <c r="D171" s="6">
        <v>172.0</v>
      </c>
      <c r="E171" s="29">
        <v>0.02</v>
      </c>
      <c r="F171" s="30">
        <v>6.0E-12</v>
      </c>
      <c r="G171" s="6">
        <v>92.19</v>
      </c>
      <c r="H171" s="6">
        <v>192.0</v>
      </c>
    </row>
    <row r="172">
      <c r="A172" s="6" t="s">
        <v>3410</v>
      </c>
      <c r="B172" s="6" t="s">
        <v>3411</v>
      </c>
      <c r="C172" s="6">
        <v>89.8</v>
      </c>
      <c r="D172" s="6">
        <v>172.0</v>
      </c>
      <c r="E172" s="29">
        <v>0.02</v>
      </c>
      <c r="F172" s="30">
        <v>6.0E-12</v>
      </c>
      <c r="G172" s="6">
        <v>92.19</v>
      </c>
      <c r="H172" s="6">
        <v>191.0</v>
      </c>
    </row>
    <row r="173">
      <c r="A173" s="6" t="s">
        <v>3413</v>
      </c>
      <c r="B173" s="6" t="s">
        <v>3411</v>
      </c>
      <c r="C173" s="6">
        <v>84.2</v>
      </c>
      <c r="D173" s="6">
        <v>161.0</v>
      </c>
      <c r="E173" s="29">
        <v>0.02</v>
      </c>
      <c r="F173" s="30">
        <v>3.0E-10</v>
      </c>
      <c r="G173" s="6">
        <v>90.62</v>
      </c>
      <c r="H173" s="6">
        <v>191.0</v>
      </c>
    </row>
    <row r="174">
      <c r="A174" s="6" t="s">
        <v>3414</v>
      </c>
      <c r="B174" s="6" t="s">
        <v>3411</v>
      </c>
      <c r="C174" s="6">
        <v>78.7</v>
      </c>
      <c r="D174" s="6">
        <v>149.0</v>
      </c>
      <c r="E174" s="29">
        <v>0.02</v>
      </c>
      <c r="F174" s="6">
        <v>1.0E-8</v>
      </c>
      <c r="G174" s="6">
        <v>89.06</v>
      </c>
      <c r="H174" s="6">
        <v>190.0</v>
      </c>
    </row>
    <row r="175">
      <c r="A175" s="6" t="s">
        <v>3417</v>
      </c>
      <c r="B175" s="6" t="s">
        <v>3418</v>
      </c>
      <c r="C175" s="6">
        <v>67.6</v>
      </c>
      <c r="D175" s="6">
        <v>127.0</v>
      </c>
      <c r="E175" s="29">
        <v>0.01</v>
      </c>
      <c r="F175" s="6">
        <v>3.0E-5</v>
      </c>
      <c r="G175" s="6">
        <v>85.94</v>
      </c>
      <c r="H175" s="6">
        <v>191.0</v>
      </c>
    </row>
    <row r="176">
      <c r="A176" s="6" t="s">
        <v>3415</v>
      </c>
      <c r="B176" s="6" t="s">
        <v>3416</v>
      </c>
      <c r="C176" s="6">
        <v>67.6</v>
      </c>
      <c r="D176" s="6">
        <v>127.0</v>
      </c>
      <c r="E176" s="29">
        <v>0.01</v>
      </c>
      <c r="F176" s="6">
        <v>3.0E-5</v>
      </c>
      <c r="G176" s="6">
        <v>85.94</v>
      </c>
      <c r="H176" s="6">
        <v>191.0</v>
      </c>
    </row>
    <row r="177">
      <c r="A177" s="6" t="s">
        <v>3419</v>
      </c>
      <c r="B177" s="6" t="s">
        <v>3416</v>
      </c>
      <c r="C177" s="6">
        <v>67.6</v>
      </c>
      <c r="D177" s="6">
        <v>127.0</v>
      </c>
      <c r="E177" s="29">
        <v>0.01</v>
      </c>
      <c r="F177" s="6">
        <v>3.0E-5</v>
      </c>
      <c r="G177" s="6">
        <v>85.94</v>
      </c>
      <c r="H177" s="6">
        <v>191.0</v>
      </c>
    </row>
    <row r="178">
      <c r="A178" s="6" t="s">
        <v>3420</v>
      </c>
      <c r="B178" s="6" t="s">
        <v>3416</v>
      </c>
      <c r="C178" s="6">
        <v>67.6</v>
      </c>
      <c r="D178" s="6">
        <v>127.0</v>
      </c>
      <c r="E178" s="29">
        <v>0.01</v>
      </c>
      <c r="F178" s="6">
        <v>3.0E-5</v>
      </c>
      <c r="G178" s="6">
        <v>85.94</v>
      </c>
      <c r="H178" s="6">
        <v>191.0</v>
      </c>
    </row>
    <row r="179">
      <c r="A179" s="6" t="s">
        <v>3421</v>
      </c>
      <c r="B179" s="6" t="s">
        <v>3411</v>
      </c>
      <c r="C179" s="6">
        <v>65.8</v>
      </c>
      <c r="D179" s="6">
        <v>131.0</v>
      </c>
      <c r="E179" s="29">
        <v>0.01</v>
      </c>
      <c r="F179" s="6">
        <v>9.0E-5</v>
      </c>
      <c r="G179" s="6">
        <v>97.44</v>
      </c>
      <c r="H179" s="6">
        <v>1778.0</v>
      </c>
    </row>
    <row r="180">
      <c r="A180" s="6" t="s">
        <v>3430</v>
      </c>
      <c r="B180" s="6" t="s">
        <v>3416</v>
      </c>
      <c r="C180" s="6">
        <v>62.1</v>
      </c>
      <c r="D180" s="6">
        <v>122.0</v>
      </c>
      <c r="E180" s="29">
        <v>0.01</v>
      </c>
      <c r="F180" s="6">
        <v>0.001</v>
      </c>
      <c r="G180" s="6">
        <v>84.38</v>
      </c>
      <c r="H180" s="6">
        <v>191.0</v>
      </c>
    </row>
    <row r="181">
      <c r="A181" s="6" t="s">
        <v>3422</v>
      </c>
      <c r="B181" s="6" t="s">
        <v>3418</v>
      </c>
      <c r="C181" s="6">
        <v>62.1</v>
      </c>
      <c r="D181" s="6">
        <v>122.0</v>
      </c>
      <c r="E181" s="29">
        <v>0.01</v>
      </c>
      <c r="F181" s="6">
        <v>0.001</v>
      </c>
      <c r="G181" s="6">
        <v>84.38</v>
      </c>
      <c r="H181" s="6">
        <v>194.0</v>
      </c>
    </row>
    <row r="182">
      <c r="A182" s="6" t="s">
        <v>3508</v>
      </c>
      <c r="B182" s="6" t="s">
        <v>3509</v>
      </c>
      <c r="C182" s="6">
        <v>62.1</v>
      </c>
      <c r="D182" s="6">
        <v>122.0</v>
      </c>
      <c r="E182" s="29">
        <v>0.01</v>
      </c>
      <c r="F182" s="6">
        <v>0.001</v>
      </c>
      <c r="G182" s="6">
        <v>84.38</v>
      </c>
      <c r="H182" s="6">
        <v>191.0</v>
      </c>
    </row>
    <row r="183">
      <c r="A183" s="6" t="s">
        <v>3426</v>
      </c>
      <c r="B183" s="6" t="s">
        <v>3418</v>
      </c>
      <c r="C183" s="6">
        <v>62.1</v>
      </c>
      <c r="D183" s="6">
        <v>122.0</v>
      </c>
      <c r="E183" s="29">
        <v>0.01</v>
      </c>
      <c r="F183" s="6">
        <v>0.001</v>
      </c>
      <c r="G183" s="6">
        <v>84.38</v>
      </c>
      <c r="H183" s="6">
        <v>194.0</v>
      </c>
    </row>
    <row r="184">
      <c r="A184" s="6" t="s">
        <v>3428</v>
      </c>
      <c r="B184" s="6" t="s">
        <v>3429</v>
      </c>
      <c r="C184" s="6">
        <v>62.1</v>
      </c>
      <c r="D184" s="6">
        <v>122.0</v>
      </c>
      <c r="E184" s="29">
        <v>0.02</v>
      </c>
      <c r="F184" s="6">
        <v>0.001</v>
      </c>
      <c r="G184" s="6">
        <v>85.48</v>
      </c>
      <c r="H184" s="6">
        <v>191.0</v>
      </c>
    </row>
    <row r="185">
      <c r="A185" s="6" t="s">
        <v>3423</v>
      </c>
      <c r="B185" s="6" t="s">
        <v>3424</v>
      </c>
      <c r="C185" s="6">
        <v>62.1</v>
      </c>
      <c r="D185" s="6">
        <v>122.0</v>
      </c>
      <c r="E185" s="29">
        <v>0.01</v>
      </c>
      <c r="F185" s="6">
        <v>0.001</v>
      </c>
      <c r="G185" s="6">
        <v>84.38</v>
      </c>
      <c r="H185" s="6">
        <v>191.0</v>
      </c>
    </row>
    <row r="186">
      <c r="A186" s="6" t="s">
        <v>3427</v>
      </c>
      <c r="B186" s="6" t="s">
        <v>3416</v>
      </c>
      <c r="C186" s="6">
        <v>62.1</v>
      </c>
      <c r="D186" s="6">
        <v>122.0</v>
      </c>
      <c r="E186" s="29">
        <v>0.01</v>
      </c>
      <c r="F186" s="6">
        <v>0.001</v>
      </c>
      <c r="G186" s="6">
        <v>84.38</v>
      </c>
      <c r="H186" s="6">
        <v>191.0</v>
      </c>
    </row>
    <row r="187">
      <c r="A187" s="6" t="s">
        <v>3425</v>
      </c>
      <c r="B187" s="6" t="s">
        <v>3418</v>
      </c>
      <c r="C187" s="6">
        <v>62.1</v>
      </c>
      <c r="D187" s="6">
        <v>120.0</v>
      </c>
      <c r="E187" s="29">
        <v>0.01</v>
      </c>
      <c r="F187" s="6">
        <v>0.001</v>
      </c>
      <c r="G187" s="6">
        <v>84.38</v>
      </c>
      <c r="H187" s="6">
        <v>191.0</v>
      </c>
    </row>
    <row r="188">
      <c r="A188" s="6" t="s">
        <v>3431</v>
      </c>
      <c r="B188" s="6" t="s">
        <v>3431</v>
      </c>
      <c r="C188" s="6">
        <v>60.2</v>
      </c>
      <c r="D188" s="6">
        <v>120.0</v>
      </c>
      <c r="E188" s="29">
        <v>0.01</v>
      </c>
      <c r="F188" s="6">
        <v>0.004</v>
      </c>
      <c r="G188" s="6">
        <v>97.14</v>
      </c>
      <c r="H188" s="6">
        <v>117659.0</v>
      </c>
    </row>
    <row r="189">
      <c r="A189" s="6" t="s">
        <v>3434</v>
      </c>
      <c r="B189" s="6" t="s">
        <v>3435</v>
      </c>
      <c r="C189" s="6">
        <v>60.2</v>
      </c>
      <c r="D189" s="6">
        <v>120.0</v>
      </c>
      <c r="E189" s="29">
        <v>0.01</v>
      </c>
      <c r="F189" s="6">
        <v>0.004</v>
      </c>
      <c r="G189" s="6">
        <v>100.0</v>
      </c>
      <c r="H189" s="6">
        <v>779.0</v>
      </c>
    </row>
    <row r="190">
      <c r="A190" s="6" t="s">
        <v>3433</v>
      </c>
      <c r="B190" s="6" t="s">
        <v>3416</v>
      </c>
      <c r="C190" s="6">
        <v>60.2</v>
      </c>
      <c r="D190" s="6">
        <v>120.0</v>
      </c>
      <c r="E190" s="29">
        <v>0.01</v>
      </c>
      <c r="F190" s="6">
        <v>0.004</v>
      </c>
      <c r="G190" s="6">
        <v>100.0</v>
      </c>
      <c r="H190" s="6">
        <v>191.0</v>
      </c>
    </row>
    <row r="191">
      <c r="A191" s="6" t="s">
        <v>3432</v>
      </c>
      <c r="B191" s="6" t="s">
        <v>3418</v>
      </c>
      <c r="C191" s="6">
        <v>60.2</v>
      </c>
      <c r="D191" s="6">
        <v>120.0</v>
      </c>
      <c r="E191" s="29">
        <v>0.01</v>
      </c>
      <c r="F191" s="6">
        <v>0.004</v>
      </c>
      <c r="G191" s="6">
        <v>100.0</v>
      </c>
      <c r="H191" s="6">
        <v>191.0</v>
      </c>
    </row>
    <row r="192">
      <c r="A192" s="6" t="s">
        <v>3436</v>
      </c>
      <c r="B192" s="6" t="s">
        <v>3418</v>
      </c>
      <c r="C192" s="6">
        <v>58.4</v>
      </c>
      <c r="D192" s="6">
        <v>116.0</v>
      </c>
      <c r="E192" s="29">
        <v>0.01</v>
      </c>
      <c r="F192" s="6">
        <v>0.016</v>
      </c>
      <c r="G192" s="6">
        <v>100.0</v>
      </c>
      <c r="H192" s="6">
        <v>191.0</v>
      </c>
    </row>
    <row r="193">
      <c r="A193" s="6" t="s">
        <v>3431</v>
      </c>
      <c r="B193" s="6" t="s">
        <v>3431</v>
      </c>
      <c r="C193" s="6">
        <v>58.4</v>
      </c>
      <c r="D193" s="6">
        <v>350.0</v>
      </c>
      <c r="E193" s="29">
        <v>0.01</v>
      </c>
      <c r="F193" s="6">
        <v>0.016</v>
      </c>
      <c r="G193" s="6">
        <v>100.0</v>
      </c>
      <c r="H193" s="6">
        <v>70805.0</v>
      </c>
    </row>
    <row r="194">
      <c r="A194" s="6" t="s">
        <v>3431</v>
      </c>
      <c r="B194" s="6" t="s">
        <v>3431</v>
      </c>
      <c r="C194" s="6">
        <v>58.4</v>
      </c>
      <c r="D194" s="6">
        <v>116.0</v>
      </c>
      <c r="E194" s="29">
        <v>0.01</v>
      </c>
      <c r="F194" s="6">
        <v>0.016</v>
      </c>
      <c r="G194" s="6">
        <v>100.0</v>
      </c>
      <c r="H194" s="6">
        <v>42843.0</v>
      </c>
    </row>
    <row r="196">
      <c r="A196" s="10" t="s">
        <v>3510</v>
      </c>
      <c r="B196" s="6" t="s">
        <v>3021</v>
      </c>
      <c r="C196" s="6" t="s">
        <v>3405</v>
      </c>
      <c r="D196" s="6" t="s">
        <v>3406</v>
      </c>
      <c r="E196" s="6" t="s">
        <v>3022</v>
      </c>
      <c r="F196" s="6" t="s">
        <v>3023</v>
      </c>
      <c r="G196" s="6" t="s">
        <v>3024</v>
      </c>
      <c r="H196" s="6" t="s">
        <v>3025</v>
      </c>
    </row>
    <row r="197">
      <c r="A197" s="6" t="s">
        <v>3511</v>
      </c>
      <c r="B197" s="6" t="s">
        <v>3494</v>
      </c>
      <c r="C197" s="6">
        <v>460.0</v>
      </c>
      <c r="D197" s="6">
        <v>29408.0</v>
      </c>
      <c r="E197" s="29">
        <v>0.12</v>
      </c>
      <c r="F197" s="30">
        <v>2.0E-123</v>
      </c>
      <c r="G197" s="6">
        <v>86.14</v>
      </c>
      <c r="H197" s="6">
        <v>6653025.0</v>
      </c>
    </row>
    <row r="198">
      <c r="A198" s="6" t="s">
        <v>3504</v>
      </c>
      <c r="B198" s="6" t="s">
        <v>3494</v>
      </c>
      <c r="C198" s="6">
        <v>455.0</v>
      </c>
      <c r="D198" s="6">
        <v>3000.0</v>
      </c>
      <c r="E198" s="29">
        <v>0.12</v>
      </c>
      <c r="F198" s="30">
        <v>9.0E-122</v>
      </c>
      <c r="G198" s="6">
        <v>83.9</v>
      </c>
      <c r="H198" s="6">
        <v>5938255.0</v>
      </c>
    </row>
    <row r="199">
      <c r="A199" s="6" t="s">
        <v>3505</v>
      </c>
      <c r="B199" s="6" t="s">
        <v>3494</v>
      </c>
      <c r="C199" s="6">
        <v>425.0</v>
      </c>
      <c r="D199" s="6">
        <v>7904.0</v>
      </c>
      <c r="E199" s="29">
        <v>0.14</v>
      </c>
      <c r="F199" s="30">
        <v>7.0E-113</v>
      </c>
      <c r="G199" s="6">
        <v>84.77</v>
      </c>
      <c r="H199" s="6">
        <v>2.985873E7</v>
      </c>
    </row>
    <row r="200">
      <c r="A200" s="6" t="s">
        <v>3512</v>
      </c>
      <c r="B200" s="6" t="s">
        <v>3494</v>
      </c>
      <c r="C200" s="6">
        <v>418.0</v>
      </c>
      <c r="D200" s="6">
        <v>1241.0</v>
      </c>
      <c r="E200" s="29">
        <v>0.09</v>
      </c>
      <c r="F200" s="30">
        <v>1.0E-110</v>
      </c>
      <c r="G200" s="6">
        <v>85.68</v>
      </c>
      <c r="H200" s="6">
        <v>4223365.0</v>
      </c>
    </row>
    <row r="201">
      <c r="A201" s="6" t="s">
        <v>3513</v>
      </c>
      <c r="B201" s="6" t="s">
        <v>3494</v>
      </c>
      <c r="C201" s="6">
        <v>368.0</v>
      </c>
      <c r="D201" s="6">
        <v>865.0</v>
      </c>
      <c r="E201" s="29">
        <v>0.06</v>
      </c>
      <c r="F201" s="30">
        <v>1.0E-95</v>
      </c>
      <c r="G201" s="6">
        <v>86.17</v>
      </c>
      <c r="H201" s="6">
        <v>4749126.0</v>
      </c>
    </row>
    <row r="202">
      <c r="A202" s="6" t="s">
        <v>3506</v>
      </c>
      <c r="B202" s="6" t="s">
        <v>3494</v>
      </c>
      <c r="C202" s="6">
        <v>172.0</v>
      </c>
      <c r="D202" s="6">
        <v>2440.0</v>
      </c>
      <c r="E202" s="29">
        <v>0.02</v>
      </c>
      <c r="F202" s="30">
        <v>1.0E-36</v>
      </c>
      <c r="G202" s="6">
        <v>82.76</v>
      </c>
      <c r="H202" s="6">
        <v>4755324.0</v>
      </c>
    </row>
    <row r="203">
      <c r="A203" s="6" t="s">
        <v>3493</v>
      </c>
      <c r="B203" s="6" t="s">
        <v>3494</v>
      </c>
      <c r="C203" s="6">
        <v>111.0</v>
      </c>
      <c r="D203" s="6">
        <v>111.0</v>
      </c>
      <c r="E203" s="29">
        <v>0.01</v>
      </c>
      <c r="F203" s="30">
        <v>2.0E-18</v>
      </c>
      <c r="G203" s="6">
        <v>80.26</v>
      </c>
      <c r="H203" s="6">
        <v>3179120.0</v>
      </c>
    </row>
    <row r="204">
      <c r="A204" s="6" t="s">
        <v>3412</v>
      </c>
      <c r="B204" s="6" t="s">
        <v>3411</v>
      </c>
      <c r="C204" s="6">
        <v>80.5</v>
      </c>
      <c r="D204" s="6">
        <v>80.5</v>
      </c>
      <c r="E204" s="29">
        <v>0.0</v>
      </c>
      <c r="F204" s="6">
        <v>6.0E-9</v>
      </c>
      <c r="G204" s="6">
        <v>90.48</v>
      </c>
      <c r="H204" s="6">
        <v>192.0</v>
      </c>
    </row>
    <row r="205">
      <c r="A205" s="6" t="s">
        <v>3410</v>
      </c>
      <c r="B205" s="6" t="s">
        <v>3411</v>
      </c>
      <c r="C205" s="6">
        <v>80.5</v>
      </c>
      <c r="D205" s="6">
        <v>80.5</v>
      </c>
      <c r="E205" s="29">
        <v>0.0</v>
      </c>
      <c r="F205" s="6">
        <v>6.0E-9</v>
      </c>
      <c r="G205" s="6">
        <v>90.48</v>
      </c>
      <c r="H205" s="6">
        <v>191.0</v>
      </c>
    </row>
    <row r="206">
      <c r="A206" s="6" t="s">
        <v>3413</v>
      </c>
      <c r="B206" s="6" t="s">
        <v>3411</v>
      </c>
      <c r="C206" s="6">
        <v>75.0</v>
      </c>
      <c r="D206" s="6">
        <v>75.0</v>
      </c>
      <c r="E206" s="29">
        <v>0.0</v>
      </c>
      <c r="F206" s="6">
        <v>3.0E-7</v>
      </c>
      <c r="G206" s="6">
        <v>88.89</v>
      </c>
      <c r="H206" s="6">
        <v>191.0</v>
      </c>
    </row>
    <row r="207">
      <c r="A207" s="6" t="s">
        <v>3407</v>
      </c>
      <c r="B207" s="6" t="s">
        <v>3408</v>
      </c>
      <c r="C207" s="6">
        <v>75.0</v>
      </c>
      <c r="D207" s="6">
        <v>75.0</v>
      </c>
      <c r="E207" s="29">
        <v>0.0</v>
      </c>
      <c r="F207" s="6">
        <v>3.0E-7</v>
      </c>
      <c r="G207" s="6">
        <v>88.89</v>
      </c>
      <c r="H207" s="6">
        <v>188.0</v>
      </c>
    </row>
    <row r="208">
      <c r="A208" s="6" t="s">
        <v>3514</v>
      </c>
      <c r="B208" s="6" t="s">
        <v>3494</v>
      </c>
      <c r="C208" s="6">
        <v>67.6</v>
      </c>
      <c r="D208" s="6">
        <v>67.6</v>
      </c>
      <c r="E208" s="29">
        <v>0.01</v>
      </c>
      <c r="F208" s="6">
        <v>5.0E-5</v>
      </c>
      <c r="G208" s="6">
        <v>84.85</v>
      </c>
      <c r="H208" s="6">
        <v>4677255.0</v>
      </c>
    </row>
    <row r="209">
      <c r="A209" s="6" t="s">
        <v>3515</v>
      </c>
      <c r="B209" s="6" t="s">
        <v>3516</v>
      </c>
      <c r="C209" s="6">
        <v>65.8</v>
      </c>
      <c r="D209" s="6">
        <v>65.8</v>
      </c>
      <c r="E209" s="29">
        <v>0.0</v>
      </c>
      <c r="F209" s="6">
        <v>2.0E-4</v>
      </c>
      <c r="G209" s="6">
        <v>86.89</v>
      </c>
      <c r="H209" s="6">
        <v>188.0</v>
      </c>
    </row>
    <row r="210">
      <c r="A210" s="6" t="s">
        <v>3517</v>
      </c>
      <c r="B210" s="6" t="s">
        <v>3516</v>
      </c>
      <c r="C210" s="6">
        <v>65.8</v>
      </c>
      <c r="D210" s="6">
        <v>65.8</v>
      </c>
      <c r="E210" s="29">
        <v>0.0</v>
      </c>
      <c r="F210" s="6">
        <v>2.0E-4</v>
      </c>
      <c r="G210" s="6">
        <v>86.89</v>
      </c>
      <c r="H210" s="6">
        <v>188.0</v>
      </c>
    </row>
    <row r="211">
      <c r="A211" s="6" t="s">
        <v>3518</v>
      </c>
      <c r="B211" s="6" t="s">
        <v>3516</v>
      </c>
      <c r="C211" s="6">
        <v>65.8</v>
      </c>
      <c r="D211" s="6">
        <v>65.8</v>
      </c>
      <c r="E211" s="29">
        <v>0.0</v>
      </c>
      <c r="F211" s="6">
        <v>2.0E-4</v>
      </c>
      <c r="G211" s="6">
        <v>86.89</v>
      </c>
      <c r="H211" s="6">
        <v>188.0</v>
      </c>
    </row>
    <row r="212">
      <c r="A212" s="6" t="s">
        <v>3519</v>
      </c>
      <c r="B212" s="6" t="s">
        <v>3516</v>
      </c>
      <c r="C212" s="6">
        <v>65.8</v>
      </c>
      <c r="D212" s="6">
        <v>65.8</v>
      </c>
      <c r="E212" s="29">
        <v>0.0</v>
      </c>
      <c r="F212" s="6">
        <v>2.0E-4</v>
      </c>
      <c r="G212" s="6">
        <v>86.89</v>
      </c>
      <c r="H212" s="6">
        <v>188.0</v>
      </c>
    </row>
    <row r="213">
      <c r="A213" s="6" t="s">
        <v>3520</v>
      </c>
      <c r="B213" s="6" t="s">
        <v>3516</v>
      </c>
      <c r="C213" s="6">
        <v>65.8</v>
      </c>
      <c r="D213" s="6">
        <v>65.8</v>
      </c>
      <c r="E213" s="29">
        <v>0.0</v>
      </c>
      <c r="F213" s="6">
        <v>2.0E-4</v>
      </c>
      <c r="G213" s="6">
        <v>86.89</v>
      </c>
      <c r="H213" s="6">
        <v>188.0</v>
      </c>
    </row>
    <row r="215">
      <c r="A215" s="10" t="s">
        <v>3521</v>
      </c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9.88"/>
    <col customWidth="1" min="2" max="2" width="16.5"/>
    <col customWidth="1" min="3" max="3" width="14.13"/>
  </cols>
  <sheetData>
    <row r="1">
      <c r="A1" s="1" t="s">
        <v>3522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4" t="s">
        <v>3523</v>
      </c>
      <c r="B2" s="4" t="s">
        <v>223</v>
      </c>
      <c r="C2" s="4" t="s">
        <v>3524</v>
      </c>
      <c r="D2" s="11" t="s">
        <v>3525</v>
      </c>
      <c r="E2" s="11" t="s">
        <v>3526</v>
      </c>
      <c r="F2" s="11" t="s">
        <v>3527</v>
      </c>
    </row>
    <row r="3">
      <c r="A3" s="12" t="s">
        <v>3528</v>
      </c>
      <c r="B3" s="3" t="s">
        <v>3529</v>
      </c>
      <c r="C3" s="3" t="s">
        <v>3530</v>
      </c>
      <c r="D3" s="13" t="s">
        <v>3531</v>
      </c>
      <c r="E3" s="13" t="s">
        <v>3532</v>
      </c>
      <c r="F3" s="13" t="s">
        <v>3533</v>
      </c>
    </row>
    <row r="4">
      <c r="A4" s="12" t="s">
        <v>3534</v>
      </c>
      <c r="B4" s="3" t="s">
        <v>3535</v>
      </c>
      <c r="C4" s="3" t="s">
        <v>3536</v>
      </c>
      <c r="D4" s="13" t="s">
        <v>3537</v>
      </c>
      <c r="E4" s="13" t="s">
        <v>3538</v>
      </c>
      <c r="F4" s="13" t="s">
        <v>3539</v>
      </c>
    </row>
    <row r="5">
      <c r="A5" s="12" t="s">
        <v>3540</v>
      </c>
      <c r="B5" s="3" t="s">
        <v>3541</v>
      </c>
      <c r="C5" s="3" t="s">
        <v>3542</v>
      </c>
      <c r="D5" s="13" t="s">
        <v>3543</v>
      </c>
      <c r="E5" s="13" t="s">
        <v>3544</v>
      </c>
      <c r="F5" s="13" t="s">
        <v>3545</v>
      </c>
    </row>
    <row r="6">
      <c r="A6" s="12" t="s">
        <v>694</v>
      </c>
      <c r="B6" s="3" t="s">
        <v>3546</v>
      </c>
      <c r="C6" s="3" t="s">
        <v>3547</v>
      </c>
      <c r="D6" s="13" t="s">
        <v>3548</v>
      </c>
      <c r="E6" s="13" t="s">
        <v>3549</v>
      </c>
      <c r="F6" s="13" t="s">
        <v>3550</v>
      </c>
    </row>
    <row r="8">
      <c r="A8" s="10" t="s">
        <v>3551</v>
      </c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2.63"/>
    <col customWidth="1" min="2" max="2" width="17.63"/>
    <col customWidth="1" min="4" max="4" width="18.88"/>
  </cols>
  <sheetData>
    <row r="1">
      <c r="A1" s="1" t="s">
        <v>3552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>
      <c r="A2" s="4" t="s">
        <v>20</v>
      </c>
      <c r="B2" s="4" t="s">
        <v>223</v>
      </c>
      <c r="C2" s="4" t="s">
        <v>225</v>
      </c>
      <c r="D2" s="4" t="s">
        <v>228</v>
      </c>
      <c r="E2" s="1" t="s">
        <v>3346</v>
      </c>
      <c r="F2" s="4" t="s">
        <v>3553</v>
      </c>
      <c r="G2" s="4" t="s">
        <v>232</v>
      </c>
      <c r="H2" s="4" t="s">
        <v>230</v>
      </c>
      <c r="I2" s="3"/>
      <c r="J2" s="3"/>
      <c r="K2" s="3"/>
      <c r="L2" s="3"/>
      <c r="M2" s="3"/>
      <c r="N2" s="3"/>
      <c r="O2" s="3"/>
    </row>
    <row r="3">
      <c r="A3" s="12" t="s">
        <v>1601</v>
      </c>
      <c r="B3" s="3" t="s">
        <v>1457</v>
      </c>
      <c r="C3" s="3" t="s">
        <v>1056</v>
      </c>
      <c r="D3" s="3" t="s">
        <v>1458</v>
      </c>
      <c r="E3" s="3" t="s">
        <v>1602</v>
      </c>
      <c r="F3" s="3" t="s">
        <v>3554</v>
      </c>
      <c r="G3" s="3" t="s">
        <v>1605</v>
      </c>
      <c r="H3" s="13" t="s">
        <v>1603</v>
      </c>
      <c r="I3" s="3"/>
      <c r="J3" s="3"/>
      <c r="K3" s="3"/>
      <c r="L3" s="3"/>
      <c r="M3" s="3"/>
      <c r="N3" s="3"/>
      <c r="O3" s="3"/>
    </row>
    <row r="4">
      <c r="A4" s="12" t="s">
        <v>1483</v>
      </c>
      <c r="B4" s="3" t="s">
        <v>1484</v>
      </c>
      <c r="C4" s="3" t="s">
        <v>1056</v>
      </c>
      <c r="D4" s="3" t="s">
        <v>1485</v>
      </c>
      <c r="E4" s="3" t="s">
        <v>1607</v>
      </c>
      <c r="F4" s="3" t="s">
        <v>3554</v>
      </c>
      <c r="G4" s="3" t="s">
        <v>1609</v>
      </c>
      <c r="H4" s="13" t="s">
        <v>1608</v>
      </c>
      <c r="I4" s="3"/>
      <c r="J4" s="3"/>
      <c r="K4" s="3"/>
      <c r="L4" s="3"/>
      <c r="M4" s="3"/>
      <c r="N4" s="3"/>
      <c r="O4" s="3"/>
    </row>
    <row r="5">
      <c r="A5" s="12" t="s">
        <v>1646</v>
      </c>
      <c r="B5" s="3" t="s">
        <v>1647</v>
      </c>
      <c r="C5" s="3" t="s">
        <v>1618</v>
      </c>
      <c r="D5" s="3" t="s">
        <v>1650</v>
      </c>
      <c r="E5" s="3" t="s">
        <v>1651</v>
      </c>
      <c r="F5" s="3" t="s">
        <v>3554</v>
      </c>
      <c r="G5" s="3" t="s">
        <v>1654</v>
      </c>
      <c r="H5" s="13" t="s">
        <v>1652</v>
      </c>
      <c r="I5" s="3"/>
      <c r="J5" s="3"/>
      <c r="K5" s="3"/>
      <c r="L5" s="3"/>
      <c r="M5" s="3"/>
      <c r="N5" s="3"/>
      <c r="O5" s="3"/>
    </row>
    <row r="6">
      <c r="A6" s="12" t="s">
        <v>2932</v>
      </c>
      <c r="B6" s="3" t="s">
        <v>2933</v>
      </c>
      <c r="C6" s="3" t="s">
        <v>2923</v>
      </c>
      <c r="D6" s="3" t="s">
        <v>2936</v>
      </c>
      <c r="E6" s="3" t="s">
        <v>2978</v>
      </c>
      <c r="F6" s="3" t="s">
        <v>3554</v>
      </c>
      <c r="G6" s="3" t="s">
        <v>2981</v>
      </c>
      <c r="H6" s="13" t="s">
        <v>2979</v>
      </c>
      <c r="I6" s="3"/>
      <c r="J6" s="3"/>
      <c r="K6" s="3"/>
      <c r="L6" s="3"/>
      <c r="M6" s="3"/>
      <c r="N6" s="3"/>
      <c r="O6" s="3"/>
    </row>
    <row r="7">
      <c r="A7" s="12" t="s">
        <v>1646</v>
      </c>
      <c r="B7" s="3" t="s">
        <v>1647</v>
      </c>
      <c r="C7" s="3" t="s">
        <v>1618</v>
      </c>
      <c r="D7" s="3" t="s">
        <v>1650</v>
      </c>
      <c r="E7" s="3" t="s">
        <v>1715</v>
      </c>
      <c r="F7" s="3" t="s">
        <v>3555</v>
      </c>
      <c r="G7" s="3" t="s">
        <v>1718</v>
      </c>
      <c r="H7" s="13" t="s">
        <v>1716</v>
      </c>
      <c r="I7" s="3"/>
      <c r="J7" s="3"/>
      <c r="K7" s="3"/>
      <c r="L7" s="3"/>
      <c r="M7" s="3"/>
      <c r="N7" s="3"/>
      <c r="O7" s="3"/>
    </row>
    <row r="8">
      <c r="A8" s="14" t="s">
        <v>3556</v>
      </c>
      <c r="B8" s="3" t="s">
        <v>1457</v>
      </c>
      <c r="C8" s="3" t="s">
        <v>1056</v>
      </c>
      <c r="D8" s="3" t="s">
        <v>1458</v>
      </c>
      <c r="E8" s="3" t="s">
        <v>1459</v>
      </c>
      <c r="F8" s="3" t="s">
        <v>3557</v>
      </c>
      <c r="G8" s="3" t="s">
        <v>1462</v>
      </c>
      <c r="H8" s="13" t="s">
        <v>1460</v>
      </c>
      <c r="I8" s="3"/>
      <c r="J8" s="3"/>
      <c r="K8" s="3"/>
      <c r="L8" s="3"/>
      <c r="M8" s="3"/>
      <c r="N8" s="3"/>
      <c r="O8" s="3"/>
    </row>
    <row r="9">
      <c r="A9" s="12" t="s">
        <v>1483</v>
      </c>
      <c r="B9" s="3" t="s">
        <v>1484</v>
      </c>
      <c r="C9" s="3" t="s">
        <v>1056</v>
      </c>
      <c r="D9" s="3" t="s">
        <v>1485</v>
      </c>
      <c r="E9" s="3" t="s">
        <v>1486</v>
      </c>
      <c r="F9" s="3" t="s">
        <v>3557</v>
      </c>
      <c r="G9" s="3" t="s">
        <v>1489</v>
      </c>
      <c r="H9" s="13" t="s">
        <v>1487</v>
      </c>
      <c r="I9" s="3"/>
      <c r="J9" s="3"/>
      <c r="K9" s="3"/>
      <c r="L9" s="3"/>
      <c r="M9" s="3"/>
      <c r="N9" s="3"/>
      <c r="O9" s="3"/>
    </row>
    <row r="10">
      <c r="A10" s="12" t="s">
        <v>2932</v>
      </c>
      <c r="B10" s="3" t="s">
        <v>2933</v>
      </c>
      <c r="C10" s="3" t="s">
        <v>2923</v>
      </c>
      <c r="D10" s="3" t="s">
        <v>2936</v>
      </c>
      <c r="E10" s="3" t="s">
        <v>2937</v>
      </c>
      <c r="F10" s="3" t="s">
        <v>3557</v>
      </c>
      <c r="G10" s="3" t="s">
        <v>2940</v>
      </c>
      <c r="H10" s="13" t="s">
        <v>2938</v>
      </c>
      <c r="I10" s="3"/>
      <c r="J10" s="3"/>
      <c r="K10" s="3"/>
      <c r="L10" s="3"/>
      <c r="M10" s="3"/>
      <c r="N10" s="3"/>
      <c r="O10" s="3"/>
    </row>
    <row r="12">
      <c r="A12" s="10" t="s">
        <v>3558</v>
      </c>
    </row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63.75"/>
  </cols>
  <sheetData>
    <row r="1">
      <c r="A1" s="40" t="s">
        <v>3559</v>
      </c>
      <c r="B1" s="41"/>
      <c r="C1" s="41"/>
      <c r="D1" s="42"/>
    </row>
    <row r="2">
      <c r="A2" s="43" t="s">
        <v>3560</v>
      </c>
      <c r="B2" s="43" t="s">
        <v>3020</v>
      </c>
      <c r="C2" s="43" t="s">
        <v>3561</v>
      </c>
      <c r="D2" s="44" t="s">
        <v>3562</v>
      </c>
    </row>
    <row r="3">
      <c r="A3" s="45" t="s">
        <v>3563</v>
      </c>
      <c r="B3" s="45" t="s">
        <v>3564</v>
      </c>
      <c r="C3" s="45" t="s">
        <v>3565</v>
      </c>
      <c r="D3" s="46" t="s">
        <v>3566</v>
      </c>
    </row>
    <row r="4">
      <c r="A4" s="45" t="s">
        <v>3567</v>
      </c>
      <c r="B4" s="45" t="s">
        <v>3568</v>
      </c>
      <c r="C4" s="45" t="s">
        <v>3565</v>
      </c>
      <c r="D4" s="46" t="s">
        <v>3569</v>
      </c>
    </row>
    <row r="5">
      <c r="A5" s="45" t="s">
        <v>3570</v>
      </c>
      <c r="B5" s="45" t="s">
        <v>3571</v>
      </c>
      <c r="C5" s="45" t="s">
        <v>3565</v>
      </c>
      <c r="D5" s="47" t="s">
        <v>3572</v>
      </c>
    </row>
    <row r="6">
      <c r="A6" s="45" t="s">
        <v>3573</v>
      </c>
      <c r="B6" s="45" t="s">
        <v>3574</v>
      </c>
      <c r="C6" s="45" t="s">
        <v>3565</v>
      </c>
      <c r="D6" s="47" t="s">
        <v>3575</v>
      </c>
    </row>
    <row r="7">
      <c r="A7" s="45" t="s">
        <v>3576</v>
      </c>
      <c r="B7" s="45" t="s">
        <v>3577</v>
      </c>
      <c r="C7" s="45" t="s">
        <v>3565</v>
      </c>
      <c r="D7" s="47" t="s">
        <v>3578</v>
      </c>
    </row>
    <row r="8">
      <c r="A8" s="45" t="s">
        <v>3579</v>
      </c>
      <c r="B8" s="45" t="s">
        <v>3580</v>
      </c>
      <c r="C8" s="45" t="s">
        <v>3565</v>
      </c>
      <c r="D8" s="47" t="s">
        <v>3581</v>
      </c>
    </row>
    <row r="9">
      <c r="A9" s="45" t="s">
        <v>3582</v>
      </c>
      <c r="B9" s="45" t="s">
        <v>3583</v>
      </c>
      <c r="C9" s="45" t="s">
        <v>3565</v>
      </c>
      <c r="D9" s="47" t="s">
        <v>3584</v>
      </c>
    </row>
    <row r="10">
      <c r="A10" s="45" t="s">
        <v>3585</v>
      </c>
      <c r="B10" s="45" t="s">
        <v>3586</v>
      </c>
      <c r="C10" s="45" t="s">
        <v>3565</v>
      </c>
      <c r="D10" s="47" t="s">
        <v>3587</v>
      </c>
    </row>
    <row r="11">
      <c r="A11" s="45" t="s">
        <v>3588</v>
      </c>
      <c r="B11" s="45" t="s">
        <v>3589</v>
      </c>
      <c r="C11" s="45" t="s">
        <v>3565</v>
      </c>
      <c r="D11" s="47" t="s">
        <v>3590</v>
      </c>
    </row>
    <row r="12">
      <c r="A12" s="45" t="s">
        <v>3591</v>
      </c>
      <c r="B12" s="45" t="s">
        <v>3592</v>
      </c>
      <c r="C12" s="45" t="s">
        <v>3565</v>
      </c>
      <c r="D12" s="47" t="s">
        <v>3593</v>
      </c>
    </row>
    <row r="13">
      <c r="A13" s="45" t="s">
        <v>3594</v>
      </c>
      <c r="B13" s="45" t="s">
        <v>3595</v>
      </c>
      <c r="C13" s="45" t="s">
        <v>3565</v>
      </c>
      <c r="D13" s="47" t="s">
        <v>3596</v>
      </c>
    </row>
    <row r="14">
      <c r="A14" s="45" t="s">
        <v>3597</v>
      </c>
      <c r="B14" s="45" t="s">
        <v>3598</v>
      </c>
      <c r="C14" s="45" t="s">
        <v>3565</v>
      </c>
      <c r="D14" s="46" t="s">
        <v>3599</v>
      </c>
    </row>
    <row r="15">
      <c r="A15" s="45" t="s">
        <v>3600</v>
      </c>
      <c r="B15" s="45" t="s">
        <v>3601</v>
      </c>
      <c r="C15" s="45" t="s">
        <v>3565</v>
      </c>
      <c r="D15" s="47" t="s">
        <v>3602</v>
      </c>
    </row>
    <row r="16">
      <c r="A16" s="45" t="s">
        <v>3603</v>
      </c>
      <c r="B16" s="45" t="s">
        <v>3604</v>
      </c>
      <c r="C16" s="45" t="s">
        <v>3565</v>
      </c>
      <c r="D16" s="47" t="s">
        <v>3605</v>
      </c>
    </row>
    <row r="17">
      <c r="A17" s="45" t="s">
        <v>3606</v>
      </c>
      <c r="B17" s="45" t="s">
        <v>3607</v>
      </c>
      <c r="C17" s="45" t="s">
        <v>3565</v>
      </c>
      <c r="D17" s="47" t="s">
        <v>3608</v>
      </c>
    </row>
    <row r="18">
      <c r="A18" s="45" t="s">
        <v>3609</v>
      </c>
      <c r="B18" s="45" t="s">
        <v>3610</v>
      </c>
      <c r="C18" s="45" t="s">
        <v>3565</v>
      </c>
      <c r="D18" s="47" t="s">
        <v>3611</v>
      </c>
    </row>
    <row r="19">
      <c r="A19" s="45" t="s">
        <v>3612</v>
      </c>
      <c r="B19" s="45" t="s">
        <v>3613</v>
      </c>
      <c r="C19" s="45" t="s">
        <v>3565</v>
      </c>
      <c r="D19" s="47" t="s">
        <v>3614</v>
      </c>
    </row>
    <row r="20">
      <c r="A20" s="45" t="s">
        <v>3615</v>
      </c>
      <c r="B20" s="45" t="s">
        <v>3616</v>
      </c>
      <c r="C20" s="45" t="s">
        <v>3565</v>
      </c>
      <c r="D20" s="47" t="s">
        <v>3617</v>
      </c>
    </row>
    <row r="21">
      <c r="A21" s="45" t="s">
        <v>3618</v>
      </c>
      <c r="B21" s="45" t="s">
        <v>3619</v>
      </c>
      <c r="C21" s="45" t="s">
        <v>3565</v>
      </c>
      <c r="D21" s="47" t="s">
        <v>3620</v>
      </c>
    </row>
    <row r="22">
      <c r="A22" s="45" t="s">
        <v>3621</v>
      </c>
      <c r="B22" s="45" t="s">
        <v>3622</v>
      </c>
      <c r="C22" s="45" t="s">
        <v>3565</v>
      </c>
      <c r="D22" s="47" t="s">
        <v>3623</v>
      </c>
    </row>
    <row r="23">
      <c r="A23" s="48" t="s">
        <v>3624</v>
      </c>
      <c r="B23" s="41"/>
      <c r="C23" s="41"/>
      <c r="D23" s="42"/>
    </row>
    <row r="24">
      <c r="A24" s="43" t="s">
        <v>3560</v>
      </c>
      <c r="B24" s="43" t="s">
        <v>3020</v>
      </c>
      <c r="C24" s="43" t="s">
        <v>3561</v>
      </c>
      <c r="D24" s="44" t="s">
        <v>3562</v>
      </c>
    </row>
    <row r="25">
      <c r="A25" s="45" t="s">
        <v>3625</v>
      </c>
      <c r="B25" s="45" t="s">
        <v>3626</v>
      </c>
      <c r="C25" s="45" t="s">
        <v>3627</v>
      </c>
      <c r="D25" s="49" t="s">
        <v>3628</v>
      </c>
    </row>
    <row r="26">
      <c r="A26" s="45" t="s">
        <v>3629</v>
      </c>
      <c r="B26" s="45" t="s">
        <v>3630</v>
      </c>
      <c r="C26" s="45" t="s">
        <v>3627</v>
      </c>
      <c r="D26" s="49" t="s">
        <v>3631</v>
      </c>
    </row>
    <row r="27">
      <c r="A27" s="45" t="s">
        <v>3632</v>
      </c>
      <c r="B27" s="45" t="s">
        <v>3633</v>
      </c>
      <c r="C27" s="45" t="s">
        <v>3627</v>
      </c>
      <c r="D27" s="46" t="s">
        <v>3634</v>
      </c>
    </row>
    <row r="28">
      <c r="A28" s="45" t="s">
        <v>3635</v>
      </c>
      <c r="B28" s="45" t="s">
        <v>3636</v>
      </c>
      <c r="C28" s="45" t="s">
        <v>3627</v>
      </c>
      <c r="D28" s="49" t="s">
        <v>3637</v>
      </c>
    </row>
    <row r="29">
      <c r="A29" s="45" t="s">
        <v>3638</v>
      </c>
      <c r="B29" s="45" t="s">
        <v>3639</v>
      </c>
      <c r="C29" s="45" t="s">
        <v>3627</v>
      </c>
      <c r="D29" s="50" t="s">
        <v>3640</v>
      </c>
    </row>
    <row r="30">
      <c r="A30" s="45" t="s">
        <v>3641</v>
      </c>
      <c r="B30" s="45" t="s">
        <v>3642</v>
      </c>
      <c r="C30" s="45" t="s">
        <v>3627</v>
      </c>
      <c r="D30" s="46" t="s">
        <v>3643</v>
      </c>
    </row>
    <row r="31">
      <c r="A31" s="45" t="s">
        <v>3644</v>
      </c>
      <c r="B31" s="45" t="s">
        <v>3645</v>
      </c>
      <c r="C31" s="45" t="s">
        <v>3627</v>
      </c>
      <c r="D31" s="50" t="s">
        <v>3646</v>
      </c>
    </row>
    <row r="32">
      <c r="A32" s="45" t="s">
        <v>3647</v>
      </c>
      <c r="B32" s="45" t="s">
        <v>3648</v>
      </c>
      <c r="C32" s="45" t="s">
        <v>3627</v>
      </c>
      <c r="D32" s="51" t="s">
        <v>3649</v>
      </c>
    </row>
    <row r="33">
      <c r="A33" s="40" t="s">
        <v>3650</v>
      </c>
      <c r="B33" s="41"/>
      <c r="C33" s="41"/>
      <c r="D33" s="42"/>
    </row>
    <row r="34">
      <c r="A34" s="43" t="s">
        <v>3560</v>
      </c>
      <c r="B34" s="43" t="s">
        <v>3020</v>
      </c>
      <c r="C34" s="43" t="s">
        <v>3561</v>
      </c>
      <c r="D34" s="44" t="s">
        <v>3562</v>
      </c>
    </row>
    <row r="35">
      <c r="A35" s="45" t="s">
        <v>3651</v>
      </c>
      <c r="B35" s="45" t="s">
        <v>3652</v>
      </c>
      <c r="C35" s="45" t="s">
        <v>3653</v>
      </c>
      <c r="D35" s="46" t="s">
        <v>3654</v>
      </c>
    </row>
    <row r="36">
      <c r="A36" s="45" t="s">
        <v>3655</v>
      </c>
      <c r="B36" s="45" t="s">
        <v>3656</v>
      </c>
      <c r="C36" s="45" t="s">
        <v>3653</v>
      </c>
      <c r="D36" s="46" t="s">
        <v>3657</v>
      </c>
    </row>
    <row r="37">
      <c r="A37" s="45" t="s">
        <v>3658</v>
      </c>
      <c r="B37" s="45" t="s">
        <v>3659</v>
      </c>
      <c r="C37" s="45" t="s">
        <v>3653</v>
      </c>
      <c r="D37" s="46" t="s">
        <v>3660</v>
      </c>
    </row>
    <row r="38">
      <c r="A38" s="45" t="s">
        <v>3661</v>
      </c>
      <c r="B38" s="45" t="s">
        <v>3662</v>
      </c>
      <c r="C38" s="45" t="s">
        <v>3653</v>
      </c>
      <c r="D38" s="46" t="s">
        <v>3663</v>
      </c>
    </row>
    <row r="39">
      <c r="A39" s="45" t="s">
        <v>3664</v>
      </c>
      <c r="B39" s="45" t="s">
        <v>3665</v>
      </c>
      <c r="C39" s="45" t="s">
        <v>3653</v>
      </c>
      <c r="D39" s="46" t="s">
        <v>3666</v>
      </c>
    </row>
    <row r="40">
      <c r="A40" s="45" t="s">
        <v>3667</v>
      </c>
      <c r="B40" s="45" t="s">
        <v>3668</v>
      </c>
      <c r="C40" s="45" t="s">
        <v>3653</v>
      </c>
      <c r="D40" s="46" t="s">
        <v>3669</v>
      </c>
    </row>
    <row r="41">
      <c r="A41" s="45" t="s">
        <v>3670</v>
      </c>
      <c r="B41" s="45" t="s">
        <v>3671</v>
      </c>
      <c r="C41" s="45" t="s">
        <v>3653</v>
      </c>
      <c r="D41" s="46" t="s">
        <v>3672</v>
      </c>
    </row>
    <row r="42">
      <c r="A42" s="45" t="s">
        <v>3673</v>
      </c>
      <c r="B42" s="45" t="s">
        <v>3674</v>
      </c>
      <c r="C42" s="45" t="s">
        <v>3653</v>
      </c>
      <c r="D42" s="46" t="s">
        <v>3675</v>
      </c>
    </row>
    <row r="43">
      <c r="A43" s="45" t="s">
        <v>3676</v>
      </c>
      <c r="B43" s="45" t="s">
        <v>3677</v>
      </c>
      <c r="C43" s="45" t="s">
        <v>3653</v>
      </c>
      <c r="D43" s="46" t="s">
        <v>3678</v>
      </c>
    </row>
    <row r="44">
      <c r="A44" s="48" t="s">
        <v>3679</v>
      </c>
      <c r="B44" s="41"/>
      <c r="C44" s="41"/>
      <c r="D44" s="42"/>
    </row>
    <row r="45">
      <c r="A45" s="43" t="s">
        <v>3560</v>
      </c>
      <c r="B45" s="43" t="s">
        <v>3020</v>
      </c>
      <c r="C45" s="43" t="s">
        <v>3561</v>
      </c>
      <c r="D45" s="44" t="s">
        <v>3562</v>
      </c>
    </row>
    <row r="46">
      <c r="A46" s="45" t="s">
        <v>3680</v>
      </c>
      <c r="B46" s="45" t="s">
        <v>3681</v>
      </c>
      <c r="C46" s="45" t="s">
        <v>3653</v>
      </c>
      <c r="D46" s="46" t="s">
        <v>3682</v>
      </c>
    </row>
    <row r="47">
      <c r="A47" s="45" t="s">
        <v>3683</v>
      </c>
      <c r="B47" s="45" t="s">
        <v>3684</v>
      </c>
      <c r="C47" s="45" t="s">
        <v>3653</v>
      </c>
      <c r="D47" s="50" t="s">
        <v>3685</v>
      </c>
    </row>
    <row r="48">
      <c r="A48" s="45" t="s">
        <v>3686</v>
      </c>
      <c r="B48" s="45" t="s">
        <v>3687</v>
      </c>
      <c r="C48" s="45" t="s">
        <v>3653</v>
      </c>
      <c r="D48" s="52" t="s">
        <v>3688</v>
      </c>
    </row>
    <row r="49">
      <c r="A49" s="45" t="s">
        <v>3689</v>
      </c>
      <c r="B49" s="45" t="s">
        <v>3690</v>
      </c>
      <c r="C49" s="45" t="s">
        <v>3653</v>
      </c>
      <c r="D49" s="50" t="s">
        <v>3691</v>
      </c>
    </row>
    <row r="50">
      <c r="A50" s="45" t="s">
        <v>3692</v>
      </c>
      <c r="B50" s="45" t="s">
        <v>3693</v>
      </c>
      <c r="C50" s="45" t="s">
        <v>3653</v>
      </c>
      <c r="D50" s="52" t="s">
        <v>3694</v>
      </c>
    </row>
    <row r="51">
      <c r="A51" s="45" t="s">
        <v>3695</v>
      </c>
      <c r="B51" s="45" t="s">
        <v>3696</v>
      </c>
      <c r="C51" s="45" t="s">
        <v>3653</v>
      </c>
      <c r="D51" s="50" t="s">
        <v>3697</v>
      </c>
    </row>
    <row r="52">
      <c r="A52" s="45" t="s">
        <v>3698</v>
      </c>
      <c r="B52" s="45" t="s">
        <v>3699</v>
      </c>
      <c r="C52" s="45" t="s">
        <v>3653</v>
      </c>
      <c r="D52" s="50" t="s">
        <v>3700</v>
      </c>
    </row>
    <row r="53">
      <c r="A53" s="45" t="s">
        <v>3701</v>
      </c>
      <c r="B53" s="45" t="s">
        <v>3702</v>
      </c>
      <c r="C53" s="45" t="s">
        <v>3653</v>
      </c>
      <c r="D53" s="50" t="s">
        <v>3703</v>
      </c>
    </row>
    <row r="54">
      <c r="A54" s="45" t="s">
        <v>3704</v>
      </c>
      <c r="B54" s="45" t="s">
        <v>3705</v>
      </c>
      <c r="C54" s="45" t="s">
        <v>3653</v>
      </c>
      <c r="D54" s="52" t="s">
        <v>3706</v>
      </c>
    </row>
    <row r="55">
      <c r="A55" s="45" t="s">
        <v>3707</v>
      </c>
      <c r="B55" s="45" t="s">
        <v>3708</v>
      </c>
      <c r="C55" s="45" t="s">
        <v>3653</v>
      </c>
      <c r="D55" s="50" t="s">
        <v>3709</v>
      </c>
    </row>
    <row r="56">
      <c r="A56" s="45" t="s">
        <v>3710</v>
      </c>
      <c r="B56" s="45" t="s">
        <v>3711</v>
      </c>
      <c r="C56" s="45" t="s">
        <v>3653</v>
      </c>
      <c r="D56" s="52" t="s">
        <v>3712</v>
      </c>
    </row>
    <row r="57">
      <c r="A57" s="45" t="s">
        <v>3713</v>
      </c>
      <c r="B57" s="45" t="s">
        <v>3714</v>
      </c>
      <c r="C57" s="45" t="s">
        <v>3653</v>
      </c>
      <c r="D57" s="50" t="s">
        <v>3715</v>
      </c>
    </row>
    <row r="58">
      <c r="A58" s="45" t="s">
        <v>3716</v>
      </c>
      <c r="B58" s="45" t="s">
        <v>3717</v>
      </c>
      <c r="C58" s="45" t="s">
        <v>3653</v>
      </c>
      <c r="D58" s="52" t="s">
        <v>3718</v>
      </c>
    </row>
    <row r="59">
      <c r="A59" s="45" t="s">
        <v>3719</v>
      </c>
      <c r="B59" s="45" t="s">
        <v>3720</v>
      </c>
      <c r="C59" s="45" t="s">
        <v>3653</v>
      </c>
      <c r="D59" s="50" t="s">
        <v>3721</v>
      </c>
    </row>
    <row r="60">
      <c r="A60" s="45" t="s">
        <v>3722</v>
      </c>
      <c r="B60" s="45" t="s">
        <v>3723</v>
      </c>
      <c r="C60" s="45" t="s">
        <v>3653</v>
      </c>
      <c r="D60" s="52" t="s">
        <v>3724</v>
      </c>
    </row>
    <row r="61">
      <c r="A61" s="45" t="s">
        <v>3725</v>
      </c>
      <c r="B61" s="45" t="s">
        <v>3726</v>
      </c>
      <c r="C61" s="45" t="s">
        <v>3653</v>
      </c>
      <c r="D61" s="50" t="s">
        <v>3727</v>
      </c>
    </row>
    <row r="62">
      <c r="A62" s="45" t="s">
        <v>3728</v>
      </c>
      <c r="B62" s="45" t="s">
        <v>3729</v>
      </c>
      <c r="C62" s="45" t="s">
        <v>3653</v>
      </c>
      <c r="D62" s="52" t="s">
        <v>3730</v>
      </c>
    </row>
    <row r="63">
      <c r="A63" s="45" t="s">
        <v>3731</v>
      </c>
      <c r="B63" s="45" t="s">
        <v>3732</v>
      </c>
      <c r="C63" s="45" t="s">
        <v>3653</v>
      </c>
      <c r="D63" s="50" t="s">
        <v>3733</v>
      </c>
    </row>
    <row r="64">
      <c r="A64" s="48" t="s">
        <v>3734</v>
      </c>
      <c r="B64" s="41"/>
      <c r="C64" s="41"/>
      <c r="D64" s="42"/>
    </row>
    <row r="65">
      <c r="A65" s="43" t="s">
        <v>3560</v>
      </c>
      <c r="B65" s="43" t="s">
        <v>3020</v>
      </c>
      <c r="C65" s="43" t="s">
        <v>3561</v>
      </c>
      <c r="D65" s="44" t="s">
        <v>3562</v>
      </c>
    </row>
    <row r="66">
      <c r="A66" s="45" t="s">
        <v>3735</v>
      </c>
      <c r="B66" s="45" t="s">
        <v>3736</v>
      </c>
      <c r="C66" s="45" t="s">
        <v>3653</v>
      </c>
      <c r="D66" s="46" t="s">
        <v>3737</v>
      </c>
    </row>
    <row r="67">
      <c r="A67" s="45" t="s">
        <v>3738</v>
      </c>
      <c r="B67" s="45" t="s">
        <v>3739</v>
      </c>
      <c r="C67" s="45" t="s">
        <v>3653</v>
      </c>
      <c r="D67" s="46" t="s">
        <v>3740</v>
      </c>
    </row>
    <row r="68">
      <c r="A68" s="45" t="s">
        <v>3741</v>
      </c>
      <c r="B68" s="45" t="s">
        <v>3742</v>
      </c>
      <c r="C68" s="45" t="s">
        <v>3653</v>
      </c>
      <c r="D68" s="46" t="s">
        <v>3743</v>
      </c>
    </row>
    <row r="69">
      <c r="A69" s="45" t="s">
        <v>3744</v>
      </c>
      <c r="B69" s="45" t="s">
        <v>3745</v>
      </c>
      <c r="C69" s="45" t="s">
        <v>3653</v>
      </c>
      <c r="D69" s="46" t="s">
        <v>3746</v>
      </c>
    </row>
    <row r="70">
      <c r="A70" s="45" t="s">
        <v>3747</v>
      </c>
      <c r="B70" s="45" t="s">
        <v>3748</v>
      </c>
      <c r="C70" s="45" t="s">
        <v>3653</v>
      </c>
      <c r="D70" s="46" t="s">
        <v>3749</v>
      </c>
    </row>
    <row r="71">
      <c r="A71" s="45" t="s">
        <v>3750</v>
      </c>
      <c r="B71" s="45" t="s">
        <v>3751</v>
      </c>
      <c r="C71" s="45" t="s">
        <v>3653</v>
      </c>
      <c r="D71" s="46" t="s">
        <v>3752</v>
      </c>
    </row>
    <row r="72">
      <c r="A72" s="45" t="s">
        <v>3753</v>
      </c>
      <c r="B72" s="45" t="s">
        <v>3754</v>
      </c>
      <c r="C72" s="45" t="s">
        <v>3653</v>
      </c>
      <c r="D72" s="46" t="s">
        <v>3755</v>
      </c>
    </row>
    <row r="73">
      <c r="A73" s="45" t="s">
        <v>3756</v>
      </c>
      <c r="B73" s="45" t="s">
        <v>3757</v>
      </c>
      <c r="C73" s="45" t="s">
        <v>3653</v>
      </c>
      <c r="D73" s="46" t="s">
        <v>3758</v>
      </c>
    </row>
    <row r="74">
      <c r="A74" s="45" t="s">
        <v>3759</v>
      </c>
      <c r="B74" s="45" t="s">
        <v>3760</v>
      </c>
      <c r="C74" s="45" t="s">
        <v>3653</v>
      </c>
      <c r="D74" s="46" t="s">
        <v>3761</v>
      </c>
    </row>
    <row r="75">
      <c r="A75" s="48" t="s">
        <v>3762</v>
      </c>
      <c r="B75" s="41"/>
      <c r="C75" s="41"/>
      <c r="D75" s="42"/>
    </row>
    <row r="76">
      <c r="A76" s="43" t="s">
        <v>3560</v>
      </c>
      <c r="B76" s="43" t="s">
        <v>3020</v>
      </c>
      <c r="C76" s="43" t="s">
        <v>3561</v>
      </c>
      <c r="D76" s="44" t="s">
        <v>3562</v>
      </c>
    </row>
    <row r="77">
      <c r="A77" s="45" t="s">
        <v>3763</v>
      </c>
      <c r="B77" s="45" t="s">
        <v>3764</v>
      </c>
      <c r="C77" s="45" t="s">
        <v>3627</v>
      </c>
      <c r="D77" s="46" t="s">
        <v>3765</v>
      </c>
    </row>
    <row r="78">
      <c r="A78" s="45" t="s">
        <v>3766</v>
      </c>
      <c r="B78" s="45" t="s">
        <v>3767</v>
      </c>
      <c r="C78" s="45" t="s">
        <v>3627</v>
      </c>
      <c r="D78" s="46" t="s">
        <v>3768</v>
      </c>
    </row>
    <row r="79">
      <c r="A79" s="45" t="s">
        <v>3769</v>
      </c>
      <c r="B79" s="45" t="s">
        <v>3770</v>
      </c>
      <c r="C79" s="45" t="s">
        <v>3627</v>
      </c>
      <c r="D79" s="46" t="s">
        <v>3771</v>
      </c>
    </row>
    <row r="80">
      <c r="A80" s="45" t="s">
        <v>3772</v>
      </c>
      <c r="B80" s="45" t="s">
        <v>3773</v>
      </c>
      <c r="C80" s="45" t="s">
        <v>3627</v>
      </c>
      <c r="D80" s="46" t="s">
        <v>3774</v>
      </c>
    </row>
    <row r="81">
      <c r="A81" s="45" t="s">
        <v>3775</v>
      </c>
      <c r="B81" s="45" t="s">
        <v>3776</v>
      </c>
      <c r="C81" s="45" t="s">
        <v>3627</v>
      </c>
      <c r="D81" s="46" t="s">
        <v>3777</v>
      </c>
    </row>
    <row r="82">
      <c r="A82" s="45" t="s">
        <v>3778</v>
      </c>
      <c r="B82" s="45" t="s">
        <v>3779</v>
      </c>
      <c r="C82" s="45" t="s">
        <v>3627</v>
      </c>
      <c r="D82" s="46" t="s">
        <v>3780</v>
      </c>
    </row>
    <row r="83">
      <c r="A83" s="45" t="s">
        <v>3781</v>
      </c>
      <c r="B83" s="45" t="s">
        <v>3782</v>
      </c>
      <c r="C83" s="45" t="s">
        <v>3627</v>
      </c>
      <c r="D83" s="46" t="s">
        <v>3783</v>
      </c>
    </row>
    <row r="84">
      <c r="A84" s="45" t="s">
        <v>3784</v>
      </c>
      <c r="B84" s="45" t="s">
        <v>3785</v>
      </c>
      <c r="C84" s="45" t="s">
        <v>3627</v>
      </c>
      <c r="D84" s="46" t="s">
        <v>3786</v>
      </c>
    </row>
    <row r="85">
      <c r="A85" s="45" t="s">
        <v>3787</v>
      </c>
      <c r="B85" s="45" t="s">
        <v>3788</v>
      </c>
      <c r="C85" s="45" t="s">
        <v>3627</v>
      </c>
      <c r="D85" s="46" t="s">
        <v>3789</v>
      </c>
    </row>
    <row r="86">
      <c r="A86" s="45" t="s">
        <v>3790</v>
      </c>
      <c r="B86" s="45" t="s">
        <v>3791</v>
      </c>
      <c r="C86" s="45" t="s">
        <v>3627</v>
      </c>
      <c r="D86" s="46" t="s">
        <v>3792</v>
      </c>
    </row>
    <row r="87">
      <c r="A87" s="48" t="s">
        <v>3793</v>
      </c>
      <c r="B87" s="41"/>
      <c r="C87" s="41"/>
      <c r="D87" s="42"/>
    </row>
    <row r="88">
      <c r="A88" s="43" t="s">
        <v>3560</v>
      </c>
      <c r="B88" s="43" t="s">
        <v>3020</v>
      </c>
      <c r="C88" s="43" t="s">
        <v>3561</v>
      </c>
      <c r="D88" s="44" t="s">
        <v>3562</v>
      </c>
    </row>
    <row r="89">
      <c r="A89" s="45" t="s">
        <v>3794</v>
      </c>
      <c r="B89" s="45" t="s">
        <v>3795</v>
      </c>
      <c r="C89" s="45" t="s">
        <v>3565</v>
      </c>
      <c r="D89" s="46" t="s">
        <v>3796</v>
      </c>
    </row>
    <row r="90">
      <c r="A90" s="45" t="s">
        <v>3797</v>
      </c>
      <c r="B90" s="45" t="s">
        <v>3798</v>
      </c>
      <c r="C90" s="45" t="s">
        <v>3565</v>
      </c>
      <c r="D90" s="46" t="s">
        <v>3799</v>
      </c>
    </row>
    <row r="91">
      <c r="A91" s="45" t="s">
        <v>3800</v>
      </c>
      <c r="B91" s="45" t="s">
        <v>3801</v>
      </c>
      <c r="C91" s="45" t="s">
        <v>3565</v>
      </c>
      <c r="D91" s="46" t="s">
        <v>3802</v>
      </c>
    </row>
    <row r="92">
      <c r="A92" s="45" t="s">
        <v>3803</v>
      </c>
      <c r="B92" s="45" t="s">
        <v>3804</v>
      </c>
      <c r="C92" s="45" t="s">
        <v>3565</v>
      </c>
      <c r="D92" s="46" t="s">
        <v>3805</v>
      </c>
    </row>
    <row r="93">
      <c r="A93" s="45" t="s">
        <v>3806</v>
      </c>
      <c r="B93" s="45" t="s">
        <v>3807</v>
      </c>
      <c r="C93" s="45" t="s">
        <v>3565</v>
      </c>
      <c r="D93" s="46" t="s">
        <v>3808</v>
      </c>
    </row>
    <row r="94">
      <c r="A94" s="45" t="s">
        <v>3809</v>
      </c>
      <c r="B94" s="45" t="s">
        <v>3810</v>
      </c>
      <c r="C94" s="45" t="s">
        <v>3565</v>
      </c>
      <c r="D94" s="46" t="s">
        <v>3811</v>
      </c>
    </row>
    <row r="95">
      <c r="A95" s="45" t="s">
        <v>3812</v>
      </c>
      <c r="B95" s="45" t="s">
        <v>3813</v>
      </c>
      <c r="C95" s="45" t="s">
        <v>3565</v>
      </c>
      <c r="D95" s="46" t="s">
        <v>3814</v>
      </c>
    </row>
    <row r="96">
      <c r="A96" s="45" t="s">
        <v>3815</v>
      </c>
      <c r="B96" s="45" t="s">
        <v>3816</v>
      </c>
      <c r="C96" s="45" t="s">
        <v>3565</v>
      </c>
      <c r="D96" s="46" t="s">
        <v>3817</v>
      </c>
    </row>
    <row r="97">
      <c r="A97" s="45" t="s">
        <v>3818</v>
      </c>
      <c r="B97" s="45" t="s">
        <v>3819</v>
      </c>
      <c r="C97" s="45" t="s">
        <v>3565</v>
      </c>
      <c r="D97" s="46" t="s">
        <v>3820</v>
      </c>
    </row>
    <row r="98">
      <c r="A98" s="45" t="s">
        <v>3821</v>
      </c>
      <c r="B98" s="45" t="s">
        <v>3822</v>
      </c>
      <c r="C98" s="45" t="s">
        <v>3565</v>
      </c>
      <c r="D98" s="46" t="s">
        <v>3823</v>
      </c>
    </row>
    <row r="99">
      <c r="D99" s="15"/>
    </row>
    <row r="100">
      <c r="A100" s="10" t="s">
        <v>3824</v>
      </c>
      <c r="D100" s="15"/>
    </row>
    <row r="101">
      <c r="D101" s="15"/>
    </row>
    <row r="102">
      <c r="D102" s="15"/>
    </row>
    <row r="103">
      <c r="D103" s="15"/>
    </row>
    <row r="104">
      <c r="D104" s="15"/>
    </row>
    <row r="105">
      <c r="D105" s="15"/>
    </row>
    <row r="106">
      <c r="D106" s="15"/>
    </row>
    <row r="107">
      <c r="D107" s="15"/>
    </row>
    <row r="108">
      <c r="D108" s="15"/>
    </row>
    <row r="109">
      <c r="D109" s="15"/>
    </row>
    <row r="110">
      <c r="D110" s="15"/>
    </row>
    <row r="111">
      <c r="D111" s="15"/>
    </row>
    <row r="112">
      <c r="D112" s="15"/>
    </row>
    <row r="113">
      <c r="D113" s="15"/>
    </row>
    <row r="114">
      <c r="D114" s="15"/>
    </row>
    <row r="115">
      <c r="D115" s="15"/>
    </row>
    <row r="116">
      <c r="D116" s="15"/>
    </row>
    <row r="117">
      <c r="D117" s="15"/>
    </row>
    <row r="118">
      <c r="D118" s="15"/>
    </row>
    <row r="119">
      <c r="D119" s="15"/>
    </row>
    <row r="120">
      <c r="D120" s="15"/>
    </row>
    <row r="121">
      <c r="D121" s="15"/>
    </row>
    <row r="122">
      <c r="D122" s="15"/>
    </row>
    <row r="123">
      <c r="D123" s="15"/>
    </row>
    <row r="124">
      <c r="D124" s="15"/>
    </row>
    <row r="125">
      <c r="D125" s="15"/>
    </row>
    <row r="126">
      <c r="D126" s="15"/>
    </row>
    <row r="127">
      <c r="D127" s="15"/>
    </row>
    <row r="128">
      <c r="D128" s="15"/>
    </row>
    <row r="129">
      <c r="D129" s="15"/>
    </row>
    <row r="130">
      <c r="D130" s="15"/>
    </row>
    <row r="131">
      <c r="D131" s="15"/>
    </row>
    <row r="132">
      <c r="D132" s="15"/>
    </row>
    <row r="133">
      <c r="D133" s="15"/>
    </row>
    <row r="134">
      <c r="D134" s="15"/>
    </row>
    <row r="135">
      <c r="D135" s="15"/>
    </row>
    <row r="136">
      <c r="D136" s="15"/>
    </row>
    <row r="137">
      <c r="D137" s="15"/>
    </row>
    <row r="138">
      <c r="D138" s="15"/>
    </row>
    <row r="139">
      <c r="D139" s="15"/>
    </row>
    <row r="140">
      <c r="D140" s="15"/>
    </row>
    <row r="141">
      <c r="D141" s="15"/>
    </row>
    <row r="142">
      <c r="D142" s="15"/>
    </row>
    <row r="143">
      <c r="D143" s="15"/>
    </row>
    <row r="144">
      <c r="D144" s="15"/>
    </row>
    <row r="145">
      <c r="D145" s="15"/>
    </row>
    <row r="146">
      <c r="D146" s="15"/>
    </row>
    <row r="147">
      <c r="D147" s="15"/>
    </row>
    <row r="148">
      <c r="D148" s="15"/>
    </row>
    <row r="149">
      <c r="D149" s="15"/>
    </row>
    <row r="150">
      <c r="D150" s="15"/>
    </row>
    <row r="151">
      <c r="D151" s="15"/>
    </row>
    <row r="152">
      <c r="D152" s="15"/>
    </row>
    <row r="153">
      <c r="D153" s="15"/>
    </row>
    <row r="154">
      <c r="D154" s="15"/>
    </row>
    <row r="155">
      <c r="D155" s="15"/>
    </row>
    <row r="156">
      <c r="D156" s="15"/>
    </row>
    <row r="157">
      <c r="D157" s="15"/>
    </row>
    <row r="158">
      <c r="D158" s="15"/>
    </row>
    <row r="159">
      <c r="D159" s="15"/>
    </row>
    <row r="160">
      <c r="D160" s="15"/>
    </row>
    <row r="161">
      <c r="D161" s="15"/>
    </row>
    <row r="162">
      <c r="D162" s="15"/>
    </row>
    <row r="163">
      <c r="D163" s="15"/>
    </row>
    <row r="164">
      <c r="D164" s="15"/>
    </row>
    <row r="165">
      <c r="D165" s="15"/>
    </row>
    <row r="166">
      <c r="D166" s="15"/>
    </row>
    <row r="167">
      <c r="D167" s="15"/>
    </row>
    <row r="168">
      <c r="D168" s="15"/>
    </row>
    <row r="169">
      <c r="D169" s="15"/>
    </row>
    <row r="170">
      <c r="D170" s="15"/>
    </row>
    <row r="171">
      <c r="D171" s="15"/>
    </row>
    <row r="172">
      <c r="D172" s="15"/>
    </row>
    <row r="173">
      <c r="D173" s="15"/>
    </row>
    <row r="174">
      <c r="D174" s="15"/>
    </row>
    <row r="175">
      <c r="D175" s="15"/>
    </row>
    <row r="176">
      <c r="D176" s="15"/>
    </row>
    <row r="177">
      <c r="D177" s="15"/>
    </row>
    <row r="178">
      <c r="D178" s="15"/>
    </row>
    <row r="179">
      <c r="D179" s="15"/>
    </row>
    <row r="180">
      <c r="D180" s="15"/>
    </row>
    <row r="181">
      <c r="D181" s="15"/>
    </row>
    <row r="182">
      <c r="D182" s="15"/>
    </row>
    <row r="183">
      <c r="D183" s="15"/>
    </row>
    <row r="184">
      <c r="D184" s="15"/>
    </row>
    <row r="185">
      <c r="D185" s="15"/>
    </row>
    <row r="186">
      <c r="D186" s="15"/>
    </row>
    <row r="187">
      <c r="D187" s="15"/>
    </row>
    <row r="188">
      <c r="D188" s="15"/>
    </row>
    <row r="189">
      <c r="D189" s="15"/>
    </row>
    <row r="190">
      <c r="D190" s="15"/>
    </row>
    <row r="191">
      <c r="D191" s="15"/>
    </row>
    <row r="192">
      <c r="D192" s="15"/>
    </row>
    <row r="193">
      <c r="D193" s="15"/>
    </row>
    <row r="194">
      <c r="D194" s="15"/>
    </row>
    <row r="195">
      <c r="D195" s="15"/>
    </row>
    <row r="196">
      <c r="D196" s="15"/>
    </row>
    <row r="197">
      <c r="D197" s="15"/>
    </row>
    <row r="198">
      <c r="D198" s="15"/>
    </row>
    <row r="199">
      <c r="D199" s="15"/>
    </row>
    <row r="200">
      <c r="D200" s="15"/>
    </row>
    <row r="201">
      <c r="D201" s="15"/>
    </row>
    <row r="202">
      <c r="D202" s="15"/>
    </row>
    <row r="203">
      <c r="D203" s="15"/>
    </row>
    <row r="204">
      <c r="D204" s="15"/>
    </row>
    <row r="205">
      <c r="D205" s="15"/>
    </row>
    <row r="206">
      <c r="D206" s="15"/>
    </row>
    <row r="207">
      <c r="D207" s="15"/>
    </row>
    <row r="208">
      <c r="D208" s="15"/>
    </row>
    <row r="209">
      <c r="D209" s="15"/>
    </row>
    <row r="210">
      <c r="D210" s="15"/>
    </row>
    <row r="211">
      <c r="D211" s="15"/>
    </row>
    <row r="212">
      <c r="D212" s="15"/>
    </row>
    <row r="213">
      <c r="D213" s="15"/>
    </row>
    <row r="214">
      <c r="D214" s="15"/>
    </row>
    <row r="215">
      <c r="D215" s="15"/>
    </row>
    <row r="216">
      <c r="D216" s="15"/>
    </row>
    <row r="217">
      <c r="D217" s="15"/>
    </row>
    <row r="218">
      <c r="D218" s="15"/>
    </row>
    <row r="219">
      <c r="D219" s="15"/>
    </row>
    <row r="220">
      <c r="D220" s="15"/>
    </row>
    <row r="221">
      <c r="D221" s="15"/>
    </row>
    <row r="222">
      <c r="D222" s="15"/>
    </row>
    <row r="223">
      <c r="D223" s="15"/>
    </row>
    <row r="224">
      <c r="D224" s="15"/>
    </row>
    <row r="225">
      <c r="D225" s="15"/>
    </row>
    <row r="226">
      <c r="D226" s="15"/>
    </row>
    <row r="227">
      <c r="D227" s="15"/>
    </row>
    <row r="228">
      <c r="D228" s="15"/>
    </row>
    <row r="229">
      <c r="D229" s="15"/>
    </row>
    <row r="230">
      <c r="D230" s="15"/>
    </row>
    <row r="231">
      <c r="D231" s="15"/>
    </row>
    <row r="232">
      <c r="D232" s="15"/>
    </row>
    <row r="233">
      <c r="D233" s="15"/>
    </row>
    <row r="234">
      <c r="D234" s="15"/>
    </row>
    <row r="235">
      <c r="D235" s="15"/>
    </row>
    <row r="236">
      <c r="D236" s="15"/>
    </row>
    <row r="237">
      <c r="D237" s="15"/>
    </row>
    <row r="238">
      <c r="D238" s="15"/>
    </row>
    <row r="239">
      <c r="D239" s="15"/>
    </row>
    <row r="240">
      <c r="D240" s="15"/>
    </row>
    <row r="241">
      <c r="D241" s="15"/>
    </row>
    <row r="242">
      <c r="D242" s="15"/>
    </row>
    <row r="243">
      <c r="D243" s="15"/>
    </row>
    <row r="244">
      <c r="D244" s="15"/>
    </row>
    <row r="245">
      <c r="D245" s="15"/>
    </row>
    <row r="246">
      <c r="D246" s="15"/>
    </row>
    <row r="247">
      <c r="D247" s="15"/>
    </row>
    <row r="248">
      <c r="D248" s="15"/>
    </row>
    <row r="249">
      <c r="D249" s="15"/>
    </row>
    <row r="250">
      <c r="D250" s="15"/>
    </row>
    <row r="251">
      <c r="D251" s="15"/>
    </row>
    <row r="252">
      <c r="D252" s="15"/>
    </row>
    <row r="253">
      <c r="D253" s="15"/>
    </row>
    <row r="254">
      <c r="D254" s="15"/>
    </row>
    <row r="255">
      <c r="D255" s="15"/>
    </row>
    <row r="256">
      <c r="D256" s="15"/>
    </row>
    <row r="257">
      <c r="D257" s="15"/>
    </row>
    <row r="258">
      <c r="D258" s="15"/>
    </row>
    <row r="259">
      <c r="D259" s="15"/>
    </row>
    <row r="260">
      <c r="D260" s="15"/>
    </row>
    <row r="261">
      <c r="D261" s="15"/>
    </row>
    <row r="262">
      <c r="D262" s="15"/>
    </row>
    <row r="263">
      <c r="D263" s="15"/>
    </row>
    <row r="264">
      <c r="D264" s="15"/>
    </row>
    <row r="265">
      <c r="D265" s="15"/>
    </row>
    <row r="266">
      <c r="D266" s="15"/>
    </row>
    <row r="267">
      <c r="D267" s="15"/>
    </row>
    <row r="268">
      <c r="D268" s="15"/>
    </row>
    <row r="269">
      <c r="D269" s="15"/>
    </row>
    <row r="270">
      <c r="D270" s="15"/>
    </row>
    <row r="271">
      <c r="D271" s="15"/>
    </row>
    <row r="272">
      <c r="D272" s="15"/>
    </row>
    <row r="273">
      <c r="D273" s="15"/>
    </row>
    <row r="274">
      <c r="D274" s="15"/>
    </row>
    <row r="275">
      <c r="D275" s="15"/>
    </row>
    <row r="276">
      <c r="D276" s="15"/>
    </row>
    <row r="277">
      <c r="D277" s="15"/>
    </row>
    <row r="278">
      <c r="D278" s="15"/>
    </row>
    <row r="279">
      <c r="D279" s="15"/>
    </row>
    <row r="280">
      <c r="D280" s="15"/>
    </row>
    <row r="281">
      <c r="D281" s="15"/>
    </row>
    <row r="282">
      <c r="D282" s="15"/>
    </row>
    <row r="283">
      <c r="D283" s="15"/>
    </row>
    <row r="284">
      <c r="D284" s="15"/>
    </row>
    <row r="285">
      <c r="D285" s="15"/>
    </row>
    <row r="286">
      <c r="D286" s="15"/>
    </row>
    <row r="287">
      <c r="D287" s="15"/>
    </row>
    <row r="288">
      <c r="D288" s="15"/>
    </row>
    <row r="289">
      <c r="D289" s="15"/>
    </row>
    <row r="290">
      <c r="D290" s="15"/>
    </row>
    <row r="291">
      <c r="D291" s="15"/>
    </row>
    <row r="292">
      <c r="D292" s="15"/>
    </row>
    <row r="293">
      <c r="D293" s="15"/>
    </row>
    <row r="294">
      <c r="D294" s="15"/>
    </row>
    <row r="295">
      <c r="D295" s="15"/>
    </row>
    <row r="296">
      <c r="D296" s="15"/>
    </row>
    <row r="297">
      <c r="D297" s="15"/>
    </row>
    <row r="298">
      <c r="D298" s="15"/>
    </row>
    <row r="299">
      <c r="D299" s="15"/>
    </row>
    <row r="300">
      <c r="D300" s="15"/>
    </row>
    <row r="301">
      <c r="D301" s="15"/>
    </row>
    <row r="302">
      <c r="D302" s="15"/>
    </row>
    <row r="303">
      <c r="D303" s="15"/>
    </row>
    <row r="304">
      <c r="D304" s="15"/>
    </row>
    <row r="305">
      <c r="D305" s="15"/>
    </row>
    <row r="306">
      <c r="D306" s="15"/>
    </row>
    <row r="307">
      <c r="D307" s="15"/>
    </row>
    <row r="308">
      <c r="D308" s="15"/>
    </row>
    <row r="309">
      <c r="D309" s="15"/>
    </row>
    <row r="310">
      <c r="D310" s="15"/>
    </row>
    <row r="311">
      <c r="D311" s="15"/>
    </row>
    <row r="312">
      <c r="D312" s="15"/>
    </row>
    <row r="313">
      <c r="D313" s="15"/>
    </row>
    <row r="314">
      <c r="D314" s="15"/>
    </row>
    <row r="315">
      <c r="D315" s="15"/>
    </row>
    <row r="316">
      <c r="D316" s="15"/>
    </row>
    <row r="317">
      <c r="D317" s="15"/>
    </row>
    <row r="318">
      <c r="D318" s="15"/>
    </row>
    <row r="319">
      <c r="D319" s="15"/>
    </row>
    <row r="320">
      <c r="D320" s="15"/>
    </row>
    <row r="321">
      <c r="D321" s="15"/>
    </row>
    <row r="322">
      <c r="D322" s="15"/>
    </row>
    <row r="323">
      <c r="D323" s="15"/>
    </row>
    <row r="324">
      <c r="D324" s="15"/>
    </row>
    <row r="325">
      <c r="D325" s="15"/>
    </row>
    <row r="326">
      <c r="D326" s="15"/>
    </row>
    <row r="327">
      <c r="D327" s="15"/>
    </row>
    <row r="328">
      <c r="D328" s="15"/>
    </row>
    <row r="329">
      <c r="D329" s="15"/>
    </row>
    <row r="330">
      <c r="D330" s="15"/>
    </row>
    <row r="331">
      <c r="D331" s="15"/>
    </row>
    <row r="332">
      <c r="D332" s="15"/>
    </row>
    <row r="333">
      <c r="D333" s="15"/>
    </row>
    <row r="334">
      <c r="D334" s="15"/>
    </row>
    <row r="335">
      <c r="D335" s="15"/>
    </row>
    <row r="336">
      <c r="D336" s="15"/>
    </row>
    <row r="337">
      <c r="D337" s="15"/>
    </row>
    <row r="338">
      <c r="D338" s="15"/>
    </row>
    <row r="339">
      <c r="D339" s="15"/>
    </row>
    <row r="340">
      <c r="D340" s="15"/>
    </row>
    <row r="341">
      <c r="D341" s="15"/>
    </row>
    <row r="342">
      <c r="D342" s="15"/>
    </row>
    <row r="343">
      <c r="D343" s="15"/>
    </row>
    <row r="344">
      <c r="D344" s="15"/>
    </row>
    <row r="345">
      <c r="D345" s="15"/>
    </row>
    <row r="346">
      <c r="D346" s="15"/>
    </row>
    <row r="347">
      <c r="D347" s="15"/>
    </row>
    <row r="348">
      <c r="D348" s="15"/>
    </row>
    <row r="349">
      <c r="D349" s="15"/>
    </row>
    <row r="350">
      <c r="D350" s="15"/>
    </row>
    <row r="351">
      <c r="D351" s="15"/>
    </row>
    <row r="352">
      <c r="D352" s="15"/>
    </row>
    <row r="353">
      <c r="D353" s="15"/>
    </row>
    <row r="354">
      <c r="D354" s="15"/>
    </row>
    <row r="355">
      <c r="D355" s="15"/>
    </row>
    <row r="356">
      <c r="D356" s="15"/>
    </row>
    <row r="357">
      <c r="D357" s="15"/>
    </row>
    <row r="358">
      <c r="D358" s="15"/>
    </row>
    <row r="359">
      <c r="D359" s="15"/>
    </row>
    <row r="360">
      <c r="D360" s="15"/>
    </row>
    <row r="361">
      <c r="D361" s="15"/>
    </row>
    <row r="362">
      <c r="D362" s="15"/>
    </row>
    <row r="363">
      <c r="D363" s="15"/>
    </row>
    <row r="364">
      <c r="D364" s="15"/>
    </row>
    <row r="365">
      <c r="D365" s="15"/>
    </row>
    <row r="366">
      <c r="D366" s="15"/>
    </row>
    <row r="367">
      <c r="D367" s="15"/>
    </row>
    <row r="368">
      <c r="D368" s="15"/>
    </row>
    <row r="369">
      <c r="D369" s="15"/>
    </row>
    <row r="370">
      <c r="D370" s="15"/>
    </row>
    <row r="371">
      <c r="D371" s="15"/>
    </row>
    <row r="372">
      <c r="D372" s="15"/>
    </row>
    <row r="373">
      <c r="D373" s="15"/>
    </row>
    <row r="374">
      <c r="D374" s="15"/>
    </row>
    <row r="375">
      <c r="D375" s="15"/>
    </row>
    <row r="376">
      <c r="D376" s="15"/>
    </row>
    <row r="377">
      <c r="D377" s="15"/>
    </row>
    <row r="378">
      <c r="D378" s="15"/>
    </row>
    <row r="379">
      <c r="D379" s="15"/>
    </row>
    <row r="380">
      <c r="D380" s="15"/>
    </row>
    <row r="381">
      <c r="D381" s="15"/>
    </row>
    <row r="382">
      <c r="D382" s="15"/>
    </row>
    <row r="383">
      <c r="D383" s="15"/>
    </row>
    <row r="384">
      <c r="D384" s="15"/>
    </row>
    <row r="385">
      <c r="D385" s="15"/>
    </row>
    <row r="386">
      <c r="D386" s="15"/>
    </row>
    <row r="387">
      <c r="D387" s="15"/>
    </row>
    <row r="388">
      <c r="D388" s="15"/>
    </row>
    <row r="389">
      <c r="D389" s="15"/>
    </row>
    <row r="390">
      <c r="D390" s="15"/>
    </row>
    <row r="391">
      <c r="D391" s="15"/>
    </row>
    <row r="392">
      <c r="D392" s="15"/>
    </row>
    <row r="393">
      <c r="D393" s="15"/>
    </row>
    <row r="394">
      <c r="D394" s="15"/>
    </row>
    <row r="395">
      <c r="D395" s="15"/>
    </row>
    <row r="396">
      <c r="D396" s="15"/>
    </row>
    <row r="397">
      <c r="D397" s="15"/>
    </row>
    <row r="398">
      <c r="D398" s="15"/>
    </row>
    <row r="399">
      <c r="D399" s="15"/>
    </row>
    <row r="400">
      <c r="D400" s="15"/>
    </row>
    <row r="401">
      <c r="D401" s="15"/>
    </row>
    <row r="402">
      <c r="D402" s="15"/>
    </row>
    <row r="403">
      <c r="D403" s="15"/>
    </row>
    <row r="404">
      <c r="D404" s="15"/>
    </row>
    <row r="405">
      <c r="D405" s="15"/>
    </row>
    <row r="406">
      <c r="D406" s="15"/>
    </row>
    <row r="407">
      <c r="D407" s="15"/>
    </row>
    <row r="408">
      <c r="D408" s="15"/>
    </row>
    <row r="409">
      <c r="D409" s="15"/>
    </row>
    <row r="410">
      <c r="D410" s="15"/>
    </row>
    <row r="411">
      <c r="D411" s="15"/>
    </row>
    <row r="412">
      <c r="D412" s="15"/>
    </row>
    <row r="413">
      <c r="D413" s="15"/>
    </row>
    <row r="414">
      <c r="D414" s="15"/>
    </row>
    <row r="415">
      <c r="D415" s="15"/>
    </row>
    <row r="416">
      <c r="D416" s="15"/>
    </row>
    <row r="417">
      <c r="D417" s="15"/>
    </row>
    <row r="418">
      <c r="D418" s="15"/>
    </row>
    <row r="419">
      <c r="D419" s="15"/>
    </row>
    <row r="420">
      <c r="D420" s="15"/>
    </row>
    <row r="421">
      <c r="D421" s="15"/>
    </row>
    <row r="422">
      <c r="D422" s="15"/>
    </row>
    <row r="423">
      <c r="D423" s="15"/>
    </row>
    <row r="424">
      <c r="D424" s="15"/>
    </row>
    <row r="425">
      <c r="D425" s="15"/>
    </row>
    <row r="426">
      <c r="D426" s="15"/>
    </row>
    <row r="427">
      <c r="D427" s="15"/>
    </row>
    <row r="428">
      <c r="D428" s="15"/>
    </row>
    <row r="429">
      <c r="D429" s="15"/>
    </row>
    <row r="430">
      <c r="D430" s="15"/>
    </row>
    <row r="431">
      <c r="D431" s="15"/>
    </row>
    <row r="432">
      <c r="D432" s="15"/>
    </row>
    <row r="433">
      <c r="D433" s="15"/>
    </row>
    <row r="434">
      <c r="D434" s="15"/>
    </row>
    <row r="435">
      <c r="D435" s="15"/>
    </row>
    <row r="436">
      <c r="D436" s="15"/>
    </row>
    <row r="437">
      <c r="D437" s="15"/>
    </row>
    <row r="438">
      <c r="D438" s="15"/>
    </row>
    <row r="439">
      <c r="D439" s="15"/>
    </row>
    <row r="440">
      <c r="D440" s="15"/>
    </row>
    <row r="441">
      <c r="D441" s="15"/>
    </row>
    <row r="442">
      <c r="D442" s="15"/>
    </row>
    <row r="443">
      <c r="D443" s="15"/>
    </row>
    <row r="444">
      <c r="D444" s="15"/>
    </row>
    <row r="445">
      <c r="D445" s="15"/>
    </row>
    <row r="446">
      <c r="D446" s="15"/>
    </row>
    <row r="447">
      <c r="D447" s="15"/>
    </row>
    <row r="448">
      <c r="D448" s="15"/>
    </row>
    <row r="449">
      <c r="D449" s="15"/>
    </row>
    <row r="450">
      <c r="D450" s="15"/>
    </row>
    <row r="451">
      <c r="D451" s="15"/>
    </row>
    <row r="452">
      <c r="D452" s="15"/>
    </row>
    <row r="453">
      <c r="D453" s="15"/>
    </row>
    <row r="454">
      <c r="D454" s="15"/>
    </row>
    <row r="455">
      <c r="D455" s="15"/>
    </row>
    <row r="456">
      <c r="D456" s="15"/>
    </row>
    <row r="457">
      <c r="D457" s="15"/>
    </row>
    <row r="458">
      <c r="D458" s="15"/>
    </row>
    <row r="459">
      <c r="D459" s="15"/>
    </row>
    <row r="460">
      <c r="D460" s="15"/>
    </row>
    <row r="461">
      <c r="D461" s="15"/>
    </row>
    <row r="462">
      <c r="D462" s="15"/>
    </row>
    <row r="463">
      <c r="D463" s="15"/>
    </row>
    <row r="464">
      <c r="D464" s="15"/>
    </row>
    <row r="465">
      <c r="D465" s="15"/>
    </row>
    <row r="466">
      <c r="D466" s="15"/>
    </row>
    <row r="467">
      <c r="D467" s="15"/>
    </row>
    <row r="468">
      <c r="D468" s="15"/>
    </row>
    <row r="469">
      <c r="D469" s="15"/>
    </row>
    <row r="470">
      <c r="D470" s="15"/>
    </row>
    <row r="471">
      <c r="D471" s="15"/>
    </row>
    <row r="472">
      <c r="D472" s="15"/>
    </row>
    <row r="473">
      <c r="D473" s="15"/>
    </row>
    <row r="474">
      <c r="D474" s="15"/>
    </row>
    <row r="475">
      <c r="D475" s="15"/>
    </row>
    <row r="476">
      <c r="D476" s="15"/>
    </row>
    <row r="477">
      <c r="D477" s="15"/>
    </row>
    <row r="478">
      <c r="D478" s="15"/>
    </row>
    <row r="479">
      <c r="D479" s="15"/>
    </row>
    <row r="480">
      <c r="D480" s="15"/>
    </row>
    <row r="481">
      <c r="D481" s="15"/>
    </row>
    <row r="482">
      <c r="D482" s="15"/>
    </row>
    <row r="483">
      <c r="D483" s="15"/>
    </row>
    <row r="484">
      <c r="D484" s="15"/>
    </row>
    <row r="485">
      <c r="D485" s="15"/>
    </row>
    <row r="486">
      <c r="D486" s="15"/>
    </row>
    <row r="487">
      <c r="D487" s="15"/>
    </row>
    <row r="488">
      <c r="D488" s="15"/>
    </row>
    <row r="489">
      <c r="D489" s="15"/>
    </row>
    <row r="490">
      <c r="D490" s="15"/>
    </row>
    <row r="491">
      <c r="D491" s="15"/>
    </row>
    <row r="492">
      <c r="D492" s="15"/>
    </row>
    <row r="493">
      <c r="D493" s="15"/>
    </row>
    <row r="494">
      <c r="D494" s="15"/>
    </row>
    <row r="495">
      <c r="D495" s="15"/>
    </row>
    <row r="496">
      <c r="D496" s="15"/>
    </row>
    <row r="497">
      <c r="D497" s="15"/>
    </row>
    <row r="498">
      <c r="D498" s="15"/>
    </row>
    <row r="499">
      <c r="D499" s="15"/>
    </row>
    <row r="500">
      <c r="D500" s="15"/>
    </row>
    <row r="501">
      <c r="D501" s="15"/>
    </row>
    <row r="502">
      <c r="D502" s="15"/>
    </row>
    <row r="503">
      <c r="D503" s="15"/>
    </row>
    <row r="504">
      <c r="D504" s="15"/>
    </row>
    <row r="505">
      <c r="D505" s="15"/>
    </row>
    <row r="506">
      <c r="D506" s="15"/>
    </row>
    <row r="507">
      <c r="D507" s="15"/>
    </row>
    <row r="508">
      <c r="D508" s="15"/>
    </row>
    <row r="509">
      <c r="D509" s="15"/>
    </row>
    <row r="510">
      <c r="D510" s="15"/>
    </row>
    <row r="511">
      <c r="D511" s="15"/>
    </row>
    <row r="512">
      <c r="D512" s="15"/>
    </row>
    <row r="513">
      <c r="D513" s="15"/>
    </row>
    <row r="514">
      <c r="D514" s="15"/>
    </row>
    <row r="515">
      <c r="D515" s="15"/>
    </row>
    <row r="516">
      <c r="D516" s="15"/>
    </row>
    <row r="517">
      <c r="D517" s="15"/>
    </row>
    <row r="518">
      <c r="D518" s="15"/>
    </row>
    <row r="519">
      <c r="D519" s="15"/>
    </row>
    <row r="520">
      <c r="D520" s="15"/>
    </row>
    <row r="521">
      <c r="D521" s="15"/>
    </row>
    <row r="522">
      <c r="D522" s="15"/>
    </row>
    <row r="523">
      <c r="D523" s="15"/>
    </row>
    <row r="524">
      <c r="D524" s="15"/>
    </row>
    <row r="525">
      <c r="D525" s="15"/>
    </row>
    <row r="526">
      <c r="D526" s="15"/>
    </row>
    <row r="527">
      <c r="D527" s="15"/>
    </row>
    <row r="528">
      <c r="D528" s="15"/>
    </row>
    <row r="529">
      <c r="D529" s="15"/>
    </row>
    <row r="530">
      <c r="D530" s="15"/>
    </row>
    <row r="531">
      <c r="D531" s="15"/>
    </row>
    <row r="532">
      <c r="D532" s="15"/>
    </row>
    <row r="533">
      <c r="D533" s="15"/>
    </row>
    <row r="534">
      <c r="D534" s="15"/>
    </row>
    <row r="535">
      <c r="D535" s="15"/>
    </row>
    <row r="536">
      <c r="D536" s="15"/>
    </row>
    <row r="537">
      <c r="D537" s="15"/>
    </row>
    <row r="538">
      <c r="D538" s="15"/>
    </row>
    <row r="539">
      <c r="D539" s="15"/>
    </row>
    <row r="540">
      <c r="D540" s="15"/>
    </row>
    <row r="541">
      <c r="D541" s="15"/>
    </row>
    <row r="542">
      <c r="D542" s="15"/>
    </row>
    <row r="543">
      <c r="D543" s="15"/>
    </row>
    <row r="544">
      <c r="D544" s="15"/>
    </row>
    <row r="545">
      <c r="D545" s="15"/>
    </row>
    <row r="546">
      <c r="D546" s="15"/>
    </row>
    <row r="547">
      <c r="D547" s="15"/>
    </row>
    <row r="548">
      <c r="D548" s="15"/>
    </row>
    <row r="549">
      <c r="D549" s="15"/>
    </row>
    <row r="550">
      <c r="D550" s="15"/>
    </row>
    <row r="551">
      <c r="D551" s="15"/>
    </row>
    <row r="552">
      <c r="D552" s="15"/>
    </row>
    <row r="553">
      <c r="D553" s="15"/>
    </row>
    <row r="554">
      <c r="D554" s="15"/>
    </row>
    <row r="555">
      <c r="D555" s="15"/>
    </row>
    <row r="556">
      <c r="D556" s="15"/>
    </row>
    <row r="557">
      <c r="D557" s="15"/>
    </row>
    <row r="558">
      <c r="D558" s="15"/>
    </row>
    <row r="559">
      <c r="D559" s="15"/>
    </row>
    <row r="560">
      <c r="D560" s="15"/>
    </row>
    <row r="561">
      <c r="D561" s="15"/>
    </row>
    <row r="562">
      <c r="D562" s="15"/>
    </row>
    <row r="563">
      <c r="D563" s="15"/>
    </row>
    <row r="564">
      <c r="D564" s="15"/>
    </row>
    <row r="565">
      <c r="D565" s="15"/>
    </row>
    <row r="566">
      <c r="D566" s="15"/>
    </row>
    <row r="567">
      <c r="D567" s="15"/>
    </row>
    <row r="568">
      <c r="D568" s="15"/>
    </row>
    <row r="569">
      <c r="D569" s="15"/>
    </row>
    <row r="570">
      <c r="D570" s="15"/>
    </row>
    <row r="571">
      <c r="D571" s="15"/>
    </row>
    <row r="572">
      <c r="D572" s="15"/>
    </row>
    <row r="573">
      <c r="D573" s="15"/>
    </row>
    <row r="574">
      <c r="D574" s="15"/>
    </row>
    <row r="575">
      <c r="D575" s="15"/>
    </row>
    <row r="576">
      <c r="D576" s="15"/>
    </row>
    <row r="577">
      <c r="D577" s="15"/>
    </row>
    <row r="578">
      <c r="D578" s="15"/>
    </row>
    <row r="579">
      <c r="D579" s="15"/>
    </row>
    <row r="580">
      <c r="D580" s="15"/>
    </row>
    <row r="581">
      <c r="D581" s="15"/>
    </row>
    <row r="582">
      <c r="D582" s="15"/>
    </row>
    <row r="583">
      <c r="D583" s="15"/>
    </row>
    <row r="584">
      <c r="D584" s="15"/>
    </row>
    <row r="585">
      <c r="D585" s="15"/>
    </row>
    <row r="586">
      <c r="D586" s="15"/>
    </row>
    <row r="587">
      <c r="D587" s="15"/>
    </row>
    <row r="588">
      <c r="D588" s="15"/>
    </row>
    <row r="589">
      <c r="D589" s="15"/>
    </row>
    <row r="590">
      <c r="D590" s="15"/>
    </row>
    <row r="591">
      <c r="D591" s="15"/>
    </row>
    <row r="592">
      <c r="D592" s="15"/>
    </row>
    <row r="593">
      <c r="D593" s="15"/>
    </row>
    <row r="594">
      <c r="D594" s="15"/>
    </row>
    <row r="595">
      <c r="D595" s="15"/>
    </row>
    <row r="596">
      <c r="D596" s="15"/>
    </row>
    <row r="597">
      <c r="D597" s="15"/>
    </row>
    <row r="598">
      <c r="D598" s="15"/>
    </row>
    <row r="599">
      <c r="D599" s="15"/>
    </row>
    <row r="600">
      <c r="D600" s="15"/>
    </row>
    <row r="601">
      <c r="D601" s="15"/>
    </row>
    <row r="602">
      <c r="D602" s="15"/>
    </row>
    <row r="603">
      <c r="D603" s="15"/>
    </row>
    <row r="604">
      <c r="D604" s="15"/>
    </row>
    <row r="605">
      <c r="D605" s="15"/>
    </row>
    <row r="606">
      <c r="D606" s="15"/>
    </row>
    <row r="607">
      <c r="D607" s="15"/>
    </row>
    <row r="608">
      <c r="D608" s="15"/>
    </row>
    <row r="609">
      <c r="D609" s="15"/>
    </row>
    <row r="610">
      <c r="D610" s="15"/>
    </row>
    <row r="611">
      <c r="D611" s="15"/>
    </row>
    <row r="612">
      <c r="D612" s="15"/>
    </row>
    <row r="613">
      <c r="D613" s="15"/>
    </row>
    <row r="614">
      <c r="D614" s="15"/>
    </row>
    <row r="615">
      <c r="D615" s="15"/>
    </row>
    <row r="616">
      <c r="D616" s="15"/>
    </row>
    <row r="617">
      <c r="D617" s="15"/>
    </row>
    <row r="618">
      <c r="D618" s="15"/>
    </row>
    <row r="619">
      <c r="D619" s="15"/>
    </row>
    <row r="620">
      <c r="D620" s="15"/>
    </row>
    <row r="621">
      <c r="D621" s="15"/>
    </row>
    <row r="622">
      <c r="D622" s="15"/>
    </row>
    <row r="623">
      <c r="D623" s="15"/>
    </row>
    <row r="624">
      <c r="D624" s="15"/>
    </row>
    <row r="625">
      <c r="D625" s="15"/>
    </row>
    <row r="626">
      <c r="D626" s="15"/>
    </row>
    <row r="627">
      <c r="D627" s="15"/>
    </row>
    <row r="628">
      <c r="D628" s="15"/>
    </row>
    <row r="629">
      <c r="D629" s="15"/>
    </row>
    <row r="630">
      <c r="D630" s="15"/>
    </row>
    <row r="631">
      <c r="D631" s="15"/>
    </row>
    <row r="632">
      <c r="D632" s="15"/>
    </row>
    <row r="633">
      <c r="D633" s="15"/>
    </row>
    <row r="634">
      <c r="D634" s="15"/>
    </row>
    <row r="635">
      <c r="D635" s="15"/>
    </row>
    <row r="636">
      <c r="D636" s="15"/>
    </row>
    <row r="637">
      <c r="D637" s="15"/>
    </row>
    <row r="638">
      <c r="D638" s="15"/>
    </row>
    <row r="639">
      <c r="D639" s="15"/>
    </row>
    <row r="640">
      <c r="D640" s="15"/>
    </row>
    <row r="641">
      <c r="D641" s="15"/>
    </row>
    <row r="642">
      <c r="D642" s="15"/>
    </row>
    <row r="643">
      <c r="D643" s="15"/>
    </row>
    <row r="644">
      <c r="D644" s="15"/>
    </row>
    <row r="645">
      <c r="D645" s="15"/>
    </row>
    <row r="646">
      <c r="D646" s="15"/>
    </row>
    <row r="647">
      <c r="D647" s="15"/>
    </row>
    <row r="648">
      <c r="D648" s="15"/>
    </row>
    <row r="649">
      <c r="D649" s="15"/>
    </row>
    <row r="650">
      <c r="D650" s="15"/>
    </row>
    <row r="651">
      <c r="D651" s="15"/>
    </row>
    <row r="652">
      <c r="D652" s="15"/>
    </row>
    <row r="653">
      <c r="D653" s="15"/>
    </row>
    <row r="654">
      <c r="D654" s="15"/>
    </row>
    <row r="655">
      <c r="D655" s="15"/>
    </row>
    <row r="656">
      <c r="D656" s="15"/>
    </row>
    <row r="657">
      <c r="D657" s="15"/>
    </row>
    <row r="658">
      <c r="D658" s="15"/>
    </row>
    <row r="659">
      <c r="D659" s="15"/>
    </row>
    <row r="660">
      <c r="D660" s="15"/>
    </row>
    <row r="661">
      <c r="D661" s="15"/>
    </row>
    <row r="662">
      <c r="D662" s="15"/>
    </row>
    <row r="663">
      <c r="D663" s="15"/>
    </row>
    <row r="664">
      <c r="D664" s="15"/>
    </row>
    <row r="665">
      <c r="D665" s="15"/>
    </row>
    <row r="666">
      <c r="D666" s="15"/>
    </row>
    <row r="667">
      <c r="D667" s="15"/>
    </row>
    <row r="668">
      <c r="D668" s="15"/>
    </row>
    <row r="669">
      <c r="D669" s="15"/>
    </row>
    <row r="670">
      <c r="D670" s="15"/>
    </row>
    <row r="671">
      <c r="D671" s="15"/>
    </row>
    <row r="672">
      <c r="D672" s="15"/>
    </row>
    <row r="673">
      <c r="D673" s="15"/>
    </row>
    <row r="674">
      <c r="D674" s="15"/>
    </row>
    <row r="675">
      <c r="D675" s="15"/>
    </row>
    <row r="676">
      <c r="D676" s="15"/>
    </row>
    <row r="677">
      <c r="D677" s="15"/>
    </row>
    <row r="678">
      <c r="D678" s="15"/>
    </row>
    <row r="679">
      <c r="D679" s="15"/>
    </row>
    <row r="680">
      <c r="D680" s="15"/>
    </row>
    <row r="681">
      <c r="D681" s="15"/>
    </row>
    <row r="682">
      <c r="D682" s="15"/>
    </row>
    <row r="683">
      <c r="D683" s="15"/>
    </row>
    <row r="684">
      <c r="D684" s="15"/>
    </row>
    <row r="685">
      <c r="D685" s="15"/>
    </row>
    <row r="686">
      <c r="D686" s="15"/>
    </row>
    <row r="687">
      <c r="D687" s="15"/>
    </row>
    <row r="688">
      <c r="D688" s="15"/>
    </row>
    <row r="689">
      <c r="D689" s="15"/>
    </row>
    <row r="690">
      <c r="D690" s="15"/>
    </row>
    <row r="691">
      <c r="D691" s="15"/>
    </row>
    <row r="692">
      <c r="D692" s="15"/>
    </row>
    <row r="693">
      <c r="D693" s="15"/>
    </row>
    <row r="694">
      <c r="D694" s="15"/>
    </row>
    <row r="695">
      <c r="D695" s="15"/>
    </row>
    <row r="696">
      <c r="D696" s="15"/>
    </row>
    <row r="697">
      <c r="D697" s="15"/>
    </row>
    <row r="698">
      <c r="D698" s="15"/>
    </row>
    <row r="699">
      <c r="D699" s="15"/>
    </row>
    <row r="700">
      <c r="D700" s="15"/>
    </row>
    <row r="701">
      <c r="D701" s="15"/>
    </row>
    <row r="702">
      <c r="D702" s="15"/>
    </row>
    <row r="703">
      <c r="D703" s="15"/>
    </row>
    <row r="704">
      <c r="D704" s="15"/>
    </row>
    <row r="705">
      <c r="D705" s="15"/>
    </row>
    <row r="706">
      <c r="D706" s="15"/>
    </row>
    <row r="707">
      <c r="D707" s="15"/>
    </row>
    <row r="708">
      <c r="D708" s="15"/>
    </row>
    <row r="709">
      <c r="D709" s="15"/>
    </row>
    <row r="710">
      <c r="D710" s="15"/>
    </row>
    <row r="711">
      <c r="D711" s="15"/>
    </row>
    <row r="712">
      <c r="D712" s="15"/>
    </row>
    <row r="713">
      <c r="D713" s="15"/>
    </row>
    <row r="714">
      <c r="D714" s="15"/>
    </row>
    <row r="715">
      <c r="D715" s="15"/>
    </row>
    <row r="716">
      <c r="D716" s="15"/>
    </row>
    <row r="717">
      <c r="D717" s="15"/>
    </row>
    <row r="718">
      <c r="D718" s="15"/>
    </row>
    <row r="719">
      <c r="D719" s="15"/>
    </row>
    <row r="720">
      <c r="D720" s="15"/>
    </row>
    <row r="721">
      <c r="D721" s="15"/>
    </row>
    <row r="722">
      <c r="D722" s="15"/>
    </row>
    <row r="723">
      <c r="D723" s="15"/>
    </row>
    <row r="724">
      <c r="D724" s="15"/>
    </row>
    <row r="725">
      <c r="D725" s="15"/>
    </row>
    <row r="726">
      <c r="D726" s="15"/>
    </row>
    <row r="727">
      <c r="D727" s="15"/>
    </row>
    <row r="728">
      <c r="D728" s="15"/>
    </row>
    <row r="729">
      <c r="D729" s="15"/>
    </row>
    <row r="730">
      <c r="D730" s="15"/>
    </row>
    <row r="731">
      <c r="D731" s="15"/>
    </row>
    <row r="732">
      <c r="D732" s="15"/>
    </row>
    <row r="733">
      <c r="D733" s="15"/>
    </row>
    <row r="734">
      <c r="D734" s="15"/>
    </row>
    <row r="735">
      <c r="D735" s="15"/>
    </row>
    <row r="736">
      <c r="D736" s="15"/>
    </row>
    <row r="737">
      <c r="D737" s="15"/>
    </row>
    <row r="738">
      <c r="D738" s="15"/>
    </row>
    <row r="739">
      <c r="D739" s="15"/>
    </row>
    <row r="740">
      <c r="D740" s="15"/>
    </row>
    <row r="741">
      <c r="D741" s="15"/>
    </row>
    <row r="742">
      <c r="D742" s="15"/>
    </row>
    <row r="743">
      <c r="D743" s="15"/>
    </row>
    <row r="744">
      <c r="D744" s="15"/>
    </row>
    <row r="745">
      <c r="D745" s="15"/>
    </row>
    <row r="746">
      <c r="D746" s="15"/>
    </row>
    <row r="747">
      <c r="D747" s="15"/>
    </row>
    <row r="748">
      <c r="D748" s="15"/>
    </row>
    <row r="749">
      <c r="D749" s="15"/>
    </row>
    <row r="750">
      <c r="D750" s="15"/>
    </row>
    <row r="751">
      <c r="D751" s="15"/>
    </row>
    <row r="752">
      <c r="D752" s="15"/>
    </row>
    <row r="753">
      <c r="D753" s="15"/>
    </row>
    <row r="754">
      <c r="D754" s="15"/>
    </row>
    <row r="755">
      <c r="D755" s="15"/>
    </row>
    <row r="756">
      <c r="D756" s="15"/>
    </row>
    <row r="757">
      <c r="D757" s="15"/>
    </row>
    <row r="758">
      <c r="D758" s="15"/>
    </row>
    <row r="759">
      <c r="D759" s="15"/>
    </row>
    <row r="760">
      <c r="D760" s="15"/>
    </row>
    <row r="761">
      <c r="D761" s="15"/>
    </row>
    <row r="762">
      <c r="D762" s="15"/>
    </row>
    <row r="763">
      <c r="D763" s="15"/>
    </row>
    <row r="764">
      <c r="D764" s="15"/>
    </row>
    <row r="765">
      <c r="D765" s="15"/>
    </row>
    <row r="766">
      <c r="D766" s="15"/>
    </row>
    <row r="767">
      <c r="D767" s="15"/>
    </row>
    <row r="768">
      <c r="D768" s="15"/>
    </row>
    <row r="769">
      <c r="D769" s="15"/>
    </row>
    <row r="770">
      <c r="D770" s="15"/>
    </row>
    <row r="771">
      <c r="D771" s="15"/>
    </row>
    <row r="772">
      <c r="D772" s="15"/>
    </row>
    <row r="773">
      <c r="D773" s="15"/>
    </row>
    <row r="774">
      <c r="D774" s="15"/>
    </row>
    <row r="775">
      <c r="D775" s="15"/>
    </row>
    <row r="776">
      <c r="D776" s="15"/>
    </row>
    <row r="777">
      <c r="D777" s="15"/>
    </row>
    <row r="778">
      <c r="D778" s="15"/>
    </row>
    <row r="779">
      <c r="D779" s="15"/>
    </row>
    <row r="780">
      <c r="D780" s="15"/>
    </row>
    <row r="781">
      <c r="D781" s="15"/>
    </row>
    <row r="782">
      <c r="D782" s="15"/>
    </row>
    <row r="783">
      <c r="D783" s="15"/>
    </row>
    <row r="784">
      <c r="D784" s="15"/>
    </row>
    <row r="785">
      <c r="D785" s="15"/>
    </row>
    <row r="786">
      <c r="D786" s="15"/>
    </row>
    <row r="787">
      <c r="D787" s="15"/>
    </row>
    <row r="788">
      <c r="D788" s="15"/>
    </row>
    <row r="789">
      <c r="D789" s="15"/>
    </row>
    <row r="790">
      <c r="D790" s="15"/>
    </row>
    <row r="791">
      <c r="D791" s="15"/>
    </row>
    <row r="792">
      <c r="D792" s="15"/>
    </row>
    <row r="793">
      <c r="D793" s="15"/>
    </row>
    <row r="794">
      <c r="D794" s="15"/>
    </row>
    <row r="795">
      <c r="D795" s="15"/>
    </row>
    <row r="796">
      <c r="D796" s="15"/>
    </row>
    <row r="797">
      <c r="D797" s="15"/>
    </row>
    <row r="798">
      <c r="D798" s="15"/>
    </row>
    <row r="799">
      <c r="D799" s="15"/>
    </row>
    <row r="800">
      <c r="D800" s="15"/>
    </row>
    <row r="801">
      <c r="D801" s="15"/>
    </row>
    <row r="802">
      <c r="D802" s="15"/>
    </row>
    <row r="803">
      <c r="D803" s="15"/>
    </row>
    <row r="804">
      <c r="D804" s="15"/>
    </row>
    <row r="805">
      <c r="D805" s="15"/>
    </row>
    <row r="806">
      <c r="D806" s="15"/>
    </row>
    <row r="807">
      <c r="D807" s="15"/>
    </row>
    <row r="808">
      <c r="D808" s="15"/>
    </row>
    <row r="809">
      <c r="D809" s="15"/>
    </row>
    <row r="810">
      <c r="D810" s="15"/>
    </row>
    <row r="811">
      <c r="D811" s="15"/>
    </row>
    <row r="812">
      <c r="D812" s="15"/>
    </row>
    <row r="813">
      <c r="D813" s="15"/>
    </row>
    <row r="814">
      <c r="D814" s="15"/>
    </row>
    <row r="815">
      <c r="D815" s="15"/>
    </row>
    <row r="816">
      <c r="D816" s="15"/>
    </row>
    <row r="817">
      <c r="D817" s="15"/>
    </row>
    <row r="818">
      <c r="D818" s="15"/>
    </row>
    <row r="819">
      <c r="D819" s="15"/>
    </row>
    <row r="820">
      <c r="D820" s="15"/>
    </row>
    <row r="821">
      <c r="D821" s="15"/>
    </row>
    <row r="822">
      <c r="D822" s="15"/>
    </row>
    <row r="823">
      <c r="D823" s="15"/>
    </row>
    <row r="824">
      <c r="D824" s="15"/>
    </row>
    <row r="825">
      <c r="D825" s="15"/>
    </row>
    <row r="826">
      <c r="D826" s="15"/>
    </row>
    <row r="827">
      <c r="D827" s="15"/>
    </row>
    <row r="828">
      <c r="D828" s="15"/>
    </row>
    <row r="829">
      <c r="D829" s="15"/>
    </row>
    <row r="830">
      <c r="D830" s="15"/>
    </row>
    <row r="831">
      <c r="D831" s="15"/>
    </row>
    <row r="832">
      <c r="D832" s="15"/>
    </row>
    <row r="833">
      <c r="D833" s="15"/>
    </row>
    <row r="834">
      <c r="D834" s="15"/>
    </row>
    <row r="835">
      <c r="D835" s="15"/>
    </row>
    <row r="836">
      <c r="D836" s="15"/>
    </row>
    <row r="837">
      <c r="D837" s="15"/>
    </row>
    <row r="838">
      <c r="D838" s="15"/>
    </row>
    <row r="839">
      <c r="D839" s="15"/>
    </row>
    <row r="840">
      <c r="D840" s="15"/>
    </row>
    <row r="841">
      <c r="D841" s="15"/>
    </row>
    <row r="842">
      <c r="D842" s="15"/>
    </row>
    <row r="843">
      <c r="D843" s="15"/>
    </row>
    <row r="844">
      <c r="D844" s="15"/>
    </row>
    <row r="845">
      <c r="D845" s="15"/>
    </row>
    <row r="846">
      <c r="D846" s="15"/>
    </row>
    <row r="847">
      <c r="D847" s="15"/>
    </row>
    <row r="848">
      <c r="D848" s="15"/>
    </row>
    <row r="849">
      <c r="D849" s="15"/>
    </row>
    <row r="850">
      <c r="D850" s="15"/>
    </row>
    <row r="851">
      <c r="D851" s="15"/>
    </row>
    <row r="852">
      <c r="D852" s="15"/>
    </row>
    <row r="853">
      <c r="D853" s="15"/>
    </row>
    <row r="854">
      <c r="D854" s="15"/>
    </row>
    <row r="855">
      <c r="D855" s="15"/>
    </row>
    <row r="856">
      <c r="D856" s="15"/>
    </row>
    <row r="857">
      <c r="D857" s="15"/>
    </row>
    <row r="858">
      <c r="D858" s="15"/>
    </row>
    <row r="859">
      <c r="D859" s="15"/>
    </row>
    <row r="860">
      <c r="D860" s="15"/>
    </row>
    <row r="861">
      <c r="D861" s="15"/>
    </row>
    <row r="862">
      <c r="D862" s="15"/>
    </row>
    <row r="863">
      <c r="D863" s="15"/>
    </row>
    <row r="864">
      <c r="D864" s="15"/>
    </row>
    <row r="865">
      <c r="D865" s="15"/>
    </row>
    <row r="866">
      <c r="D866" s="15"/>
    </row>
    <row r="867">
      <c r="D867" s="15"/>
    </row>
    <row r="868">
      <c r="D868" s="15"/>
    </row>
    <row r="869">
      <c r="D869" s="15"/>
    </row>
    <row r="870">
      <c r="D870" s="15"/>
    </row>
    <row r="871">
      <c r="D871" s="15"/>
    </row>
    <row r="872">
      <c r="D872" s="15"/>
    </row>
    <row r="873">
      <c r="D873" s="15"/>
    </row>
    <row r="874">
      <c r="D874" s="15"/>
    </row>
    <row r="875">
      <c r="D875" s="15"/>
    </row>
    <row r="876">
      <c r="D876" s="15"/>
    </row>
    <row r="877">
      <c r="D877" s="15"/>
    </row>
    <row r="878">
      <c r="D878" s="15"/>
    </row>
    <row r="879">
      <c r="D879" s="15"/>
    </row>
    <row r="880">
      <c r="D880" s="15"/>
    </row>
    <row r="881">
      <c r="D881" s="15"/>
    </row>
    <row r="882">
      <c r="D882" s="15"/>
    </row>
    <row r="883">
      <c r="D883" s="15"/>
    </row>
    <row r="884">
      <c r="D884" s="15"/>
    </row>
    <row r="885">
      <c r="D885" s="15"/>
    </row>
    <row r="886">
      <c r="D886" s="15"/>
    </row>
    <row r="887">
      <c r="D887" s="15"/>
    </row>
    <row r="888">
      <c r="D888" s="15"/>
    </row>
    <row r="889">
      <c r="D889" s="15"/>
    </row>
    <row r="890">
      <c r="D890" s="15"/>
    </row>
    <row r="891">
      <c r="D891" s="15"/>
    </row>
    <row r="892">
      <c r="D892" s="15"/>
    </row>
    <row r="893">
      <c r="D893" s="15"/>
    </row>
    <row r="894">
      <c r="D894" s="15"/>
    </row>
    <row r="895">
      <c r="D895" s="15"/>
    </row>
    <row r="896">
      <c r="D896" s="15"/>
    </row>
    <row r="897">
      <c r="D897" s="15"/>
    </row>
    <row r="898">
      <c r="D898" s="15"/>
    </row>
    <row r="899">
      <c r="D899" s="15"/>
    </row>
    <row r="900">
      <c r="D900" s="15"/>
    </row>
    <row r="901">
      <c r="D901" s="15"/>
    </row>
    <row r="902">
      <c r="D902" s="15"/>
    </row>
    <row r="903">
      <c r="D903" s="15"/>
    </row>
    <row r="904">
      <c r="D904" s="15"/>
    </row>
    <row r="905">
      <c r="D905" s="15"/>
    </row>
    <row r="906">
      <c r="D906" s="15"/>
    </row>
    <row r="907">
      <c r="D907" s="15"/>
    </row>
    <row r="908">
      <c r="D908" s="15"/>
    </row>
    <row r="909">
      <c r="D909" s="15"/>
    </row>
    <row r="910">
      <c r="D910" s="15"/>
    </row>
    <row r="911">
      <c r="D911" s="15"/>
    </row>
    <row r="912">
      <c r="D912" s="15"/>
    </row>
    <row r="913">
      <c r="D913" s="15"/>
    </row>
    <row r="914">
      <c r="D914" s="15"/>
    </row>
    <row r="915">
      <c r="D915" s="15"/>
    </row>
    <row r="916">
      <c r="D916" s="15"/>
    </row>
    <row r="917">
      <c r="D917" s="15"/>
    </row>
    <row r="918">
      <c r="D918" s="15"/>
    </row>
    <row r="919">
      <c r="D919" s="15"/>
    </row>
    <row r="920">
      <c r="D920" s="15"/>
    </row>
    <row r="921">
      <c r="D921" s="15"/>
    </row>
    <row r="922">
      <c r="D922" s="15"/>
    </row>
    <row r="923">
      <c r="D923" s="15"/>
    </row>
    <row r="924">
      <c r="D924" s="15"/>
    </row>
    <row r="925">
      <c r="D925" s="15"/>
    </row>
    <row r="926">
      <c r="D926" s="15"/>
    </row>
    <row r="927">
      <c r="D927" s="15"/>
    </row>
    <row r="928">
      <c r="D928" s="15"/>
    </row>
    <row r="929">
      <c r="D929" s="15"/>
    </row>
    <row r="930">
      <c r="D930" s="15"/>
    </row>
    <row r="931">
      <c r="D931" s="15"/>
    </row>
    <row r="932">
      <c r="D932" s="15"/>
    </row>
    <row r="933">
      <c r="D933" s="15"/>
    </row>
    <row r="934">
      <c r="D934" s="15"/>
    </row>
    <row r="935">
      <c r="D935" s="15"/>
    </row>
    <row r="936">
      <c r="D936" s="15"/>
    </row>
    <row r="937">
      <c r="D937" s="15"/>
    </row>
    <row r="938">
      <c r="D938" s="15"/>
    </row>
    <row r="939">
      <c r="D939" s="15"/>
    </row>
    <row r="940">
      <c r="D940" s="15"/>
    </row>
    <row r="941">
      <c r="D941" s="15"/>
    </row>
    <row r="942">
      <c r="D942" s="15"/>
    </row>
    <row r="943">
      <c r="D943" s="15"/>
    </row>
    <row r="944">
      <c r="D944" s="15"/>
    </row>
    <row r="945">
      <c r="D945" s="15"/>
    </row>
    <row r="946">
      <c r="D946" s="15"/>
    </row>
    <row r="947">
      <c r="D947" s="15"/>
    </row>
    <row r="948">
      <c r="D948" s="15"/>
    </row>
    <row r="949">
      <c r="D949" s="15"/>
    </row>
    <row r="950">
      <c r="D950" s="15"/>
    </row>
    <row r="951">
      <c r="D951" s="15"/>
    </row>
    <row r="952">
      <c r="D952" s="15"/>
    </row>
    <row r="953">
      <c r="D953" s="15"/>
    </row>
    <row r="954">
      <c r="D954" s="15"/>
    </row>
    <row r="955">
      <c r="D955" s="15"/>
    </row>
    <row r="956">
      <c r="D956" s="15"/>
    </row>
    <row r="957">
      <c r="D957" s="15"/>
    </row>
    <row r="958">
      <c r="D958" s="15"/>
    </row>
    <row r="959">
      <c r="D959" s="15"/>
    </row>
    <row r="960">
      <c r="D960" s="15"/>
    </row>
    <row r="961">
      <c r="D961" s="15"/>
    </row>
    <row r="962">
      <c r="D962" s="15"/>
    </row>
    <row r="963">
      <c r="D963" s="15"/>
    </row>
    <row r="964">
      <c r="D964" s="15"/>
    </row>
    <row r="965">
      <c r="D965" s="15"/>
    </row>
    <row r="966">
      <c r="D966" s="15"/>
    </row>
    <row r="967">
      <c r="D967" s="15"/>
    </row>
    <row r="968">
      <c r="D968" s="15"/>
    </row>
    <row r="969">
      <c r="D969" s="15"/>
    </row>
    <row r="970">
      <c r="D970" s="15"/>
    </row>
    <row r="971">
      <c r="D971" s="15"/>
    </row>
    <row r="972">
      <c r="D972" s="15"/>
    </row>
    <row r="973">
      <c r="D973" s="15"/>
    </row>
    <row r="974">
      <c r="D974" s="15"/>
    </row>
    <row r="975">
      <c r="D975" s="15"/>
    </row>
    <row r="976">
      <c r="D976" s="15"/>
    </row>
    <row r="977">
      <c r="D977" s="15"/>
    </row>
    <row r="978">
      <c r="D978" s="15"/>
    </row>
    <row r="979">
      <c r="D979" s="15"/>
    </row>
    <row r="980">
      <c r="D980" s="15"/>
    </row>
    <row r="981">
      <c r="D981" s="15"/>
    </row>
    <row r="982">
      <c r="D982" s="15"/>
    </row>
    <row r="983">
      <c r="D983" s="15"/>
    </row>
    <row r="984">
      <c r="D984" s="15"/>
    </row>
    <row r="985">
      <c r="D985" s="15"/>
    </row>
    <row r="986">
      <c r="D986" s="15"/>
    </row>
    <row r="987">
      <c r="D987" s="15"/>
    </row>
    <row r="988">
      <c r="D988" s="15"/>
    </row>
    <row r="989">
      <c r="D989" s="15"/>
    </row>
    <row r="990">
      <c r="D990" s="15"/>
    </row>
    <row r="991">
      <c r="D991" s="15"/>
    </row>
    <row r="992">
      <c r="D992" s="15"/>
    </row>
    <row r="993">
      <c r="D993" s="15"/>
    </row>
    <row r="994">
      <c r="D994" s="15"/>
    </row>
    <row r="995">
      <c r="D995" s="15"/>
    </row>
    <row r="996">
      <c r="D996" s="15"/>
    </row>
    <row r="997">
      <c r="D997" s="15"/>
    </row>
    <row r="998">
      <c r="D998" s="15"/>
    </row>
    <row r="999">
      <c r="D999" s="15"/>
    </row>
    <row r="1000">
      <c r="D1000" s="15"/>
    </row>
  </sheetData>
  <drawing r:id="rId1"/>
</worksheet>
</file>