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审稿意见回复寄文章修改\Supplementary materials\"/>
    </mc:Choice>
  </mc:AlternateContent>
  <xr:revisionPtr revIDLastSave="0" documentId="13_ncr:1_{6B8B9D86-B03F-467D-9100-4D8A2ABD4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CE FDA kinase" sheetId="3" r:id="rId1"/>
  </sheets>
  <calcPr calcId="191029"/>
</workbook>
</file>

<file path=xl/calcChain.xml><?xml version="1.0" encoding="utf-8"?>
<calcChain xmlns="http://schemas.openxmlformats.org/spreadsheetml/2006/main">
  <c r="L145" i="3" l="1"/>
  <c r="I146" i="3"/>
  <c r="H237" i="3"/>
  <c r="I237" i="3"/>
  <c r="J237" i="3"/>
  <c r="H235" i="3"/>
  <c r="I235" i="3"/>
  <c r="J235" i="3"/>
  <c r="H236" i="3"/>
  <c r="M236" i="3" s="1"/>
  <c r="J236" i="3"/>
  <c r="I251" i="3"/>
  <c r="J251" i="3"/>
  <c r="I252" i="3"/>
  <c r="J252" i="3"/>
  <c r="I253" i="3"/>
  <c r="J253" i="3"/>
  <c r="I254" i="3"/>
  <c r="J254" i="3"/>
  <c r="I255" i="3"/>
  <c r="J255" i="3"/>
  <c r="I256" i="3"/>
  <c r="J256" i="3"/>
  <c r="I257" i="3"/>
  <c r="J257" i="3"/>
  <c r="I258" i="3"/>
  <c r="J258" i="3"/>
  <c r="I259" i="3"/>
  <c r="J259" i="3"/>
  <c r="J250" i="3"/>
  <c r="J240" i="3"/>
  <c r="J241" i="3"/>
  <c r="J242" i="3"/>
  <c r="J243" i="3"/>
  <c r="J244" i="3"/>
  <c r="J245" i="3"/>
  <c r="J246" i="3"/>
  <c r="J247" i="3"/>
  <c r="J248" i="3"/>
  <c r="H250" i="3"/>
  <c r="I250" i="3"/>
  <c r="H239" i="3"/>
  <c r="H227" i="3"/>
  <c r="H206" i="3"/>
  <c r="I206" i="3"/>
  <c r="J206" i="3"/>
  <c r="H207" i="3"/>
  <c r="I207" i="3"/>
  <c r="J207" i="3"/>
  <c r="H262" i="3"/>
  <c r="I262" i="3"/>
  <c r="J262" i="3"/>
  <c r="H263" i="3"/>
  <c r="I263" i="3"/>
  <c r="K263" i="3" s="1"/>
  <c r="J263" i="3"/>
  <c r="H264" i="3"/>
  <c r="I264" i="3"/>
  <c r="J264" i="3"/>
  <c r="H265" i="3"/>
  <c r="I265" i="3"/>
  <c r="J265" i="3"/>
  <c r="H266" i="3"/>
  <c r="I266" i="3"/>
  <c r="J266" i="3"/>
  <c r="H267" i="3"/>
  <c r="K267" i="3" s="1"/>
  <c r="I267" i="3"/>
  <c r="J267" i="3"/>
  <c r="H268" i="3"/>
  <c r="I268" i="3"/>
  <c r="J268" i="3"/>
  <c r="H269" i="3"/>
  <c r="I269" i="3"/>
  <c r="J269" i="3"/>
  <c r="H270" i="3"/>
  <c r="I270" i="3"/>
  <c r="J270" i="3"/>
  <c r="I261" i="3"/>
  <c r="J261" i="3"/>
  <c r="H261" i="3"/>
  <c r="H251" i="3"/>
  <c r="H252" i="3"/>
  <c r="H253" i="3"/>
  <c r="H254" i="3"/>
  <c r="H255" i="3"/>
  <c r="H256" i="3"/>
  <c r="K256" i="3" s="1"/>
  <c r="H257" i="3"/>
  <c r="H258" i="3"/>
  <c r="H259" i="3"/>
  <c r="K254" i="3"/>
  <c r="H240" i="3"/>
  <c r="I240" i="3"/>
  <c r="H241" i="3"/>
  <c r="I241" i="3"/>
  <c r="H242" i="3"/>
  <c r="I242" i="3"/>
  <c r="H243" i="3"/>
  <c r="K243" i="3" s="1"/>
  <c r="I243" i="3"/>
  <c r="H244" i="3"/>
  <c r="I244" i="3"/>
  <c r="H245" i="3"/>
  <c r="I245" i="3"/>
  <c r="H246" i="3"/>
  <c r="I246" i="3"/>
  <c r="K246" i="3" s="1"/>
  <c r="H247" i="3"/>
  <c r="I247" i="3"/>
  <c r="H248" i="3"/>
  <c r="I248" i="3"/>
  <c r="I239" i="3"/>
  <c r="J239" i="3"/>
  <c r="A262" i="3"/>
  <c r="A263" i="3"/>
  <c r="A264" i="3" s="1"/>
  <c r="A265" i="3" s="1"/>
  <c r="A266" i="3" s="1"/>
  <c r="A267" i="3" s="1"/>
  <c r="A268" i="3" s="1"/>
  <c r="A269" i="3" s="1"/>
  <c r="A270" i="3" s="1"/>
  <c r="A251" i="3"/>
  <c r="A252" i="3" s="1"/>
  <c r="A253" i="3" s="1"/>
  <c r="A254" i="3" s="1"/>
  <c r="A255" i="3" s="1"/>
  <c r="A256" i="3" s="1"/>
  <c r="A257" i="3" s="1"/>
  <c r="A258" i="3" s="1"/>
  <c r="A259" i="3" s="1"/>
  <c r="A240" i="3"/>
  <c r="A241" i="3" s="1"/>
  <c r="A242" i="3" s="1"/>
  <c r="A243" i="3" s="1"/>
  <c r="A244" i="3" s="1"/>
  <c r="A245" i="3" s="1"/>
  <c r="A246" i="3" s="1"/>
  <c r="A247" i="3" s="1"/>
  <c r="A248" i="3" s="1"/>
  <c r="H230" i="3"/>
  <c r="I230" i="3"/>
  <c r="J230" i="3"/>
  <c r="H222" i="3"/>
  <c r="I222" i="3"/>
  <c r="J222" i="3"/>
  <c r="H223" i="3"/>
  <c r="I223" i="3"/>
  <c r="J223" i="3"/>
  <c r="H224" i="3"/>
  <c r="I224" i="3"/>
  <c r="J224" i="3"/>
  <c r="K224" i="3" s="1"/>
  <c r="H225" i="3"/>
  <c r="I225" i="3"/>
  <c r="J225" i="3"/>
  <c r="H226" i="3"/>
  <c r="I226" i="3"/>
  <c r="J226" i="3"/>
  <c r="I227" i="3"/>
  <c r="K227" i="3" s="1"/>
  <c r="J227" i="3"/>
  <c r="H228" i="3"/>
  <c r="K228" i="3" s="1"/>
  <c r="I228" i="3"/>
  <c r="J228" i="3"/>
  <c r="H229" i="3"/>
  <c r="I229" i="3"/>
  <c r="K229" i="3" s="1"/>
  <c r="J229" i="3"/>
  <c r="I221" i="3"/>
  <c r="J221" i="3"/>
  <c r="H221" i="3"/>
  <c r="H211" i="3"/>
  <c r="I211" i="3"/>
  <c r="K211" i="3" s="1"/>
  <c r="J211" i="3"/>
  <c r="H212" i="3"/>
  <c r="I212" i="3"/>
  <c r="J212" i="3"/>
  <c r="H213" i="3"/>
  <c r="I213" i="3"/>
  <c r="J213" i="3"/>
  <c r="H214" i="3"/>
  <c r="I214" i="3"/>
  <c r="J214" i="3"/>
  <c r="H215" i="3"/>
  <c r="I215" i="3"/>
  <c r="J215" i="3"/>
  <c r="K215" i="3" s="1"/>
  <c r="H216" i="3"/>
  <c r="I216" i="3"/>
  <c r="J216" i="3"/>
  <c r="H217" i="3"/>
  <c r="I217" i="3"/>
  <c r="K217" i="3" s="1"/>
  <c r="J217" i="3"/>
  <c r="H218" i="3"/>
  <c r="I218" i="3"/>
  <c r="J218" i="3"/>
  <c r="H219" i="3"/>
  <c r="I219" i="3"/>
  <c r="J219" i="3"/>
  <c r="I210" i="3"/>
  <c r="J210" i="3"/>
  <c r="H210" i="3"/>
  <c r="A222" i="3"/>
  <c r="A223" i="3" s="1"/>
  <c r="A224" i="3" s="1"/>
  <c r="A225" i="3" s="1"/>
  <c r="A226" i="3" s="1"/>
  <c r="A227" i="3" s="1"/>
  <c r="A228" i="3" s="1"/>
  <c r="A229" i="3" s="1"/>
  <c r="A230" i="3" s="1"/>
  <c r="A211" i="3"/>
  <c r="A212" i="3" s="1"/>
  <c r="A213" i="3" s="1"/>
  <c r="A214" i="3" s="1"/>
  <c r="A215" i="3" s="1"/>
  <c r="A216" i="3" s="1"/>
  <c r="A217" i="3" s="1"/>
  <c r="A218" i="3" s="1"/>
  <c r="A219" i="3" s="1"/>
  <c r="H208" i="3"/>
  <c r="I208" i="3"/>
  <c r="J208" i="3"/>
  <c r="H174" i="3"/>
  <c r="I174" i="3"/>
  <c r="J174" i="3"/>
  <c r="H175" i="3"/>
  <c r="K175" i="3" s="1"/>
  <c r="J175" i="3"/>
  <c r="I179" i="3"/>
  <c r="J179" i="3"/>
  <c r="I180" i="3"/>
  <c r="J180" i="3"/>
  <c r="K180" i="3"/>
  <c r="I181" i="3"/>
  <c r="J181" i="3"/>
  <c r="I182" i="3"/>
  <c r="K182" i="3" s="1"/>
  <c r="J182" i="3"/>
  <c r="I183" i="3"/>
  <c r="J183" i="3"/>
  <c r="I184" i="3"/>
  <c r="K184" i="3" s="1"/>
  <c r="J184" i="3"/>
  <c r="I185" i="3"/>
  <c r="J185" i="3"/>
  <c r="I186" i="3"/>
  <c r="K186" i="3" s="1"/>
  <c r="J186" i="3"/>
  <c r="I187" i="3"/>
  <c r="J187" i="3"/>
  <c r="I188" i="3"/>
  <c r="J188" i="3"/>
  <c r="I189" i="3"/>
  <c r="K189" i="3" s="1"/>
  <c r="J189" i="3"/>
  <c r="I190" i="3"/>
  <c r="K190" i="3" s="1"/>
  <c r="J190" i="3"/>
  <c r="I191" i="3"/>
  <c r="J191" i="3"/>
  <c r="I192" i="3"/>
  <c r="K192" i="3" s="1"/>
  <c r="J192" i="3"/>
  <c r="I193" i="3"/>
  <c r="J193" i="3"/>
  <c r="I194" i="3"/>
  <c r="J194" i="3"/>
  <c r="K194" i="3"/>
  <c r="I195" i="3"/>
  <c r="J195" i="3"/>
  <c r="I196" i="3"/>
  <c r="K196" i="3" s="1"/>
  <c r="J196" i="3"/>
  <c r="I197" i="3"/>
  <c r="J197" i="3"/>
  <c r="I198" i="3"/>
  <c r="J198" i="3"/>
  <c r="K198" i="3"/>
  <c r="I199" i="3"/>
  <c r="J199" i="3"/>
  <c r="H176" i="3"/>
  <c r="I176" i="3"/>
  <c r="J176" i="3"/>
  <c r="K176" i="3" s="1"/>
  <c r="J146" i="3"/>
  <c r="K146" i="3" s="1"/>
  <c r="H143" i="3"/>
  <c r="I143" i="3"/>
  <c r="J143" i="3"/>
  <c r="I144" i="3"/>
  <c r="M144" i="3" s="1"/>
  <c r="J144" i="3"/>
  <c r="I147" i="3"/>
  <c r="J147" i="3"/>
  <c r="I148" i="3"/>
  <c r="J148" i="3"/>
  <c r="I149" i="3"/>
  <c r="J149" i="3"/>
  <c r="K149" i="3" s="1"/>
  <c r="I150" i="3"/>
  <c r="K150" i="3" s="1"/>
  <c r="J150" i="3"/>
  <c r="I151" i="3"/>
  <c r="J151" i="3"/>
  <c r="I152" i="3"/>
  <c r="J152" i="3"/>
  <c r="I153" i="3"/>
  <c r="J153" i="3"/>
  <c r="K153" i="3" s="1"/>
  <c r="I154" i="3"/>
  <c r="J154" i="3"/>
  <c r="I155" i="3"/>
  <c r="J155" i="3"/>
  <c r="K155" i="3"/>
  <c r="I156" i="3"/>
  <c r="J156" i="3"/>
  <c r="I157" i="3"/>
  <c r="K157" i="3" s="1"/>
  <c r="J157" i="3"/>
  <c r="I158" i="3"/>
  <c r="J158" i="3"/>
  <c r="I159" i="3"/>
  <c r="K159" i="3" s="1"/>
  <c r="J159" i="3"/>
  <c r="I160" i="3"/>
  <c r="K160" i="3" s="1"/>
  <c r="J160" i="3"/>
  <c r="I161" i="3"/>
  <c r="J161" i="3"/>
  <c r="I162" i="3"/>
  <c r="J162" i="3"/>
  <c r="I163" i="3"/>
  <c r="K163" i="3" s="1"/>
  <c r="J163" i="3"/>
  <c r="I164" i="3"/>
  <c r="K164" i="3" s="1"/>
  <c r="J164" i="3"/>
  <c r="I165" i="3"/>
  <c r="K165" i="3" s="1"/>
  <c r="J165" i="3"/>
  <c r="I166" i="3"/>
  <c r="J166" i="3"/>
  <c r="I167" i="3"/>
  <c r="J167" i="3"/>
  <c r="I168" i="3"/>
  <c r="J168" i="3"/>
  <c r="H145" i="3"/>
  <c r="I145" i="3"/>
  <c r="K145" i="3" s="1"/>
  <c r="I137" i="3"/>
  <c r="J137" i="3"/>
  <c r="K137" i="3"/>
  <c r="H71" i="3"/>
  <c r="I71" i="3"/>
  <c r="M71" i="3" s="1"/>
  <c r="J71" i="3"/>
  <c r="H72" i="3"/>
  <c r="I72" i="3"/>
  <c r="J72" i="3"/>
  <c r="I74" i="3"/>
  <c r="J74" i="3"/>
  <c r="I75" i="3"/>
  <c r="K75" i="3" s="1"/>
  <c r="J75" i="3"/>
  <c r="I76" i="3"/>
  <c r="J76" i="3"/>
  <c r="I77" i="3"/>
  <c r="J77" i="3"/>
  <c r="K77" i="3"/>
  <c r="I78" i="3"/>
  <c r="J78" i="3"/>
  <c r="I79" i="3"/>
  <c r="K79" i="3" s="1"/>
  <c r="J79" i="3"/>
  <c r="I80" i="3"/>
  <c r="J80" i="3"/>
  <c r="I81" i="3"/>
  <c r="J81" i="3"/>
  <c r="I82" i="3"/>
  <c r="J82" i="3"/>
  <c r="I83" i="3"/>
  <c r="K83" i="3" s="1"/>
  <c r="J83" i="3"/>
  <c r="I84" i="3"/>
  <c r="J84" i="3"/>
  <c r="I85" i="3"/>
  <c r="J85" i="3"/>
  <c r="I86" i="3"/>
  <c r="J86" i="3"/>
  <c r="I87" i="3"/>
  <c r="K87" i="3" s="1"/>
  <c r="J87" i="3"/>
  <c r="I88" i="3"/>
  <c r="J88" i="3"/>
  <c r="I89" i="3"/>
  <c r="K89" i="3" s="1"/>
  <c r="J89" i="3"/>
  <c r="I90" i="3"/>
  <c r="K90" i="3" s="1"/>
  <c r="J90" i="3"/>
  <c r="I91" i="3"/>
  <c r="K91" i="3" s="1"/>
  <c r="J91" i="3"/>
  <c r="I92" i="3"/>
  <c r="J92" i="3"/>
  <c r="I93" i="3"/>
  <c r="K93" i="3" s="1"/>
  <c r="J93" i="3"/>
  <c r="I94" i="3"/>
  <c r="K94" i="3" s="1"/>
  <c r="J94" i="3"/>
  <c r="I95" i="3"/>
  <c r="K95" i="3" s="1"/>
  <c r="J95" i="3"/>
  <c r="I96" i="3"/>
  <c r="J96" i="3"/>
  <c r="I97" i="3"/>
  <c r="J97" i="3"/>
  <c r="I98" i="3"/>
  <c r="J98" i="3"/>
  <c r="I99" i="3"/>
  <c r="J99" i="3"/>
  <c r="K99" i="3"/>
  <c r="I100" i="3"/>
  <c r="J100" i="3"/>
  <c r="I101" i="3"/>
  <c r="K101" i="3" s="1"/>
  <c r="J101" i="3"/>
  <c r="I102" i="3"/>
  <c r="J102" i="3"/>
  <c r="I103" i="3"/>
  <c r="J103" i="3"/>
  <c r="K103" i="3"/>
  <c r="I104" i="3"/>
  <c r="J104" i="3"/>
  <c r="I105" i="3"/>
  <c r="K105" i="3" s="1"/>
  <c r="J105" i="3"/>
  <c r="I106" i="3"/>
  <c r="J106" i="3"/>
  <c r="I107" i="3"/>
  <c r="J107" i="3"/>
  <c r="I108" i="3"/>
  <c r="J108" i="3"/>
  <c r="I109" i="3"/>
  <c r="K109" i="3" s="1"/>
  <c r="J109" i="3"/>
  <c r="I110" i="3"/>
  <c r="J110" i="3"/>
  <c r="I111" i="3"/>
  <c r="J111" i="3"/>
  <c r="K111" i="3" s="1"/>
  <c r="I112" i="3"/>
  <c r="J112" i="3"/>
  <c r="I113" i="3"/>
  <c r="J113" i="3"/>
  <c r="I114" i="3"/>
  <c r="J114" i="3"/>
  <c r="I115" i="3"/>
  <c r="K115" i="3" s="1"/>
  <c r="J115" i="3"/>
  <c r="I116" i="3"/>
  <c r="J116" i="3"/>
  <c r="I117" i="3"/>
  <c r="J117" i="3"/>
  <c r="K117" i="3"/>
  <c r="I118" i="3"/>
  <c r="J118" i="3"/>
  <c r="I119" i="3"/>
  <c r="K119" i="3" s="1"/>
  <c r="J119" i="3"/>
  <c r="I120" i="3"/>
  <c r="J120" i="3"/>
  <c r="I121" i="3"/>
  <c r="J121" i="3"/>
  <c r="I122" i="3"/>
  <c r="J122" i="3"/>
  <c r="I123" i="3"/>
  <c r="J123" i="3"/>
  <c r="I124" i="3"/>
  <c r="K124" i="3" s="1"/>
  <c r="J124" i="3"/>
  <c r="I125" i="3"/>
  <c r="J125" i="3"/>
  <c r="I126" i="3"/>
  <c r="K126" i="3" s="1"/>
  <c r="J126" i="3"/>
  <c r="I127" i="3"/>
  <c r="K127" i="3" s="1"/>
  <c r="J127" i="3"/>
  <c r="I128" i="3"/>
  <c r="J128" i="3"/>
  <c r="I129" i="3"/>
  <c r="J129" i="3"/>
  <c r="I130" i="3"/>
  <c r="K130" i="3" s="1"/>
  <c r="J130" i="3"/>
  <c r="I131" i="3"/>
  <c r="K131" i="3" s="1"/>
  <c r="J131" i="3"/>
  <c r="I132" i="3"/>
  <c r="J132" i="3"/>
  <c r="I133" i="3"/>
  <c r="J133" i="3"/>
  <c r="I134" i="3"/>
  <c r="K134" i="3" s="1"/>
  <c r="J134" i="3"/>
  <c r="I135" i="3"/>
  <c r="K135" i="3" s="1"/>
  <c r="J135" i="3"/>
  <c r="I136" i="3"/>
  <c r="J136" i="3"/>
  <c r="I73" i="3"/>
  <c r="H73" i="3"/>
  <c r="J73" i="3"/>
  <c r="I12" i="3"/>
  <c r="J12" i="3"/>
  <c r="K12" i="3" s="1"/>
  <c r="H7" i="3"/>
  <c r="K7" i="3" s="1"/>
  <c r="I7" i="3"/>
  <c r="J7" i="3"/>
  <c r="H8" i="3"/>
  <c r="I8" i="3"/>
  <c r="J8" i="3"/>
  <c r="I10" i="3"/>
  <c r="J10" i="3"/>
  <c r="I11" i="3"/>
  <c r="K11" i="3" s="1"/>
  <c r="J11" i="3"/>
  <c r="I13" i="3"/>
  <c r="J13" i="3"/>
  <c r="I14" i="3"/>
  <c r="J14" i="3"/>
  <c r="I15" i="3"/>
  <c r="J15" i="3"/>
  <c r="I16" i="3"/>
  <c r="K16" i="3" s="1"/>
  <c r="J16" i="3"/>
  <c r="I17" i="3"/>
  <c r="J17" i="3"/>
  <c r="I18" i="3"/>
  <c r="J18" i="3"/>
  <c r="I19" i="3"/>
  <c r="K19" i="3" s="1"/>
  <c r="J19" i="3"/>
  <c r="I20" i="3"/>
  <c r="K20" i="3" s="1"/>
  <c r="J20" i="3"/>
  <c r="I21" i="3"/>
  <c r="J21" i="3"/>
  <c r="K21" i="3" s="1"/>
  <c r="I22" i="3"/>
  <c r="K22" i="3" s="1"/>
  <c r="J22" i="3"/>
  <c r="I23" i="3"/>
  <c r="J23" i="3"/>
  <c r="I24" i="3"/>
  <c r="J24" i="3"/>
  <c r="I25" i="3"/>
  <c r="J25" i="3"/>
  <c r="I26" i="3"/>
  <c r="K26" i="3" s="1"/>
  <c r="J26" i="3"/>
  <c r="I27" i="3"/>
  <c r="K27" i="3" s="1"/>
  <c r="J27" i="3"/>
  <c r="I28" i="3"/>
  <c r="J28" i="3"/>
  <c r="K28" i="3" s="1"/>
  <c r="I29" i="3"/>
  <c r="J29" i="3"/>
  <c r="K29" i="3" s="1"/>
  <c r="I30" i="3"/>
  <c r="K30" i="3" s="1"/>
  <c r="J30" i="3"/>
  <c r="I31" i="3"/>
  <c r="K31" i="3" s="1"/>
  <c r="J31" i="3"/>
  <c r="I32" i="3"/>
  <c r="J32" i="3"/>
  <c r="K32" i="3"/>
  <c r="I33" i="3"/>
  <c r="J33" i="3"/>
  <c r="I34" i="3"/>
  <c r="J34" i="3"/>
  <c r="I35" i="3"/>
  <c r="J35" i="3"/>
  <c r="K35" i="3" s="1"/>
  <c r="I36" i="3"/>
  <c r="J36" i="3"/>
  <c r="K36" i="3"/>
  <c r="I37" i="3"/>
  <c r="J37" i="3"/>
  <c r="I38" i="3"/>
  <c r="K38" i="3" s="1"/>
  <c r="J38" i="3"/>
  <c r="I39" i="3"/>
  <c r="J39" i="3"/>
  <c r="I40" i="3"/>
  <c r="J40" i="3"/>
  <c r="I41" i="3"/>
  <c r="J41" i="3"/>
  <c r="I42" i="3"/>
  <c r="J42" i="3"/>
  <c r="I43" i="3"/>
  <c r="J43" i="3"/>
  <c r="I44" i="3"/>
  <c r="J44" i="3"/>
  <c r="K44" i="3" s="1"/>
  <c r="I45" i="3"/>
  <c r="J45" i="3"/>
  <c r="I46" i="3"/>
  <c r="J46" i="3"/>
  <c r="I47" i="3"/>
  <c r="J47" i="3"/>
  <c r="I48" i="3"/>
  <c r="K48" i="3" s="1"/>
  <c r="J48" i="3"/>
  <c r="I49" i="3"/>
  <c r="J49" i="3"/>
  <c r="I50" i="3"/>
  <c r="J50" i="3"/>
  <c r="I51" i="3"/>
  <c r="J51" i="3"/>
  <c r="K51" i="3"/>
  <c r="I52" i="3"/>
  <c r="J52" i="3"/>
  <c r="K52" i="3" s="1"/>
  <c r="I53" i="3"/>
  <c r="K53" i="3" s="1"/>
  <c r="J53" i="3"/>
  <c r="I54" i="3"/>
  <c r="J54" i="3"/>
  <c r="I55" i="3"/>
  <c r="J55" i="3"/>
  <c r="I56" i="3"/>
  <c r="J56" i="3"/>
  <c r="K56" i="3" s="1"/>
  <c r="I57" i="3"/>
  <c r="K57" i="3" s="1"/>
  <c r="J57" i="3"/>
  <c r="I58" i="3"/>
  <c r="J58" i="3"/>
  <c r="I59" i="3"/>
  <c r="K59" i="3" s="1"/>
  <c r="J59" i="3"/>
  <c r="I60" i="3"/>
  <c r="K60" i="3" s="1"/>
  <c r="J60" i="3"/>
  <c r="I61" i="3"/>
  <c r="J61" i="3"/>
  <c r="K61" i="3"/>
  <c r="I62" i="3"/>
  <c r="J62" i="3"/>
  <c r="I63" i="3"/>
  <c r="J63" i="3"/>
  <c r="I64" i="3"/>
  <c r="K64" i="3" s="1"/>
  <c r="J64" i="3"/>
  <c r="I65" i="3"/>
  <c r="J65" i="3"/>
  <c r="I66" i="3"/>
  <c r="K66" i="3" s="1"/>
  <c r="J66" i="3"/>
  <c r="H9" i="3"/>
  <c r="K9" i="3" s="1"/>
  <c r="I9" i="3"/>
  <c r="J9" i="3"/>
  <c r="M72" i="3"/>
  <c r="K25" i="3" l="1"/>
  <c r="K125" i="3"/>
  <c r="K166" i="3"/>
  <c r="K54" i="3"/>
  <c r="K47" i="3"/>
  <c r="K43" i="3"/>
  <c r="K39" i="3"/>
  <c r="K24" i="3"/>
  <c r="K128" i="3"/>
  <c r="K110" i="3"/>
  <c r="K106" i="3"/>
  <c r="K84" i="3"/>
  <c r="K80" i="3"/>
  <c r="K158" i="3"/>
  <c r="K151" i="3"/>
  <c r="K147" i="3"/>
  <c r="K258" i="3"/>
  <c r="K269" i="3"/>
  <c r="K40" i="3"/>
  <c r="K133" i="3"/>
  <c r="K121" i="3"/>
  <c r="K92" i="3"/>
  <c r="K162" i="3"/>
  <c r="K187" i="3"/>
  <c r="L187" i="3" s="1"/>
  <c r="K235" i="3"/>
  <c r="K50" i="3"/>
  <c r="K113" i="3"/>
  <c r="K161" i="3"/>
  <c r="K210" i="3"/>
  <c r="K214" i="3"/>
  <c r="K212" i="3"/>
  <c r="K226" i="3"/>
  <c r="K223" i="3"/>
  <c r="M206" i="3"/>
  <c r="K252" i="3"/>
  <c r="K129" i="3"/>
  <c r="K250" i="3"/>
  <c r="K123" i="3"/>
  <c r="M175" i="3"/>
  <c r="K261" i="3"/>
  <c r="K237" i="3"/>
  <c r="K148" i="3"/>
  <c r="K65" i="3"/>
  <c r="K14" i="3"/>
  <c r="K107" i="3"/>
  <c r="K63" i="3"/>
  <c r="K45" i="3"/>
  <c r="K41" i="3"/>
  <c r="K37" i="3"/>
  <c r="K34" i="3"/>
  <c r="K15" i="3"/>
  <c r="K108" i="3"/>
  <c r="K97" i="3"/>
  <c r="K167" i="3"/>
  <c r="K188" i="3"/>
  <c r="K219" i="3"/>
  <c r="K240" i="3"/>
  <c r="K265" i="3"/>
  <c r="M174" i="3"/>
  <c r="L256" i="3"/>
  <c r="O251" i="3"/>
  <c r="L265" i="3"/>
  <c r="K17" i="3"/>
  <c r="K13" i="3"/>
  <c r="K218" i="3"/>
  <c r="K216" i="3"/>
  <c r="K213" i="3"/>
  <c r="K221" i="3"/>
  <c r="K225" i="3"/>
  <c r="L225" i="3" s="1"/>
  <c r="K222" i="3"/>
  <c r="M235" i="3"/>
  <c r="K62" i="3"/>
  <c r="K46" i="3"/>
  <c r="K33" i="3"/>
  <c r="K23" i="3"/>
  <c r="K73" i="3"/>
  <c r="L73" i="3" s="1"/>
  <c r="K114" i="3"/>
  <c r="K85" i="3"/>
  <c r="K81" i="3"/>
  <c r="K154" i="3"/>
  <c r="K244" i="3"/>
  <c r="K49" i="3"/>
  <c r="K174" i="3"/>
  <c r="L192" i="3" s="1"/>
  <c r="K248" i="3"/>
  <c r="K206" i="3"/>
  <c r="K245" i="3"/>
  <c r="K55" i="3"/>
  <c r="K42" i="3"/>
  <c r="K230" i="3"/>
  <c r="K58" i="3"/>
  <c r="M7" i="3"/>
  <c r="K136" i="3"/>
  <c r="K132" i="3"/>
  <c r="K72" i="3"/>
  <c r="L115" i="3" s="1"/>
  <c r="K156" i="3"/>
  <c r="K179" i="3"/>
  <c r="N242" i="3"/>
  <c r="K236" i="3"/>
  <c r="O235" i="3" s="1"/>
  <c r="K18" i="3"/>
  <c r="K257" i="3"/>
  <c r="L257" i="3" s="1"/>
  <c r="K253" i="3"/>
  <c r="L253" i="3" s="1"/>
  <c r="K122" i="3"/>
  <c r="K168" i="3"/>
  <c r="K152" i="3"/>
  <c r="K191" i="3"/>
  <c r="K251" i="3"/>
  <c r="L251" i="3" s="1"/>
  <c r="M251" i="3"/>
  <c r="K207" i="3"/>
  <c r="O211" i="3" s="1"/>
  <c r="M207" i="3"/>
  <c r="K120" i="3"/>
  <c r="K112" i="3"/>
  <c r="K96" i="3"/>
  <c r="K71" i="3"/>
  <c r="K193" i="3"/>
  <c r="N247" i="3"/>
  <c r="K247" i="3"/>
  <c r="L247" i="3" s="1"/>
  <c r="M242" i="3"/>
  <c r="L267" i="3"/>
  <c r="M257" i="3"/>
  <c r="M261" i="3"/>
  <c r="O269" i="3"/>
  <c r="N265" i="3"/>
  <c r="N263" i="3"/>
  <c r="M250" i="3"/>
  <c r="O257" i="3"/>
  <c r="K102" i="3"/>
  <c r="K86" i="3"/>
  <c r="K82" i="3"/>
  <c r="K78" i="3"/>
  <c r="K199" i="3"/>
  <c r="K183" i="3"/>
  <c r="K242" i="3"/>
  <c r="L242" i="3" s="1"/>
  <c r="M247" i="3"/>
  <c r="N244" i="3"/>
  <c r="L254" i="3"/>
  <c r="M256" i="3"/>
  <c r="N269" i="3"/>
  <c r="N267" i="3"/>
  <c r="M265" i="3"/>
  <c r="M263" i="3"/>
  <c r="L237" i="3"/>
  <c r="L83" i="3"/>
  <c r="O253" i="3"/>
  <c r="K74" i="3"/>
  <c r="N246" i="3"/>
  <c r="L263" i="3"/>
  <c r="N261" i="3"/>
  <c r="N262" i="3"/>
  <c r="K116" i="3"/>
  <c r="K104" i="3"/>
  <c r="K88" i="3"/>
  <c r="K185" i="3"/>
  <c r="L248" i="3"/>
  <c r="M246" i="3"/>
  <c r="N240" i="3"/>
  <c r="L250" i="3"/>
  <c r="O270" i="3"/>
  <c r="K270" i="3"/>
  <c r="L270" i="3" s="1"/>
  <c r="O268" i="3"/>
  <c r="N266" i="3"/>
  <c r="N264" i="3"/>
  <c r="L245" i="3"/>
  <c r="O264" i="3"/>
  <c r="M253" i="3"/>
  <c r="N243" i="3"/>
  <c r="M245" i="3"/>
  <c r="O246" i="3"/>
  <c r="N251" i="3"/>
  <c r="N253" i="3"/>
  <c r="N255" i="3"/>
  <c r="N257" i="3"/>
  <c r="N259" i="3"/>
  <c r="O243" i="3"/>
  <c r="O242" i="3"/>
  <c r="N252" i="3"/>
  <c r="N254" i="3"/>
  <c r="N256" i="3"/>
  <c r="N258" i="3"/>
  <c r="O250" i="3"/>
  <c r="N250" i="3"/>
  <c r="O247" i="3"/>
  <c r="O248" i="3"/>
  <c r="N241" i="3"/>
  <c r="M243" i="3"/>
  <c r="O252" i="3"/>
  <c r="O254" i="3"/>
  <c r="O256" i="3"/>
  <c r="O258" i="3"/>
  <c r="O241" i="3"/>
  <c r="O239" i="3"/>
  <c r="O266" i="3"/>
  <c r="K266" i="3"/>
  <c r="L266" i="3" s="1"/>
  <c r="M224" i="3"/>
  <c r="O216" i="3"/>
  <c r="O259" i="3"/>
  <c r="M222" i="3"/>
  <c r="L246" i="3"/>
  <c r="O245" i="3"/>
  <c r="M240" i="3"/>
  <c r="K259" i="3"/>
  <c r="L259" i="3" s="1"/>
  <c r="M259" i="3"/>
  <c r="N270" i="3"/>
  <c r="N268" i="3"/>
  <c r="K264" i="3"/>
  <c r="L264" i="3" s="1"/>
  <c r="M264" i="3"/>
  <c r="M262" i="3"/>
  <c r="M239" i="3"/>
  <c r="O244" i="3"/>
  <c r="O255" i="3"/>
  <c r="N235" i="3"/>
  <c r="L99" i="3"/>
  <c r="L216" i="3"/>
  <c r="L240" i="3"/>
  <c r="M244" i="3"/>
  <c r="K241" i="3"/>
  <c r="L241" i="3" s="1"/>
  <c r="M241" i="3"/>
  <c r="L252" i="3"/>
  <c r="K255" i="3"/>
  <c r="L255" i="3" s="1"/>
  <c r="M255" i="3"/>
  <c r="O261" i="3"/>
  <c r="M269" i="3"/>
  <c r="M267" i="3"/>
  <c r="O262" i="3"/>
  <c r="K262" i="3"/>
  <c r="L262" i="3" s="1"/>
  <c r="K10" i="3"/>
  <c r="K98" i="3"/>
  <c r="K195" i="3"/>
  <c r="L195" i="3" s="1"/>
  <c r="L244" i="3"/>
  <c r="O240" i="3"/>
  <c r="M254" i="3"/>
  <c r="M8" i="3"/>
  <c r="L125" i="3"/>
  <c r="K118" i="3"/>
  <c r="K100" i="3"/>
  <c r="L93" i="3"/>
  <c r="K76" i="3"/>
  <c r="K143" i="3"/>
  <c r="M143" i="3"/>
  <c r="K197" i="3"/>
  <c r="K181" i="3"/>
  <c r="K208" i="3"/>
  <c r="O214" i="3"/>
  <c r="N248" i="3"/>
  <c r="N245" i="3"/>
  <c r="L258" i="3"/>
  <c r="M258" i="3"/>
  <c r="M252" i="3"/>
  <c r="K268" i="3"/>
  <c r="L268" i="3" s="1"/>
  <c r="M268" i="3"/>
  <c r="M266" i="3"/>
  <c r="O263" i="3"/>
  <c r="K239" i="3"/>
  <c r="L239" i="3" s="1"/>
  <c r="K144" i="3"/>
  <c r="K8" i="3"/>
  <c r="P7" i="3" s="1"/>
  <c r="M214" i="3" l="1"/>
  <c r="M213" i="3"/>
  <c r="L197" i="3"/>
  <c r="L217" i="3"/>
  <c r="O217" i="3"/>
  <c r="L124" i="3"/>
  <c r="O221" i="3"/>
  <c r="O174" i="3"/>
  <c r="L132" i="3"/>
  <c r="O265" i="3"/>
  <c r="L186" i="3"/>
  <c r="N230" i="3"/>
  <c r="L198" i="3"/>
  <c r="L87" i="3"/>
  <c r="M215" i="3"/>
  <c r="L215" i="3"/>
  <c r="L136" i="3"/>
  <c r="L184" i="3"/>
  <c r="O228" i="3"/>
  <c r="O212" i="3"/>
  <c r="N212" i="3"/>
  <c r="M229" i="3"/>
  <c r="O227" i="3"/>
  <c r="L191" i="3"/>
  <c r="L208" i="3"/>
  <c r="L199" i="3"/>
  <c r="N214" i="3"/>
  <c r="L182" i="3"/>
  <c r="M227" i="3"/>
  <c r="O230" i="3"/>
  <c r="M211" i="3"/>
  <c r="N227" i="3"/>
  <c r="N217" i="3"/>
  <c r="L227" i="3"/>
  <c r="L214" i="3"/>
  <c r="O223" i="3"/>
  <c r="O224" i="3"/>
  <c r="N219" i="3"/>
  <c r="O226" i="3"/>
  <c r="L185" i="3"/>
  <c r="L177" i="3"/>
  <c r="P235" i="3"/>
  <c r="M270" i="3"/>
  <c r="L222" i="3"/>
  <c r="L180" i="3"/>
  <c r="L109" i="3"/>
  <c r="L103" i="3"/>
  <c r="L81" i="3"/>
  <c r="M223" i="3"/>
  <c r="L111" i="3"/>
  <c r="M210" i="3"/>
  <c r="L90" i="3"/>
  <c r="L114" i="3"/>
  <c r="L176" i="3"/>
  <c r="L181" i="3"/>
  <c r="L118" i="3"/>
  <c r="L210" i="3"/>
  <c r="M221" i="3"/>
  <c r="L110" i="3"/>
  <c r="N215" i="3"/>
  <c r="O213" i="3"/>
  <c r="O222" i="3"/>
  <c r="L91" i="3"/>
  <c r="O219" i="3"/>
  <c r="L92" i="3"/>
  <c r="M225" i="3"/>
  <c r="L183" i="3"/>
  <c r="L119" i="3"/>
  <c r="L193" i="3"/>
  <c r="L135" i="3"/>
  <c r="L194" i="3"/>
  <c r="L189" i="3"/>
  <c r="N239" i="3"/>
  <c r="L269" i="3"/>
  <c r="L121" i="3"/>
  <c r="N211" i="3"/>
  <c r="L212" i="3"/>
  <c r="N71" i="3"/>
  <c r="L196" i="3"/>
  <c r="L190" i="3"/>
  <c r="M226" i="3"/>
  <c r="L150" i="3"/>
  <c r="L98" i="3"/>
  <c r="L108" i="3"/>
  <c r="L80" i="3"/>
  <c r="L123" i="3"/>
  <c r="O210" i="3"/>
  <c r="O229" i="3"/>
  <c r="L101" i="3"/>
  <c r="N224" i="3"/>
  <c r="L97" i="3"/>
  <c r="O215" i="3"/>
  <c r="M216" i="3"/>
  <c r="L82" i="3"/>
  <c r="L96" i="3"/>
  <c r="L223" i="3"/>
  <c r="L219" i="3"/>
  <c r="O267" i="3"/>
  <c r="L243" i="3"/>
  <c r="L85" i="3"/>
  <c r="L88" i="3"/>
  <c r="L127" i="3"/>
  <c r="L78" i="3"/>
  <c r="L89" i="3"/>
  <c r="L221" i="3"/>
  <c r="L76" i="3"/>
  <c r="L10" i="3"/>
  <c r="L79" i="3"/>
  <c r="L84" i="3"/>
  <c r="M219" i="3"/>
  <c r="N228" i="3"/>
  <c r="L106" i="3"/>
  <c r="N226" i="3"/>
  <c r="L104" i="3"/>
  <c r="L74" i="3"/>
  <c r="N218" i="3"/>
  <c r="L86" i="3"/>
  <c r="N223" i="3"/>
  <c r="L105" i="3"/>
  <c r="O225" i="3"/>
  <c r="L133" i="3"/>
  <c r="M248" i="3"/>
  <c r="L188" i="3"/>
  <c r="N174" i="3"/>
  <c r="L116" i="3"/>
  <c r="L107" i="3"/>
  <c r="L95" i="3"/>
  <c r="L112" i="3"/>
  <c r="L152" i="3"/>
  <c r="M217" i="3"/>
  <c r="L100" i="3"/>
  <c r="L117" i="3"/>
  <c r="L226" i="3"/>
  <c r="L94" i="3"/>
  <c r="M218" i="3"/>
  <c r="N216" i="3"/>
  <c r="N225" i="3"/>
  <c r="L229" i="3"/>
  <c r="L213" i="3"/>
  <c r="L113" i="3"/>
  <c r="L230" i="3"/>
  <c r="L178" i="3"/>
  <c r="L102" i="3"/>
  <c r="L218" i="3"/>
  <c r="L120" i="3"/>
  <c r="L179" i="3"/>
  <c r="P174" i="3"/>
  <c r="L261" i="3"/>
  <c r="L164" i="3"/>
  <c r="L168" i="3"/>
  <c r="L154" i="3"/>
  <c r="L160" i="3"/>
  <c r="L162" i="3"/>
  <c r="L129" i="3"/>
  <c r="P143" i="3"/>
  <c r="O143" i="3"/>
  <c r="N143" i="3"/>
  <c r="L159" i="3"/>
  <c r="L155" i="3"/>
  <c r="L153" i="3"/>
  <c r="L161" i="3"/>
  <c r="L146" i="3"/>
  <c r="L151" i="3"/>
  <c r="L167" i="3"/>
  <c r="L157" i="3"/>
  <c r="L165" i="3"/>
  <c r="L147" i="3"/>
  <c r="L163" i="3"/>
  <c r="L158" i="3"/>
  <c r="P206" i="3"/>
  <c r="N206" i="3"/>
  <c r="P71" i="3"/>
  <c r="L134" i="3"/>
  <c r="L166" i="3"/>
  <c r="O206" i="3"/>
  <c r="N213" i="3"/>
  <c r="N229" i="3"/>
  <c r="L224" i="3"/>
  <c r="O218" i="3"/>
  <c r="L228" i="3"/>
  <c r="N222" i="3"/>
  <c r="N210" i="3"/>
  <c r="M230" i="3"/>
  <c r="M212" i="3"/>
  <c r="L211" i="3"/>
  <c r="M228" i="3"/>
  <c r="L122" i="3"/>
  <c r="L149" i="3"/>
  <c r="L148" i="3"/>
  <c r="L156" i="3"/>
  <c r="N221" i="3"/>
  <c r="L137" i="3"/>
  <c r="L75" i="3"/>
  <c r="L77" i="3"/>
  <c r="O71" i="3"/>
  <c r="L126" i="3"/>
  <c r="L131" i="3"/>
  <c r="L128" i="3"/>
  <c r="L130" i="3"/>
  <c r="N7" i="3"/>
  <c r="O7" i="3"/>
  <c r="M10" i="3"/>
  <c r="L11" i="3"/>
  <c r="L14" i="3"/>
  <c r="L16" i="3"/>
  <c r="L18" i="3"/>
  <c r="L20" i="3"/>
  <c r="L22" i="3"/>
  <c r="L24" i="3"/>
  <c r="L26" i="3"/>
  <c r="L28" i="3"/>
  <c r="L30" i="3"/>
  <c r="L32" i="3"/>
  <c r="L34" i="3"/>
  <c r="L36" i="3"/>
  <c r="L38" i="3"/>
  <c r="L40" i="3"/>
  <c r="L42" i="3"/>
  <c r="L44" i="3"/>
  <c r="L46" i="3"/>
  <c r="L48" i="3"/>
  <c r="L50" i="3"/>
  <c r="L52" i="3"/>
  <c r="L54" i="3"/>
  <c r="L56" i="3"/>
  <c r="L58" i="3"/>
  <c r="L60" i="3"/>
  <c r="L62" i="3"/>
  <c r="L64" i="3"/>
  <c r="L66" i="3"/>
  <c r="L12" i="3"/>
  <c r="L13" i="3"/>
  <c r="L15" i="3"/>
  <c r="L17" i="3"/>
  <c r="L19" i="3"/>
  <c r="L21" i="3"/>
  <c r="L23" i="3"/>
  <c r="L25" i="3"/>
  <c r="L27" i="3"/>
  <c r="L29" i="3"/>
  <c r="L31" i="3"/>
  <c r="L33" i="3"/>
  <c r="L35" i="3"/>
  <c r="L37" i="3"/>
  <c r="L39" i="3"/>
  <c r="L41" i="3"/>
  <c r="L43" i="3"/>
  <c r="L45" i="3"/>
  <c r="L47" i="3"/>
  <c r="L49" i="3"/>
  <c r="L51" i="3"/>
  <c r="L53" i="3"/>
  <c r="L55" i="3"/>
  <c r="L57" i="3"/>
  <c r="L59" i="3"/>
  <c r="L61" i="3"/>
  <c r="L63" i="3"/>
  <c r="L65" i="3"/>
  <c r="L9" i="3"/>
</calcChain>
</file>

<file path=xl/sharedStrings.xml><?xml version="1.0" encoding="utf-8"?>
<sst xmlns="http://schemas.openxmlformats.org/spreadsheetml/2006/main" count="449" uniqueCount="139">
  <si>
    <t>well</t>
    <phoneticPr fontId="1" type="noConversion"/>
  </si>
  <si>
    <t>665/620</t>
    <phoneticPr fontId="1" type="noConversion"/>
  </si>
  <si>
    <t>mean</t>
    <phoneticPr fontId="1" type="noConversion"/>
  </si>
  <si>
    <t>inhibition ratio</t>
    <phoneticPr fontId="1" type="noConversion"/>
  </si>
  <si>
    <t>N</t>
    <phoneticPr fontId="1" type="noConversion"/>
  </si>
  <si>
    <t>P</t>
    <phoneticPr fontId="1" type="noConversion"/>
  </si>
  <si>
    <t>SD</t>
    <phoneticPr fontId="1" type="noConversion"/>
  </si>
  <si>
    <t>Z'(&gt;0.5)</t>
    <phoneticPr fontId="1" type="noConversion"/>
  </si>
  <si>
    <t>S/B(&gt;3)</t>
    <phoneticPr fontId="1" type="noConversion"/>
  </si>
  <si>
    <t>CV&lt;20%</t>
    <phoneticPr fontId="1" type="noConversion"/>
  </si>
  <si>
    <t xml:space="preserve">COV2N-RNA(DZ-4) 50nM screen </t>
    <phoneticPr fontId="1" type="noConversion"/>
  </si>
  <si>
    <t>A3</t>
  </si>
  <si>
    <t>A5</t>
  </si>
  <si>
    <t>A6</t>
  </si>
  <si>
    <t>A7</t>
  </si>
  <si>
    <t>A8</t>
  </si>
  <si>
    <t>A9</t>
  </si>
  <si>
    <t>A10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</si>
  <si>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</si>
  <si>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</si>
  <si>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</si>
  <si>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</si>
  <si>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</si>
  <si>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</si>
  <si>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</si>
  <si>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</si>
  <si>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</si>
  <si>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</si>
  <si>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</si>
  <si>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</si>
  <si>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</si>
  <si>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</si>
  <si>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</si>
  <si>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</si>
  <si>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</si>
  <si>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</si>
  <si>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</si>
  <si>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D2</t>
  </si>
  <si>
    <t>D4</t>
  </si>
  <si>
    <t>D5</t>
  </si>
  <si>
    <t>D6</t>
  </si>
  <si>
    <t>D7</t>
  </si>
  <si>
    <t>D8</t>
  </si>
  <si>
    <t>D9</t>
  </si>
  <si>
    <t>D10</t>
  </si>
  <si>
    <t>D11</t>
  </si>
  <si>
    <t>E2</t>
  </si>
  <si>
    <t>E3</t>
  </si>
  <si>
    <t>E4</t>
  </si>
  <si>
    <t>E5</t>
  </si>
  <si>
    <t>E6</t>
  </si>
  <si>
    <t>E8</t>
  </si>
  <si>
    <t>E9</t>
  </si>
  <si>
    <t>E11</t>
  </si>
  <si>
    <t>F2</t>
  </si>
  <si>
    <t>F3</t>
  </si>
  <si>
    <t>F4</t>
  </si>
  <si>
    <t>F5</t>
  </si>
  <si>
    <t>F6</t>
  </si>
  <si>
    <t>F8</t>
  </si>
  <si>
    <t>F9</t>
  </si>
  <si>
    <t>F10</t>
  </si>
  <si>
    <t>F11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</si>
  <si>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</si>
  <si>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</si>
  <si>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</si>
  <si>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</si>
  <si>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</si>
  <si>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</si>
  <si>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</si>
  <si>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</si>
  <si>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</si>
  <si>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</si>
  <si>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H2</t>
  </si>
  <si>
    <t>H3</t>
  </si>
  <si>
    <t>H5</t>
  </si>
  <si>
    <t>H6</t>
  </si>
  <si>
    <t>H9</t>
  </si>
  <si>
    <t>H10</t>
  </si>
  <si>
    <t>H11</t>
  </si>
  <si>
    <r>
      <rPr>
        <b/>
        <sz val="10"/>
        <color theme="1"/>
        <rFont val="宋体"/>
        <family val="2"/>
        <charset val="134"/>
      </rPr>
      <t>初筛化合物浓度</t>
    </r>
    <r>
      <rPr>
        <b/>
        <sz val="10"/>
        <color theme="1"/>
        <rFont val="Arial"/>
        <family val="2"/>
      </rPr>
      <t>50uM</t>
    </r>
  </si>
  <si>
    <t>50uM GCG</t>
    <phoneticPr fontId="1" type="noConversion"/>
  </si>
  <si>
    <t>HYCPK20840</t>
  </si>
  <si>
    <t>HYCPK20841</t>
  </si>
  <si>
    <t>HYCPK20842</t>
  </si>
  <si>
    <t>HYCPK20843</t>
  </si>
  <si>
    <t>HYCPK20844</t>
  </si>
  <si>
    <t>HYCPK20845</t>
  </si>
  <si>
    <t>HYCPK20846</t>
  </si>
  <si>
    <t>HYCPK20850</t>
  </si>
  <si>
    <t>HYCPK20851</t>
  </si>
  <si>
    <t>HYCPK20852</t>
  </si>
  <si>
    <t>HYCPK20853</t>
  </si>
  <si>
    <t>HYCPK20857</t>
  </si>
  <si>
    <t>HYCPK20826</t>
  </si>
  <si>
    <t>HYCPK20828</t>
  </si>
  <si>
    <t>HYCPK20831</t>
  </si>
  <si>
    <t>HYCPK20832</t>
  </si>
  <si>
    <t>HYCPK20833</t>
  </si>
  <si>
    <t>HYCPK20834</t>
  </si>
  <si>
    <t>HYCPK20835</t>
  </si>
  <si>
    <t>HYCPK20836</t>
  </si>
  <si>
    <t>HYCPK20837</t>
  </si>
  <si>
    <t>HYCPK20838</t>
  </si>
  <si>
    <t>HYCPK20839</t>
  </si>
  <si>
    <t>'Mitoxantrone (dihydrochloride)</t>
  </si>
  <si>
    <t>HYCPK20830</t>
  </si>
  <si>
    <t>HYCPK20847</t>
  </si>
  <si>
    <t>HYCPK20849</t>
  </si>
  <si>
    <t>HYCPK20854</t>
  </si>
  <si>
    <t>Pixantrone (dimaleate)</t>
  </si>
  <si>
    <t>Suramin (sodium salt)</t>
  </si>
  <si>
    <t>Suramin (sodium salt)</t>
    <phoneticPr fontId="11" type="noConversion"/>
  </si>
  <si>
    <t>Epirubicin (hydrochloride)</t>
    <phoneticPr fontId="11" type="noConversion"/>
  </si>
  <si>
    <t>A7</t>
    <phoneticPr fontId="11" type="noConversion"/>
  </si>
  <si>
    <t>HYCPK20841</t>
    <phoneticPr fontId="11" type="noConversion"/>
  </si>
  <si>
    <t>Doxorubicin (hydrochloride)</t>
    <phoneticPr fontId="11" type="noConversion"/>
  </si>
  <si>
    <t>HYCPK20842</t>
    <phoneticPr fontId="11" type="noConversion"/>
  </si>
  <si>
    <t>C5</t>
    <phoneticPr fontId="11" type="noConversion"/>
  </si>
  <si>
    <t>HYCPK20854</t>
    <phoneticPr fontId="11" type="noConversion"/>
  </si>
  <si>
    <t>D9</t>
    <phoneticPr fontId="11" type="noConversion"/>
  </si>
  <si>
    <t>HYCPK20840</t>
    <phoneticPr fontId="11" type="noConversion"/>
  </si>
  <si>
    <t>D10</t>
    <phoneticPr fontId="11" type="noConversion"/>
  </si>
  <si>
    <t>Pixantrone (dimaleate)</t>
    <phoneticPr fontId="11" type="noConversion"/>
  </si>
  <si>
    <t>IC50=7.235uM</t>
    <phoneticPr fontId="1" type="noConversion"/>
  </si>
  <si>
    <t>IC50=20.19uM</t>
    <phoneticPr fontId="1" type="noConversion"/>
  </si>
  <si>
    <t>IC50=5.668uM</t>
    <phoneticPr fontId="1" type="noConversion"/>
  </si>
  <si>
    <t>Suramin (sodium salt)</t>
    <phoneticPr fontId="11" type="noConversion"/>
  </si>
  <si>
    <t>IC50=0.4437uM</t>
    <phoneticPr fontId="1" type="noConversion"/>
  </si>
  <si>
    <t>'Mitoxantrone (dihydrochloride)</t>
    <phoneticPr fontId="11" type="noConversion"/>
  </si>
  <si>
    <t>IC50=1.218uM</t>
    <phoneticPr fontId="1" type="noConversion"/>
  </si>
  <si>
    <t>Mitoxantrone</t>
    <phoneticPr fontId="11" type="noConversion"/>
  </si>
  <si>
    <t>H6+B71:B124</t>
    <phoneticPr fontId="11" type="noConversion"/>
  </si>
  <si>
    <t>Topoisomerase inhibitor screening 1</t>
    <phoneticPr fontId="11" type="noConversion"/>
  </si>
  <si>
    <t>kinase inhibitor screening 1</t>
    <phoneticPr fontId="11" type="noConversion"/>
  </si>
  <si>
    <t>Topoisomerase inhibitor screening 2</t>
    <phoneticPr fontId="11" type="noConversion"/>
  </si>
  <si>
    <t>Dose–response experiments data</t>
    <phoneticPr fontId="11" type="noConversion"/>
  </si>
  <si>
    <t>Primary screening data</t>
    <phoneticPr fontId="11" type="noConversion"/>
  </si>
  <si>
    <t>Table S3 HTRF raw data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</si>
</sst>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theme="1"/>
      <name val="宋体"/>
      <family val="2"/>
      <charset val="134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name val="宋体"/>
      <family val="3"/>
      <charset val="134"/>
      <scheme val="minor"/>
    </font>
    <font>
      <b/>
      <sz val="10"/>
      <color theme="1"/>
      <name val="Arial"/>
      <family val="3"/>
    </font>
    <font>
      <b/>
      <sz val="18"/>
      <color indexed="8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  <charset val="134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0" fontId="6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3" fillId="0" borderId="0" xfId="0" applyNumberFormat="1" applyFont="1" applyAlignment="1">
      <alignment horizontal="left" vertical="center"/>
    </xf>
    <xf numFmtId="10" fontId="9" fillId="0" borderId="0" xfId="0" applyNumberFormat="1" applyFont="1" applyAlignment="1">
      <alignment horizontal="left" vertical="center"/>
    </xf>
    <xf numFmtId="10" fontId="8" fillId="0" borderId="0" xfId="0" applyNumberFormat="1" applyFont="1" applyAlignment="1">
      <alignment horizontal="left" vertical="center"/>
    </xf>
    <xf numFmtId="10" fontId="9" fillId="0" borderId="1" xfId="0" applyNumberFormat="1" applyFont="1" applyBorder="1" applyAlignment="1">
      <alignment horizontal="left" vertical="center"/>
    </xf>
    <xf numFmtId="10" fontId="9" fillId="0" borderId="2" xfId="0" applyNumberFormat="1" applyFont="1" applyBorder="1" applyAlignment="1">
      <alignment horizontal="left" vertical="center"/>
    </xf>
    <xf numFmtId="10" fontId="9" fillId="0" borderId="3" xfId="0" applyNumberFormat="1" applyFont="1" applyBorder="1" applyAlignment="1">
      <alignment horizontal="left" vertical="center"/>
    </xf>
    <xf numFmtId="10" fontId="9" fillId="0" borderId="4" xfId="0" applyNumberFormat="1" applyFont="1" applyBorder="1" applyAlignment="1">
      <alignment horizontal="left" vertical="center"/>
    </xf>
    <xf numFmtId="10" fontId="9" fillId="0" borderId="5" xfId="0" applyNumberFormat="1" applyFont="1" applyBorder="1" applyAlignment="1">
      <alignment horizontal="left" vertical="center"/>
    </xf>
    <xf numFmtId="10" fontId="9" fillId="0" borderId="6" xfId="0" applyNumberFormat="1" applyFont="1" applyBorder="1" applyAlignment="1">
      <alignment horizontal="left" vertical="center"/>
    </xf>
    <xf numFmtId="10" fontId="9" fillId="0" borderId="7" xfId="0" applyNumberFormat="1" applyFont="1" applyBorder="1" applyAlignment="1">
      <alignment horizontal="left" vertical="center"/>
    </xf>
    <xf numFmtId="10" fontId="9" fillId="0" borderId="8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quotePrefix="1" applyFont="1" applyAlignment="1">
      <alignment horizontal="left" vertical="center"/>
    </xf>
    <xf numFmtId="10" fontId="3" fillId="2" borderId="0" xfId="0" applyNumberFormat="1" applyFont="1" applyFill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3366"/>
      <color rgb="FFFFFFFF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94"/>
  <sheetViews>
    <sheetView tabSelected="1" workbookViewId="0">
      <selection activeCell="R14" sqref="R14"/>
    </sheetView>
  </sheetViews>
  <sheetFormatPr defaultColWidth="9" defaultRowHeight="13.2" x14ac:dyDescent="0.25"/>
  <cols>
    <col min="1" max="1" width="12.21875" style="1" customWidth="1"/>
    <col min="2" max="2" width="5.5546875" style="1" customWidth="1"/>
    <col min="3" max="3" width="6.33203125" style="1" customWidth="1"/>
    <col min="4" max="4" width="5.77734375" style="1" customWidth="1"/>
    <col min="5" max="5" width="5.88671875" style="1" customWidth="1"/>
    <col min="6" max="6" width="7" style="1" customWidth="1"/>
    <col min="7" max="7" width="6.5546875" style="1" customWidth="1"/>
    <col min="8" max="8" width="7.88671875" style="1" customWidth="1"/>
    <col min="9" max="11" width="9.109375" style="1" bestFit="1" customWidth="1"/>
    <col min="12" max="12" width="9.21875" style="1" bestFit="1" customWidth="1"/>
    <col min="13" max="14" width="9.109375" style="1" bestFit="1" customWidth="1"/>
    <col min="15" max="15" width="8.44140625" style="1" customWidth="1"/>
    <col min="16" max="16" width="9.109375" style="1" bestFit="1" customWidth="1"/>
    <col min="17" max="16384" width="9" style="1"/>
  </cols>
  <sheetData>
    <row r="1" spans="1:16" ht="17.399999999999999" x14ac:dyDescent="0.25">
      <c r="A1" s="29" t="s">
        <v>138</v>
      </c>
      <c r="B1" s="29"/>
      <c r="C1" s="29"/>
      <c r="F1" s="28"/>
    </row>
    <row r="2" spans="1:16" ht="15" x14ac:dyDescent="0.25">
      <c r="F2" s="30" t="s">
        <v>137</v>
      </c>
      <c r="G2" s="30"/>
      <c r="H2" s="30"/>
      <c r="I2" s="30"/>
      <c r="J2" s="30"/>
    </row>
    <row r="4" spans="1:16" ht="13.05" x14ac:dyDescent="0.25">
      <c r="A4" s="7" t="s">
        <v>10</v>
      </c>
      <c r="B4" s="7"/>
      <c r="C4" s="7"/>
      <c r="F4" s="1" t="s">
        <v>134</v>
      </c>
    </row>
    <row r="5" spans="1:16" x14ac:dyDescent="0.25">
      <c r="A5" s="7">
        <v>20230224</v>
      </c>
      <c r="B5" s="7"/>
      <c r="C5" s="7" t="s">
        <v>80</v>
      </c>
    </row>
    <row r="6" spans="1:16" x14ac:dyDescent="0.25">
      <c r="A6" s="7" t="s">
        <v>0</v>
      </c>
      <c r="B6" s="7">
        <v>665</v>
      </c>
      <c r="C6" s="7"/>
      <c r="E6" s="7">
        <v>620</v>
      </c>
      <c r="F6" s="7"/>
      <c r="H6" s="7" t="s">
        <v>1</v>
      </c>
      <c r="I6" s="7"/>
      <c r="K6" s="7" t="s">
        <v>2</v>
      </c>
      <c r="L6" s="1" t="s">
        <v>3</v>
      </c>
      <c r="M6" s="2" t="s">
        <v>6</v>
      </c>
      <c r="N6" s="2" t="s">
        <v>7</v>
      </c>
      <c r="O6" s="2" t="s">
        <v>8</v>
      </c>
      <c r="P6" s="2" t="s">
        <v>9</v>
      </c>
    </row>
    <row r="7" spans="1:16" ht="12.45" x14ac:dyDescent="0.25">
      <c r="A7" s="1" t="s">
        <v>4</v>
      </c>
      <c r="B7" s="3">
        <v>2201</v>
      </c>
      <c r="C7" s="3">
        <v>2481</v>
      </c>
      <c r="D7" s="3">
        <v>2335</v>
      </c>
      <c r="E7" s="3">
        <v>17801</v>
      </c>
      <c r="F7" s="3">
        <v>17941</v>
      </c>
      <c r="G7" s="3">
        <v>17883</v>
      </c>
      <c r="H7" s="3">
        <f>B7/E7</f>
        <v>0.1236447390596034</v>
      </c>
      <c r="I7" s="3">
        <f t="shared" ref="I7:J9" si="0">C7/F7</f>
        <v>0.13828660609776489</v>
      </c>
      <c r="J7" s="3">
        <f t="shared" si="0"/>
        <v>0.13057093328859812</v>
      </c>
      <c r="K7" s="1">
        <f>AVERAGE(H7:J7)</f>
        <v>0.13083409281532213</v>
      </c>
      <c r="L7" s="9"/>
      <c r="M7" s="1">
        <f>STDEVA(H7:J7)</f>
        <v>7.3244800015550039E-3</v>
      </c>
      <c r="N7" s="4">
        <f>1-(3*(M7+M8)/(K8-K7))</f>
        <v>0.78444588426515716</v>
      </c>
      <c r="O7" s="4">
        <f>K8/K7</f>
        <v>5.0506499681366144</v>
      </c>
      <c r="P7" s="5">
        <f>M8/(K8-K7)</f>
        <v>5.8030636449964798E-2</v>
      </c>
    </row>
    <row r="8" spans="1:16" ht="12.45" x14ac:dyDescent="0.25">
      <c r="A8" s="1" t="s">
        <v>5</v>
      </c>
      <c r="B8" s="3">
        <v>11833</v>
      </c>
      <c r="C8" s="3">
        <v>12476</v>
      </c>
      <c r="D8" s="3">
        <v>12477</v>
      </c>
      <c r="E8" s="3">
        <v>18924</v>
      </c>
      <c r="F8" s="3">
        <v>18372</v>
      </c>
      <c r="G8" s="3">
        <v>18402</v>
      </c>
      <c r="H8" s="3">
        <f t="shared" ref="H8:H9" si="1">B8/E8</f>
        <v>0.62529063622912706</v>
      </c>
      <c r="I8" s="3">
        <f t="shared" si="0"/>
        <v>0.67907685608534729</v>
      </c>
      <c r="J8" s="3">
        <f t="shared" si="0"/>
        <v>0.67802412781219434</v>
      </c>
      <c r="K8" s="1">
        <f t="shared" ref="K8" si="2">AVERAGE(H8:J8)</f>
        <v>0.66079720670888953</v>
      </c>
      <c r="L8" s="9"/>
      <c r="M8" s="1">
        <f>STDEVA(H8:J8)</f>
        <v>3.0754096794248901E-2</v>
      </c>
    </row>
    <row r="9" spans="1:16" ht="12.45" x14ac:dyDescent="0.25">
      <c r="A9" s="1" t="s">
        <v>81</v>
      </c>
      <c r="B9" s="3">
        <v>1098</v>
      </c>
      <c r="C9" s="3">
        <v>1027</v>
      </c>
      <c r="D9" s="3">
        <v>1018</v>
      </c>
      <c r="E9" s="3">
        <v>5518</v>
      </c>
      <c r="F9" s="3">
        <v>5248</v>
      </c>
      <c r="G9" s="3">
        <v>5441</v>
      </c>
      <c r="H9" s="3">
        <f t="shared" si="1"/>
        <v>0.19898513954331279</v>
      </c>
      <c r="I9" s="3">
        <f t="shared" si="0"/>
        <v>0.1956935975609756</v>
      </c>
      <c r="J9" s="3">
        <f>D9/G9</f>
        <v>0.18709795993383568</v>
      </c>
      <c r="K9" s="1">
        <f>AVERAGE(H9:J9)</f>
        <v>0.19392556567937469</v>
      </c>
      <c r="L9" s="9">
        <f>1-(K9-$K$7)/($K$8-$K$7)</f>
        <v>0.88095119979100422</v>
      </c>
    </row>
    <row r="10" spans="1:16" ht="12.45" x14ac:dyDescent="0.25">
      <c r="A10" s="6" t="s">
        <v>82</v>
      </c>
      <c r="B10" s="6" t="s">
        <v>54</v>
      </c>
      <c r="C10" s="3">
        <v>15931</v>
      </c>
      <c r="D10" s="3">
        <v>18727</v>
      </c>
      <c r="F10" s="3">
        <v>19235</v>
      </c>
      <c r="G10" s="3">
        <v>19049</v>
      </c>
      <c r="I10" s="3">
        <f>C10/F10</f>
        <v>0.82822978944632186</v>
      </c>
      <c r="J10" s="3">
        <f t="shared" ref="J10:J66" si="3">D10/G10</f>
        <v>0.9830962255236495</v>
      </c>
      <c r="K10" s="1">
        <f>AVERAGE(H10:J10)</f>
        <v>0.90566300748498563</v>
      </c>
      <c r="L10" s="9">
        <f>1-(K10-$K$7)/($K$8-$K$7)</f>
        <v>-0.46204310140964355</v>
      </c>
      <c r="M10" s="1">
        <f>(K8-I10)/(K8-K7)</f>
        <v>-0.31593252124157806</v>
      </c>
    </row>
    <row r="11" spans="1:16" ht="12.45" x14ac:dyDescent="0.25">
      <c r="A11" s="6" t="s">
        <v>82</v>
      </c>
      <c r="B11" s="6" t="s">
        <v>70</v>
      </c>
      <c r="C11" s="3">
        <v>15731</v>
      </c>
      <c r="D11" s="3">
        <v>15569</v>
      </c>
      <c r="F11" s="3">
        <v>14663</v>
      </c>
      <c r="G11" s="3">
        <v>14459</v>
      </c>
      <c r="I11" s="3">
        <f t="shared" ref="I11:I66" si="4">C11/F11</f>
        <v>1.0728363909159109</v>
      </c>
      <c r="J11" s="3">
        <f t="shared" si="3"/>
        <v>1.0767687945224427</v>
      </c>
      <c r="K11" s="1">
        <f t="shared" ref="K11:K66" si="5">AVERAGE(H11:J11)</f>
        <v>1.0748025927191769</v>
      </c>
      <c r="L11" s="9">
        <f t="shared" ref="L11:L66" si="6">1-(K11-$K$7)/($K$8-$K$7)</f>
        <v>-0.78119660624801912</v>
      </c>
    </row>
    <row r="12" spans="1:16" ht="12.45" x14ac:dyDescent="0.25">
      <c r="A12" s="6" t="s">
        <v>82</v>
      </c>
      <c r="B12" s="6" t="s">
        <v>71</v>
      </c>
      <c r="C12" s="3">
        <v>18830</v>
      </c>
      <c r="D12" s="3">
        <v>19764</v>
      </c>
      <c r="F12" s="3">
        <v>17787</v>
      </c>
      <c r="G12" s="3">
        <v>18369</v>
      </c>
      <c r="I12" s="3">
        <f t="shared" si="4"/>
        <v>1.058638331365604</v>
      </c>
      <c r="J12" s="3">
        <f t="shared" si="3"/>
        <v>1.0759431651151397</v>
      </c>
      <c r="K12" s="1">
        <f t="shared" si="5"/>
        <v>1.0672907482403717</v>
      </c>
      <c r="L12" s="9">
        <f>1-(K12-$K$7)/($K$8-$K$7)</f>
        <v>-0.7670223282994717</v>
      </c>
    </row>
    <row r="13" spans="1:16" ht="12.45" x14ac:dyDescent="0.25">
      <c r="A13" s="6" t="s">
        <v>82</v>
      </c>
      <c r="B13" s="6" t="s">
        <v>79</v>
      </c>
      <c r="C13" s="3">
        <v>14444</v>
      </c>
      <c r="D13" s="3">
        <v>15309</v>
      </c>
      <c r="F13" s="3">
        <v>14108</v>
      </c>
      <c r="G13" s="3">
        <v>14297</v>
      </c>
      <c r="I13" s="3">
        <f t="shared" si="4"/>
        <v>1.0238162744542103</v>
      </c>
      <c r="J13" s="3">
        <f t="shared" si="3"/>
        <v>1.0707840805763447</v>
      </c>
      <c r="K13" s="1">
        <f t="shared" si="5"/>
        <v>1.0473001775152775</v>
      </c>
      <c r="L13" s="9">
        <f t="shared" si="6"/>
        <v>-0.72930164510281248</v>
      </c>
    </row>
    <row r="14" spans="1:16" ht="12.45" x14ac:dyDescent="0.25">
      <c r="A14" s="6" t="s">
        <v>83</v>
      </c>
      <c r="B14" s="6" t="s">
        <v>16</v>
      </c>
      <c r="C14" s="3">
        <v>20240</v>
      </c>
      <c r="D14" s="3">
        <v>18062</v>
      </c>
      <c r="F14" s="3">
        <v>18169</v>
      </c>
      <c r="G14" s="3">
        <v>15741</v>
      </c>
      <c r="I14" s="3">
        <f t="shared" si="4"/>
        <v>1.1139853596785734</v>
      </c>
      <c r="J14" s="3">
        <f t="shared" si="3"/>
        <v>1.1474493361285814</v>
      </c>
      <c r="K14" s="1">
        <f t="shared" si="5"/>
        <v>1.1307173479035773</v>
      </c>
      <c r="L14" s="9">
        <f t="shared" si="6"/>
        <v>-0.88670348723375847</v>
      </c>
    </row>
    <row r="15" spans="1:16" ht="12.45" x14ac:dyDescent="0.25">
      <c r="A15" s="6" t="s">
        <v>83</v>
      </c>
      <c r="B15" s="6" t="s">
        <v>27</v>
      </c>
      <c r="C15" s="3">
        <v>19149</v>
      </c>
      <c r="D15" s="3">
        <v>19043</v>
      </c>
      <c r="F15" s="3">
        <v>18291</v>
      </c>
      <c r="G15" s="3">
        <v>18272</v>
      </c>
      <c r="I15" s="3">
        <f t="shared" si="4"/>
        <v>1.0469083155650321</v>
      </c>
      <c r="J15" s="3">
        <f t="shared" si="3"/>
        <v>1.0421957092819614</v>
      </c>
      <c r="K15" s="1">
        <f t="shared" si="5"/>
        <v>1.0445520124234968</v>
      </c>
      <c r="L15" s="9">
        <f t="shared" si="6"/>
        <v>-0.724116067050804</v>
      </c>
    </row>
    <row r="16" spans="1:16" ht="12.45" x14ac:dyDescent="0.25">
      <c r="A16" s="6" t="s">
        <v>83</v>
      </c>
      <c r="B16" s="6" t="s">
        <v>42</v>
      </c>
      <c r="C16" s="3">
        <v>16969</v>
      </c>
      <c r="D16" s="3">
        <v>16910</v>
      </c>
      <c r="F16" s="3">
        <v>17559</v>
      </c>
      <c r="G16" s="3">
        <v>17505</v>
      </c>
      <c r="I16" s="3">
        <f t="shared" si="4"/>
        <v>0.96639899766501514</v>
      </c>
      <c r="J16" s="3">
        <f t="shared" si="3"/>
        <v>0.9660097115109969</v>
      </c>
      <c r="K16" s="1">
        <f t="shared" si="5"/>
        <v>0.96620435458800602</v>
      </c>
      <c r="L16" s="9">
        <f t="shared" si="6"/>
        <v>-0.5762800086883999</v>
      </c>
    </row>
    <row r="17" spans="1:13" ht="12.45" x14ac:dyDescent="0.25">
      <c r="A17" s="6" t="s">
        <v>83</v>
      </c>
      <c r="B17" s="6" t="s">
        <v>51</v>
      </c>
      <c r="C17" s="3">
        <v>18658</v>
      </c>
      <c r="D17" s="3">
        <v>18368</v>
      </c>
      <c r="F17" s="3">
        <v>18425</v>
      </c>
      <c r="G17" s="3">
        <v>17527</v>
      </c>
      <c r="I17" s="3">
        <f t="shared" si="4"/>
        <v>1.0126458616010854</v>
      </c>
      <c r="J17" s="3">
        <f t="shared" si="3"/>
        <v>1.0479831117704113</v>
      </c>
      <c r="K17" s="1">
        <f t="shared" si="5"/>
        <v>1.0303144866857483</v>
      </c>
      <c r="L17" s="9">
        <f t="shared" si="6"/>
        <v>-0.69725094122506981</v>
      </c>
    </row>
    <row r="18" spans="1:13" ht="12.45" x14ac:dyDescent="0.25">
      <c r="A18" s="6" t="s">
        <v>83</v>
      </c>
      <c r="B18" s="6" t="s">
        <v>56</v>
      </c>
      <c r="C18" s="3">
        <v>11390</v>
      </c>
      <c r="D18" s="3">
        <v>11438</v>
      </c>
      <c r="F18" s="3">
        <v>10064</v>
      </c>
      <c r="G18" s="3">
        <v>10483</v>
      </c>
      <c r="I18" s="3">
        <f t="shared" si="4"/>
        <v>1.1317567567567568</v>
      </c>
      <c r="J18" s="3">
        <f t="shared" si="3"/>
        <v>1.0910998759896977</v>
      </c>
      <c r="K18" s="1">
        <f t="shared" si="5"/>
        <v>1.1114283163732273</v>
      </c>
      <c r="L18" s="9">
        <f t="shared" si="6"/>
        <v>-0.85030655502344654</v>
      </c>
    </row>
    <row r="19" spans="1:13" ht="12.45" x14ac:dyDescent="0.25">
      <c r="A19" s="6" t="s">
        <v>83</v>
      </c>
      <c r="B19" s="6" t="s">
        <v>58</v>
      </c>
      <c r="C19" s="3">
        <v>21452</v>
      </c>
      <c r="D19" s="3">
        <v>20793</v>
      </c>
      <c r="F19" s="3">
        <v>18281</v>
      </c>
      <c r="G19" s="3">
        <v>18199</v>
      </c>
      <c r="I19" s="3">
        <f t="shared" si="4"/>
        <v>1.1734587823423226</v>
      </c>
      <c r="J19" s="3">
        <f t="shared" si="3"/>
        <v>1.1425353041375901</v>
      </c>
      <c r="K19" s="1">
        <f t="shared" si="5"/>
        <v>1.1579970432399564</v>
      </c>
      <c r="L19" s="9">
        <f t="shared" si="6"/>
        <v>-0.93817819296555705</v>
      </c>
    </row>
    <row r="20" spans="1:13" ht="12.45" x14ac:dyDescent="0.25">
      <c r="A20" s="6" t="s">
        <v>84</v>
      </c>
      <c r="B20" s="6" t="s">
        <v>22</v>
      </c>
      <c r="C20" s="3">
        <v>13486</v>
      </c>
      <c r="D20" s="3">
        <v>12652</v>
      </c>
      <c r="F20" s="3">
        <v>11011</v>
      </c>
      <c r="G20" s="3">
        <v>10571</v>
      </c>
      <c r="I20" s="3">
        <f t="shared" si="4"/>
        <v>1.2247752247752248</v>
      </c>
      <c r="J20" s="3">
        <f t="shared" si="3"/>
        <v>1.1968593321350867</v>
      </c>
      <c r="K20" s="1">
        <f t="shared" si="5"/>
        <v>1.2108172784551559</v>
      </c>
      <c r="L20" s="9">
        <f t="shared" si="6"/>
        <v>-1.0378459506461555</v>
      </c>
    </row>
    <row r="21" spans="1:13" ht="12.45" x14ac:dyDescent="0.25">
      <c r="A21" s="6" t="s">
        <v>84</v>
      </c>
      <c r="B21" s="6" t="s">
        <v>29</v>
      </c>
      <c r="C21" s="3">
        <v>25693</v>
      </c>
      <c r="D21" s="3">
        <v>23136</v>
      </c>
      <c r="F21" s="3">
        <v>22577</v>
      </c>
      <c r="G21" s="3">
        <v>18502</v>
      </c>
      <c r="I21" s="3">
        <f t="shared" si="4"/>
        <v>1.1380165655312928</v>
      </c>
      <c r="J21" s="3">
        <f t="shared" si="3"/>
        <v>1.2504594097935358</v>
      </c>
      <c r="K21" s="1">
        <f t="shared" si="5"/>
        <v>1.1942379876624143</v>
      </c>
      <c r="L21" s="9">
        <f t="shared" si="6"/>
        <v>-1.006562092660388</v>
      </c>
    </row>
    <row r="22" spans="1:13" ht="12.45" x14ac:dyDescent="0.25">
      <c r="A22" s="6" t="s">
        <v>84</v>
      </c>
      <c r="B22" s="6" t="s">
        <v>39</v>
      </c>
      <c r="C22" s="3">
        <v>13434</v>
      </c>
      <c r="D22" s="3">
        <v>12585</v>
      </c>
      <c r="F22" s="3">
        <v>11513</v>
      </c>
      <c r="G22" s="3">
        <v>11078</v>
      </c>
      <c r="I22" s="3">
        <f t="shared" si="4"/>
        <v>1.1668548597237904</v>
      </c>
      <c r="J22" s="3">
        <f t="shared" si="3"/>
        <v>1.1360353854486369</v>
      </c>
      <c r="K22" s="1">
        <f t="shared" si="5"/>
        <v>1.1514451225862137</v>
      </c>
      <c r="L22" s="9">
        <f t="shared" si="6"/>
        <v>-0.9258152181056527</v>
      </c>
    </row>
    <row r="23" spans="1:13" ht="12.45" x14ac:dyDescent="0.25">
      <c r="A23" s="6" t="s">
        <v>84</v>
      </c>
      <c r="B23" s="6" t="s">
        <v>64</v>
      </c>
      <c r="C23" s="3">
        <v>19044</v>
      </c>
      <c r="D23" s="3">
        <v>19547</v>
      </c>
      <c r="F23" s="3">
        <v>17486</v>
      </c>
      <c r="G23" s="3">
        <v>17837</v>
      </c>
      <c r="I23" s="3">
        <f t="shared" si="4"/>
        <v>1.0890998513096191</v>
      </c>
      <c r="J23" s="3">
        <f t="shared" si="3"/>
        <v>1.0958681392610865</v>
      </c>
      <c r="K23" s="1">
        <f t="shared" si="5"/>
        <v>1.0924839952853529</v>
      </c>
      <c r="L23" s="9">
        <f t="shared" si="6"/>
        <v>-0.81456006514287149</v>
      </c>
    </row>
    <row r="24" spans="1:13" ht="12.45" x14ac:dyDescent="0.25">
      <c r="A24" s="6" t="s">
        <v>85</v>
      </c>
      <c r="B24" s="6" t="s">
        <v>13</v>
      </c>
      <c r="C24" s="3">
        <v>16196</v>
      </c>
      <c r="D24" s="3">
        <v>19360</v>
      </c>
      <c r="F24" s="3">
        <v>17233</v>
      </c>
      <c r="G24" s="3">
        <v>17388</v>
      </c>
      <c r="I24" s="3">
        <f t="shared" si="4"/>
        <v>0.93982475483084782</v>
      </c>
      <c r="J24" s="3">
        <f t="shared" si="3"/>
        <v>1.1134115481941569</v>
      </c>
      <c r="K24" s="1">
        <f t="shared" si="5"/>
        <v>1.0266181515125024</v>
      </c>
      <c r="L24" s="9">
        <f t="shared" si="6"/>
        <v>-0.69027623850266817</v>
      </c>
    </row>
    <row r="25" spans="1:13" ht="12.45" x14ac:dyDescent="0.25">
      <c r="A25" s="6" t="s">
        <v>85</v>
      </c>
      <c r="B25" s="6" t="s">
        <v>31</v>
      </c>
      <c r="C25" s="3">
        <v>13727</v>
      </c>
      <c r="D25" s="3">
        <v>13662</v>
      </c>
      <c r="F25" s="3">
        <v>18246</v>
      </c>
      <c r="G25" s="3">
        <v>16378</v>
      </c>
      <c r="I25" s="3">
        <f t="shared" si="4"/>
        <v>0.75232927764989588</v>
      </c>
      <c r="J25" s="3">
        <f t="shared" si="3"/>
        <v>0.83416778605446329</v>
      </c>
      <c r="K25" s="1">
        <f t="shared" si="5"/>
        <v>0.79324853185217958</v>
      </c>
      <c r="L25" s="9">
        <f t="shared" si="6"/>
        <v>-0.24992555457338916</v>
      </c>
    </row>
    <row r="26" spans="1:13" ht="12.45" x14ac:dyDescent="0.25">
      <c r="A26" s="6" t="s">
        <v>85</v>
      </c>
      <c r="B26" s="6" t="s">
        <v>33</v>
      </c>
      <c r="C26" s="3">
        <v>15436</v>
      </c>
      <c r="D26" s="3">
        <v>17971</v>
      </c>
      <c r="F26" s="3">
        <v>18173</v>
      </c>
      <c r="G26" s="3">
        <v>18463</v>
      </c>
      <c r="I26" s="3">
        <f t="shared" si="4"/>
        <v>0.84939195509822263</v>
      </c>
      <c r="J26" s="3">
        <f t="shared" si="3"/>
        <v>0.97335210962465468</v>
      </c>
      <c r="K26" s="1">
        <f t="shared" si="5"/>
        <v>0.91137203236143871</v>
      </c>
      <c r="L26" s="9">
        <f t="shared" si="6"/>
        <v>-0.47281559618670399</v>
      </c>
    </row>
    <row r="27" spans="1:13" ht="12.45" x14ac:dyDescent="0.25">
      <c r="A27" s="6" t="s">
        <v>85</v>
      </c>
      <c r="B27" s="6" t="s">
        <v>46</v>
      </c>
      <c r="C27" s="3">
        <v>16741</v>
      </c>
      <c r="D27" s="3">
        <v>15623</v>
      </c>
      <c r="F27" s="3">
        <v>16011</v>
      </c>
      <c r="G27" s="3">
        <v>13870</v>
      </c>
      <c r="I27" s="3">
        <f t="shared" si="4"/>
        <v>1.0455936543626256</v>
      </c>
      <c r="J27" s="3">
        <f t="shared" si="3"/>
        <v>1.1263878875270368</v>
      </c>
      <c r="K27" s="1">
        <f t="shared" si="5"/>
        <v>1.0859907709448313</v>
      </c>
      <c r="L27" s="9">
        <f t="shared" si="6"/>
        <v>-0.80230784575194702</v>
      </c>
    </row>
    <row r="28" spans="1:13" ht="12.45" x14ac:dyDescent="0.25">
      <c r="A28" s="20" t="s">
        <v>85</v>
      </c>
      <c r="B28" s="20" t="s">
        <v>47</v>
      </c>
      <c r="C28" s="4">
        <v>657</v>
      </c>
      <c r="D28" s="4">
        <v>593</v>
      </c>
      <c r="E28" s="4"/>
      <c r="F28" s="4">
        <v>3095</v>
      </c>
      <c r="G28" s="4">
        <v>2816</v>
      </c>
      <c r="H28" s="4"/>
      <c r="I28" s="4">
        <f t="shared" si="4"/>
        <v>0.21227786752827141</v>
      </c>
      <c r="J28" s="4">
        <f t="shared" si="3"/>
        <v>0.21058238636363635</v>
      </c>
      <c r="K28" s="4">
        <f t="shared" si="5"/>
        <v>0.21143012694595387</v>
      </c>
      <c r="L28" s="5">
        <f t="shared" si="6"/>
        <v>0.84792142694893702</v>
      </c>
      <c r="M28" s="6" t="s">
        <v>131</v>
      </c>
    </row>
    <row r="29" spans="1:13" ht="12.45" x14ac:dyDescent="0.25">
      <c r="A29" s="6" t="s">
        <v>85</v>
      </c>
      <c r="B29" s="6" t="s">
        <v>48</v>
      </c>
      <c r="C29" s="3">
        <v>17153</v>
      </c>
      <c r="D29" s="3">
        <v>15559</v>
      </c>
      <c r="F29" s="3">
        <v>17057</v>
      </c>
      <c r="G29" s="3">
        <v>16677</v>
      </c>
      <c r="I29" s="3">
        <f t="shared" si="4"/>
        <v>1.0056281878407691</v>
      </c>
      <c r="J29" s="3">
        <f t="shared" si="3"/>
        <v>0.93296156383042517</v>
      </c>
      <c r="K29" s="1">
        <f t="shared" si="5"/>
        <v>0.96929487583559715</v>
      </c>
      <c r="L29" s="9">
        <f t="shared" si="6"/>
        <v>-0.58211158671066165</v>
      </c>
    </row>
    <row r="30" spans="1:13" ht="12.45" x14ac:dyDescent="0.25">
      <c r="A30" s="6" t="s">
        <v>85</v>
      </c>
      <c r="B30" s="6" t="s">
        <v>49</v>
      </c>
      <c r="C30" s="3">
        <v>19363</v>
      </c>
      <c r="D30" s="3">
        <v>20986</v>
      </c>
      <c r="F30" s="3">
        <v>19867</v>
      </c>
      <c r="G30" s="3">
        <v>19919</v>
      </c>
      <c r="I30" s="3">
        <f t="shared" si="4"/>
        <v>0.97463129813258165</v>
      </c>
      <c r="J30" s="3">
        <f t="shared" si="3"/>
        <v>1.053566946131834</v>
      </c>
      <c r="K30" s="1">
        <f t="shared" si="5"/>
        <v>1.0140991221322078</v>
      </c>
      <c r="L30" s="9">
        <f t="shared" si="6"/>
        <v>-0.6666537843127549</v>
      </c>
    </row>
    <row r="31" spans="1:13" ht="12.45" x14ac:dyDescent="0.25">
      <c r="A31" s="6" t="s">
        <v>85</v>
      </c>
      <c r="B31" s="6" t="s">
        <v>56</v>
      </c>
      <c r="C31" s="3">
        <v>19062</v>
      </c>
      <c r="D31" s="3">
        <v>18615</v>
      </c>
      <c r="F31" s="3">
        <v>19458</v>
      </c>
      <c r="G31" s="3">
        <v>19379</v>
      </c>
      <c r="I31" s="3">
        <f t="shared" si="4"/>
        <v>0.97964847363552265</v>
      </c>
      <c r="J31" s="3">
        <f t="shared" si="3"/>
        <v>0.9605758811084163</v>
      </c>
      <c r="K31" s="1">
        <f t="shared" si="5"/>
        <v>0.97011217737196942</v>
      </c>
      <c r="L31" s="9">
        <f t="shared" si="6"/>
        <v>-0.58365377241179028</v>
      </c>
    </row>
    <row r="32" spans="1:13" ht="12.45" x14ac:dyDescent="0.25">
      <c r="A32" s="6" t="s">
        <v>85</v>
      </c>
      <c r="B32" s="6" t="s">
        <v>69</v>
      </c>
      <c r="C32" s="3">
        <v>24542</v>
      </c>
      <c r="D32" s="3">
        <v>23193</v>
      </c>
      <c r="F32" s="3">
        <v>21035</v>
      </c>
      <c r="G32" s="3">
        <v>22200</v>
      </c>
      <c r="I32" s="3">
        <f t="shared" si="4"/>
        <v>1.1667221297836938</v>
      </c>
      <c r="J32" s="3">
        <f t="shared" si="3"/>
        <v>1.0447297297297298</v>
      </c>
      <c r="K32" s="1">
        <f t="shared" si="5"/>
        <v>1.1057259297567117</v>
      </c>
      <c r="L32" s="9">
        <f t="shared" si="6"/>
        <v>-0.83954658613689337</v>
      </c>
    </row>
    <row r="33" spans="1:12" ht="12.45" x14ac:dyDescent="0.25">
      <c r="A33" s="6" t="s">
        <v>85</v>
      </c>
      <c r="B33" s="6" t="s">
        <v>73</v>
      </c>
      <c r="C33" s="3">
        <v>17004</v>
      </c>
      <c r="D33" s="3">
        <v>15923</v>
      </c>
      <c r="F33" s="3">
        <v>16393</v>
      </c>
      <c r="G33" s="3">
        <v>15524</v>
      </c>
      <c r="I33" s="3">
        <f t="shared" si="4"/>
        <v>1.0372720063441714</v>
      </c>
      <c r="J33" s="3">
        <f t="shared" si="3"/>
        <v>1.0257021386240659</v>
      </c>
      <c r="K33" s="1">
        <f t="shared" si="5"/>
        <v>1.0314870724841185</v>
      </c>
      <c r="L33" s="9">
        <f t="shared" si="6"/>
        <v>-0.69946352124739519</v>
      </c>
    </row>
    <row r="34" spans="1:12" ht="12.45" x14ac:dyDescent="0.25">
      <c r="A34" s="6" t="s">
        <v>86</v>
      </c>
      <c r="B34" s="6" t="s">
        <v>38</v>
      </c>
      <c r="C34" s="3">
        <v>17212</v>
      </c>
      <c r="D34" s="3">
        <v>17454</v>
      </c>
      <c r="F34" s="3">
        <v>15185</v>
      </c>
      <c r="G34" s="3">
        <v>16401</v>
      </c>
      <c r="I34" s="3">
        <f t="shared" si="4"/>
        <v>1.1334869937438261</v>
      </c>
      <c r="J34" s="3">
        <f t="shared" si="3"/>
        <v>1.0642034022315712</v>
      </c>
      <c r="K34" s="1">
        <f t="shared" si="5"/>
        <v>1.0988451979876985</v>
      </c>
      <c r="L34" s="9">
        <f t="shared" si="6"/>
        <v>-0.82656316976577782</v>
      </c>
    </row>
    <row r="35" spans="1:12" x14ac:dyDescent="0.25">
      <c r="A35" s="6" t="s">
        <v>86</v>
      </c>
      <c r="B35" s="6" t="s">
        <v>51</v>
      </c>
      <c r="C35" s="3">
        <v>18492</v>
      </c>
      <c r="D35" s="3">
        <v>18113</v>
      </c>
      <c r="F35" s="3">
        <v>17388</v>
      </c>
      <c r="G35" s="3">
        <v>17379</v>
      </c>
      <c r="I35" s="3">
        <f t="shared" si="4"/>
        <v>1.0634920634920635</v>
      </c>
      <c r="J35" s="3">
        <f t="shared" si="3"/>
        <v>1.0422348811784337</v>
      </c>
      <c r="K35" s="1">
        <f t="shared" si="5"/>
        <v>1.0528634723352486</v>
      </c>
      <c r="L35" s="9">
        <f t="shared" si="6"/>
        <v>-0.73979915837142163</v>
      </c>
    </row>
    <row r="36" spans="1:12" x14ac:dyDescent="0.25">
      <c r="A36" s="6" t="s">
        <v>86</v>
      </c>
      <c r="B36" s="6" t="s">
        <v>54</v>
      </c>
      <c r="C36" s="3">
        <v>20261</v>
      </c>
      <c r="D36" s="3">
        <v>19961</v>
      </c>
      <c r="F36" s="3">
        <v>18978</v>
      </c>
      <c r="G36" s="3">
        <v>18844</v>
      </c>
      <c r="I36" s="3">
        <f t="shared" si="4"/>
        <v>1.0676045947939721</v>
      </c>
      <c r="J36" s="3">
        <f t="shared" si="3"/>
        <v>1.0592761621736362</v>
      </c>
      <c r="K36" s="1">
        <f t="shared" si="5"/>
        <v>1.0634403784838042</v>
      </c>
      <c r="L36" s="9">
        <f t="shared" si="6"/>
        <v>-0.75975697405947695</v>
      </c>
    </row>
    <row r="37" spans="1:12" x14ac:dyDescent="0.25">
      <c r="A37" s="6" t="s">
        <v>86</v>
      </c>
      <c r="B37" s="6" t="s">
        <v>66</v>
      </c>
      <c r="C37" s="3">
        <v>19241</v>
      </c>
      <c r="D37" s="3">
        <v>18304</v>
      </c>
      <c r="F37" s="3">
        <v>17708</v>
      </c>
      <c r="G37" s="3">
        <v>17332</v>
      </c>
      <c r="I37" s="3">
        <f t="shared" si="4"/>
        <v>1.0865710413372487</v>
      </c>
      <c r="J37" s="3">
        <f t="shared" si="3"/>
        <v>1.0560812370182322</v>
      </c>
      <c r="K37" s="1">
        <f t="shared" si="5"/>
        <v>1.0713261391777404</v>
      </c>
      <c r="L37" s="9">
        <f t="shared" si="6"/>
        <v>-0.77463680340458096</v>
      </c>
    </row>
    <row r="38" spans="1:12" x14ac:dyDescent="0.25">
      <c r="A38" s="6" t="s">
        <v>86</v>
      </c>
      <c r="B38" s="6" t="s">
        <v>71</v>
      </c>
      <c r="C38" s="3">
        <v>19402</v>
      </c>
      <c r="D38" s="3">
        <v>19852</v>
      </c>
      <c r="F38" s="3">
        <v>18253</v>
      </c>
      <c r="G38" s="3">
        <v>18995</v>
      </c>
      <c r="I38" s="3">
        <f t="shared" si="4"/>
        <v>1.0629485564016874</v>
      </c>
      <c r="J38" s="3">
        <f t="shared" si="3"/>
        <v>1.0451171360884444</v>
      </c>
      <c r="K38" s="1">
        <f t="shared" si="5"/>
        <v>1.0540328462450659</v>
      </c>
      <c r="L38" s="9">
        <f t="shared" si="6"/>
        <v>-0.7420056778048707</v>
      </c>
    </row>
    <row r="39" spans="1:12" x14ac:dyDescent="0.25">
      <c r="A39" s="6" t="s">
        <v>87</v>
      </c>
      <c r="B39" s="6" t="s">
        <v>19</v>
      </c>
      <c r="C39" s="3">
        <v>15425</v>
      </c>
      <c r="D39" s="3">
        <v>15197</v>
      </c>
      <c r="F39" s="3">
        <v>13429</v>
      </c>
      <c r="G39" s="3">
        <v>12941</v>
      </c>
      <c r="I39" s="3">
        <f t="shared" si="4"/>
        <v>1.1486335542482686</v>
      </c>
      <c r="J39" s="3">
        <f t="shared" si="3"/>
        <v>1.174329649949772</v>
      </c>
      <c r="K39" s="1">
        <f t="shared" si="5"/>
        <v>1.1614816020990202</v>
      </c>
      <c r="L39" s="9">
        <f t="shared" si="6"/>
        <v>-0.9447532899255382</v>
      </c>
    </row>
    <row r="40" spans="1:12" x14ac:dyDescent="0.25">
      <c r="A40" s="6" t="s">
        <v>87</v>
      </c>
      <c r="B40" s="6" t="s">
        <v>21</v>
      </c>
      <c r="C40" s="3">
        <v>19132</v>
      </c>
      <c r="D40" s="3">
        <v>19635</v>
      </c>
      <c r="F40" s="3">
        <v>18009</v>
      </c>
      <c r="G40" s="3">
        <v>17281</v>
      </c>
      <c r="I40" s="3">
        <f t="shared" si="4"/>
        <v>1.0623577100338719</v>
      </c>
      <c r="J40" s="3">
        <f t="shared" si="3"/>
        <v>1.1362189688096753</v>
      </c>
      <c r="K40" s="1">
        <f t="shared" si="5"/>
        <v>1.0992883394217736</v>
      </c>
      <c r="L40" s="9">
        <f t="shared" si="6"/>
        <v>-0.82739934387385738</v>
      </c>
    </row>
    <row r="41" spans="1:12" x14ac:dyDescent="0.25">
      <c r="A41" s="6" t="s">
        <v>87</v>
      </c>
      <c r="B41" s="6" t="s">
        <v>56</v>
      </c>
      <c r="C41" s="3">
        <v>15789</v>
      </c>
      <c r="D41" s="3">
        <v>16994</v>
      </c>
      <c r="F41" s="3">
        <v>14953</v>
      </c>
      <c r="G41" s="3">
        <v>16544</v>
      </c>
      <c r="I41" s="3">
        <f t="shared" si="4"/>
        <v>1.0559085133418042</v>
      </c>
      <c r="J41" s="3">
        <f t="shared" si="3"/>
        <v>1.0272001934235977</v>
      </c>
      <c r="K41" s="1">
        <f t="shared" si="5"/>
        <v>1.041554353382701</v>
      </c>
      <c r="L41" s="9">
        <f t="shared" si="6"/>
        <v>-0.71845971293443434</v>
      </c>
    </row>
    <row r="42" spans="1:12" x14ac:dyDescent="0.25">
      <c r="A42" s="6" t="s">
        <v>87</v>
      </c>
      <c r="B42" s="6" t="s">
        <v>57</v>
      </c>
      <c r="C42" s="3">
        <v>16995</v>
      </c>
      <c r="D42" s="3">
        <v>17264</v>
      </c>
      <c r="F42" s="3">
        <v>19513</v>
      </c>
      <c r="G42" s="3">
        <v>19311</v>
      </c>
      <c r="I42" s="3">
        <f t="shared" si="4"/>
        <v>0.87095782298980162</v>
      </c>
      <c r="J42" s="3">
        <f t="shared" si="3"/>
        <v>0.89399823934545075</v>
      </c>
      <c r="K42" s="1">
        <f t="shared" si="5"/>
        <v>0.88247803116762613</v>
      </c>
      <c r="L42" s="9">
        <f t="shared" si="6"/>
        <v>-0.41829481835080462</v>
      </c>
    </row>
    <row r="43" spans="1:12" x14ac:dyDescent="0.25">
      <c r="A43" s="6" t="s">
        <v>87</v>
      </c>
      <c r="B43" s="6" t="s">
        <v>58</v>
      </c>
      <c r="C43" s="3">
        <v>8621</v>
      </c>
      <c r="D43" s="3">
        <v>10444</v>
      </c>
      <c r="F43" s="3">
        <v>8831</v>
      </c>
      <c r="G43" s="3">
        <v>10187</v>
      </c>
      <c r="I43" s="3">
        <f t="shared" si="4"/>
        <v>0.97622013362020155</v>
      </c>
      <c r="J43" s="3">
        <f t="shared" si="3"/>
        <v>1.0252282320604693</v>
      </c>
      <c r="K43" s="1">
        <f t="shared" si="5"/>
        <v>1.0007241828403355</v>
      </c>
      <c r="L43" s="9">
        <f t="shared" si="6"/>
        <v>-0.64141629336058581</v>
      </c>
    </row>
    <row r="44" spans="1:12" x14ac:dyDescent="0.25">
      <c r="A44" s="6" t="s">
        <v>87</v>
      </c>
      <c r="B44" s="6" t="s">
        <v>69</v>
      </c>
      <c r="C44" s="3">
        <v>17763</v>
      </c>
      <c r="D44" s="3">
        <v>18256</v>
      </c>
      <c r="F44" s="3">
        <v>18654</v>
      </c>
      <c r="G44" s="3">
        <v>18550</v>
      </c>
      <c r="I44" s="3">
        <f t="shared" si="4"/>
        <v>0.95223544548086203</v>
      </c>
      <c r="J44" s="3">
        <f t="shared" si="3"/>
        <v>0.98415094339622644</v>
      </c>
      <c r="K44" s="1">
        <f t="shared" si="5"/>
        <v>0.96819319443854424</v>
      </c>
      <c r="L44" s="9">
        <f t="shared" si="6"/>
        <v>-0.58003279788900386</v>
      </c>
    </row>
    <row r="45" spans="1:12" x14ac:dyDescent="0.25">
      <c r="A45" s="6" t="s">
        <v>88</v>
      </c>
      <c r="B45" s="6" t="s">
        <v>23</v>
      </c>
      <c r="C45" s="3">
        <v>18633</v>
      </c>
      <c r="D45" s="3">
        <v>18705</v>
      </c>
      <c r="F45" s="3">
        <v>19336</v>
      </c>
      <c r="G45" s="3">
        <v>18358</v>
      </c>
      <c r="I45" s="3">
        <f t="shared" si="4"/>
        <v>0.96364294580057919</v>
      </c>
      <c r="J45" s="3">
        <f t="shared" si="3"/>
        <v>1.0189018411591677</v>
      </c>
      <c r="K45" s="1">
        <f t="shared" si="5"/>
        <v>0.9912723934798735</v>
      </c>
      <c r="L45" s="9">
        <f t="shared" si="6"/>
        <v>-0.62358148729074259</v>
      </c>
    </row>
    <row r="46" spans="1:12" x14ac:dyDescent="0.25">
      <c r="A46" s="6" t="s">
        <v>88</v>
      </c>
      <c r="B46" s="6" t="s">
        <v>26</v>
      </c>
      <c r="C46" s="3">
        <v>18658</v>
      </c>
      <c r="D46" s="3">
        <v>19870</v>
      </c>
      <c r="F46" s="3">
        <v>19447</v>
      </c>
      <c r="G46" s="3">
        <v>20376</v>
      </c>
      <c r="I46" s="3">
        <f t="shared" si="4"/>
        <v>0.9594281894379596</v>
      </c>
      <c r="J46" s="3">
        <f t="shared" si="3"/>
        <v>0.97516686297605026</v>
      </c>
      <c r="K46" s="1">
        <f t="shared" si="5"/>
        <v>0.96729752620700493</v>
      </c>
      <c r="L46" s="9">
        <f t="shared" si="6"/>
        <v>-0.57834274020751919</v>
      </c>
    </row>
    <row r="47" spans="1:12" x14ac:dyDescent="0.25">
      <c r="A47" s="6" t="s">
        <v>88</v>
      </c>
      <c r="B47" s="6" t="s">
        <v>28</v>
      </c>
      <c r="C47" s="3">
        <v>19821</v>
      </c>
      <c r="D47" s="3">
        <v>19414</v>
      </c>
      <c r="F47" s="3">
        <v>19548</v>
      </c>
      <c r="G47" s="3">
        <v>19485</v>
      </c>
      <c r="I47" s="3">
        <f t="shared" si="4"/>
        <v>1.0139656230816452</v>
      </c>
      <c r="J47" s="3">
        <f t="shared" si="3"/>
        <v>0.99635617141390809</v>
      </c>
      <c r="K47" s="1">
        <f t="shared" si="5"/>
        <v>1.0051608972477766</v>
      </c>
      <c r="L47" s="9">
        <f t="shared" si="6"/>
        <v>-0.64978803526323459</v>
      </c>
    </row>
    <row r="48" spans="1:12" x14ac:dyDescent="0.25">
      <c r="A48" s="6" t="s">
        <v>88</v>
      </c>
      <c r="B48" s="6" t="s">
        <v>32</v>
      </c>
      <c r="C48" s="3">
        <v>19986</v>
      </c>
      <c r="D48" s="3">
        <v>20394</v>
      </c>
      <c r="F48" s="3">
        <v>19794</v>
      </c>
      <c r="G48" s="3">
        <v>19378</v>
      </c>
      <c r="I48" s="3">
        <f t="shared" si="4"/>
        <v>1.0096999090633525</v>
      </c>
      <c r="J48" s="3">
        <f t="shared" si="3"/>
        <v>1.0524305913923004</v>
      </c>
      <c r="K48" s="1">
        <f t="shared" si="5"/>
        <v>1.0310652502278264</v>
      </c>
      <c r="L48" s="9">
        <f t="shared" si="6"/>
        <v>-0.69866757480275843</v>
      </c>
    </row>
    <row r="49" spans="1:12" x14ac:dyDescent="0.25">
      <c r="A49" s="6" t="s">
        <v>88</v>
      </c>
      <c r="B49" s="6" t="s">
        <v>72</v>
      </c>
      <c r="C49" s="3">
        <v>19025</v>
      </c>
      <c r="D49" s="3">
        <v>20086</v>
      </c>
      <c r="F49" s="3">
        <v>18000</v>
      </c>
      <c r="G49" s="3">
        <v>18229</v>
      </c>
      <c r="I49" s="3">
        <f t="shared" si="4"/>
        <v>1.0569444444444445</v>
      </c>
      <c r="J49" s="3">
        <f t="shared" si="3"/>
        <v>1.1018706456744747</v>
      </c>
      <c r="K49" s="1">
        <f t="shared" si="5"/>
        <v>1.0794075450594596</v>
      </c>
      <c r="L49" s="9">
        <f t="shared" si="6"/>
        <v>-0.78988580030616928</v>
      </c>
    </row>
    <row r="50" spans="1:12" x14ac:dyDescent="0.25">
      <c r="A50" s="6" t="s">
        <v>89</v>
      </c>
      <c r="B50" s="6" t="s">
        <v>77</v>
      </c>
      <c r="C50" s="3">
        <v>20156</v>
      </c>
      <c r="D50" s="3">
        <v>20540</v>
      </c>
      <c r="F50" s="3">
        <v>19101</v>
      </c>
      <c r="G50" s="3">
        <v>18689</v>
      </c>
      <c r="I50" s="3">
        <f t="shared" si="4"/>
        <v>1.0552327103293022</v>
      </c>
      <c r="J50" s="3">
        <f t="shared" si="3"/>
        <v>1.0990422173471026</v>
      </c>
      <c r="K50" s="1">
        <f t="shared" si="5"/>
        <v>1.0771374638382025</v>
      </c>
      <c r="L50" s="9">
        <f t="shared" si="6"/>
        <v>-0.78560233007636571</v>
      </c>
    </row>
    <row r="51" spans="1:12" x14ac:dyDescent="0.25">
      <c r="A51" s="6" t="s">
        <v>90</v>
      </c>
      <c r="B51" s="6" t="s">
        <v>11</v>
      </c>
      <c r="C51" s="3">
        <v>19349</v>
      </c>
      <c r="D51" s="3">
        <v>20266</v>
      </c>
      <c r="F51" s="3">
        <v>19084</v>
      </c>
      <c r="G51" s="3">
        <v>18958</v>
      </c>
      <c r="I51" s="3">
        <f t="shared" si="4"/>
        <v>1.0138859777824356</v>
      </c>
      <c r="J51" s="3">
        <f t="shared" si="3"/>
        <v>1.0689946196856208</v>
      </c>
      <c r="K51" s="1">
        <f t="shared" si="5"/>
        <v>1.0414402987340283</v>
      </c>
      <c r="L51" s="9">
        <f t="shared" si="6"/>
        <v>-0.71824450050609268</v>
      </c>
    </row>
    <row r="52" spans="1:12" x14ac:dyDescent="0.25">
      <c r="A52" s="6" t="s">
        <v>90</v>
      </c>
      <c r="B52" s="6" t="s">
        <v>15</v>
      </c>
      <c r="C52" s="3">
        <v>19077</v>
      </c>
      <c r="D52" s="3">
        <v>21315</v>
      </c>
      <c r="F52" s="3">
        <v>17655</v>
      </c>
      <c r="G52" s="3">
        <v>20217</v>
      </c>
      <c r="I52" s="3">
        <f t="shared" si="4"/>
        <v>1.0805437553101105</v>
      </c>
      <c r="J52" s="3">
        <f t="shared" si="3"/>
        <v>1.0543107285947471</v>
      </c>
      <c r="K52" s="1">
        <f t="shared" si="5"/>
        <v>1.0674272419524287</v>
      </c>
      <c r="L52" s="9">
        <f t="shared" si="6"/>
        <v>-0.76727988153002413</v>
      </c>
    </row>
    <row r="53" spans="1:12" x14ac:dyDescent="0.25">
      <c r="A53" s="6" t="s">
        <v>90</v>
      </c>
      <c r="B53" s="6" t="s">
        <v>40</v>
      </c>
      <c r="C53" s="3">
        <v>19867</v>
      </c>
      <c r="D53" s="3">
        <v>16660</v>
      </c>
      <c r="F53" s="3">
        <v>18513</v>
      </c>
      <c r="G53" s="3">
        <v>19358</v>
      </c>
      <c r="I53" s="3">
        <f t="shared" si="4"/>
        <v>1.0731377950629288</v>
      </c>
      <c r="J53" s="3">
        <f t="shared" si="3"/>
        <v>0.86062609773736953</v>
      </c>
      <c r="K53" s="1">
        <f t="shared" si="5"/>
        <v>0.96688194640014924</v>
      </c>
      <c r="L53" s="9">
        <f t="shared" si="6"/>
        <v>-0.57755857278914458</v>
      </c>
    </row>
    <row r="54" spans="1:12" x14ac:dyDescent="0.25">
      <c r="A54" s="6" t="s">
        <v>90</v>
      </c>
      <c r="B54" s="6" t="s">
        <v>51</v>
      </c>
      <c r="C54" s="3">
        <v>20902</v>
      </c>
      <c r="D54" s="3">
        <v>19221</v>
      </c>
      <c r="F54" s="3">
        <v>18146</v>
      </c>
      <c r="G54" s="3">
        <v>18263</v>
      </c>
      <c r="I54" s="3">
        <f t="shared" si="4"/>
        <v>1.1518792020279951</v>
      </c>
      <c r="J54" s="3">
        <f t="shared" si="3"/>
        <v>1.0524557849203307</v>
      </c>
      <c r="K54" s="1">
        <f t="shared" si="5"/>
        <v>1.102167493474163</v>
      </c>
      <c r="L54" s="9">
        <f t="shared" si="6"/>
        <v>-0.83283208811003018</v>
      </c>
    </row>
    <row r="55" spans="1:12" x14ac:dyDescent="0.25">
      <c r="A55" s="6" t="s">
        <v>91</v>
      </c>
      <c r="B55" s="6" t="s">
        <v>20</v>
      </c>
      <c r="C55" s="3">
        <v>8286</v>
      </c>
      <c r="D55" s="3">
        <v>9840</v>
      </c>
      <c r="F55" s="3">
        <v>9668</v>
      </c>
      <c r="G55" s="3">
        <v>10311</v>
      </c>
      <c r="I55" s="3">
        <f t="shared" si="4"/>
        <v>0.85705419942076955</v>
      </c>
      <c r="J55" s="3">
        <f t="shared" si="3"/>
        <v>0.95432062845504806</v>
      </c>
      <c r="K55" s="1">
        <f t="shared" si="5"/>
        <v>0.90568741393790875</v>
      </c>
      <c r="L55" s="9">
        <f t="shared" si="6"/>
        <v>-0.46208915452595178</v>
      </c>
    </row>
    <row r="56" spans="1:12" x14ac:dyDescent="0.25">
      <c r="A56" s="6" t="s">
        <v>91</v>
      </c>
      <c r="B56" s="6" t="s">
        <v>62</v>
      </c>
      <c r="C56" s="3">
        <v>17699</v>
      </c>
      <c r="D56" s="3">
        <v>19380</v>
      </c>
      <c r="F56" s="3">
        <v>17831</v>
      </c>
      <c r="G56" s="3">
        <v>17733</v>
      </c>
      <c r="I56" s="3">
        <f t="shared" si="4"/>
        <v>0.99259716224552741</v>
      </c>
      <c r="J56" s="3">
        <f t="shared" si="3"/>
        <v>1.0928776856707834</v>
      </c>
      <c r="K56" s="1">
        <f t="shared" si="5"/>
        <v>1.0427374239581555</v>
      </c>
      <c r="L56" s="9">
        <f t="shared" si="6"/>
        <v>-0.72069207693192605</v>
      </c>
    </row>
    <row r="57" spans="1:12" x14ac:dyDescent="0.25">
      <c r="A57" s="6" t="s">
        <v>92</v>
      </c>
      <c r="B57" s="6" t="s">
        <v>47</v>
      </c>
      <c r="C57" s="3">
        <v>19199</v>
      </c>
      <c r="D57" s="3">
        <v>19999</v>
      </c>
      <c r="F57" s="3">
        <v>18212</v>
      </c>
      <c r="G57" s="3">
        <v>17419</v>
      </c>
      <c r="I57" s="3">
        <f t="shared" si="4"/>
        <v>1.0541950362398418</v>
      </c>
      <c r="J57" s="3">
        <f t="shared" si="3"/>
        <v>1.1481141282507608</v>
      </c>
      <c r="K57" s="1">
        <f t="shared" si="5"/>
        <v>1.1011545822453013</v>
      </c>
      <c r="L57" s="9">
        <f t="shared" si="6"/>
        <v>-0.83092080182933037</v>
      </c>
    </row>
    <row r="58" spans="1:12" x14ac:dyDescent="0.25">
      <c r="A58" s="6" t="s">
        <v>92</v>
      </c>
      <c r="B58" s="6" t="s">
        <v>56</v>
      </c>
      <c r="C58" s="3">
        <v>17917</v>
      </c>
      <c r="D58" s="3">
        <v>15985</v>
      </c>
      <c r="F58" s="3">
        <v>17505</v>
      </c>
      <c r="G58" s="3">
        <v>18185</v>
      </c>
      <c r="I58" s="3">
        <f t="shared" si="4"/>
        <v>1.0235361325335619</v>
      </c>
      <c r="J58" s="3">
        <f t="shared" si="3"/>
        <v>0.87902117129502333</v>
      </c>
      <c r="K58" s="1">
        <f t="shared" si="5"/>
        <v>0.95127865191429262</v>
      </c>
      <c r="L58" s="9">
        <f t="shared" si="6"/>
        <v>-0.54811634544011034</v>
      </c>
    </row>
    <row r="59" spans="1:12" x14ac:dyDescent="0.25">
      <c r="A59" s="6" t="s">
        <v>92</v>
      </c>
      <c r="B59" s="6" t="s">
        <v>78</v>
      </c>
      <c r="C59" s="3">
        <v>21066</v>
      </c>
      <c r="D59" s="3">
        <v>20318</v>
      </c>
      <c r="F59" s="3">
        <v>18689</v>
      </c>
      <c r="G59" s="3">
        <v>18100</v>
      </c>
      <c r="I59" s="3">
        <f t="shared" si="4"/>
        <v>1.1271871154154851</v>
      </c>
      <c r="J59" s="3">
        <f t="shared" si="3"/>
        <v>1.1225414364640884</v>
      </c>
      <c r="K59" s="1">
        <f t="shared" si="5"/>
        <v>1.1248642759397867</v>
      </c>
      <c r="L59" s="9">
        <f t="shared" si="6"/>
        <v>-0.87565918658273989</v>
      </c>
    </row>
    <row r="60" spans="1:12" x14ac:dyDescent="0.25">
      <c r="A60" s="6" t="s">
        <v>93</v>
      </c>
      <c r="B60" s="6" t="s">
        <v>16</v>
      </c>
      <c r="C60" s="3">
        <v>19144</v>
      </c>
      <c r="D60" s="3">
        <v>20604</v>
      </c>
      <c r="F60" s="3">
        <v>19460</v>
      </c>
      <c r="G60" s="3">
        <v>19098</v>
      </c>
      <c r="I60" s="3">
        <f t="shared" si="4"/>
        <v>0.98376156217882837</v>
      </c>
      <c r="J60" s="3">
        <f t="shared" si="3"/>
        <v>1.0788564247565191</v>
      </c>
      <c r="K60" s="1">
        <f t="shared" si="5"/>
        <v>1.0313089934676738</v>
      </c>
      <c r="L60" s="9">
        <f t="shared" si="6"/>
        <v>-0.69912749971726185</v>
      </c>
    </row>
    <row r="61" spans="1:12" x14ac:dyDescent="0.25">
      <c r="A61" s="6" t="s">
        <v>93</v>
      </c>
      <c r="B61" s="6" t="s">
        <v>20</v>
      </c>
      <c r="C61" s="3">
        <v>12164</v>
      </c>
      <c r="D61" s="3">
        <v>14235</v>
      </c>
      <c r="F61" s="3">
        <v>19606</v>
      </c>
      <c r="G61" s="3">
        <v>19735</v>
      </c>
      <c r="I61" s="3">
        <f t="shared" si="4"/>
        <v>0.62042231969805162</v>
      </c>
      <c r="J61" s="3">
        <f t="shared" si="3"/>
        <v>0.72130732201672154</v>
      </c>
      <c r="K61" s="1">
        <f t="shared" si="5"/>
        <v>0.67086482085738663</v>
      </c>
      <c r="L61" s="9">
        <f t="shared" si="6"/>
        <v>-1.8996820504226575E-2</v>
      </c>
    </row>
    <row r="62" spans="1:12" x14ac:dyDescent="0.25">
      <c r="A62" s="6" t="s">
        <v>93</v>
      </c>
      <c r="B62" s="6" t="s">
        <v>26</v>
      </c>
      <c r="C62" s="3">
        <v>17287</v>
      </c>
      <c r="D62" s="3">
        <v>18970</v>
      </c>
      <c r="F62" s="3">
        <v>16932</v>
      </c>
      <c r="G62" s="3">
        <v>17069</v>
      </c>
      <c r="I62" s="3">
        <f t="shared" si="4"/>
        <v>1.0209662178124261</v>
      </c>
      <c r="J62" s="3">
        <f t="shared" si="3"/>
        <v>1.1113714921788036</v>
      </c>
      <c r="K62" s="1">
        <f t="shared" si="5"/>
        <v>1.066168854995615</v>
      </c>
      <c r="L62" s="9">
        <f t="shared" si="6"/>
        <v>-0.76490540126182505</v>
      </c>
    </row>
    <row r="63" spans="1:12" x14ac:dyDescent="0.25">
      <c r="A63" s="6" t="s">
        <v>93</v>
      </c>
      <c r="B63" s="6" t="s">
        <v>29</v>
      </c>
      <c r="C63" s="3">
        <v>20142</v>
      </c>
      <c r="D63" s="3">
        <v>20291</v>
      </c>
      <c r="F63" s="3">
        <v>20254</v>
      </c>
      <c r="G63" s="3">
        <v>19540</v>
      </c>
      <c r="I63" s="3">
        <f t="shared" si="4"/>
        <v>0.99447022810309071</v>
      </c>
      <c r="J63" s="3">
        <f t="shared" si="3"/>
        <v>1.0384339815762538</v>
      </c>
      <c r="K63" s="1">
        <f t="shared" si="5"/>
        <v>1.0164521048396722</v>
      </c>
      <c r="L63" s="9">
        <f t="shared" si="6"/>
        <v>-0.6710936833279475</v>
      </c>
    </row>
    <row r="64" spans="1:12" x14ac:dyDescent="0.25">
      <c r="A64" s="6" t="s">
        <v>93</v>
      </c>
      <c r="B64" s="6" t="s">
        <v>31</v>
      </c>
      <c r="C64" s="3">
        <v>18363</v>
      </c>
      <c r="D64" s="3">
        <v>18701</v>
      </c>
      <c r="F64" s="3">
        <v>17191</v>
      </c>
      <c r="G64" s="3">
        <v>16220</v>
      </c>
      <c r="I64" s="3">
        <f t="shared" si="4"/>
        <v>1.0681752079576523</v>
      </c>
      <c r="J64" s="3">
        <f t="shared" si="3"/>
        <v>1.1529593094944512</v>
      </c>
      <c r="K64" s="1">
        <f t="shared" si="5"/>
        <v>1.1105672587260518</v>
      </c>
      <c r="L64" s="9">
        <f t="shared" si="6"/>
        <v>-0.8486818048764988</v>
      </c>
    </row>
    <row r="65" spans="1:16" x14ac:dyDescent="0.25">
      <c r="A65" s="6" t="s">
        <v>93</v>
      </c>
      <c r="B65" s="6" t="s">
        <v>32</v>
      </c>
      <c r="C65" s="3">
        <v>17234</v>
      </c>
      <c r="D65" s="3">
        <v>16093</v>
      </c>
      <c r="F65" s="3">
        <v>16137</v>
      </c>
      <c r="G65" s="3">
        <v>15486</v>
      </c>
      <c r="I65" s="3">
        <f t="shared" si="4"/>
        <v>1.0679804176736691</v>
      </c>
      <c r="J65" s="3">
        <f t="shared" si="3"/>
        <v>1.0391966937879376</v>
      </c>
      <c r="K65" s="1">
        <f t="shared" si="5"/>
        <v>1.0535885557308033</v>
      </c>
      <c r="L65" s="9">
        <f t="shared" si="6"/>
        <v>-0.74116733547006475</v>
      </c>
    </row>
    <row r="66" spans="1:16" x14ac:dyDescent="0.25">
      <c r="A66" s="6" t="s">
        <v>93</v>
      </c>
      <c r="B66" s="6" t="s">
        <v>36</v>
      </c>
      <c r="C66" s="3">
        <v>17707</v>
      </c>
      <c r="D66" s="3">
        <v>18503</v>
      </c>
      <c r="F66" s="3">
        <v>16840</v>
      </c>
      <c r="G66" s="3">
        <v>16476</v>
      </c>
      <c r="I66" s="3">
        <f t="shared" si="4"/>
        <v>1.0514845605700713</v>
      </c>
      <c r="J66" s="3">
        <f t="shared" si="3"/>
        <v>1.1230274338431658</v>
      </c>
      <c r="K66" s="1">
        <f t="shared" si="5"/>
        <v>1.0872559972066185</v>
      </c>
      <c r="L66" s="9">
        <f t="shared" si="6"/>
        <v>-0.80469523126731191</v>
      </c>
    </row>
    <row r="68" spans="1:16" x14ac:dyDescent="0.25">
      <c r="A68" s="7" t="s">
        <v>10</v>
      </c>
      <c r="B68" s="7"/>
      <c r="C68" s="7"/>
      <c r="F68" s="1" t="s">
        <v>134</v>
      </c>
    </row>
    <row r="69" spans="1:16" x14ac:dyDescent="0.25">
      <c r="A69" s="7">
        <v>20230224</v>
      </c>
      <c r="B69" s="7"/>
      <c r="C69" s="7" t="s">
        <v>80</v>
      </c>
    </row>
    <row r="70" spans="1:16" x14ac:dyDescent="0.25">
      <c r="A70" s="7" t="s">
        <v>0</v>
      </c>
      <c r="B70" s="7">
        <v>665</v>
      </c>
      <c r="C70" s="7"/>
      <c r="E70" s="7">
        <v>620</v>
      </c>
      <c r="F70" s="7"/>
      <c r="H70" s="7" t="s">
        <v>1</v>
      </c>
      <c r="I70" s="7"/>
      <c r="K70" s="7" t="s">
        <v>2</v>
      </c>
      <c r="L70" s="10" t="s">
        <v>3</v>
      </c>
      <c r="M70" s="2" t="s">
        <v>6</v>
      </c>
      <c r="N70" s="2" t="s">
        <v>7</v>
      </c>
      <c r="O70" s="2" t="s">
        <v>8</v>
      </c>
      <c r="P70" s="2" t="s">
        <v>9</v>
      </c>
    </row>
    <row r="71" spans="1:16" x14ac:dyDescent="0.25">
      <c r="A71" s="1" t="s">
        <v>4</v>
      </c>
      <c r="B71" s="3">
        <v>2283</v>
      </c>
      <c r="C71" s="3">
        <v>2382</v>
      </c>
      <c r="D71" s="3">
        <v>2299</v>
      </c>
      <c r="E71" s="3">
        <v>17699</v>
      </c>
      <c r="F71" s="3">
        <v>17984</v>
      </c>
      <c r="G71" s="3">
        <v>17952</v>
      </c>
      <c r="H71" s="3">
        <f>B71/E71</f>
        <v>0.12899033843719984</v>
      </c>
      <c r="I71" s="3">
        <f t="shared" ref="I71:I72" si="7">C71/F71</f>
        <v>0.13245106761565836</v>
      </c>
      <c r="J71" s="3">
        <f t="shared" ref="J71:J72" si="8">D71/G71</f>
        <v>0.12806372549019607</v>
      </c>
      <c r="K71" s="1">
        <f>AVERAGE(H71:J71)</f>
        <v>0.12983504384768477</v>
      </c>
      <c r="L71" s="9"/>
      <c r="M71" s="1">
        <f>STDEVA(H71:J71)</f>
        <v>2.3124312215373824E-3</v>
      </c>
      <c r="N71" s="4">
        <f>1-(3*(M71+M72)/(K72-K71))</f>
        <v>0.70725627518888223</v>
      </c>
      <c r="O71" s="4">
        <f>K72/K71</f>
        <v>5.2135744629253784</v>
      </c>
      <c r="P71" s="5">
        <f>M72/(K72-K71)</f>
        <v>9.3354300250663588E-2</v>
      </c>
    </row>
    <row r="72" spans="1:16" x14ac:dyDescent="0.25">
      <c r="A72" s="1" t="s">
        <v>5</v>
      </c>
      <c r="B72" s="3">
        <v>11191</v>
      </c>
      <c r="C72" s="3">
        <v>13233</v>
      </c>
      <c r="D72" s="3">
        <v>12556</v>
      </c>
      <c r="E72" s="3">
        <v>17966</v>
      </c>
      <c r="F72" s="3">
        <v>18267</v>
      </c>
      <c r="G72" s="3">
        <v>18373</v>
      </c>
      <c r="H72" s="3">
        <f t="shared" ref="H72" si="9">B72/E72</f>
        <v>0.62289880886118221</v>
      </c>
      <c r="I72" s="3">
        <f t="shared" si="7"/>
        <v>0.72442108720643783</v>
      </c>
      <c r="J72" s="3">
        <f t="shared" si="8"/>
        <v>0.683394110923638</v>
      </c>
      <c r="K72" s="1">
        <f t="shared" ref="K72" si="10">AVERAGE(H72:J72)</f>
        <v>0.67690466899708601</v>
      </c>
      <c r="L72" s="9"/>
      <c r="M72" s="1">
        <f>STDEVA(H72:J72)</f>
        <v>5.1071302044215186E-2</v>
      </c>
    </row>
    <row r="73" spans="1:16" x14ac:dyDescent="0.25">
      <c r="A73" s="1" t="s">
        <v>81</v>
      </c>
      <c r="B73" s="3">
        <v>1170</v>
      </c>
      <c r="C73" s="3">
        <v>1198</v>
      </c>
      <c r="D73" s="3">
        <v>1115</v>
      </c>
      <c r="E73" s="3">
        <v>5971</v>
      </c>
      <c r="F73" s="3">
        <v>5835</v>
      </c>
      <c r="G73" s="3">
        <v>5852</v>
      </c>
      <c r="H73" s="3">
        <f>B73/E73</f>
        <v>0.19594707754145035</v>
      </c>
      <c r="I73" s="3">
        <f>C73/F73</f>
        <v>0.20531276778063409</v>
      </c>
      <c r="J73" s="3">
        <f>D73/G73</f>
        <v>0.19053315105946686</v>
      </c>
      <c r="K73" s="1">
        <f>AVERAGE(H73:J73)</f>
        <v>0.19726433212718378</v>
      </c>
      <c r="L73" s="9">
        <f>1-(K73-$K$71)/($K$72-$K$71)</f>
        <v>0.87674459487476664</v>
      </c>
    </row>
    <row r="74" spans="1:16" x14ac:dyDescent="0.25">
      <c r="A74" s="6" t="s">
        <v>94</v>
      </c>
      <c r="B74" s="6" t="s">
        <v>132</v>
      </c>
      <c r="C74" s="3">
        <v>16861</v>
      </c>
      <c r="D74" s="3">
        <v>19881</v>
      </c>
      <c r="F74" s="3">
        <v>19003</v>
      </c>
      <c r="G74" s="3">
        <v>19072</v>
      </c>
      <c r="H74" s="3"/>
      <c r="I74" s="3">
        <f t="shared" ref="I74:I137" si="11">C74/F74</f>
        <v>0.88728095563858334</v>
      </c>
      <c r="J74" s="3">
        <f t="shared" ref="J74:J137" si="12">D74/G74</f>
        <v>1.0424182046979866</v>
      </c>
      <c r="K74" s="1">
        <f t="shared" ref="K74:K137" si="13">AVERAGE(H74:J74)</f>
        <v>0.96484958016828504</v>
      </c>
      <c r="L74" s="9">
        <f t="shared" ref="L74:L136" si="14">1-(K74-$K$71)/($K$72-$K$71)</f>
        <v>-0.52634052035435719</v>
      </c>
    </row>
    <row r="75" spans="1:16" x14ac:dyDescent="0.25">
      <c r="A75" s="6" t="s">
        <v>95</v>
      </c>
      <c r="B75" s="6" t="s">
        <v>21</v>
      </c>
      <c r="C75" s="3">
        <v>19956</v>
      </c>
      <c r="D75" s="3">
        <v>17425</v>
      </c>
      <c r="F75" s="3">
        <v>19203</v>
      </c>
      <c r="G75" s="3">
        <v>19381</v>
      </c>
      <c r="H75" s="3"/>
      <c r="I75" s="3">
        <f t="shared" si="11"/>
        <v>1.0392126230276519</v>
      </c>
      <c r="J75" s="3">
        <f t="shared" si="12"/>
        <v>0.89907641504566327</v>
      </c>
      <c r="K75" s="1">
        <f t="shared" si="13"/>
        <v>0.96914451903665766</v>
      </c>
      <c r="L75" s="9">
        <f t="shared" si="14"/>
        <v>-0.5341913288637854</v>
      </c>
    </row>
    <row r="76" spans="1:16" x14ac:dyDescent="0.25">
      <c r="A76" s="6" t="s">
        <v>95</v>
      </c>
      <c r="B76" s="6" t="s">
        <v>23</v>
      </c>
      <c r="C76" s="3">
        <v>18591</v>
      </c>
      <c r="D76" s="3">
        <v>17852</v>
      </c>
      <c r="F76" s="3">
        <v>18346</v>
      </c>
      <c r="G76" s="3">
        <v>19070</v>
      </c>
      <c r="H76" s="3"/>
      <c r="I76" s="3">
        <f t="shared" si="11"/>
        <v>1.0133544096805844</v>
      </c>
      <c r="J76" s="3">
        <f t="shared" si="12"/>
        <v>0.9361300471945464</v>
      </c>
      <c r="K76" s="1">
        <f t="shared" si="13"/>
        <v>0.97474222843756542</v>
      </c>
      <c r="L76" s="9">
        <f t="shared" si="14"/>
        <v>-0.54442349885381014</v>
      </c>
    </row>
    <row r="77" spans="1:16" x14ac:dyDescent="0.25">
      <c r="A77" s="6" t="s">
        <v>95</v>
      </c>
      <c r="B77" s="6" t="s">
        <v>37</v>
      </c>
      <c r="C77" s="3">
        <v>19406</v>
      </c>
      <c r="D77" s="3">
        <v>19749</v>
      </c>
      <c r="F77" s="3">
        <v>19421</v>
      </c>
      <c r="G77" s="3">
        <v>19193</v>
      </c>
      <c r="H77" s="3"/>
      <c r="I77" s="3">
        <f t="shared" si="11"/>
        <v>0.99922764018330668</v>
      </c>
      <c r="J77" s="3">
        <f t="shared" si="12"/>
        <v>1.0289688949096025</v>
      </c>
      <c r="K77" s="1">
        <f t="shared" si="13"/>
        <v>1.0140982675464545</v>
      </c>
      <c r="L77" s="9">
        <f t="shared" si="14"/>
        <v>-0.61636322516952569</v>
      </c>
    </row>
    <row r="78" spans="1:16" x14ac:dyDescent="0.25">
      <c r="A78" s="6" t="s">
        <v>96</v>
      </c>
      <c r="B78" s="6" t="s">
        <v>16</v>
      </c>
      <c r="C78" s="3">
        <v>20442</v>
      </c>
      <c r="D78" s="3">
        <v>20672</v>
      </c>
      <c r="F78" s="3">
        <v>19267</v>
      </c>
      <c r="G78" s="3">
        <v>19092</v>
      </c>
      <c r="H78" s="3"/>
      <c r="I78" s="3">
        <f t="shared" si="11"/>
        <v>1.0609851040639435</v>
      </c>
      <c r="J78" s="3">
        <f t="shared" si="12"/>
        <v>1.0827571757804315</v>
      </c>
      <c r="K78" s="1">
        <f t="shared" si="13"/>
        <v>1.0718711399221874</v>
      </c>
      <c r="L78" s="9">
        <f t="shared" si="14"/>
        <v>-0.72196746587281013</v>
      </c>
    </row>
    <row r="79" spans="1:16" x14ac:dyDescent="0.25">
      <c r="A79" s="6" t="s">
        <v>97</v>
      </c>
      <c r="B79" s="6" t="s">
        <v>13</v>
      </c>
      <c r="C79" s="3">
        <v>19647</v>
      </c>
      <c r="D79" s="3">
        <v>19533</v>
      </c>
      <c r="F79" s="3">
        <v>18649</v>
      </c>
      <c r="G79" s="3">
        <v>18647</v>
      </c>
      <c r="H79" s="3"/>
      <c r="I79" s="3">
        <f t="shared" si="11"/>
        <v>1.0535149337766101</v>
      </c>
      <c r="J79" s="3">
        <f t="shared" si="12"/>
        <v>1.0475143454711213</v>
      </c>
      <c r="K79" s="1">
        <f t="shared" si="13"/>
        <v>1.0505146396238656</v>
      </c>
      <c r="L79" s="9">
        <f t="shared" si="14"/>
        <v>-0.68292947268777549</v>
      </c>
    </row>
    <row r="80" spans="1:16" x14ac:dyDescent="0.25">
      <c r="A80" s="6" t="s">
        <v>97</v>
      </c>
      <c r="B80" s="6" t="s">
        <v>15</v>
      </c>
      <c r="C80" s="3">
        <v>94588</v>
      </c>
      <c r="D80" s="3">
        <v>39369</v>
      </c>
      <c r="F80" s="3">
        <v>72959</v>
      </c>
      <c r="G80" s="3">
        <v>35498</v>
      </c>
      <c r="H80" s="3"/>
      <c r="I80" s="3">
        <f t="shared" si="11"/>
        <v>1.2964541728916241</v>
      </c>
      <c r="J80" s="3">
        <f t="shared" si="12"/>
        <v>1.109048397092794</v>
      </c>
      <c r="K80" s="1">
        <f t="shared" si="13"/>
        <v>1.2027512849922091</v>
      </c>
      <c r="L80" s="9">
        <f t="shared" si="14"/>
        <v>-0.96120601806674544</v>
      </c>
    </row>
    <row r="81" spans="1:12" x14ac:dyDescent="0.25">
      <c r="A81" s="6" t="s">
        <v>97</v>
      </c>
      <c r="B81" s="6" t="s">
        <v>32</v>
      </c>
      <c r="C81" s="3">
        <v>19369</v>
      </c>
      <c r="D81" s="3">
        <v>19081</v>
      </c>
      <c r="F81" s="3">
        <v>18124</v>
      </c>
      <c r="G81" s="3">
        <v>18101</v>
      </c>
      <c r="H81" s="3"/>
      <c r="I81" s="3">
        <f t="shared" si="11"/>
        <v>1.0686934451555947</v>
      </c>
      <c r="J81" s="3">
        <f t="shared" si="12"/>
        <v>1.0541406552124193</v>
      </c>
      <c r="K81" s="1">
        <f t="shared" si="13"/>
        <v>1.061417050184007</v>
      </c>
      <c r="L81" s="9">
        <f t="shared" si="14"/>
        <v>-0.70285821677983518</v>
      </c>
    </row>
    <row r="82" spans="1:12" x14ac:dyDescent="0.25">
      <c r="A82" s="6" t="s">
        <v>97</v>
      </c>
      <c r="B82" s="6" t="s">
        <v>39</v>
      </c>
      <c r="C82" s="3">
        <v>17370</v>
      </c>
      <c r="D82" s="3">
        <v>16626</v>
      </c>
      <c r="F82" s="3">
        <v>18531</v>
      </c>
      <c r="G82" s="3">
        <v>18339</v>
      </c>
      <c r="H82" s="3"/>
      <c r="I82" s="3">
        <f t="shared" si="11"/>
        <v>0.93734822729480327</v>
      </c>
      <c r="J82" s="3">
        <f t="shared" si="12"/>
        <v>0.90659250777032552</v>
      </c>
      <c r="K82" s="1">
        <f t="shared" si="13"/>
        <v>0.92197036753256434</v>
      </c>
      <c r="L82" s="9">
        <f t="shared" si="14"/>
        <v>-0.44796071152470307</v>
      </c>
    </row>
    <row r="83" spans="1:12" x14ac:dyDescent="0.25">
      <c r="A83" s="6" t="s">
        <v>97</v>
      </c>
      <c r="B83" s="6" t="s">
        <v>42</v>
      </c>
      <c r="C83" s="3">
        <v>11496</v>
      </c>
      <c r="D83" s="3">
        <v>10954</v>
      </c>
      <c r="F83" s="3">
        <v>10078</v>
      </c>
      <c r="G83" s="3">
        <v>10569</v>
      </c>
      <c r="H83" s="3"/>
      <c r="I83" s="3">
        <f t="shared" si="11"/>
        <v>1.1407025203413377</v>
      </c>
      <c r="J83" s="3">
        <f t="shared" si="12"/>
        <v>1.0364272873497966</v>
      </c>
      <c r="K83" s="1">
        <f t="shared" si="13"/>
        <v>1.0885649038455671</v>
      </c>
      <c r="L83" s="9">
        <f t="shared" si="14"/>
        <v>-0.75248234580024298</v>
      </c>
    </row>
    <row r="84" spans="1:12" x14ac:dyDescent="0.25">
      <c r="A84" s="6" t="s">
        <v>97</v>
      </c>
      <c r="B84" s="6" t="s">
        <v>45</v>
      </c>
      <c r="C84" s="3">
        <v>19769</v>
      </c>
      <c r="D84" s="3">
        <v>19617</v>
      </c>
      <c r="F84" s="3">
        <v>18155</v>
      </c>
      <c r="G84" s="3">
        <v>18323</v>
      </c>
      <c r="H84" s="3"/>
      <c r="I84" s="3">
        <f t="shared" si="11"/>
        <v>1.0889011291655191</v>
      </c>
      <c r="J84" s="3">
        <f t="shared" si="12"/>
        <v>1.0706216230966545</v>
      </c>
      <c r="K84" s="1">
        <f t="shared" si="13"/>
        <v>1.0797613761310867</v>
      </c>
      <c r="L84" s="9">
        <f t="shared" si="14"/>
        <v>-0.73639019352241153</v>
      </c>
    </row>
    <row r="85" spans="1:12" x14ac:dyDescent="0.25">
      <c r="A85" s="6" t="s">
        <v>97</v>
      </c>
      <c r="B85" s="6" t="s">
        <v>52</v>
      </c>
      <c r="C85" s="3">
        <v>17677</v>
      </c>
      <c r="D85" s="3">
        <v>17440</v>
      </c>
      <c r="F85" s="3">
        <v>15330</v>
      </c>
      <c r="G85" s="3">
        <v>15978</v>
      </c>
      <c r="H85" s="3"/>
      <c r="I85" s="3">
        <f t="shared" si="11"/>
        <v>1.153098499673842</v>
      </c>
      <c r="J85" s="3">
        <f t="shared" si="12"/>
        <v>1.0915008136187256</v>
      </c>
      <c r="K85" s="1">
        <f t="shared" si="13"/>
        <v>1.1222996566462839</v>
      </c>
      <c r="L85" s="9">
        <f t="shared" si="14"/>
        <v>-0.81414680540445539</v>
      </c>
    </row>
    <row r="86" spans="1:12" x14ac:dyDescent="0.25">
      <c r="A86" s="6" t="s">
        <v>97</v>
      </c>
      <c r="B86" s="6" t="s">
        <v>65</v>
      </c>
      <c r="C86" s="3">
        <v>17364</v>
      </c>
      <c r="D86" s="3">
        <v>17266</v>
      </c>
      <c r="F86" s="3">
        <v>16327</v>
      </c>
      <c r="G86" s="3">
        <v>16097</v>
      </c>
      <c r="H86" s="3"/>
      <c r="I86" s="3">
        <f t="shared" si="11"/>
        <v>1.0635144239603112</v>
      </c>
      <c r="J86" s="3">
        <f t="shared" si="12"/>
        <v>1.0726222277443003</v>
      </c>
      <c r="K86" s="1">
        <f t="shared" si="13"/>
        <v>1.0680683258523058</v>
      </c>
      <c r="L86" s="9">
        <f t="shared" si="14"/>
        <v>-0.71501622256654351</v>
      </c>
    </row>
    <row r="87" spans="1:12" x14ac:dyDescent="0.25">
      <c r="A87" s="6" t="s">
        <v>97</v>
      </c>
      <c r="B87" s="6" t="s">
        <v>67</v>
      </c>
      <c r="C87" s="3">
        <v>19484</v>
      </c>
      <c r="D87" s="3">
        <v>17719</v>
      </c>
      <c r="F87" s="3">
        <v>18331</v>
      </c>
      <c r="G87" s="3">
        <v>18170</v>
      </c>
      <c r="H87" s="3"/>
      <c r="I87" s="3">
        <f t="shared" si="11"/>
        <v>1.0628989144072882</v>
      </c>
      <c r="J87" s="3">
        <f t="shared" si="12"/>
        <v>0.97517886626307104</v>
      </c>
      <c r="K87" s="1">
        <f t="shared" si="13"/>
        <v>1.0190388903351797</v>
      </c>
      <c r="L87" s="9">
        <f t="shared" si="14"/>
        <v>-0.62539429280991232</v>
      </c>
    </row>
    <row r="88" spans="1:12" x14ac:dyDescent="0.25">
      <c r="A88" s="6" t="s">
        <v>97</v>
      </c>
      <c r="B88" s="6" t="s">
        <v>72</v>
      </c>
      <c r="C88" s="3">
        <v>22170</v>
      </c>
      <c r="D88" s="3">
        <v>21874</v>
      </c>
      <c r="F88" s="3">
        <v>18594</v>
      </c>
      <c r="G88" s="3">
        <v>19929</v>
      </c>
      <c r="H88" s="3"/>
      <c r="I88" s="3">
        <f t="shared" si="11"/>
        <v>1.1923201032591157</v>
      </c>
      <c r="J88" s="3">
        <f t="shared" si="12"/>
        <v>1.0975964674594811</v>
      </c>
      <c r="K88" s="1">
        <f t="shared" si="13"/>
        <v>1.1449582853592983</v>
      </c>
      <c r="L88" s="9">
        <f t="shared" si="14"/>
        <v>-0.85556498632946365</v>
      </c>
    </row>
    <row r="89" spans="1:12" x14ac:dyDescent="0.25">
      <c r="A89" s="6" t="s">
        <v>98</v>
      </c>
      <c r="B89" s="6" t="s">
        <v>13</v>
      </c>
      <c r="C89" s="3">
        <v>14629</v>
      </c>
      <c r="D89" s="3">
        <v>15561</v>
      </c>
      <c r="F89" s="3">
        <v>19396</v>
      </c>
      <c r="G89" s="3">
        <v>18792</v>
      </c>
      <c r="H89" s="3"/>
      <c r="I89" s="3">
        <f t="shared" si="11"/>
        <v>0.75422767580944527</v>
      </c>
      <c r="J89" s="3">
        <f t="shared" si="12"/>
        <v>0.82806513409961691</v>
      </c>
      <c r="K89" s="1">
        <f t="shared" si="13"/>
        <v>0.79114640495453115</v>
      </c>
      <c r="L89" s="9">
        <f t="shared" si="14"/>
        <v>-0.20882485648192661</v>
      </c>
    </row>
    <row r="90" spans="1:12" x14ac:dyDescent="0.25">
      <c r="A90" s="6" t="s">
        <v>98</v>
      </c>
      <c r="B90" s="6" t="s">
        <v>14</v>
      </c>
      <c r="C90" s="3">
        <v>14232</v>
      </c>
      <c r="D90" s="3">
        <v>17108</v>
      </c>
      <c r="F90" s="3">
        <v>17404</v>
      </c>
      <c r="G90" s="3">
        <v>17732</v>
      </c>
      <c r="H90" s="3"/>
      <c r="I90" s="3">
        <f t="shared" si="11"/>
        <v>0.81774304757527005</v>
      </c>
      <c r="J90" s="3">
        <f t="shared" si="12"/>
        <v>0.96480938416422291</v>
      </c>
      <c r="K90" s="1">
        <f t="shared" si="13"/>
        <v>0.89127621586974648</v>
      </c>
      <c r="L90" s="9">
        <f t="shared" si="14"/>
        <v>-0.39185423028031741</v>
      </c>
    </row>
    <row r="91" spans="1:12" x14ac:dyDescent="0.25">
      <c r="A91" s="6" t="s">
        <v>98</v>
      </c>
      <c r="B91" s="6" t="s">
        <v>15</v>
      </c>
      <c r="C91" s="3">
        <v>18554</v>
      </c>
      <c r="D91" s="3">
        <v>18209</v>
      </c>
      <c r="F91" s="3">
        <v>18120</v>
      </c>
      <c r="G91" s="3">
        <v>17947</v>
      </c>
      <c r="H91" s="3"/>
      <c r="I91" s="3">
        <f t="shared" si="11"/>
        <v>1.0239514348785872</v>
      </c>
      <c r="J91" s="3">
        <f t="shared" si="12"/>
        <v>1.0145985401459854</v>
      </c>
      <c r="K91" s="1">
        <f t="shared" si="13"/>
        <v>1.0192749875122864</v>
      </c>
      <c r="L91" s="9">
        <f t="shared" si="14"/>
        <v>-0.62582585977370098</v>
      </c>
    </row>
    <row r="92" spans="1:12" x14ac:dyDescent="0.25">
      <c r="A92" s="6" t="s">
        <v>98</v>
      </c>
      <c r="B92" s="6" t="s">
        <v>17</v>
      </c>
      <c r="C92" s="3">
        <v>13019</v>
      </c>
      <c r="D92" s="3">
        <v>13548</v>
      </c>
      <c r="F92" s="3">
        <v>14790</v>
      </c>
      <c r="G92" s="3">
        <v>14266</v>
      </c>
      <c r="H92" s="3"/>
      <c r="I92" s="3">
        <f t="shared" si="11"/>
        <v>0.88025693035835029</v>
      </c>
      <c r="J92" s="3">
        <f t="shared" si="12"/>
        <v>0.94967054535258655</v>
      </c>
      <c r="K92" s="1">
        <f t="shared" si="13"/>
        <v>0.91496373785546847</v>
      </c>
      <c r="L92" s="9">
        <f t="shared" si="14"/>
        <v>-0.43515314671943273</v>
      </c>
    </row>
    <row r="93" spans="1:12" x14ac:dyDescent="0.25">
      <c r="A93" s="6" t="s">
        <v>98</v>
      </c>
      <c r="B93" s="6" t="s">
        <v>27</v>
      </c>
      <c r="C93" s="3">
        <v>33167</v>
      </c>
      <c r="D93" s="3">
        <v>32566</v>
      </c>
      <c r="F93" s="3">
        <v>31532</v>
      </c>
      <c r="G93" s="3">
        <v>34249</v>
      </c>
      <c r="H93" s="3"/>
      <c r="I93" s="3">
        <f t="shared" si="11"/>
        <v>1.0518520867689967</v>
      </c>
      <c r="J93" s="3">
        <f t="shared" si="12"/>
        <v>0.95085987912055825</v>
      </c>
      <c r="K93" s="1">
        <f t="shared" si="13"/>
        <v>1.0013559829447773</v>
      </c>
      <c r="L93" s="9">
        <f t="shared" si="14"/>
        <v>-0.59307133686884139</v>
      </c>
    </row>
    <row r="94" spans="1:12" x14ac:dyDescent="0.25">
      <c r="A94" s="6" t="s">
        <v>98</v>
      </c>
      <c r="B94" s="6" t="s">
        <v>35</v>
      </c>
      <c r="C94" s="3">
        <v>18500</v>
      </c>
      <c r="D94" s="3">
        <v>19346</v>
      </c>
      <c r="F94" s="3">
        <v>16334</v>
      </c>
      <c r="G94" s="3">
        <v>16269</v>
      </c>
      <c r="H94" s="3"/>
      <c r="I94" s="3">
        <f t="shared" si="11"/>
        <v>1.1326068323741889</v>
      </c>
      <c r="J94" s="3">
        <f t="shared" si="12"/>
        <v>1.1891327063740857</v>
      </c>
      <c r="K94" s="1">
        <f t="shared" si="13"/>
        <v>1.1608697693741372</v>
      </c>
      <c r="L94" s="9">
        <f t="shared" si="14"/>
        <v>-0.88464992046466362</v>
      </c>
    </row>
    <row r="95" spans="1:12" x14ac:dyDescent="0.25">
      <c r="A95" s="6" t="s">
        <v>98</v>
      </c>
      <c r="B95" s="6" t="s">
        <v>37</v>
      </c>
      <c r="C95" s="3">
        <v>19323</v>
      </c>
      <c r="D95" s="3">
        <v>19024</v>
      </c>
      <c r="F95" s="3">
        <v>19098</v>
      </c>
      <c r="G95" s="3">
        <v>18814</v>
      </c>
      <c r="H95" s="3"/>
      <c r="I95" s="3">
        <f t="shared" si="11"/>
        <v>1.0117813383600378</v>
      </c>
      <c r="J95" s="3">
        <f t="shared" si="12"/>
        <v>1.0111619007122357</v>
      </c>
      <c r="K95" s="1">
        <f t="shared" si="13"/>
        <v>1.0114716195361368</v>
      </c>
      <c r="L95" s="9">
        <f t="shared" si="14"/>
        <v>-0.61156192038204038</v>
      </c>
    </row>
    <row r="96" spans="1:12" x14ac:dyDescent="0.25">
      <c r="A96" s="6" t="s">
        <v>98</v>
      </c>
      <c r="B96" s="6" t="s">
        <v>42</v>
      </c>
      <c r="C96" s="3">
        <v>18364</v>
      </c>
      <c r="D96" s="3">
        <v>19547</v>
      </c>
      <c r="F96" s="3">
        <v>19247</v>
      </c>
      <c r="G96" s="3">
        <v>19420</v>
      </c>
      <c r="H96" s="3"/>
      <c r="I96" s="3">
        <f t="shared" si="11"/>
        <v>0.95412272042396218</v>
      </c>
      <c r="J96" s="3">
        <f t="shared" si="12"/>
        <v>1.0065396498455201</v>
      </c>
      <c r="K96" s="1">
        <f t="shared" si="13"/>
        <v>0.98033118513474116</v>
      </c>
      <c r="L96" s="9">
        <f t="shared" si="14"/>
        <v>-0.55463966959377653</v>
      </c>
    </row>
    <row r="97" spans="1:12" x14ac:dyDescent="0.25">
      <c r="A97" s="6" t="s">
        <v>98</v>
      </c>
      <c r="B97" s="6" t="s">
        <v>51</v>
      </c>
      <c r="C97" s="3">
        <v>17696</v>
      </c>
      <c r="D97" s="3">
        <v>18801</v>
      </c>
      <c r="F97" s="3">
        <v>18303</v>
      </c>
      <c r="G97" s="3">
        <v>18207</v>
      </c>
      <c r="H97" s="3"/>
      <c r="I97" s="3">
        <f t="shared" si="11"/>
        <v>0.96683603780800964</v>
      </c>
      <c r="J97" s="3">
        <f t="shared" si="12"/>
        <v>1.0326248146317349</v>
      </c>
      <c r="K97" s="1">
        <f t="shared" si="13"/>
        <v>0.99973042621987229</v>
      </c>
      <c r="L97" s="9">
        <f t="shared" si="14"/>
        <v>-0.59009994776190444</v>
      </c>
    </row>
    <row r="98" spans="1:12" x14ac:dyDescent="0.25">
      <c r="A98" s="6" t="s">
        <v>98</v>
      </c>
      <c r="B98" s="6" t="s">
        <v>53</v>
      </c>
      <c r="C98" s="3">
        <v>20601</v>
      </c>
      <c r="D98" s="3">
        <v>17744</v>
      </c>
      <c r="F98" s="3">
        <v>18679</v>
      </c>
      <c r="G98" s="3">
        <v>19217</v>
      </c>
      <c r="H98" s="3"/>
      <c r="I98" s="3">
        <f t="shared" si="11"/>
        <v>1.1028963006584935</v>
      </c>
      <c r="J98" s="3">
        <f t="shared" si="12"/>
        <v>0.92334911796846542</v>
      </c>
      <c r="K98" s="1">
        <f t="shared" si="13"/>
        <v>1.0131227093134796</v>
      </c>
      <c r="L98" s="9">
        <f t="shared" si="14"/>
        <v>-0.61457998188909602</v>
      </c>
    </row>
    <row r="99" spans="1:12" x14ac:dyDescent="0.25">
      <c r="A99" s="6" t="s">
        <v>98</v>
      </c>
      <c r="B99" s="6" t="s">
        <v>55</v>
      </c>
      <c r="C99" s="3">
        <v>83822</v>
      </c>
      <c r="D99" s="3">
        <v>73022</v>
      </c>
      <c r="F99" s="3">
        <v>62305</v>
      </c>
      <c r="G99" s="3">
        <v>41401</v>
      </c>
      <c r="H99" s="3"/>
      <c r="I99" s="3">
        <f t="shared" si="11"/>
        <v>1.3453494904100793</v>
      </c>
      <c r="J99" s="3">
        <f t="shared" si="12"/>
        <v>1.7637738218883603</v>
      </c>
      <c r="K99" s="1">
        <f t="shared" si="13"/>
        <v>1.5545616561492199</v>
      </c>
      <c r="L99" s="9">
        <f t="shared" si="14"/>
        <v>-1.604287547334494</v>
      </c>
    </row>
    <row r="100" spans="1:12" x14ac:dyDescent="0.25">
      <c r="A100" s="6" t="s">
        <v>98</v>
      </c>
      <c r="B100" s="6" t="s">
        <v>62</v>
      </c>
      <c r="C100" s="3">
        <v>18436</v>
      </c>
      <c r="D100" s="3">
        <v>20129</v>
      </c>
      <c r="F100" s="3">
        <v>19055</v>
      </c>
      <c r="G100" s="3">
        <v>18771</v>
      </c>
      <c r="H100" s="3"/>
      <c r="I100" s="3">
        <f t="shared" si="11"/>
        <v>0.96751508790343743</v>
      </c>
      <c r="J100" s="3">
        <f t="shared" si="12"/>
        <v>1.0723456395503703</v>
      </c>
      <c r="K100" s="1">
        <f t="shared" si="13"/>
        <v>1.0199303637269039</v>
      </c>
      <c r="L100" s="9">
        <f t="shared" si="14"/>
        <v>-0.62702383565188757</v>
      </c>
    </row>
    <row r="101" spans="1:12" x14ac:dyDescent="0.25">
      <c r="A101" s="6" t="s">
        <v>98</v>
      </c>
      <c r="B101" s="6" t="s">
        <v>63</v>
      </c>
      <c r="C101" s="3">
        <v>20247</v>
      </c>
      <c r="D101" s="3">
        <v>21069</v>
      </c>
      <c r="F101" s="3">
        <v>17720</v>
      </c>
      <c r="G101" s="3">
        <v>18201</v>
      </c>
      <c r="H101" s="3"/>
      <c r="I101" s="3">
        <f t="shared" si="11"/>
        <v>1.1426072234762981</v>
      </c>
      <c r="J101" s="3">
        <f t="shared" si="12"/>
        <v>1.1575737596835338</v>
      </c>
      <c r="K101" s="1">
        <f t="shared" si="13"/>
        <v>1.1500904915799159</v>
      </c>
      <c r="L101" s="9">
        <f t="shared" si="14"/>
        <v>-0.86494625332855191</v>
      </c>
    </row>
    <row r="102" spans="1:12" x14ac:dyDescent="0.25">
      <c r="A102" s="6" t="s">
        <v>98</v>
      </c>
      <c r="B102" s="6" t="s">
        <v>65</v>
      </c>
      <c r="C102" s="3">
        <v>19957</v>
      </c>
      <c r="D102" s="3">
        <v>21606</v>
      </c>
      <c r="F102" s="3">
        <v>19084</v>
      </c>
      <c r="G102" s="3">
        <v>18469</v>
      </c>
      <c r="H102" s="3"/>
      <c r="I102" s="3">
        <f t="shared" si="11"/>
        <v>1.0457451268077971</v>
      </c>
      <c r="J102" s="3">
        <f t="shared" si="12"/>
        <v>1.169852184742</v>
      </c>
      <c r="K102" s="1">
        <f t="shared" si="13"/>
        <v>1.1077986557748987</v>
      </c>
      <c r="L102" s="9">
        <f t="shared" si="14"/>
        <v>-0.78764012288223495</v>
      </c>
    </row>
    <row r="103" spans="1:12" x14ac:dyDescent="0.25">
      <c r="A103" s="6" t="s">
        <v>98</v>
      </c>
      <c r="B103" s="6" t="s">
        <v>68</v>
      </c>
      <c r="C103" s="3">
        <v>19887</v>
      </c>
      <c r="D103" s="3">
        <v>20680</v>
      </c>
      <c r="F103" s="3">
        <v>18309</v>
      </c>
      <c r="G103" s="3">
        <v>18265</v>
      </c>
      <c r="H103" s="3"/>
      <c r="I103" s="3">
        <f t="shared" si="11"/>
        <v>1.0861871210879894</v>
      </c>
      <c r="J103" s="3">
        <f t="shared" si="12"/>
        <v>1.1322200930741857</v>
      </c>
      <c r="K103" s="1">
        <f t="shared" si="13"/>
        <v>1.1092036070810876</v>
      </c>
      <c r="L103" s="9">
        <f t="shared" si="14"/>
        <v>-0.7902082627342788</v>
      </c>
    </row>
    <row r="104" spans="1:12" x14ac:dyDescent="0.25">
      <c r="A104" s="6" t="s">
        <v>98</v>
      </c>
      <c r="B104" s="6" t="s">
        <v>72</v>
      </c>
      <c r="C104" s="3">
        <v>18448</v>
      </c>
      <c r="D104" s="3">
        <v>19688</v>
      </c>
      <c r="F104" s="3">
        <v>19387</v>
      </c>
      <c r="G104" s="3">
        <v>18521</v>
      </c>
      <c r="H104" s="3"/>
      <c r="I104" s="3">
        <f t="shared" si="11"/>
        <v>0.95156548202403668</v>
      </c>
      <c r="J104" s="3">
        <f t="shared" si="12"/>
        <v>1.0630095567193996</v>
      </c>
      <c r="K104" s="1">
        <f t="shared" si="13"/>
        <v>1.0072875193717181</v>
      </c>
      <c r="L104" s="9">
        <f t="shared" si="14"/>
        <v>-0.60391371625578127</v>
      </c>
    </row>
    <row r="105" spans="1:12" x14ac:dyDescent="0.25">
      <c r="A105" s="6" t="s">
        <v>99</v>
      </c>
      <c r="B105" s="6" t="s">
        <v>50</v>
      </c>
      <c r="C105" s="3">
        <v>15928</v>
      </c>
      <c r="D105" s="3">
        <v>16116</v>
      </c>
      <c r="F105" s="3">
        <v>17572</v>
      </c>
      <c r="G105" s="3">
        <v>17602</v>
      </c>
      <c r="H105" s="3"/>
      <c r="I105" s="3">
        <f t="shared" si="11"/>
        <v>0.9064420669246529</v>
      </c>
      <c r="J105" s="3">
        <f t="shared" si="12"/>
        <v>0.91557777525281214</v>
      </c>
      <c r="K105" s="1">
        <f t="shared" si="13"/>
        <v>0.91100992108873258</v>
      </c>
      <c r="L105" s="9">
        <f t="shared" si="14"/>
        <v>-0.42792588242806184</v>
      </c>
    </row>
    <row r="106" spans="1:12" x14ac:dyDescent="0.25">
      <c r="A106" s="6" t="s">
        <v>99</v>
      </c>
      <c r="B106" s="6" t="s">
        <v>54</v>
      </c>
      <c r="C106" s="3">
        <v>16207</v>
      </c>
      <c r="D106" s="3">
        <v>16514</v>
      </c>
      <c r="F106" s="3">
        <v>18298</v>
      </c>
      <c r="G106" s="3">
        <v>17645</v>
      </c>
      <c r="H106" s="3"/>
      <c r="I106" s="3">
        <f t="shared" si="11"/>
        <v>0.88572521587058695</v>
      </c>
      <c r="J106" s="3">
        <f t="shared" si="12"/>
        <v>0.93590252196089541</v>
      </c>
      <c r="K106" s="1">
        <f t="shared" si="13"/>
        <v>0.91081386891574123</v>
      </c>
      <c r="L106" s="9">
        <f t="shared" si="14"/>
        <v>-0.42756751456412179</v>
      </c>
    </row>
    <row r="107" spans="1:12" x14ac:dyDescent="0.25">
      <c r="A107" s="6" t="s">
        <v>99</v>
      </c>
      <c r="B107" s="6" t="s">
        <v>62</v>
      </c>
      <c r="C107" s="3">
        <v>18955</v>
      </c>
      <c r="D107" s="3">
        <v>18216</v>
      </c>
      <c r="F107" s="3">
        <v>19060</v>
      </c>
      <c r="G107" s="3">
        <v>18626</v>
      </c>
      <c r="H107" s="3"/>
      <c r="I107" s="3">
        <f t="shared" si="11"/>
        <v>0.99449108079748161</v>
      </c>
      <c r="J107" s="3">
        <f t="shared" si="12"/>
        <v>0.97798775904649415</v>
      </c>
      <c r="K107" s="1">
        <f t="shared" si="13"/>
        <v>0.98623941992198794</v>
      </c>
      <c r="L107" s="9">
        <f t="shared" si="14"/>
        <v>-0.56543945542658225</v>
      </c>
    </row>
    <row r="108" spans="1:12" x14ac:dyDescent="0.25">
      <c r="A108" s="6" t="s">
        <v>100</v>
      </c>
      <c r="B108" s="6" t="s">
        <v>62</v>
      </c>
      <c r="C108" s="3">
        <v>12744</v>
      </c>
      <c r="D108" s="3">
        <v>12461</v>
      </c>
      <c r="F108" s="3">
        <v>12311</v>
      </c>
      <c r="G108" s="3">
        <v>12505</v>
      </c>
      <c r="H108" s="3"/>
      <c r="I108" s="3">
        <f t="shared" si="11"/>
        <v>1.0351717975794006</v>
      </c>
      <c r="J108" s="3">
        <f t="shared" si="12"/>
        <v>0.99648140743702518</v>
      </c>
      <c r="K108" s="1">
        <f t="shared" si="13"/>
        <v>1.0158266025082128</v>
      </c>
      <c r="L108" s="9">
        <f t="shared" si="14"/>
        <v>-0.61952248476337779</v>
      </c>
    </row>
    <row r="109" spans="1:12" x14ac:dyDescent="0.25">
      <c r="A109" s="6" t="s">
        <v>101</v>
      </c>
      <c r="B109" s="6" t="s">
        <v>51</v>
      </c>
      <c r="C109" s="3">
        <v>14805</v>
      </c>
      <c r="D109" s="3">
        <v>14748</v>
      </c>
      <c r="F109" s="3">
        <v>15579</v>
      </c>
      <c r="G109" s="3">
        <v>14950</v>
      </c>
      <c r="H109" s="3"/>
      <c r="I109" s="3">
        <f t="shared" si="11"/>
        <v>0.95031773541305609</v>
      </c>
      <c r="J109" s="3">
        <f t="shared" si="12"/>
        <v>0.98648829431438123</v>
      </c>
      <c r="K109" s="1">
        <f t="shared" si="13"/>
        <v>0.9684030148637186</v>
      </c>
      <c r="L109" s="9">
        <f t="shared" si="14"/>
        <v>-0.53283591789075513</v>
      </c>
    </row>
    <row r="110" spans="1:12" x14ac:dyDescent="0.25">
      <c r="A110" s="6" t="s">
        <v>102</v>
      </c>
      <c r="B110" s="6" t="s">
        <v>44</v>
      </c>
      <c r="C110" s="3">
        <v>19891</v>
      </c>
      <c r="D110" s="3">
        <v>19734</v>
      </c>
      <c r="F110" s="3">
        <v>18722</v>
      </c>
      <c r="G110" s="3">
        <v>17477</v>
      </c>
      <c r="H110" s="3"/>
      <c r="I110" s="3">
        <f t="shared" si="11"/>
        <v>1.0624399102659972</v>
      </c>
      <c r="J110" s="3">
        <f t="shared" si="12"/>
        <v>1.1291411569491332</v>
      </c>
      <c r="K110" s="1">
        <f t="shared" si="13"/>
        <v>1.0957905336075653</v>
      </c>
      <c r="L110" s="9">
        <f t="shared" si="14"/>
        <v>-0.76569022543718113</v>
      </c>
    </row>
    <row r="111" spans="1:12" x14ac:dyDescent="0.25">
      <c r="A111" s="6" t="s">
        <v>103</v>
      </c>
      <c r="B111" s="6" t="s">
        <v>42</v>
      </c>
      <c r="C111" s="3">
        <v>16464</v>
      </c>
      <c r="D111" s="3">
        <v>16765</v>
      </c>
      <c r="F111" s="3">
        <v>17575</v>
      </c>
      <c r="G111" s="3">
        <v>18214</v>
      </c>
      <c r="H111" s="3"/>
      <c r="I111" s="3">
        <f t="shared" si="11"/>
        <v>0.9367852062588905</v>
      </c>
      <c r="J111" s="3">
        <f t="shared" si="12"/>
        <v>0.92044581091468103</v>
      </c>
      <c r="K111" s="1">
        <f t="shared" si="13"/>
        <v>0.92861550858678577</v>
      </c>
      <c r="L111" s="9">
        <f t="shared" si="14"/>
        <v>-0.46010750372214337</v>
      </c>
    </row>
    <row r="112" spans="1:12" x14ac:dyDescent="0.25">
      <c r="A112" s="6" t="s">
        <v>103</v>
      </c>
      <c r="B112" s="6" t="s">
        <v>52</v>
      </c>
      <c r="C112" s="3">
        <v>23474</v>
      </c>
      <c r="D112" s="3">
        <v>23943</v>
      </c>
      <c r="F112" s="3">
        <v>23881</v>
      </c>
      <c r="G112" s="3">
        <v>22240</v>
      </c>
      <c r="H112" s="3"/>
      <c r="I112" s="3">
        <f t="shared" si="11"/>
        <v>0.98295716259788113</v>
      </c>
      <c r="J112" s="3">
        <f t="shared" si="12"/>
        <v>1.0765737410071943</v>
      </c>
      <c r="K112" s="1">
        <f t="shared" si="13"/>
        <v>1.0297654518025376</v>
      </c>
      <c r="L112" s="9">
        <f t="shared" si="14"/>
        <v>-0.64500159867053042</v>
      </c>
    </row>
    <row r="113" spans="1:12" x14ac:dyDescent="0.25">
      <c r="A113" s="6" t="s">
        <v>103</v>
      </c>
      <c r="B113" s="6" t="s">
        <v>53</v>
      </c>
      <c r="C113" s="3">
        <v>19090</v>
      </c>
      <c r="D113" s="3">
        <v>18784</v>
      </c>
      <c r="F113" s="3">
        <v>16687</v>
      </c>
      <c r="G113" s="3">
        <v>15250</v>
      </c>
      <c r="H113" s="3"/>
      <c r="I113" s="3">
        <f t="shared" si="11"/>
        <v>1.1440043147360222</v>
      </c>
      <c r="J113" s="3">
        <f t="shared" si="12"/>
        <v>1.2317377049180327</v>
      </c>
      <c r="K113" s="1">
        <f t="shared" si="13"/>
        <v>1.1878710098270275</v>
      </c>
      <c r="L113" s="9">
        <f t="shared" si="14"/>
        <v>-0.9340060521371476</v>
      </c>
    </row>
    <row r="114" spans="1:12" x14ac:dyDescent="0.25">
      <c r="A114" s="6" t="s">
        <v>103</v>
      </c>
      <c r="B114" s="6" t="s">
        <v>59</v>
      </c>
      <c r="C114" s="3">
        <v>14247</v>
      </c>
      <c r="D114" s="3">
        <v>15201</v>
      </c>
      <c r="F114" s="3">
        <v>19029</v>
      </c>
      <c r="G114" s="3">
        <v>18985</v>
      </c>
      <c r="H114" s="3"/>
      <c r="I114" s="3">
        <f t="shared" si="11"/>
        <v>0.74869935361816176</v>
      </c>
      <c r="J114" s="3">
        <f t="shared" si="12"/>
        <v>0.80068475111930471</v>
      </c>
      <c r="K114" s="1">
        <f t="shared" si="13"/>
        <v>0.77469205236873329</v>
      </c>
      <c r="L114" s="9">
        <f t="shared" si="14"/>
        <v>-0.17874760154147129</v>
      </c>
    </row>
    <row r="115" spans="1:12" x14ac:dyDescent="0.25">
      <c r="A115" s="6" t="s">
        <v>103</v>
      </c>
      <c r="B115" s="6" t="s">
        <v>60</v>
      </c>
      <c r="C115" s="3">
        <v>18593</v>
      </c>
      <c r="D115" s="3">
        <v>19094</v>
      </c>
      <c r="F115" s="3">
        <v>19321</v>
      </c>
      <c r="G115" s="3">
        <v>18532</v>
      </c>
      <c r="H115" s="3"/>
      <c r="I115" s="3">
        <f t="shared" si="11"/>
        <v>0.96232079084933497</v>
      </c>
      <c r="J115" s="3">
        <f t="shared" si="12"/>
        <v>1.0303259227282537</v>
      </c>
      <c r="K115" s="1">
        <f t="shared" si="13"/>
        <v>0.99632335678879436</v>
      </c>
      <c r="L115" s="9">
        <f t="shared" si="14"/>
        <v>-0.58387209435083709</v>
      </c>
    </row>
    <row r="116" spans="1:12" x14ac:dyDescent="0.25">
      <c r="A116" s="6" t="s">
        <v>103</v>
      </c>
      <c r="B116" s="6" t="s">
        <v>70</v>
      </c>
      <c r="C116" s="3">
        <v>9139</v>
      </c>
      <c r="D116" s="3">
        <v>7992</v>
      </c>
      <c r="F116" s="3">
        <v>8940</v>
      </c>
      <c r="G116" s="3">
        <v>9271</v>
      </c>
      <c r="H116" s="3"/>
      <c r="I116" s="3">
        <f t="shared" si="11"/>
        <v>1.0222595078299777</v>
      </c>
      <c r="J116" s="3">
        <f t="shared" si="12"/>
        <v>0.86204292956531114</v>
      </c>
      <c r="K116" s="1">
        <f t="shared" si="13"/>
        <v>0.9421512186976444</v>
      </c>
      <c r="L116" s="9">
        <f t="shared" si="14"/>
        <v>-0.48484971109138297</v>
      </c>
    </row>
    <row r="117" spans="1:12" x14ac:dyDescent="0.25">
      <c r="A117" s="6" t="s">
        <v>103</v>
      </c>
      <c r="B117" s="6" t="s">
        <v>75</v>
      </c>
      <c r="C117" s="3">
        <v>17530</v>
      </c>
      <c r="D117" s="3">
        <v>17956</v>
      </c>
      <c r="F117" s="3">
        <v>16262</v>
      </c>
      <c r="G117" s="3">
        <v>16186</v>
      </c>
      <c r="H117" s="3"/>
      <c r="I117" s="3">
        <f t="shared" si="11"/>
        <v>1.0779731890296396</v>
      </c>
      <c r="J117" s="3">
        <f t="shared" si="12"/>
        <v>1.1093537625108119</v>
      </c>
      <c r="K117" s="1">
        <f t="shared" si="13"/>
        <v>1.0936634757702257</v>
      </c>
      <c r="L117" s="9">
        <f t="shared" si="14"/>
        <v>-0.76180213196688729</v>
      </c>
    </row>
    <row r="118" spans="1:12" x14ac:dyDescent="0.25">
      <c r="A118" s="6" t="s">
        <v>104</v>
      </c>
      <c r="B118" s="6" t="s">
        <v>14</v>
      </c>
      <c r="C118" s="3">
        <v>16954</v>
      </c>
      <c r="D118" s="3">
        <v>17056</v>
      </c>
      <c r="F118" s="3">
        <v>18084</v>
      </c>
      <c r="G118" s="3">
        <v>18295</v>
      </c>
      <c r="H118" s="3"/>
      <c r="I118" s="3">
        <f t="shared" si="11"/>
        <v>0.93751382437513819</v>
      </c>
      <c r="J118" s="3">
        <f t="shared" si="12"/>
        <v>0.93227657830008204</v>
      </c>
      <c r="K118" s="1">
        <f t="shared" si="13"/>
        <v>0.93489520133761017</v>
      </c>
      <c r="L118" s="9">
        <f t="shared" si="14"/>
        <v>-0.47158628532898095</v>
      </c>
    </row>
    <row r="119" spans="1:12" x14ac:dyDescent="0.25">
      <c r="A119" s="6" t="s">
        <v>104</v>
      </c>
      <c r="B119" s="6" t="s">
        <v>16</v>
      </c>
      <c r="C119" s="3">
        <v>19494</v>
      </c>
      <c r="D119" s="3">
        <v>19383</v>
      </c>
      <c r="F119" s="3">
        <v>18680</v>
      </c>
      <c r="G119" s="3">
        <v>18373</v>
      </c>
      <c r="H119" s="3"/>
      <c r="I119" s="3">
        <f t="shared" si="11"/>
        <v>1.043576017130621</v>
      </c>
      <c r="J119" s="3">
        <f t="shared" si="12"/>
        <v>1.0549719697382027</v>
      </c>
      <c r="K119" s="1">
        <f t="shared" si="13"/>
        <v>1.049273993434412</v>
      </c>
      <c r="L119" s="9">
        <f t="shared" si="14"/>
        <v>-0.6806616695921186</v>
      </c>
    </row>
    <row r="120" spans="1:12" x14ac:dyDescent="0.25">
      <c r="A120" s="6" t="s">
        <v>104</v>
      </c>
      <c r="B120" s="6" t="s">
        <v>23</v>
      </c>
      <c r="C120" s="3">
        <v>19977</v>
      </c>
      <c r="D120" s="3">
        <v>19759</v>
      </c>
      <c r="F120" s="3">
        <v>18729</v>
      </c>
      <c r="G120" s="3">
        <v>19140</v>
      </c>
      <c r="H120" s="3"/>
      <c r="I120" s="3">
        <f t="shared" si="11"/>
        <v>1.0666346307864809</v>
      </c>
      <c r="J120" s="3">
        <f t="shared" si="12"/>
        <v>1.0323406478578891</v>
      </c>
      <c r="K120" s="1">
        <f t="shared" si="13"/>
        <v>1.049487639322185</v>
      </c>
      <c r="L120" s="9">
        <f t="shared" si="14"/>
        <v>-0.68105219737496658</v>
      </c>
    </row>
    <row r="121" spans="1:12" x14ac:dyDescent="0.25">
      <c r="A121" s="6" t="s">
        <v>104</v>
      </c>
      <c r="B121" s="6" t="s">
        <v>24</v>
      </c>
      <c r="C121" s="3">
        <v>18581</v>
      </c>
      <c r="D121" s="3">
        <v>17258</v>
      </c>
      <c r="F121" s="3">
        <v>19207</v>
      </c>
      <c r="G121" s="3">
        <v>19202</v>
      </c>
      <c r="H121" s="3"/>
      <c r="I121" s="3">
        <f t="shared" si="11"/>
        <v>0.96740771593689801</v>
      </c>
      <c r="J121" s="3">
        <f t="shared" si="12"/>
        <v>0.89876054577648157</v>
      </c>
      <c r="K121" s="1">
        <f t="shared" si="13"/>
        <v>0.93308413085668973</v>
      </c>
      <c r="L121" s="9">
        <f t="shared" si="14"/>
        <v>-0.46827579175071676</v>
      </c>
    </row>
    <row r="122" spans="1:12" x14ac:dyDescent="0.25">
      <c r="A122" s="6" t="s">
        <v>104</v>
      </c>
      <c r="B122" s="6" t="s">
        <v>30</v>
      </c>
      <c r="C122" s="3">
        <v>15602</v>
      </c>
      <c r="D122" s="3">
        <v>15145</v>
      </c>
      <c r="F122" s="3">
        <v>17048</v>
      </c>
      <c r="G122" s="3">
        <v>16370</v>
      </c>
      <c r="H122" s="3"/>
      <c r="I122" s="3">
        <f t="shared" si="11"/>
        <v>0.91518066635382445</v>
      </c>
      <c r="J122" s="3">
        <f t="shared" si="12"/>
        <v>0.92516799022602325</v>
      </c>
      <c r="K122" s="1">
        <f t="shared" si="13"/>
        <v>0.92017432828992385</v>
      </c>
      <c r="L122" s="9">
        <f t="shared" si="14"/>
        <v>-0.44467769386100064</v>
      </c>
    </row>
    <row r="123" spans="1:12" x14ac:dyDescent="0.25">
      <c r="A123" s="6" t="s">
        <v>104</v>
      </c>
      <c r="B123" s="6" t="s">
        <v>34</v>
      </c>
      <c r="C123" s="3">
        <v>18739</v>
      </c>
      <c r="D123" s="3">
        <v>16722</v>
      </c>
      <c r="F123" s="3">
        <v>18751</v>
      </c>
      <c r="G123" s="3">
        <v>18696</v>
      </c>
      <c r="H123" s="3"/>
      <c r="I123" s="3">
        <f t="shared" si="11"/>
        <v>0.99936003413151298</v>
      </c>
      <c r="J123" s="3">
        <f t="shared" si="12"/>
        <v>0.89441591784338892</v>
      </c>
      <c r="K123" s="1">
        <f t="shared" si="13"/>
        <v>0.94688797598745089</v>
      </c>
      <c r="L123" s="9">
        <f t="shared" si="14"/>
        <v>-0.49350812872609073</v>
      </c>
    </row>
    <row r="124" spans="1:12" x14ac:dyDescent="0.25">
      <c r="A124" s="6" t="s">
        <v>104</v>
      </c>
      <c r="B124" s="6" t="s">
        <v>35</v>
      </c>
      <c r="C124" s="3">
        <v>13919</v>
      </c>
      <c r="D124" s="3">
        <v>18324</v>
      </c>
      <c r="F124" s="3">
        <v>17333</v>
      </c>
      <c r="G124" s="3">
        <v>17902</v>
      </c>
      <c r="H124" s="3"/>
      <c r="I124" s="3">
        <f t="shared" si="11"/>
        <v>0.80303467374372584</v>
      </c>
      <c r="J124" s="3">
        <f t="shared" si="12"/>
        <v>1.0235727851636689</v>
      </c>
      <c r="K124" s="1">
        <f t="shared" si="13"/>
        <v>0.91330372945369742</v>
      </c>
      <c r="L124" s="9">
        <f t="shared" si="14"/>
        <v>-0.43211878267241088</v>
      </c>
    </row>
    <row r="125" spans="1:12" x14ac:dyDescent="0.25">
      <c r="A125" s="6" t="s">
        <v>104</v>
      </c>
      <c r="B125" s="6" t="s">
        <v>50</v>
      </c>
      <c r="C125" s="3">
        <v>20368</v>
      </c>
      <c r="D125" s="3">
        <v>18334</v>
      </c>
      <c r="F125" s="3">
        <v>18589</v>
      </c>
      <c r="G125" s="3">
        <v>18024</v>
      </c>
      <c r="H125" s="3"/>
      <c r="I125" s="3">
        <f t="shared" si="11"/>
        <v>1.095701759104847</v>
      </c>
      <c r="J125" s="3">
        <f t="shared" si="12"/>
        <v>1.0171992898357745</v>
      </c>
      <c r="K125" s="1">
        <f t="shared" si="13"/>
        <v>1.0564505244703106</v>
      </c>
      <c r="L125" s="9">
        <f t="shared" si="14"/>
        <v>-0.69377980064159672</v>
      </c>
    </row>
    <row r="126" spans="1:12" x14ac:dyDescent="0.25">
      <c r="A126" s="6" t="s">
        <v>82</v>
      </c>
      <c r="B126" s="6" t="s">
        <v>13</v>
      </c>
      <c r="C126" s="3">
        <v>17581</v>
      </c>
      <c r="D126" s="3">
        <v>18121</v>
      </c>
      <c r="F126" s="3">
        <v>18322</v>
      </c>
      <c r="G126" s="3">
        <v>17817</v>
      </c>
      <c r="H126" s="3"/>
      <c r="I126" s="3">
        <f t="shared" si="11"/>
        <v>0.95955681694138195</v>
      </c>
      <c r="J126" s="3">
        <f t="shared" si="12"/>
        <v>1.0170623561766852</v>
      </c>
      <c r="K126" s="1">
        <f t="shared" si="13"/>
        <v>0.98830958655903356</v>
      </c>
      <c r="L126" s="9">
        <f t="shared" si="14"/>
        <v>-0.5692235562829957</v>
      </c>
    </row>
    <row r="127" spans="1:12" x14ac:dyDescent="0.25">
      <c r="A127" s="6" t="s">
        <v>82</v>
      </c>
      <c r="B127" s="6" t="s">
        <v>20</v>
      </c>
      <c r="C127" s="3">
        <v>19974</v>
      </c>
      <c r="D127" s="3">
        <v>20305</v>
      </c>
      <c r="F127" s="3">
        <v>19434</v>
      </c>
      <c r="G127" s="3">
        <v>20433</v>
      </c>
      <c r="H127" s="3"/>
      <c r="I127" s="3">
        <f t="shared" si="11"/>
        <v>1.0277863538129053</v>
      </c>
      <c r="J127" s="3">
        <f t="shared" si="12"/>
        <v>0.99373562374590119</v>
      </c>
      <c r="K127" s="1">
        <f t="shared" si="13"/>
        <v>1.0107609887794031</v>
      </c>
      <c r="L127" s="9">
        <f t="shared" si="14"/>
        <v>-0.610262943571658</v>
      </c>
    </row>
    <row r="128" spans="1:12" x14ac:dyDescent="0.25">
      <c r="A128" s="6" t="s">
        <v>82</v>
      </c>
      <c r="B128" s="6" t="s">
        <v>21</v>
      </c>
      <c r="C128" s="3">
        <v>60119</v>
      </c>
      <c r="D128" s="3">
        <v>85119</v>
      </c>
      <c r="F128" s="3">
        <v>49372</v>
      </c>
      <c r="G128" s="3">
        <v>58314</v>
      </c>
      <c r="H128" s="3"/>
      <c r="I128" s="3">
        <f t="shared" si="11"/>
        <v>1.2176739852548002</v>
      </c>
      <c r="J128" s="3">
        <f t="shared" si="12"/>
        <v>1.4596666323695853</v>
      </c>
      <c r="K128" s="1">
        <f t="shared" si="13"/>
        <v>1.3386703088121927</v>
      </c>
      <c r="L128" s="9">
        <f>1-(K128-$K$71)/($K$72-$K$71)</f>
        <v>-1.2096552420258804</v>
      </c>
    </row>
    <row r="129" spans="1:16" x14ac:dyDescent="0.25">
      <c r="A129" s="6" t="s">
        <v>82</v>
      </c>
      <c r="B129" s="6" t="s">
        <v>22</v>
      </c>
      <c r="C129" s="3">
        <v>18066</v>
      </c>
      <c r="D129" s="3">
        <v>18210</v>
      </c>
      <c r="F129" s="3">
        <v>19012</v>
      </c>
      <c r="G129" s="3">
        <v>19501</v>
      </c>
      <c r="H129" s="3"/>
      <c r="I129" s="3">
        <f t="shared" si="11"/>
        <v>0.95024195245108356</v>
      </c>
      <c r="J129" s="3">
        <f t="shared" si="12"/>
        <v>0.933798266755551</v>
      </c>
      <c r="K129" s="1">
        <f t="shared" si="13"/>
        <v>0.94202010960331728</v>
      </c>
      <c r="L129" s="9">
        <f t="shared" si="14"/>
        <v>-0.48461005403805757</v>
      </c>
    </row>
    <row r="130" spans="1:16" x14ac:dyDescent="0.25">
      <c r="A130" s="6" t="s">
        <v>82</v>
      </c>
      <c r="B130" s="6" t="s">
        <v>23</v>
      </c>
      <c r="C130" s="3">
        <v>3183</v>
      </c>
      <c r="D130" s="3">
        <v>6937</v>
      </c>
      <c r="F130" s="3">
        <v>4712</v>
      </c>
      <c r="G130" s="3">
        <v>7805</v>
      </c>
      <c r="H130" s="3"/>
      <c r="I130" s="3">
        <f t="shared" si="11"/>
        <v>0.67550933786078093</v>
      </c>
      <c r="J130" s="3">
        <f t="shared" si="12"/>
        <v>0.88878923766816142</v>
      </c>
      <c r="K130" s="1">
        <f t="shared" si="13"/>
        <v>0.78214928776447112</v>
      </c>
      <c r="L130" s="9">
        <f t="shared" si="14"/>
        <v>-0.19237883795621702</v>
      </c>
    </row>
    <row r="131" spans="1:16" x14ac:dyDescent="0.25">
      <c r="A131" s="6" t="s">
        <v>82</v>
      </c>
      <c r="B131" s="6" t="s">
        <v>25</v>
      </c>
      <c r="C131" s="3">
        <v>18510</v>
      </c>
      <c r="D131" s="3">
        <v>18336</v>
      </c>
      <c r="F131" s="3">
        <v>18708</v>
      </c>
      <c r="G131" s="3">
        <v>19113</v>
      </c>
      <c r="H131" s="3"/>
      <c r="I131" s="3">
        <f t="shared" si="11"/>
        <v>0.98941629249518925</v>
      </c>
      <c r="J131" s="3">
        <f t="shared" si="12"/>
        <v>0.95934704128080361</v>
      </c>
      <c r="K131" s="1">
        <f t="shared" si="13"/>
        <v>0.97438166688799643</v>
      </c>
      <c r="L131" s="9">
        <f t="shared" si="14"/>
        <v>-0.54376442086264865</v>
      </c>
    </row>
    <row r="132" spans="1:16" x14ac:dyDescent="0.25">
      <c r="A132" s="6" t="s">
        <v>82</v>
      </c>
      <c r="B132" s="6" t="s">
        <v>37</v>
      </c>
      <c r="C132" s="3">
        <v>19161</v>
      </c>
      <c r="D132" s="3">
        <v>20929</v>
      </c>
      <c r="F132" s="3">
        <v>17500</v>
      </c>
      <c r="G132" s="3">
        <v>17244</v>
      </c>
      <c r="H132" s="3"/>
      <c r="I132" s="3">
        <f t="shared" si="11"/>
        <v>1.0949142857142857</v>
      </c>
      <c r="J132" s="3">
        <f t="shared" si="12"/>
        <v>1.2136975179772675</v>
      </c>
      <c r="K132" s="1">
        <f t="shared" si="13"/>
        <v>1.1543059018457766</v>
      </c>
      <c r="L132" s="9">
        <f t="shared" si="14"/>
        <v>-0.87265168984352837</v>
      </c>
    </row>
    <row r="133" spans="1:16" x14ac:dyDescent="0.25">
      <c r="A133" s="6" t="s">
        <v>82</v>
      </c>
      <c r="B133" s="6" t="s">
        <v>38</v>
      </c>
      <c r="C133" s="3">
        <v>22315</v>
      </c>
      <c r="D133" s="3">
        <v>18963</v>
      </c>
      <c r="F133" s="3">
        <v>20826</v>
      </c>
      <c r="G133" s="3">
        <v>18838</v>
      </c>
      <c r="H133" s="3"/>
      <c r="I133" s="3">
        <f t="shared" si="11"/>
        <v>1.0714971670027851</v>
      </c>
      <c r="J133" s="3">
        <f t="shared" si="12"/>
        <v>1.0066355239409703</v>
      </c>
      <c r="K133" s="1">
        <f t="shared" si="13"/>
        <v>1.0390663454718778</v>
      </c>
      <c r="L133" s="9">
        <f t="shared" si="14"/>
        <v>-0.66200289657077516</v>
      </c>
    </row>
    <row r="134" spans="1:16" x14ac:dyDescent="0.25">
      <c r="A134" s="20" t="s">
        <v>82</v>
      </c>
      <c r="B134" s="20" t="s">
        <v>44</v>
      </c>
      <c r="C134" s="4">
        <v>446</v>
      </c>
      <c r="D134" s="4">
        <v>418</v>
      </c>
      <c r="E134" s="4"/>
      <c r="F134" s="4">
        <v>1958</v>
      </c>
      <c r="G134" s="4">
        <v>1991</v>
      </c>
      <c r="H134" s="4"/>
      <c r="I134" s="4">
        <f t="shared" si="11"/>
        <v>0.22778345250255363</v>
      </c>
      <c r="J134" s="4">
        <f t="shared" si="12"/>
        <v>0.20994475138121546</v>
      </c>
      <c r="K134" s="4">
        <f t="shared" si="13"/>
        <v>0.21886410194188455</v>
      </c>
      <c r="L134" s="5">
        <f t="shared" si="14"/>
        <v>0.83726192425710622</v>
      </c>
      <c r="M134" s="1" t="s">
        <v>105</v>
      </c>
    </row>
    <row r="135" spans="1:16" x14ac:dyDescent="0.25">
      <c r="A135" s="6" t="s">
        <v>82</v>
      </c>
      <c r="B135" s="6" t="s">
        <v>46</v>
      </c>
      <c r="C135" s="3">
        <v>19187</v>
      </c>
      <c r="D135" s="3">
        <v>19451</v>
      </c>
      <c r="F135" s="3">
        <v>18312</v>
      </c>
      <c r="G135" s="3">
        <v>18834</v>
      </c>
      <c r="H135" s="3"/>
      <c r="I135" s="3">
        <f t="shared" si="11"/>
        <v>1.0477828746177369</v>
      </c>
      <c r="J135" s="3">
        <f t="shared" si="12"/>
        <v>1.0327599023043432</v>
      </c>
      <c r="K135" s="1">
        <f t="shared" si="13"/>
        <v>1.0402713884610399</v>
      </c>
      <c r="L135" s="9">
        <f t="shared" si="14"/>
        <v>-0.66420561983261406</v>
      </c>
    </row>
    <row r="136" spans="1:16" x14ac:dyDescent="0.25">
      <c r="A136" s="6" t="s">
        <v>82</v>
      </c>
      <c r="B136" s="6" t="s">
        <v>47</v>
      </c>
      <c r="C136" s="3">
        <v>13984</v>
      </c>
      <c r="D136" s="3">
        <v>15010</v>
      </c>
      <c r="F136" s="3">
        <v>15397</v>
      </c>
      <c r="G136" s="3">
        <v>14645</v>
      </c>
      <c r="H136" s="3"/>
      <c r="I136" s="3">
        <f t="shared" si="11"/>
        <v>0.90822887575501721</v>
      </c>
      <c r="J136" s="3">
        <f t="shared" si="12"/>
        <v>1.0249231819733697</v>
      </c>
      <c r="K136" s="1">
        <f t="shared" si="13"/>
        <v>0.96657602886419347</v>
      </c>
      <c r="L136" s="9">
        <f t="shared" si="14"/>
        <v>-0.5294963320034447</v>
      </c>
    </row>
    <row r="137" spans="1:16" x14ac:dyDescent="0.25">
      <c r="A137" s="6" t="s">
        <v>82</v>
      </c>
      <c r="B137" s="6" t="s">
        <v>51</v>
      </c>
      <c r="C137" s="3">
        <v>9161</v>
      </c>
      <c r="D137" s="3">
        <v>10174</v>
      </c>
      <c r="F137" s="3">
        <v>11543</v>
      </c>
      <c r="G137" s="3">
        <v>11416</v>
      </c>
      <c r="H137" s="3"/>
      <c r="I137" s="3">
        <f t="shared" si="11"/>
        <v>0.79364116780732907</v>
      </c>
      <c r="J137" s="3">
        <f t="shared" si="12"/>
        <v>0.89120532585844425</v>
      </c>
      <c r="K137" s="1">
        <f t="shared" si="13"/>
        <v>0.84242324683288672</v>
      </c>
      <c r="L137" s="9">
        <f>1-(K137-$K$71)/($K$72-$K$71)</f>
        <v>-0.30255486729060976</v>
      </c>
    </row>
    <row r="139" spans="1:16" x14ac:dyDescent="0.25">
      <c r="A139" s="25" t="s">
        <v>133</v>
      </c>
    </row>
    <row r="140" spans="1:16" x14ac:dyDescent="0.25">
      <c r="A140" s="7" t="s">
        <v>10</v>
      </c>
      <c r="B140" s="7"/>
      <c r="C140" s="7"/>
    </row>
    <row r="141" spans="1:16" x14ac:dyDescent="0.25">
      <c r="A141" s="7">
        <v>20230228</v>
      </c>
      <c r="B141" s="7"/>
      <c r="C141" s="7" t="s">
        <v>80</v>
      </c>
    </row>
    <row r="142" spans="1:16" x14ac:dyDescent="0.25">
      <c r="A142" s="7" t="s">
        <v>0</v>
      </c>
      <c r="B142" s="7">
        <v>665</v>
      </c>
      <c r="C142" s="7"/>
      <c r="E142" s="7">
        <v>620</v>
      </c>
      <c r="F142" s="7"/>
      <c r="H142" s="7" t="s">
        <v>1</v>
      </c>
      <c r="I142" s="7"/>
      <c r="K142" s="7" t="s">
        <v>2</v>
      </c>
      <c r="L142" s="10" t="s">
        <v>3</v>
      </c>
      <c r="M142" s="2" t="s">
        <v>6</v>
      </c>
      <c r="N142" s="2" t="s">
        <v>7</v>
      </c>
      <c r="O142" s="2" t="s">
        <v>8</v>
      </c>
      <c r="P142" s="2" t="s">
        <v>9</v>
      </c>
    </row>
    <row r="143" spans="1:16" x14ac:dyDescent="0.25">
      <c r="A143" s="1" t="s">
        <v>4</v>
      </c>
      <c r="B143" s="3">
        <v>1601</v>
      </c>
      <c r="C143" s="3">
        <v>1575</v>
      </c>
      <c r="D143" s="3">
        <v>1541</v>
      </c>
      <c r="E143" s="3">
        <v>12106</v>
      </c>
      <c r="F143" s="3">
        <v>12313</v>
      </c>
      <c r="G143" s="3">
        <v>12067</v>
      </c>
      <c r="H143" s="3">
        <f>B143/E143</f>
        <v>0.13224847183214936</v>
      </c>
      <c r="I143" s="3">
        <f>C143/F143</f>
        <v>0.12791358726549176</v>
      </c>
      <c r="J143" s="3">
        <f>D143/G143</f>
        <v>0.12770365459517694</v>
      </c>
      <c r="K143" s="1">
        <f>AVERAGE(H143:J143)</f>
        <v>0.12928857123093937</v>
      </c>
      <c r="L143" s="9"/>
      <c r="M143" s="1">
        <f>STDEVA(H143:J143)</f>
        <v>2.5654973413158878E-3</v>
      </c>
      <c r="N143" s="4">
        <f>1-(3*(M143+M144)/(K144-K143))</f>
        <v>0.92349037096420705</v>
      </c>
      <c r="O143" s="4">
        <f>K144/K143</f>
        <v>4.3249808109502039</v>
      </c>
      <c r="P143" s="5">
        <f>M144/(K144-K143)</f>
        <v>1.9535299341810662E-2</v>
      </c>
    </row>
    <row r="144" spans="1:16" x14ac:dyDescent="0.25">
      <c r="A144" s="1" t="s">
        <v>5</v>
      </c>
      <c r="B144" s="3">
        <v>5098</v>
      </c>
      <c r="C144" s="3">
        <v>7013</v>
      </c>
      <c r="D144" s="3">
        <v>6906</v>
      </c>
      <c r="E144" s="3">
        <v>12286</v>
      </c>
      <c r="F144" s="3">
        <v>12410</v>
      </c>
      <c r="G144" s="3">
        <v>12483</v>
      </c>
      <c r="H144" s="3"/>
      <c r="I144" s="3">
        <f t="shared" ref="I144:I168" si="15">C144/F144</f>
        <v>0.56510878323932312</v>
      </c>
      <c r="J144" s="3">
        <f t="shared" ref="J144:J168" si="16">D144/G144</f>
        <v>0.55323239605863972</v>
      </c>
      <c r="K144" s="1">
        <f t="shared" ref="K144:K168" si="17">AVERAGE(H144:J144)</f>
        <v>0.55917058964898136</v>
      </c>
      <c r="L144" s="9"/>
      <c r="M144" s="1">
        <f>STDEVA(H144:J144)</f>
        <v>8.3978739114582146E-3</v>
      </c>
    </row>
    <row r="145" spans="1:23" x14ac:dyDescent="0.25">
      <c r="A145" s="1" t="s">
        <v>81</v>
      </c>
      <c r="B145" s="3">
        <v>418</v>
      </c>
      <c r="C145" s="3">
        <v>454</v>
      </c>
      <c r="D145" s="3">
        <v>458</v>
      </c>
      <c r="E145" s="3">
        <v>1315</v>
      </c>
      <c r="F145" s="3">
        <v>1555</v>
      </c>
      <c r="G145" s="3">
        <v>1355</v>
      </c>
      <c r="H145" s="3">
        <f>B145/E145</f>
        <v>0.3178707224334601</v>
      </c>
      <c r="I145" s="3">
        <f t="shared" si="15"/>
        <v>0.2919614147909968</v>
      </c>
      <c r="J145" s="3"/>
      <c r="K145" s="1">
        <f t="shared" si="17"/>
        <v>0.30491606861222842</v>
      </c>
      <c r="L145" s="9">
        <f>Q148</f>
        <v>0</v>
      </c>
    </row>
    <row r="146" spans="1:23" x14ac:dyDescent="0.25">
      <c r="A146" s="21" t="s">
        <v>106</v>
      </c>
      <c r="B146" s="21" t="s">
        <v>61</v>
      </c>
      <c r="C146" s="3">
        <v>5120</v>
      </c>
      <c r="D146" s="3">
        <v>4520</v>
      </c>
      <c r="F146" s="3">
        <v>11479</v>
      </c>
      <c r="G146" s="3">
        <v>9847</v>
      </c>
      <c r="H146" s="3"/>
      <c r="I146" s="3">
        <f>C146/F146</f>
        <v>0.44603188431048002</v>
      </c>
      <c r="J146" s="3">
        <f t="shared" si="16"/>
        <v>0.45902305270640803</v>
      </c>
      <c r="K146" s="1">
        <f t="shared" si="17"/>
        <v>0.45252746850844405</v>
      </c>
      <c r="L146" s="9">
        <f>1-(K146-$K$143)/($K$144-$K$143)</f>
        <v>0.24807532432499058</v>
      </c>
    </row>
    <row r="147" spans="1:23" x14ac:dyDescent="0.25">
      <c r="A147" s="21" t="s">
        <v>97</v>
      </c>
      <c r="B147" s="21" t="s">
        <v>55</v>
      </c>
      <c r="C147" s="3">
        <v>4401</v>
      </c>
      <c r="D147" s="3">
        <v>4262</v>
      </c>
      <c r="F147" s="3">
        <v>10015</v>
      </c>
      <c r="G147" s="3">
        <v>9653</v>
      </c>
      <c r="H147" s="3"/>
      <c r="I147" s="3">
        <f t="shared" si="15"/>
        <v>0.43944083874188716</v>
      </c>
      <c r="J147" s="3">
        <f t="shared" si="16"/>
        <v>0.44152077074484614</v>
      </c>
      <c r="K147" s="1">
        <f t="shared" si="17"/>
        <v>0.44048080474336665</v>
      </c>
      <c r="L147" s="9">
        <f t="shared" ref="L147:L167" si="18">1-(K147-$K$143)/($K$144-$K$143)</f>
        <v>0.276098510336373</v>
      </c>
    </row>
    <row r="148" spans="1:23" x14ac:dyDescent="0.25">
      <c r="A148" s="21" t="s">
        <v>101</v>
      </c>
      <c r="B148" s="21" t="s">
        <v>56</v>
      </c>
      <c r="C148" s="3">
        <v>7724</v>
      </c>
      <c r="D148" s="3">
        <v>7269</v>
      </c>
      <c r="F148" s="3">
        <v>11554</v>
      </c>
      <c r="G148" s="3">
        <v>11451</v>
      </c>
      <c r="H148" s="3"/>
      <c r="I148" s="3">
        <f t="shared" si="15"/>
        <v>0.66851306906698982</v>
      </c>
      <c r="J148" s="3">
        <f t="shared" si="16"/>
        <v>0.63479172124705263</v>
      </c>
      <c r="K148" s="1">
        <f t="shared" si="17"/>
        <v>0.65165239515702122</v>
      </c>
      <c r="L148" s="9">
        <f t="shared" si="18"/>
        <v>-0.2151329935789621</v>
      </c>
      <c r="V148" s="1">
        <v>0.26318547994831198</v>
      </c>
      <c r="W148" s="1">
        <v>0.23296516870166939</v>
      </c>
    </row>
    <row r="149" spans="1:23" x14ac:dyDescent="0.25">
      <c r="A149" s="21" t="s">
        <v>101</v>
      </c>
      <c r="B149" s="21" t="s">
        <v>57</v>
      </c>
      <c r="C149" s="3">
        <v>6911</v>
      </c>
      <c r="D149" s="3">
        <v>7868</v>
      </c>
      <c r="F149" s="3">
        <v>11809</v>
      </c>
      <c r="G149" s="3">
        <v>10965</v>
      </c>
      <c r="I149" s="3">
        <f t="shared" si="15"/>
        <v>0.58523160301464983</v>
      </c>
      <c r="J149" s="3">
        <f t="shared" si="16"/>
        <v>0.71755585955312362</v>
      </c>
      <c r="K149" s="1">
        <f t="shared" si="17"/>
        <v>0.65139373128388667</v>
      </c>
      <c r="L149" s="9">
        <f t="shared" si="18"/>
        <v>-0.21453128459358406</v>
      </c>
      <c r="V149" s="1">
        <v>0.27851769968815498</v>
      </c>
      <c r="W149" s="1">
        <v>0.27367932098459102</v>
      </c>
    </row>
    <row r="150" spans="1:23" x14ac:dyDescent="0.25">
      <c r="A150" s="21" t="s">
        <v>103</v>
      </c>
      <c r="B150" s="21" t="s">
        <v>41</v>
      </c>
      <c r="C150" s="3">
        <v>1882</v>
      </c>
      <c r="D150" s="3">
        <v>1752</v>
      </c>
      <c r="F150" s="3">
        <v>5295</v>
      </c>
      <c r="G150" s="3">
        <v>5112</v>
      </c>
      <c r="I150" s="3">
        <f t="shared" si="15"/>
        <v>0.35542965061378662</v>
      </c>
      <c r="J150" s="3">
        <f t="shared" si="16"/>
        <v>0.34272300469483569</v>
      </c>
      <c r="K150" s="1">
        <f t="shared" si="17"/>
        <v>0.34907632765431118</v>
      </c>
      <c r="L150" s="23">
        <f>1-(K150-$K$143)/($K$144-$K$143)</f>
        <v>0.48872540137364484</v>
      </c>
      <c r="V150" s="1">
        <v>-0.17591136255560458</v>
      </c>
      <c r="W150" s="1">
        <v>-0.11932433339728155</v>
      </c>
    </row>
    <row r="151" spans="1:23" x14ac:dyDescent="0.25">
      <c r="A151" s="21" t="s">
        <v>104</v>
      </c>
      <c r="B151" s="21" t="s">
        <v>17</v>
      </c>
      <c r="C151" s="3">
        <v>13053</v>
      </c>
      <c r="D151" s="3">
        <v>5652</v>
      </c>
      <c r="F151" s="3">
        <v>9321</v>
      </c>
      <c r="G151" s="3">
        <v>10942</v>
      </c>
      <c r="I151" s="3">
        <f t="shared" si="15"/>
        <v>1.4003862246540071</v>
      </c>
      <c r="J151" s="3">
        <f t="shared" si="16"/>
        <v>0.51654176567355148</v>
      </c>
      <c r="K151" s="1">
        <f t="shared" si="17"/>
        <v>0.95846399516377923</v>
      </c>
      <c r="L151" s="8">
        <f t="shared" si="18"/>
        <v>-0.92884416748621024</v>
      </c>
      <c r="V151" s="1">
        <v>-6.0623641485569646E-2</v>
      </c>
      <c r="W151" s="1">
        <v>-6.7148984742126938E-3</v>
      </c>
    </row>
    <row r="152" spans="1:23" x14ac:dyDescent="0.25">
      <c r="A152" s="21" t="s">
        <v>104</v>
      </c>
      <c r="B152" s="21" t="s">
        <v>74</v>
      </c>
      <c r="C152" s="3">
        <v>5419</v>
      </c>
      <c r="D152" s="3">
        <v>5098</v>
      </c>
      <c r="F152" s="3">
        <v>9585</v>
      </c>
      <c r="G152" s="3">
        <v>9398</v>
      </c>
      <c r="I152" s="3">
        <f t="shared" si="15"/>
        <v>0.56536254564423583</v>
      </c>
      <c r="J152" s="3">
        <f t="shared" si="16"/>
        <v>0.54245584166844008</v>
      </c>
      <c r="K152" s="1">
        <f t="shared" si="17"/>
        <v>0.55390919365633795</v>
      </c>
      <c r="L152" s="8">
        <f t="shared" si="18"/>
        <v>1.2239162763786338E-2</v>
      </c>
      <c r="V152" s="1">
        <v>0.15372260818204841</v>
      </c>
      <c r="W152" s="1">
        <v>0.2396504722517836</v>
      </c>
    </row>
    <row r="153" spans="1:23" x14ac:dyDescent="0.25">
      <c r="A153" s="21" t="s">
        <v>104</v>
      </c>
      <c r="B153" s="21" t="s">
        <v>76</v>
      </c>
      <c r="C153" s="3">
        <v>6178</v>
      </c>
      <c r="D153" s="3">
        <v>5561</v>
      </c>
      <c r="F153" s="3">
        <v>11765</v>
      </c>
      <c r="G153" s="3">
        <v>11969</v>
      </c>
      <c r="I153" s="3">
        <f t="shared" si="15"/>
        <v>0.52511687207819802</v>
      </c>
      <c r="J153" s="3">
        <f t="shared" si="16"/>
        <v>0.46461692706157576</v>
      </c>
      <c r="K153" s="1">
        <f t="shared" si="17"/>
        <v>0.49486689956988689</v>
      </c>
      <c r="L153" s="8">
        <f t="shared" si="18"/>
        <v>0.14958450766498876</v>
      </c>
      <c r="V153" s="1">
        <v>0.36596964779203933</v>
      </c>
      <c r="W153" s="1">
        <v>0.31174730771273584</v>
      </c>
    </row>
    <row r="154" spans="1:23" x14ac:dyDescent="0.25">
      <c r="A154" s="21" t="s">
        <v>82</v>
      </c>
      <c r="B154" s="21" t="s">
        <v>12</v>
      </c>
      <c r="C154" s="3">
        <v>1824</v>
      </c>
      <c r="D154" s="3">
        <v>2500</v>
      </c>
      <c r="F154" s="3">
        <v>8960</v>
      </c>
      <c r="G154" s="3">
        <v>9739</v>
      </c>
      <c r="I154" s="3">
        <f t="shared" si="15"/>
        <v>0.20357142857142857</v>
      </c>
      <c r="J154" s="3">
        <f t="shared" si="16"/>
        <v>0.25669986651606941</v>
      </c>
      <c r="K154" s="1">
        <f t="shared" si="17"/>
        <v>0.23013564754374899</v>
      </c>
      <c r="L154" s="8">
        <f t="shared" si="18"/>
        <v>0.76540754906677644</v>
      </c>
      <c r="M154" s="1" t="s">
        <v>113</v>
      </c>
      <c r="V154" s="1">
        <v>-1.4403849730772134E-2</v>
      </c>
      <c r="W154" s="1">
        <v>3.8882175258344698E-2</v>
      </c>
    </row>
    <row r="155" spans="1:23" x14ac:dyDescent="0.25">
      <c r="A155" s="21" t="s">
        <v>82</v>
      </c>
      <c r="B155" s="21" t="s">
        <v>18</v>
      </c>
      <c r="C155" s="3">
        <v>7366</v>
      </c>
      <c r="D155" s="3">
        <v>7204</v>
      </c>
      <c r="F155" s="3">
        <v>14013</v>
      </c>
      <c r="G155" s="3">
        <v>12186</v>
      </c>
      <c r="I155" s="3">
        <f t="shared" si="15"/>
        <v>0.52565474916149291</v>
      </c>
      <c r="J155" s="3">
        <f t="shared" si="16"/>
        <v>0.59117019530608894</v>
      </c>
      <c r="K155" s="1">
        <f t="shared" si="17"/>
        <v>0.55841247223379087</v>
      </c>
      <c r="L155" s="8">
        <f t="shared" si="18"/>
        <v>1.7635476309996179E-3</v>
      </c>
      <c r="V155" s="1">
        <v>0.21995258823656172</v>
      </c>
      <c r="W155" s="1">
        <v>0.33301757102077589</v>
      </c>
    </row>
    <row r="156" spans="1:23" x14ac:dyDescent="0.25">
      <c r="A156" s="21" t="s">
        <v>82</v>
      </c>
      <c r="B156" s="21" t="s">
        <v>24</v>
      </c>
      <c r="C156" s="3">
        <v>4804</v>
      </c>
      <c r="D156" s="3">
        <v>4751</v>
      </c>
      <c r="F156" s="3">
        <v>10434</v>
      </c>
      <c r="G156" s="3">
        <v>11642</v>
      </c>
      <c r="I156" s="3">
        <f t="shared" si="15"/>
        <v>0.4604178646731838</v>
      </c>
      <c r="J156" s="3">
        <f t="shared" si="16"/>
        <v>0.40809139323140353</v>
      </c>
      <c r="K156" s="1">
        <f t="shared" si="17"/>
        <v>0.43425462895229366</v>
      </c>
      <c r="L156" s="8">
        <f t="shared" si="18"/>
        <v>0.2905819628287224</v>
      </c>
      <c r="Q156" s="4"/>
      <c r="R156" s="4"/>
      <c r="V156" s="1">
        <v>0.93534314021491871</v>
      </c>
      <c r="W156" s="1">
        <v>0.90243700599232513</v>
      </c>
    </row>
    <row r="157" spans="1:23" x14ac:dyDescent="0.25">
      <c r="A157" s="21" t="s">
        <v>82</v>
      </c>
      <c r="B157" s="21" t="s">
        <v>35</v>
      </c>
      <c r="C157" s="3">
        <v>8218</v>
      </c>
      <c r="D157" s="3">
        <v>5805</v>
      </c>
      <c r="F157" s="3">
        <v>11846</v>
      </c>
      <c r="G157" s="3">
        <v>11770</v>
      </c>
      <c r="I157" s="3">
        <f t="shared" si="15"/>
        <v>0.69373628228938033</v>
      </c>
      <c r="J157" s="3">
        <f t="shared" si="16"/>
        <v>0.49320305862361935</v>
      </c>
      <c r="K157" s="1">
        <f t="shared" si="17"/>
        <v>0.5934696704564999</v>
      </c>
      <c r="L157" s="8">
        <f t="shared" si="18"/>
        <v>-7.9787195876995565E-2</v>
      </c>
      <c r="V157" s="1">
        <v>7.7965206851000945E-2</v>
      </c>
      <c r="W157" s="1">
        <v>-7.4438111589001821E-2</v>
      </c>
    </row>
    <row r="158" spans="1:23" x14ac:dyDescent="0.25">
      <c r="A158" s="21" t="s">
        <v>83</v>
      </c>
      <c r="B158" s="21" t="s">
        <v>14</v>
      </c>
      <c r="C158" s="3">
        <v>1306</v>
      </c>
      <c r="D158" s="3">
        <v>1563</v>
      </c>
      <c r="F158" s="3">
        <v>7106</v>
      </c>
      <c r="G158" s="3">
        <v>8159</v>
      </c>
      <c r="I158" s="3">
        <f t="shared" si="15"/>
        <v>0.18378834787503517</v>
      </c>
      <c r="J158" s="3">
        <f t="shared" si="16"/>
        <v>0.19156759406790047</v>
      </c>
      <c r="K158" s="1">
        <f t="shared" si="17"/>
        <v>0.18767797097146782</v>
      </c>
      <c r="L158" s="8">
        <f t="shared" si="18"/>
        <v>0.86417343075804753</v>
      </c>
      <c r="M158" s="1" t="s">
        <v>116</v>
      </c>
      <c r="V158" s="1">
        <v>0.22972052969139256</v>
      </c>
      <c r="W158" s="1">
        <v>0.28025022860040028</v>
      </c>
    </row>
    <row r="159" spans="1:23" x14ac:dyDescent="0.25">
      <c r="A159" s="21" t="s">
        <v>84</v>
      </c>
      <c r="B159" s="21" t="s">
        <v>30</v>
      </c>
      <c r="C159" s="3">
        <v>227</v>
      </c>
      <c r="D159" s="3">
        <v>315</v>
      </c>
      <c r="F159" s="3">
        <v>1093</v>
      </c>
      <c r="G159" s="3">
        <v>1576</v>
      </c>
      <c r="I159" s="3">
        <f t="shared" si="15"/>
        <v>0.20768526989935956</v>
      </c>
      <c r="J159" s="3">
        <f t="shared" si="16"/>
        <v>0.19987309644670051</v>
      </c>
      <c r="K159" s="1">
        <f t="shared" si="17"/>
        <v>0.20377918317303004</v>
      </c>
      <c r="L159" s="8">
        <f t="shared" si="18"/>
        <v>0.82671847448698887</v>
      </c>
      <c r="M159" s="1" t="s">
        <v>110</v>
      </c>
      <c r="V159" s="1">
        <v>5.4082748200365405E-2</v>
      </c>
      <c r="W159" s="1">
        <v>4.405089034615417E-2</v>
      </c>
    </row>
    <row r="160" spans="1:23" x14ac:dyDescent="0.25">
      <c r="A160" s="21" t="s">
        <v>85</v>
      </c>
      <c r="B160" s="21" t="s">
        <v>71</v>
      </c>
      <c r="C160" s="3">
        <v>6140</v>
      </c>
      <c r="D160" s="3">
        <v>5631</v>
      </c>
      <c r="F160" s="3">
        <v>11247</v>
      </c>
      <c r="G160" s="3">
        <v>10734</v>
      </c>
      <c r="I160" s="3">
        <f t="shared" si="15"/>
        <v>0.54592335733973507</v>
      </c>
      <c r="J160" s="3">
        <f t="shared" si="16"/>
        <v>0.52459474566797093</v>
      </c>
      <c r="K160" s="1">
        <f t="shared" si="17"/>
        <v>0.535259051503853</v>
      </c>
      <c r="L160" s="8">
        <f t="shared" si="18"/>
        <v>5.562348998248956E-2</v>
      </c>
      <c r="Q160" s="4"/>
      <c r="R160" s="4"/>
      <c r="V160" s="1">
        <v>0.87322154845030742</v>
      </c>
      <c r="W160" s="1">
        <v>0.85512531306578776</v>
      </c>
    </row>
    <row r="161" spans="1:23" x14ac:dyDescent="0.25">
      <c r="A161" s="21" t="s">
        <v>86</v>
      </c>
      <c r="B161" s="21" t="s">
        <v>41</v>
      </c>
      <c r="C161" s="3">
        <v>3466</v>
      </c>
      <c r="D161" s="3">
        <v>3250</v>
      </c>
      <c r="F161" s="3">
        <v>9412</v>
      </c>
      <c r="G161" s="3">
        <v>9307</v>
      </c>
      <c r="I161" s="3">
        <f t="shared" si="15"/>
        <v>0.3682532936676583</v>
      </c>
      <c r="J161" s="3">
        <f t="shared" si="16"/>
        <v>0.34919952723756315</v>
      </c>
      <c r="K161" s="1">
        <f t="shared" si="17"/>
        <v>0.35872641045261072</v>
      </c>
      <c r="L161" s="8">
        <f t="shared" si="18"/>
        <v>0.46627718910877347</v>
      </c>
      <c r="Q161" s="4"/>
      <c r="R161" s="4"/>
      <c r="V161" s="1">
        <v>0.91159857828959612</v>
      </c>
      <c r="W161" s="1">
        <v>0.90101624033201488</v>
      </c>
    </row>
    <row r="162" spans="1:23" x14ac:dyDescent="0.25">
      <c r="A162" s="21" t="s">
        <v>88</v>
      </c>
      <c r="B162" s="21" t="s">
        <v>70</v>
      </c>
      <c r="C162" s="3">
        <v>5729</v>
      </c>
      <c r="D162" s="3">
        <v>3280</v>
      </c>
      <c r="F162" s="3">
        <v>10711</v>
      </c>
      <c r="G162" s="3">
        <v>10587</v>
      </c>
      <c r="I162" s="3">
        <f t="shared" si="15"/>
        <v>0.53487069367939499</v>
      </c>
      <c r="J162" s="3">
        <f t="shared" si="16"/>
        <v>0.30981392273543024</v>
      </c>
      <c r="K162" s="1">
        <f t="shared" si="17"/>
        <v>0.42234230820741259</v>
      </c>
      <c r="L162" s="8">
        <f t="shared" si="18"/>
        <v>0.31829263746619219</v>
      </c>
      <c r="V162" s="1">
        <v>3.0815972154396798E-2</v>
      </c>
      <c r="W162" s="1">
        <v>8.0431007810582322E-2</v>
      </c>
    </row>
    <row r="163" spans="1:23" x14ac:dyDescent="0.25">
      <c r="A163" s="21" t="s">
        <v>107</v>
      </c>
      <c r="B163" s="21" t="s">
        <v>32</v>
      </c>
      <c r="C163" s="3">
        <v>4474</v>
      </c>
      <c r="D163" s="3">
        <v>2796</v>
      </c>
      <c r="F163" s="3">
        <v>8454</v>
      </c>
      <c r="G163" s="3">
        <v>8640</v>
      </c>
      <c r="I163" s="3">
        <f t="shared" si="15"/>
        <v>0.52921693872722975</v>
      </c>
      <c r="J163" s="3">
        <f t="shared" si="16"/>
        <v>0.32361111111111113</v>
      </c>
      <c r="K163" s="1">
        <f t="shared" si="17"/>
        <v>0.42641402491917046</v>
      </c>
      <c r="L163" s="8">
        <f t="shared" si="18"/>
        <v>0.30882093002715638</v>
      </c>
      <c r="V163" s="1">
        <v>0.48843881208176121</v>
      </c>
      <c r="W163" s="1">
        <v>0.48541696497761488</v>
      </c>
    </row>
    <row r="164" spans="1:23" x14ac:dyDescent="0.25">
      <c r="A164" s="21" t="s">
        <v>107</v>
      </c>
      <c r="B164" s="21" t="s">
        <v>54</v>
      </c>
      <c r="C164" s="3">
        <v>3879</v>
      </c>
      <c r="D164" s="3">
        <v>4594</v>
      </c>
      <c r="F164" s="3">
        <v>11128</v>
      </c>
      <c r="G164" s="3">
        <v>11113</v>
      </c>
      <c r="I164" s="3">
        <f t="shared" si="15"/>
        <v>0.34858015815959742</v>
      </c>
      <c r="J164" s="3">
        <f t="shared" si="16"/>
        <v>0.41338972374696303</v>
      </c>
      <c r="K164" s="1">
        <f t="shared" si="17"/>
        <v>0.38098494095328023</v>
      </c>
      <c r="L164" s="8">
        <f t="shared" si="18"/>
        <v>0.41449895799647785</v>
      </c>
      <c r="V164" s="1">
        <v>5.652689558639723E-2</v>
      </c>
      <c r="W164" s="1">
        <v>0.17621097437348421</v>
      </c>
    </row>
    <row r="165" spans="1:23" x14ac:dyDescent="0.25">
      <c r="A165" s="21" t="s">
        <v>108</v>
      </c>
      <c r="B165" s="21" t="s">
        <v>17</v>
      </c>
      <c r="C165" s="3">
        <v>5141</v>
      </c>
      <c r="D165" s="3">
        <v>5049</v>
      </c>
      <c r="F165" s="3">
        <v>11480</v>
      </c>
      <c r="G165" s="3">
        <v>11954</v>
      </c>
      <c r="I165" s="3">
        <f t="shared" si="15"/>
        <v>0.44782229965156795</v>
      </c>
      <c r="J165" s="3">
        <f t="shared" si="16"/>
        <v>0.42236908147900282</v>
      </c>
      <c r="K165" s="1">
        <f t="shared" si="17"/>
        <v>0.43509569056528541</v>
      </c>
      <c r="L165" s="8">
        <f t="shared" si="18"/>
        <v>0.28862546877464035</v>
      </c>
      <c r="V165" s="1">
        <v>-0.12076047999768003</v>
      </c>
      <c r="W165" s="1">
        <v>-9.6242336411467067E-2</v>
      </c>
    </row>
    <row r="166" spans="1:23" x14ac:dyDescent="0.25">
      <c r="A166" s="21" t="s">
        <v>90</v>
      </c>
      <c r="B166" s="21" t="s">
        <v>24</v>
      </c>
      <c r="C166" s="3">
        <v>3637</v>
      </c>
      <c r="D166" s="3">
        <v>2844</v>
      </c>
      <c r="F166" s="3">
        <v>8871</v>
      </c>
      <c r="G166" s="3">
        <v>9657</v>
      </c>
      <c r="I166" s="3">
        <f t="shared" si="15"/>
        <v>0.40998760004509077</v>
      </c>
      <c r="J166" s="3">
        <f t="shared" si="16"/>
        <v>0.29450139794967384</v>
      </c>
      <c r="K166" s="1">
        <f t="shared" si="17"/>
        <v>0.3522444989973823</v>
      </c>
      <c r="L166" s="8">
        <f t="shared" si="18"/>
        <v>0.48135553892922367</v>
      </c>
      <c r="V166" s="1">
        <v>0.11019734541536419</v>
      </c>
      <c r="W166" s="1">
        <v>6.0028024727330265E-2</v>
      </c>
    </row>
    <row r="167" spans="1:23" x14ac:dyDescent="0.25">
      <c r="A167" s="21" t="s">
        <v>109</v>
      </c>
      <c r="B167" s="21" t="s">
        <v>42</v>
      </c>
      <c r="C167" s="3">
        <v>6156</v>
      </c>
      <c r="D167" s="3">
        <v>3900</v>
      </c>
      <c r="F167" s="3">
        <v>12067</v>
      </c>
      <c r="G167" s="3">
        <v>12183</v>
      </c>
      <c r="I167" s="3">
        <f t="shared" si="15"/>
        <v>0.51015165326924672</v>
      </c>
      <c r="J167" s="3">
        <f t="shared" si="16"/>
        <v>0.32011819748830339</v>
      </c>
      <c r="K167" s="1">
        <f t="shared" si="17"/>
        <v>0.41513492537877505</v>
      </c>
      <c r="L167" s="8">
        <f t="shared" si="18"/>
        <v>0.33505859305363583</v>
      </c>
      <c r="V167" s="1">
        <v>0.25902058059365474</v>
      </c>
      <c r="W167" s="1">
        <v>0.31823035695562596</v>
      </c>
    </row>
    <row r="168" spans="1:23" x14ac:dyDescent="0.25">
      <c r="A168" s="21" t="s">
        <v>109</v>
      </c>
      <c r="B168" s="21" t="s">
        <v>43</v>
      </c>
      <c r="C168" s="3">
        <v>1350</v>
      </c>
      <c r="D168" s="3">
        <v>1417</v>
      </c>
      <c r="F168" s="3">
        <v>9482</v>
      </c>
      <c r="G168" s="3">
        <v>9501</v>
      </c>
      <c r="I168" s="3">
        <f t="shared" si="15"/>
        <v>0.14237502636574562</v>
      </c>
      <c r="J168" s="3">
        <f t="shared" si="16"/>
        <v>0.14914219555836228</v>
      </c>
      <c r="K168" s="1">
        <f t="shared" si="17"/>
        <v>0.14575861096205395</v>
      </c>
      <c r="L168" s="8">
        <f>1-(K168-$K$143)/($K$144-$K$143)</f>
        <v>0.96168706988088493</v>
      </c>
      <c r="M168" s="1" t="s">
        <v>111</v>
      </c>
      <c r="V168" s="1">
        <v>0.34703240240864508</v>
      </c>
      <c r="W168" s="1">
        <v>0.12327941901385076</v>
      </c>
    </row>
    <row r="169" spans="1:23" x14ac:dyDescent="0.25">
      <c r="V169" s="1">
        <v>0.11402881320815283</v>
      </c>
      <c r="W169" s="1">
        <v>-0.11826097132372149</v>
      </c>
    </row>
    <row r="170" spans="1:23" x14ac:dyDescent="0.25">
      <c r="A170" s="7" t="s">
        <v>135</v>
      </c>
      <c r="Q170" s="4"/>
      <c r="R170" s="4"/>
      <c r="V170" s="1">
        <v>0.98744535270009859</v>
      </c>
      <c r="W170" s="1">
        <v>0.98303583138017314</v>
      </c>
    </row>
    <row r="171" spans="1:23" x14ac:dyDescent="0.25">
      <c r="A171" s="7" t="s">
        <v>10</v>
      </c>
      <c r="B171" s="7"/>
      <c r="C171" s="7"/>
      <c r="Q171" s="4"/>
      <c r="R171" s="4"/>
      <c r="V171" s="1">
        <v>0.88623130257929472</v>
      </c>
      <c r="W171" s="1">
        <v>0.88623130257929472</v>
      </c>
    </row>
    <row r="172" spans="1:23" x14ac:dyDescent="0.25">
      <c r="A172" s="7">
        <v>20230301</v>
      </c>
      <c r="B172" s="7"/>
      <c r="C172" s="7" t="s">
        <v>80</v>
      </c>
    </row>
    <row r="173" spans="1:23" x14ac:dyDescent="0.25">
      <c r="A173" s="7" t="s">
        <v>0</v>
      </c>
      <c r="B173" s="7">
        <v>665</v>
      </c>
      <c r="C173" s="7"/>
      <c r="E173" s="7">
        <v>620</v>
      </c>
      <c r="F173" s="7"/>
      <c r="H173" s="7" t="s">
        <v>1</v>
      </c>
      <c r="I173" s="7"/>
      <c r="K173" s="7" t="s">
        <v>2</v>
      </c>
      <c r="L173" s="10" t="s">
        <v>3</v>
      </c>
      <c r="M173" s="2" t="s">
        <v>6</v>
      </c>
      <c r="N173" s="2" t="s">
        <v>7</v>
      </c>
      <c r="O173" s="2" t="s">
        <v>8</v>
      </c>
      <c r="P173" s="2" t="s">
        <v>9</v>
      </c>
    </row>
    <row r="174" spans="1:23" x14ac:dyDescent="0.25">
      <c r="A174" s="1" t="s">
        <v>4</v>
      </c>
      <c r="B174" s="3">
        <v>1608</v>
      </c>
      <c r="C174" s="3">
        <v>1606</v>
      </c>
      <c r="D174" s="3">
        <v>1516</v>
      </c>
      <c r="E174" s="3">
        <v>11753</v>
      </c>
      <c r="F174" s="3">
        <v>12063</v>
      </c>
      <c r="G174" s="3">
        <v>11689</v>
      </c>
      <c r="H174" s="3">
        <f>B174/E174</f>
        <v>0.13681613205139112</v>
      </c>
      <c r="I174" s="3">
        <f>C174/F174</f>
        <v>0.13313437784962281</v>
      </c>
      <c r="J174" s="3">
        <f>D174/G174</f>
        <v>0.12969458465223715</v>
      </c>
      <c r="K174" s="1">
        <f>AVERAGE(H174:J174)</f>
        <v>0.13321503151775035</v>
      </c>
      <c r="L174" s="9"/>
      <c r="M174" s="1">
        <f>STDEVA(H174:J174)</f>
        <v>3.5614587039913821E-3</v>
      </c>
      <c r="N174" s="4">
        <f>1-(3*(M174+M175)/(K175-K174))</f>
        <v>0.84311518698787413</v>
      </c>
      <c r="O174" s="4">
        <f>K175/K174</f>
        <v>8.6708052123391361</v>
      </c>
      <c r="P174" s="5">
        <f>M175/(K175-K174)</f>
        <v>4.880968935167683E-2</v>
      </c>
    </row>
    <row r="175" spans="1:23" x14ac:dyDescent="0.25">
      <c r="A175" s="1" t="s">
        <v>5</v>
      </c>
      <c r="B175" s="3">
        <v>12711</v>
      </c>
      <c r="C175" s="3">
        <v>17390</v>
      </c>
      <c r="D175" s="3">
        <v>13470</v>
      </c>
      <c r="E175" s="3">
        <v>11351</v>
      </c>
      <c r="F175" s="3">
        <v>10896</v>
      </c>
      <c r="G175" s="3">
        <v>11316</v>
      </c>
      <c r="H175" s="3">
        <f t="shared" ref="H175:H176" si="19">B175/E175</f>
        <v>1.1198132323143335</v>
      </c>
      <c r="I175" s="3"/>
      <c r="J175" s="3">
        <f t="shared" ref="J175:J199" si="20">D175/G175</f>
        <v>1.1903499469777306</v>
      </c>
      <c r="K175" s="1">
        <f t="shared" ref="K175:K199" si="21">AVERAGE(H175:J175)</f>
        <v>1.155081589646032</v>
      </c>
      <c r="L175" s="9"/>
      <c r="M175" s="1">
        <f>STDEVA(H175:J175)</f>
        <v>4.9876989261108645E-2</v>
      </c>
    </row>
    <row r="176" spans="1:23" x14ac:dyDescent="0.25">
      <c r="A176" s="1" t="s">
        <v>81</v>
      </c>
      <c r="B176" s="3">
        <v>448</v>
      </c>
      <c r="C176" s="3">
        <v>606</v>
      </c>
      <c r="D176" s="3">
        <v>494</v>
      </c>
      <c r="E176" s="3">
        <v>1325</v>
      </c>
      <c r="F176" s="3">
        <v>1709</v>
      </c>
      <c r="G176" s="3">
        <v>1618</v>
      </c>
      <c r="H176" s="3">
        <f t="shared" si="19"/>
        <v>0.33811320754716984</v>
      </c>
      <c r="I176" s="3">
        <f t="shared" ref="I176:I199" si="22">C176/F176</f>
        <v>0.35459332943241662</v>
      </c>
      <c r="J176" s="3">
        <f t="shared" si="20"/>
        <v>0.3053152039555006</v>
      </c>
      <c r="K176" s="1">
        <f t="shared" si="21"/>
        <v>0.33267391364502902</v>
      </c>
      <c r="L176" s="9">
        <f t="shared" ref="L176:L199" si="23">1-(K176-$K$174)/($K$175-$K$174)</f>
        <v>0.8048092673737941</v>
      </c>
    </row>
    <row r="177" spans="1:13" x14ac:dyDescent="0.25">
      <c r="A177" s="21" t="s">
        <v>106</v>
      </c>
      <c r="B177" s="21" t="s">
        <v>61</v>
      </c>
      <c r="C177" s="3">
        <v>11743</v>
      </c>
      <c r="D177" s="3">
        <v>8035</v>
      </c>
      <c r="F177" s="3">
        <v>10252</v>
      </c>
      <c r="G177" s="3">
        <v>10102</v>
      </c>
      <c r="H177" s="3"/>
      <c r="I177" s="3">
        <v>0.44603188431048002</v>
      </c>
      <c r="J177" s="3">
        <v>0.45902305270640797</v>
      </c>
      <c r="K177" s="1">
        <v>0.452527468508444</v>
      </c>
      <c r="L177" s="9">
        <f t="shared" si="23"/>
        <v>0.68752041599681335</v>
      </c>
    </row>
    <row r="178" spans="1:13" x14ac:dyDescent="0.25">
      <c r="A178" s="21" t="s">
        <v>97</v>
      </c>
      <c r="B178" s="21" t="s">
        <v>55</v>
      </c>
      <c r="C178" s="3">
        <v>10383</v>
      </c>
      <c r="D178" s="3">
        <v>3928</v>
      </c>
      <c r="F178" s="3">
        <v>9813</v>
      </c>
      <c r="G178" s="3">
        <v>12559</v>
      </c>
      <c r="H178" s="3"/>
      <c r="I178" s="3">
        <v>0.43944083874188716</v>
      </c>
      <c r="J178" s="3">
        <v>0.44152077074484614</v>
      </c>
      <c r="K178" s="1">
        <v>0.44048080474336665</v>
      </c>
      <c r="L178" s="9">
        <f t="shared" si="23"/>
        <v>0.69930929749925019</v>
      </c>
    </row>
    <row r="179" spans="1:13" x14ac:dyDescent="0.25">
      <c r="A179" s="21" t="s">
        <v>101</v>
      </c>
      <c r="B179" s="21" t="s">
        <v>56</v>
      </c>
      <c r="C179" s="3">
        <v>14512</v>
      </c>
      <c r="D179" s="3">
        <v>14164</v>
      </c>
      <c r="F179" s="3">
        <v>11364</v>
      </c>
      <c r="G179" s="3">
        <v>11757</v>
      </c>
      <c r="H179" s="3"/>
      <c r="I179" s="3">
        <f t="shared" si="22"/>
        <v>1.2770151355156636</v>
      </c>
      <c r="J179" s="3">
        <f t="shared" si="20"/>
        <v>1.2047290975589011</v>
      </c>
      <c r="K179" s="1">
        <f t="shared" si="21"/>
        <v>1.2408721165372825</v>
      </c>
      <c r="L179" s="9">
        <f t="shared" si="23"/>
        <v>-8.3954725995133872E-2</v>
      </c>
    </row>
    <row r="180" spans="1:13" x14ac:dyDescent="0.25">
      <c r="A180" s="21" t="s">
        <v>101</v>
      </c>
      <c r="B180" s="21" t="s">
        <v>57</v>
      </c>
      <c r="C180" s="3">
        <v>13725</v>
      </c>
      <c r="D180" s="3">
        <v>13202</v>
      </c>
      <c r="F180" s="3">
        <v>10847</v>
      </c>
      <c r="G180" s="3">
        <v>11362</v>
      </c>
      <c r="I180" s="3">
        <f t="shared" si="22"/>
        <v>1.2653268184751545</v>
      </c>
      <c r="J180" s="3">
        <f t="shared" si="20"/>
        <v>1.1619433198380567</v>
      </c>
      <c r="K180" s="1">
        <f t="shared" si="21"/>
        <v>1.2136350691566056</v>
      </c>
      <c r="L180" s="9">
        <f t="shared" si="23"/>
        <v>-5.7300514479917908E-2</v>
      </c>
    </row>
    <row r="181" spans="1:13" x14ac:dyDescent="0.25">
      <c r="A181" s="21" t="s">
        <v>103</v>
      </c>
      <c r="B181" s="21" t="s">
        <v>41</v>
      </c>
      <c r="C181" s="3">
        <v>4984</v>
      </c>
      <c r="D181" s="3">
        <v>3912</v>
      </c>
      <c r="F181" s="3">
        <v>4994</v>
      </c>
      <c r="G181" s="3">
        <v>4298</v>
      </c>
      <c r="I181" s="3">
        <f t="shared" si="22"/>
        <v>0.9979975971165399</v>
      </c>
      <c r="J181" s="3">
        <f t="shared" si="20"/>
        <v>0.91019078641228479</v>
      </c>
      <c r="K181" s="1">
        <f t="shared" si="21"/>
        <v>0.95409419176441235</v>
      </c>
      <c r="L181" s="9">
        <f t="shared" si="23"/>
        <v>0.19668654021691601</v>
      </c>
    </row>
    <row r="182" spans="1:13" x14ac:dyDescent="0.25">
      <c r="A182" s="21" t="s">
        <v>104</v>
      </c>
      <c r="B182" s="21" t="s">
        <v>17</v>
      </c>
      <c r="C182" s="3">
        <v>7815</v>
      </c>
      <c r="D182" s="3">
        <v>8801</v>
      </c>
      <c r="F182" s="3">
        <v>10005</v>
      </c>
      <c r="G182" s="3">
        <v>10521</v>
      </c>
      <c r="I182" s="3">
        <f t="shared" si="22"/>
        <v>0.78110944527736137</v>
      </c>
      <c r="J182" s="3">
        <f t="shared" si="20"/>
        <v>0.83651744130786043</v>
      </c>
      <c r="K182" s="1">
        <f t="shared" si="21"/>
        <v>0.80881344329261085</v>
      </c>
      <c r="L182" s="9">
        <f t="shared" si="23"/>
        <v>0.33885847775238764</v>
      </c>
    </row>
    <row r="183" spans="1:13" x14ac:dyDescent="0.25">
      <c r="A183" s="21" t="s">
        <v>104</v>
      </c>
      <c r="B183" s="21" t="s">
        <v>74</v>
      </c>
      <c r="C183" s="3">
        <v>7835</v>
      </c>
      <c r="D183" s="3">
        <v>6483</v>
      </c>
      <c r="F183" s="3">
        <v>8765</v>
      </c>
      <c r="G183" s="3">
        <v>8932</v>
      </c>
      <c r="I183" s="3">
        <f t="shared" si="22"/>
        <v>0.89389617798060472</v>
      </c>
      <c r="J183" s="3">
        <f t="shared" si="20"/>
        <v>0.72581728616211372</v>
      </c>
      <c r="K183" s="1">
        <f t="shared" si="21"/>
        <v>0.80985673207135922</v>
      </c>
      <c r="L183" s="9">
        <f t="shared" si="23"/>
        <v>0.33783751393822847</v>
      </c>
    </row>
    <row r="184" spans="1:13" x14ac:dyDescent="0.25">
      <c r="A184" s="21" t="s">
        <v>104</v>
      </c>
      <c r="B184" s="21" t="s">
        <v>76</v>
      </c>
      <c r="C184" s="3">
        <v>9216</v>
      </c>
      <c r="D184" s="3">
        <v>7340</v>
      </c>
      <c r="F184" s="3">
        <v>11311</v>
      </c>
      <c r="G184" s="3">
        <v>11397</v>
      </c>
      <c r="I184" s="3">
        <f t="shared" si="22"/>
        <v>0.81478207055079122</v>
      </c>
      <c r="J184" s="3">
        <f t="shared" si="20"/>
        <v>0.64402913047293142</v>
      </c>
      <c r="K184" s="1">
        <f t="shared" si="21"/>
        <v>0.72940560051186132</v>
      </c>
      <c r="L184" s="9">
        <f t="shared" si="23"/>
        <v>0.41656710041853906</v>
      </c>
    </row>
    <row r="185" spans="1:13" x14ac:dyDescent="0.25">
      <c r="A185" s="21" t="s">
        <v>82</v>
      </c>
      <c r="B185" s="21" t="s">
        <v>12</v>
      </c>
      <c r="C185" s="3">
        <v>1674</v>
      </c>
      <c r="D185" s="3">
        <v>2024</v>
      </c>
      <c r="F185" s="3">
        <v>8400</v>
      </c>
      <c r="G185" s="3">
        <v>8690</v>
      </c>
      <c r="I185" s="3">
        <f t="shared" si="22"/>
        <v>0.19928571428571429</v>
      </c>
      <c r="J185" s="3">
        <f t="shared" si="20"/>
        <v>0.23291139240506328</v>
      </c>
      <c r="K185" s="1">
        <f t="shared" si="21"/>
        <v>0.2160985533453888</v>
      </c>
      <c r="L185" s="9">
        <f t="shared" si="23"/>
        <v>0.91889007310362192</v>
      </c>
      <c r="M185" s="1" t="s">
        <v>113</v>
      </c>
    </row>
    <row r="186" spans="1:13" x14ac:dyDescent="0.25">
      <c r="A186" s="21" t="s">
        <v>82</v>
      </c>
      <c r="B186" s="21" t="s">
        <v>18</v>
      </c>
      <c r="C186" s="3">
        <v>9898</v>
      </c>
      <c r="D186" s="3">
        <v>11199</v>
      </c>
      <c r="F186" s="3">
        <v>15764</v>
      </c>
      <c r="G186" s="3">
        <v>12400</v>
      </c>
      <c r="I186" s="3">
        <f t="shared" si="22"/>
        <v>0.62788632326820604</v>
      </c>
      <c r="J186" s="3">
        <f t="shared" si="20"/>
        <v>0.90314516129032263</v>
      </c>
      <c r="K186" s="1">
        <f t="shared" si="21"/>
        <v>0.76551574227926433</v>
      </c>
      <c r="L186" s="9">
        <f t="shared" si="23"/>
        <v>0.3812296666996543</v>
      </c>
    </row>
    <row r="187" spans="1:13" x14ac:dyDescent="0.25">
      <c r="A187" s="21" t="s">
        <v>82</v>
      </c>
      <c r="B187" s="21" t="s">
        <v>24</v>
      </c>
      <c r="C187" s="3">
        <v>9640</v>
      </c>
      <c r="D187" s="3">
        <v>12120</v>
      </c>
      <c r="F187" s="3">
        <v>11097</v>
      </c>
      <c r="G187" s="3">
        <v>11463</v>
      </c>
      <c r="I187" s="3">
        <f t="shared" si="22"/>
        <v>0.868703253131477</v>
      </c>
      <c r="J187" s="3">
        <f t="shared" si="20"/>
        <v>1.0573148390473699</v>
      </c>
      <c r="K187" s="1">
        <f t="shared" si="21"/>
        <v>0.96300904608942339</v>
      </c>
      <c r="L187" s="9">
        <f t="shared" si="23"/>
        <v>0.18796245168099202</v>
      </c>
    </row>
    <row r="188" spans="1:13" x14ac:dyDescent="0.25">
      <c r="A188" s="21" t="s">
        <v>82</v>
      </c>
      <c r="B188" s="21" t="s">
        <v>35</v>
      </c>
      <c r="C188" s="3">
        <v>13167</v>
      </c>
      <c r="D188" s="3">
        <v>13000</v>
      </c>
      <c r="F188" s="3">
        <v>11972</v>
      </c>
      <c r="G188" s="3">
        <v>11711</v>
      </c>
      <c r="I188" s="3">
        <f t="shared" si="22"/>
        <v>1.0998162378884062</v>
      </c>
      <c r="J188" s="3">
        <f t="shared" si="20"/>
        <v>1.1100674579455212</v>
      </c>
      <c r="K188" s="1">
        <f t="shared" si="21"/>
        <v>1.1049418479169637</v>
      </c>
      <c r="L188" s="9">
        <f t="shared" si="23"/>
        <v>4.9066819273259843E-2</v>
      </c>
    </row>
    <row r="189" spans="1:13" x14ac:dyDescent="0.25">
      <c r="A189" s="21" t="s">
        <v>83</v>
      </c>
      <c r="B189" s="21" t="s">
        <v>14</v>
      </c>
      <c r="C189" s="3">
        <v>3660</v>
      </c>
      <c r="D189" s="3">
        <v>3666</v>
      </c>
      <c r="F189" s="3">
        <v>9714</v>
      </c>
      <c r="G189" s="3">
        <v>9262</v>
      </c>
      <c r="I189" s="3">
        <f t="shared" si="22"/>
        <v>0.37677578752316243</v>
      </c>
      <c r="J189" s="3">
        <f t="shared" si="20"/>
        <v>0.39581083999136257</v>
      </c>
      <c r="K189" s="1">
        <f t="shared" si="21"/>
        <v>0.3862933137572625</v>
      </c>
      <c r="L189" s="9">
        <f t="shared" si="23"/>
        <v>0.75233724968642968</v>
      </c>
      <c r="M189" s="1" t="s">
        <v>116</v>
      </c>
    </row>
    <row r="190" spans="1:13" x14ac:dyDescent="0.25">
      <c r="A190" s="21" t="s">
        <v>84</v>
      </c>
      <c r="B190" s="21" t="s">
        <v>30</v>
      </c>
      <c r="C190" s="3">
        <v>524</v>
      </c>
      <c r="D190" s="3">
        <v>622</v>
      </c>
      <c r="F190" s="3">
        <v>2344</v>
      </c>
      <c r="G190" s="3">
        <v>2654</v>
      </c>
      <c r="I190" s="3">
        <f t="shared" si="22"/>
        <v>0.2235494880546075</v>
      </c>
      <c r="J190" s="3">
        <f t="shared" si="20"/>
        <v>0.23436322532027129</v>
      </c>
      <c r="K190" s="1">
        <f t="shared" si="21"/>
        <v>0.22895635668743941</v>
      </c>
      <c r="L190" s="9">
        <f t="shared" si="23"/>
        <v>0.90630740931080556</v>
      </c>
      <c r="M190" s="1" t="s">
        <v>123</v>
      </c>
    </row>
    <row r="191" spans="1:13" x14ac:dyDescent="0.25">
      <c r="A191" s="21" t="s">
        <v>85</v>
      </c>
      <c r="B191" s="21" t="s">
        <v>71</v>
      </c>
      <c r="C191" s="3">
        <v>10246</v>
      </c>
      <c r="D191" s="3">
        <v>13298</v>
      </c>
      <c r="F191" s="3">
        <v>10871</v>
      </c>
      <c r="G191" s="3">
        <v>10410</v>
      </c>
      <c r="I191" s="3">
        <f t="shared" si="22"/>
        <v>0.94250758899825227</v>
      </c>
      <c r="J191" s="3">
        <f t="shared" si="20"/>
        <v>1.2774255523535063</v>
      </c>
      <c r="K191" s="1">
        <f t="shared" si="21"/>
        <v>1.1099665706758792</v>
      </c>
      <c r="L191" s="9">
        <f t="shared" si="23"/>
        <v>4.4149618765084719E-2</v>
      </c>
    </row>
    <row r="192" spans="1:13" x14ac:dyDescent="0.25">
      <c r="A192" s="21" t="s">
        <v>86</v>
      </c>
      <c r="B192" s="21" t="s">
        <v>41</v>
      </c>
      <c r="C192" s="3">
        <v>6259</v>
      </c>
      <c r="D192" s="3">
        <v>7394</v>
      </c>
      <c r="F192" s="3">
        <v>9497</v>
      </c>
      <c r="G192" s="3">
        <v>9244</v>
      </c>
      <c r="I192" s="3">
        <f t="shared" si="22"/>
        <v>0.65905022638728017</v>
      </c>
      <c r="J192" s="3">
        <f t="shared" si="20"/>
        <v>0.79987018606663784</v>
      </c>
      <c r="K192" s="1">
        <f t="shared" si="21"/>
        <v>0.72946020622695906</v>
      </c>
      <c r="L192" s="9">
        <f t="shared" si="23"/>
        <v>0.41651366319166883</v>
      </c>
    </row>
    <row r="193" spans="1:16" x14ac:dyDescent="0.25">
      <c r="A193" s="21" t="s">
        <v>88</v>
      </c>
      <c r="B193" s="21" t="s">
        <v>70</v>
      </c>
      <c r="C193" s="3">
        <v>9757</v>
      </c>
      <c r="D193" s="3">
        <v>15259</v>
      </c>
      <c r="F193" s="3">
        <v>10007</v>
      </c>
      <c r="G193" s="3">
        <v>10122</v>
      </c>
      <c r="I193" s="3">
        <f t="shared" si="22"/>
        <v>0.975017487758569</v>
      </c>
      <c r="J193" s="3">
        <f t="shared" si="20"/>
        <v>1.5075083975498913</v>
      </c>
      <c r="K193" s="1">
        <f t="shared" si="21"/>
        <v>1.2412629426542301</v>
      </c>
      <c r="L193" s="9">
        <f t="shared" si="23"/>
        <v>-8.433718896335507E-2</v>
      </c>
    </row>
    <row r="194" spans="1:16" x14ac:dyDescent="0.25">
      <c r="A194" s="21" t="s">
        <v>107</v>
      </c>
      <c r="B194" s="21" t="s">
        <v>32</v>
      </c>
      <c r="C194" s="3">
        <v>9673</v>
      </c>
      <c r="D194" s="3">
        <v>11425</v>
      </c>
      <c r="F194" s="3">
        <v>7566</v>
      </c>
      <c r="G194" s="3">
        <v>9115</v>
      </c>
      <c r="I194" s="3">
        <f t="shared" si="22"/>
        <v>1.2784826856991804</v>
      </c>
      <c r="J194" s="3">
        <f t="shared" si="20"/>
        <v>1.2534284147010422</v>
      </c>
      <c r="K194" s="1">
        <f t="shared" si="21"/>
        <v>1.2659555502001112</v>
      </c>
      <c r="L194" s="9">
        <f t="shared" si="23"/>
        <v>-0.10850140820457344</v>
      </c>
    </row>
    <row r="195" spans="1:16" x14ac:dyDescent="0.25">
      <c r="A195" s="21" t="s">
        <v>107</v>
      </c>
      <c r="B195" s="21" t="s">
        <v>54</v>
      </c>
      <c r="C195" s="3">
        <v>11290</v>
      </c>
      <c r="D195" s="3">
        <v>11341</v>
      </c>
      <c r="F195" s="3">
        <v>10830</v>
      </c>
      <c r="G195" s="3">
        <v>10369</v>
      </c>
      <c r="I195" s="3">
        <f t="shared" si="22"/>
        <v>1.0424746075715605</v>
      </c>
      <c r="J195" s="3">
        <f t="shared" si="20"/>
        <v>1.0937409586266758</v>
      </c>
      <c r="K195" s="1">
        <f t="shared" si="21"/>
        <v>1.0681077830991181</v>
      </c>
      <c r="L195" s="9">
        <f t="shared" si="23"/>
        <v>8.5112685071347283E-2</v>
      </c>
    </row>
    <row r="196" spans="1:16" x14ac:dyDescent="0.25">
      <c r="A196" s="21" t="s">
        <v>108</v>
      </c>
      <c r="B196" s="21" t="s">
        <v>17</v>
      </c>
      <c r="C196" s="3">
        <v>6816</v>
      </c>
      <c r="D196" s="3">
        <v>13339</v>
      </c>
      <c r="F196" s="3">
        <v>10730</v>
      </c>
      <c r="G196" s="3">
        <v>11819</v>
      </c>
      <c r="I196" s="3">
        <f t="shared" si="22"/>
        <v>0.63522833178005589</v>
      </c>
      <c r="J196" s="3">
        <f t="shared" si="20"/>
        <v>1.1286064810897707</v>
      </c>
      <c r="K196" s="1">
        <f t="shared" si="21"/>
        <v>0.88191740643491334</v>
      </c>
      <c r="L196" s="9">
        <f t="shared" si="23"/>
        <v>0.2673188402519644</v>
      </c>
    </row>
    <row r="197" spans="1:16" x14ac:dyDescent="0.25">
      <c r="A197" s="21" t="s">
        <v>90</v>
      </c>
      <c r="B197" s="21" t="s">
        <v>24</v>
      </c>
      <c r="C197" s="3">
        <v>9617</v>
      </c>
      <c r="D197" s="3">
        <v>11139</v>
      </c>
      <c r="F197" s="3">
        <v>9345</v>
      </c>
      <c r="G197" s="3">
        <v>9361</v>
      </c>
      <c r="I197" s="3">
        <f t="shared" si="22"/>
        <v>1.0291064740502942</v>
      </c>
      <c r="J197" s="3">
        <f t="shared" si="20"/>
        <v>1.1899369725456681</v>
      </c>
      <c r="K197" s="1">
        <f t="shared" si="21"/>
        <v>1.109521723297981</v>
      </c>
      <c r="L197" s="9">
        <f t="shared" si="23"/>
        <v>4.4584947012554665E-2</v>
      </c>
    </row>
    <row r="198" spans="1:16" x14ac:dyDescent="0.25">
      <c r="A198" s="21" t="s">
        <v>109</v>
      </c>
      <c r="B198" s="21" t="s">
        <v>42</v>
      </c>
      <c r="C198" s="3">
        <v>13937</v>
      </c>
      <c r="D198" s="3">
        <v>14566</v>
      </c>
      <c r="F198" s="3">
        <v>11559</v>
      </c>
      <c r="G198" s="3">
        <v>11416</v>
      </c>
      <c r="I198" s="3">
        <f t="shared" si="22"/>
        <v>1.2057271390258673</v>
      </c>
      <c r="J198" s="3">
        <f t="shared" si="20"/>
        <v>1.2759285213735108</v>
      </c>
      <c r="K198" s="1">
        <f t="shared" si="21"/>
        <v>1.2408278301996889</v>
      </c>
      <c r="L198" s="9">
        <f t="shared" si="23"/>
        <v>-8.3911387325088072E-2</v>
      </c>
    </row>
    <row r="199" spans="1:16" x14ac:dyDescent="0.25">
      <c r="A199" s="21" t="s">
        <v>109</v>
      </c>
      <c r="B199" s="21" t="s">
        <v>43</v>
      </c>
      <c r="C199" s="3">
        <v>1414</v>
      </c>
      <c r="D199" s="3">
        <v>1423</v>
      </c>
      <c r="F199" s="3">
        <v>9682</v>
      </c>
      <c r="G199" s="3">
        <v>9452</v>
      </c>
      <c r="I199" s="3">
        <f t="shared" si="22"/>
        <v>0.14604420574261517</v>
      </c>
      <c r="J199" s="3">
        <f t="shared" si="20"/>
        <v>0.15055014811680067</v>
      </c>
      <c r="K199" s="1">
        <f t="shared" si="21"/>
        <v>0.14829717692970792</v>
      </c>
      <c r="L199" s="9">
        <f t="shared" si="23"/>
        <v>0.98524059204013581</v>
      </c>
      <c r="M199" s="1" t="s">
        <v>112</v>
      </c>
    </row>
    <row r="200" spans="1:16" x14ac:dyDescent="0.25">
      <c r="A200" s="22"/>
      <c r="B200" s="22"/>
      <c r="C200" s="3"/>
      <c r="D200" s="3"/>
      <c r="F200" s="3"/>
      <c r="G200" s="3"/>
      <c r="I200" s="3"/>
      <c r="J200" s="3"/>
      <c r="L200" s="9"/>
      <c r="M200" s="6"/>
    </row>
    <row r="201" spans="1:16" ht="22.8" x14ac:dyDescent="0.25">
      <c r="A201" s="22"/>
      <c r="B201" s="22"/>
      <c r="C201" s="3"/>
      <c r="D201" s="3"/>
      <c r="F201" s="26" t="s">
        <v>136</v>
      </c>
      <c r="G201" s="26"/>
      <c r="H201" s="27"/>
      <c r="I201" s="26"/>
      <c r="J201" s="3"/>
      <c r="L201" s="9"/>
      <c r="M201" s="6"/>
    </row>
    <row r="203" spans="1:16" x14ac:dyDescent="0.25">
      <c r="A203" s="7" t="s">
        <v>10</v>
      </c>
      <c r="B203" s="7"/>
      <c r="C203" s="7"/>
    </row>
    <row r="204" spans="1:16" x14ac:dyDescent="0.25">
      <c r="A204" s="7">
        <v>20230302</v>
      </c>
      <c r="B204" s="7"/>
      <c r="C204" s="7" t="s">
        <v>80</v>
      </c>
    </row>
    <row r="205" spans="1:16" x14ac:dyDescent="0.25">
      <c r="A205" s="7" t="s">
        <v>0</v>
      </c>
      <c r="B205" s="7">
        <v>665</v>
      </c>
      <c r="C205" s="7"/>
      <c r="E205" s="7">
        <v>620</v>
      </c>
      <c r="F205" s="7"/>
      <c r="H205" s="7" t="s">
        <v>1</v>
      </c>
      <c r="I205" s="7"/>
      <c r="K205" s="7" t="s">
        <v>2</v>
      </c>
      <c r="L205" s="10" t="s">
        <v>3</v>
      </c>
      <c r="M205" s="2" t="s">
        <v>6</v>
      </c>
      <c r="N205" s="2" t="s">
        <v>7</v>
      </c>
      <c r="O205" s="2" t="s">
        <v>8</v>
      </c>
      <c r="P205" s="2" t="s">
        <v>9</v>
      </c>
    </row>
    <row r="206" spans="1:16" x14ac:dyDescent="0.25">
      <c r="A206" s="1" t="s">
        <v>4</v>
      </c>
      <c r="B206" s="3">
        <v>1501</v>
      </c>
      <c r="C206" s="3">
        <v>1388</v>
      </c>
      <c r="D206" s="3">
        <v>1397</v>
      </c>
      <c r="E206" s="3">
        <v>10958</v>
      </c>
      <c r="F206" s="3">
        <v>11098</v>
      </c>
      <c r="G206" s="3">
        <v>10959</v>
      </c>
      <c r="H206" s="3">
        <f>B206/E206</f>
        <v>0.13697755064792846</v>
      </c>
      <c r="I206" s="3">
        <f t="shared" ref="I206:J208" si="24">C206/F206</f>
        <v>0.12506757974409805</v>
      </c>
      <c r="J206" s="3">
        <f t="shared" si="24"/>
        <v>0.12747513459257231</v>
      </c>
      <c r="K206" s="1">
        <f>AVERAGE(H206:J206)</f>
        <v>0.1298400883281996</v>
      </c>
      <c r="L206" s="9"/>
      <c r="M206" s="1">
        <f>STDEVA(H206:J206)</f>
        <v>6.2973491535141127E-3</v>
      </c>
      <c r="N206" s="4">
        <f>1-(3*(M206+M207)/(K207-K206))</f>
        <v>0.57035228944953187</v>
      </c>
      <c r="O206" s="4">
        <f>K207/K206</f>
        <v>7.6906432431224907</v>
      </c>
      <c r="P206" s="5">
        <f>M207/(K207-K206)</f>
        <v>0.13596685347479856</v>
      </c>
    </row>
    <row r="207" spans="1:16" x14ac:dyDescent="0.25">
      <c r="A207" s="1" t="s">
        <v>5</v>
      </c>
      <c r="B207" s="3">
        <v>10393</v>
      </c>
      <c r="C207" s="3">
        <v>10911</v>
      </c>
      <c r="D207" s="3">
        <v>12757</v>
      </c>
      <c r="E207" s="3">
        <v>11368</v>
      </c>
      <c r="F207" s="3">
        <v>11511</v>
      </c>
      <c r="G207" s="3">
        <v>11254</v>
      </c>
      <c r="H207" s="3">
        <f t="shared" ref="H207:H208" si="25">B207/E207</f>
        <v>0.91423293455313159</v>
      </c>
      <c r="I207" s="3">
        <f t="shared" si="24"/>
        <v>0.94787594474850145</v>
      </c>
      <c r="J207" s="3">
        <f t="shared" si="24"/>
        <v>1.1335525146614538</v>
      </c>
      <c r="K207" s="1">
        <f t="shared" ref="K207" si="26">AVERAGE(H207:J207)</f>
        <v>0.99855379798769561</v>
      </c>
      <c r="L207" s="9"/>
      <c r="M207" s="1">
        <f>STDEVA(H207:J207)</f>
        <v>0.11811626967282139</v>
      </c>
    </row>
    <row r="208" spans="1:16" x14ac:dyDescent="0.25">
      <c r="A208" s="1" t="s">
        <v>81</v>
      </c>
      <c r="B208" s="3">
        <v>406</v>
      </c>
      <c r="C208" s="3">
        <v>369</v>
      </c>
      <c r="D208" s="3">
        <v>379</v>
      </c>
      <c r="E208" s="3">
        <v>1113</v>
      </c>
      <c r="F208" s="3">
        <v>1154</v>
      </c>
      <c r="G208" s="3">
        <v>1182</v>
      </c>
      <c r="H208" s="3">
        <f t="shared" si="25"/>
        <v>0.36477987421383645</v>
      </c>
      <c r="I208" s="3">
        <f t="shared" si="24"/>
        <v>0.31975736568457541</v>
      </c>
      <c r="J208" s="3">
        <f t="shared" si="24"/>
        <v>0.32064297800338409</v>
      </c>
      <c r="K208" s="1">
        <f>AVERAGE(H208:J208)</f>
        <v>0.33506007263393195</v>
      </c>
      <c r="L208" s="9">
        <f>1-(K208-$K$206)/($K$207-$K$206)</f>
        <v>0.76376568940511935</v>
      </c>
    </row>
    <row r="209" spans="1:15" x14ac:dyDescent="0.25">
      <c r="A209" s="6" t="s">
        <v>82</v>
      </c>
      <c r="B209" s="6" t="s">
        <v>12</v>
      </c>
      <c r="C209" s="24" t="s">
        <v>113</v>
      </c>
      <c r="D209" s="19" t="s">
        <v>124</v>
      </c>
      <c r="E209" s="19"/>
      <c r="F209" s="19"/>
      <c r="H209" s="3"/>
      <c r="I209" s="3"/>
      <c r="J209" s="3"/>
      <c r="L209" s="9"/>
    </row>
    <row r="210" spans="1:15" x14ac:dyDescent="0.25">
      <c r="A210" s="6">
        <v>50</v>
      </c>
      <c r="B210" s="3">
        <v>1655</v>
      </c>
      <c r="C210" s="3">
        <v>1372</v>
      </c>
      <c r="D210" s="3">
        <v>1703</v>
      </c>
      <c r="E210" s="3">
        <v>9202</v>
      </c>
      <c r="F210" s="3">
        <v>8902</v>
      </c>
      <c r="G210" s="3">
        <v>9484</v>
      </c>
      <c r="H210" s="3">
        <f>B210/E210</f>
        <v>0.17985220604216476</v>
      </c>
      <c r="I210" s="3">
        <f t="shared" ref="H210:J219" si="27">C210/F210</f>
        <v>0.15412266906313188</v>
      </c>
      <c r="J210" s="3">
        <f t="shared" si="27"/>
        <v>0.17956558414171236</v>
      </c>
      <c r="K210" s="1">
        <f t="shared" ref="K210:K219" si="28">AVERAGE(H210:J210)</f>
        <v>0.17118015308233633</v>
      </c>
      <c r="L210" s="9">
        <f>1-(K210-$K$206)/($K$207-$K$206)</f>
        <v>0.95241232606960868</v>
      </c>
      <c r="M210" s="11">
        <f>1-(H210-$K$206)/($K$207-$K$206)</f>
        <v>0.94242968983007291</v>
      </c>
      <c r="N210" s="12">
        <f t="shared" ref="N210:O210" si="29">1-(I210-$K$206)/($K$207-$K$206)</f>
        <v>0.97204766027642164</v>
      </c>
      <c r="O210" s="13">
        <f t="shared" si="29"/>
        <v>0.94275962810233149</v>
      </c>
    </row>
    <row r="211" spans="1:15" x14ac:dyDescent="0.25">
      <c r="A211" s="6">
        <f t="shared" ref="A211:A218" si="30">A210/2</f>
        <v>25</v>
      </c>
      <c r="B211" s="3">
        <v>2226</v>
      </c>
      <c r="C211" s="3">
        <v>3401</v>
      </c>
      <c r="D211" s="3">
        <v>3667</v>
      </c>
      <c r="E211" s="3">
        <v>10224</v>
      </c>
      <c r="F211" s="3">
        <v>10099</v>
      </c>
      <c r="G211" s="3">
        <v>10430</v>
      </c>
      <c r="H211" s="3">
        <f t="shared" si="27"/>
        <v>0.21772300469483569</v>
      </c>
      <c r="I211" s="3">
        <f t="shared" si="27"/>
        <v>0.336766016437271</v>
      </c>
      <c r="J211" s="3">
        <f t="shared" si="27"/>
        <v>0.35158197507190797</v>
      </c>
      <c r="K211" s="1">
        <f t="shared" si="28"/>
        <v>0.30202366540133824</v>
      </c>
      <c r="L211" s="9">
        <f t="shared" ref="L211:L230" si="31">1-(K211-$K$206)/($K$207-$K$206)</f>
        <v>0.80179479711373691</v>
      </c>
      <c r="M211" s="14">
        <f t="shared" ref="M211:M219" si="32">1-(H211-$K$206)/($K$207-$K$206)</f>
        <v>0.89883558255218166</v>
      </c>
      <c r="N211" s="9">
        <f t="shared" ref="N211:N219" si="33">1-(I211-$K$206)/($K$207-$K$206)</f>
        <v>0.76180193105254568</v>
      </c>
      <c r="O211" s="15">
        <f t="shared" ref="O211:O219" si="34">1-(J211-$K$206)/($K$207-$K$206)</f>
        <v>0.7447468777364834</v>
      </c>
    </row>
    <row r="212" spans="1:15" x14ac:dyDescent="0.25">
      <c r="A212" s="6">
        <f t="shared" si="30"/>
        <v>12.5</v>
      </c>
      <c r="B212" s="3">
        <v>2296</v>
      </c>
      <c r="C212" s="3">
        <v>3582</v>
      </c>
      <c r="D212" s="3">
        <v>5272</v>
      </c>
      <c r="E212" s="3">
        <v>10031</v>
      </c>
      <c r="F212" s="3">
        <v>10269</v>
      </c>
      <c r="G212" s="3">
        <v>10552</v>
      </c>
      <c r="H212" s="3">
        <f t="shared" si="27"/>
        <v>0.22889043963712491</v>
      </c>
      <c r="I212" s="3">
        <f t="shared" si="27"/>
        <v>0.3488168273444347</v>
      </c>
      <c r="J212" s="3">
        <f t="shared" si="27"/>
        <v>0.49962092494313876</v>
      </c>
      <c r="K212" s="1">
        <f t="shared" si="28"/>
        <v>0.35910939730823283</v>
      </c>
      <c r="L212" s="9">
        <f t="shared" si="31"/>
        <v>0.73608185708281448</v>
      </c>
      <c r="M212" s="14">
        <f t="shared" si="32"/>
        <v>0.88598044418137545</v>
      </c>
      <c r="N212" s="9">
        <f t="shared" si="33"/>
        <v>0.74792991456061397</v>
      </c>
      <c r="O212" s="15">
        <f t="shared" si="34"/>
        <v>0.57433521250645425</v>
      </c>
    </row>
    <row r="213" spans="1:15" x14ac:dyDescent="0.25">
      <c r="A213" s="6">
        <f t="shared" si="30"/>
        <v>6.25</v>
      </c>
      <c r="B213" s="3">
        <v>9505</v>
      </c>
      <c r="C213" s="3">
        <v>10995</v>
      </c>
      <c r="D213" s="3">
        <v>10674</v>
      </c>
      <c r="E213" s="3">
        <v>11255</v>
      </c>
      <c r="F213" s="3">
        <v>11389</v>
      </c>
      <c r="G213" s="3">
        <v>11191</v>
      </c>
      <c r="H213" s="3">
        <f t="shared" si="27"/>
        <v>0.84451354953354063</v>
      </c>
      <c r="I213" s="3">
        <f t="shared" si="27"/>
        <v>0.9654052155588726</v>
      </c>
      <c r="J213" s="3">
        <f t="shared" si="27"/>
        <v>0.95380216245197036</v>
      </c>
      <c r="K213" s="1">
        <f t="shared" si="28"/>
        <v>0.92124030918146127</v>
      </c>
      <c r="L213" s="9">
        <f t="shared" si="31"/>
        <v>8.899766165373213E-2</v>
      </c>
      <c r="M213" s="14">
        <f t="shared" si="32"/>
        <v>0.17731992340092473</v>
      </c>
      <c r="N213" s="9">
        <f t="shared" si="33"/>
        <v>3.8158235630718962E-2</v>
      </c>
      <c r="O213" s="15">
        <f t="shared" si="34"/>
        <v>5.1514825929553032E-2</v>
      </c>
    </row>
    <row r="214" spans="1:15" x14ac:dyDescent="0.25">
      <c r="A214" s="6">
        <f t="shared" si="30"/>
        <v>3.125</v>
      </c>
      <c r="B214" s="3">
        <v>8663</v>
      </c>
      <c r="C214" s="3">
        <v>8798</v>
      </c>
      <c r="D214" s="3">
        <v>9580</v>
      </c>
      <c r="E214" s="3">
        <v>11227</v>
      </c>
      <c r="F214" s="3">
        <v>10909</v>
      </c>
      <c r="G214" s="3">
        <v>11087</v>
      </c>
      <c r="H214" s="3">
        <f t="shared" si="27"/>
        <v>0.77162198272022797</v>
      </c>
      <c r="I214" s="3">
        <f t="shared" si="27"/>
        <v>0.80649005408378405</v>
      </c>
      <c r="J214" s="3">
        <f t="shared" si="27"/>
        <v>0.86407504284296921</v>
      </c>
      <c r="K214" s="1">
        <f t="shared" si="28"/>
        <v>0.814062359882327</v>
      </c>
      <c r="L214" s="9">
        <f t="shared" si="31"/>
        <v>0.2123731167747801</v>
      </c>
      <c r="M214" s="14">
        <f t="shared" si="32"/>
        <v>0.26122739027155062</v>
      </c>
      <c r="N214" s="9">
        <f t="shared" si="33"/>
        <v>0.2210898041187741</v>
      </c>
      <c r="O214" s="15">
        <f t="shared" si="34"/>
        <v>0.15480215593401558</v>
      </c>
    </row>
    <row r="215" spans="1:15" x14ac:dyDescent="0.25">
      <c r="A215" s="6">
        <f t="shared" si="30"/>
        <v>1.5625</v>
      </c>
      <c r="B215" s="3">
        <v>10496</v>
      </c>
      <c r="C215" s="3">
        <v>12324</v>
      </c>
      <c r="D215" s="3">
        <v>9862</v>
      </c>
      <c r="E215" s="3">
        <v>11072</v>
      </c>
      <c r="F215" s="3">
        <v>11149</v>
      </c>
      <c r="G215" s="3">
        <v>11127</v>
      </c>
      <c r="H215" s="3">
        <f t="shared" si="27"/>
        <v>0.94797687861271673</v>
      </c>
      <c r="I215" s="3">
        <f t="shared" si="27"/>
        <v>1.1053906179926452</v>
      </c>
      <c r="J215" s="3">
        <f t="shared" si="27"/>
        <v>0.88631257302058053</v>
      </c>
      <c r="K215" s="1">
        <f t="shared" si="28"/>
        <v>0.97989335654198084</v>
      </c>
      <c r="L215" s="9">
        <f t="shared" si="31"/>
        <v>2.1480542137442438E-2</v>
      </c>
      <c r="M215" s="14">
        <f t="shared" si="32"/>
        <v>5.8220468737397058E-2</v>
      </c>
      <c r="N215" s="9">
        <f t="shared" si="33"/>
        <v>-0.12298277190402085</v>
      </c>
      <c r="O215" s="15">
        <f t="shared" si="34"/>
        <v>0.12920392957895133</v>
      </c>
    </row>
    <row r="216" spans="1:15" x14ac:dyDescent="0.25">
      <c r="A216" s="6">
        <f t="shared" si="30"/>
        <v>0.78125</v>
      </c>
      <c r="B216" s="3">
        <v>11926</v>
      </c>
      <c r="C216" s="3">
        <v>7012</v>
      </c>
      <c r="D216" s="3">
        <v>9925</v>
      </c>
      <c r="E216" s="3">
        <v>11499</v>
      </c>
      <c r="F216" s="3">
        <v>11418</v>
      </c>
      <c r="G216" s="3">
        <v>11158</v>
      </c>
      <c r="H216" s="3">
        <f t="shared" si="27"/>
        <v>1.0371336637968518</v>
      </c>
      <c r="I216" s="3">
        <f t="shared" si="27"/>
        <v>0.61411805920476437</v>
      </c>
      <c r="J216" s="3">
        <f t="shared" si="27"/>
        <v>0.88949632550636315</v>
      </c>
      <c r="K216" s="1">
        <f t="shared" si="28"/>
        <v>0.84691601616932644</v>
      </c>
      <c r="L216" s="9">
        <f t="shared" si="31"/>
        <v>0.17455437865462675</v>
      </c>
      <c r="M216" s="14">
        <f t="shared" si="32"/>
        <v>-4.441033378450765E-2</v>
      </c>
      <c r="N216" s="9">
        <f t="shared" si="33"/>
        <v>0.44253444432644673</v>
      </c>
      <c r="O216" s="15">
        <f t="shared" si="34"/>
        <v>0.1255390254219414</v>
      </c>
    </row>
    <row r="217" spans="1:15" x14ac:dyDescent="0.25">
      <c r="A217" s="6">
        <f t="shared" si="30"/>
        <v>0.390625</v>
      </c>
      <c r="B217" s="3">
        <v>10306</v>
      </c>
      <c r="C217" s="3">
        <v>9125</v>
      </c>
      <c r="D217" s="3">
        <v>10618</v>
      </c>
      <c r="E217" s="3">
        <v>11414</v>
      </c>
      <c r="F217" s="3">
        <v>11691</v>
      </c>
      <c r="G217" s="3">
        <v>11556</v>
      </c>
      <c r="H217" s="3">
        <f t="shared" si="27"/>
        <v>0.90292623094445423</v>
      </c>
      <c r="I217" s="3">
        <f t="shared" si="27"/>
        <v>0.78051492601146177</v>
      </c>
      <c r="J217" s="3">
        <f t="shared" si="27"/>
        <v>0.91883004499826926</v>
      </c>
      <c r="K217" s="1">
        <f t="shared" si="28"/>
        <v>0.8674237339847285</v>
      </c>
      <c r="L217" s="9">
        <f t="shared" si="31"/>
        <v>0.15094738640002048</v>
      </c>
      <c r="M217" s="14">
        <f t="shared" si="32"/>
        <v>0.11007949567265829</v>
      </c>
      <c r="N217" s="9">
        <f t="shared" si="33"/>
        <v>0.25099048115828293</v>
      </c>
      <c r="O217" s="15">
        <f t="shared" si="34"/>
        <v>9.1772182369120325E-2</v>
      </c>
    </row>
    <row r="218" spans="1:15" x14ac:dyDescent="0.25">
      <c r="A218" s="6">
        <f t="shared" si="30"/>
        <v>0.1953125</v>
      </c>
      <c r="B218" s="3">
        <v>10271</v>
      </c>
      <c r="C218" s="3">
        <v>12334</v>
      </c>
      <c r="D218" s="3">
        <v>14197</v>
      </c>
      <c r="E218" s="3">
        <v>12038</v>
      </c>
      <c r="F218" s="3">
        <v>11479</v>
      </c>
      <c r="G218" s="3">
        <v>11576</v>
      </c>
      <c r="H218" s="3">
        <f t="shared" si="27"/>
        <v>0.85321481973749791</v>
      </c>
      <c r="I218" s="3">
        <f t="shared" si="27"/>
        <v>1.0744838400557539</v>
      </c>
      <c r="J218" s="3">
        <f t="shared" si="27"/>
        <v>1.2264167242570836</v>
      </c>
      <c r="K218" s="1">
        <f t="shared" si="28"/>
        <v>1.0513717946834451</v>
      </c>
      <c r="L218" s="9">
        <f t="shared" si="31"/>
        <v>-6.0800233849713559E-2</v>
      </c>
      <c r="M218" s="14">
        <f t="shared" si="32"/>
        <v>0.16730365439629735</v>
      </c>
      <c r="N218" s="9">
        <f t="shared" si="33"/>
        <v>-8.7405138452137487E-2</v>
      </c>
      <c r="O218" s="15">
        <f t="shared" si="34"/>
        <v>-0.26229921749330032</v>
      </c>
    </row>
    <row r="219" spans="1:15" x14ac:dyDescent="0.25">
      <c r="A219" s="6">
        <f>A218/2</f>
        <v>9.765625E-2</v>
      </c>
      <c r="B219" s="3">
        <v>13809</v>
      </c>
      <c r="C219" s="3">
        <v>11995</v>
      </c>
      <c r="D219" s="3">
        <v>15198</v>
      </c>
      <c r="E219" s="3">
        <v>11222</v>
      </c>
      <c r="F219" s="3">
        <v>11926</v>
      </c>
      <c r="G219" s="3">
        <v>11290</v>
      </c>
      <c r="H219" s="3">
        <f t="shared" si="27"/>
        <v>1.230529317412226</v>
      </c>
      <c r="I219" s="3">
        <f t="shared" si="27"/>
        <v>1.005785678349824</v>
      </c>
      <c r="J219" s="3">
        <f t="shared" si="27"/>
        <v>1.346147032772365</v>
      </c>
      <c r="K219" s="1">
        <f t="shared" si="28"/>
        <v>1.1941540095114715</v>
      </c>
      <c r="L219" s="9">
        <f t="shared" si="31"/>
        <v>-0.22516072826851552</v>
      </c>
      <c r="M219" s="16">
        <f t="shared" si="32"/>
        <v>-0.26703333543044505</v>
      </c>
      <c r="N219" s="17">
        <f t="shared" si="33"/>
        <v>-8.3248143568068755E-3</v>
      </c>
      <c r="O219" s="18">
        <f t="shared" si="34"/>
        <v>-0.4001240350182953</v>
      </c>
    </row>
    <row r="220" spans="1:15" x14ac:dyDescent="0.25">
      <c r="A220" s="6" t="s">
        <v>115</v>
      </c>
      <c r="B220" s="6" t="s">
        <v>114</v>
      </c>
      <c r="C220" s="24" t="s">
        <v>116</v>
      </c>
      <c r="D220" s="19" t="s">
        <v>125</v>
      </c>
      <c r="E220" s="19"/>
      <c r="F220" s="19"/>
      <c r="H220" s="3"/>
      <c r="I220" s="3"/>
      <c r="J220" s="3"/>
      <c r="L220" s="9"/>
    </row>
    <row r="221" spans="1:15" x14ac:dyDescent="0.25">
      <c r="A221" s="6">
        <v>50</v>
      </c>
      <c r="B221" s="3">
        <v>2856</v>
      </c>
      <c r="C221" s="3">
        <v>2491</v>
      </c>
      <c r="D221" s="3">
        <v>2467</v>
      </c>
      <c r="E221" s="3">
        <v>9892</v>
      </c>
      <c r="F221" s="3">
        <v>9779</v>
      </c>
      <c r="G221" s="3">
        <v>9601</v>
      </c>
      <c r="H221" s="3">
        <f t="shared" ref="H221:H230" si="35">B221/E221</f>
        <v>0.28871815608572582</v>
      </c>
      <c r="I221" s="3">
        <f t="shared" ref="I221:I230" si="36">C221/F221</f>
        <v>0.2547295224460579</v>
      </c>
      <c r="J221" s="3">
        <f t="shared" ref="J221:J230" si="37">D221/G221</f>
        <v>0.25695240079158421</v>
      </c>
      <c r="K221" s="1">
        <f t="shared" ref="K221:K230" si="38">AVERAGE(H221:J221)</f>
        <v>0.26680002644112261</v>
      </c>
      <c r="L221" s="9">
        <f t="shared" si="31"/>
        <v>0.84234168680657029</v>
      </c>
      <c r="M221" s="11">
        <f>1-(H221-$K$206)/($K$207-$K$206)</f>
        <v>0.81711113110002531</v>
      </c>
      <c r="N221" s="12">
        <f t="shared" ref="N221:O221" si="39">1-(I221-$K$206)/($K$207-$K$206)</f>
        <v>0.8562363725480856</v>
      </c>
      <c r="O221" s="13">
        <f t="shared" si="39"/>
        <v>0.85367755677159973</v>
      </c>
    </row>
    <row r="222" spans="1:15" x14ac:dyDescent="0.25">
      <c r="A222" s="6">
        <f t="shared" ref="A222:A229" si="40">A221/2</f>
        <v>25</v>
      </c>
      <c r="B222" s="3">
        <v>4866</v>
      </c>
      <c r="C222" s="3">
        <v>5613</v>
      </c>
      <c r="D222" s="3">
        <v>5912</v>
      </c>
      <c r="E222" s="3">
        <v>10033</v>
      </c>
      <c r="F222" s="3">
        <v>10532</v>
      </c>
      <c r="G222" s="3">
        <v>10653</v>
      </c>
      <c r="H222" s="3">
        <f t="shared" si="35"/>
        <v>0.48499950164457289</v>
      </c>
      <c r="I222" s="3">
        <f t="shared" si="36"/>
        <v>0.53294720850740596</v>
      </c>
      <c r="J222" s="3">
        <f t="shared" si="37"/>
        <v>0.55496104383741673</v>
      </c>
      <c r="K222" s="1">
        <f t="shared" si="38"/>
        <v>0.52430258466313184</v>
      </c>
      <c r="L222" s="9">
        <f t="shared" si="31"/>
        <v>0.545923482099129</v>
      </c>
      <c r="M222" s="14">
        <f t="shared" ref="M222:M229" si="41">1-(H222-$K$206)/($K$207-$K$206)</f>
        <v>0.5911663309013705</v>
      </c>
      <c r="N222" s="9">
        <f t="shared" ref="N222:N230" si="42">1-(I222-$K$206)/($K$207-$K$206)</f>
        <v>0.53597242026120484</v>
      </c>
      <c r="O222" s="15">
        <f t="shared" ref="O222:O230" si="43">1-(J222-$K$206)/($K$207-$K$206)</f>
        <v>0.51063169513481144</v>
      </c>
    </row>
    <row r="223" spans="1:15" x14ac:dyDescent="0.25">
      <c r="A223" s="6">
        <f t="shared" si="40"/>
        <v>12.5</v>
      </c>
      <c r="B223" s="3">
        <v>7301</v>
      </c>
      <c r="C223" s="3">
        <v>8622</v>
      </c>
      <c r="D223" s="3">
        <v>8665</v>
      </c>
      <c r="E223" s="3">
        <v>11036</v>
      </c>
      <c r="F223" s="3">
        <v>11024</v>
      </c>
      <c r="G223" s="3">
        <v>11339</v>
      </c>
      <c r="H223" s="3">
        <f t="shared" si="35"/>
        <v>0.66156216020297209</v>
      </c>
      <c r="I223" s="3">
        <f t="shared" si="36"/>
        <v>0.78211175616835993</v>
      </c>
      <c r="J223" s="3">
        <f t="shared" si="37"/>
        <v>0.76417673516183082</v>
      </c>
      <c r="K223" s="1">
        <f t="shared" si="38"/>
        <v>0.73595021717772102</v>
      </c>
      <c r="L223" s="9">
        <f t="shared" si="31"/>
        <v>0.30229013067251531</v>
      </c>
      <c r="M223" s="14">
        <f t="shared" si="41"/>
        <v>0.38792024810660797</v>
      </c>
      <c r="N223" s="9">
        <f t="shared" si="42"/>
        <v>0.24915232649450536</v>
      </c>
      <c r="O223" s="15">
        <f t="shared" si="43"/>
        <v>0.26979781741643283</v>
      </c>
    </row>
    <row r="224" spans="1:15" x14ac:dyDescent="0.25">
      <c r="A224" s="6">
        <f t="shared" si="40"/>
        <v>6.25</v>
      </c>
      <c r="B224" s="3">
        <v>10206</v>
      </c>
      <c r="C224" s="3">
        <v>11170</v>
      </c>
      <c r="D224" s="3">
        <v>9514</v>
      </c>
      <c r="E224" s="3">
        <v>11203</v>
      </c>
      <c r="F224" s="3">
        <v>11001</v>
      </c>
      <c r="G224" s="3">
        <v>11009</v>
      </c>
      <c r="H224" s="3">
        <f t="shared" si="35"/>
        <v>0.91100598054092652</v>
      </c>
      <c r="I224" s="3">
        <f t="shared" si="36"/>
        <v>1.0153622397963822</v>
      </c>
      <c r="J224" s="3">
        <f t="shared" si="37"/>
        <v>0.86420201653192841</v>
      </c>
      <c r="K224" s="1">
        <f t="shared" si="38"/>
        <v>0.93019007895641226</v>
      </c>
      <c r="L224" s="9">
        <f t="shared" si="31"/>
        <v>7.8695338028082262E-2</v>
      </c>
      <c r="M224" s="14">
        <f t="shared" si="41"/>
        <v>0.10077867595883183</v>
      </c>
      <c r="N224" s="9">
        <f t="shared" si="42"/>
        <v>-1.9348654938661891E-2</v>
      </c>
      <c r="O224" s="15">
        <f t="shared" si="43"/>
        <v>0.15465599306407651</v>
      </c>
    </row>
    <row r="225" spans="1:16" x14ac:dyDescent="0.25">
      <c r="A225" s="6">
        <f t="shared" si="40"/>
        <v>3.125</v>
      </c>
      <c r="B225" s="3">
        <v>9540</v>
      </c>
      <c r="C225" s="3">
        <v>8356</v>
      </c>
      <c r="D225" s="3">
        <v>13770</v>
      </c>
      <c r="E225" s="3">
        <v>11160</v>
      </c>
      <c r="F225" s="3">
        <v>10673</v>
      </c>
      <c r="G225" s="3">
        <v>10922</v>
      </c>
      <c r="H225" s="3">
        <f t="shared" si="35"/>
        <v>0.85483870967741937</v>
      </c>
      <c r="I225" s="3">
        <f t="shared" si="36"/>
        <v>0.78291014710015927</v>
      </c>
      <c r="J225" s="3">
        <f t="shared" si="37"/>
        <v>1.2607581029115547</v>
      </c>
      <c r="K225" s="1">
        <f t="shared" si="38"/>
        <v>0.9661689865630444</v>
      </c>
      <c r="L225" s="9">
        <f t="shared" si="31"/>
        <v>3.7279038035839096E-2</v>
      </c>
      <c r="M225" s="14">
        <f t="shared" si="41"/>
        <v>0.16543435047963884</v>
      </c>
      <c r="N225" s="9">
        <f t="shared" si="42"/>
        <v>0.24823327695848241</v>
      </c>
      <c r="O225" s="15">
        <f t="shared" si="43"/>
        <v>-0.30183051333060407</v>
      </c>
    </row>
    <row r="226" spans="1:16" x14ac:dyDescent="0.25">
      <c r="A226" s="6">
        <f t="shared" si="40"/>
        <v>1.5625</v>
      </c>
      <c r="B226" s="3">
        <v>10608</v>
      </c>
      <c r="C226" s="3">
        <v>10187</v>
      </c>
      <c r="D226" s="3">
        <v>12632</v>
      </c>
      <c r="E226" s="3">
        <v>11556</v>
      </c>
      <c r="F226" s="3">
        <v>10647</v>
      </c>
      <c r="G226" s="3">
        <v>11496</v>
      </c>
      <c r="H226" s="3">
        <f t="shared" si="35"/>
        <v>0.91796469366562827</v>
      </c>
      <c r="I226" s="3">
        <f t="shared" si="36"/>
        <v>0.95679534141072597</v>
      </c>
      <c r="J226" s="3">
        <f t="shared" si="37"/>
        <v>1.0988169798190675</v>
      </c>
      <c r="K226" s="1">
        <f t="shared" si="38"/>
        <v>0.99119233829847386</v>
      </c>
      <c r="L226" s="9">
        <f t="shared" si="31"/>
        <v>8.4739766477349709E-3</v>
      </c>
      <c r="M226" s="14">
        <f t="shared" si="41"/>
        <v>9.276831184540113E-2</v>
      </c>
      <c r="N226" s="9">
        <f t="shared" si="42"/>
        <v>4.8069296147447038E-2</v>
      </c>
      <c r="O226" s="15">
        <f t="shared" si="43"/>
        <v>-0.11541567804964337</v>
      </c>
    </row>
    <row r="227" spans="1:16" x14ac:dyDescent="0.25">
      <c r="A227" s="6">
        <f t="shared" si="40"/>
        <v>0.78125</v>
      </c>
      <c r="B227" s="3">
        <v>10522</v>
      </c>
      <c r="C227" s="3">
        <v>9546</v>
      </c>
      <c r="D227" s="3">
        <v>5353</v>
      </c>
      <c r="E227" s="3">
        <v>11442</v>
      </c>
      <c r="F227" s="3">
        <v>11095</v>
      </c>
      <c r="G227" s="3">
        <v>11024</v>
      </c>
      <c r="H227" s="3">
        <f t="shared" si="35"/>
        <v>0.91959447649012416</v>
      </c>
      <c r="I227" s="3">
        <f t="shared" si="36"/>
        <v>0.860387561964849</v>
      </c>
      <c r="J227" s="3">
        <f t="shared" si="37"/>
        <v>0.48557692307692307</v>
      </c>
      <c r="K227" s="1">
        <f t="shared" si="38"/>
        <v>0.75518632051063206</v>
      </c>
      <c r="L227" s="9">
        <f t="shared" si="31"/>
        <v>0.28014692846559852</v>
      </c>
      <c r="M227" s="14">
        <f>1-(H227-$K$206)/($K$207-$K$206)</f>
        <v>9.0892224468888116E-2</v>
      </c>
      <c r="N227" s="9">
        <f t="shared" si="42"/>
        <v>0.15904691555633754</v>
      </c>
      <c r="O227" s="15">
        <f t="shared" si="43"/>
        <v>0.59050164537156979</v>
      </c>
    </row>
    <row r="228" spans="1:16" x14ac:dyDescent="0.25">
      <c r="A228" s="6">
        <f t="shared" si="40"/>
        <v>0.390625</v>
      </c>
      <c r="B228" s="3">
        <v>10925</v>
      </c>
      <c r="C228" s="3">
        <v>12271</v>
      </c>
      <c r="D228" s="3">
        <v>7631</v>
      </c>
      <c r="E228" s="3">
        <v>11538</v>
      </c>
      <c r="F228" s="3">
        <v>11450</v>
      </c>
      <c r="G228" s="3">
        <v>11557</v>
      </c>
      <c r="H228" s="3">
        <f t="shared" si="35"/>
        <v>0.9468712081816606</v>
      </c>
      <c r="I228" s="3">
        <f t="shared" si="36"/>
        <v>1.071703056768559</v>
      </c>
      <c r="J228" s="3">
        <f t="shared" si="37"/>
        <v>0.66029246344206971</v>
      </c>
      <c r="K228" s="1">
        <f t="shared" si="38"/>
        <v>0.89295557613076315</v>
      </c>
      <c r="L228" s="9">
        <f t="shared" si="31"/>
        <v>0.12155698785774094</v>
      </c>
      <c r="M228" s="14">
        <f t="shared" si="41"/>
        <v>5.9493236070019773E-2</v>
      </c>
      <c r="N228" s="9">
        <f t="shared" si="42"/>
        <v>-8.420410310956794E-2</v>
      </c>
      <c r="O228" s="15">
        <f t="shared" si="43"/>
        <v>0.3893818306127711</v>
      </c>
    </row>
    <row r="229" spans="1:16" x14ac:dyDescent="0.25">
      <c r="A229" s="6">
        <f t="shared" si="40"/>
        <v>0.1953125</v>
      </c>
      <c r="B229" s="3">
        <v>14147</v>
      </c>
      <c r="C229" s="3">
        <v>12355</v>
      </c>
      <c r="D229" s="3">
        <v>13284</v>
      </c>
      <c r="E229" s="3">
        <v>11755</v>
      </c>
      <c r="F229" s="3">
        <v>11740</v>
      </c>
      <c r="G229" s="3">
        <v>11588</v>
      </c>
      <c r="H229" s="3">
        <f t="shared" si="35"/>
        <v>1.2034878774989366</v>
      </c>
      <c r="I229" s="3">
        <f t="shared" si="36"/>
        <v>1.0523850085178876</v>
      </c>
      <c r="J229" s="3">
        <f t="shared" si="37"/>
        <v>1.146358301691405</v>
      </c>
      <c r="K229" s="1">
        <f t="shared" si="38"/>
        <v>1.1340770625694099</v>
      </c>
      <c r="L229" s="9">
        <f t="shared" si="31"/>
        <v>-0.15600451918139346</v>
      </c>
      <c r="M229" s="14">
        <f t="shared" si="41"/>
        <v>-0.23590519780281549</v>
      </c>
      <c r="N229" s="9">
        <f t="shared" si="42"/>
        <v>-6.1966571877047905E-2</v>
      </c>
      <c r="O229" s="15">
        <f t="shared" si="43"/>
        <v>-0.17014178786431633</v>
      </c>
    </row>
    <row r="230" spans="1:16" x14ac:dyDescent="0.25">
      <c r="A230" s="6">
        <f>A229/2</f>
        <v>9.765625E-2</v>
      </c>
      <c r="B230" s="3">
        <v>11930</v>
      </c>
      <c r="C230" s="3">
        <v>13225</v>
      </c>
      <c r="D230" s="3">
        <v>12388</v>
      </c>
      <c r="E230" s="3">
        <v>11437</v>
      </c>
      <c r="F230" s="3">
        <v>10992</v>
      </c>
      <c r="G230" s="3">
        <v>11208</v>
      </c>
      <c r="H230" s="3">
        <f t="shared" si="35"/>
        <v>1.0431057095392149</v>
      </c>
      <c r="I230" s="3">
        <f t="shared" si="36"/>
        <v>1.2031477438136826</v>
      </c>
      <c r="J230" s="3">
        <f t="shared" si="37"/>
        <v>1.1052819414703783</v>
      </c>
      <c r="K230" s="1">
        <f t="shared" si="38"/>
        <v>1.1171784649410921</v>
      </c>
      <c r="L230" s="9">
        <f t="shared" si="31"/>
        <v>-0.1365520834244609</v>
      </c>
      <c r="M230" s="16">
        <f>1-(H230-$K$206)/($K$207-$K$206)</f>
        <v>-5.1284918214289377E-2</v>
      </c>
      <c r="N230" s="17">
        <f t="shared" si="42"/>
        <v>-0.23551366065833168</v>
      </c>
      <c r="O230" s="18">
        <f t="shared" si="43"/>
        <v>-0.1228576714007612</v>
      </c>
    </row>
    <row r="232" spans="1:16" x14ac:dyDescent="0.25">
      <c r="A232" s="7" t="s">
        <v>10</v>
      </c>
      <c r="B232" s="7"/>
      <c r="C232" s="7"/>
    </row>
    <row r="233" spans="1:16" x14ac:dyDescent="0.25">
      <c r="A233" s="7">
        <v>20230302</v>
      </c>
      <c r="B233" s="7"/>
      <c r="C233" s="7" t="s">
        <v>80</v>
      </c>
    </row>
    <row r="234" spans="1:16" x14ac:dyDescent="0.25">
      <c r="A234" s="7" t="s">
        <v>0</v>
      </c>
      <c r="B234" s="7">
        <v>665</v>
      </c>
      <c r="C234" s="7"/>
      <c r="E234" s="7">
        <v>620</v>
      </c>
      <c r="F234" s="7"/>
      <c r="H234" s="7" t="s">
        <v>1</v>
      </c>
      <c r="I234" s="7"/>
      <c r="K234" s="7" t="s">
        <v>2</v>
      </c>
      <c r="L234" s="10" t="s">
        <v>3</v>
      </c>
      <c r="M234" s="2" t="s">
        <v>6</v>
      </c>
      <c r="N234" s="2" t="s">
        <v>7</v>
      </c>
      <c r="O234" s="2" t="s">
        <v>8</v>
      </c>
      <c r="P234" s="2" t="s">
        <v>9</v>
      </c>
    </row>
    <row r="235" spans="1:16" x14ac:dyDescent="0.25">
      <c r="A235" s="1" t="s">
        <v>4</v>
      </c>
      <c r="B235" s="3">
        <v>1366</v>
      </c>
      <c r="C235" s="3">
        <v>1490</v>
      </c>
      <c r="D235" s="3">
        <v>1440</v>
      </c>
      <c r="E235" s="3">
        <v>10897</v>
      </c>
      <c r="F235" s="3">
        <v>10758</v>
      </c>
      <c r="G235" s="3">
        <v>11400</v>
      </c>
      <c r="H235" s="3">
        <f>B235/E235</f>
        <v>0.12535560245939251</v>
      </c>
      <c r="I235" s="3">
        <f t="shared" ref="I235:I237" si="44">C235/F235</f>
        <v>0.13850158021937162</v>
      </c>
      <c r="J235" s="3">
        <f t="shared" ref="J235:J237" si="45">D235/G235</f>
        <v>0.12631578947368421</v>
      </c>
      <c r="K235" s="1">
        <f>AVERAGE(H235:J235)</f>
        <v>0.13005765738414946</v>
      </c>
      <c r="L235" s="9"/>
      <c r="M235" s="1">
        <f>STDEVA(H235:J235)</f>
        <v>7.3283943951586985E-3</v>
      </c>
      <c r="N235" s="4">
        <f>1-(3*(M235+M236)/(K236-K235))</f>
        <v>0.8681561758692985</v>
      </c>
      <c r="O235" s="4">
        <f>K236/K235</f>
        <v>5.2015635230624158</v>
      </c>
      <c r="P235" s="5">
        <f>M236/(K236-K235)</f>
        <v>3.0536916357367636E-2</v>
      </c>
    </row>
    <row r="236" spans="1:16" x14ac:dyDescent="0.25">
      <c r="A236" s="1" t="s">
        <v>5</v>
      </c>
      <c r="B236" s="3">
        <v>7676</v>
      </c>
      <c r="C236" s="3">
        <v>5410</v>
      </c>
      <c r="D236" s="3">
        <v>7773</v>
      </c>
      <c r="E236" s="3">
        <v>11548</v>
      </c>
      <c r="F236" s="3">
        <v>11706</v>
      </c>
      <c r="G236" s="3">
        <v>11293</v>
      </c>
      <c r="H236" s="3">
        <f t="shared" ref="H236:H237" si="46">B236/E236</f>
        <v>0.66470384482161415</v>
      </c>
      <c r="I236" s="3"/>
      <c r="J236" s="3">
        <f>D236/G236</f>
        <v>0.68830248826706808</v>
      </c>
      <c r="K236" s="1">
        <f t="shared" ref="K236" si="47">AVERAGE(H236:J236)</f>
        <v>0.67650316654434106</v>
      </c>
      <c r="L236" s="9"/>
      <c r="M236" s="1">
        <f>STDEVA(H236:J236)</f>
        <v>1.6686760807083943E-2</v>
      </c>
    </row>
    <row r="237" spans="1:16" x14ac:dyDescent="0.25">
      <c r="A237" s="1" t="s">
        <v>81</v>
      </c>
      <c r="B237" s="3">
        <v>394</v>
      </c>
      <c r="C237" s="3">
        <v>378</v>
      </c>
      <c r="D237" s="3">
        <v>384</v>
      </c>
      <c r="E237" s="3">
        <v>1355</v>
      </c>
      <c r="F237" s="3">
        <v>1340</v>
      </c>
      <c r="G237" s="3">
        <v>1380</v>
      </c>
      <c r="H237" s="3">
        <f t="shared" si="46"/>
        <v>0.29077490774907749</v>
      </c>
      <c r="I237" s="3">
        <f t="shared" si="44"/>
        <v>0.282089552238806</v>
      </c>
      <c r="J237" s="3">
        <f t="shared" si="45"/>
        <v>0.27826086956521739</v>
      </c>
      <c r="K237" s="1">
        <f>AVERAGE(H237:J237)</f>
        <v>0.283708443184367</v>
      </c>
      <c r="L237" s="9">
        <f>1-(K237-$K$235)/($K$236-$K$235)</f>
        <v>0.71881773530107917</v>
      </c>
    </row>
    <row r="238" spans="1:16" x14ac:dyDescent="0.25">
      <c r="A238" s="6" t="s">
        <v>117</v>
      </c>
      <c r="B238" s="6" t="s">
        <v>118</v>
      </c>
      <c r="C238" s="24" t="s">
        <v>123</v>
      </c>
      <c r="D238" s="19" t="s">
        <v>126</v>
      </c>
      <c r="E238" s="19"/>
      <c r="F238" s="19"/>
      <c r="H238" s="3"/>
      <c r="I238" s="3"/>
      <c r="J238" s="3"/>
      <c r="L238" s="9"/>
    </row>
    <row r="239" spans="1:16" x14ac:dyDescent="0.25">
      <c r="A239" s="6">
        <v>50</v>
      </c>
      <c r="B239" s="3">
        <v>567</v>
      </c>
      <c r="C239" s="3">
        <v>825</v>
      </c>
      <c r="D239" s="3">
        <v>638</v>
      </c>
      <c r="E239" s="3">
        <v>3152</v>
      </c>
      <c r="F239" s="3">
        <v>3874</v>
      </c>
      <c r="G239" s="3">
        <v>3209</v>
      </c>
      <c r="H239" s="3">
        <f>B239/E239</f>
        <v>0.17988578680203046</v>
      </c>
      <c r="I239" s="3">
        <f t="shared" ref="I239:I248" si="48">C239/F239</f>
        <v>0.21295818275684048</v>
      </c>
      <c r="J239" s="3">
        <f t="shared" ref="J239:J259" si="49">D239/G239</f>
        <v>0.19881583047678406</v>
      </c>
      <c r="K239" s="1">
        <f t="shared" ref="K239:K248" si="50">AVERAGE(H239:J239)</f>
        <v>0.19721993334521834</v>
      </c>
      <c r="L239" s="9">
        <f>1-(K239-$K$235)/($K$236-$K$235)</f>
        <v>0.87709245508433642</v>
      </c>
      <c r="M239" s="11">
        <f>1-(H239-$K$235)/($K$236-$K$235)</f>
        <v>0.90881409292857085</v>
      </c>
      <c r="N239" s="12">
        <f t="shared" ref="N239:O239" si="51">1-(I239-$K$235)/($K$236-$K$235)</f>
        <v>0.84829132277050423</v>
      </c>
      <c r="O239" s="13">
        <f t="shared" si="51"/>
        <v>0.8741719495539344</v>
      </c>
    </row>
    <row r="240" spans="1:16" x14ac:dyDescent="0.25">
      <c r="A240" s="6">
        <f t="shared" ref="A240:A247" si="52">A239/2</f>
        <v>25</v>
      </c>
      <c r="B240" s="3">
        <v>1178</v>
      </c>
      <c r="C240" s="3">
        <v>1197</v>
      </c>
      <c r="D240" s="3">
        <v>1241</v>
      </c>
      <c r="E240" s="3">
        <v>5042</v>
      </c>
      <c r="F240" s="3">
        <v>4994</v>
      </c>
      <c r="G240" s="3">
        <v>5259</v>
      </c>
      <c r="H240" s="3">
        <f t="shared" ref="H240:H248" si="53">B240/E240</f>
        <v>0.23363744545815152</v>
      </c>
      <c r="I240" s="3">
        <f t="shared" si="48"/>
        <v>0.23968762515018022</v>
      </c>
      <c r="J240" s="3">
        <f t="shared" si="49"/>
        <v>0.23597642137288458</v>
      </c>
      <c r="K240" s="1">
        <f t="shared" si="50"/>
        <v>0.23643383066040544</v>
      </c>
      <c r="L240" s="9">
        <f t="shared" ref="L240:L270" si="54">1-(K240-$K$235)/($K$236-$K$235)</f>
        <v>0.8053306844085133</v>
      </c>
      <c r="M240" s="14">
        <f t="shared" ref="M240:M248" si="55">1-(H240-$K$235)/($K$236-$K$235)</f>
        <v>0.81044809347378599</v>
      </c>
      <c r="N240" s="9">
        <f t="shared" ref="N240:N248" si="56">1-(I240-$K$235)/($K$236-$K$235)</f>
        <v>0.79937621239761625</v>
      </c>
      <c r="O240" s="15">
        <f t="shared" ref="O240:O247" si="57">1-(J240-$K$235)/($K$236-$K$235)</f>
        <v>0.80616774735413776</v>
      </c>
    </row>
    <row r="241" spans="1:15" x14ac:dyDescent="0.25">
      <c r="A241" s="6">
        <f t="shared" si="52"/>
        <v>12.5</v>
      </c>
      <c r="B241" s="3">
        <v>2252</v>
      </c>
      <c r="C241" s="3">
        <v>2430</v>
      </c>
      <c r="D241" s="3">
        <v>2507</v>
      </c>
      <c r="E241" s="3">
        <v>6879</v>
      </c>
      <c r="F241" s="3">
        <v>7167</v>
      </c>
      <c r="G241" s="3">
        <v>7440</v>
      </c>
      <c r="H241" s="3">
        <f t="shared" si="53"/>
        <v>0.3273731647041721</v>
      </c>
      <c r="I241" s="3">
        <f t="shared" si="48"/>
        <v>0.33905399748848891</v>
      </c>
      <c r="J241" s="3">
        <f t="shared" si="49"/>
        <v>0.33696236559139786</v>
      </c>
      <c r="K241" s="1">
        <f t="shared" si="50"/>
        <v>0.33446317592801961</v>
      </c>
      <c r="L241" s="9">
        <f t="shared" si="54"/>
        <v>0.62593613614281118</v>
      </c>
      <c r="M241" s="14">
        <f t="shared" si="55"/>
        <v>0.63891091790054544</v>
      </c>
      <c r="N241" s="9">
        <f t="shared" si="56"/>
        <v>0.61753489304809761</v>
      </c>
      <c r="O241" s="15">
        <f t="shared" si="57"/>
        <v>0.62136259747979028</v>
      </c>
    </row>
    <row r="242" spans="1:15" x14ac:dyDescent="0.25">
      <c r="A242" s="6">
        <f t="shared" si="52"/>
        <v>6.25</v>
      </c>
      <c r="B242" s="3">
        <v>5117</v>
      </c>
      <c r="C242" s="3">
        <v>3919</v>
      </c>
      <c r="D242" s="3">
        <v>3931</v>
      </c>
      <c r="E242" s="3">
        <v>10830</v>
      </c>
      <c r="F242" s="3">
        <v>8805</v>
      </c>
      <c r="G242" s="3">
        <v>9135</v>
      </c>
      <c r="H242" s="3">
        <f t="shared" si="53"/>
        <v>0.47248384118190212</v>
      </c>
      <c r="I242" s="3">
        <f t="shared" si="48"/>
        <v>0.44508801817149346</v>
      </c>
      <c r="J242" s="3">
        <f t="shared" si="49"/>
        <v>0.43032293377120961</v>
      </c>
      <c r="K242" s="1">
        <f t="shared" si="50"/>
        <v>0.44929826437486842</v>
      </c>
      <c r="L242" s="9">
        <f t="shared" si="54"/>
        <v>0.41578693275136247</v>
      </c>
      <c r="M242" s="14">
        <f t="shared" si="55"/>
        <v>0.37335712700061785</v>
      </c>
      <c r="N242" s="9">
        <f t="shared" si="56"/>
        <v>0.42349171965654819</v>
      </c>
      <c r="O242" s="15">
        <f t="shared" si="57"/>
        <v>0.4505119515969217</v>
      </c>
    </row>
    <row r="243" spans="1:15" x14ac:dyDescent="0.25">
      <c r="A243" s="6">
        <f t="shared" si="52"/>
        <v>3.125</v>
      </c>
      <c r="B243" s="3">
        <v>4582</v>
      </c>
      <c r="C243" s="3">
        <v>6395</v>
      </c>
      <c r="D243" s="3">
        <v>4774</v>
      </c>
      <c r="E243" s="3">
        <v>9487</v>
      </c>
      <c r="F243" s="3">
        <v>9804</v>
      </c>
      <c r="G243" s="3">
        <v>10222</v>
      </c>
      <c r="H243" s="3">
        <f t="shared" si="53"/>
        <v>0.48297670496468853</v>
      </c>
      <c r="I243" s="3">
        <f t="shared" si="48"/>
        <v>0.6522847817217462</v>
      </c>
      <c r="J243" s="3">
        <f t="shared" si="49"/>
        <v>0.4670318919976521</v>
      </c>
      <c r="K243" s="1">
        <f t="shared" si="50"/>
        <v>0.53409779289469561</v>
      </c>
      <c r="L243" s="9">
        <f t="shared" si="54"/>
        <v>0.26060306336582784</v>
      </c>
      <c r="M243" s="14">
        <f t="shared" si="55"/>
        <v>0.35415509567838699</v>
      </c>
      <c r="N243" s="9">
        <f t="shared" si="56"/>
        <v>4.4319853336913795E-2</v>
      </c>
      <c r="O243" s="15">
        <f t="shared" si="57"/>
        <v>0.38333424108218273</v>
      </c>
    </row>
    <row r="244" spans="1:15" x14ac:dyDescent="0.25">
      <c r="A244" s="6">
        <f t="shared" si="52"/>
        <v>1.5625</v>
      </c>
      <c r="B244" s="3">
        <v>5316</v>
      </c>
      <c r="C244" s="3">
        <v>4820</v>
      </c>
      <c r="D244" s="3">
        <v>6587</v>
      </c>
      <c r="E244" s="3">
        <v>10865</v>
      </c>
      <c r="F244" s="3">
        <v>10592</v>
      </c>
      <c r="G244" s="3">
        <v>10885</v>
      </c>
      <c r="H244" s="3">
        <f t="shared" si="53"/>
        <v>0.48927749654855041</v>
      </c>
      <c r="I244" s="3">
        <f t="shared" si="48"/>
        <v>0.45506042296072508</v>
      </c>
      <c r="J244" s="3">
        <f t="shared" si="49"/>
        <v>0.60514469453376207</v>
      </c>
      <c r="K244" s="1">
        <f t="shared" si="50"/>
        <v>0.51649420468101248</v>
      </c>
      <c r="L244" s="9">
        <f t="shared" si="54"/>
        <v>0.29281778179353946</v>
      </c>
      <c r="M244" s="14">
        <f t="shared" si="55"/>
        <v>0.34262459267627565</v>
      </c>
      <c r="N244" s="9">
        <f t="shared" si="56"/>
        <v>0.40524213278638122</v>
      </c>
      <c r="O244" s="15">
        <f t="shared" si="57"/>
        <v>0.13058661991796172</v>
      </c>
    </row>
    <row r="245" spans="1:15" x14ac:dyDescent="0.25">
      <c r="A245" s="6">
        <f t="shared" si="52"/>
        <v>0.78125</v>
      </c>
      <c r="B245" s="3">
        <v>7131</v>
      </c>
      <c r="C245" s="3">
        <v>8285</v>
      </c>
      <c r="D245" s="3">
        <v>9286</v>
      </c>
      <c r="E245" s="3">
        <v>10953</v>
      </c>
      <c r="F245" s="3">
        <v>11296</v>
      </c>
      <c r="G245" s="3">
        <v>10879</v>
      </c>
      <c r="H245" s="3">
        <f t="shared" si="53"/>
        <v>0.65105450561490008</v>
      </c>
      <c r="I245" s="3">
        <f t="shared" si="48"/>
        <v>0.73344546742209626</v>
      </c>
      <c r="J245" s="3">
        <f t="shared" si="49"/>
        <v>0.85357110028495264</v>
      </c>
      <c r="K245" s="1">
        <f t="shared" si="50"/>
        <v>0.74602369110731637</v>
      </c>
      <c r="L245" s="9">
        <f t="shared" si="54"/>
        <v>-0.12722316021924751</v>
      </c>
      <c r="M245" s="14">
        <f t="shared" si="55"/>
        <v>4.6571269235155643E-2</v>
      </c>
      <c r="N245" s="9">
        <f t="shared" si="56"/>
        <v>-0.1042049022697018</v>
      </c>
      <c r="O245" s="15">
        <f t="shared" si="57"/>
        <v>-0.32403584762319593</v>
      </c>
    </row>
    <row r="246" spans="1:15" x14ac:dyDescent="0.25">
      <c r="A246" s="6">
        <f t="shared" si="52"/>
        <v>0.390625</v>
      </c>
      <c r="B246" s="3">
        <v>6629</v>
      </c>
      <c r="C246" s="3">
        <v>6689</v>
      </c>
      <c r="D246" s="3">
        <v>8191</v>
      </c>
      <c r="E246" s="3">
        <v>11502</v>
      </c>
      <c r="F246" s="3">
        <v>11067</v>
      </c>
      <c r="G246" s="3">
        <v>11325</v>
      </c>
      <c r="H246" s="3">
        <f t="shared" si="53"/>
        <v>0.57633455051295424</v>
      </c>
      <c r="I246" s="3">
        <f t="shared" si="48"/>
        <v>0.60440950573777896</v>
      </c>
      <c r="J246" s="3">
        <f t="shared" si="49"/>
        <v>0.7232671081677704</v>
      </c>
      <c r="K246" s="1">
        <f t="shared" si="50"/>
        <v>0.63467038813950116</v>
      </c>
      <c r="L246" s="9">
        <f t="shared" si="54"/>
        <v>7.6554345682391833E-2</v>
      </c>
      <c r="M246" s="14">
        <f t="shared" si="55"/>
        <v>0.18330943223475593</v>
      </c>
      <c r="N246" s="9">
        <f t="shared" si="56"/>
        <v>0.13193202176253538</v>
      </c>
      <c r="O246" s="15">
        <f t="shared" si="57"/>
        <v>-8.5578416950116143E-2</v>
      </c>
    </row>
    <row r="247" spans="1:15" x14ac:dyDescent="0.25">
      <c r="A247" s="6">
        <f t="shared" si="52"/>
        <v>0.1953125</v>
      </c>
      <c r="B247" s="3">
        <v>9697</v>
      </c>
      <c r="C247" s="3">
        <v>9150</v>
      </c>
      <c r="D247" s="3">
        <v>7076</v>
      </c>
      <c r="E247" s="3">
        <v>11559</v>
      </c>
      <c r="F247" s="3">
        <v>11382</v>
      </c>
      <c r="G247" s="3">
        <v>11631</v>
      </c>
      <c r="H247" s="3">
        <f t="shared" si="53"/>
        <v>0.83891340081321919</v>
      </c>
      <c r="I247" s="3">
        <f t="shared" si="48"/>
        <v>0.8039008961518187</v>
      </c>
      <c r="J247" s="3">
        <f t="shared" si="49"/>
        <v>0.60837417247012293</v>
      </c>
      <c r="K247" s="1">
        <f t="shared" si="50"/>
        <v>0.75039615647838698</v>
      </c>
      <c r="L247" s="9">
        <f t="shared" si="54"/>
        <v>-0.13522480960198369</v>
      </c>
      <c r="M247" s="14">
        <f t="shared" si="55"/>
        <v>-0.29721213102927568</v>
      </c>
      <c r="N247" s="9">
        <f t="shared" si="56"/>
        <v>-0.23313894518644629</v>
      </c>
      <c r="O247" s="15">
        <f t="shared" si="57"/>
        <v>0.12467664740977125</v>
      </c>
    </row>
    <row r="248" spans="1:15" x14ac:dyDescent="0.25">
      <c r="A248" s="6">
        <f>A247/2</f>
        <v>9.765625E-2</v>
      </c>
      <c r="B248" s="3">
        <v>7710</v>
      </c>
      <c r="C248" s="3">
        <v>8065</v>
      </c>
      <c r="D248" s="3">
        <v>11678</v>
      </c>
      <c r="E248" s="3">
        <v>11678</v>
      </c>
      <c r="F248" s="3">
        <v>11184</v>
      </c>
      <c r="G248" s="3">
        <v>11432</v>
      </c>
      <c r="H248" s="3">
        <f t="shared" si="53"/>
        <v>0.66021579037506417</v>
      </c>
      <c r="I248" s="3">
        <f t="shared" si="48"/>
        <v>0.72111945636623753</v>
      </c>
      <c r="J248" s="3">
        <f t="shared" si="49"/>
        <v>1.021518544436669</v>
      </c>
      <c r="K248" s="1">
        <f t="shared" si="50"/>
        <v>0.80095126372599024</v>
      </c>
      <c r="L248" s="9">
        <f t="shared" si="54"/>
        <v>-0.22774109237883211</v>
      </c>
      <c r="M248" s="16">
        <f t="shared" si="55"/>
        <v>2.9806039021728403E-2</v>
      </c>
      <c r="N248" s="17">
        <f t="shared" si="56"/>
        <v>-8.1648195609595797E-2</v>
      </c>
      <c r="O248" s="18">
        <f>1-(J248-$K$235)/($K$236-$K$235)</f>
        <v>-0.63138112054862905</v>
      </c>
    </row>
    <row r="249" spans="1:15" x14ac:dyDescent="0.25">
      <c r="A249" s="6" t="s">
        <v>119</v>
      </c>
      <c r="B249" s="6" t="s">
        <v>120</v>
      </c>
      <c r="C249" s="24" t="s">
        <v>127</v>
      </c>
      <c r="D249" s="19" t="s">
        <v>128</v>
      </c>
      <c r="E249" s="19"/>
      <c r="F249" s="19"/>
      <c r="H249" s="3"/>
      <c r="I249" s="3"/>
      <c r="J249" s="3"/>
      <c r="L249" s="9"/>
    </row>
    <row r="250" spans="1:15" x14ac:dyDescent="0.25">
      <c r="A250" s="6">
        <v>50</v>
      </c>
      <c r="B250" s="3">
        <v>1173</v>
      </c>
      <c r="C250" s="3">
        <v>1233</v>
      </c>
      <c r="D250" s="3">
        <v>1212</v>
      </c>
      <c r="E250" s="3">
        <v>8543</v>
      </c>
      <c r="F250" s="3">
        <v>9378</v>
      </c>
      <c r="G250" s="3">
        <v>8569</v>
      </c>
      <c r="H250" s="3">
        <f>B250/E250</f>
        <v>0.13730539623083227</v>
      </c>
      <c r="I250" s="3">
        <f>C250/F250</f>
        <v>0.13147792706333974</v>
      </c>
      <c r="J250" s="3">
        <f t="shared" si="49"/>
        <v>0.14144007468782821</v>
      </c>
      <c r="K250" s="1">
        <f t="shared" ref="K250:K259" si="58">AVERAGE(H250:J250)</f>
        <v>0.13674113266066673</v>
      </c>
      <c r="L250" s="9">
        <f t="shared" si="54"/>
        <v>0.9877691825360797</v>
      </c>
      <c r="M250" s="11">
        <f>1-(H250-$K$235)/($K$236-$K$235)</f>
        <v>0.98673657533059145</v>
      </c>
      <c r="N250" s="12">
        <f t="shared" ref="N250:O250" si="59">1-(I250-$K$235)/($K$236-$K$235)</f>
        <v>0.99740089422388511</v>
      </c>
      <c r="O250" s="13">
        <f t="shared" si="59"/>
        <v>0.97917007805376255</v>
      </c>
    </row>
    <row r="251" spans="1:15" x14ac:dyDescent="0.25">
      <c r="A251" s="6">
        <f t="shared" ref="A251:A258" si="60">A250/2</f>
        <v>25</v>
      </c>
      <c r="B251" s="3">
        <v>1338</v>
      </c>
      <c r="C251" s="3">
        <v>1361</v>
      </c>
      <c r="D251" s="3">
        <v>1313</v>
      </c>
      <c r="E251" s="3">
        <v>9888</v>
      </c>
      <c r="F251" s="3">
        <v>9725</v>
      </c>
      <c r="G251" s="3">
        <v>9708</v>
      </c>
      <c r="H251" s="3">
        <f t="shared" ref="H251:H259" si="61">B251/E251</f>
        <v>0.13531553398058252</v>
      </c>
      <c r="I251" s="3">
        <f t="shared" ref="I251:I259" si="62">C251/F251</f>
        <v>0.13994858611825192</v>
      </c>
      <c r="J251" s="3">
        <f t="shared" si="49"/>
        <v>0.13524927894519984</v>
      </c>
      <c r="K251" s="1">
        <f t="shared" si="58"/>
        <v>0.13683779968134477</v>
      </c>
      <c r="L251" s="9">
        <f t="shared" si="54"/>
        <v>0.98759228105357588</v>
      </c>
      <c r="M251" s="14">
        <f t="shared" ref="M251:M259" si="63">1-(H251-$K$235)/($K$236-$K$235)</f>
        <v>0.99037804042984323</v>
      </c>
      <c r="N251" s="9">
        <f t="shared" ref="N251:N259" si="64">1-(I251-$K$235)/($K$236-$K$235)</f>
        <v>0.98189951501421724</v>
      </c>
      <c r="O251" s="15">
        <f t="shared" ref="O251:O259" si="65">1-(J251-$K$235)/($K$236-$K$235)</f>
        <v>0.99049928771666707</v>
      </c>
    </row>
    <row r="252" spans="1:15" x14ac:dyDescent="0.25">
      <c r="A252" s="6">
        <f t="shared" si="60"/>
        <v>12.5</v>
      </c>
      <c r="B252" s="3">
        <v>1357</v>
      </c>
      <c r="C252" s="3">
        <v>1365</v>
      </c>
      <c r="D252" s="3">
        <v>1483</v>
      </c>
      <c r="E252" s="3">
        <v>10126</v>
      </c>
      <c r="F252" s="3">
        <v>10657</v>
      </c>
      <c r="G252" s="3">
        <v>10313</v>
      </c>
      <c r="H252" s="3">
        <f t="shared" si="61"/>
        <v>0.13401145565870037</v>
      </c>
      <c r="I252" s="3">
        <f t="shared" si="62"/>
        <v>0.12808482687435488</v>
      </c>
      <c r="J252" s="3">
        <f t="shared" si="49"/>
        <v>0.14379908852904102</v>
      </c>
      <c r="K252" s="1">
        <f t="shared" si="58"/>
        <v>0.13529845702069876</v>
      </c>
      <c r="L252" s="9">
        <f t="shared" si="54"/>
        <v>0.99040929141388012</v>
      </c>
      <c r="M252" s="14">
        <f t="shared" si="63"/>
        <v>0.99276451501884</v>
      </c>
      <c r="N252" s="9">
        <f t="shared" si="64"/>
        <v>1.0036102968671599</v>
      </c>
      <c r="O252" s="15">
        <f t="shared" si="65"/>
        <v>0.97485306235564062</v>
      </c>
    </row>
    <row r="253" spans="1:15" x14ac:dyDescent="0.25">
      <c r="A253" s="6">
        <f t="shared" si="60"/>
        <v>6.25</v>
      </c>
      <c r="B253" s="3">
        <v>1460</v>
      </c>
      <c r="C253" s="3">
        <v>1318</v>
      </c>
      <c r="D253" s="3">
        <v>1442</v>
      </c>
      <c r="E253" s="3">
        <v>10691</v>
      </c>
      <c r="F253" s="3">
        <v>10222</v>
      </c>
      <c r="G253" s="3">
        <v>10764</v>
      </c>
      <c r="H253" s="3">
        <f t="shared" si="61"/>
        <v>0.13656346459638949</v>
      </c>
      <c r="I253" s="3">
        <f t="shared" si="62"/>
        <v>0.12893758559968696</v>
      </c>
      <c r="J253" s="3">
        <f t="shared" si="49"/>
        <v>0.13396506874767744</v>
      </c>
      <c r="K253" s="1">
        <f t="shared" si="58"/>
        <v>0.1331553729812513</v>
      </c>
      <c r="L253" s="9">
        <f t="shared" si="54"/>
        <v>0.9943311537103442</v>
      </c>
      <c r="M253" s="14">
        <f t="shared" si="63"/>
        <v>0.9880943166277667</v>
      </c>
      <c r="N253" s="9">
        <f t="shared" si="64"/>
        <v>1.0020497410367302</v>
      </c>
      <c r="O253" s="15">
        <f t="shared" si="65"/>
        <v>0.99284940346653572</v>
      </c>
    </row>
    <row r="254" spans="1:15" x14ac:dyDescent="0.25">
      <c r="A254" s="6">
        <f t="shared" si="60"/>
        <v>3.125</v>
      </c>
      <c r="B254" s="3">
        <v>1390</v>
      </c>
      <c r="C254" s="3">
        <v>1488</v>
      </c>
      <c r="D254" s="3">
        <v>1350</v>
      </c>
      <c r="E254" s="3">
        <v>10542</v>
      </c>
      <c r="F254" s="3">
        <v>10808</v>
      </c>
      <c r="G254" s="3">
        <v>10590</v>
      </c>
      <c r="H254" s="3">
        <f t="shared" si="61"/>
        <v>0.13185353822804022</v>
      </c>
      <c r="I254" s="3">
        <f t="shared" si="62"/>
        <v>0.13767579570688379</v>
      </c>
      <c r="J254" s="3">
        <f t="shared" si="49"/>
        <v>0.12747875354107649</v>
      </c>
      <c r="K254" s="1">
        <f t="shared" si="58"/>
        <v>0.13233602915866682</v>
      </c>
      <c r="L254" s="9">
        <f t="shared" si="54"/>
        <v>0.99583055998022763</v>
      </c>
      <c r="M254" s="14">
        <f t="shared" si="63"/>
        <v>0.9967135225493009</v>
      </c>
      <c r="N254" s="9">
        <f t="shared" si="64"/>
        <v>0.9860587410912347</v>
      </c>
      <c r="O254" s="15">
        <f t="shared" si="65"/>
        <v>1.0047194163001474</v>
      </c>
    </row>
    <row r="255" spans="1:15" x14ac:dyDescent="0.25">
      <c r="A255" s="6">
        <f t="shared" si="60"/>
        <v>1.5625</v>
      </c>
      <c r="B255" s="3">
        <v>1457</v>
      </c>
      <c r="C255" s="3">
        <v>1560</v>
      </c>
      <c r="D255" s="3">
        <v>1485</v>
      </c>
      <c r="E255" s="3">
        <v>10519</v>
      </c>
      <c r="F255" s="3">
        <v>11006</v>
      </c>
      <c r="G255" s="3">
        <v>10523</v>
      </c>
      <c r="H255" s="3">
        <f t="shared" si="61"/>
        <v>0.13851126532940394</v>
      </c>
      <c r="I255" s="3">
        <f t="shared" si="62"/>
        <v>0.14174086861711793</v>
      </c>
      <c r="J255" s="3">
        <f t="shared" si="49"/>
        <v>0.14111945262757769</v>
      </c>
      <c r="K255" s="1">
        <f t="shared" si="58"/>
        <v>0.14045719552469985</v>
      </c>
      <c r="L255" s="9">
        <f t="shared" si="54"/>
        <v>0.98096875540887329</v>
      </c>
      <c r="M255" s="14">
        <f t="shared" si="63"/>
        <v>0.98452982446823201</v>
      </c>
      <c r="N255" s="9">
        <f t="shared" si="64"/>
        <v>0.97861962256598301</v>
      </c>
      <c r="O255" s="15">
        <f t="shared" si="65"/>
        <v>0.97975681919240465</v>
      </c>
    </row>
    <row r="256" spans="1:15" x14ac:dyDescent="0.25">
      <c r="A256" s="6">
        <f t="shared" si="60"/>
        <v>0.78125</v>
      </c>
      <c r="B256" s="3">
        <v>1663</v>
      </c>
      <c r="C256" s="3">
        <v>1775</v>
      </c>
      <c r="D256" s="3">
        <v>1685</v>
      </c>
      <c r="E256" s="3">
        <v>10855</v>
      </c>
      <c r="F256" s="3">
        <v>11092</v>
      </c>
      <c r="G256" s="3">
        <v>10874</v>
      </c>
      <c r="H256" s="3">
        <f t="shared" si="61"/>
        <v>0.15320128972823582</v>
      </c>
      <c r="I256" s="3">
        <f t="shared" si="62"/>
        <v>0.16002524341868013</v>
      </c>
      <c r="J256" s="3">
        <f t="shared" si="49"/>
        <v>0.15495677763472504</v>
      </c>
      <c r="K256" s="1">
        <f t="shared" si="58"/>
        <v>0.15606110359388034</v>
      </c>
      <c r="L256" s="9">
        <f t="shared" si="54"/>
        <v>0.952413468911668</v>
      </c>
      <c r="M256" s="14">
        <f t="shared" si="63"/>
        <v>0.9576469529786148</v>
      </c>
      <c r="N256" s="9">
        <f t="shared" si="64"/>
        <v>0.94515905880425932</v>
      </c>
      <c r="O256" s="15">
        <f t="shared" si="65"/>
        <v>0.95443439495212989</v>
      </c>
    </row>
    <row r="257" spans="1:15" x14ac:dyDescent="0.25">
      <c r="A257" s="6">
        <f t="shared" si="60"/>
        <v>0.390625</v>
      </c>
      <c r="B257" s="3">
        <v>2167</v>
      </c>
      <c r="C257" s="3">
        <v>2500</v>
      </c>
      <c r="D257" s="3">
        <v>2327</v>
      </c>
      <c r="E257" s="3">
        <v>10473</v>
      </c>
      <c r="F257" s="3">
        <v>10873</v>
      </c>
      <c r="G257" s="3">
        <v>10816</v>
      </c>
      <c r="H257" s="3">
        <f t="shared" si="61"/>
        <v>0.20691301441802731</v>
      </c>
      <c r="I257" s="3">
        <f t="shared" si="62"/>
        <v>0.22992734295962475</v>
      </c>
      <c r="J257" s="3">
        <f t="shared" si="49"/>
        <v>0.21514423076923078</v>
      </c>
      <c r="K257" s="1">
        <f t="shared" si="58"/>
        <v>0.21732819604896095</v>
      </c>
      <c r="L257" s="9">
        <f t="shared" si="54"/>
        <v>0.840294160713419</v>
      </c>
      <c r="M257" s="14">
        <f t="shared" si="63"/>
        <v>0.8593540330270194</v>
      </c>
      <c r="N257" s="9">
        <f t="shared" si="64"/>
        <v>0.81723761308065157</v>
      </c>
      <c r="O257" s="15">
        <f t="shared" si="65"/>
        <v>0.84429083603258603</v>
      </c>
    </row>
    <row r="258" spans="1:15" x14ac:dyDescent="0.25">
      <c r="A258" s="6">
        <f t="shared" si="60"/>
        <v>0.1953125</v>
      </c>
      <c r="B258" s="3">
        <v>3014</v>
      </c>
      <c r="C258" s="3">
        <v>4308</v>
      </c>
      <c r="D258" s="3">
        <v>5112</v>
      </c>
      <c r="E258" s="3">
        <v>10882</v>
      </c>
      <c r="F258" s="3">
        <v>11294</v>
      </c>
      <c r="G258" s="3">
        <v>11402</v>
      </c>
      <c r="H258" s="3">
        <f t="shared" si="61"/>
        <v>0.27697114501010844</v>
      </c>
      <c r="I258" s="3">
        <f t="shared" si="62"/>
        <v>0.38144147334868073</v>
      </c>
      <c r="J258" s="3">
        <f t="shared" si="49"/>
        <v>0.44834239607086473</v>
      </c>
      <c r="K258" s="1">
        <f t="shared" si="58"/>
        <v>0.36891833814321795</v>
      </c>
      <c r="L258" s="9">
        <f t="shared" si="54"/>
        <v>0.56288289178885731</v>
      </c>
      <c r="M258" s="14">
        <f t="shared" si="63"/>
        <v>0.73114704913259521</v>
      </c>
      <c r="N258" s="9">
        <f t="shared" si="64"/>
        <v>0.5399654462329242</v>
      </c>
      <c r="O258" s="15">
        <f t="shared" si="65"/>
        <v>0.41753618000105219</v>
      </c>
    </row>
    <row r="259" spans="1:15" x14ac:dyDescent="0.25">
      <c r="A259" s="6">
        <f>A258/2</f>
        <v>9.765625E-2</v>
      </c>
      <c r="B259" s="3">
        <v>7336</v>
      </c>
      <c r="C259" s="3">
        <v>7858</v>
      </c>
      <c r="D259" s="3">
        <v>9121</v>
      </c>
      <c r="E259" s="3">
        <v>11175</v>
      </c>
      <c r="F259" s="3">
        <v>11306</v>
      </c>
      <c r="G259" s="3">
        <v>10647</v>
      </c>
      <c r="H259" s="3">
        <f t="shared" si="61"/>
        <v>0.65646532438478744</v>
      </c>
      <c r="I259" s="3">
        <f t="shared" si="62"/>
        <v>0.69502918804174774</v>
      </c>
      <c r="J259" s="3">
        <f t="shared" si="49"/>
        <v>0.85667324128862588</v>
      </c>
      <c r="K259" s="1">
        <f t="shared" si="58"/>
        <v>0.73605591790505365</v>
      </c>
      <c r="L259" s="9">
        <f t="shared" si="54"/>
        <v>-0.10898204919322452</v>
      </c>
      <c r="M259" s="16">
        <f t="shared" si="63"/>
        <v>3.6669424167011466E-2</v>
      </c>
      <c r="N259" s="17">
        <f t="shared" si="64"/>
        <v>-3.3902779301596908E-2</v>
      </c>
      <c r="O259" s="18">
        <f t="shared" si="65"/>
        <v>-0.32971279244508822</v>
      </c>
    </row>
    <row r="260" spans="1:15" x14ac:dyDescent="0.25">
      <c r="A260" s="6" t="s">
        <v>121</v>
      </c>
      <c r="B260" s="6" t="s">
        <v>122</v>
      </c>
      <c r="C260" s="24" t="s">
        <v>129</v>
      </c>
      <c r="D260" s="19" t="s">
        <v>130</v>
      </c>
      <c r="E260" s="19"/>
      <c r="F260" s="19"/>
      <c r="H260" s="3"/>
      <c r="I260" s="3"/>
      <c r="J260" s="3"/>
      <c r="L260" s="9"/>
    </row>
    <row r="261" spans="1:15" x14ac:dyDescent="0.25">
      <c r="A261" s="6">
        <v>50</v>
      </c>
      <c r="B261" s="3">
        <v>303</v>
      </c>
      <c r="C261" s="3">
        <v>313</v>
      </c>
      <c r="D261" s="3">
        <v>289</v>
      </c>
      <c r="E261" s="3">
        <v>1342</v>
      </c>
      <c r="F261" s="3">
        <v>1320</v>
      </c>
      <c r="G261" s="3">
        <v>1346</v>
      </c>
      <c r="H261" s="3">
        <f t="shared" ref="H261:H270" si="66">B261/E261</f>
        <v>0.22578241430700446</v>
      </c>
      <c r="I261" s="3">
        <f t="shared" ref="I261:I270" si="67">C261/F261</f>
        <v>0.23712121212121212</v>
      </c>
      <c r="J261" s="3">
        <f t="shared" ref="J261:J270" si="68">D261/G261</f>
        <v>0.21471025260029716</v>
      </c>
      <c r="K261" s="1">
        <f t="shared" ref="K261:K270" si="69">AVERAGE(H261:J261)</f>
        <v>0.22587129300950459</v>
      </c>
      <c r="L261" s="9">
        <f t="shared" si="54"/>
        <v>0.82466021951098667</v>
      </c>
      <c r="M261" s="11">
        <f t="shared" ref="M261" si="70">1-(H261-$K$235)/($K$236-$K$235)</f>
        <v>0.82482286830397744</v>
      </c>
      <c r="N261" s="12">
        <f t="shared" ref="N261" si="71">1-(I261-$K$235)/($K$236-$K$235)</f>
        <v>0.80407277040010083</v>
      </c>
      <c r="O261" s="13">
        <f t="shared" ref="O261" si="72">1-(J261-$K$235)/($K$236-$K$235)</f>
        <v>0.84508501982888173</v>
      </c>
    </row>
    <row r="262" spans="1:15" x14ac:dyDescent="0.25">
      <c r="A262" s="6">
        <f t="shared" ref="A262:A269" si="73">A261/2</f>
        <v>25</v>
      </c>
      <c r="B262" s="3">
        <v>544</v>
      </c>
      <c r="C262" s="3">
        <v>515</v>
      </c>
      <c r="D262" s="3">
        <v>503</v>
      </c>
      <c r="E262" s="3">
        <v>2819</v>
      </c>
      <c r="F262" s="3">
        <v>2818</v>
      </c>
      <c r="G262" s="3">
        <v>2798</v>
      </c>
      <c r="H262" s="3">
        <f t="shared" si="66"/>
        <v>0.19297623270663355</v>
      </c>
      <c r="I262" s="3">
        <f t="shared" si="67"/>
        <v>0.18275372604684173</v>
      </c>
      <c r="J262" s="3">
        <f t="shared" si="68"/>
        <v>0.17977126518942102</v>
      </c>
      <c r="K262" s="1">
        <f t="shared" si="69"/>
        <v>0.18516707464763207</v>
      </c>
      <c r="L262" s="9">
        <f t="shared" si="54"/>
        <v>0.89914929057029336</v>
      </c>
      <c r="M262" s="14">
        <f t="shared" ref="M262:M270" si="74">1-(H262-$K$235)/($K$236-$K$235)</f>
        <v>0.88485846389481559</v>
      </c>
      <c r="N262" s="9">
        <f t="shared" ref="N262:N270" si="75">1-(I262-$K$235)/($K$236-$K$235)</f>
        <v>0.90356573934759099</v>
      </c>
      <c r="O262" s="15">
        <f t="shared" ref="O262:O270" si="76">1-(J262-$K$235)/($K$236-$K$235)</f>
        <v>0.90902366846847316</v>
      </c>
    </row>
    <row r="263" spans="1:15" x14ac:dyDescent="0.25">
      <c r="A263" s="6">
        <f t="shared" si="73"/>
        <v>12.5</v>
      </c>
      <c r="B263" s="3">
        <v>872</v>
      </c>
      <c r="C263" s="3">
        <v>976</v>
      </c>
      <c r="D263" s="3">
        <v>955</v>
      </c>
      <c r="E263" s="3">
        <v>5346</v>
      </c>
      <c r="F263" s="3">
        <v>5148</v>
      </c>
      <c r="G263" s="3">
        <v>5303</v>
      </c>
      <c r="H263" s="3">
        <f t="shared" si="66"/>
        <v>0.16311260755705201</v>
      </c>
      <c r="I263" s="3">
        <f t="shared" si="67"/>
        <v>0.1895881895881896</v>
      </c>
      <c r="J263" s="3">
        <f t="shared" si="68"/>
        <v>0.18008674335281916</v>
      </c>
      <c r="K263" s="1">
        <f t="shared" si="69"/>
        <v>0.17759584683268692</v>
      </c>
      <c r="L263" s="9">
        <f t="shared" si="54"/>
        <v>0.91300470284475965</v>
      </c>
      <c r="M263" s="14">
        <f t="shared" si="74"/>
        <v>0.93950915577345806</v>
      </c>
      <c r="N263" s="9">
        <f t="shared" si="75"/>
        <v>0.89105861205533554</v>
      </c>
      <c r="O263" s="15">
        <f t="shared" si="76"/>
        <v>0.90844634070548547</v>
      </c>
    </row>
    <row r="264" spans="1:15" x14ac:dyDescent="0.25">
      <c r="A264" s="6">
        <f t="shared" si="73"/>
        <v>6.25</v>
      </c>
      <c r="B264" s="3">
        <v>1319</v>
      </c>
      <c r="C264" s="3">
        <v>1208</v>
      </c>
      <c r="D264" s="3">
        <v>1211</v>
      </c>
      <c r="E264" s="3">
        <v>6875</v>
      </c>
      <c r="F264" s="3">
        <v>6544</v>
      </c>
      <c r="G264" s="3">
        <v>6712</v>
      </c>
      <c r="H264" s="3">
        <f t="shared" si="66"/>
        <v>0.19185454545454544</v>
      </c>
      <c r="I264" s="3">
        <f t="shared" si="67"/>
        <v>0.1845965770171149</v>
      </c>
      <c r="J264" s="3">
        <f t="shared" si="68"/>
        <v>0.18042312276519668</v>
      </c>
      <c r="K264" s="1">
        <f t="shared" si="69"/>
        <v>0.18562474841228568</v>
      </c>
      <c r="L264" s="9">
        <f t="shared" si="54"/>
        <v>0.89831174362923238</v>
      </c>
      <c r="M264" s="14">
        <f t="shared" si="74"/>
        <v>0.88691116125124914</v>
      </c>
      <c r="N264" s="9">
        <f t="shared" si="75"/>
        <v>0.90019330616005255</v>
      </c>
      <c r="O264" s="15">
        <f t="shared" si="76"/>
        <v>0.90783076347639546</v>
      </c>
    </row>
    <row r="265" spans="1:15" x14ac:dyDescent="0.25">
      <c r="A265" s="6">
        <f t="shared" si="73"/>
        <v>3.125</v>
      </c>
      <c r="B265" s="3">
        <v>2052</v>
      </c>
      <c r="C265" s="3">
        <v>1946</v>
      </c>
      <c r="D265" s="3">
        <v>1931</v>
      </c>
      <c r="E265" s="3">
        <v>8446</v>
      </c>
      <c r="F265" s="3">
        <v>8569</v>
      </c>
      <c r="G265" s="3">
        <v>8777</v>
      </c>
      <c r="H265" s="3">
        <f t="shared" si="66"/>
        <v>0.24295524508643146</v>
      </c>
      <c r="I265" s="3">
        <f t="shared" si="67"/>
        <v>0.22709767767534134</v>
      </c>
      <c r="J265" s="3">
        <f t="shared" si="68"/>
        <v>0.22000683604876381</v>
      </c>
      <c r="K265" s="1">
        <f t="shared" si="69"/>
        <v>0.2300199196035122</v>
      </c>
      <c r="L265" s="9">
        <f t="shared" si="54"/>
        <v>0.81706819702299249</v>
      </c>
      <c r="M265" s="14">
        <f t="shared" si="74"/>
        <v>0.7933964397002925</v>
      </c>
      <c r="N265" s="9">
        <f t="shared" si="75"/>
        <v>0.82241592498339222</v>
      </c>
      <c r="O265" s="15">
        <f t="shared" si="76"/>
        <v>0.83539222638529265</v>
      </c>
    </row>
    <row r="266" spans="1:15" x14ac:dyDescent="0.25">
      <c r="A266" s="6">
        <f t="shared" si="73"/>
        <v>1.5625</v>
      </c>
      <c r="B266" s="3">
        <v>4533</v>
      </c>
      <c r="C266" s="3">
        <v>4330</v>
      </c>
      <c r="D266" s="3">
        <v>3459</v>
      </c>
      <c r="E266" s="3">
        <v>10078</v>
      </c>
      <c r="F266" s="3">
        <v>9826</v>
      </c>
      <c r="G266" s="3">
        <v>10038</v>
      </c>
      <c r="H266" s="3">
        <f t="shared" si="66"/>
        <v>0.44979162532248462</v>
      </c>
      <c r="I266" s="3">
        <f t="shared" si="67"/>
        <v>0.44066761652757991</v>
      </c>
      <c r="J266" s="3">
        <f t="shared" si="68"/>
        <v>0.34459055588762699</v>
      </c>
      <c r="K266" s="1">
        <f t="shared" si="69"/>
        <v>0.41168326591256382</v>
      </c>
      <c r="L266" s="9">
        <f t="shared" si="54"/>
        <v>0.48462270472085589</v>
      </c>
      <c r="M266" s="14">
        <f t="shared" si="74"/>
        <v>0.41488407795734206</v>
      </c>
      <c r="N266" s="9">
        <f t="shared" si="75"/>
        <v>0.43158109283248858</v>
      </c>
      <c r="O266" s="15">
        <f t="shared" si="76"/>
        <v>0.60740294337273659</v>
      </c>
    </row>
    <row r="267" spans="1:15" x14ac:dyDescent="0.25">
      <c r="A267" s="6">
        <f t="shared" si="73"/>
        <v>0.78125</v>
      </c>
      <c r="B267" s="3">
        <v>4054</v>
      </c>
      <c r="C267" s="3">
        <v>5152</v>
      </c>
      <c r="D267" s="3">
        <v>4601</v>
      </c>
      <c r="E267" s="3">
        <v>10734</v>
      </c>
      <c r="F267" s="3">
        <v>10394</v>
      </c>
      <c r="G267" s="3">
        <v>10498</v>
      </c>
      <c r="H267" s="3">
        <f t="shared" si="66"/>
        <v>0.3776784050680082</v>
      </c>
      <c r="I267" s="3">
        <f t="shared" si="67"/>
        <v>0.49567057918029633</v>
      </c>
      <c r="J267" s="3">
        <f t="shared" si="68"/>
        <v>0.43827395694417987</v>
      </c>
      <c r="K267" s="1">
        <f t="shared" si="69"/>
        <v>0.43720764706416149</v>
      </c>
      <c r="L267" s="9">
        <f t="shared" si="54"/>
        <v>0.43791286682535369</v>
      </c>
      <c r="M267" s="14">
        <f t="shared" si="74"/>
        <v>0.546851893678445</v>
      </c>
      <c r="N267" s="9">
        <f t="shared" si="75"/>
        <v>0.33092519625965722</v>
      </c>
      <c r="O267" s="15">
        <f t="shared" si="76"/>
        <v>0.43596151053795895</v>
      </c>
    </row>
    <row r="268" spans="1:15" x14ac:dyDescent="0.25">
      <c r="A268" s="6">
        <f t="shared" si="73"/>
        <v>0.390625</v>
      </c>
      <c r="B268" s="3">
        <v>7456</v>
      </c>
      <c r="C268" s="3">
        <v>6456</v>
      </c>
      <c r="D268" s="3">
        <v>6331</v>
      </c>
      <c r="E268" s="3">
        <v>10959</v>
      </c>
      <c r="F268" s="3">
        <v>11087</v>
      </c>
      <c r="G268" s="3">
        <v>11159</v>
      </c>
      <c r="H268" s="3">
        <f t="shared" si="66"/>
        <v>0.68035404690208956</v>
      </c>
      <c r="I268" s="3">
        <f t="shared" si="67"/>
        <v>0.5823035988094164</v>
      </c>
      <c r="J268" s="3">
        <f t="shared" si="68"/>
        <v>0.56734474415270186</v>
      </c>
      <c r="K268" s="1">
        <f t="shared" si="69"/>
        <v>0.61000079662140261</v>
      </c>
      <c r="L268" s="9">
        <f t="shared" si="54"/>
        <v>0.12169991116798284</v>
      </c>
      <c r="M268" s="14">
        <f t="shared" si="74"/>
        <v>-7.0471443047757099E-3</v>
      </c>
      <c r="N268" s="9">
        <f t="shared" si="75"/>
        <v>0.17238602231299494</v>
      </c>
      <c r="O268" s="15">
        <f t="shared" si="76"/>
        <v>0.19976085549572919</v>
      </c>
    </row>
    <row r="269" spans="1:15" x14ac:dyDescent="0.25">
      <c r="A269" s="6">
        <f t="shared" si="73"/>
        <v>0.1953125</v>
      </c>
      <c r="B269" s="3">
        <v>6698</v>
      </c>
      <c r="C269" s="3">
        <v>7101</v>
      </c>
      <c r="D269" s="3">
        <v>5710</v>
      </c>
      <c r="E269" s="3">
        <v>11183</v>
      </c>
      <c r="F269" s="3">
        <v>11397</v>
      </c>
      <c r="G269" s="3">
        <v>11195</v>
      </c>
      <c r="H269" s="3">
        <f t="shared" si="66"/>
        <v>0.59894482696950724</v>
      </c>
      <c r="I269" s="3">
        <f t="shared" si="67"/>
        <v>0.62305869965780469</v>
      </c>
      <c r="J269" s="3">
        <f t="shared" si="68"/>
        <v>0.51004912907548017</v>
      </c>
      <c r="K269" s="1">
        <f t="shared" si="69"/>
        <v>0.57735088523426403</v>
      </c>
      <c r="L269" s="9">
        <f t="shared" si="54"/>
        <v>0.18144953091930405</v>
      </c>
      <c r="M269" s="14">
        <f t="shared" si="74"/>
        <v>0.14193243109277243</v>
      </c>
      <c r="N269" s="9">
        <f t="shared" si="75"/>
        <v>9.7803835864023969E-2</v>
      </c>
      <c r="O269" s="15">
        <f t="shared" si="76"/>
        <v>0.30461232580111575</v>
      </c>
    </row>
    <row r="270" spans="1:15" x14ac:dyDescent="0.25">
      <c r="A270" s="6">
        <f>A269/2</f>
        <v>9.765625E-2</v>
      </c>
      <c r="B270" s="3">
        <v>7738</v>
      </c>
      <c r="C270" s="3">
        <v>8125</v>
      </c>
      <c r="D270" s="3">
        <v>12764</v>
      </c>
      <c r="E270" s="3">
        <v>10910</v>
      </c>
      <c r="F270" s="3">
        <v>11210</v>
      </c>
      <c r="G270" s="3">
        <v>10478</v>
      </c>
      <c r="H270" s="3">
        <f t="shared" si="66"/>
        <v>0.70925756186984423</v>
      </c>
      <c r="I270" s="3">
        <f t="shared" si="67"/>
        <v>0.72479928635147195</v>
      </c>
      <c r="J270" s="3">
        <f t="shared" si="68"/>
        <v>1.2181714067570146</v>
      </c>
      <c r="K270" s="1">
        <f t="shared" si="69"/>
        <v>0.88407608499277701</v>
      </c>
      <c r="L270" s="9">
        <f t="shared" si="54"/>
        <v>-0.37986023303118688</v>
      </c>
      <c r="M270" s="16">
        <f t="shared" si="74"/>
        <v>-5.9940826260685975E-2</v>
      </c>
      <c r="N270" s="17">
        <f t="shared" si="75"/>
        <v>-8.8382316255750881E-2</v>
      </c>
      <c r="O270" s="18">
        <f t="shared" si="76"/>
        <v>-0.99125755657712333</v>
      </c>
    </row>
    <row r="274" spans="1:17" x14ac:dyDescent="0.25">
      <c r="F274" s="7"/>
      <c r="H274" s="7"/>
      <c r="I274" s="7"/>
      <c r="K274" s="7"/>
      <c r="L274" s="10"/>
      <c r="M274" s="2"/>
      <c r="N274" s="2"/>
      <c r="O274" s="2"/>
      <c r="P274" s="2"/>
    </row>
    <row r="275" spans="1:17" x14ac:dyDescent="0.25">
      <c r="F275" s="3"/>
      <c r="G275" s="3"/>
      <c r="H275" s="3"/>
      <c r="I275" s="3"/>
      <c r="J275" s="3"/>
      <c r="L275" s="9"/>
      <c r="N275" s="4"/>
      <c r="O275" s="4"/>
      <c r="P275" s="5"/>
    </row>
    <row r="276" spans="1:17" x14ac:dyDescent="0.25">
      <c r="F276" s="3"/>
      <c r="G276" s="3"/>
      <c r="H276" s="3"/>
      <c r="I276" s="3"/>
      <c r="J276" s="3"/>
      <c r="L276" s="9"/>
    </row>
    <row r="277" spans="1:17" x14ac:dyDescent="0.25">
      <c r="F277" s="3"/>
      <c r="G277" s="3"/>
      <c r="H277" s="3"/>
      <c r="I277" s="3"/>
      <c r="J277" s="3"/>
      <c r="L277" s="10"/>
      <c r="M277" s="10"/>
      <c r="N277" s="10"/>
      <c r="O277" s="10"/>
      <c r="P277" s="10"/>
      <c r="Q277" s="10"/>
    </row>
    <row r="278" spans="1:17" x14ac:dyDescent="0.25">
      <c r="F278" s="19"/>
      <c r="H278" s="3"/>
      <c r="I278" s="3"/>
      <c r="J278" s="3"/>
      <c r="L278" s="10"/>
      <c r="M278" s="10"/>
      <c r="N278" s="10"/>
      <c r="O278" s="10"/>
      <c r="P278" s="10"/>
      <c r="Q278" s="10"/>
    </row>
    <row r="279" spans="1:17" x14ac:dyDescent="0.25">
      <c r="F279" s="3"/>
      <c r="G279" s="3"/>
      <c r="H279" s="3"/>
      <c r="I279" s="3"/>
      <c r="J279" s="3"/>
      <c r="L279" s="10"/>
      <c r="M279" s="10"/>
      <c r="N279" s="10"/>
      <c r="O279" s="10"/>
      <c r="P279" s="10"/>
      <c r="Q279" s="10"/>
    </row>
    <row r="280" spans="1:17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L280" s="10"/>
      <c r="M280" s="10"/>
      <c r="N280" s="10"/>
      <c r="O280" s="10"/>
      <c r="P280" s="10"/>
      <c r="Q280" s="10"/>
    </row>
    <row r="281" spans="1:17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L281" s="10"/>
      <c r="M281" s="10"/>
      <c r="N281" s="10"/>
      <c r="O281" s="10"/>
      <c r="P281" s="10"/>
      <c r="Q281" s="10"/>
    </row>
    <row r="282" spans="1:17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L282" s="10"/>
      <c r="M282" s="10"/>
      <c r="N282" s="10"/>
      <c r="O282" s="10"/>
      <c r="P282" s="10"/>
      <c r="Q282" s="10"/>
    </row>
    <row r="283" spans="1:17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L283" s="10"/>
      <c r="M283" s="10"/>
      <c r="N283" s="10"/>
      <c r="O283" s="10"/>
      <c r="P283" s="10"/>
      <c r="Q283" s="10"/>
    </row>
    <row r="284" spans="1:17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L284" s="10"/>
      <c r="M284" s="10"/>
      <c r="N284" s="10"/>
      <c r="O284" s="10"/>
      <c r="P284" s="10"/>
      <c r="Q284" s="10"/>
    </row>
    <row r="285" spans="1:17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L285" s="10"/>
      <c r="M285" s="10"/>
      <c r="N285" s="10"/>
      <c r="O285" s="10"/>
      <c r="P285" s="10"/>
      <c r="Q285" s="10"/>
    </row>
    <row r="286" spans="1:17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L286" s="10"/>
      <c r="M286" s="10"/>
      <c r="N286" s="10"/>
      <c r="O286" s="10"/>
      <c r="P286" s="10"/>
      <c r="Q286" s="10"/>
    </row>
    <row r="287" spans="1:17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L287" s="10"/>
      <c r="M287" s="10"/>
      <c r="N287" s="10"/>
      <c r="O287" s="10"/>
      <c r="P287" s="10"/>
      <c r="Q287" s="10"/>
    </row>
    <row r="288" spans="1:17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L288" s="10"/>
      <c r="M288" s="10"/>
      <c r="N288" s="10"/>
      <c r="O288" s="10"/>
      <c r="P288" s="10"/>
      <c r="Q288" s="10"/>
    </row>
    <row r="289" spans="1:17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L289" s="10"/>
      <c r="M289" s="10"/>
      <c r="N289" s="10"/>
      <c r="O289" s="10"/>
      <c r="P289" s="10"/>
      <c r="Q289" s="10"/>
    </row>
    <row r="290" spans="1:17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L290" s="10"/>
      <c r="M290" s="10"/>
      <c r="N290" s="10"/>
      <c r="O290" s="10"/>
      <c r="P290" s="10"/>
      <c r="Q290" s="10"/>
    </row>
    <row r="291" spans="1:17" x14ac:dyDescent="0.25">
      <c r="A291" s="6"/>
      <c r="L291" s="10"/>
      <c r="M291" s="10"/>
      <c r="N291" s="10"/>
      <c r="O291" s="10"/>
      <c r="P291" s="10"/>
      <c r="Q291" s="10"/>
    </row>
    <row r="292" spans="1:17" x14ac:dyDescent="0.25">
      <c r="L292" s="10"/>
      <c r="M292" s="10"/>
      <c r="N292" s="10"/>
      <c r="O292" s="10"/>
      <c r="P292" s="10"/>
      <c r="Q292" s="10"/>
    </row>
    <row r="293" spans="1:17" x14ac:dyDescent="0.25">
      <c r="L293" s="10"/>
      <c r="M293" s="10"/>
      <c r="N293" s="10"/>
      <c r="O293" s="10"/>
      <c r="P293" s="10"/>
      <c r="Q293" s="10"/>
    </row>
    <row r="294" spans="1:17" x14ac:dyDescent="0.25">
      <c r="L294" s="10"/>
      <c r="M294" s="10"/>
      <c r="N294" s="10"/>
      <c r="O294" s="10"/>
      <c r="P294" s="10"/>
      <c r="Q294" s="10"/>
    </row>
  </sheetData>
  <phoneticPr fontId="11" type="noConversion"/>
  <conditionalFormatting sqref="I4 J5">
    <cfRule type="cellIs" dxfId="15" priority="24" operator="greaterThan">
      <formula>0.5</formula>
    </cfRule>
  </conditionalFormatting>
  <conditionalFormatting sqref="I68 J69">
    <cfRule type="cellIs" dxfId="14" priority="21" operator="greaterThan">
      <formula>0.5</formula>
    </cfRule>
  </conditionalFormatting>
  <conditionalFormatting sqref="I140 J141">
    <cfRule type="cellIs" dxfId="13" priority="18" operator="greaterThan">
      <formula>0.5</formula>
    </cfRule>
  </conditionalFormatting>
  <conditionalFormatting sqref="I171 J172">
    <cfRule type="cellIs" dxfId="12" priority="12" operator="greaterThan">
      <formula>0.5</formula>
    </cfRule>
  </conditionalFormatting>
  <conditionalFormatting sqref="I203">
    <cfRule type="cellIs" dxfId="11" priority="7" operator="greaterThan">
      <formula>0.5</formula>
    </cfRule>
  </conditionalFormatting>
  <conditionalFormatting sqref="I232">
    <cfRule type="cellIs" dxfId="10" priority="3" operator="greaterThan">
      <formula>0.5</formula>
    </cfRule>
  </conditionalFormatting>
  <conditionalFormatting sqref="I272">
    <cfRule type="cellIs" dxfId="9" priority="1" operator="greaterThan">
      <formula>0.5</formula>
    </cfRule>
  </conditionalFormatting>
  <conditionalFormatting sqref="J204">
    <cfRule type="cellIs" dxfId="8" priority="8" operator="greaterThan">
      <formula>0.5</formula>
    </cfRule>
  </conditionalFormatting>
  <conditionalFormatting sqref="J233">
    <cfRule type="cellIs" dxfId="7" priority="4" operator="greaterThan">
      <formula>0.5</formula>
    </cfRule>
  </conditionalFormatting>
  <conditionalFormatting sqref="J273">
    <cfRule type="cellIs" dxfId="6" priority="2" operator="greaterThan">
      <formula>0.5</formula>
    </cfRule>
  </conditionalFormatting>
  <conditionalFormatting sqref="L4:L202">
    <cfRule type="cellIs" dxfId="5" priority="9" operator="greaterThan">
      <formula>0.4</formula>
    </cfRule>
    <cfRule type="cellIs" dxfId="4" priority="10" operator="greaterThan">
      <formula>0.5</formula>
    </cfRule>
    <cfRule type="cellIs" dxfId="3" priority="11" operator="greaterThan">
      <formula>50</formula>
    </cfRule>
  </conditionalFormatting>
  <conditionalFormatting sqref="L231 L271 L295:L1048576">
    <cfRule type="cellIs" dxfId="2" priority="15" operator="greaterThan">
      <formula>0.4</formula>
    </cfRule>
    <cfRule type="cellIs" dxfId="1" priority="22" operator="greaterThan">
      <formula>0.5</formula>
    </cfRule>
    <cfRule type="cellIs" dxfId="0" priority="23" operator="greaterThan">
      <formula>50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MCE FDA kinase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大为 张</cp:lastModifiedBy>
  <cp:lastPrinted>2024-11-07T03:51:28Z</cp:lastPrinted>
  <dcterms:created xsi:type="dcterms:W3CDTF">2022-10-31T07:14:34Z</dcterms:created>
  <dcterms:modified xsi:type="dcterms:W3CDTF">2025-08-23T01:43:20Z</dcterms:modified>
</cp:coreProperties>
</file>