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9" i="1"/>
  <c r="L8" i="1"/>
  <c r="L7" i="1"/>
  <c r="L6" i="1"/>
  <c r="L5" i="1"/>
  <c r="L4" i="1" l="1"/>
  <c r="O10" i="1" l="1"/>
  <c r="K10" i="1"/>
  <c r="M10" i="1" s="1"/>
  <c r="O9" i="1"/>
  <c r="K9" i="1"/>
  <c r="P9" i="1" s="1"/>
  <c r="O8" i="1"/>
  <c r="K8" i="1"/>
  <c r="M8" i="1" s="1"/>
  <c r="O7" i="1"/>
  <c r="K7" i="1"/>
  <c r="M7" i="1" s="1"/>
  <c r="O6" i="1"/>
  <c r="K6" i="1"/>
  <c r="M6" i="1" s="1"/>
  <c r="M5" i="1"/>
  <c r="O5" i="1"/>
  <c r="K5" i="1"/>
  <c r="P5" i="1" s="1"/>
  <c r="O4" i="1"/>
  <c r="K4" i="1"/>
  <c r="M4" i="1" s="1"/>
  <c r="N7" i="1" l="1"/>
  <c r="N5" i="1"/>
  <c r="P7" i="1"/>
  <c r="N9" i="1"/>
  <c r="M9" i="1"/>
  <c r="N8" i="1"/>
  <c r="N6" i="1"/>
  <c r="P6" i="1"/>
  <c r="P8" i="1"/>
  <c r="N10" i="1"/>
  <c r="P10" i="1"/>
  <c r="N4" i="1"/>
  <c r="P4" i="1"/>
</calcChain>
</file>

<file path=xl/sharedStrings.xml><?xml version="1.0" encoding="utf-8"?>
<sst xmlns="http://schemas.openxmlformats.org/spreadsheetml/2006/main" count="24" uniqueCount="24">
  <si>
    <t>DAF</t>
  </si>
  <si>
    <t>C10:0(%)</t>
  </si>
  <si>
    <t>C12:0(%)</t>
  </si>
  <si>
    <t>C16:0 (%)</t>
  </si>
  <si>
    <t>C16:1(%)</t>
  </si>
  <si>
    <t>C18:0(%)</t>
  </si>
  <si>
    <t>C18:1(%)</t>
  </si>
  <si>
    <t>C18:2(%)</t>
  </si>
  <si>
    <t>C18:3(%)</t>
  </si>
  <si>
    <t>C20:4(%)</t>
  </si>
  <si>
    <t>(DU)</t>
    <phoneticPr fontId="2" type="noConversion"/>
  </si>
  <si>
    <t xml:space="preserve">Degree of unsaturation </t>
    <phoneticPr fontId="2" type="noConversion"/>
  </si>
  <si>
    <t xml:space="preserve">Chain length saturated factor </t>
    <phoneticPr fontId="2" type="noConversion"/>
  </si>
  <si>
    <t xml:space="preserve"> (LCSF)</t>
    <phoneticPr fontId="2" type="noConversion"/>
  </si>
  <si>
    <t>Cetane number</t>
    <phoneticPr fontId="2" type="noConversion"/>
  </si>
  <si>
    <t>(CN)</t>
    <phoneticPr fontId="2" type="noConversion"/>
  </si>
  <si>
    <t xml:space="preserve">Iodine value </t>
    <phoneticPr fontId="2" type="noConversion"/>
  </si>
  <si>
    <t>Cold filter plugging point</t>
    <phoneticPr fontId="2" type="noConversion"/>
  </si>
  <si>
    <t>Oxidation stability</t>
    <phoneticPr fontId="2" type="noConversion"/>
  </si>
  <si>
    <r>
      <t>(CFPP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°C)</t>
    </r>
    <phoneticPr fontId="2" type="noConversion"/>
  </si>
  <si>
    <r>
      <t>(OS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h)</t>
    </r>
    <phoneticPr fontId="2" type="noConversion"/>
  </si>
  <si>
    <t>(IV, g/100g)</t>
    <phoneticPr fontId="2" type="noConversion"/>
  </si>
  <si>
    <r>
      <t xml:space="preserve">FA compositions and </t>
    </r>
    <r>
      <rPr>
        <sz val="12"/>
        <color rgb="FF231F20"/>
        <rFont val="Times New Roman"/>
        <family val="1"/>
      </rPr>
      <t>t</t>
    </r>
    <r>
      <rPr>
        <sz val="12"/>
        <color theme="1"/>
        <rFont val="Times New Roman"/>
        <family val="1"/>
      </rPr>
      <t>heir relative proportions</t>
    </r>
  </si>
  <si>
    <r>
      <t xml:space="preserve">Table S1  Evaluation of the biodiesel fuel properties of oils from  developing </t>
    </r>
    <r>
      <rPr>
        <i/>
        <sz val="14"/>
        <color theme="1"/>
        <rFont val="Times New Roman"/>
        <family val="1"/>
      </rPr>
      <t>L.glauca</t>
    </r>
    <r>
      <rPr>
        <sz val="14"/>
        <color theme="1"/>
        <rFont val="Times New Roman"/>
        <family val="1"/>
      </rPr>
      <t xml:space="preserve"> fruits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</si>
</sst>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333333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0"/>
      <color rgb="FF000000"/>
      <name val="Calibri"/>
      <family val="2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99663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4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663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K17" sqref="K17"/>
    </sheetView>
  </sheetViews>
  <sheetFormatPr defaultColWidth="8.6640625" defaultRowHeight="13.8"/>
  <cols>
    <col min="1" max="10" width="8.6640625" style="1"/>
    <col min="11" max="11" width="19.44140625" style="1" customWidth="1"/>
    <col min="12" max="12" width="25.109375" style="1" customWidth="1"/>
    <col min="13" max="13" width="14.5546875" style="1" customWidth="1"/>
    <col min="14" max="14" width="13.33203125" style="1" customWidth="1"/>
    <col min="15" max="15" width="19.88671875" style="1" customWidth="1"/>
    <col min="16" max="16" width="15" style="1" customWidth="1"/>
    <col min="17" max="16384" width="8.6640625" style="1"/>
  </cols>
  <sheetData>
    <row r="1" spans="1:18" ht="31.8" customHeight="1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5"/>
      <c r="R1" s="5"/>
    </row>
    <row r="2" spans="1:18" ht="18" customHeight="1">
      <c r="A2" s="16"/>
      <c r="B2" s="27" t="s">
        <v>22</v>
      </c>
      <c r="C2" s="27"/>
      <c r="D2" s="27"/>
      <c r="E2" s="27"/>
      <c r="F2" s="27"/>
      <c r="G2" s="27"/>
      <c r="H2" s="27"/>
      <c r="I2" s="27"/>
      <c r="J2" s="27"/>
      <c r="K2" s="17" t="s">
        <v>11</v>
      </c>
      <c r="L2" s="18" t="s">
        <v>12</v>
      </c>
      <c r="M2" s="19" t="s">
        <v>14</v>
      </c>
      <c r="N2" s="20" t="s">
        <v>16</v>
      </c>
      <c r="O2" s="21" t="s">
        <v>17</v>
      </c>
      <c r="P2" s="22" t="s">
        <v>18</v>
      </c>
      <c r="Q2" s="5"/>
      <c r="R2" s="5"/>
    </row>
    <row r="3" spans="1:18" ht="14.4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9" t="s">
        <v>10</v>
      </c>
      <c r="L3" s="10" t="s">
        <v>13</v>
      </c>
      <c r="M3" s="11" t="s">
        <v>15</v>
      </c>
      <c r="N3" s="12" t="s">
        <v>21</v>
      </c>
      <c r="O3" s="13" t="s">
        <v>19</v>
      </c>
      <c r="P3" s="14" t="s">
        <v>20</v>
      </c>
      <c r="Q3" s="6"/>
      <c r="R3" s="6"/>
    </row>
    <row r="4" spans="1:18">
      <c r="A4" s="6">
        <v>25</v>
      </c>
      <c r="B4" s="6">
        <v>2.38</v>
      </c>
      <c r="C4" s="6">
        <v>0</v>
      </c>
      <c r="D4" s="6">
        <v>21.02</v>
      </c>
      <c r="E4" s="6">
        <v>0</v>
      </c>
      <c r="F4" s="6">
        <v>4.43</v>
      </c>
      <c r="G4" s="6">
        <v>21.79</v>
      </c>
      <c r="H4" s="6">
        <v>29.75</v>
      </c>
      <c r="I4" s="6">
        <v>7.16</v>
      </c>
      <c r="J4" s="6">
        <v>13.47</v>
      </c>
      <c r="K4" s="6">
        <f>E4+G4+2*H4+3*I4+4*J4</f>
        <v>156.65</v>
      </c>
      <c r="L4" s="6">
        <f t="shared" ref="L4:L10" si="0">(-12.5*B4+5*C4+30.55*D4+39.1*F4)/100</f>
        <v>7.8562400000000006</v>
      </c>
      <c r="M4" s="6">
        <f>-0.1209*K4+65.0958</f>
        <v>46.156814999999995</v>
      </c>
      <c r="N4" s="6">
        <f>0.6683*K4+25.0364</f>
        <v>129.725595</v>
      </c>
      <c r="O4" s="6">
        <f>1.7556*L4-14.772</f>
        <v>-0.97958505599999945</v>
      </c>
      <c r="P4" s="15">
        <f>-0.0384*K4+7.7704</f>
        <v>1.755040000000001</v>
      </c>
      <c r="Q4" s="2"/>
    </row>
    <row r="5" spans="1:18">
      <c r="A5" s="6">
        <v>50</v>
      </c>
      <c r="B5" s="6">
        <v>3.57</v>
      </c>
      <c r="C5" s="6">
        <v>1.69</v>
      </c>
      <c r="D5" s="6">
        <v>21.61</v>
      </c>
      <c r="E5" s="6">
        <v>0</v>
      </c>
      <c r="F5" s="6">
        <v>5.22</v>
      </c>
      <c r="G5" s="6">
        <v>22.19</v>
      </c>
      <c r="H5" s="6">
        <v>30.71</v>
      </c>
      <c r="I5" s="6">
        <v>6.21</v>
      </c>
      <c r="J5" s="6">
        <v>8.8000000000000007</v>
      </c>
      <c r="K5" s="6">
        <f t="shared" ref="K5:K10" si="1">E5+G5+2*H5+3*I5+4*J5</f>
        <v>137.44</v>
      </c>
      <c r="L5" s="6">
        <f t="shared" si="0"/>
        <v>8.2811250000000012</v>
      </c>
      <c r="M5" s="6">
        <f t="shared" ref="M5:M10" si="2">-0.1209*K5+65.0958</f>
        <v>48.479303999999999</v>
      </c>
      <c r="N5" s="6">
        <f t="shared" ref="N5:N10" si="3">0.6683*K5+25.0364</f>
        <v>116.887552</v>
      </c>
      <c r="O5" s="6">
        <f t="shared" ref="O5:O10" si="4">1.7556*L5-14.772</f>
        <v>-0.23365694999999853</v>
      </c>
      <c r="P5" s="15">
        <f t="shared" ref="P5:P10" si="5">-0.0384*K5+7.7704</f>
        <v>2.4927040000000007</v>
      </c>
      <c r="Q5" s="2"/>
    </row>
    <row r="6" spans="1:18">
      <c r="A6" s="6">
        <v>75</v>
      </c>
      <c r="B6" s="6">
        <v>13.49</v>
      </c>
      <c r="C6" s="6">
        <v>4.42</v>
      </c>
      <c r="D6" s="6">
        <v>21.23</v>
      </c>
      <c r="E6" s="6">
        <v>0</v>
      </c>
      <c r="F6" s="6">
        <v>3</v>
      </c>
      <c r="G6" s="6">
        <v>33.78</v>
      </c>
      <c r="H6" s="6">
        <v>20.170000000000002</v>
      </c>
      <c r="I6" s="6">
        <v>0.96</v>
      </c>
      <c r="J6" s="6">
        <v>2.95</v>
      </c>
      <c r="K6" s="6">
        <f t="shared" si="1"/>
        <v>88.8</v>
      </c>
      <c r="L6" s="6">
        <f t="shared" si="0"/>
        <v>6.1935149999999997</v>
      </c>
      <c r="M6" s="6">
        <f t="shared" si="2"/>
        <v>54.359879999999997</v>
      </c>
      <c r="N6" s="6">
        <f t="shared" si="3"/>
        <v>84.381439999999998</v>
      </c>
      <c r="O6" s="6">
        <f t="shared" si="4"/>
        <v>-3.8986650660000013</v>
      </c>
      <c r="P6" s="15">
        <f t="shared" si="5"/>
        <v>4.3604800000000008</v>
      </c>
      <c r="Q6" s="2"/>
    </row>
    <row r="7" spans="1:18">
      <c r="A7" s="6">
        <v>100</v>
      </c>
      <c r="B7" s="6">
        <v>11.22</v>
      </c>
      <c r="C7" s="6">
        <v>8.1999999999999993</v>
      </c>
      <c r="D7" s="6">
        <v>22.06</v>
      </c>
      <c r="E7" s="6">
        <v>1.01</v>
      </c>
      <c r="F7" s="6">
        <v>1.1299999999999999</v>
      </c>
      <c r="G7" s="6">
        <v>39.26</v>
      </c>
      <c r="H7" s="6">
        <v>16.27</v>
      </c>
      <c r="I7" s="6">
        <v>0.85</v>
      </c>
      <c r="J7" s="6">
        <v>0</v>
      </c>
      <c r="K7" s="6">
        <f t="shared" si="1"/>
        <v>75.36</v>
      </c>
      <c r="L7" s="6">
        <f t="shared" si="0"/>
        <v>6.1886599999999996</v>
      </c>
      <c r="M7" s="6">
        <f t="shared" si="2"/>
        <v>55.984775999999997</v>
      </c>
      <c r="N7" s="6">
        <f t="shared" si="3"/>
        <v>75.399487999999991</v>
      </c>
      <c r="O7" s="6">
        <f t="shared" si="4"/>
        <v>-3.9071885040000005</v>
      </c>
      <c r="P7" s="15">
        <f t="shared" si="5"/>
        <v>4.8765760000000009</v>
      </c>
      <c r="Q7" s="2"/>
    </row>
    <row r="8" spans="1:18">
      <c r="A8" s="6">
        <v>125</v>
      </c>
      <c r="B8" s="6">
        <v>5.44</v>
      </c>
      <c r="C8" s="6">
        <v>5.71</v>
      </c>
      <c r="D8" s="6">
        <v>23.22</v>
      </c>
      <c r="E8" s="6">
        <v>3.63</v>
      </c>
      <c r="F8" s="6">
        <v>0.97</v>
      </c>
      <c r="G8" s="6">
        <v>43.83</v>
      </c>
      <c r="H8" s="6">
        <v>16.41</v>
      </c>
      <c r="I8" s="6">
        <v>0.79</v>
      </c>
      <c r="J8" s="6">
        <v>0</v>
      </c>
      <c r="K8" s="6">
        <f t="shared" si="1"/>
        <v>82.65</v>
      </c>
      <c r="L8" s="6">
        <f t="shared" si="0"/>
        <v>7.0784799999999999</v>
      </c>
      <c r="M8" s="6">
        <f t="shared" si="2"/>
        <v>55.103414999999998</v>
      </c>
      <c r="N8" s="6">
        <f t="shared" si="3"/>
        <v>80.271395000000012</v>
      </c>
      <c r="O8" s="6">
        <f t="shared" si="4"/>
        <v>-2.3450205119999996</v>
      </c>
      <c r="P8" s="15">
        <f t="shared" si="5"/>
        <v>4.5966400000000007</v>
      </c>
      <c r="Q8" s="2"/>
    </row>
    <row r="9" spans="1:18">
      <c r="A9" s="6">
        <v>150</v>
      </c>
      <c r="B9" s="6">
        <v>1.96</v>
      </c>
      <c r="C9" s="6">
        <v>5.7</v>
      </c>
      <c r="D9" s="6">
        <v>19.05</v>
      </c>
      <c r="E9" s="6">
        <v>4.57</v>
      </c>
      <c r="F9" s="6">
        <v>0.78</v>
      </c>
      <c r="G9" s="6">
        <v>49.92</v>
      </c>
      <c r="H9" s="6">
        <v>17.57</v>
      </c>
      <c r="I9" s="6">
        <v>0.45</v>
      </c>
      <c r="J9" s="6">
        <v>0</v>
      </c>
      <c r="K9" s="23">
        <f t="shared" si="1"/>
        <v>90.97999999999999</v>
      </c>
      <c r="L9" s="23">
        <f t="shared" si="0"/>
        <v>6.1647550000000013</v>
      </c>
      <c r="M9" s="23">
        <f t="shared" si="2"/>
        <v>54.096317999999997</v>
      </c>
      <c r="N9" s="23">
        <f t="shared" si="3"/>
        <v>85.838334000000003</v>
      </c>
      <c r="O9" s="23">
        <f t="shared" si="4"/>
        <v>-3.949156121999998</v>
      </c>
      <c r="P9" s="24">
        <f t="shared" si="5"/>
        <v>4.2767680000000006</v>
      </c>
      <c r="Q9" s="2"/>
    </row>
    <row r="10" spans="1:18">
      <c r="A10" s="7">
        <v>175</v>
      </c>
      <c r="B10" s="7">
        <v>1.79</v>
      </c>
      <c r="C10" s="7">
        <v>5.67</v>
      </c>
      <c r="D10" s="7">
        <v>19.73</v>
      </c>
      <c r="E10" s="7">
        <v>5.54</v>
      </c>
      <c r="F10" s="7">
        <v>0.47</v>
      </c>
      <c r="G10" s="7">
        <v>48.22</v>
      </c>
      <c r="H10" s="7">
        <v>17.95</v>
      </c>
      <c r="I10" s="7">
        <v>0.63</v>
      </c>
      <c r="J10" s="7">
        <v>0</v>
      </c>
      <c r="K10" s="25">
        <f t="shared" si="1"/>
        <v>91.55</v>
      </c>
      <c r="L10" s="25">
        <f t="shared" si="0"/>
        <v>6.2710350000000004</v>
      </c>
      <c r="M10" s="25">
        <f t="shared" si="2"/>
        <v>54.027405000000002</v>
      </c>
      <c r="N10" s="25">
        <f t="shared" si="3"/>
        <v>86.219265000000007</v>
      </c>
      <c r="O10" s="25">
        <f t="shared" si="4"/>
        <v>-3.7625709539999992</v>
      </c>
      <c r="P10" s="25">
        <f t="shared" si="5"/>
        <v>4.2548800000000009</v>
      </c>
      <c r="Q10" s="2"/>
    </row>
    <row r="11" spans="1:18">
      <c r="B11" s="4"/>
    </row>
    <row r="12" spans="1:18" ht="14.4">
      <c r="K12" s="3"/>
    </row>
    <row r="19" spans="1:11" ht="14.4">
      <c r="A19" s="3"/>
    </row>
    <row r="20" spans="1:11" ht="14.4">
      <c r="K20" s="3"/>
    </row>
    <row r="27" spans="1:11" ht="14.4">
      <c r="A27"/>
    </row>
  </sheetData>
  <mergeCells count="2">
    <mergeCell ref="A1:P1"/>
    <mergeCell ref="B2:J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2017-04-28T07:36:38Z</dcterms:modified>
</cp:coreProperties>
</file>