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usdagcc-my.sharepoint.com/personal/glen_scoles_usda_gov/Documents/Documents/Manuscripts/Manuscripts - Active/Aquaporin-2 vaccination/Data/"/>
    </mc:Choice>
  </mc:AlternateContent>
  <xr:revisionPtr revIDLastSave="0" documentId="8_{6EEA44BB-B841-4865-83EC-8D998FE412CC}" xr6:coauthVersionLast="47" xr6:coauthVersionMax="47" xr10:uidLastSave="{00000000-0000-0000-0000-000000000000}"/>
  <bookViews>
    <workbookView xWindow="-23040" yWindow="-11565" windowWidth="21600" windowHeight="14910" activeTab="3" xr2:uid="{00000000-000D-0000-FFFF-FFFF00000000}"/>
  </bookViews>
  <sheets>
    <sheet name="plate reader results" sheetId="1" r:id="rId1"/>
    <sheet name="Peptide #1 analysis" sheetId="2" r:id="rId2"/>
    <sheet name="Peptide #2 analysis" sheetId="3" r:id="rId3"/>
    <sheet name="Peptide #3 analysis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3" i="3" l="1"/>
  <c r="G33" i="3"/>
  <c r="I33" i="3"/>
  <c r="G57" i="3"/>
  <c r="G58" i="3"/>
  <c r="H58" i="3"/>
  <c r="J33" i="3"/>
  <c r="U5" i="4"/>
  <c r="G9" i="4"/>
  <c r="H9" i="4"/>
  <c r="H32" i="4"/>
  <c r="G32" i="4"/>
  <c r="H15" i="4"/>
  <c r="G15" i="4"/>
  <c r="I15" i="4"/>
  <c r="H21" i="4"/>
  <c r="G21" i="4"/>
  <c r="I21" i="4"/>
  <c r="H38" i="4"/>
  <c r="G38" i="4"/>
  <c r="I38" i="4"/>
  <c r="G61" i="4"/>
  <c r="G62" i="4"/>
  <c r="H62" i="4"/>
  <c r="J38" i="4"/>
  <c r="J15" i="4"/>
  <c r="H37" i="4"/>
  <c r="G37" i="4"/>
  <c r="I37" i="4"/>
  <c r="J37" i="4"/>
  <c r="H10" i="4"/>
  <c r="G10" i="4"/>
  <c r="I10" i="4"/>
  <c r="J10" i="4"/>
  <c r="H36" i="4"/>
  <c r="G36" i="4"/>
  <c r="I36" i="4"/>
  <c r="J36" i="4"/>
  <c r="H35" i="4"/>
  <c r="G35" i="4"/>
  <c r="I35" i="4"/>
  <c r="J35" i="4"/>
  <c r="H34" i="4"/>
  <c r="G34" i="4"/>
  <c r="I34" i="4"/>
  <c r="J34" i="4"/>
  <c r="H33" i="4"/>
  <c r="G33" i="4"/>
  <c r="I33" i="4"/>
  <c r="J33" i="4"/>
  <c r="H25" i="4"/>
  <c r="G25" i="4"/>
  <c r="I25" i="4"/>
  <c r="J25" i="4"/>
  <c r="H24" i="4"/>
  <c r="G24" i="4"/>
  <c r="I24" i="4"/>
  <c r="J24" i="4"/>
  <c r="H23" i="4"/>
  <c r="G23" i="4"/>
  <c r="I23" i="4"/>
  <c r="J23" i="4"/>
  <c r="H22" i="4"/>
  <c r="G22" i="4"/>
  <c r="I22" i="4"/>
  <c r="J22" i="4"/>
  <c r="J21" i="4"/>
  <c r="H14" i="4"/>
  <c r="G14" i="4"/>
  <c r="I14" i="4"/>
  <c r="J14" i="4"/>
  <c r="H13" i="4"/>
  <c r="G13" i="4"/>
  <c r="I13" i="4"/>
  <c r="J13" i="4"/>
  <c r="H12" i="4"/>
  <c r="G12" i="4"/>
  <c r="I12" i="4"/>
  <c r="J12" i="4"/>
  <c r="H11" i="4"/>
  <c r="G11" i="4"/>
  <c r="I11" i="4"/>
  <c r="J11" i="4"/>
  <c r="H9" i="3"/>
  <c r="G9" i="3"/>
  <c r="I9" i="3"/>
  <c r="J9" i="3"/>
  <c r="H32" i="3"/>
  <c r="G32" i="3"/>
  <c r="I32" i="3"/>
  <c r="J32" i="3"/>
  <c r="H31" i="3"/>
  <c r="G31" i="3"/>
  <c r="I31" i="3"/>
  <c r="J31" i="3"/>
  <c r="H30" i="3"/>
  <c r="G30" i="3"/>
  <c r="I30" i="3"/>
  <c r="J30" i="3"/>
  <c r="H29" i="3"/>
  <c r="G29" i="3"/>
  <c r="I29" i="3"/>
  <c r="J29" i="3"/>
  <c r="H23" i="3"/>
  <c r="G23" i="3"/>
  <c r="I23" i="3"/>
  <c r="J23" i="3"/>
  <c r="H22" i="3"/>
  <c r="G22" i="3"/>
  <c r="I22" i="3"/>
  <c r="J22" i="3"/>
  <c r="H21" i="3"/>
  <c r="G21" i="3"/>
  <c r="I21" i="3"/>
  <c r="J21" i="3"/>
  <c r="H20" i="3"/>
  <c r="G20" i="3"/>
  <c r="I20" i="3"/>
  <c r="J20" i="3"/>
  <c r="H19" i="3"/>
  <c r="G19" i="3"/>
  <c r="I19" i="3"/>
  <c r="J19" i="3"/>
  <c r="H13" i="3"/>
  <c r="G13" i="3"/>
  <c r="I13" i="3"/>
  <c r="J13" i="3"/>
  <c r="H12" i="3"/>
  <c r="G12" i="3"/>
  <c r="I12" i="3"/>
  <c r="J12" i="3"/>
  <c r="H11" i="3"/>
  <c r="G11" i="3"/>
  <c r="I11" i="3"/>
  <c r="J11" i="3"/>
  <c r="H10" i="3"/>
  <c r="G10" i="3"/>
  <c r="I10" i="3"/>
  <c r="J10" i="3"/>
  <c r="H28" i="2"/>
  <c r="G28" i="2"/>
  <c r="I28" i="2"/>
  <c r="G57" i="2"/>
  <c r="G58" i="2"/>
  <c r="H58" i="2"/>
  <c r="J28" i="2"/>
  <c r="H27" i="2"/>
  <c r="G27" i="2"/>
  <c r="I27" i="2"/>
  <c r="J27" i="2"/>
  <c r="H26" i="2"/>
  <c r="G26" i="2"/>
  <c r="I26" i="2"/>
  <c r="J26" i="2"/>
  <c r="H25" i="2"/>
  <c r="G25" i="2"/>
  <c r="I25" i="2"/>
  <c r="J25" i="2"/>
  <c r="H24" i="2"/>
  <c r="G24" i="2"/>
  <c r="I24" i="2"/>
  <c r="J24" i="2"/>
  <c r="H14" i="2"/>
  <c r="G14" i="2"/>
  <c r="I14" i="2"/>
  <c r="J14" i="2"/>
  <c r="H18" i="2"/>
  <c r="G18" i="2"/>
  <c r="I18" i="2"/>
  <c r="J18" i="2"/>
  <c r="H17" i="2"/>
  <c r="G17" i="2"/>
  <c r="I17" i="2"/>
  <c r="J17" i="2"/>
  <c r="H16" i="2"/>
  <c r="G16" i="2"/>
  <c r="I16" i="2"/>
  <c r="J16" i="2"/>
  <c r="H15" i="2"/>
  <c r="G15" i="2"/>
  <c r="I15" i="2"/>
  <c r="J15" i="2"/>
  <c r="H4" i="2"/>
  <c r="G4" i="2"/>
  <c r="I4" i="2"/>
  <c r="J4" i="2"/>
  <c r="H8" i="2"/>
  <c r="G8" i="2"/>
  <c r="I8" i="2"/>
  <c r="J8" i="2"/>
  <c r="H7" i="2"/>
  <c r="G7" i="2"/>
  <c r="I7" i="2"/>
  <c r="J7" i="2"/>
  <c r="H6" i="2"/>
  <c r="G6" i="2"/>
  <c r="I6" i="2"/>
  <c r="J6" i="2"/>
  <c r="H5" i="2"/>
  <c r="G5" i="2"/>
  <c r="I5" i="2"/>
  <c r="J5" i="2"/>
  <c r="G14" i="3"/>
  <c r="G4" i="3"/>
  <c r="G28" i="3"/>
  <c r="G27" i="3"/>
  <c r="G26" i="3"/>
  <c r="G25" i="3"/>
  <c r="G24" i="3"/>
  <c r="G18" i="3"/>
  <c r="G17" i="3"/>
  <c r="G16" i="3"/>
  <c r="G15" i="3"/>
  <c r="G8" i="3"/>
  <c r="G7" i="3"/>
  <c r="G6" i="3"/>
  <c r="G5" i="3"/>
  <c r="H5" i="4"/>
  <c r="H6" i="4"/>
  <c r="H7" i="4"/>
  <c r="H8" i="4"/>
  <c r="H16" i="4"/>
  <c r="H17" i="4"/>
  <c r="H18" i="4"/>
  <c r="H19" i="4"/>
  <c r="H20" i="4"/>
  <c r="H27" i="4"/>
  <c r="H28" i="4"/>
  <c r="H29" i="4"/>
  <c r="H30" i="4"/>
  <c r="H31" i="4"/>
  <c r="H4" i="4"/>
  <c r="G5" i="4"/>
  <c r="G6" i="4"/>
  <c r="G7" i="4"/>
  <c r="G8" i="4"/>
  <c r="G16" i="4"/>
  <c r="G17" i="4"/>
  <c r="G18" i="4"/>
  <c r="G19" i="4"/>
  <c r="G20" i="4"/>
  <c r="G27" i="4"/>
  <c r="G28" i="4"/>
  <c r="G29" i="4"/>
  <c r="G30" i="4"/>
  <c r="G31" i="4"/>
  <c r="G4" i="4"/>
  <c r="H5" i="3"/>
  <c r="H6" i="3"/>
  <c r="H7" i="3"/>
  <c r="H8" i="3"/>
  <c r="H14" i="3"/>
  <c r="H15" i="3"/>
  <c r="H16" i="3"/>
  <c r="H17" i="3"/>
  <c r="H18" i="3"/>
  <c r="H24" i="3"/>
  <c r="H25" i="3"/>
  <c r="H26" i="3"/>
  <c r="H27" i="3"/>
  <c r="H28" i="3"/>
  <c r="H4" i="3"/>
  <c r="H12" i="2"/>
  <c r="H11" i="2"/>
  <c r="H10" i="2"/>
  <c r="H9" i="2"/>
  <c r="H23" i="2"/>
  <c r="H22" i="2"/>
  <c r="H21" i="2"/>
  <c r="H20" i="2"/>
  <c r="H19" i="2"/>
  <c r="H33" i="2"/>
  <c r="H32" i="2"/>
  <c r="H31" i="2"/>
  <c r="H30" i="2"/>
  <c r="H29" i="2"/>
  <c r="H13" i="2"/>
  <c r="G12" i="2"/>
  <c r="G11" i="2"/>
  <c r="G10" i="2"/>
  <c r="G9" i="2"/>
  <c r="G23" i="2"/>
  <c r="G22" i="2"/>
  <c r="G21" i="2"/>
  <c r="G20" i="2"/>
  <c r="G19" i="2"/>
  <c r="G33" i="2"/>
  <c r="G32" i="2"/>
  <c r="G31" i="2"/>
  <c r="G30" i="2"/>
  <c r="G29" i="2"/>
  <c r="G13" i="2"/>
</calcChain>
</file>

<file path=xl/sharedStrings.xml><?xml version="1.0" encoding="utf-8"?>
<sst xmlns="http://schemas.openxmlformats.org/spreadsheetml/2006/main" count="439" uniqueCount="48">
  <si>
    <t>A</t>
  </si>
  <si>
    <t>Blank 450</t>
  </si>
  <si>
    <t>B</t>
  </si>
  <si>
    <t>C</t>
  </si>
  <si>
    <t>D</t>
  </si>
  <si>
    <t>E</t>
  </si>
  <si>
    <t>F</t>
  </si>
  <si>
    <t>G</t>
  </si>
  <si>
    <t>H</t>
  </si>
  <si>
    <t>C1551</t>
  </si>
  <si>
    <t>PI</t>
  </si>
  <si>
    <t>8wk</t>
  </si>
  <si>
    <t>C1553</t>
  </si>
  <si>
    <t>C1554</t>
  </si>
  <si>
    <t>Dilution</t>
  </si>
  <si>
    <t>Read 1</t>
  </si>
  <si>
    <t>Read 2</t>
  </si>
  <si>
    <t>Read 3</t>
  </si>
  <si>
    <t>Calf</t>
  </si>
  <si>
    <t>Time</t>
  </si>
  <si>
    <t>Avg</t>
  </si>
  <si>
    <t>STDEV</t>
  </si>
  <si>
    <t>1:1024</t>
  </si>
  <si>
    <t>1:512</t>
  </si>
  <si>
    <t>1:256</t>
  </si>
  <si>
    <t>1:128</t>
  </si>
  <si>
    <t>1:64</t>
  </si>
  <si>
    <t>10wk</t>
  </si>
  <si>
    <t>C1551-10wk</t>
  </si>
  <si>
    <t>C1551-PI</t>
  </si>
  <si>
    <t>C1553-10wk</t>
  </si>
  <si>
    <t>C1553-PI</t>
  </si>
  <si>
    <t>C1554-10wk</t>
  </si>
  <si>
    <t>C1554-PI</t>
  </si>
  <si>
    <t>AVG</t>
  </si>
  <si>
    <t>C1551-8wk</t>
  </si>
  <si>
    <t>C1553-8wk</t>
  </si>
  <si>
    <t>C1554-8wk</t>
  </si>
  <si>
    <t>Plate #1</t>
  </si>
  <si>
    <t>Plate #2</t>
  </si>
  <si>
    <t>Plate #3</t>
  </si>
  <si>
    <t>AQP2 Peptide #1-BSA ELISA results - 8/1/18</t>
  </si>
  <si>
    <t>AQP2 Peptide #2-BSA ELISA results - 8/1/18</t>
  </si>
  <si>
    <t>AQP2 Peptide #3-BSA ELISA results - 8/1/18</t>
  </si>
  <si>
    <t>mean of negative controls</t>
  </si>
  <si>
    <t>SD</t>
  </si>
  <si>
    <t>Ave plus SD</t>
  </si>
  <si>
    <t>1:2048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</si>
</sst>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164" fontId="0" fillId="3" borderId="2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49" fontId="0" fillId="4" borderId="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/>
    <xf numFmtId="0" fontId="0" fillId="4" borderId="2" xfId="0" applyFill="1" applyBorder="1"/>
    <xf numFmtId="0" fontId="0" fillId="4" borderId="0" xfId="0" applyFill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applyFill="1" applyBorder="1"/>
    <xf numFmtId="49" fontId="0" fillId="0" borderId="2" xfId="0" applyNumberFormat="1" applyBorder="1"/>
    <xf numFmtId="164" fontId="7" fillId="0" borderId="2" xfId="0" applyNumberFormat="1" applyFont="1" applyBorder="1" applyAlignment="1">
      <alignment horizontal="center"/>
    </xf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 Peptide #1-BSA dilution series</a:t>
            </a:r>
          </a:p>
        </c:rich>
      </c:tx>
      <c:layout>
        <c:manualLayout>
          <c:xMode val="edge"/>
          <c:yMode val="edge"/>
          <c:x val="0.23188488275872801"/>
          <c:y val="2.096991407803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65250989967699"/>
          <c:y val="0.136575111151228"/>
          <c:w val="0.65321499446715503"/>
          <c:h val="0.74791016977324998"/>
        </c:manualLayout>
      </c:layout>
      <c:lineChart>
        <c:grouping val="standard"/>
        <c:varyColors val="0"/>
        <c:ser>
          <c:idx val="0"/>
          <c:order val="0"/>
          <c:tx>
            <c:strRef>
              <c:f>'Peptide #1 analysis'!$L$5</c:f>
              <c:strCache>
                <c:ptCount val="1"/>
                <c:pt idx="0">
                  <c:v>C1551-8wk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 analysis'!$T$5:$X$5</c:f>
                <c:numCache>
                  <c:formatCode>General</c:formatCode>
                  <c:ptCount val="5"/>
                  <c:pt idx="0">
                    <c:v>3.6055512754639887E-3</c:v>
                  </c:pt>
                  <c:pt idx="1">
                    <c:v>3.7541088600802901E-2</c:v>
                  </c:pt>
                  <c:pt idx="2">
                    <c:v>2.088061301782099E-2</c:v>
                  </c:pt>
                  <c:pt idx="3">
                    <c:v>6.7263164758531488E-2</c:v>
                  </c:pt>
                  <c:pt idx="4">
                    <c:v>0.11613067352484198</c:v>
                  </c:pt>
                </c:numCache>
              </c:numRef>
            </c:plus>
            <c:minus>
              <c:numRef>
                <c:f>'Peptide #1 analysis'!$T$5:$X$5</c:f>
                <c:numCache>
                  <c:formatCode>General</c:formatCode>
                  <c:ptCount val="5"/>
                  <c:pt idx="0">
                    <c:v>3.6055512754639887E-3</c:v>
                  </c:pt>
                  <c:pt idx="1">
                    <c:v>3.7541088600802901E-2</c:v>
                  </c:pt>
                  <c:pt idx="2">
                    <c:v>2.088061301782099E-2</c:v>
                  </c:pt>
                  <c:pt idx="3">
                    <c:v>6.7263164758531488E-2</c:v>
                  </c:pt>
                  <c:pt idx="4">
                    <c:v>0.11613067352484198</c:v>
                  </c:pt>
                </c:numCache>
              </c:numRef>
            </c:minus>
          </c:errBars>
          <c:cat>
            <c:strRef>
              <c:f>'Peptide #1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#1 analysis'!$M$5:$Q$5</c:f>
              <c:numCache>
                <c:formatCode>0.0000</c:formatCode>
                <c:ptCount val="5"/>
                <c:pt idx="0">
                  <c:v>1.7999999999999999E-2</c:v>
                </c:pt>
                <c:pt idx="1">
                  <c:v>7.5333333333333335E-2</c:v>
                </c:pt>
                <c:pt idx="2">
                  <c:v>0.13299999999999998</c:v>
                </c:pt>
                <c:pt idx="3">
                  <c:v>0.31633333333333336</c:v>
                </c:pt>
                <c:pt idx="4">
                  <c:v>0.53233333333333333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0-4110-89C0-F45A5683AFB2}"/>
            </c:ext>
          </c:extLst>
        </c:ser>
        <c:ser>
          <c:idx val="1"/>
          <c:order val="1"/>
          <c:tx>
            <c:strRef>
              <c:f>'Peptide #1 analysis'!$L$6</c:f>
              <c:strCache>
                <c:ptCount val="1"/>
                <c:pt idx="0">
                  <c:v>C1551-PI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 analysis'!$T$6:$X$6</c:f>
                <c:numCache>
                  <c:formatCode>General</c:formatCode>
                  <c:ptCount val="5"/>
                  <c:pt idx="0">
                    <c:v>1.7320508075688772E-3</c:v>
                  </c:pt>
                  <c:pt idx="1">
                    <c:v>5.2915026221291815E-3</c:v>
                  </c:pt>
                  <c:pt idx="2">
                    <c:v>5.7735026918962623E-4</c:v>
                  </c:pt>
                  <c:pt idx="3">
                    <c:v>4.0414518843273801E-3</c:v>
                  </c:pt>
                  <c:pt idx="4">
                    <c:v>1.1547005383792505E-3</c:v>
                  </c:pt>
                </c:numCache>
              </c:numRef>
            </c:plus>
            <c:minus>
              <c:numRef>
                <c:f>'Peptide #1 analysis'!$T$6:$X$6</c:f>
                <c:numCache>
                  <c:formatCode>General</c:formatCode>
                  <c:ptCount val="5"/>
                  <c:pt idx="0">
                    <c:v>1.7320508075688772E-3</c:v>
                  </c:pt>
                  <c:pt idx="1">
                    <c:v>5.2915026221291815E-3</c:v>
                  </c:pt>
                  <c:pt idx="2">
                    <c:v>5.7735026918962623E-4</c:v>
                  </c:pt>
                  <c:pt idx="3">
                    <c:v>4.0414518843273801E-3</c:v>
                  </c:pt>
                  <c:pt idx="4">
                    <c:v>1.1547005383792505E-3</c:v>
                  </c:pt>
                </c:numCache>
              </c:numRef>
            </c:minus>
          </c:errBars>
          <c:cat>
            <c:strRef>
              <c:f>'Peptide #1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#1 analysis'!$M$6:$Q$6</c:f>
              <c:numCache>
                <c:formatCode>0.0000</c:formatCode>
                <c:ptCount val="5"/>
                <c:pt idx="0">
                  <c:v>5.0000000000000001E-3</c:v>
                </c:pt>
                <c:pt idx="1">
                  <c:v>8.0000000000000002E-3</c:v>
                </c:pt>
                <c:pt idx="2">
                  <c:v>9.3333333333333324E-3</c:v>
                </c:pt>
                <c:pt idx="3">
                  <c:v>1.7333333333333333E-2</c:v>
                </c:pt>
                <c:pt idx="4">
                  <c:v>2.5666666666666671E-2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0-4110-89C0-F45A5683AFB2}"/>
            </c:ext>
          </c:extLst>
        </c:ser>
        <c:ser>
          <c:idx val="2"/>
          <c:order val="2"/>
          <c:tx>
            <c:strRef>
              <c:f>'Peptide #1 analysis'!$L$7</c:f>
              <c:strCache>
                <c:ptCount val="1"/>
                <c:pt idx="0">
                  <c:v>C1553-8wk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 analysis'!$T$7:$X$7</c:f>
                <c:numCache>
                  <c:formatCode>General</c:formatCode>
                  <c:ptCount val="5"/>
                  <c:pt idx="0">
                    <c:v>1.1547005383792516E-3</c:v>
                  </c:pt>
                  <c:pt idx="1">
                    <c:v>2E-3</c:v>
                  </c:pt>
                  <c:pt idx="2">
                    <c:v>1.8610033136277161E-2</c:v>
                  </c:pt>
                  <c:pt idx="3">
                    <c:v>2.2007574453658758E-2</c:v>
                  </c:pt>
                  <c:pt idx="4">
                    <c:v>0.14451412849037712</c:v>
                  </c:pt>
                </c:numCache>
              </c:numRef>
            </c:plus>
            <c:minus>
              <c:numRef>
                <c:f>'Peptide #1 analysis'!$T$7:$X$7</c:f>
                <c:numCache>
                  <c:formatCode>General</c:formatCode>
                  <c:ptCount val="5"/>
                  <c:pt idx="0">
                    <c:v>1.1547005383792516E-3</c:v>
                  </c:pt>
                  <c:pt idx="1">
                    <c:v>2E-3</c:v>
                  </c:pt>
                  <c:pt idx="2">
                    <c:v>1.8610033136277161E-2</c:v>
                  </c:pt>
                  <c:pt idx="3">
                    <c:v>2.2007574453658758E-2</c:v>
                  </c:pt>
                  <c:pt idx="4">
                    <c:v>0.14451412849037712</c:v>
                  </c:pt>
                </c:numCache>
              </c:numRef>
            </c:minus>
          </c:errBars>
          <c:cat>
            <c:strRef>
              <c:f>'Peptide #1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#1 analysis'!$M$7:$Q$7</c:f>
              <c:numCache>
                <c:formatCode>0.0000</c:formatCode>
                <c:ptCount val="5"/>
                <c:pt idx="0">
                  <c:v>1.3333333333333334E-2</c:v>
                </c:pt>
                <c:pt idx="1">
                  <c:v>2.8999999999999998E-2</c:v>
                </c:pt>
                <c:pt idx="2">
                  <c:v>8.3666666666666667E-2</c:v>
                </c:pt>
                <c:pt idx="3">
                  <c:v>0.21233333333333335</c:v>
                </c:pt>
                <c:pt idx="4">
                  <c:v>0.44266666666666671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0-4110-89C0-F45A5683AFB2}"/>
            </c:ext>
          </c:extLst>
        </c:ser>
        <c:ser>
          <c:idx val="3"/>
          <c:order val="3"/>
          <c:tx>
            <c:strRef>
              <c:f>'Peptide #1 analysis'!$L$8</c:f>
              <c:strCache>
                <c:ptCount val="1"/>
                <c:pt idx="0">
                  <c:v>C1553-PI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 analysis'!$T$8:$X$8</c:f>
                <c:numCache>
                  <c:formatCode>General</c:formatCode>
                  <c:ptCount val="5"/>
                  <c:pt idx="0">
                    <c:v>2.0816659994661326E-3</c:v>
                  </c:pt>
                  <c:pt idx="1">
                    <c:v>2.0816659994661326E-3</c:v>
                  </c:pt>
                  <c:pt idx="2">
                    <c:v>3.5118845842842493E-3</c:v>
                  </c:pt>
                  <c:pt idx="3">
                    <c:v>5.7735026918962525E-4</c:v>
                  </c:pt>
                  <c:pt idx="4">
                    <c:v>2.0816659994661326E-3</c:v>
                  </c:pt>
                </c:numCache>
              </c:numRef>
            </c:plus>
            <c:minus>
              <c:numRef>
                <c:f>'Peptide #1 analysis'!$T$8:$X$8</c:f>
                <c:numCache>
                  <c:formatCode>General</c:formatCode>
                  <c:ptCount val="5"/>
                  <c:pt idx="0">
                    <c:v>2.0816659994661326E-3</c:v>
                  </c:pt>
                  <c:pt idx="1">
                    <c:v>2.0816659994661326E-3</c:v>
                  </c:pt>
                  <c:pt idx="2">
                    <c:v>3.5118845842842493E-3</c:v>
                  </c:pt>
                  <c:pt idx="3">
                    <c:v>5.7735026918962525E-4</c:v>
                  </c:pt>
                  <c:pt idx="4">
                    <c:v>2.0816659994661326E-3</c:v>
                  </c:pt>
                </c:numCache>
              </c:numRef>
            </c:minus>
          </c:errBars>
          <c:cat>
            <c:strRef>
              <c:f>'Peptide #1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#1 analysis'!$M$8:$Q$8</c:f>
              <c:numCache>
                <c:formatCode>0.0000</c:formatCode>
                <c:ptCount val="5"/>
                <c:pt idx="0">
                  <c:v>6.3333333333333332E-3</c:v>
                </c:pt>
                <c:pt idx="1">
                  <c:v>1.0333333333333333E-2</c:v>
                </c:pt>
                <c:pt idx="2">
                  <c:v>9.6666666666666654E-3</c:v>
                </c:pt>
                <c:pt idx="3">
                  <c:v>1.2666666666666666E-2</c:v>
                </c:pt>
                <c:pt idx="4">
                  <c:v>1.9333333333333334E-2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D0-4110-89C0-F45A5683AFB2}"/>
            </c:ext>
          </c:extLst>
        </c:ser>
        <c:ser>
          <c:idx val="4"/>
          <c:order val="4"/>
          <c:tx>
            <c:strRef>
              <c:f>'Peptide #1 analysis'!$L$9</c:f>
              <c:strCache>
                <c:ptCount val="1"/>
                <c:pt idx="0">
                  <c:v>C1554-8wk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 analysis'!$T$9:$X$9</c:f>
                <c:numCache>
                  <c:formatCode>General</c:formatCode>
                  <c:ptCount val="5"/>
                  <c:pt idx="0">
                    <c:v>1.3316656236958812E-2</c:v>
                  </c:pt>
                  <c:pt idx="1">
                    <c:v>1.9467922333931787E-2</c:v>
                  </c:pt>
                  <c:pt idx="2">
                    <c:v>9.5451558394821445E-2</c:v>
                  </c:pt>
                  <c:pt idx="3">
                    <c:v>7.7155686763842324E-2</c:v>
                  </c:pt>
                  <c:pt idx="4">
                    <c:v>0.11718503886304492</c:v>
                  </c:pt>
                </c:numCache>
              </c:numRef>
            </c:plus>
            <c:minus>
              <c:numRef>
                <c:f>'Peptide #1 analysis'!$T$9:$X$9</c:f>
                <c:numCache>
                  <c:formatCode>General</c:formatCode>
                  <c:ptCount val="5"/>
                  <c:pt idx="0">
                    <c:v>1.3316656236958812E-2</c:v>
                  </c:pt>
                  <c:pt idx="1">
                    <c:v>1.9467922333931787E-2</c:v>
                  </c:pt>
                  <c:pt idx="2">
                    <c:v>9.5451558394821445E-2</c:v>
                  </c:pt>
                  <c:pt idx="3">
                    <c:v>7.7155686763842324E-2</c:v>
                  </c:pt>
                  <c:pt idx="4">
                    <c:v>0.11718503886304492</c:v>
                  </c:pt>
                </c:numCache>
              </c:numRef>
            </c:minus>
          </c:errBars>
          <c:cat>
            <c:strRef>
              <c:f>'Peptide #1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#1 analysis'!$M$9:$Q$9</c:f>
              <c:numCache>
                <c:formatCode>0.0000</c:formatCode>
                <c:ptCount val="5"/>
                <c:pt idx="0">
                  <c:v>6.0333333333333329E-2</c:v>
                </c:pt>
                <c:pt idx="1">
                  <c:v>0.19600000000000004</c:v>
                </c:pt>
                <c:pt idx="2">
                  <c:v>0.40799999999999997</c:v>
                </c:pt>
                <c:pt idx="3">
                  <c:v>0.56099999999999994</c:v>
                </c:pt>
                <c:pt idx="4">
                  <c:v>0.64366666666666672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D0-4110-89C0-F45A5683AFB2}"/>
            </c:ext>
          </c:extLst>
        </c:ser>
        <c:ser>
          <c:idx val="5"/>
          <c:order val="5"/>
          <c:tx>
            <c:strRef>
              <c:f>'Peptide #1 analysis'!$L$10</c:f>
              <c:strCache>
                <c:ptCount val="1"/>
                <c:pt idx="0">
                  <c:v>C1554-PI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#1 analysis'!$T$10:$X$10</c:f>
                <c:numCache>
                  <c:formatCode>General</c:formatCode>
                  <c:ptCount val="5"/>
                  <c:pt idx="0">
                    <c:v>1.5275252316519468E-3</c:v>
                  </c:pt>
                  <c:pt idx="1">
                    <c:v>1.7387735140993305E-2</c:v>
                  </c:pt>
                  <c:pt idx="2">
                    <c:v>5.0332229568471679E-3</c:v>
                  </c:pt>
                  <c:pt idx="3">
                    <c:v>2.0816659994661326E-3</c:v>
                  </c:pt>
                  <c:pt idx="4">
                    <c:v>3.5118845842842476E-3</c:v>
                  </c:pt>
                </c:numCache>
              </c:numRef>
            </c:plus>
            <c:minus>
              <c:numRef>
                <c:f>'Peptide #1 analysis'!$T$10:$X$10</c:f>
                <c:numCache>
                  <c:formatCode>General</c:formatCode>
                  <c:ptCount val="5"/>
                  <c:pt idx="0">
                    <c:v>1.5275252316519468E-3</c:v>
                  </c:pt>
                  <c:pt idx="1">
                    <c:v>1.7387735140993305E-2</c:v>
                  </c:pt>
                  <c:pt idx="2">
                    <c:v>5.0332229568471679E-3</c:v>
                  </c:pt>
                  <c:pt idx="3">
                    <c:v>2.0816659994661326E-3</c:v>
                  </c:pt>
                  <c:pt idx="4">
                    <c:v>3.5118845842842476E-3</c:v>
                  </c:pt>
                </c:numCache>
              </c:numRef>
            </c:minus>
          </c:errBars>
          <c:cat>
            <c:strRef>
              <c:f>'Peptide #1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#1 analysis'!$M$10:$Q$10</c:f>
              <c:numCache>
                <c:formatCode>0.0000</c:formatCode>
                <c:ptCount val="5"/>
                <c:pt idx="0">
                  <c:v>6.6666666666666671E-3</c:v>
                </c:pt>
                <c:pt idx="1">
                  <c:v>1.9333333333333331E-2</c:v>
                </c:pt>
                <c:pt idx="2">
                  <c:v>9.6666666666666654E-3</c:v>
                </c:pt>
                <c:pt idx="3">
                  <c:v>1.4333333333333332E-2</c:v>
                </c:pt>
                <c:pt idx="4">
                  <c:v>2.5333333333333336E-2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D0-4110-89C0-F45A5683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134600"/>
        <c:axId val="2078057400"/>
      </c:lineChart>
      <c:catAx>
        <c:axId val="2078134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78057400"/>
        <c:crosses val="autoZero"/>
        <c:auto val="1"/>
        <c:lblAlgn val="ctr"/>
        <c:lblOffset val="100"/>
        <c:noMultiLvlLbl val="0"/>
      </c:catAx>
      <c:valAx>
        <c:axId val="20780574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Absorbance</a:t>
                </a:r>
              </a:p>
            </c:rich>
          </c:tx>
          <c:layout>
            <c:manualLayout>
              <c:xMode val="edge"/>
              <c:yMode val="edge"/>
              <c:x val="1.52265722882201E-2"/>
              <c:y val="0.39691721146087799"/>
            </c:manualLayout>
          </c:layout>
          <c:overlay val="0"/>
        </c:title>
        <c:numFmt formatCode="0.0000" sourceLinked="1"/>
        <c:majorTickMark val="none"/>
        <c:minorTickMark val="none"/>
        <c:tickLblPos val="nextTo"/>
        <c:crossAx val="2078134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</a:t>
            </a:r>
            <a:r>
              <a:rPr lang="en-US" baseline="0"/>
              <a:t> Peptide #2-BSA dilution series</a:t>
            </a:r>
            <a:endParaRPr lang="en-US"/>
          </a:p>
        </c:rich>
      </c:tx>
      <c:layout>
        <c:manualLayout>
          <c:xMode val="edge"/>
          <c:yMode val="edge"/>
          <c:x val="0.21254061639129801"/>
          <c:y val="2.0334059549745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824368506438699"/>
          <c:y val="0.13595503176481999"/>
          <c:w val="0.62731521232392096"/>
          <c:h val="0.72620376998329705"/>
        </c:manualLayout>
      </c:layout>
      <c:lineChart>
        <c:grouping val="standard"/>
        <c:varyColors val="0"/>
        <c:ser>
          <c:idx val="0"/>
          <c:order val="0"/>
          <c:tx>
            <c:strRef>
              <c:f>'Peptide #2 analysis'!$L$5</c:f>
              <c:strCache>
                <c:ptCount val="1"/>
                <c:pt idx="0">
                  <c:v>C1551-PI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 analysis'!$T$5:$X$5</c:f>
                <c:numCache>
                  <c:formatCode>General</c:formatCode>
                  <c:ptCount val="5"/>
                  <c:pt idx="0">
                    <c:v>2.0816659994661326E-3</c:v>
                  </c:pt>
                  <c:pt idx="1">
                    <c:v>3.0550504633038936E-3</c:v>
                  </c:pt>
                  <c:pt idx="2">
                    <c:v>3.5118845842842467E-3</c:v>
                  </c:pt>
                  <c:pt idx="3">
                    <c:v>4.9999999999999845E-3</c:v>
                  </c:pt>
                  <c:pt idx="4">
                    <c:v>1.9999999999999983E-3</c:v>
                  </c:pt>
                </c:numCache>
              </c:numRef>
            </c:plus>
            <c:minus>
              <c:numRef>
                <c:f>'Peptide #2 analysis'!$T$5:$X$5</c:f>
                <c:numCache>
                  <c:formatCode>General</c:formatCode>
                  <c:ptCount val="5"/>
                  <c:pt idx="0">
                    <c:v>2.0816659994661326E-3</c:v>
                  </c:pt>
                  <c:pt idx="1">
                    <c:v>3.0550504633038936E-3</c:v>
                  </c:pt>
                  <c:pt idx="2">
                    <c:v>3.5118845842842467E-3</c:v>
                  </c:pt>
                  <c:pt idx="3">
                    <c:v>4.9999999999999845E-3</c:v>
                  </c:pt>
                  <c:pt idx="4">
                    <c:v>1.9999999999999983E-3</c:v>
                  </c:pt>
                </c:numCache>
              </c:numRef>
            </c:minus>
          </c:errBars>
          <c:cat>
            <c:strRef>
              <c:f>'Peptide #2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#2 analysis'!$M$5:$Q$5</c:f>
              <c:numCache>
                <c:formatCode>0.0000</c:formatCode>
                <c:ptCount val="5"/>
                <c:pt idx="0">
                  <c:v>1.0333333333333333E-2</c:v>
                </c:pt>
                <c:pt idx="1">
                  <c:v>1.3333333333333334E-2</c:v>
                </c:pt>
                <c:pt idx="2">
                  <c:v>1.7666666666666667E-2</c:v>
                </c:pt>
                <c:pt idx="3">
                  <c:v>2.1000000000000001E-2</c:v>
                </c:pt>
                <c:pt idx="4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F-4782-A996-D8D54AC48872}"/>
            </c:ext>
          </c:extLst>
        </c:ser>
        <c:ser>
          <c:idx val="1"/>
          <c:order val="1"/>
          <c:tx>
            <c:strRef>
              <c:f>'Peptide #2 analysis'!$L$6</c:f>
              <c:strCache>
                <c:ptCount val="1"/>
                <c:pt idx="0">
                  <c:v>C1551-10wk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 analysis'!$T$6:$X$6</c:f>
                <c:numCache>
                  <c:formatCode>General</c:formatCode>
                  <c:ptCount val="5"/>
                  <c:pt idx="0">
                    <c:v>7.9372539331937653E-3</c:v>
                  </c:pt>
                  <c:pt idx="1">
                    <c:v>4.1633319989322687E-3</c:v>
                  </c:pt>
                  <c:pt idx="2">
                    <c:v>4.1868842830916533E-2</c:v>
                  </c:pt>
                  <c:pt idx="3">
                    <c:v>1.9502136635080117E-2</c:v>
                  </c:pt>
                  <c:pt idx="4">
                    <c:v>5.9877653037951721E-2</c:v>
                  </c:pt>
                </c:numCache>
              </c:numRef>
            </c:plus>
            <c:minus>
              <c:numRef>
                <c:f>'Peptide #2 analysis'!$T$6:$X$6</c:f>
                <c:numCache>
                  <c:formatCode>General</c:formatCode>
                  <c:ptCount val="5"/>
                  <c:pt idx="0">
                    <c:v>7.9372539331937653E-3</c:v>
                  </c:pt>
                  <c:pt idx="1">
                    <c:v>4.1633319989322687E-3</c:v>
                  </c:pt>
                  <c:pt idx="2">
                    <c:v>4.1868842830916533E-2</c:v>
                  </c:pt>
                  <c:pt idx="3">
                    <c:v>1.9502136635080117E-2</c:v>
                  </c:pt>
                  <c:pt idx="4">
                    <c:v>5.9877653037951721E-2</c:v>
                  </c:pt>
                </c:numCache>
              </c:numRef>
            </c:minus>
          </c:errBars>
          <c:cat>
            <c:strRef>
              <c:f>'Peptide #2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#2 analysis'!$M$6:$Q$6</c:f>
              <c:numCache>
                <c:formatCode>0.0000</c:formatCode>
                <c:ptCount val="5"/>
                <c:pt idx="0">
                  <c:v>3.3000000000000002E-2</c:v>
                </c:pt>
                <c:pt idx="1">
                  <c:v>6.5666666666666665E-2</c:v>
                </c:pt>
                <c:pt idx="2">
                  <c:v>0.21299999999999999</c:v>
                </c:pt>
                <c:pt idx="3">
                  <c:v>0.30433333333333334</c:v>
                </c:pt>
                <c:pt idx="4">
                  <c:v>0.46233333333333332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F-4782-A996-D8D54AC48872}"/>
            </c:ext>
          </c:extLst>
        </c:ser>
        <c:ser>
          <c:idx val="2"/>
          <c:order val="2"/>
          <c:tx>
            <c:strRef>
              <c:f>'Peptide #2 analysis'!$L$7</c:f>
              <c:strCache>
                <c:ptCount val="1"/>
                <c:pt idx="0">
                  <c:v>C1553-PI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 analysis'!$T$7:$X$7</c:f>
                <c:numCache>
                  <c:formatCode>General</c:formatCode>
                  <c:ptCount val="5"/>
                  <c:pt idx="0">
                    <c:v>4.0414518843273749E-3</c:v>
                  </c:pt>
                  <c:pt idx="1">
                    <c:v>8.0829037686547655E-3</c:v>
                  </c:pt>
                  <c:pt idx="2">
                    <c:v>2.8867513459481281E-3</c:v>
                  </c:pt>
                  <c:pt idx="3">
                    <c:v>1.1547005383792505E-3</c:v>
                  </c:pt>
                  <c:pt idx="4">
                    <c:v>7.2341781380702306E-3</c:v>
                  </c:pt>
                </c:numCache>
              </c:numRef>
            </c:plus>
            <c:minus>
              <c:numRef>
                <c:f>'Peptide #2 analysis'!$T$7:$X$7</c:f>
                <c:numCache>
                  <c:formatCode>General</c:formatCode>
                  <c:ptCount val="5"/>
                  <c:pt idx="0">
                    <c:v>4.0414518843273749E-3</c:v>
                  </c:pt>
                  <c:pt idx="1">
                    <c:v>8.0829037686547655E-3</c:v>
                  </c:pt>
                  <c:pt idx="2">
                    <c:v>2.8867513459481281E-3</c:v>
                  </c:pt>
                  <c:pt idx="3">
                    <c:v>1.1547005383792505E-3</c:v>
                  </c:pt>
                  <c:pt idx="4">
                    <c:v>7.2341781380702306E-3</c:v>
                  </c:pt>
                </c:numCache>
              </c:numRef>
            </c:minus>
          </c:errBars>
          <c:cat>
            <c:strRef>
              <c:f>'Peptide #2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#2 analysis'!$M$7:$Q$7</c:f>
              <c:numCache>
                <c:formatCode>0.0000</c:formatCode>
                <c:ptCount val="5"/>
                <c:pt idx="0">
                  <c:v>1.1333333333333334E-2</c:v>
                </c:pt>
                <c:pt idx="1">
                  <c:v>1.6666666666666666E-2</c:v>
                </c:pt>
                <c:pt idx="2">
                  <c:v>1.6333333333333335E-2</c:v>
                </c:pt>
                <c:pt idx="3">
                  <c:v>2.0666666666666667E-2</c:v>
                </c:pt>
                <c:pt idx="4">
                  <c:v>3.3666666666666671E-2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F-4782-A996-D8D54AC48872}"/>
            </c:ext>
          </c:extLst>
        </c:ser>
        <c:ser>
          <c:idx val="3"/>
          <c:order val="3"/>
          <c:tx>
            <c:strRef>
              <c:f>'Peptide #2 analysis'!$L$8</c:f>
              <c:strCache>
                <c:ptCount val="1"/>
                <c:pt idx="0">
                  <c:v>C1553-10wk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 analysis'!$T$8:$X$8</c:f>
                <c:numCache>
                  <c:formatCode>General</c:formatCode>
                  <c:ptCount val="5"/>
                  <c:pt idx="0">
                    <c:v>4.0414518843273801E-3</c:v>
                  </c:pt>
                  <c:pt idx="1">
                    <c:v>1.2220201853215575E-2</c:v>
                  </c:pt>
                  <c:pt idx="2">
                    <c:v>2.9999999999999957E-3</c:v>
                  </c:pt>
                  <c:pt idx="3">
                    <c:v>1.4742229591664E-2</c:v>
                  </c:pt>
                  <c:pt idx="4">
                    <c:v>3.1005375877955956E-2</c:v>
                  </c:pt>
                </c:numCache>
              </c:numRef>
            </c:plus>
            <c:minus>
              <c:numRef>
                <c:f>'Peptide #2 analysis'!$T$8:$X$8</c:f>
                <c:numCache>
                  <c:formatCode>General</c:formatCode>
                  <c:ptCount val="5"/>
                  <c:pt idx="0">
                    <c:v>4.0414518843273801E-3</c:v>
                  </c:pt>
                  <c:pt idx="1">
                    <c:v>1.2220201853215575E-2</c:v>
                  </c:pt>
                  <c:pt idx="2">
                    <c:v>2.9999999999999957E-3</c:v>
                  </c:pt>
                  <c:pt idx="3">
                    <c:v>1.4742229591664E-2</c:v>
                  </c:pt>
                  <c:pt idx="4">
                    <c:v>3.1005375877955956E-2</c:v>
                  </c:pt>
                </c:numCache>
              </c:numRef>
            </c:minus>
          </c:errBars>
          <c:cat>
            <c:strRef>
              <c:f>'Peptide #2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#2 analysis'!$M$8:$Q$8</c:f>
              <c:numCache>
                <c:formatCode>0.0000</c:formatCode>
                <c:ptCount val="5"/>
                <c:pt idx="0">
                  <c:v>1.9666666666666669E-2</c:v>
                </c:pt>
                <c:pt idx="1">
                  <c:v>4.1666666666666664E-2</c:v>
                </c:pt>
                <c:pt idx="2">
                  <c:v>8.3000000000000004E-2</c:v>
                </c:pt>
                <c:pt idx="3">
                  <c:v>0.15766666666666665</c:v>
                </c:pt>
                <c:pt idx="4">
                  <c:v>0.35933333333333328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CF-4782-A996-D8D54AC48872}"/>
            </c:ext>
          </c:extLst>
        </c:ser>
        <c:ser>
          <c:idx val="4"/>
          <c:order val="4"/>
          <c:tx>
            <c:strRef>
              <c:f>'Peptide #2 analysis'!$L$9</c:f>
              <c:strCache>
                <c:ptCount val="1"/>
                <c:pt idx="0">
                  <c:v>C1554-PI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 analysis'!$T$9:$X$9</c:f>
                <c:numCache>
                  <c:formatCode>General</c:formatCode>
                  <c:ptCount val="5"/>
                  <c:pt idx="0">
                    <c:v>1.7320508075688778E-3</c:v>
                  </c:pt>
                  <c:pt idx="2">
                    <c:v>1.5143755588800737E-2</c:v>
                  </c:pt>
                  <c:pt idx="3">
                    <c:v>7.000000000000008E-3</c:v>
                  </c:pt>
                  <c:pt idx="4">
                    <c:v>1.1547005383792527E-3</c:v>
                  </c:pt>
                </c:numCache>
              </c:numRef>
            </c:plus>
            <c:minus>
              <c:numRef>
                <c:f>'Peptide #2 analysis'!$T$9:$X$9</c:f>
                <c:numCache>
                  <c:formatCode>General</c:formatCode>
                  <c:ptCount val="5"/>
                  <c:pt idx="0">
                    <c:v>1.7320508075688778E-3</c:v>
                  </c:pt>
                  <c:pt idx="2">
                    <c:v>1.5143755588800737E-2</c:v>
                  </c:pt>
                  <c:pt idx="3">
                    <c:v>7.000000000000008E-3</c:v>
                  </c:pt>
                  <c:pt idx="4">
                    <c:v>1.1547005383792527E-3</c:v>
                  </c:pt>
                </c:numCache>
              </c:numRef>
            </c:minus>
          </c:errBars>
          <c:cat>
            <c:strRef>
              <c:f>'Peptide #2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#2 analysis'!$M$9:$Q$9</c:f>
              <c:numCache>
                <c:formatCode>0.0000</c:formatCode>
                <c:ptCount val="5"/>
                <c:pt idx="0">
                  <c:v>0.01</c:v>
                </c:pt>
                <c:pt idx="1">
                  <c:v>1.4999999999999999E-2</c:v>
                </c:pt>
                <c:pt idx="2">
                  <c:v>2.9666666666666664E-2</c:v>
                </c:pt>
                <c:pt idx="3">
                  <c:v>0.02</c:v>
                </c:pt>
                <c:pt idx="4">
                  <c:v>3.2333333333333332E-2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CF-4782-A996-D8D54AC48872}"/>
            </c:ext>
          </c:extLst>
        </c:ser>
        <c:ser>
          <c:idx val="5"/>
          <c:order val="5"/>
          <c:tx>
            <c:strRef>
              <c:f>'Peptide #2 analysis'!$L$10</c:f>
              <c:strCache>
                <c:ptCount val="1"/>
                <c:pt idx="0">
                  <c:v>C1554-10wk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#2 analysis'!$T$10:$X$10</c:f>
                <c:numCache>
                  <c:formatCode>General</c:formatCode>
                  <c:ptCount val="5"/>
                  <c:pt idx="0">
                    <c:v>4.0000000000000001E-3</c:v>
                  </c:pt>
                  <c:pt idx="1">
                    <c:v>1.6502525059315452E-2</c:v>
                  </c:pt>
                  <c:pt idx="2">
                    <c:v>6.507175526550163E-2</c:v>
                  </c:pt>
                  <c:pt idx="3">
                    <c:v>5.8183617396423123E-2</c:v>
                  </c:pt>
                  <c:pt idx="4">
                    <c:v>4.652239604033024E-2</c:v>
                  </c:pt>
                </c:numCache>
              </c:numRef>
            </c:plus>
            <c:minus>
              <c:numRef>
                <c:f>'Peptide #2 analysis'!$T$10:$X$10</c:f>
                <c:numCache>
                  <c:formatCode>General</c:formatCode>
                  <c:ptCount val="5"/>
                  <c:pt idx="0">
                    <c:v>4.0000000000000001E-3</c:v>
                  </c:pt>
                  <c:pt idx="1">
                    <c:v>1.6502525059315452E-2</c:v>
                  </c:pt>
                  <c:pt idx="2">
                    <c:v>6.507175526550163E-2</c:v>
                  </c:pt>
                  <c:pt idx="3">
                    <c:v>5.8183617396423123E-2</c:v>
                  </c:pt>
                  <c:pt idx="4">
                    <c:v>4.652239604033024E-2</c:v>
                  </c:pt>
                </c:numCache>
              </c:numRef>
            </c:minus>
          </c:errBars>
          <c:cat>
            <c:strRef>
              <c:f>'Peptide #2 analysis'!$M$4:$Q$4</c:f>
              <c:strCache>
                <c:ptCount val="5"/>
                <c:pt idx="0">
                  <c:v>1:1024</c:v>
                </c:pt>
                <c:pt idx="1">
                  <c:v>1:512</c:v>
                </c:pt>
                <c:pt idx="2">
                  <c:v>1:256</c:v>
                </c:pt>
                <c:pt idx="3">
                  <c:v>1:128</c:v>
                </c:pt>
                <c:pt idx="4">
                  <c:v>1:64</c:v>
                </c:pt>
              </c:strCache>
            </c:strRef>
          </c:cat>
          <c:val>
            <c:numRef>
              <c:f>'Peptide #2 analysis'!$M$10:$Q$10</c:f>
              <c:numCache>
                <c:formatCode>0.0000</c:formatCode>
                <c:ptCount val="5"/>
                <c:pt idx="0">
                  <c:v>4.3000000000000003E-2</c:v>
                </c:pt>
                <c:pt idx="1">
                  <c:v>0.10133333333333333</c:v>
                </c:pt>
                <c:pt idx="2">
                  <c:v>0.25133333333333335</c:v>
                </c:pt>
                <c:pt idx="3">
                  <c:v>0.38033333333333336</c:v>
                </c:pt>
                <c:pt idx="4">
                  <c:v>0.50433333333333341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CF-4782-A996-D8D54AC48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1408248"/>
        <c:axId val="2089502344"/>
      </c:lineChart>
      <c:catAx>
        <c:axId val="2101408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89502344"/>
        <c:crosses val="autoZero"/>
        <c:auto val="1"/>
        <c:lblAlgn val="ctr"/>
        <c:lblOffset val="100"/>
        <c:noMultiLvlLbl val="0"/>
      </c:catAx>
      <c:valAx>
        <c:axId val="20895023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Absorbance</a:t>
                </a:r>
              </a:p>
            </c:rich>
          </c:tx>
          <c:layout>
            <c:manualLayout>
              <c:xMode val="edge"/>
              <c:yMode val="edge"/>
              <c:x val="3.3648448619094697E-2"/>
              <c:y val="0.40462697064827702"/>
            </c:manualLayout>
          </c:layout>
          <c:overlay val="0"/>
        </c:title>
        <c:numFmt formatCode="0.0000" sourceLinked="1"/>
        <c:majorTickMark val="none"/>
        <c:minorTickMark val="none"/>
        <c:tickLblPos val="nextTo"/>
        <c:crossAx val="2101408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AQP2 Peptide</a:t>
            </a:r>
            <a:r>
              <a:rPr lang="en-US" baseline="0"/>
              <a:t> #3-BSA dilution series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7247244542555"/>
          <c:y val="0.12184662859112801"/>
          <c:w val="0.65547105243711101"/>
          <c:h val="0.75934984301022401"/>
        </c:manualLayout>
      </c:layout>
      <c:lineChart>
        <c:grouping val="standard"/>
        <c:varyColors val="0"/>
        <c:ser>
          <c:idx val="0"/>
          <c:order val="0"/>
          <c:tx>
            <c:strRef>
              <c:f>'Peptide #3 analysis'!$L$5</c:f>
              <c:strCache>
                <c:ptCount val="1"/>
                <c:pt idx="0">
                  <c:v>C1551-PI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 analysis'!$V$5:$Z$5</c:f>
                <c:numCache>
                  <c:formatCode>General</c:formatCode>
                  <c:ptCount val="5"/>
                  <c:pt idx="0">
                    <c:v>1.1547005383792516E-3</c:v>
                  </c:pt>
                  <c:pt idx="1">
                    <c:v>1.1547005383792516E-3</c:v>
                  </c:pt>
                  <c:pt idx="2">
                    <c:v>3.0550504633038915E-3</c:v>
                  </c:pt>
                  <c:pt idx="3">
                    <c:v>2.081665999466133E-3</c:v>
                  </c:pt>
                  <c:pt idx="4">
                    <c:v>1.527525231651946E-3</c:v>
                  </c:pt>
                </c:numCache>
              </c:numRef>
            </c:plus>
            <c:minus>
              <c:numRef>
                <c:f>'Peptide #3 analysis'!$V$5:$Z$5</c:f>
                <c:numCache>
                  <c:formatCode>General</c:formatCode>
                  <c:ptCount val="5"/>
                  <c:pt idx="0">
                    <c:v>1.1547005383792516E-3</c:v>
                  </c:pt>
                  <c:pt idx="1">
                    <c:v>1.1547005383792516E-3</c:v>
                  </c:pt>
                  <c:pt idx="2">
                    <c:v>3.0550504633038915E-3</c:v>
                  </c:pt>
                  <c:pt idx="3">
                    <c:v>2.081665999466133E-3</c:v>
                  </c:pt>
                  <c:pt idx="4">
                    <c:v>1.527525231651946E-3</c:v>
                  </c:pt>
                </c:numCache>
              </c:numRef>
            </c:minus>
          </c:errBars>
          <c:cat>
            <c:strRef>
              <c:f>'Peptide #3 analysis'!$M$4:$R$4</c:f>
              <c:strCache>
                <c:ptCount val="6"/>
                <c:pt idx="0">
                  <c:v>1:2048</c:v>
                </c:pt>
                <c:pt idx="1">
                  <c:v>1:1024</c:v>
                </c:pt>
                <c:pt idx="2">
                  <c:v>1:512</c:v>
                </c:pt>
                <c:pt idx="3">
                  <c:v>1:256</c:v>
                </c:pt>
                <c:pt idx="4">
                  <c:v>1:128</c:v>
                </c:pt>
                <c:pt idx="5">
                  <c:v>1:64</c:v>
                </c:pt>
              </c:strCache>
            </c:strRef>
          </c:cat>
          <c:val>
            <c:numRef>
              <c:f>'Peptide #3 analysis'!$M$5:$R$5</c:f>
              <c:numCache>
                <c:formatCode>0.000</c:formatCode>
                <c:ptCount val="6"/>
                <c:pt idx="0" formatCode="General">
                  <c:v>7.6666666666666662E-3</c:v>
                </c:pt>
                <c:pt idx="1">
                  <c:v>6.6666666666666671E-3</c:v>
                </c:pt>
                <c:pt idx="2">
                  <c:v>7.3333333333333332E-3</c:v>
                </c:pt>
                <c:pt idx="3">
                  <c:v>8.666666666666668E-3</c:v>
                </c:pt>
                <c:pt idx="4">
                  <c:v>1.1666666666666667E-2</c:v>
                </c:pt>
                <c:pt idx="5">
                  <c:v>1.7666666666666667E-2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C-4497-B319-0B08D5C0B0CF}"/>
            </c:ext>
          </c:extLst>
        </c:ser>
        <c:ser>
          <c:idx val="1"/>
          <c:order val="1"/>
          <c:tx>
            <c:strRef>
              <c:f>'Peptide #3 analysis'!$L$6</c:f>
              <c:strCache>
                <c:ptCount val="1"/>
                <c:pt idx="0">
                  <c:v>C1551-8wk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 analysis'!$V$6:$Z$6</c:f>
                <c:numCache>
                  <c:formatCode>General</c:formatCode>
                  <c:ptCount val="5"/>
                  <c:pt idx="0">
                    <c:v>2.0816659994661326E-3</c:v>
                  </c:pt>
                  <c:pt idx="1">
                    <c:v>1.5275252316519451E-3</c:v>
                  </c:pt>
                  <c:pt idx="2">
                    <c:v>2.081665999466127E-3</c:v>
                  </c:pt>
                  <c:pt idx="3">
                    <c:v>1.6502525059315418E-2</c:v>
                  </c:pt>
                  <c:pt idx="4">
                    <c:v>2.6888659319497511E-2</c:v>
                  </c:pt>
                </c:numCache>
              </c:numRef>
            </c:plus>
            <c:minus>
              <c:numRef>
                <c:f>'Peptide #3 analysis'!$V$6:$Z$6</c:f>
                <c:numCache>
                  <c:formatCode>General</c:formatCode>
                  <c:ptCount val="5"/>
                  <c:pt idx="0">
                    <c:v>2.0816659994661326E-3</c:v>
                  </c:pt>
                  <c:pt idx="1">
                    <c:v>1.5275252316519451E-3</c:v>
                  </c:pt>
                  <c:pt idx="2">
                    <c:v>2.081665999466127E-3</c:v>
                  </c:pt>
                  <c:pt idx="3">
                    <c:v>1.6502525059315418E-2</c:v>
                  </c:pt>
                  <c:pt idx="4">
                    <c:v>2.6888659319497511E-2</c:v>
                  </c:pt>
                </c:numCache>
              </c:numRef>
            </c:minus>
          </c:errBars>
          <c:cat>
            <c:strRef>
              <c:f>'Peptide #3 analysis'!$M$4:$R$4</c:f>
              <c:strCache>
                <c:ptCount val="6"/>
                <c:pt idx="0">
                  <c:v>1:2048</c:v>
                </c:pt>
                <c:pt idx="1">
                  <c:v>1:1024</c:v>
                </c:pt>
                <c:pt idx="2">
                  <c:v>1:512</c:v>
                </c:pt>
                <c:pt idx="3">
                  <c:v>1:256</c:v>
                </c:pt>
                <c:pt idx="4">
                  <c:v>1:128</c:v>
                </c:pt>
                <c:pt idx="5">
                  <c:v>1:64</c:v>
                </c:pt>
              </c:strCache>
            </c:strRef>
          </c:cat>
          <c:val>
            <c:numRef>
              <c:f>'Peptide #3 analysis'!$M$6:$R$6</c:f>
              <c:numCache>
                <c:formatCode>0.000</c:formatCode>
                <c:ptCount val="6"/>
                <c:pt idx="0" formatCode="General">
                  <c:v>1.6333333333333335E-2</c:v>
                </c:pt>
                <c:pt idx="1">
                  <c:v>2.33333333333333E-2</c:v>
                </c:pt>
                <c:pt idx="2">
                  <c:v>4.3333333333333335E-2</c:v>
                </c:pt>
                <c:pt idx="3">
                  <c:v>8.533333333333333E-2</c:v>
                </c:pt>
                <c:pt idx="4">
                  <c:v>0.14766666666666667</c:v>
                </c:pt>
                <c:pt idx="5">
                  <c:v>0.253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4C-4497-B319-0B08D5C0B0CF}"/>
            </c:ext>
          </c:extLst>
        </c:ser>
        <c:ser>
          <c:idx val="2"/>
          <c:order val="2"/>
          <c:tx>
            <c:strRef>
              <c:f>'Peptide #3 analysis'!$L$7</c:f>
              <c:strCache>
                <c:ptCount val="1"/>
                <c:pt idx="0">
                  <c:v>C1553-PI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 analysis'!$V$7:$Z$7</c:f>
                <c:numCache>
                  <c:formatCode>General</c:formatCode>
                  <c:ptCount val="5"/>
                  <c:pt idx="0">
                    <c:v>3.2145502536643179E-3</c:v>
                  </c:pt>
                  <c:pt idx="1">
                    <c:v>1.5275252316519464E-3</c:v>
                  </c:pt>
                  <c:pt idx="2">
                    <c:v>9.9999999999999959E-4</c:v>
                  </c:pt>
                  <c:pt idx="3">
                    <c:v>1.1547005383792516E-3</c:v>
                  </c:pt>
                  <c:pt idx="4">
                    <c:v>1E-3</c:v>
                  </c:pt>
                </c:numCache>
              </c:numRef>
            </c:plus>
            <c:minus>
              <c:numRef>
                <c:f>'Peptide #3 analysis'!$V$7:$Z$7</c:f>
                <c:numCache>
                  <c:formatCode>General</c:formatCode>
                  <c:ptCount val="5"/>
                  <c:pt idx="0">
                    <c:v>3.2145502536643179E-3</c:v>
                  </c:pt>
                  <c:pt idx="1">
                    <c:v>1.5275252316519464E-3</c:v>
                  </c:pt>
                  <c:pt idx="2">
                    <c:v>9.9999999999999959E-4</c:v>
                  </c:pt>
                  <c:pt idx="3">
                    <c:v>1.1547005383792516E-3</c:v>
                  </c:pt>
                  <c:pt idx="4">
                    <c:v>1E-3</c:v>
                  </c:pt>
                </c:numCache>
              </c:numRef>
            </c:minus>
          </c:errBars>
          <c:cat>
            <c:strRef>
              <c:f>'Peptide #3 analysis'!$M$4:$R$4</c:f>
              <c:strCache>
                <c:ptCount val="6"/>
                <c:pt idx="0">
                  <c:v>1:2048</c:v>
                </c:pt>
                <c:pt idx="1">
                  <c:v>1:1024</c:v>
                </c:pt>
                <c:pt idx="2">
                  <c:v>1:512</c:v>
                </c:pt>
                <c:pt idx="3">
                  <c:v>1:256</c:v>
                </c:pt>
                <c:pt idx="4">
                  <c:v>1:128</c:v>
                </c:pt>
                <c:pt idx="5">
                  <c:v>1:64</c:v>
                </c:pt>
              </c:strCache>
            </c:strRef>
          </c:cat>
          <c:val>
            <c:numRef>
              <c:f>'Peptide #3 analysis'!$M$7:$R$7</c:f>
              <c:numCache>
                <c:formatCode>0.000</c:formatCode>
                <c:ptCount val="6"/>
                <c:pt idx="1">
                  <c:v>7.3333333333333332E-3</c:v>
                </c:pt>
                <c:pt idx="2">
                  <c:v>9.6666666666666672E-3</c:v>
                </c:pt>
                <c:pt idx="3">
                  <c:v>8.0000000000000002E-3</c:v>
                </c:pt>
                <c:pt idx="4">
                  <c:v>9.3333333333333341E-3</c:v>
                </c:pt>
                <c:pt idx="5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C-4497-B319-0B08D5C0B0CF}"/>
            </c:ext>
          </c:extLst>
        </c:ser>
        <c:ser>
          <c:idx val="3"/>
          <c:order val="3"/>
          <c:tx>
            <c:strRef>
              <c:f>'Peptide #3 analysis'!$L$8</c:f>
              <c:strCache>
                <c:ptCount val="1"/>
                <c:pt idx="0">
                  <c:v>C1553-8wk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 analysis'!$V$8:$Z$8</c:f>
                <c:numCache>
                  <c:formatCode>General</c:formatCode>
                  <c:ptCount val="5"/>
                  <c:pt idx="0">
                    <c:v>4.0414518843273793E-3</c:v>
                  </c:pt>
                  <c:pt idx="2">
                    <c:v>1.5011106998930246E-2</c:v>
                  </c:pt>
                  <c:pt idx="3">
                    <c:v>3.6055512754639926E-3</c:v>
                  </c:pt>
                  <c:pt idx="4">
                    <c:v>1.8009256878986801E-2</c:v>
                  </c:pt>
                </c:numCache>
              </c:numRef>
            </c:plus>
            <c:minus>
              <c:numRef>
                <c:f>'Peptide #3 analysis'!$V$8:$Z$8</c:f>
                <c:numCache>
                  <c:formatCode>General</c:formatCode>
                  <c:ptCount val="5"/>
                  <c:pt idx="0">
                    <c:v>4.0414518843273793E-3</c:v>
                  </c:pt>
                  <c:pt idx="2">
                    <c:v>1.5011106998930246E-2</c:v>
                  </c:pt>
                  <c:pt idx="3">
                    <c:v>3.6055512754639926E-3</c:v>
                  </c:pt>
                  <c:pt idx="4">
                    <c:v>1.8009256878986801E-2</c:v>
                  </c:pt>
                </c:numCache>
              </c:numRef>
            </c:minus>
          </c:errBars>
          <c:cat>
            <c:strRef>
              <c:f>'Peptide #3 analysis'!$M$4:$R$4</c:f>
              <c:strCache>
                <c:ptCount val="6"/>
                <c:pt idx="0">
                  <c:v>1:2048</c:v>
                </c:pt>
                <c:pt idx="1">
                  <c:v>1:1024</c:v>
                </c:pt>
                <c:pt idx="2">
                  <c:v>1:512</c:v>
                </c:pt>
                <c:pt idx="3">
                  <c:v>1:256</c:v>
                </c:pt>
                <c:pt idx="4">
                  <c:v>1:128</c:v>
                </c:pt>
                <c:pt idx="5">
                  <c:v>1:64</c:v>
                </c:pt>
              </c:strCache>
            </c:strRef>
          </c:cat>
          <c:val>
            <c:numRef>
              <c:f>'Peptide #3 analysis'!$M$8:$R$8</c:f>
              <c:numCache>
                <c:formatCode>0.000</c:formatCode>
                <c:ptCount val="6"/>
                <c:pt idx="1">
                  <c:v>1.7666666666666667E-2</c:v>
                </c:pt>
                <c:pt idx="2">
                  <c:v>3.3000000000000002E-2</c:v>
                </c:pt>
                <c:pt idx="3">
                  <c:v>6.5666666666666665E-2</c:v>
                </c:pt>
                <c:pt idx="4">
                  <c:v>0.111</c:v>
                </c:pt>
                <c:pt idx="5">
                  <c:v>0.19833333333333333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4C-4497-B319-0B08D5C0B0CF}"/>
            </c:ext>
          </c:extLst>
        </c:ser>
        <c:ser>
          <c:idx val="4"/>
          <c:order val="4"/>
          <c:tx>
            <c:strRef>
              <c:f>'Peptide #3 analysis'!$L$9</c:f>
              <c:strCache>
                <c:ptCount val="1"/>
                <c:pt idx="0">
                  <c:v>C1554-PI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 analysis'!$V$9:$Z$9</c:f>
                <c:numCache>
                  <c:formatCode>General</c:formatCode>
                  <c:ptCount val="5"/>
                  <c:pt idx="0">
                    <c:v>1.5275252316519468E-3</c:v>
                  </c:pt>
                  <c:pt idx="1">
                    <c:v>4.7258156262526101E-3</c:v>
                  </c:pt>
                  <c:pt idx="2">
                    <c:v>4.163331998932266E-3</c:v>
                  </c:pt>
                  <c:pt idx="3">
                    <c:v>3.785938897200183E-3</c:v>
                  </c:pt>
                  <c:pt idx="4">
                    <c:v>2E-3</c:v>
                  </c:pt>
                </c:numCache>
              </c:numRef>
            </c:plus>
            <c:minus>
              <c:numRef>
                <c:f>'Peptide #3 analysis'!$V$9:$Z$9</c:f>
                <c:numCache>
                  <c:formatCode>General</c:formatCode>
                  <c:ptCount val="5"/>
                  <c:pt idx="0">
                    <c:v>1.5275252316519468E-3</c:v>
                  </c:pt>
                  <c:pt idx="1">
                    <c:v>4.7258156262526101E-3</c:v>
                  </c:pt>
                  <c:pt idx="2">
                    <c:v>4.163331998932266E-3</c:v>
                  </c:pt>
                  <c:pt idx="3">
                    <c:v>3.785938897200183E-3</c:v>
                  </c:pt>
                  <c:pt idx="4">
                    <c:v>2E-3</c:v>
                  </c:pt>
                </c:numCache>
              </c:numRef>
            </c:minus>
          </c:errBars>
          <c:cat>
            <c:strRef>
              <c:f>'Peptide #3 analysis'!$M$4:$R$4</c:f>
              <c:strCache>
                <c:ptCount val="6"/>
                <c:pt idx="0">
                  <c:v>1:2048</c:v>
                </c:pt>
                <c:pt idx="1">
                  <c:v>1:1024</c:v>
                </c:pt>
                <c:pt idx="2">
                  <c:v>1:512</c:v>
                </c:pt>
                <c:pt idx="3">
                  <c:v>1:256</c:v>
                </c:pt>
                <c:pt idx="4">
                  <c:v>1:128</c:v>
                </c:pt>
                <c:pt idx="5">
                  <c:v>1:64</c:v>
                </c:pt>
              </c:strCache>
            </c:strRef>
          </c:cat>
          <c:val>
            <c:numRef>
              <c:f>'Peptide #3 analysis'!$M$9:$R$9</c:f>
              <c:numCache>
                <c:formatCode>0.000</c:formatCode>
                <c:ptCount val="6"/>
                <c:pt idx="0" formatCode="General">
                  <c:v>7.3333333333333332E-3</c:v>
                </c:pt>
                <c:pt idx="1">
                  <c:v>8.3333333333333332E-3</c:v>
                </c:pt>
                <c:pt idx="2">
                  <c:v>1.6666666666666666E-2</c:v>
                </c:pt>
                <c:pt idx="3">
                  <c:v>1.3666666666666667E-2</c:v>
                </c:pt>
                <c:pt idx="4">
                  <c:v>1.4333333333333335E-2</c:v>
                </c:pt>
                <c:pt idx="5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4C-4497-B319-0B08D5C0B0CF}"/>
            </c:ext>
          </c:extLst>
        </c:ser>
        <c:ser>
          <c:idx val="5"/>
          <c:order val="5"/>
          <c:tx>
            <c:strRef>
              <c:f>'Peptide #3 analysis'!$L$10</c:f>
              <c:strCache>
                <c:ptCount val="1"/>
                <c:pt idx="0">
                  <c:v>C1554-8wk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'Peptide #3 analysis'!$V$10:$Z$10</c:f>
                <c:numCache>
                  <c:formatCode>General</c:formatCode>
                  <c:ptCount val="5"/>
                  <c:pt idx="0">
                    <c:v>1.2096831541082705E-2</c:v>
                  </c:pt>
                  <c:pt idx="1">
                    <c:v>1.7925772879665004E-2</c:v>
                  </c:pt>
                  <c:pt idx="2">
                    <c:v>4.0149719799769494E-2</c:v>
                  </c:pt>
                  <c:pt idx="3">
                    <c:v>2.8378395538390194E-2</c:v>
                  </c:pt>
                  <c:pt idx="4">
                    <c:v>1.0816653826391976E-2</c:v>
                  </c:pt>
                </c:numCache>
              </c:numRef>
            </c:plus>
            <c:minus>
              <c:numRef>
                <c:f>'Peptide #3 analysis'!$V$10:$Z$10</c:f>
                <c:numCache>
                  <c:formatCode>General</c:formatCode>
                  <c:ptCount val="5"/>
                  <c:pt idx="0">
                    <c:v>1.2096831541082705E-2</c:v>
                  </c:pt>
                  <c:pt idx="1">
                    <c:v>1.7925772879665004E-2</c:v>
                  </c:pt>
                  <c:pt idx="2">
                    <c:v>4.0149719799769494E-2</c:v>
                  </c:pt>
                  <c:pt idx="3">
                    <c:v>2.8378395538390194E-2</c:v>
                  </c:pt>
                  <c:pt idx="4">
                    <c:v>1.0816653826391976E-2</c:v>
                  </c:pt>
                </c:numCache>
              </c:numRef>
            </c:minus>
          </c:errBars>
          <c:cat>
            <c:strRef>
              <c:f>'Peptide #3 analysis'!$M$4:$R$4</c:f>
              <c:strCache>
                <c:ptCount val="6"/>
                <c:pt idx="0">
                  <c:v>1:2048</c:v>
                </c:pt>
                <c:pt idx="1">
                  <c:v>1:1024</c:v>
                </c:pt>
                <c:pt idx="2">
                  <c:v>1:512</c:v>
                </c:pt>
                <c:pt idx="3">
                  <c:v>1:256</c:v>
                </c:pt>
                <c:pt idx="4">
                  <c:v>1:128</c:v>
                </c:pt>
                <c:pt idx="5">
                  <c:v>1:64</c:v>
                </c:pt>
              </c:strCache>
            </c:strRef>
          </c:cat>
          <c:val>
            <c:numRef>
              <c:f>'Peptide #3 analysis'!$M$10:$R$10</c:f>
              <c:numCache>
                <c:formatCode>0.000</c:formatCode>
                <c:ptCount val="6"/>
                <c:pt idx="0" formatCode="0.0000">
                  <c:v>3.1699999999999999E-2</c:v>
                </c:pt>
                <c:pt idx="1">
                  <c:v>8.2333333333333328E-2</c:v>
                </c:pt>
                <c:pt idx="2">
                  <c:v>0.14933333333333335</c:v>
                </c:pt>
                <c:pt idx="3">
                  <c:v>0.20799999999999999</c:v>
                </c:pt>
                <c:pt idx="4">
                  <c:v>0.20733333333333334</c:v>
                </c:pt>
                <c:pt idx="5">
                  <c:v>0.25900000000000001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4C-4497-B319-0B08D5C0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336808"/>
        <c:axId val="2100340872"/>
      </c:lineChart>
      <c:catAx>
        <c:axId val="2100336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00340872"/>
        <c:crosses val="autoZero"/>
        <c:auto val="1"/>
        <c:lblAlgn val="ctr"/>
        <c:lblOffset val="100"/>
        <c:noMultiLvlLbl val="0"/>
      </c:catAx>
      <c:valAx>
        <c:axId val="21003408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Absorbance</a:t>
                </a:r>
              </a:p>
            </c:rich>
          </c:tx>
          <c:layout>
            <c:manualLayout>
              <c:xMode val="edge"/>
              <c:yMode val="edge"/>
              <c:x val="3.5142113142954998E-2"/>
              <c:y val="0.4050959841307549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100336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542924</xdr:colOff>
      <xdr:row>12</xdr:row>
      <xdr:rowOff>128588</xdr:rowOff>
    </xdr:from>
    <xdr:to>
      <xdr:col>20</xdr:col>
      <xdr:colOff>19050</xdr:colOff>
      <xdr:row>33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123824</xdr:colOff>
      <xdr:row>11</xdr:row>
      <xdr:rowOff>50800</xdr:rowOff>
    </xdr:from>
    <xdr:to>
      <xdr:col>20</xdr:col>
      <xdr:colOff>530225</xdr:colOff>
      <xdr:row>34</xdr:row>
      <xdr:rowOff>41275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12699</xdr:colOff>
      <xdr:row>15</xdr:row>
      <xdr:rowOff>90486</xdr:rowOff>
    </xdr:from>
    <xdr:to>
      <xdr:col>21</xdr:col>
      <xdr:colOff>609600</xdr:colOff>
      <xdr:row>37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workbookViewId="0">
      <selection activeCell="G38" sqref="G38"/>
    </sheetView>
  </sheetViews>
  <sheetFormatPr defaultColWidth="8.85546875" defaultRowHeight="15" x14ac:dyDescent="0.25"/>
  <sheetData>
    <row r="1" spans="1:14" s="12" customFormat="1" ht="30" x14ac:dyDescent="0.25">
      <c r="A1" s="29" t="s">
        <v>38</v>
      </c>
    </row>
    <row r="2" spans="1:14" x14ac:dyDescent="0.25">
      <c r="A2" s="1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</row>
    <row r="3" spans="1:14" x14ac:dyDescent="0.25">
      <c r="A3" s="2" t="s">
        <v>0</v>
      </c>
      <c r="B3" s="3">
        <v>2.5000000000000001E-2</v>
      </c>
      <c r="C3" s="3">
        <v>0.55100000000000005</v>
      </c>
      <c r="D3" s="3">
        <v>2.1000000000000001E-2</v>
      </c>
      <c r="E3" s="3">
        <v>0.58599999999999997</v>
      </c>
      <c r="F3" s="3">
        <v>2.9000000000000001E-2</v>
      </c>
      <c r="G3" s="3">
        <v>0.51400000000000001</v>
      </c>
      <c r="H3" s="3">
        <v>8.9999999999999993E-3</v>
      </c>
      <c r="I3" s="3">
        <v>0.109</v>
      </c>
      <c r="J3" s="3">
        <v>1.2999999999999999E-2</v>
      </c>
      <c r="K3" s="3">
        <v>0.10100000000000001</v>
      </c>
      <c r="L3" s="3">
        <v>1.4999999999999999E-2</v>
      </c>
      <c r="M3" s="3">
        <v>0.51800000000000002</v>
      </c>
      <c r="N3" s="4" t="s">
        <v>1</v>
      </c>
    </row>
    <row r="4" spans="1:14" x14ac:dyDescent="0.25">
      <c r="A4" s="2" t="s">
        <v>2</v>
      </c>
      <c r="B4" s="3">
        <v>2.7E-2</v>
      </c>
      <c r="C4" s="3">
        <v>0.40799999999999997</v>
      </c>
      <c r="D4" s="3">
        <v>0.02</v>
      </c>
      <c r="E4" s="3">
        <v>0.29699999999999999</v>
      </c>
      <c r="F4" s="3">
        <v>2.5000000000000001E-2</v>
      </c>
      <c r="G4" s="3">
        <v>0.67500000000000004</v>
      </c>
      <c r="H4" s="3">
        <v>6.0000000000000001E-3</v>
      </c>
      <c r="I4" s="3">
        <v>4.2000000000000003E-2</v>
      </c>
      <c r="J4" s="3">
        <v>8.0000000000000002E-3</v>
      </c>
      <c r="K4" s="3">
        <v>2.9000000000000001E-2</v>
      </c>
      <c r="L4" s="3">
        <v>1.2999999999999999E-2</v>
      </c>
      <c r="M4" s="3">
        <v>0.18099999999999999</v>
      </c>
      <c r="N4" s="4" t="s">
        <v>1</v>
      </c>
    </row>
    <row r="5" spans="1:14" x14ac:dyDescent="0.25">
      <c r="A5" s="2" t="s">
        <v>3</v>
      </c>
      <c r="B5" s="3">
        <v>2.5000000000000001E-2</v>
      </c>
      <c r="C5" s="3">
        <v>0.63800000000000001</v>
      </c>
      <c r="D5" s="3">
        <v>1.7000000000000001E-2</v>
      </c>
      <c r="E5" s="3">
        <v>0.44500000000000001</v>
      </c>
      <c r="F5" s="3">
        <v>2.1999999999999999E-2</v>
      </c>
      <c r="G5" s="3">
        <v>0.74199999999999999</v>
      </c>
      <c r="H5" s="3">
        <v>4.0000000000000001E-3</v>
      </c>
      <c r="I5" s="3">
        <v>0.11600000000000001</v>
      </c>
      <c r="J5" s="3">
        <v>1.0999999999999999E-2</v>
      </c>
      <c r="K5" s="3">
        <v>3.1E-2</v>
      </c>
      <c r="L5" s="3">
        <v>3.9E-2</v>
      </c>
      <c r="M5" s="3">
        <v>0.218</v>
      </c>
      <c r="N5" s="4" t="s">
        <v>1</v>
      </c>
    </row>
    <row r="6" spans="1:14" x14ac:dyDescent="0.25">
      <c r="A6" s="2" t="s">
        <v>4</v>
      </c>
      <c r="B6" s="3">
        <v>1.4999999999999999E-2</v>
      </c>
      <c r="C6" s="3">
        <v>0.27800000000000002</v>
      </c>
      <c r="D6" s="3">
        <v>1.2999999999999999E-2</v>
      </c>
      <c r="E6" s="3">
        <v>0.19</v>
      </c>
      <c r="F6" s="3">
        <v>1.6E-2</v>
      </c>
      <c r="G6" s="3">
        <v>0.52</v>
      </c>
      <c r="H6" s="3">
        <v>1.4E-2</v>
      </c>
      <c r="I6" s="3">
        <v>6.8000000000000005E-2</v>
      </c>
      <c r="J6" s="3">
        <v>1.2E-2</v>
      </c>
      <c r="K6" s="3">
        <v>2.7E-2</v>
      </c>
      <c r="L6" s="3">
        <v>6.0000000000000001E-3</v>
      </c>
      <c r="M6" s="3">
        <v>0.189</v>
      </c>
      <c r="N6" s="4" t="s">
        <v>1</v>
      </c>
    </row>
    <row r="7" spans="1:14" x14ac:dyDescent="0.25">
      <c r="A7" s="2" t="s">
        <v>5</v>
      </c>
      <c r="B7" s="3">
        <v>2.1999999999999999E-2</v>
      </c>
      <c r="C7" s="3">
        <v>0.39400000000000002</v>
      </c>
      <c r="D7" s="3">
        <v>1.2999999999999999E-2</v>
      </c>
      <c r="E7" s="3">
        <v>0.21299999999999999</v>
      </c>
      <c r="F7" s="3">
        <v>1.4999999999999999E-2</v>
      </c>
      <c r="G7" s="3">
        <v>0.65</v>
      </c>
      <c r="H7" s="3">
        <v>7.0000000000000001E-3</v>
      </c>
      <c r="I7" s="3">
        <v>1.4999999999999999E-2</v>
      </c>
      <c r="J7" s="3">
        <v>7.0000000000000001E-3</v>
      </c>
      <c r="K7" s="3">
        <v>1.4E-2</v>
      </c>
      <c r="L7" s="3">
        <v>7.0000000000000001E-3</v>
      </c>
      <c r="M7" s="3">
        <v>4.9000000000000002E-2</v>
      </c>
      <c r="N7" s="4" t="s">
        <v>1</v>
      </c>
    </row>
    <row r="8" spans="1:14" x14ac:dyDescent="0.25">
      <c r="A8" s="2" t="s">
        <v>6</v>
      </c>
      <c r="B8" s="3">
        <v>1.4999999999999999E-2</v>
      </c>
      <c r="C8" s="3">
        <v>0.27700000000000002</v>
      </c>
      <c r="D8" s="3">
        <v>1.2E-2</v>
      </c>
      <c r="E8" s="3">
        <v>0.23400000000000001</v>
      </c>
      <c r="F8" s="3">
        <v>1.2E-2</v>
      </c>
      <c r="G8" s="3">
        <v>0.51300000000000001</v>
      </c>
      <c r="H8" s="3">
        <v>4.0000000000000001E-3</v>
      </c>
      <c r="I8" s="3">
        <v>1.7000000000000001E-2</v>
      </c>
      <c r="J8" s="3">
        <v>4.0000000000000001E-3</v>
      </c>
      <c r="K8" s="3">
        <v>1.4E-2</v>
      </c>
      <c r="L8" s="3">
        <v>5.0000000000000001E-3</v>
      </c>
      <c r="M8" s="3">
        <v>5.7000000000000002E-2</v>
      </c>
      <c r="N8" s="4" t="s">
        <v>1</v>
      </c>
    </row>
    <row r="9" spans="1:14" x14ac:dyDescent="0.25">
      <c r="A9" s="2" t="s">
        <v>7</v>
      </c>
      <c r="B9" s="3">
        <v>8.9999999999999993E-3</v>
      </c>
      <c r="C9" s="3">
        <v>0.14299999999999999</v>
      </c>
      <c r="D9" s="3">
        <v>6.0000000000000001E-3</v>
      </c>
      <c r="E9" s="3">
        <v>6.4000000000000001E-2</v>
      </c>
      <c r="F9" s="3">
        <v>5.0000000000000001E-3</v>
      </c>
      <c r="G9" s="3">
        <v>0.34699999999999998</v>
      </c>
      <c r="H9" s="3">
        <v>4.0000000000000001E-3</v>
      </c>
      <c r="I9" s="3">
        <v>2.1999999999999999E-2</v>
      </c>
      <c r="J9" s="3">
        <v>8.0000000000000002E-3</v>
      </c>
      <c r="K9" s="3">
        <v>1.2E-2</v>
      </c>
      <c r="L9" s="3">
        <v>8.0000000000000002E-3</v>
      </c>
      <c r="M9" s="3">
        <v>7.4999999999999997E-2</v>
      </c>
      <c r="N9" s="4" t="s">
        <v>1</v>
      </c>
    </row>
    <row r="10" spans="1:14" x14ac:dyDescent="0.25">
      <c r="A10" s="2" t="s">
        <v>8</v>
      </c>
      <c r="B10" s="3">
        <v>0.01</v>
      </c>
      <c r="C10" s="3">
        <v>0.14699999999999999</v>
      </c>
      <c r="D10" s="3">
        <v>0.01</v>
      </c>
      <c r="E10" s="3">
        <v>8.5999999999999993E-2</v>
      </c>
      <c r="F10" s="3">
        <v>8.9999999999999993E-3</v>
      </c>
      <c r="G10" s="3">
        <v>0.35899999999999999</v>
      </c>
      <c r="H10" s="3"/>
      <c r="I10" s="3"/>
      <c r="J10" s="3"/>
      <c r="K10" s="3"/>
      <c r="L10" s="3"/>
      <c r="M10" s="5">
        <v>0</v>
      </c>
      <c r="N10" s="4" t="s">
        <v>1</v>
      </c>
    </row>
    <row r="12" spans="1:14" ht="30" x14ac:dyDescent="0.25">
      <c r="A12" s="29" t="s">
        <v>39</v>
      </c>
    </row>
    <row r="13" spans="1:14" x14ac:dyDescent="0.25">
      <c r="A13" s="7"/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8">
        <v>6</v>
      </c>
      <c r="H13" s="8">
        <v>7</v>
      </c>
      <c r="I13" s="8">
        <v>8</v>
      </c>
      <c r="J13" s="8">
        <v>9</v>
      </c>
      <c r="K13" s="8">
        <v>10</v>
      </c>
      <c r="L13" s="8">
        <v>11</v>
      </c>
      <c r="M13" s="8">
        <v>12</v>
      </c>
      <c r="N13" s="6"/>
    </row>
    <row r="14" spans="1:14" x14ac:dyDescent="0.25">
      <c r="A14" s="8" t="s">
        <v>0</v>
      </c>
      <c r="B14" s="9">
        <v>3.9E-2</v>
      </c>
      <c r="C14" s="9">
        <v>0.53100000000000003</v>
      </c>
      <c r="D14" s="9">
        <v>4.2000000000000003E-2</v>
      </c>
      <c r="E14" s="9">
        <v>0.38200000000000001</v>
      </c>
      <c r="F14" s="9">
        <v>3.3000000000000002E-2</v>
      </c>
      <c r="G14" s="9">
        <v>0.50600000000000001</v>
      </c>
      <c r="H14" s="30">
        <v>1.6E-2</v>
      </c>
      <c r="I14" s="30">
        <v>0.318</v>
      </c>
      <c r="J14" s="30">
        <v>0.02</v>
      </c>
      <c r="K14" s="30">
        <v>0.16900000000000001</v>
      </c>
      <c r="L14" s="30">
        <v>2.7E-2</v>
      </c>
      <c r="M14" s="30">
        <v>0.441</v>
      </c>
      <c r="N14" s="10" t="s">
        <v>1</v>
      </c>
    </row>
    <row r="15" spans="1:14" x14ac:dyDescent="0.25">
      <c r="A15" s="8" t="s">
        <v>2</v>
      </c>
      <c r="B15" s="9">
        <v>3.6999999999999998E-2</v>
      </c>
      <c r="C15" s="9">
        <v>0.435</v>
      </c>
      <c r="D15" s="9">
        <v>2.9000000000000001E-2</v>
      </c>
      <c r="E15" s="9">
        <v>0.32400000000000001</v>
      </c>
      <c r="F15" s="9">
        <v>3.3000000000000002E-2</v>
      </c>
      <c r="G15" s="9">
        <v>0.55000000000000004</v>
      </c>
      <c r="H15" s="9">
        <v>0.01</v>
      </c>
      <c r="I15" s="9">
        <v>6.0999999999999999E-2</v>
      </c>
      <c r="J15" s="9">
        <v>2.4E-2</v>
      </c>
      <c r="K15" s="9">
        <v>3.1E-2</v>
      </c>
      <c r="L15" s="9">
        <v>1.7999999999999999E-2</v>
      </c>
      <c r="M15" s="9">
        <v>0.10100000000000001</v>
      </c>
      <c r="N15" s="10" t="s">
        <v>1</v>
      </c>
    </row>
    <row r="16" spans="1:14" x14ac:dyDescent="0.25">
      <c r="A16" s="8" t="s">
        <v>3</v>
      </c>
      <c r="B16" s="9">
        <v>3.5000000000000003E-2</v>
      </c>
      <c r="C16" s="9">
        <v>0.42099999999999999</v>
      </c>
      <c r="D16" s="9">
        <v>0.03</v>
      </c>
      <c r="E16" s="9">
        <v>0.372</v>
      </c>
      <c r="F16" s="9">
        <v>3.1E-2</v>
      </c>
      <c r="G16" s="9">
        <v>0.45700000000000002</v>
      </c>
      <c r="H16" s="9">
        <v>1.4E-2</v>
      </c>
      <c r="I16" s="9">
        <v>6.9000000000000006E-2</v>
      </c>
      <c r="J16" s="9">
        <v>1.7999999999999999E-2</v>
      </c>
      <c r="K16" s="9">
        <v>5.5E-2</v>
      </c>
      <c r="L16" s="9">
        <v>0.153</v>
      </c>
      <c r="M16" s="9">
        <v>0.11799999999999999</v>
      </c>
      <c r="N16" s="10" t="s">
        <v>1</v>
      </c>
    </row>
    <row r="17" spans="1:14" x14ac:dyDescent="0.25">
      <c r="A17" s="8" t="s">
        <v>4</v>
      </c>
      <c r="B17" s="30">
        <v>2.5999999999999999E-2</v>
      </c>
      <c r="C17" s="30">
        <v>0.28199999999999997</v>
      </c>
      <c r="D17" s="30">
        <v>0.02</v>
      </c>
      <c r="E17" s="30">
        <v>0.14099999999999999</v>
      </c>
      <c r="F17" s="30">
        <v>0.02</v>
      </c>
      <c r="G17" s="30">
        <v>0.32500000000000001</v>
      </c>
      <c r="H17" s="9">
        <v>1.6E-2</v>
      </c>
      <c r="I17" s="9">
        <v>6.7000000000000004E-2</v>
      </c>
      <c r="J17" s="9">
        <v>8.0000000000000002E-3</v>
      </c>
      <c r="K17" s="9">
        <v>3.9E-2</v>
      </c>
      <c r="L17" s="9">
        <v>1.2E-2</v>
      </c>
      <c r="M17" s="9">
        <v>8.5000000000000006E-2</v>
      </c>
      <c r="N17" s="10" t="s">
        <v>1</v>
      </c>
    </row>
    <row r="18" spans="1:14" x14ac:dyDescent="0.25">
      <c r="A18" s="8" t="s">
        <v>5</v>
      </c>
      <c r="B18" s="30">
        <v>2.1000000000000001E-2</v>
      </c>
      <c r="C18" s="30">
        <v>0.313</v>
      </c>
      <c r="D18" s="30">
        <v>2.1999999999999999E-2</v>
      </c>
      <c r="E18" s="30">
        <v>0.16300000000000001</v>
      </c>
      <c r="F18" s="30">
        <v>1.2999999999999999E-2</v>
      </c>
      <c r="G18" s="30">
        <v>0.375</v>
      </c>
      <c r="H18" s="9">
        <v>1.2E-2</v>
      </c>
      <c r="I18" s="9">
        <v>2.4E-2</v>
      </c>
      <c r="J18" s="9">
        <v>7.0000000000000001E-3</v>
      </c>
      <c r="K18" s="9">
        <v>1.9E-2</v>
      </c>
      <c r="L18" s="9">
        <v>8.9999999999999993E-3</v>
      </c>
      <c r="M18" s="9">
        <v>3.9E-2</v>
      </c>
      <c r="N18" s="10" t="s">
        <v>1</v>
      </c>
    </row>
    <row r="19" spans="1:14" x14ac:dyDescent="0.25">
      <c r="A19" s="8" t="s">
        <v>6</v>
      </c>
      <c r="B19" s="9">
        <v>2.1000000000000001E-2</v>
      </c>
      <c r="C19" s="9">
        <v>0.184</v>
      </c>
      <c r="D19" s="9">
        <v>1.7999999999999999E-2</v>
      </c>
      <c r="E19" s="9">
        <v>8.3000000000000004E-2</v>
      </c>
      <c r="F19" s="9">
        <v>4.7E-2</v>
      </c>
      <c r="G19" s="9">
        <v>0.27900000000000003</v>
      </c>
      <c r="H19" s="9">
        <v>8.0000000000000002E-3</v>
      </c>
      <c r="I19" s="9">
        <v>3.5999999999999997E-2</v>
      </c>
      <c r="J19" s="9">
        <v>1.2E-2</v>
      </c>
      <c r="K19" s="9">
        <v>1.6E-2</v>
      </c>
      <c r="L19" s="9">
        <v>8.9999999999999993E-3</v>
      </c>
      <c r="M19" s="9">
        <v>4.2999999999999997E-2</v>
      </c>
      <c r="N19" s="10" t="s">
        <v>1</v>
      </c>
    </row>
    <row r="20" spans="1:14" x14ac:dyDescent="0.25">
      <c r="A20" s="8" t="s">
        <v>7</v>
      </c>
      <c r="B20" s="9">
        <v>1.7999999999999999E-2</v>
      </c>
      <c r="C20" s="9">
        <v>0.19400000000000001</v>
      </c>
      <c r="D20" s="9">
        <v>1.2999999999999999E-2</v>
      </c>
      <c r="E20" s="9">
        <v>8.5999999999999993E-2</v>
      </c>
      <c r="F20" s="9">
        <v>1.9E-2</v>
      </c>
      <c r="G20" s="9">
        <v>0.17699999999999999</v>
      </c>
      <c r="H20" s="9">
        <v>1.0999999999999999E-2</v>
      </c>
      <c r="I20" s="9">
        <v>3.9E-2</v>
      </c>
      <c r="J20" s="9">
        <v>1.4999999999999999E-2</v>
      </c>
      <c r="K20" s="9">
        <v>2.4E-2</v>
      </c>
      <c r="L20" s="9">
        <v>1.2E-2</v>
      </c>
      <c r="M20" s="9">
        <v>4.7E-2</v>
      </c>
      <c r="N20" s="10" t="s">
        <v>1</v>
      </c>
    </row>
    <row r="21" spans="1:14" x14ac:dyDescent="0.25">
      <c r="A21" s="8" t="s">
        <v>8</v>
      </c>
      <c r="B21" s="9">
        <v>1.4E-2</v>
      </c>
      <c r="C21" s="9">
        <v>0.26100000000000001</v>
      </c>
      <c r="D21" s="9">
        <v>1.7999999999999999E-2</v>
      </c>
      <c r="E21" s="9">
        <v>0.08</v>
      </c>
      <c r="F21" s="9">
        <v>2.3E-2</v>
      </c>
      <c r="G21" s="9">
        <v>0.29799999999999999</v>
      </c>
      <c r="H21" s="9"/>
      <c r="I21" s="9"/>
      <c r="J21" s="9"/>
      <c r="K21" s="9"/>
      <c r="L21" s="9"/>
      <c r="M21" s="11">
        <v>0</v>
      </c>
      <c r="N21" s="10" t="s">
        <v>1</v>
      </c>
    </row>
    <row r="23" spans="1:14" ht="30" x14ac:dyDescent="0.25">
      <c r="A23" s="29" t="s">
        <v>40</v>
      </c>
    </row>
    <row r="24" spans="1:14" x14ac:dyDescent="0.25">
      <c r="A24" s="13"/>
      <c r="B24" s="14">
        <v>1</v>
      </c>
      <c r="C24" s="14">
        <v>2</v>
      </c>
      <c r="D24" s="14">
        <v>3</v>
      </c>
      <c r="E24" s="14">
        <v>4</v>
      </c>
      <c r="F24" s="14">
        <v>5</v>
      </c>
      <c r="G24" s="14">
        <v>6</v>
      </c>
      <c r="H24" s="14">
        <v>7</v>
      </c>
      <c r="I24" s="14">
        <v>8</v>
      </c>
      <c r="J24" s="14">
        <v>9</v>
      </c>
      <c r="K24" s="14">
        <v>10</v>
      </c>
      <c r="L24" s="14">
        <v>11</v>
      </c>
      <c r="M24" s="14">
        <v>12</v>
      </c>
      <c r="N24" s="12"/>
    </row>
    <row r="25" spans="1:14" x14ac:dyDescent="0.25">
      <c r="A25" s="14" t="s">
        <v>0</v>
      </c>
      <c r="B25" s="15">
        <v>1.6E-2</v>
      </c>
      <c r="C25" s="15">
        <v>0.26700000000000002</v>
      </c>
      <c r="D25" s="15">
        <v>1.6E-2</v>
      </c>
      <c r="E25" s="15">
        <v>0.216</v>
      </c>
      <c r="F25" s="15">
        <v>0.02</v>
      </c>
      <c r="G25" s="15">
        <v>0.25</v>
      </c>
      <c r="H25" s="15">
        <v>6.0000000000000001E-3</v>
      </c>
      <c r="I25" s="15">
        <v>8.5999999999999993E-2</v>
      </c>
      <c r="J25" s="15">
        <v>8.0000000000000002E-3</v>
      </c>
      <c r="K25" s="15">
        <v>6.5000000000000002E-2</v>
      </c>
      <c r="L25" s="15">
        <v>1.7000000000000001E-2</v>
      </c>
      <c r="M25" s="15">
        <v>0.23599999999999999</v>
      </c>
      <c r="N25" s="16" t="s">
        <v>1</v>
      </c>
    </row>
    <row r="26" spans="1:14" x14ac:dyDescent="0.25">
      <c r="A26" s="14" t="s">
        <v>2</v>
      </c>
      <c r="B26" s="15">
        <v>1.9E-2</v>
      </c>
      <c r="C26" s="15">
        <v>0.222</v>
      </c>
      <c r="D26" s="15">
        <v>1.4E-2</v>
      </c>
      <c r="E26" s="15">
        <v>0.18</v>
      </c>
      <c r="F26" s="15">
        <v>2.1999999999999999E-2</v>
      </c>
      <c r="G26" s="15">
        <v>0.25600000000000001</v>
      </c>
      <c r="H26" s="15">
        <v>8.0000000000000002E-3</v>
      </c>
      <c r="I26" s="15">
        <v>4.2999999999999997E-2</v>
      </c>
      <c r="J26" s="15">
        <v>0.01</v>
      </c>
      <c r="K26" s="15">
        <v>0.20200000000000001</v>
      </c>
      <c r="L26" s="15">
        <v>1.4999999999999999E-2</v>
      </c>
      <c r="M26" s="15">
        <v>0.14000000000000001</v>
      </c>
      <c r="N26" s="16" t="s">
        <v>1</v>
      </c>
    </row>
    <row r="27" spans="1:14" x14ac:dyDescent="0.25">
      <c r="A27" s="14" t="s">
        <v>3</v>
      </c>
      <c r="B27" s="15">
        <v>1.7999999999999999E-2</v>
      </c>
      <c r="C27" s="15">
        <v>0.27</v>
      </c>
      <c r="D27" s="15">
        <v>1.4999999999999999E-2</v>
      </c>
      <c r="E27" s="15">
        <v>0.19900000000000001</v>
      </c>
      <c r="F27" s="15">
        <v>1.7999999999999999E-2</v>
      </c>
      <c r="G27" s="15">
        <v>0.27100000000000002</v>
      </c>
      <c r="H27" s="15">
        <v>8.0000000000000002E-3</v>
      </c>
      <c r="I27" s="15">
        <v>4.4999999999999998E-2</v>
      </c>
      <c r="J27" s="15">
        <v>8.0000000000000002E-3</v>
      </c>
      <c r="K27" s="15">
        <v>3.1E-2</v>
      </c>
      <c r="L27" s="15">
        <v>1.2999999999999999E-2</v>
      </c>
      <c r="M27" s="15">
        <v>0.17</v>
      </c>
      <c r="N27" s="16" t="s">
        <v>1</v>
      </c>
    </row>
    <row r="28" spans="1:14" x14ac:dyDescent="0.25">
      <c r="A28" s="14" t="s">
        <v>4</v>
      </c>
      <c r="B28" s="15">
        <v>0.01</v>
      </c>
      <c r="C28" s="15">
        <v>0.14799999999999999</v>
      </c>
      <c r="D28" s="15">
        <v>8.0000000000000002E-3</v>
      </c>
      <c r="E28" s="15">
        <v>0.107</v>
      </c>
      <c r="F28" s="15">
        <v>1.7000000000000001E-2</v>
      </c>
      <c r="G28" s="15">
        <v>0.182</v>
      </c>
      <c r="H28" s="15">
        <v>6.0000000000000001E-3</v>
      </c>
      <c r="I28" s="15">
        <v>4.2000000000000003E-2</v>
      </c>
      <c r="J28" s="15">
        <v>1.0999999999999999E-2</v>
      </c>
      <c r="K28" s="15">
        <v>3.5000000000000003E-2</v>
      </c>
      <c r="L28" s="15">
        <v>2.1999999999999999E-2</v>
      </c>
      <c r="M28" s="15">
        <v>0.13800000000000001</v>
      </c>
      <c r="N28" s="16" t="s">
        <v>1</v>
      </c>
    </row>
    <row r="29" spans="1:14" x14ac:dyDescent="0.25">
      <c r="A29" s="14" t="s">
        <v>5</v>
      </c>
      <c r="B29" s="15">
        <v>1.4E-2</v>
      </c>
      <c r="C29" s="15">
        <v>0.16400000000000001</v>
      </c>
      <c r="D29" s="15">
        <v>0.01</v>
      </c>
      <c r="E29" s="15">
        <v>0.114</v>
      </c>
      <c r="F29" s="15">
        <v>0.01</v>
      </c>
      <c r="G29" s="15">
        <v>0.20200000000000001</v>
      </c>
      <c r="H29" s="15">
        <v>6.0000000000000001E-3</v>
      </c>
      <c r="I29" s="15">
        <v>2.1000000000000001E-2</v>
      </c>
      <c r="J29" s="15">
        <v>5.0000000000000001E-3</v>
      </c>
      <c r="K29" s="15">
        <v>1.4E-2</v>
      </c>
      <c r="L29" s="15">
        <v>7.0000000000000001E-3</v>
      </c>
      <c r="M29" s="15">
        <v>7.8E-2</v>
      </c>
      <c r="N29" s="16" t="s">
        <v>1</v>
      </c>
    </row>
    <row r="30" spans="1:14" x14ac:dyDescent="0.25">
      <c r="A30" s="14" t="s">
        <v>6</v>
      </c>
      <c r="B30" s="15">
        <v>1.0999999999999999E-2</v>
      </c>
      <c r="C30" s="15">
        <v>0.13100000000000001</v>
      </c>
      <c r="D30" s="15">
        <v>0.01</v>
      </c>
      <c r="E30" s="15">
        <v>0.112</v>
      </c>
      <c r="F30" s="15">
        <v>1.6E-2</v>
      </c>
      <c r="G30" s="15">
        <v>0.23799999999999999</v>
      </c>
      <c r="H30" s="15">
        <v>6.0000000000000001E-3</v>
      </c>
      <c r="I30" s="15">
        <v>2.4E-2</v>
      </c>
      <c r="J30" s="15">
        <v>6.0000000000000001E-3</v>
      </c>
      <c r="K30" s="15">
        <v>1.7000000000000001E-2</v>
      </c>
      <c r="L30" s="15">
        <v>0.01</v>
      </c>
      <c r="M30" s="15">
        <v>7.2999999999999995E-2</v>
      </c>
      <c r="N30" s="16" t="s">
        <v>1</v>
      </c>
    </row>
    <row r="31" spans="1:14" x14ac:dyDescent="0.25">
      <c r="A31" s="14" t="s">
        <v>7</v>
      </c>
      <c r="B31" s="15">
        <v>8.0000000000000002E-3</v>
      </c>
      <c r="C31" s="15">
        <v>8.3000000000000004E-2</v>
      </c>
      <c r="D31" s="15">
        <v>8.9999999999999993E-3</v>
      </c>
      <c r="E31" s="15">
        <v>8.1000000000000003E-2</v>
      </c>
      <c r="F31" s="15">
        <v>1.4999999999999999E-2</v>
      </c>
      <c r="G31" s="15">
        <v>0.16200000000000001</v>
      </c>
      <c r="H31" s="15">
        <v>8.0000000000000002E-3</v>
      </c>
      <c r="I31" s="15">
        <v>2.5000000000000001E-2</v>
      </c>
      <c r="J31" s="15">
        <v>1.0999999999999999E-2</v>
      </c>
      <c r="K31" s="15">
        <v>2.1999999999999999E-2</v>
      </c>
      <c r="L31" s="15">
        <v>8.0000000000000002E-3</v>
      </c>
      <c r="M31" s="15">
        <v>9.6000000000000002E-2</v>
      </c>
      <c r="N31" s="16" t="s">
        <v>1</v>
      </c>
    </row>
    <row r="32" spans="1:14" x14ac:dyDescent="0.25">
      <c r="A32" s="14" t="s">
        <v>8</v>
      </c>
      <c r="B32" s="15">
        <v>1.2E-2</v>
      </c>
      <c r="C32" s="15">
        <v>8.6999999999999994E-2</v>
      </c>
      <c r="D32" s="15">
        <v>7.0000000000000001E-3</v>
      </c>
      <c r="E32" s="15">
        <v>5.0999999999999997E-2</v>
      </c>
      <c r="F32" s="15">
        <v>8.9999999999999993E-3</v>
      </c>
      <c r="G32" s="15">
        <v>0.22600000000000001</v>
      </c>
      <c r="H32" s="15"/>
      <c r="I32" s="15"/>
      <c r="J32" s="15"/>
      <c r="K32" s="15"/>
      <c r="L32" s="15"/>
      <c r="M32" s="17">
        <v>0</v>
      </c>
      <c r="N32" s="16" t="s">
        <v>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1"/>
  <sheetViews>
    <sheetView workbookViewId="0">
      <selection activeCell="C4" sqref="C4"/>
    </sheetView>
  </sheetViews>
  <sheetFormatPr defaultColWidth="8.85546875" defaultRowHeight="15" x14ac:dyDescent="0.25"/>
  <cols>
    <col min="1" max="2" width="8.85546875" style="12"/>
    <col min="3" max="3" width="8.85546875" style="23"/>
    <col min="4" max="8" width="8.85546875" style="18"/>
    <col min="9" max="9" width="11.28515625" style="18" customWidth="1"/>
    <col min="10" max="10" width="21.42578125" customWidth="1"/>
    <col min="12" max="12" width="12.140625" customWidth="1"/>
    <col min="13" max="17" width="8.85546875" style="18"/>
    <col min="19" max="19" width="10.85546875" customWidth="1"/>
  </cols>
  <sheetData>
    <row r="1" spans="1:24" s="12" customFormat="1" x14ac:dyDescent="0.25">
      <c r="A1" s="36" t="s">
        <v>41</v>
      </c>
      <c r="B1" s="36"/>
      <c r="C1" s="23"/>
      <c r="D1" s="18"/>
      <c r="E1" s="18"/>
      <c r="F1" s="18"/>
      <c r="G1" s="18"/>
      <c r="H1" s="18"/>
      <c r="I1" s="18"/>
      <c r="M1" s="18"/>
      <c r="N1" s="18"/>
      <c r="O1" s="18"/>
      <c r="P1" s="18"/>
      <c r="Q1" s="18"/>
    </row>
    <row r="2" spans="1:24" x14ac:dyDescent="0.25">
      <c r="L2" s="12"/>
      <c r="R2" s="12"/>
      <c r="S2" s="12"/>
      <c r="T2" s="12"/>
      <c r="U2" s="12"/>
      <c r="V2" s="12"/>
      <c r="W2" s="12"/>
      <c r="X2" s="12"/>
    </row>
    <row r="3" spans="1:24" x14ac:dyDescent="0.25">
      <c r="A3" s="19" t="s">
        <v>18</v>
      </c>
      <c r="B3" s="19" t="s">
        <v>19</v>
      </c>
      <c r="C3" s="24" t="s">
        <v>14</v>
      </c>
      <c r="D3" s="20" t="s">
        <v>15</v>
      </c>
      <c r="E3" s="20" t="s">
        <v>16</v>
      </c>
      <c r="F3" s="20" t="s">
        <v>17</v>
      </c>
      <c r="G3" s="20" t="s">
        <v>20</v>
      </c>
      <c r="H3" s="20" t="s">
        <v>21</v>
      </c>
      <c r="I3" s="20" t="s">
        <v>46</v>
      </c>
      <c r="L3" s="26" t="s">
        <v>34</v>
      </c>
      <c r="S3" t="s">
        <v>21</v>
      </c>
    </row>
    <row r="4" spans="1:24" x14ac:dyDescent="0.25">
      <c r="A4" s="35" t="s">
        <v>9</v>
      </c>
      <c r="B4" s="19" t="s">
        <v>11</v>
      </c>
      <c r="C4" s="32" t="s">
        <v>22</v>
      </c>
      <c r="D4" s="20">
        <v>1.4999999999999999E-2</v>
      </c>
      <c r="E4" s="20">
        <v>1.7000000000000001E-2</v>
      </c>
      <c r="F4" s="20">
        <v>2.1999999999999999E-2</v>
      </c>
      <c r="G4" s="21">
        <f t="shared" ref="G4:G33" si="0">AVERAGE(D4:F4)</f>
        <v>1.7999999999999999E-2</v>
      </c>
      <c r="H4" s="22">
        <f>STDEV(D4:F4)</f>
        <v>3.6055512754639887E-3</v>
      </c>
      <c r="I4" s="22">
        <f>H4+G4</f>
        <v>2.1605551275463986E-2</v>
      </c>
      <c r="J4" t="str">
        <f>IF(I4&gt;$H$58, "minimum titer",IF(I4&lt;=$H$58, "cutoff"))</f>
        <v>minimum titer</v>
      </c>
      <c r="L4" s="19"/>
      <c r="M4" s="20" t="s">
        <v>22</v>
      </c>
      <c r="N4" s="20" t="s">
        <v>23</v>
      </c>
      <c r="O4" s="20" t="s">
        <v>24</v>
      </c>
      <c r="P4" s="20" t="s">
        <v>25</v>
      </c>
      <c r="Q4" s="20" t="s">
        <v>26</v>
      </c>
      <c r="S4" s="19"/>
      <c r="T4" s="20" t="s">
        <v>22</v>
      </c>
      <c r="U4" s="20" t="s">
        <v>23</v>
      </c>
      <c r="V4" s="20" t="s">
        <v>24</v>
      </c>
      <c r="W4" s="20" t="s">
        <v>25</v>
      </c>
      <c r="X4" s="20" t="s">
        <v>26</v>
      </c>
    </row>
    <row r="5" spans="1:24" x14ac:dyDescent="0.25">
      <c r="A5" s="41" t="s">
        <v>9</v>
      </c>
      <c r="B5" s="19" t="s">
        <v>11</v>
      </c>
      <c r="C5" s="39" t="s">
        <v>23</v>
      </c>
      <c r="D5" s="20">
        <v>4.2000000000000003E-2</v>
      </c>
      <c r="E5" s="20">
        <v>0.11600000000000001</v>
      </c>
      <c r="F5" s="20">
        <v>6.8000000000000005E-2</v>
      </c>
      <c r="G5" s="21">
        <f t="shared" si="0"/>
        <v>7.5333333333333335E-2</v>
      </c>
      <c r="H5" s="22">
        <f t="shared" ref="H5:H33" si="1">STDEV(D5:F5)</f>
        <v>3.7541088600802901E-2</v>
      </c>
      <c r="I5" s="22">
        <f t="shared" ref="I5:I28" si="2">H5+G5</f>
        <v>0.11287442193413624</v>
      </c>
      <c r="J5" s="12" t="str">
        <f>IF(I5&lt;$H$58, "cutoff", "minimum titer")</f>
        <v>minimum titer</v>
      </c>
      <c r="L5" s="19" t="s">
        <v>35</v>
      </c>
      <c r="M5" s="21">
        <v>1.7999999999999999E-2</v>
      </c>
      <c r="N5" s="21">
        <v>7.5333333333333335E-2</v>
      </c>
      <c r="O5" s="21">
        <v>0.13299999999999998</v>
      </c>
      <c r="P5" s="21">
        <v>0.31633333333333336</v>
      </c>
      <c r="Q5" s="21">
        <v>0.53233333333333333</v>
      </c>
      <c r="S5" s="19" t="s">
        <v>35</v>
      </c>
      <c r="T5" s="21">
        <v>3.6055512754639887E-3</v>
      </c>
      <c r="U5" s="21">
        <v>3.7541088600802901E-2</v>
      </c>
      <c r="V5" s="21">
        <v>2.088061301782099E-2</v>
      </c>
      <c r="W5" s="21">
        <v>6.7263164758531488E-2</v>
      </c>
      <c r="X5" s="21">
        <v>0.11613067352484198</v>
      </c>
    </row>
    <row r="6" spans="1:24" x14ac:dyDescent="0.25">
      <c r="A6" s="19" t="s">
        <v>9</v>
      </c>
      <c r="B6" s="19" t="s">
        <v>11</v>
      </c>
      <c r="C6" s="24" t="s">
        <v>24</v>
      </c>
      <c r="D6" s="20">
        <v>0.14299999999999999</v>
      </c>
      <c r="E6" s="20">
        <v>0.14699999999999999</v>
      </c>
      <c r="F6" s="20">
        <v>0.109</v>
      </c>
      <c r="G6" s="21">
        <f t="shared" si="0"/>
        <v>0.13299999999999998</v>
      </c>
      <c r="H6" s="22">
        <f t="shared" si="1"/>
        <v>2.088061301782099E-2</v>
      </c>
      <c r="I6" s="22">
        <f t="shared" si="2"/>
        <v>0.15388061301782097</v>
      </c>
      <c r="J6" s="12" t="str">
        <f>IF(I6&lt;$H$58, "cutoff", "minimum titer")</f>
        <v>minimum titer</v>
      </c>
      <c r="L6" s="19" t="s">
        <v>29</v>
      </c>
      <c r="M6" s="21">
        <v>5.0000000000000001E-3</v>
      </c>
      <c r="N6" s="21">
        <v>8.0000000000000002E-3</v>
      </c>
      <c r="O6" s="21">
        <v>9.3333333333333324E-3</v>
      </c>
      <c r="P6" s="21">
        <v>1.7333333333333333E-2</v>
      </c>
      <c r="Q6" s="21">
        <v>2.5666666666666671E-2</v>
      </c>
      <c r="S6" s="19" t="s">
        <v>29</v>
      </c>
      <c r="T6" s="21">
        <v>1.7320508075688772E-3</v>
      </c>
      <c r="U6" s="21">
        <v>5.2915026221291815E-3</v>
      </c>
      <c r="V6" s="21">
        <v>5.7735026918962623E-4</v>
      </c>
      <c r="W6" s="21">
        <v>4.0414518843273801E-3</v>
      </c>
      <c r="X6" s="21">
        <v>1.1547005383792505E-3</v>
      </c>
    </row>
    <row r="7" spans="1:24" x14ac:dyDescent="0.25">
      <c r="A7" s="19" t="s">
        <v>9</v>
      </c>
      <c r="B7" s="19" t="s">
        <v>11</v>
      </c>
      <c r="C7" s="24" t="s">
        <v>25</v>
      </c>
      <c r="D7" s="20">
        <v>0.27800000000000002</v>
      </c>
      <c r="E7" s="20">
        <v>0.39400000000000002</v>
      </c>
      <c r="F7" s="20">
        <v>0.27700000000000002</v>
      </c>
      <c r="G7" s="21">
        <f t="shared" si="0"/>
        <v>0.31633333333333336</v>
      </c>
      <c r="H7" s="22">
        <f t="shared" si="1"/>
        <v>6.7263164758531488E-2</v>
      </c>
      <c r="I7" s="22">
        <f t="shared" si="2"/>
        <v>0.38359649809186486</v>
      </c>
      <c r="J7" s="12" t="str">
        <f>IF(I7&lt;$H$58, "cutoff", "minimum titer")</f>
        <v>minimum titer</v>
      </c>
      <c r="L7" s="19" t="s">
        <v>36</v>
      </c>
      <c r="M7" s="21">
        <v>1.3333333333333334E-2</v>
      </c>
      <c r="N7" s="21">
        <v>2.8999999999999998E-2</v>
      </c>
      <c r="O7" s="21">
        <v>8.3666666666666667E-2</v>
      </c>
      <c r="P7" s="21">
        <v>0.21233333333333335</v>
      </c>
      <c r="Q7" s="21">
        <v>0.44266666666666671</v>
      </c>
      <c r="S7" s="19" t="s">
        <v>36</v>
      </c>
      <c r="T7" s="21">
        <v>1.1547005383792516E-3</v>
      </c>
      <c r="U7" s="21">
        <v>2E-3</v>
      </c>
      <c r="V7" s="21">
        <v>1.8610033136277161E-2</v>
      </c>
      <c r="W7" s="21">
        <v>2.2007574453658758E-2</v>
      </c>
      <c r="X7" s="21">
        <v>0.14451412849037712</v>
      </c>
    </row>
    <row r="8" spans="1:24" x14ac:dyDescent="0.25">
      <c r="A8" s="19" t="s">
        <v>9</v>
      </c>
      <c r="B8" s="19" t="s">
        <v>11</v>
      </c>
      <c r="C8" s="24" t="s">
        <v>26</v>
      </c>
      <c r="D8" s="20">
        <v>0.55100000000000005</v>
      </c>
      <c r="E8" s="20">
        <v>0.40799999999999997</v>
      </c>
      <c r="F8" s="20">
        <v>0.63800000000000001</v>
      </c>
      <c r="G8" s="21">
        <f t="shared" si="0"/>
        <v>0.53233333333333333</v>
      </c>
      <c r="H8" s="22">
        <f t="shared" si="1"/>
        <v>0.11613067352484198</v>
      </c>
      <c r="I8" s="22">
        <f t="shared" si="2"/>
        <v>0.64846400685817529</v>
      </c>
      <c r="J8" s="12" t="str">
        <f>IF(I8&lt;$H$58, "cutoff", "minimum titer")</f>
        <v>minimum titer</v>
      </c>
      <c r="L8" s="19" t="s">
        <v>31</v>
      </c>
      <c r="M8" s="21">
        <v>6.3333333333333332E-3</v>
      </c>
      <c r="N8" s="21">
        <v>1.0333333333333333E-2</v>
      </c>
      <c r="O8" s="21">
        <v>9.6666666666666654E-3</v>
      </c>
      <c r="P8" s="21">
        <v>1.2666666666666666E-2</v>
      </c>
      <c r="Q8" s="21">
        <v>1.9333333333333334E-2</v>
      </c>
      <c r="S8" s="19" t="s">
        <v>31</v>
      </c>
      <c r="T8" s="21">
        <v>2.0816659994661326E-3</v>
      </c>
      <c r="U8" s="21">
        <v>2.0816659994661326E-3</v>
      </c>
      <c r="V8" s="21">
        <v>3.5118845842842493E-3</v>
      </c>
      <c r="W8" s="21">
        <v>5.7735026918962525E-4</v>
      </c>
      <c r="X8" s="21">
        <v>2.0816659994661326E-3</v>
      </c>
    </row>
    <row r="9" spans="1:24" x14ac:dyDescent="0.25">
      <c r="A9" s="19" t="s">
        <v>9</v>
      </c>
      <c r="B9" s="19" t="s">
        <v>10</v>
      </c>
      <c r="C9" s="24" t="s">
        <v>22</v>
      </c>
      <c r="D9" s="20">
        <v>7.0000000000000001E-3</v>
      </c>
      <c r="E9" s="20">
        <v>4.0000000000000001E-3</v>
      </c>
      <c r="F9" s="20">
        <v>4.0000000000000001E-3</v>
      </c>
      <c r="G9" s="21">
        <f t="shared" si="0"/>
        <v>5.0000000000000001E-3</v>
      </c>
      <c r="H9" s="22">
        <f t="shared" si="1"/>
        <v>1.7320508075688772E-3</v>
      </c>
      <c r="I9" s="22"/>
      <c r="J9" s="12"/>
      <c r="L9" s="19" t="s">
        <v>37</v>
      </c>
      <c r="M9" s="21">
        <v>6.0333333333333329E-2</v>
      </c>
      <c r="N9" s="21">
        <v>0.19600000000000004</v>
      </c>
      <c r="O9" s="21">
        <v>0.40799999999999997</v>
      </c>
      <c r="P9" s="21">
        <v>0.56099999999999994</v>
      </c>
      <c r="Q9" s="21">
        <v>0.64366666666666672</v>
      </c>
      <c r="S9" s="19" t="s">
        <v>37</v>
      </c>
      <c r="T9" s="21">
        <v>1.3316656236958812E-2</v>
      </c>
      <c r="U9" s="21">
        <v>1.9467922333931787E-2</v>
      </c>
      <c r="V9" s="21">
        <v>9.5451558394821445E-2</v>
      </c>
      <c r="W9" s="21">
        <v>7.7155686763842324E-2</v>
      </c>
      <c r="X9" s="21">
        <v>0.11718503886304492</v>
      </c>
    </row>
    <row r="10" spans="1:24" x14ac:dyDescent="0.25">
      <c r="A10" s="19" t="s">
        <v>9</v>
      </c>
      <c r="B10" s="19" t="s">
        <v>10</v>
      </c>
      <c r="C10" s="24" t="s">
        <v>23</v>
      </c>
      <c r="D10" s="20">
        <v>6.0000000000000001E-3</v>
      </c>
      <c r="E10" s="20">
        <v>4.0000000000000001E-3</v>
      </c>
      <c r="F10" s="20">
        <v>1.4E-2</v>
      </c>
      <c r="G10" s="21">
        <f t="shared" si="0"/>
        <v>8.0000000000000002E-3</v>
      </c>
      <c r="H10" s="22">
        <f t="shared" si="1"/>
        <v>5.2915026221291815E-3</v>
      </c>
      <c r="I10" s="22"/>
      <c r="J10" s="12"/>
      <c r="L10" s="19" t="s">
        <v>33</v>
      </c>
      <c r="M10" s="21">
        <v>6.6666666666666671E-3</v>
      </c>
      <c r="N10" s="21">
        <v>1.9333333333333331E-2</v>
      </c>
      <c r="O10" s="21">
        <v>9.6666666666666654E-3</v>
      </c>
      <c r="P10" s="21">
        <v>1.4333333333333332E-2</v>
      </c>
      <c r="Q10" s="21">
        <v>2.5333333333333336E-2</v>
      </c>
      <c r="S10" s="19" t="s">
        <v>33</v>
      </c>
      <c r="T10" s="21">
        <v>1.5275252316519468E-3</v>
      </c>
      <c r="U10" s="21">
        <v>1.7387735140993305E-2</v>
      </c>
      <c r="V10" s="21">
        <v>5.0332229568471679E-3</v>
      </c>
      <c r="W10" s="21">
        <v>2.0816659994661326E-3</v>
      </c>
      <c r="X10" s="21">
        <v>3.5118845842842476E-3</v>
      </c>
    </row>
    <row r="11" spans="1:24" x14ac:dyDescent="0.25">
      <c r="A11" s="19" t="s">
        <v>9</v>
      </c>
      <c r="B11" s="19" t="s">
        <v>10</v>
      </c>
      <c r="C11" s="24" t="s">
        <v>24</v>
      </c>
      <c r="D11" s="20">
        <v>8.9999999999999993E-3</v>
      </c>
      <c r="E11" s="20">
        <v>0.01</v>
      </c>
      <c r="F11" s="20">
        <v>8.9999999999999993E-3</v>
      </c>
      <c r="G11" s="21">
        <f t="shared" si="0"/>
        <v>9.3333333333333324E-3</v>
      </c>
      <c r="H11" s="22">
        <f t="shared" si="1"/>
        <v>5.7735026918962623E-4</v>
      </c>
      <c r="I11" s="22"/>
      <c r="J11" s="12"/>
    </row>
    <row r="12" spans="1:24" x14ac:dyDescent="0.25">
      <c r="A12" s="19" t="s">
        <v>9</v>
      </c>
      <c r="B12" s="19" t="s">
        <v>10</v>
      </c>
      <c r="C12" s="24" t="s">
        <v>25</v>
      </c>
      <c r="D12" s="20">
        <v>1.4999999999999999E-2</v>
      </c>
      <c r="E12" s="20">
        <v>2.1999999999999999E-2</v>
      </c>
      <c r="F12" s="20">
        <v>1.4999999999999999E-2</v>
      </c>
      <c r="G12" s="21">
        <f t="shared" si="0"/>
        <v>1.7333333333333333E-2</v>
      </c>
      <c r="H12" s="22">
        <f t="shared" si="1"/>
        <v>4.0414518843273801E-3</v>
      </c>
      <c r="I12" s="22"/>
      <c r="J12" s="12"/>
    </row>
    <row r="13" spans="1:24" x14ac:dyDescent="0.25">
      <c r="A13" s="19" t="s">
        <v>9</v>
      </c>
      <c r="B13" s="19" t="s">
        <v>10</v>
      </c>
      <c r="C13" s="24" t="s">
        <v>26</v>
      </c>
      <c r="D13" s="20">
        <v>2.5000000000000001E-2</v>
      </c>
      <c r="E13" s="20">
        <v>2.7E-2</v>
      </c>
      <c r="F13" s="20">
        <v>2.5000000000000001E-2</v>
      </c>
      <c r="G13" s="21">
        <f t="shared" si="0"/>
        <v>2.5666666666666671E-2</v>
      </c>
      <c r="H13" s="22">
        <f t="shared" si="1"/>
        <v>1.1547005383792505E-3</v>
      </c>
      <c r="I13" s="22"/>
      <c r="J13" s="12"/>
    </row>
    <row r="14" spans="1:24" x14ac:dyDescent="0.25">
      <c r="A14" s="19" t="s">
        <v>12</v>
      </c>
      <c r="B14" s="19" t="s">
        <v>11</v>
      </c>
      <c r="C14" s="24" t="s">
        <v>22</v>
      </c>
      <c r="D14" s="20">
        <v>1.4E-2</v>
      </c>
      <c r="E14" s="20">
        <v>1.4E-2</v>
      </c>
      <c r="F14" s="20">
        <v>1.2E-2</v>
      </c>
      <c r="G14" s="21">
        <f t="shared" si="0"/>
        <v>1.3333333333333334E-2</v>
      </c>
      <c r="H14" s="22">
        <f t="shared" si="1"/>
        <v>1.1547005383792516E-3</v>
      </c>
      <c r="I14" s="22">
        <f t="shared" si="2"/>
        <v>1.4488033871712585E-2</v>
      </c>
      <c r="J14" s="12" t="str">
        <f>IF(I14&gt;$H$58, "minimum titer",IF(I14&lt;=$H$58, "cutoff"))</f>
        <v>cutoff</v>
      </c>
    </row>
    <row r="15" spans="1:24" x14ac:dyDescent="0.25">
      <c r="A15" s="35" t="s">
        <v>12</v>
      </c>
      <c r="B15" s="19" t="s">
        <v>11</v>
      </c>
      <c r="C15" s="32" t="s">
        <v>23</v>
      </c>
      <c r="D15" s="20">
        <v>2.9000000000000001E-2</v>
      </c>
      <c r="E15" s="20">
        <v>3.1E-2</v>
      </c>
      <c r="F15" s="20">
        <v>2.7E-2</v>
      </c>
      <c r="G15" s="21">
        <f t="shared" si="0"/>
        <v>2.8999999999999998E-2</v>
      </c>
      <c r="H15" s="22">
        <f t="shared" si="1"/>
        <v>2E-3</v>
      </c>
      <c r="I15" s="22">
        <f t="shared" si="2"/>
        <v>3.1E-2</v>
      </c>
      <c r="J15" s="12" t="str">
        <f>IF(I15&lt;$H$58, "cutoff", "minimum titer")</f>
        <v>minimum titer</v>
      </c>
    </row>
    <row r="16" spans="1:24" x14ac:dyDescent="0.25">
      <c r="A16" s="19" t="s">
        <v>12</v>
      </c>
      <c r="B16" s="19" t="s">
        <v>11</v>
      </c>
      <c r="C16" s="24" t="s">
        <v>24</v>
      </c>
      <c r="D16" s="20">
        <v>6.4000000000000001E-2</v>
      </c>
      <c r="E16" s="20">
        <v>8.5999999999999993E-2</v>
      </c>
      <c r="F16" s="20">
        <v>0.10100000000000001</v>
      </c>
      <c r="G16" s="21">
        <f t="shared" si="0"/>
        <v>8.3666666666666667E-2</v>
      </c>
      <c r="H16" s="22">
        <f t="shared" si="1"/>
        <v>1.8610033136277161E-2</v>
      </c>
      <c r="I16" s="22">
        <f t="shared" si="2"/>
        <v>0.10227669980294382</v>
      </c>
      <c r="J16" s="12" t="str">
        <f>IF(I16&lt;$H$58, "cutoff", "minimum titer")</f>
        <v>minimum titer</v>
      </c>
    </row>
    <row r="17" spans="1:10" x14ac:dyDescent="0.25">
      <c r="A17" s="19" t="s">
        <v>12</v>
      </c>
      <c r="B17" s="19" t="s">
        <v>11</v>
      </c>
      <c r="C17" s="24" t="s">
        <v>25</v>
      </c>
      <c r="D17" s="20">
        <v>0.19</v>
      </c>
      <c r="E17" s="20">
        <v>0.21299999999999999</v>
      </c>
      <c r="F17" s="20">
        <v>0.23400000000000001</v>
      </c>
      <c r="G17" s="21">
        <f t="shared" si="0"/>
        <v>0.21233333333333335</v>
      </c>
      <c r="H17" s="22">
        <f t="shared" si="1"/>
        <v>2.2007574453658758E-2</v>
      </c>
      <c r="I17" s="22">
        <f t="shared" si="2"/>
        <v>0.2343409077869921</v>
      </c>
      <c r="J17" s="12" t="str">
        <f>IF(I17&lt;$H$58, "cutoff", "minimum titer")</f>
        <v>minimum titer</v>
      </c>
    </row>
    <row r="18" spans="1:10" x14ac:dyDescent="0.25">
      <c r="A18" s="19" t="s">
        <v>12</v>
      </c>
      <c r="B18" s="19" t="s">
        <v>11</v>
      </c>
      <c r="C18" s="24" t="s">
        <v>26</v>
      </c>
      <c r="D18" s="20">
        <v>0.58599999999999997</v>
      </c>
      <c r="E18" s="20">
        <v>0.29699999999999999</v>
      </c>
      <c r="F18" s="20">
        <v>0.44500000000000001</v>
      </c>
      <c r="G18" s="21">
        <f t="shared" si="0"/>
        <v>0.44266666666666671</v>
      </c>
      <c r="H18" s="22">
        <f t="shared" si="1"/>
        <v>0.14451412849037712</v>
      </c>
      <c r="I18" s="22">
        <f t="shared" si="2"/>
        <v>0.5871807951570438</v>
      </c>
      <c r="J18" s="12" t="str">
        <f>IF(I18&lt;$H$58, "cutoff", "minimum titer")</f>
        <v>minimum titer</v>
      </c>
    </row>
    <row r="19" spans="1:10" x14ac:dyDescent="0.25">
      <c r="A19" s="19" t="s">
        <v>12</v>
      </c>
      <c r="B19" s="19" t="s">
        <v>10</v>
      </c>
      <c r="C19" s="24" t="s">
        <v>22</v>
      </c>
      <c r="D19" s="20">
        <v>7.0000000000000001E-3</v>
      </c>
      <c r="E19" s="20">
        <v>4.0000000000000001E-3</v>
      </c>
      <c r="F19" s="20">
        <v>8.0000000000000002E-3</v>
      </c>
      <c r="G19" s="21">
        <f t="shared" si="0"/>
        <v>6.3333333333333332E-3</v>
      </c>
      <c r="H19" s="22">
        <f t="shared" si="1"/>
        <v>2.0816659994661326E-3</v>
      </c>
      <c r="I19" s="22"/>
      <c r="J19" s="12"/>
    </row>
    <row r="20" spans="1:10" x14ac:dyDescent="0.25">
      <c r="A20" s="19" t="s">
        <v>12</v>
      </c>
      <c r="B20" s="19" t="s">
        <v>10</v>
      </c>
      <c r="C20" s="24" t="s">
        <v>23</v>
      </c>
      <c r="D20" s="20">
        <v>8.0000000000000002E-3</v>
      </c>
      <c r="E20" s="20">
        <v>1.0999999999999999E-2</v>
      </c>
      <c r="F20" s="20">
        <v>1.2E-2</v>
      </c>
      <c r="G20" s="21">
        <f t="shared" si="0"/>
        <v>1.0333333333333333E-2</v>
      </c>
      <c r="H20" s="22">
        <f t="shared" si="1"/>
        <v>2.0816659994661326E-3</v>
      </c>
      <c r="I20" s="22"/>
      <c r="J20" s="12"/>
    </row>
    <row r="21" spans="1:10" x14ac:dyDescent="0.25">
      <c r="A21" s="19" t="s">
        <v>12</v>
      </c>
      <c r="B21" s="19" t="s">
        <v>10</v>
      </c>
      <c r="C21" s="24" t="s">
        <v>24</v>
      </c>
      <c r="D21" s="20">
        <v>6.0000000000000001E-3</v>
      </c>
      <c r="E21" s="20">
        <v>0.01</v>
      </c>
      <c r="F21" s="20">
        <v>1.2999999999999999E-2</v>
      </c>
      <c r="G21" s="21">
        <f t="shared" si="0"/>
        <v>9.6666666666666654E-3</v>
      </c>
      <c r="H21" s="22">
        <f t="shared" si="1"/>
        <v>3.5118845842842493E-3</v>
      </c>
      <c r="I21" s="22"/>
      <c r="J21" s="12"/>
    </row>
    <row r="22" spans="1:10" x14ac:dyDescent="0.25">
      <c r="A22" s="19" t="s">
        <v>12</v>
      </c>
      <c r="B22" s="19" t="s">
        <v>10</v>
      </c>
      <c r="C22" s="24" t="s">
        <v>25</v>
      </c>
      <c r="D22" s="20">
        <v>1.2999999999999999E-2</v>
      </c>
      <c r="E22" s="20">
        <v>1.2999999999999999E-2</v>
      </c>
      <c r="F22" s="20">
        <v>1.2E-2</v>
      </c>
      <c r="G22" s="21">
        <f t="shared" si="0"/>
        <v>1.2666666666666666E-2</v>
      </c>
      <c r="H22" s="22">
        <f t="shared" si="1"/>
        <v>5.7735026918962525E-4</v>
      </c>
      <c r="I22" s="22"/>
      <c r="J22" s="12"/>
    </row>
    <row r="23" spans="1:10" x14ac:dyDescent="0.25">
      <c r="A23" s="19" t="s">
        <v>12</v>
      </c>
      <c r="B23" s="19" t="s">
        <v>10</v>
      </c>
      <c r="C23" s="24" t="s">
        <v>26</v>
      </c>
      <c r="D23" s="20">
        <v>2.1000000000000001E-2</v>
      </c>
      <c r="E23" s="20">
        <v>0.02</v>
      </c>
      <c r="F23" s="20">
        <v>1.7000000000000001E-2</v>
      </c>
      <c r="G23" s="21">
        <f t="shared" si="0"/>
        <v>1.9333333333333334E-2</v>
      </c>
      <c r="H23" s="22">
        <f t="shared" si="1"/>
        <v>2.0816659994661326E-3</v>
      </c>
      <c r="I23" s="22"/>
      <c r="J23" s="12"/>
    </row>
    <row r="24" spans="1:10" x14ac:dyDescent="0.25">
      <c r="A24" s="35" t="s">
        <v>13</v>
      </c>
      <c r="B24" s="19" t="s">
        <v>11</v>
      </c>
      <c r="C24" s="32" t="s">
        <v>22</v>
      </c>
      <c r="D24" s="20">
        <v>4.9000000000000002E-2</v>
      </c>
      <c r="E24" s="20">
        <v>5.7000000000000002E-2</v>
      </c>
      <c r="F24" s="20">
        <v>7.4999999999999997E-2</v>
      </c>
      <c r="G24" s="21">
        <f t="shared" si="0"/>
        <v>6.0333333333333329E-2</v>
      </c>
      <c r="H24" s="22">
        <f t="shared" si="1"/>
        <v>1.3316656236958812E-2</v>
      </c>
      <c r="I24" s="22">
        <f t="shared" si="2"/>
        <v>7.3649989570292146E-2</v>
      </c>
      <c r="J24" s="12" t="str">
        <f>IF(I24&gt;$H$58, "minimum titer",IF(I24&lt;=$H$58, "cutoff"))</f>
        <v>minimum titer</v>
      </c>
    </row>
    <row r="25" spans="1:10" x14ac:dyDescent="0.25">
      <c r="A25" s="19" t="s">
        <v>13</v>
      </c>
      <c r="B25" s="19" t="s">
        <v>11</v>
      </c>
      <c r="C25" s="24" t="s">
        <v>23</v>
      </c>
      <c r="D25" s="20">
        <v>0.18099999999999999</v>
      </c>
      <c r="E25" s="20">
        <v>0.218</v>
      </c>
      <c r="F25" s="20">
        <v>0.189</v>
      </c>
      <c r="G25" s="21">
        <f t="shared" si="0"/>
        <v>0.19600000000000004</v>
      </c>
      <c r="H25" s="22">
        <f t="shared" si="1"/>
        <v>1.9467922333931787E-2</v>
      </c>
      <c r="I25" s="22">
        <f t="shared" si="2"/>
        <v>0.21546792233393183</v>
      </c>
      <c r="J25" s="12" t="str">
        <f>IF(I25&lt;$H$58, "cutoff", "minimum titer")</f>
        <v>minimum titer</v>
      </c>
    </row>
    <row r="26" spans="1:10" x14ac:dyDescent="0.25">
      <c r="A26" s="19" t="s">
        <v>13</v>
      </c>
      <c r="B26" s="19" t="s">
        <v>11</v>
      </c>
      <c r="C26" s="24" t="s">
        <v>24</v>
      </c>
      <c r="D26" s="20">
        <v>0.34699999999999998</v>
      </c>
      <c r="E26" s="20">
        <v>0.35899999999999999</v>
      </c>
      <c r="F26" s="20">
        <v>0.51800000000000002</v>
      </c>
      <c r="G26" s="21">
        <f t="shared" si="0"/>
        <v>0.40799999999999997</v>
      </c>
      <c r="H26" s="22">
        <f t="shared" si="1"/>
        <v>9.5451558394821445E-2</v>
      </c>
      <c r="I26" s="22">
        <f t="shared" si="2"/>
        <v>0.50345155839482136</v>
      </c>
      <c r="J26" s="12" t="str">
        <f>IF(I26&lt;$H$58, "cutoff", "minimum titer")</f>
        <v>minimum titer</v>
      </c>
    </row>
    <row r="27" spans="1:10" x14ac:dyDescent="0.25">
      <c r="A27" s="19" t="s">
        <v>13</v>
      </c>
      <c r="B27" s="19" t="s">
        <v>11</v>
      </c>
      <c r="C27" s="24" t="s">
        <v>25</v>
      </c>
      <c r="D27" s="20">
        <v>0.52</v>
      </c>
      <c r="E27" s="20">
        <v>0.65</v>
      </c>
      <c r="F27" s="20">
        <v>0.51300000000000001</v>
      </c>
      <c r="G27" s="21">
        <f t="shared" si="0"/>
        <v>0.56099999999999994</v>
      </c>
      <c r="H27" s="22">
        <f t="shared" si="1"/>
        <v>7.7155686763842324E-2</v>
      </c>
      <c r="I27" s="22">
        <f t="shared" si="2"/>
        <v>0.63815568676384227</v>
      </c>
      <c r="J27" s="12" t="str">
        <f>IF(I27&lt;$H$58, "cutoff", "minimum titer")</f>
        <v>minimum titer</v>
      </c>
    </row>
    <row r="28" spans="1:10" x14ac:dyDescent="0.25">
      <c r="A28" s="19" t="s">
        <v>13</v>
      </c>
      <c r="B28" s="19" t="s">
        <v>11</v>
      </c>
      <c r="C28" s="24" t="s">
        <v>26</v>
      </c>
      <c r="D28" s="20">
        <v>0.51400000000000001</v>
      </c>
      <c r="E28" s="20">
        <v>0.67500000000000004</v>
      </c>
      <c r="F28" s="20">
        <v>0.74199999999999999</v>
      </c>
      <c r="G28" s="21">
        <f t="shared" si="0"/>
        <v>0.64366666666666672</v>
      </c>
      <c r="H28" s="22">
        <f t="shared" si="1"/>
        <v>0.11718503886304492</v>
      </c>
      <c r="I28" s="22">
        <f t="shared" si="2"/>
        <v>0.7608517055297116</v>
      </c>
      <c r="J28" s="12" t="str">
        <f>IF(I28&lt;$H$58, "cutoff", "minimum titer")</f>
        <v>minimum titer</v>
      </c>
    </row>
    <row r="29" spans="1:10" x14ac:dyDescent="0.25">
      <c r="A29" s="19" t="s">
        <v>13</v>
      </c>
      <c r="B29" s="19" t="s">
        <v>10</v>
      </c>
      <c r="C29" s="24" t="s">
        <v>22</v>
      </c>
      <c r="D29" s="20">
        <v>7.0000000000000001E-3</v>
      </c>
      <c r="E29" s="20">
        <v>5.0000000000000001E-3</v>
      </c>
      <c r="F29" s="20">
        <v>8.0000000000000002E-3</v>
      </c>
      <c r="G29" s="21">
        <f t="shared" si="0"/>
        <v>6.6666666666666671E-3</v>
      </c>
      <c r="H29" s="22">
        <f t="shared" si="1"/>
        <v>1.5275252316519468E-3</v>
      </c>
      <c r="I29" s="22"/>
      <c r="J29" s="12"/>
    </row>
    <row r="30" spans="1:10" x14ac:dyDescent="0.25">
      <c r="A30" s="19" t="s">
        <v>13</v>
      </c>
      <c r="B30" s="19" t="s">
        <v>10</v>
      </c>
      <c r="C30" s="24" t="s">
        <v>23</v>
      </c>
      <c r="D30" s="20">
        <v>1.2999999999999999E-2</v>
      </c>
      <c r="E30" s="20">
        <v>3.9E-2</v>
      </c>
      <c r="F30" s="20">
        <v>6.0000000000000001E-3</v>
      </c>
      <c r="G30" s="21">
        <f t="shared" si="0"/>
        <v>1.9333333333333331E-2</v>
      </c>
      <c r="H30" s="22">
        <f t="shared" si="1"/>
        <v>1.7387735140993305E-2</v>
      </c>
      <c r="I30" s="22"/>
      <c r="J30" s="12"/>
    </row>
    <row r="31" spans="1:10" x14ac:dyDescent="0.25">
      <c r="A31" s="19" t="s">
        <v>13</v>
      </c>
      <c r="B31" s="19" t="s">
        <v>10</v>
      </c>
      <c r="C31" s="24" t="s">
        <v>24</v>
      </c>
      <c r="D31" s="20">
        <v>5.0000000000000001E-3</v>
      </c>
      <c r="E31" s="20">
        <v>8.9999999999999993E-3</v>
      </c>
      <c r="F31" s="20">
        <v>1.4999999999999999E-2</v>
      </c>
      <c r="G31" s="21">
        <f t="shared" si="0"/>
        <v>9.6666666666666654E-3</v>
      </c>
      <c r="H31" s="22">
        <f t="shared" si="1"/>
        <v>5.0332229568471679E-3</v>
      </c>
      <c r="I31" s="22"/>
      <c r="J31" s="12"/>
    </row>
    <row r="32" spans="1:10" x14ac:dyDescent="0.25">
      <c r="A32" s="19" t="s">
        <v>13</v>
      </c>
      <c r="B32" s="19" t="s">
        <v>10</v>
      </c>
      <c r="C32" s="24" t="s">
        <v>25</v>
      </c>
      <c r="D32" s="20">
        <v>1.6E-2</v>
      </c>
      <c r="E32" s="20">
        <v>1.4999999999999999E-2</v>
      </c>
      <c r="F32" s="20">
        <v>1.2E-2</v>
      </c>
      <c r="G32" s="21">
        <f t="shared" si="0"/>
        <v>1.4333333333333332E-2</v>
      </c>
      <c r="H32" s="22">
        <f t="shared" si="1"/>
        <v>2.0816659994661326E-3</v>
      </c>
      <c r="I32" s="22"/>
      <c r="J32" s="12"/>
    </row>
    <row r="33" spans="1:17" x14ac:dyDescent="0.25">
      <c r="A33" s="19" t="s">
        <v>13</v>
      </c>
      <c r="B33" s="19" t="s">
        <v>10</v>
      </c>
      <c r="C33" s="24" t="s">
        <v>26</v>
      </c>
      <c r="D33" s="20">
        <v>2.9000000000000001E-2</v>
      </c>
      <c r="E33" s="20">
        <v>2.5000000000000001E-2</v>
      </c>
      <c r="F33" s="20">
        <v>2.1999999999999999E-2</v>
      </c>
      <c r="G33" s="21">
        <f t="shared" si="0"/>
        <v>2.5333333333333336E-2</v>
      </c>
      <c r="H33" s="22">
        <f t="shared" si="1"/>
        <v>3.5118845842842476E-3</v>
      </c>
      <c r="I33" s="22"/>
      <c r="J33" s="12"/>
    </row>
    <row r="40" spans="1:17" x14ac:dyDescent="0.25">
      <c r="A40"/>
      <c r="B40"/>
      <c r="C40"/>
      <c r="D40"/>
      <c r="E40"/>
      <c r="F40"/>
      <c r="G40"/>
      <c r="H40"/>
      <c r="I40" s="12"/>
      <c r="J40" s="18"/>
      <c r="K40" s="18"/>
      <c r="L40" s="18"/>
      <c r="O40"/>
      <c r="P40"/>
      <c r="Q40"/>
    </row>
    <row r="41" spans="1:17" x14ac:dyDescent="0.25">
      <c r="A41"/>
      <c r="B41"/>
      <c r="C41"/>
      <c r="D41"/>
      <c r="E41"/>
      <c r="F41"/>
      <c r="G41">
        <v>5.0000000000000001E-3</v>
      </c>
      <c r="H41"/>
      <c r="I41" s="12"/>
      <c r="J41" s="18"/>
      <c r="K41" s="18"/>
      <c r="L41" s="18"/>
      <c r="N41" s="33"/>
      <c r="O41" s="33"/>
      <c r="P41" s="33"/>
      <c r="Q41"/>
    </row>
    <row r="42" spans="1:17" x14ac:dyDescent="0.25">
      <c r="A42"/>
      <c r="B42"/>
      <c r="C42"/>
      <c r="D42"/>
      <c r="E42"/>
      <c r="F42"/>
      <c r="G42">
        <v>8.0000000000000002E-3</v>
      </c>
      <c r="H42"/>
      <c r="I42" s="12"/>
      <c r="J42" s="18"/>
      <c r="K42" s="18"/>
      <c r="L42" s="18"/>
      <c r="N42" s="33"/>
      <c r="O42" s="33"/>
      <c r="P42" s="33"/>
      <c r="Q42"/>
    </row>
    <row r="43" spans="1:17" x14ac:dyDescent="0.25">
      <c r="A43"/>
      <c r="B43"/>
      <c r="C43"/>
      <c r="D43"/>
      <c r="E43"/>
      <c r="F43"/>
      <c r="G43">
        <v>9.3333333333333324E-3</v>
      </c>
      <c r="H43"/>
      <c r="I43" s="12"/>
      <c r="J43" s="18"/>
      <c r="K43" s="18"/>
      <c r="L43" s="18"/>
      <c r="N43" s="33"/>
      <c r="O43" s="33"/>
      <c r="P43" s="33"/>
      <c r="Q43"/>
    </row>
    <row r="44" spans="1:17" x14ac:dyDescent="0.25">
      <c r="A44"/>
      <c r="B44"/>
      <c r="C44"/>
      <c r="D44"/>
      <c r="E44"/>
      <c r="F44"/>
      <c r="G44">
        <v>1.7333333333333333E-2</v>
      </c>
      <c r="H44"/>
      <c r="I44" s="12"/>
      <c r="J44" s="18"/>
      <c r="K44" s="18"/>
      <c r="L44" s="18"/>
      <c r="N44" s="33"/>
      <c r="O44" s="33"/>
      <c r="P44" s="33"/>
      <c r="Q44"/>
    </row>
    <row r="45" spans="1:17" x14ac:dyDescent="0.25">
      <c r="A45"/>
      <c r="B45"/>
      <c r="C45"/>
      <c r="D45"/>
      <c r="E45"/>
      <c r="F45"/>
      <c r="G45">
        <v>2.5666666666666671E-2</v>
      </c>
      <c r="H45"/>
      <c r="I45" s="12"/>
      <c r="J45" s="18"/>
      <c r="K45" s="18"/>
      <c r="L45" s="18"/>
      <c r="N45" s="33"/>
      <c r="O45" s="33"/>
      <c r="P45" s="33"/>
      <c r="Q45"/>
    </row>
    <row r="46" spans="1:17" x14ac:dyDescent="0.25">
      <c r="A46"/>
      <c r="B46"/>
      <c r="C46"/>
      <c r="D46"/>
      <c r="E46"/>
      <c r="F46"/>
      <c r="G46">
        <v>6.3333333333333332E-3</v>
      </c>
      <c r="H46"/>
      <c r="I46" s="12"/>
      <c r="J46" s="18"/>
      <c r="K46" s="18"/>
      <c r="L46" s="18"/>
      <c r="N46" s="33"/>
      <c r="O46" s="33"/>
      <c r="P46" s="33"/>
      <c r="Q46"/>
    </row>
    <row r="47" spans="1:17" x14ac:dyDescent="0.25">
      <c r="A47"/>
      <c r="B47"/>
      <c r="C47"/>
      <c r="D47"/>
      <c r="E47"/>
      <c r="F47"/>
      <c r="G47">
        <v>1.0333333333333333E-2</v>
      </c>
      <c r="H47"/>
      <c r="I47" s="12"/>
      <c r="J47" s="18"/>
      <c r="K47" s="18"/>
      <c r="L47" s="18"/>
      <c r="N47" s="33"/>
      <c r="O47" s="33"/>
      <c r="P47" s="33"/>
      <c r="Q47"/>
    </row>
    <row r="48" spans="1:17" x14ac:dyDescent="0.25">
      <c r="A48"/>
      <c r="B48"/>
      <c r="C48"/>
      <c r="D48"/>
      <c r="E48"/>
      <c r="F48"/>
      <c r="G48">
        <v>9.6666666666666654E-3</v>
      </c>
      <c r="H48"/>
      <c r="I48" s="12"/>
      <c r="J48" s="18"/>
      <c r="K48" s="18"/>
      <c r="L48" s="18"/>
      <c r="N48" s="33"/>
      <c r="O48" s="33"/>
      <c r="P48" s="33"/>
      <c r="Q48"/>
    </row>
    <row r="49" spans="1:17" x14ac:dyDescent="0.25">
      <c r="A49"/>
      <c r="B49"/>
      <c r="C49"/>
      <c r="D49"/>
      <c r="E49"/>
      <c r="F49"/>
      <c r="G49">
        <v>1.2666666666666666E-2</v>
      </c>
      <c r="H49"/>
      <c r="I49" s="12"/>
      <c r="J49" s="18"/>
      <c r="K49" s="18"/>
      <c r="L49" s="18"/>
      <c r="N49" s="33"/>
      <c r="O49" s="33"/>
      <c r="P49" s="33"/>
      <c r="Q49"/>
    </row>
    <row r="50" spans="1:17" x14ac:dyDescent="0.25">
      <c r="A50"/>
      <c r="B50"/>
      <c r="C50"/>
      <c r="D50"/>
      <c r="E50"/>
      <c r="F50"/>
      <c r="G50">
        <v>1.9333333333333334E-2</v>
      </c>
      <c r="H50"/>
      <c r="I50" s="12"/>
      <c r="J50" s="18"/>
      <c r="K50" s="18"/>
      <c r="L50" s="18"/>
      <c r="N50" s="33"/>
      <c r="O50" s="33"/>
      <c r="P50" s="33"/>
      <c r="Q50"/>
    </row>
    <row r="51" spans="1:17" x14ac:dyDescent="0.25">
      <c r="A51"/>
      <c r="B51"/>
      <c r="C51"/>
      <c r="D51"/>
      <c r="E51"/>
      <c r="F51"/>
      <c r="G51">
        <v>6.6666666666666671E-3</v>
      </c>
      <c r="H51"/>
      <c r="I51" s="12"/>
      <c r="J51" s="18"/>
      <c r="K51" s="18"/>
      <c r="L51" s="18"/>
      <c r="N51" s="33"/>
      <c r="O51" s="33"/>
      <c r="P51" s="33"/>
      <c r="Q51"/>
    </row>
    <row r="52" spans="1:17" x14ac:dyDescent="0.25">
      <c r="A52"/>
      <c r="B52"/>
      <c r="C52"/>
      <c r="D52"/>
      <c r="E52"/>
      <c r="F52"/>
      <c r="G52">
        <v>1.9333333333333331E-2</v>
      </c>
      <c r="H52"/>
      <c r="I52" s="12"/>
      <c r="J52" s="18"/>
      <c r="K52" s="18"/>
      <c r="L52" s="18"/>
      <c r="N52" s="33"/>
      <c r="O52" s="33"/>
      <c r="P52" s="33"/>
      <c r="Q52"/>
    </row>
    <row r="53" spans="1:17" x14ac:dyDescent="0.25">
      <c r="A53"/>
      <c r="B53"/>
      <c r="C53"/>
      <c r="D53"/>
      <c r="E53"/>
      <c r="F53"/>
      <c r="G53">
        <v>9.6666666666666654E-3</v>
      </c>
      <c r="H53"/>
      <c r="I53" s="12"/>
      <c r="J53" s="18"/>
      <c r="K53" s="18"/>
      <c r="L53" s="18"/>
      <c r="N53" s="33"/>
      <c r="O53" s="33"/>
      <c r="P53" s="33"/>
      <c r="Q53"/>
    </row>
    <row r="54" spans="1:17" x14ac:dyDescent="0.25">
      <c r="A54"/>
      <c r="B54"/>
      <c r="C54"/>
      <c r="D54"/>
      <c r="E54"/>
      <c r="F54"/>
      <c r="G54">
        <v>1.4333333333333332E-2</v>
      </c>
      <c r="H54"/>
      <c r="I54" s="12"/>
      <c r="J54" s="18"/>
      <c r="K54" s="18"/>
      <c r="L54" s="18"/>
      <c r="N54" s="33"/>
      <c r="O54" s="33"/>
      <c r="P54" s="33"/>
      <c r="Q54"/>
    </row>
    <row r="55" spans="1:17" x14ac:dyDescent="0.25">
      <c r="A55"/>
      <c r="B55"/>
      <c r="C55"/>
      <c r="D55"/>
      <c r="E55"/>
      <c r="F55"/>
      <c r="G55">
        <v>2.5333333333333336E-2</v>
      </c>
      <c r="H55"/>
      <c r="I55" s="12"/>
      <c r="J55" s="18"/>
      <c r="K55" s="18"/>
      <c r="L55" s="18"/>
      <c r="N55" s="33"/>
      <c r="O55" s="33"/>
      <c r="P55" s="33"/>
      <c r="Q55"/>
    </row>
    <row r="56" spans="1:17" x14ac:dyDescent="0.25">
      <c r="A56"/>
      <c r="B56"/>
      <c r="C56"/>
      <c r="D56"/>
      <c r="E56"/>
      <c r="F56"/>
      <c r="H56"/>
      <c r="I56" s="12"/>
      <c r="J56" s="18"/>
      <c r="K56" s="18"/>
      <c r="L56" s="18"/>
      <c r="N56" s="33"/>
      <c r="O56" s="33"/>
      <c r="P56" s="33"/>
      <c r="Q56"/>
    </row>
    <row r="57" spans="1:17" x14ac:dyDescent="0.25">
      <c r="A57"/>
      <c r="B57"/>
      <c r="C57"/>
      <c r="D57"/>
      <c r="E57"/>
      <c r="F57" t="s">
        <v>44</v>
      </c>
      <c r="G57" s="31">
        <f>AVERAGE(G41:G55)</f>
        <v>1.3266666666666668E-2</v>
      </c>
      <c r="H57"/>
      <c r="I57" s="12"/>
      <c r="J57" s="18"/>
      <c r="K57" s="18"/>
      <c r="L57" s="18"/>
      <c r="N57" s="33"/>
      <c r="O57" s="33"/>
      <c r="P57" s="33"/>
      <c r="Q57"/>
    </row>
    <row r="58" spans="1:17" x14ac:dyDescent="0.25">
      <c r="A58"/>
      <c r="B58"/>
      <c r="C58"/>
      <c r="D58"/>
      <c r="E58"/>
      <c r="F58" t="s">
        <v>45</v>
      </c>
      <c r="G58" s="31">
        <f>STDEV(G41:G55)</f>
        <v>6.7013384116858697E-3</v>
      </c>
      <c r="H58" s="34">
        <f>G57+G58</f>
        <v>1.9968005078352537E-2</v>
      </c>
      <c r="I58" s="34"/>
      <c r="J58" s="18"/>
      <c r="K58" s="18"/>
      <c r="L58" s="18"/>
      <c r="N58" s="33"/>
      <c r="O58" s="33"/>
      <c r="P58" s="33"/>
      <c r="Q58"/>
    </row>
    <row r="59" spans="1:17" x14ac:dyDescent="0.25">
      <c r="A59"/>
      <c r="B59"/>
      <c r="C59"/>
      <c r="D59"/>
      <c r="E59"/>
      <c r="F59"/>
      <c r="H59"/>
      <c r="I59" s="12"/>
      <c r="J59" s="18"/>
      <c r="K59" s="18"/>
      <c r="L59" s="18"/>
      <c r="N59" s="33"/>
      <c r="O59" s="33"/>
      <c r="P59" s="33"/>
      <c r="Q59"/>
    </row>
    <row r="60" spans="1:17" x14ac:dyDescent="0.25">
      <c r="A60"/>
      <c r="B60"/>
      <c r="C60"/>
      <c r="D60"/>
      <c r="E60"/>
      <c r="F60"/>
      <c r="H60"/>
      <c r="I60" s="12"/>
      <c r="J60" s="18"/>
      <c r="K60" s="18"/>
      <c r="L60" s="18"/>
      <c r="N60" s="33"/>
      <c r="O60" s="33"/>
      <c r="P60" s="33"/>
      <c r="Q60"/>
    </row>
    <row r="61" spans="1:17" x14ac:dyDescent="0.25">
      <c r="A61"/>
      <c r="B61"/>
      <c r="C61"/>
      <c r="D61"/>
      <c r="E61"/>
      <c r="F61"/>
      <c r="H61"/>
      <c r="I61" s="12"/>
      <c r="J61" s="18"/>
      <c r="K61" s="18"/>
      <c r="L61" s="18"/>
      <c r="N61" s="33"/>
      <c r="O61" s="33"/>
      <c r="P61" s="33"/>
      <c r="Q61"/>
    </row>
    <row r="62" spans="1:17" x14ac:dyDescent="0.25">
      <c r="A62"/>
      <c r="B62"/>
      <c r="C62"/>
      <c r="D62"/>
      <c r="E62"/>
      <c r="F62"/>
      <c r="H62"/>
      <c r="I62" s="12"/>
      <c r="J62" s="18"/>
      <c r="K62" s="18"/>
      <c r="L62" s="18"/>
      <c r="N62" s="33"/>
      <c r="O62" s="33"/>
      <c r="P62" s="33"/>
      <c r="Q62"/>
    </row>
    <row r="63" spans="1:17" x14ac:dyDescent="0.25">
      <c r="A63"/>
      <c r="B63"/>
      <c r="C63"/>
      <c r="D63"/>
      <c r="E63"/>
      <c r="F63"/>
      <c r="H63"/>
      <c r="I63" s="12"/>
      <c r="J63" s="18"/>
      <c r="K63" s="18"/>
      <c r="L63" s="18"/>
      <c r="N63" s="33"/>
      <c r="O63" s="33"/>
      <c r="P63" s="33"/>
      <c r="Q63"/>
    </row>
    <row r="64" spans="1:17" x14ac:dyDescent="0.25">
      <c r="A64"/>
      <c r="B64"/>
      <c r="C64"/>
      <c r="D64"/>
      <c r="E64"/>
      <c r="F64"/>
      <c r="H64"/>
      <c r="I64" s="12"/>
      <c r="J64" s="18"/>
      <c r="K64" s="18"/>
      <c r="L64" s="18"/>
      <c r="N64" s="33"/>
      <c r="O64" s="33"/>
      <c r="P64" s="33"/>
      <c r="Q64"/>
    </row>
    <row r="65" spans="1:20" x14ac:dyDescent="0.25">
      <c r="A65"/>
      <c r="B65"/>
      <c r="C65"/>
      <c r="D65"/>
      <c r="E65"/>
      <c r="F65"/>
      <c r="H65"/>
      <c r="I65" s="12"/>
      <c r="J65" s="18"/>
      <c r="K65" s="18"/>
      <c r="L65" s="18"/>
      <c r="N65" s="33"/>
      <c r="O65" s="33"/>
      <c r="P65" s="33"/>
      <c r="Q65"/>
    </row>
    <row r="66" spans="1:20" x14ac:dyDescent="0.25">
      <c r="A66"/>
      <c r="B66"/>
      <c r="C66"/>
      <c r="D66"/>
      <c r="E66"/>
      <c r="F66"/>
      <c r="H66"/>
      <c r="I66" s="12"/>
      <c r="J66" s="18"/>
      <c r="K66" s="18"/>
      <c r="L66" s="18"/>
      <c r="N66" s="33"/>
      <c r="O66" s="33"/>
      <c r="P66" s="33"/>
      <c r="Q66"/>
    </row>
    <row r="67" spans="1:20" x14ac:dyDescent="0.25">
      <c r="A67"/>
      <c r="B67"/>
      <c r="C67"/>
      <c r="D67"/>
      <c r="E67"/>
      <c r="F67"/>
      <c r="H67"/>
      <c r="I67" s="12"/>
      <c r="J67" s="18"/>
      <c r="K67" s="18"/>
      <c r="L67" s="18"/>
      <c r="N67" s="33"/>
      <c r="O67" s="33"/>
      <c r="P67" s="33"/>
      <c r="Q67"/>
    </row>
    <row r="68" spans="1:20" x14ac:dyDescent="0.25">
      <c r="A68"/>
      <c r="B68"/>
      <c r="C68"/>
      <c r="D68"/>
      <c r="E68"/>
      <c r="F68"/>
      <c r="H68"/>
      <c r="I68" s="12"/>
      <c r="J68" s="18"/>
      <c r="K68" s="18"/>
      <c r="L68" s="18"/>
      <c r="N68" s="33"/>
      <c r="O68" s="33"/>
      <c r="P68" s="33"/>
      <c r="Q68"/>
    </row>
    <row r="69" spans="1:20" x14ac:dyDescent="0.25">
      <c r="A69"/>
      <c r="B69"/>
      <c r="C69"/>
      <c r="D69"/>
      <c r="E69"/>
      <c r="F69"/>
      <c r="H69"/>
      <c r="I69" s="12"/>
      <c r="J69" s="18"/>
      <c r="K69" s="18"/>
      <c r="L69" s="18"/>
      <c r="N69" s="33"/>
      <c r="O69" s="33"/>
      <c r="P69" s="33"/>
      <c r="Q69"/>
      <c r="T69" s="31"/>
    </row>
    <row r="70" spans="1:20" x14ac:dyDescent="0.25">
      <c r="A70"/>
      <c r="B70"/>
      <c r="C70"/>
      <c r="D70"/>
      <c r="E70"/>
      <c r="F70"/>
      <c r="H70"/>
      <c r="I70" s="12"/>
      <c r="J70" s="18"/>
      <c r="K70" s="18"/>
      <c r="L70" s="18"/>
      <c r="N70" s="33"/>
      <c r="O70" s="33"/>
      <c r="P70" s="33"/>
      <c r="Q70"/>
      <c r="T70" s="31"/>
    </row>
    <row r="71" spans="1:20" x14ac:dyDescent="0.25">
      <c r="A71"/>
      <c r="B71"/>
      <c r="C71"/>
      <c r="D71"/>
      <c r="E71"/>
    </row>
  </sheetData>
  <sortState xmlns:xlrd2="http://schemas.microsoft.com/office/spreadsheetml/2017/richdata2" ref="A3:H32">
    <sortCondition ref="A3:A32"/>
    <sortCondition ref="B3:B32"/>
    <sortCondition ref="C3:C32"/>
  </sortState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8"/>
  <sheetViews>
    <sheetView workbookViewId="0">
      <selection activeCell="I29" sqref="I29"/>
    </sheetView>
  </sheetViews>
  <sheetFormatPr defaultColWidth="8.85546875" defaultRowHeight="15" x14ac:dyDescent="0.25"/>
  <cols>
    <col min="1" max="2" width="8.85546875" style="12"/>
    <col min="3" max="3" width="8.85546875" style="23"/>
    <col min="4" max="6" width="9.140625" style="18" customWidth="1"/>
    <col min="7" max="9" width="8.85546875" style="18"/>
    <col min="12" max="12" width="11.7109375" customWidth="1"/>
    <col min="19" max="19" width="11.42578125" customWidth="1"/>
    <col min="20" max="24" width="10.42578125" bestFit="1" customWidth="1"/>
  </cols>
  <sheetData>
    <row r="1" spans="1:24" s="12" customFormat="1" x14ac:dyDescent="0.25">
      <c r="A1" s="36" t="s">
        <v>42</v>
      </c>
      <c r="B1" s="36"/>
      <c r="C1" s="23"/>
      <c r="D1" s="18"/>
      <c r="E1" s="18"/>
      <c r="F1" s="18"/>
      <c r="G1" s="18"/>
      <c r="H1" s="18"/>
      <c r="I1" s="18"/>
    </row>
    <row r="2" spans="1:24" x14ac:dyDescent="0.25"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x14ac:dyDescent="0.25">
      <c r="A3" s="19" t="s">
        <v>18</v>
      </c>
      <c r="B3" s="19" t="s">
        <v>19</v>
      </c>
      <c r="C3" s="20" t="s">
        <v>14</v>
      </c>
      <c r="D3" s="20" t="s">
        <v>15</v>
      </c>
      <c r="E3" s="20" t="s">
        <v>16</v>
      </c>
      <c r="F3" s="20" t="s">
        <v>17</v>
      </c>
      <c r="G3" s="20" t="s">
        <v>20</v>
      </c>
      <c r="H3" s="20" t="s">
        <v>21</v>
      </c>
      <c r="I3" s="20" t="s">
        <v>46</v>
      </c>
      <c r="J3" s="12"/>
      <c r="L3" s="12" t="s">
        <v>34</v>
      </c>
      <c r="M3" s="12"/>
      <c r="N3" s="12"/>
      <c r="S3" t="s">
        <v>21</v>
      </c>
    </row>
    <row r="4" spans="1:24" x14ac:dyDescent="0.25">
      <c r="A4" s="19" t="s">
        <v>9</v>
      </c>
      <c r="B4" s="19" t="s">
        <v>10</v>
      </c>
      <c r="C4" s="24" t="s">
        <v>26</v>
      </c>
      <c r="D4" s="20">
        <v>3.9E-2</v>
      </c>
      <c r="E4" s="20">
        <v>3.6999999999999998E-2</v>
      </c>
      <c r="F4" s="20">
        <v>3.5000000000000003E-2</v>
      </c>
      <c r="G4" s="22">
        <f>AVERAGE(D4:F4)</f>
        <v>3.6999999999999998E-2</v>
      </c>
      <c r="H4" s="22">
        <f>STDEV(D4:F4)</f>
        <v>1.9999999999999983E-3</v>
      </c>
      <c r="I4" s="38"/>
      <c r="L4" s="19"/>
      <c r="M4" s="24" t="s">
        <v>22</v>
      </c>
      <c r="N4" s="24" t="s">
        <v>23</v>
      </c>
      <c r="O4" s="24" t="s">
        <v>24</v>
      </c>
      <c r="P4" s="24" t="s">
        <v>25</v>
      </c>
      <c r="Q4" s="24" t="s">
        <v>26</v>
      </c>
      <c r="S4" s="19"/>
      <c r="T4" s="24" t="s">
        <v>22</v>
      </c>
      <c r="U4" s="24" t="s">
        <v>23</v>
      </c>
      <c r="V4" s="24" t="s">
        <v>24</v>
      </c>
      <c r="W4" s="24" t="s">
        <v>25</v>
      </c>
      <c r="X4" s="24" t="s">
        <v>26</v>
      </c>
    </row>
    <row r="5" spans="1:24" x14ac:dyDescent="0.25">
      <c r="A5" s="19" t="s">
        <v>9</v>
      </c>
      <c r="B5" s="19" t="s">
        <v>10</v>
      </c>
      <c r="C5" s="24" t="s">
        <v>25</v>
      </c>
      <c r="D5" s="20">
        <v>2.5999999999999999E-2</v>
      </c>
      <c r="E5" s="20">
        <v>2.1000000000000001E-2</v>
      </c>
      <c r="F5" s="20">
        <v>1.6E-2</v>
      </c>
      <c r="G5" s="22">
        <f t="shared" ref="G5:G33" si="0">AVERAGE(D5:F5)</f>
        <v>2.1000000000000001E-2</v>
      </c>
      <c r="H5" s="22">
        <f t="shared" ref="H5:H33" si="1">STDEV(D5:F5)</f>
        <v>4.9999999999999845E-3</v>
      </c>
      <c r="I5" s="38"/>
      <c r="L5" s="27" t="s">
        <v>29</v>
      </c>
      <c r="M5" s="21">
        <v>1.0333333333333333E-2</v>
      </c>
      <c r="N5" s="21">
        <v>1.3333333333333334E-2</v>
      </c>
      <c r="O5" s="21">
        <v>1.7666666666666667E-2</v>
      </c>
      <c r="P5" s="21">
        <v>2.1000000000000001E-2</v>
      </c>
      <c r="Q5" s="21">
        <v>3.6999999999999998E-2</v>
      </c>
      <c r="S5" s="27" t="s">
        <v>29</v>
      </c>
      <c r="T5" s="21">
        <v>2.0816659994661326E-3</v>
      </c>
      <c r="U5" s="21">
        <v>3.0550504633038936E-3</v>
      </c>
      <c r="V5" s="21">
        <v>3.5118845842842467E-3</v>
      </c>
      <c r="W5" s="21">
        <v>4.9999999999999845E-3</v>
      </c>
      <c r="X5" s="21">
        <v>1.9999999999999983E-3</v>
      </c>
    </row>
    <row r="6" spans="1:24" x14ac:dyDescent="0.25">
      <c r="A6" s="19" t="s">
        <v>9</v>
      </c>
      <c r="B6" s="19" t="s">
        <v>10</v>
      </c>
      <c r="C6" s="24" t="s">
        <v>24</v>
      </c>
      <c r="D6" s="20">
        <v>2.1000000000000001E-2</v>
      </c>
      <c r="E6" s="20">
        <v>1.7999999999999999E-2</v>
      </c>
      <c r="F6" s="20">
        <v>1.4E-2</v>
      </c>
      <c r="G6" s="22">
        <f t="shared" si="0"/>
        <v>1.7666666666666667E-2</v>
      </c>
      <c r="H6" s="22">
        <f t="shared" si="1"/>
        <v>3.5118845842842467E-3</v>
      </c>
      <c r="I6" s="38"/>
      <c r="L6" s="27" t="s">
        <v>28</v>
      </c>
      <c r="M6" s="21">
        <v>3.3000000000000002E-2</v>
      </c>
      <c r="N6" s="21">
        <v>6.5666666666666665E-2</v>
      </c>
      <c r="O6" s="21">
        <v>0.21299999999999999</v>
      </c>
      <c r="P6" s="21">
        <v>0.30433333333333334</v>
      </c>
      <c r="Q6" s="21">
        <v>0.46233333333333332</v>
      </c>
      <c r="S6" s="27" t="s">
        <v>28</v>
      </c>
      <c r="T6" s="21">
        <v>7.9372539331937653E-3</v>
      </c>
      <c r="U6" s="21">
        <v>4.1633319989322687E-3</v>
      </c>
      <c r="V6" s="21">
        <v>4.1868842830916533E-2</v>
      </c>
      <c r="W6" s="21">
        <v>1.9502136635080117E-2</v>
      </c>
      <c r="X6" s="21">
        <v>5.9877653037951721E-2</v>
      </c>
    </row>
    <row r="7" spans="1:24" x14ac:dyDescent="0.25">
      <c r="A7" s="19" t="s">
        <v>9</v>
      </c>
      <c r="B7" s="19" t="s">
        <v>10</v>
      </c>
      <c r="C7" s="24" t="s">
        <v>23</v>
      </c>
      <c r="D7" s="20">
        <v>0.01</v>
      </c>
      <c r="E7" s="20">
        <v>1.4E-2</v>
      </c>
      <c r="F7" s="20">
        <v>1.6E-2</v>
      </c>
      <c r="G7" s="22">
        <f t="shared" si="0"/>
        <v>1.3333333333333334E-2</v>
      </c>
      <c r="H7" s="22">
        <f t="shared" si="1"/>
        <v>3.0550504633038936E-3</v>
      </c>
      <c r="I7" s="38"/>
      <c r="L7" s="27" t="s">
        <v>31</v>
      </c>
      <c r="M7" s="21">
        <v>1.1333333333333334E-2</v>
      </c>
      <c r="N7" s="21">
        <v>1.6666666666666666E-2</v>
      </c>
      <c r="O7" s="21">
        <v>1.6333333333333335E-2</v>
      </c>
      <c r="P7" s="21">
        <v>2.0666666666666667E-2</v>
      </c>
      <c r="Q7" s="21">
        <v>3.3666666666666671E-2</v>
      </c>
      <c r="S7" s="27" t="s">
        <v>31</v>
      </c>
      <c r="T7" s="21">
        <v>4.0414518843273749E-3</v>
      </c>
      <c r="U7" s="21">
        <v>8.0829037686547655E-3</v>
      </c>
      <c r="V7" s="21">
        <v>2.8867513459481281E-3</v>
      </c>
      <c r="W7" s="21">
        <v>1.1547005383792505E-3</v>
      </c>
      <c r="X7" s="21">
        <v>7.2341781380702306E-3</v>
      </c>
    </row>
    <row r="8" spans="1:24" x14ac:dyDescent="0.25">
      <c r="A8" s="19" t="s">
        <v>9</v>
      </c>
      <c r="B8" s="19" t="s">
        <v>10</v>
      </c>
      <c r="C8" s="24" t="s">
        <v>22</v>
      </c>
      <c r="D8" s="20">
        <v>1.2E-2</v>
      </c>
      <c r="E8" s="20">
        <v>8.0000000000000002E-3</v>
      </c>
      <c r="F8" s="20">
        <v>1.0999999999999999E-2</v>
      </c>
      <c r="G8" s="22">
        <f t="shared" si="0"/>
        <v>1.0333333333333333E-2</v>
      </c>
      <c r="H8" s="22">
        <f t="shared" si="1"/>
        <v>2.0816659994661326E-3</v>
      </c>
      <c r="I8" s="38"/>
      <c r="L8" s="27" t="s">
        <v>30</v>
      </c>
      <c r="M8" s="21">
        <v>1.9666666666666669E-2</v>
      </c>
      <c r="N8" s="21">
        <v>4.1666666666666664E-2</v>
      </c>
      <c r="O8" s="21">
        <v>8.3000000000000004E-2</v>
      </c>
      <c r="P8" s="21">
        <v>0.15766666666666665</v>
      </c>
      <c r="Q8" s="21">
        <v>0.35933333333333328</v>
      </c>
      <c r="S8" s="27" t="s">
        <v>30</v>
      </c>
      <c r="T8" s="21">
        <v>4.0414518843273801E-3</v>
      </c>
      <c r="U8" s="21">
        <v>1.2220201853215575E-2</v>
      </c>
      <c r="V8" s="21">
        <v>2.9999999999999957E-3</v>
      </c>
      <c r="W8" s="21">
        <v>1.4742229591664E-2</v>
      </c>
      <c r="X8" s="21">
        <v>3.1005375877955956E-2</v>
      </c>
    </row>
    <row r="9" spans="1:24" x14ac:dyDescent="0.25">
      <c r="A9" s="19" t="s">
        <v>9</v>
      </c>
      <c r="B9" s="19" t="s">
        <v>27</v>
      </c>
      <c r="C9" s="24" t="s">
        <v>26</v>
      </c>
      <c r="D9" s="20">
        <v>0.53100000000000003</v>
      </c>
      <c r="E9" s="20">
        <v>0.435</v>
      </c>
      <c r="F9" s="20">
        <v>0.42099999999999999</v>
      </c>
      <c r="G9" s="22">
        <f t="shared" si="0"/>
        <v>0.46233333333333332</v>
      </c>
      <c r="H9" s="22">
        <f t="shared" si="1"/>
        <v>5.9877653037951721E-2</v>
      </c>
      <c r="I9" s="22">
        <f>H9+G9</f>
        <v>0.52221098637128505</v>
      </c>
      <c r="J9" s="12" t="str">
        <f>IF(I9&gt;$H$58, "minimum titer",IF(I9&lt;=$H$58, "cutoff"))</f>
        <v>minimum titer</v>
      </c>
      <c r="L9" s="27" t="s">
        <v>33</v>
      </c>
      <c r="M9" s="21">
        <v>0.01</v>
      </c>
      <c r="N9" s="21">
        <v>1.4999999999999999E-2</v>
      </c>
      <c r="O9" s="21">
        <v>2.9666666666666664E-2</v>
      </c>
      <c r="P9" s="21">
        <v>0.02</v>
      </c>
      <c r="Q9" s="21">
        <v>3.2333333333333332E-2</v>
      </c>
      <c r="S9" s="27" t="s">
        <v>33</v>
      </c>
      <c r="T9" s="21">
        <v>1.7320508075688778E-3</v>
      </c>
      <c r="U9" s="28"/>
      <c r="V9" s="21">
        <v>1.5143755588800737E-2</v>
      </c>
      <c r="W9" s="21">
        <v>7.000000000000008E-3</v>
      </c>
      <c r="X9" s="21">
        <v>1.1547005383792527E-3</v>
      </c>
    </row>
    <row r="10" spans="1:24" x14ac:dyDescent="0.25">
      <c r="A10" s="19" t="s">
        <v>9</v>
      </c>
      <c r="B10" s="19" t="s">
        <v>27</v>
      </c>
      <c r="C10" s="24" t="s">
        <v>25</v>
      </c>
      <c r="D10" s="20">
        <v>0.28199999999999997</v>
      </c>
      <c r="E10" s="20">
        <v>0.313</v>
      </c>
      <c r="F10" s="20">
        <v>0.318</v>
      </c>
      <c r="G10" s="22">
        <f t="shared" si="0"/>
        <v>0.30433333333333334</v>
      </c>
      <c r="H10" s="22">
        <f t="shared" si="1"/>
        <v>1.9502136635080117E-2</v>
      </c>
      <c r="I10" s="22">
        <f>H10+G10</f>
        <v>0.32383546996841345</v>
      </c>
      <c r="J10" s="12" t="str">
        <f>IF(I10&lt;$H$58, "cutoff", "minimum titer")</f>
        <v>minimum titer</v>
      </c>
      <c r="L10" s="27" t="s">
        <v>32</v>
      </c>
      <c r="M10" s="21">
        <v>4.3000000000000003E-2</v>
      </c>
      <c r="N10" s="21">
        <v>0.10133333333333333</v>
      </c>
      <c r="O10" s="21">
        <v>0.25133333333333335</v>
      </c>
      <c r="P10" s="21">
        <v>0.38033333333333336</v>
      </c>
      <c r="Q10" s="21">
        <v>0.50433333333333341</v>
      </c>
      <c r="S10" s="27" t="s">
        <v>32</v>
      </c>
      <c r="T10" s="21">
        <v>4.0000000000000001E-3</v>
      </c>
      <c r="U10" s="21">
        <v>1.6502525059315452E-2</v>
      </c>
      <c r="V10" s="21">
        <v>6.507175526550163E-2</v>
      </c>
      <c r="W10" s="21">
        <v>5.8183617396423123E-2</v>
      </c>
      <c r="X10" s="21">
        <v>4.652239604033024E-2</v>
      </c>
    </row>
    <row r="11" spans="1:24" ht="13.5" customHeight="1" x14ac:dyDescent="0.25">
      <c r="A11" s="19" t="s">
        <v>9</v>
      </c>
      <c r="B11" s="19" t="s">
        <v>27</v>
      </c>
      <c r="C11" s="24" t="s">
        <v>24</v>
      </c>
      <c r="D11" s="20">
        <v>0.184</v>
      </c>
      <c r="E11" s="20">
        <v>0.19400000000000001</v>
      </c>
      <c r="F11" s="20">
        <v>0.26100000000000001</v>
      </c>
      <c r="G11" s="22">
        <f t="shared" si="0"/>
        <v>0.21299999999999999</v>
      </c>
      <c r="H11" s="22">
        <f t="shared" si="1"/>
        <v>4.1868842830916533E-2</v>
      </c>
      <c r="I11" s="22">
        <f t="shared" ref="I11:I32" si="2">H11+G11</f>
        <v>0.25486884283091654</v>
      </c>
      <c r="J11" s="12" t="str">
        <f>IF(I11&lt;$H$58, "cutoff", "minimum titer")</f>
        <v>minimum titer</v>
      </c>
    </row>
    <row r="12" spans="1:24" x14ac:dyDescent="0.25">
      <c r="A12" s="19" t="s">
        <v>9</v>
      </c>
      <c r="B12" s="19" t="s">
        <v>27</v>
      </c>
      <c r="C12" s="24" t="s">
        <v>23</v>
      </c>
      <c r="D12" s="20">
        <v>6.0999999999999999E-2</v>
      </c>
      <c r="E12" s="20">
        <v>6.9000000000000006E-2</v>
      </c>
      <c r="F12" s="20">
        <v>6.7000000000000004E-2</v>
      </c>
      <c r="G12" s="22">
        <f t="shared" si="0"/>
        <v>6.5666666666666665E-2</v>
      </c>
      <c r="H12" s="22">
        <f t="shared" si="1"/>
        <v>4.1633319989322687E-3</v>
      </c>
      <c r="I12" s="22">
        <f t="shared" si="2"/>
        <v>6.9829998665598927E-2</v>
      </c>
      <c r="J12" s="12" t="str">
        <f>IF(I12&lt;$H$58, "cutoff", "minimum titer")</f>
        <v>minimum titer</v>
      </c>
    </row>
    <row r="13" spans="1:24" x14ac:dyDescent="0.25">
      <c r="A13" s="35" t="s">
        <v>9</v>
      </c>
      <c r="B13" s="19" t="s">
        <v>27</v>
      </c>
      <c r="C13" s="32" t="s">
        <v>22</v>
      </c>
      <c r="D13" s="20">
        <v>2.4E-2</v>
      </c>
      <c r="E13" s="20">
        <v>3.5999999999999997E-2</v>
      </c>
      <c r="F13" s="20">
        <v>3.9E-2</v>
      </c>
      <c r="G13" s="22">
        <f t="shared" si="0"/>
        <v>3.3000000000000002E-2</v>
      </c>
      <c r="H13" s="22">
        <f t="shared" si="1"/>
        <v>7.9372539331937653E-3</v>
      </c>
      <c r="I13" s="22">
        <f t="shared" si="2"/>
        <v>4.0937253933193765E-2</v>
      </c>
      <c r="J13" s="12" t="str">
        <f>IF(I13&lt;$H$58, "cutoff", "minimum titer")</f>
        <v>minimum titer</v>
      </c>
    </row>
    <row r="14" spans="1:24" x14ac:dyDescent="0.25">
      <c r="A14" s="19" t="s">
        <v>12</v>
      </c>
      <c r="B14" s="19" t="s">
        <v>10</v>
      </c>
      <c r="C14" s="24" t="s">
        <v>26</v>
      </c>
      <c r="D14" s="20">
        <v>4.2000000000000003E-2</v>
      </c>
      <c r="E14" s="20">
        <v>2.9000000000000001E-2</v>
      </c>
      <c r="F14" s="20">
        <v>0.03</v>
      </c>
      <c r="G14" s="22">
        <f t="shared" si="0"/>
        <v>3.3666666666666671E-2</v>
      </c>
      <c r="H14" s="22">
        <f t="shared" si="1"/>
        <v>7.2341781380702306E-3</v>
      </c>
      <c r="I14" s="22"/>
      <c r="J14" s="12"/>
    </row>
    <row r="15" spans="1:24" x14ac:dyDescent="0.25">
      <c r="A15" s="19" t="s">
        <v>12</v>
      </c>
      <c r="B15" s="19" t="s">
        <v>10</v>
      </c>
      <c r="C15" s="24" t="s">
        <v>25</v>
      </c>
      <c r="D15" s="20">
        <v>0.02</v>
      </c>
      <c r="E15" s="20">
        <v>2.1999999999999999E-2</v>
      </c>
      <c r="F15" s="20">
        <v>0.02</v>
      </c>
      <c r="G15" s="22">
        <f t="shared" si="0"/>
        <v>2.0666666666666667E-2</v>
      </c>
      <c r="H15" s="22">
        <f t="shared" si="1"/>
        <v>1.1547005383792505E-3</v>
      </c>
      <c r="I15" s="22"/>
      <c r="J15" s="12"/>
    </row>
    <row r="16" spans="1:24" x14ac:dyDescent="0.25">
      <c r="A16" s="19" t="s">
        <v>12</v>
      </c>
      <c r="B16" s="19" t="s">
        <v>10</v>
      </c>
      <c r="C16" s="24" t="s">
        <v>24</v>
      </c>
      <c r="D16" s="20">
        <v>1.7999999999999999E-2</v>
      </c>
      <c r="E16" s="20">
        <v>1.2999999999999999E-2</v>
      </c>
      <c r="F16" s="20">
        <v>1.7999999999999999E-2</v>
      </c>
      <c r="G16" s="22">
        <f t="shared" si="0"/>
        <v>1.6333333333333335E-2</v>
      </c>
      <c r="H16" s="22">
        <f t="shared" si="1"/>
        <v>2.8867513459481281E-3</v>
      </c>
      <c r="I16" s="22"/>
      <c r="J16" s="12"/>
    </row>
    <row r="17" spans="1:10" x14ac:dyDescent="0.25">
      <c r="A17" s="19" t="s">
        <v>12</v>
      </c>
      <c r="B17" s="19" t="s">
        <v>10</v>
      </c>
      <c r="C17" s="24" t="s">
        <v>23</v>
      </c>
      <c r="D17" s="20">
        <v>2.4E-2</v>
      </c>
      <c r="E17" s="20">
        <v>1.7999999999999999E-2</v>
      </c>
      <c r="F17" s="20">
        <v>8.0000000000000002E-3</v>
      </c>
      <c r="G17" s="22">
        <f t="shared" si="0"/>
        <v>1.6666666666666666E-2</v>
      </c>
      <c r="H17" s="22">
        <f t="shared" si="1"/>
        <v>8.0829037686547655E-3</v>
      </c>
      <c r="I17" s="22"/>
      <c r="J17" s="12"/>
    </row>
    <row r="18" spans="1:10" x14ac:dyDescent="0.25">
      <c r="A18" s="19" t="s">
        <v>12</v>
      </c>
      <c r="B18" s="19" t="s">
        <v>10</v>
      </c>
      <c r="C18" s="24" t="s">
        <v>22</v>
      </c>
      <c r="D18" s="20">
        <v>7.0000000000000001E-3</v>
      </c>
      <c r="E18" s="20">
        <v>1.2E-2</v>
      </c>
      <c r="F18" s="20">
        <v>1.4999999999999999E-2</v>
      </c>
      <c r="G18" s="22">
        <f t="shared" si="0"/>
        <v>1.1333333333333334E-2</v>
      </c>
      <c r="H18" s="22">
        <f t="shared" si="1"/>
        <v>4.0414518843273749E-3</v>
      </c>
      <c r="I18" s="22"/>
      <c r="J18" s="12"/>
    </row>
    <row r="19" spans="1:10" x14ac:dyDescent="0.25">
      <c r="A19" s="19" t="s">
        <v>12</v>
      </c>
      <c r="B19" s="19" t="s">
        <v>27</v>
      </c>
      <c r="C19" s="24" t="s">
        <v>26</v>
      </c>
      <c r="D19" s="20">
        <v>0.38200000000000001</v>
      </c>
      <c r="E19" s="20">
        <v>0.32400000000000001</v>
      </c>
      <c r="F19" s="20">
        <v>0.372</v>
      </c>
      <c r="G19" s="22">
        <f t="shared" si="0"/>
        <v>0.35933333333333328</v>
      </c>
      <c r="H19" s="22">
        <f t="shared" si="1"/>
        <v>3.1005375877955956E-2</v>
      </c>
      <c r="I19" s="22">
        <f t="shared" si="2"/>
        <v>0.39033870921128921</v>
      </c>
      <c r="J19" s="12" t="str">
        <f>IF(I19&gt;$H$58, "minimum titer",IF(I19&lt;=$H$58, "cutoff"))</f>
        <v>minimum titer</v>
      </c>
    </row>
    <row r="20" spans="1:10" x14ac:dyDescent="0.25">
      <c r="A20" s="19" t="s">
        <v>12</v>
      </c>
      <c r="B20" s="19" t="s">
        <v>27</v>
      </c>
      <c r="C20" s="24" t="s">
        <v>25</v>
      </c>
      <c r="D20" s="20">
        <v>0.14099999999999999</v>
      </c>
      <c r="E20" s="20">
        <v>0.16300000000000001</v>
      </c>
      <c r="F20" s="20">
        <v>0.16900000000000001</v>
      </c>
      <c r="G20" s="22">
        <f t="shared" si="0"/>
        <v>0.15766666666666665</v>
      </c>
      <c r="H20" s="22">
        <f t="shared" si="1"/>
        <v>1.4742229591664E-2</v>
      </c>
      <c r="I20" s="22">
        <f t="shared" si="2"/>
        <v>0.17240889625833064</v>
      </c>
      <c r="J20" s="12" t="str">
        <f>IF(I20&lt;$H$58, "cutoff", "minimum titer")</f>
        <v>minimum titer</v>
      </c>
    </row>
    <row r="21" spans="1:10" x14ac:dyDescent="0.25">
      <c r="A21" s="19" t="s">
        <v>12</v>
      </c>
      <c r="B21" s="19" t="s">
        <v>27</v>
      </c>
      <c r="C21" s="24" t="s">
        <v>24</v>
      </c>
      <c r="D21" s="20">
        <v>8.3000000000000004E-2</v>
      </c>
      <c r="E21" s="20">
        <v>8.5999999999999993E-2</v>
      </c>
      <c r="F21" s="20">
        <v>0.08</v>
      </c>
      <c r="G21" s="22">
        <f t="shared" si="0"/>
        <v>8.3000000000000004E-2</v>
      </c>
      <c r="H21" s="22">
        <f t="shared" si="1"/>
        <v>2.9999999999999957E-3</v>
      </c>
      <c r="I21" s="22">
        <f t="shared" si="2"/>
        <v>8.5999999999999993E-2</v>
      </c>
      <c r="J21" s="12" t="str">
        <f>IF(I21&lt;$H$58, "cutoff", "minimum titer")</f>
        <v>minimum titer</v>
      </c>
    </row>
    <row r="22" spans="1:10" x14ac:dyDescent="0.25">
      <c r="A22" s="35" t="s">
        <v>12</v>
      </c>
      <c r="B22" s="19" t="s">
        <v>27</v>
      </c>
      <c r="C22" s="32" t="s">
        <v>23</v>
      </c>
      <c r="D22" s="20">
        <v>3.1E-2</v>
      </c>
      <c r="E22" s="20">
        <v>5.5E-2</v>
      </c>
      <c r="F22" s="20">
        <v>3.9E-2</v>
      </c>
      <c r="G22" s="22">
        <f t="shared" si="0"/>
        <v>4.1666666666666664E-2</v>
      </c>
      <c r="H22" s="22">
        <f t="shared" si="1"/>
        <v>1.2220201853215575E-2</v>
      </c>
      <c r="I22" s="22">
        <f t="shared" si="2"/>
        <v>5.3886868519882239E-2</v>
      </c>
      <c r="J22" s="12" t="str">
        <f>IF(I22&lt;$H$58, "cutoff", "minimum titer")</f>
        <v>minimum titer</v>
      </c>
    </row>
    <row r="23" spans="1:10" x14ac:dyDescent="0.25">
      <c r="A23" s="19" t="s">
        <v>12</v>
      </c>
      <c r="B23" s="19" t="s">
        <v>27</v>
      </c>
      <c r="C23" s="24" t="s">
        <v>22</v>
      </c>
      <c r="D23" s="20">
        <v>1.9E-2</v>
      </c>
      <c r="E23" s="20">
        <v>1.6E-2</v>
      </c>
      <c r="F23" s="20">
        <v>2.4E-2</v>
      </c>
      <c r="G23" s="22">
        <f t="shared" si="0"/>
        <v>1.9666666666666669E-2</v>
      </c>
      <c r="H23" s="22">
        <f t="shared" si="1"/>
        <v>4.0414518843273801E-3</v>
      </c>
      <c r="I23" s="22">
        <f t="shared" si="2"/>
        <v>2.3708118550994049E-2</v>
      </c>
      <c r="J23" s="12" t="str">
        <f>IF(I23&lt;$H$58, "cutoff", "minimum titer")</f>
        <v>cutoff</v>
      </c>
    </row>
    <row r="24" spans="1:10" x14ac:dyDescent="0.25">
      <c r="A24" s="19" t="s">
        <v>13</v>
      </c>
      <c r="B24" s="19" t="s">
        <v>10</v>
      </c>
      <c r="C24" s="24" t="s">
        <v>26</v>
      </c>
      <c r="D24" s="20">
        <v>3.3000000000000002E-2</v>
      </c>
      <c r="E24" s="20">
        <v>3.3000000000000002E-2</v>
      </c>
      <c r="F24" s="20">
        <v>3.1E-2</v>
      </c>
      <c r="G24" s="22">
        <f t="shared" si="0"/>
        <v>3.2333333333333332E-2</v>
      </c>
      <c r="H24" s="22">
        <f t="shared" si="1"/>
        <v>1.1547005383792527E-3</v>
      </c>
      <c r="I24" s="22"/>
      <c r="J24" s="12"/>
    </row>
    <row r="25" spans="1:10" x14ac:dyDescent="0.25">
      <c r="A25" s="19" t="s">
        <v>13</v>
      </c>
      <c r="B25" s="19" t="s">
        <v>10</v>
      </c>
      <c r="C25" s="24" t="s">
        <v>25</v>
      </c>
      <c r="D25" s="20">
        <v>0.02</v>
      </c>
      <c r="E25" s="20">
        <v>1.2999999999999999E-2</v>
      </c>
      <c r="F25" s="20">
        <v>2.7E-2</v>
      </c>
      <c r="G25" s="22">
        <f t="shared" si="0"/>
        <v>0.02</v>
      </c>
      <c r="H25" s="22">
        <f t="shared" si="1"/>
        <v>7.000000000000008E-3</v>
      </c>
      <c r="I25" s="22"/>
      <c r="J25" s="12"/>
    </row>
    <row r="26" spans="1:10" x14ac:dyDescent="0.25">
      <c r="A26" s="19" t="s">
        <v>13</v>
      </c>
      <c r="B26" s="19" t="s">
        <v>10</v>
      </c>
      <c r="C26" s="24" t="s">
        <v>24</v>
      </c>
      <c r="D26" s="20">
        <v>4.7E-2</v>
      </c>
      <c r="E26" s="20">
        <v>1.9E-2</v>
      </c>
      <c r="F26" s="20">
        <v>2.3E-2</v>
      </c>
      <c r="G26" s="22">
        <f t="shared" si="0"/>
        <v>2.9666666666666664E-2</v>
      </c>
      <c r="H26" s="22">
        <f t="shared" si="1"/>
        <v>1.5143755588800737E-2</v>
      </c>
      <c r="I26" s="22"/>
      <c r="J26" s="12"/>
    </row>
    <row r="27" spans="1:10" x14ac:dyDescent="0.25">
      <c r="A27" s="19" t="s">
        <v>13</v>
      </c>
      <c r="B27" s="19" t="s">
        <v>10</v>
      </c>
      <c r="C27" s="24" t="s">
        <v>23</v>
      </c>
      <c r="D27" s="20">
        <v>1.7999999999999999E-2</v>
      </c>
      <c r="E27" s="25"/>
      <c r="F27" s="20">
        <v>1.2E-2</v>
      </c>
      <c r="G27" s="22">
        <f t="shared" si="0"/>
        <v>1.4999999999999999E-2</v>
      </c>
      <c r="H27" s="22">
        <f t="shared" si="1"/>
        <v>4.2426406871192857E-3</v>
      </c>
      <c r="I27" s="22"/>
      <c r="J27" s="12"/>
    </row>
    <row r="28" spans="1:10" x14ac:dyDescent="0.25">
      <c r="A28" s="19" t="s">
        <v>13</v>
      </c>
      <c r="B28" s="19" t="s">
        <v>10</v>
      </c>
      <c r="C28" s="24" t="s">
        <v>22</v>
      </c>
      <c r="D28" s="20">
        <v>8.9999999999999993E-3</v>
      </c>
      <c r="E28" s="20">
        <v>8.9999999999999993E-3</v>
      </c>
      <c r="F28" s="20">
        <v>1.2E-2</v>
      </c>
      <c r="G28" s="22">
        <f t="shared" si="0"/>
        <v>0.01</v>
      </c>
      <c r="H28" s="22">
        <f t="shared" si="1"/>
        <v>1.7320508075688778E-3</v>
      </c>
      <c r="I28" s="22"/>
      <c r="J28" s="12"/>
    </row>
    <row r="29" spans="1:10" x14ac:dyDescent="0.25">
      <c r="A29" s="19" t="s">
        <v>13</v>
      </c>
      <c r="B29" s="19" t="s">
        <v>27</v>
      </c>
      <c r="C29" s="24" t="s">
        <v>26</v>
      </c>
      <c r="D29" s="20">
        <v>0.50600000000000001</v>
      </c>
      <c r="E29" s="20">
        <v>0.55000000000000004</v>
      </c>
      <c r="F29" s="20">
        <v>0.45700000000000002</v>
      </c>
      <c r="G29" s="22">
        <f t="shared" si="0"/>
        <v>0.50433333333333341</v>
      </c>
      <c r="H29" s="22">
        <f t="shared" si="1"/>
        <v>4.652239604033024E-2</v>
      </c>
      <c r="I29" s="22">
        <f t="shared" si="2"/>
        <v>0.55085572937366367</v>
      </c>
      <c r="J29" s="12" t="str">
        <f>IF(I29&gt;$H$58, "minimum titer",IF(I29&lt;=$H$58, "cutoff"))</f>
        <v>minimum titer</v>
      </c>
    </row>
    <row r="30" spans="1:10" x14ac:dyDescent="0.25">
      <c r="A30" s="19" t="s">
        <v>13</v>
      </c>
      <c r="B30" s="19" t="s">
        <v>27</v>
      </c>
      <c r="C30" s="24" t="s">
        <v>25</v>
      </c>
      <c r="D30" s="20">
        <v>0.32500000000000001</v>
      </c>
      <c r="E30" s="20">
        <v>0.375</v>
      </c>
      <c r="F30" s="20">
        <v>0.441</v>
      </c>
      <c r="G30" s="22">
        <f t="shared" si="0"/>
        <v>0.38033333333333336</v>
      </c>
      <c r="H30" s="22">
        <f t="shared" si="1"/>
        <v>5.8183617396423123E-2</v>
      </c>
      <c r="I30" s="22">
        <f t="shared" si="2"/>
        <v>0.43851695072975649</v>
      </c>
      <c r="J30" s="12" t="str">
        <f>IF(I30&lt;$H$58, "cutoff", "minimum titer")</f>
        <v>minimum titer</v>
      </c>
    </row>
    <row r="31" spans="1:10" x14ac:dyDescent="0.25">
      <c r="A31" s="19" t="s">
        <v>13</v>
      </c>
      <c r="B31" s="19" t="s">
        <v>27</v>
      </c>
      <c r="C31" s="24" t="s">
        <v>24</v>
      </c>
      <c r="D31" s="20">
        <v>0.27900000000000003</v>
      </c>
      <c r="E31" s="20">
        <v>0.17699999999999999</v>
      </c>
      <c r="F31" s="20">
        <v>0.29799999999999999</v>
      </c>
      <c r="G31" s="22">
        <f t="shared" si="0"/>
        <v>0.25133333333333335</v>
      </c>
      <c r="H31" s="22">
        <f t="shared" si="1"/>
        <v>6.507175526550163E-2</v>
      </c>
      <c r="I31" s="22">
        <f t="shared" si="2"/>
        <v>0.31640508859883498</v>
      </c>
      <c r="J31" s="12" t="str">
        <f>IF(I31&lt;$H$58, "cutoff", "minimum titer")</f>
        <v>minimum titer</v>
      </c>
    </row>
    <row r="32" spans="1:10" x14ac:dyDescent="0.25">
      <c r="A32" s="19" t="s">
        <v>13</v>
      </c>
      <c r="B32" s="19" t="s">
        <v>27</v>
      </c>
      <c r="C32" s="24" t="s">
        <v>23</v>
      </c>
      <c r="D32" s="20">
        <v>0.10100000000000001</v>
      </c>
      <c r="E32" s="20">
        <v>0.11799999999999999</v>
      </c>
      <c r="F32" s="20">
        <v>8.5000000000000006E-2</v>
      </c>
      <c r="G32" s="22">
        <f t="shared" si="0"/>
        <v>0.10133333333333333</v>
      </c>
      <c r="H32" s="22">
        <f t="shared" si="1"/>
        <v>1.6502525059315452E-2</v>
      </c>
      <c r="I32" s="22">
        <f t="shared" si="2"/>
        <v>0.11783585839264879</v>
      </c>
      <c r="J32" s="12" t="str">
        <f>IF(I32&lt;$H$58, "cutoff", "minimum titer")</f>
        <v>minimum titer</v>
      </c>
    </row>
    <row r="33" spans="1:10" x14ac:dyDescent="0.25">
      <c r="A33" s="35" t="s">
        <v>13</v>
      </c>
      <c r="B33" s="19" t="s">
        <v>27</v>
      </c>
      <c r="C33" s="32" t="s">
        <v>22</v>
      </c>
      <c r="D33" s="20">
        <v>3.9E-2</v>
      </c>
      <c r="E33" s="20">
        <v>4.2999999999999997E-2</v>
      </c>
      <c r="F33" s="20">
        <v>4.7E-2</v>
      </c>
      <c r="G33" s="22">
        <f t="shared" si="0"/>
        <v>4.3000000000000003E-2</v>
      </c>
      <c r="H33" s="22">
        <f t="shared" si="1"/>
        <v>4.0000000000000001E-3</v>
      </c>
      <c r="I33" s="22">
        <f>H33+G33</f>
        <v>4.7E-2</v>
      </c>
      <c r="J33" s="12" t="str">
        <f>IF(I33&lt;$H$58, "cutoff", "minimum titer")</f>
        <v>minimum titer</v>
      </c>
    </row>
    <row r="41" spans="1:10" x14ac:dyDescent="0.25">
      <c r="G41" s="31">
        <v>3.6999999999999998E-2</v>
      </c>
    </row>
    <row r="42" spans="1:10" x14ac:dyDescent="0.25">
      <c r="G42" s="31">
        <v>2.1000000000000001E-2</v>
      </c>
    </row>
    <row r="43" spans="1:10" x14ac:dyDescent="0.25">
      <c r="G43" s="31">
        <v>1.7666666666666667E-2</v>
      </c>
    </row>
    <row r="44" spans="1:10" x14ac:dyDescent="0.25">
      <c r="G44" s="31">
        <v>1.3333333333333334E-2</v>
      </c>
    </row>
    <row r="45" spans="1:10" x14ac:dyDescent="0.25">
      <c r="G45" s="31">
        <v>1.0333333333333333E-2</v>
      </c>
    </row>
    <row r="46" spans="1:10" x14ac:dyDescent="0.25">
      <c r="G46" s="31">
        <v>3.3666666666666671E-2</v>
      </c>
    </row>
    <row r="47" spans="1:10" x14ac:dyDescent="0.25">
      <c r="G47" s="31">
        <v>2.0666666666666667E-2</v>
      </c>
    </row>
    <row r="48" spans="1:10" x14ac:dyDescent="0.25">
      <c r="G48" s="31">
        <v>1.6333333333333335E-2</v>
      </c>
    </row>
    <row r="49" spans="6:9" x14ac:dyDescent="0.25">
      <c r="G49" s="31">
        <v>1.6666666666666666E-2</v>
      </c>
    </row>
    <row r="50" spans="6:9" x14ac:dyDescent="0.25">
      <c r="G50" s="31">
        <v>1.1333333333333334E-2</v>
      </c>
    </row>
    <row r="51" spans="6:9" x14ac:dyDescent="0.25">
      <c r="G51" s="31">
        <v>3.2333333333333332E-2</v>
      </c>
    </row>
    <row r="52" spans="6:9" x14ac:dyDescent="0.25">
      <c r="G52" s="31">
        <v>0.02</v>
      </c>
    </row>
    <row r="53" spans="6:9" x14ac:dyDescent="0.25">
      <c r="G53" s="31">
        <v>2.9666666666666664E-2</v>
      </c>
    </row>
    <row r="54" spans="6:9" x14ac:dyDescent="0.25">
      <c r="G54" s="31">
        <v>1.4999999999999999E-2</v>
      </c>
    </row>
    <row r="55" spans="6:9" x14ac:dyDescent="0.25">
      <c r="G55" s="31">
        <v>0.01</v>
      </c>
    </row>
    <row r="56" spans="6:9" x14ac:dyDescent="0.25">
      <c r="F56" s="12"/>
      <c r="H56" s="12"/>
      <c r="I56" s="12"/>
    </row>
    <row r="57" spans="6:9" x14ac:dyDescent="0.25">
      <c r="F57" s="12" t="s">
        <v>44</v>
      </c>
      <c r="G57" s="31">
        <f>AVERAGE(G41:G55)</f>
        <v>2.0333333333333335E-2</v>
      </c>
      <c r="H57" s="12"/>
      <c r="I57" s="12"/>
    </row>
    <row r="58" spans="6:9" x14ac:dyDescent="0.25">
      <c r="F58" s="12" t="s">
        <v>45</v>
      </c>
      <c r="G58" s="31">
        <f>STDEV(G41:G55)</f>
        <v>8.820070906384524E-3</v>
      </c>
      <c r="H58" s="34">
        <f>G57+G58</f>
        <v>2.9153404239717857E-2</v>
      </c>
      <c r="I58" s="34"/>
    </row>
  </sheetData>
  <pageMargins left="0.7" right="0.7" top="0.75" bottom="0.75" header="0.3" footer="0.3"/>
  <pageSetup orientation="portrait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2"/>
  <sheetViews>
    <sheetView tabSelected="1" workbookViewId="0">
      <selection activeCell="AD56" sqref="AD56"/>
    </sheetView>
  </sheetViews>
  <sheetFormatPr defaultColWidth="8.85546875" defaultRowHeight="15" x14ac:dyDescent="0.25"/>
  <cols>
    <col min="4" max="9" width="8.85546875" style="18"/>
    <col min="12" max="12" width="11.85546875" customWidth="1"/>
    <col min="19" max="19" width="11.7109375" customWidth="1"/>
    <col min="20" max="20" width="12" customWidth="1"/>
    <col min="21" max="21" width="9" customWidth="1"/>
  </cols>
  <sheetData>
    <row r="1" spans="1:26" x14ac:dyDescent="0.25">
      <c r="A1" s="12" t="s">
        <v>43</v>
      </c>
    </row>
    <row r="2" spans="1:26" x14ac:dyDescent="0.25"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6" x14ac:dyDescent="0.25">
      <c r="A3" s="19" t="s">
        <v>18</v>
      </c>
      <c r="B3" s="19" t="s">
        <v>19</v>
      </c>
      <c r="C3" s="20" t="s">
        <v>14</v>
      </c>
      <c r="D3" s="20" t="s">
        <v>15</v>
      </c>
      <c r="E3" s="20" t="s">
        <v>16</v>
      </c>
      <c r="F3" s="20" t="s">
        <v>17</v>
      </c>
      <c r="G3" s="20" t="s">
        <v>34</v>
      </c>
      <c r="H3" s="20" t="s">
        <v>21</v>
      </c>
      <c r="I3" s="37"/>
      <c r="J3" s="12"/>
      <c r="L3" t="s">
        <v>34</v>
      </c>
      <c r="S3" t="s">
        <v>21</v>
      </c>
    </row>
    <row r="4" spans="1:26" x14ac:dyDescent="0.25">
      <c r="A4" s="19" t="s">
        <v>9</v>
      </c>
      <c r="B4" s="19" t="s">
        <v>10</v>
      </c>
      <c r="C4" s="24" t="s">
        <v>26</v>
      </c>
      <c r="D4" s="20">
        <v>1.6E-2</v>
      </c>
      <c r="E4" s="20">
        <v>1.9E-2</v>
      </c>
      <c r="F4" s="20">
        <v>1.7999999999999999E-2</v>
      </c>
      <c r="G4" s="21">
        <f>AVERAGE(D4:F4)</f>
        <v>1.7666666666666667E-2</v>
      </c>
      <c r="H4" s="21">
        <f>STDEV(D4:F4)</f>
        <v>1.527525231651946E-3</v>
      </c>
      <c r="I4" s="40"/>
      <c r="J4" s="12"/>
      <c r="L4" s="19"/>
      <c r="M4" s="42" t="s">
        <v>47</v>
      </c>
      <c r="N4" s="24" t="s">
        <v>22</v>
      </c>
      <c r="O4" s="24" t="s">
        <v>23</v>
      </c>
      <c r="P4" s="24" t="s">
        <v>24</v>
      </c>
      <c r="Q4" s="24" t="s">
        <v>25</v>
      </c>
      <c r="R4" s="24" t="s">
        <v>26</v>
      </c>
      <c r="T4" s="19"/>
      <c r="U4" s="42" t="s">
        <v>47</v>
      </c>
      <c r="V4" s="20" t="s">
        <v>22</v>
      </c>
      <c r="W4" s="20" t="s">
        <v>23</v>
      </c>
      <c r="X4" s="20" t="s">
        <v>24</v>
      </c>
      <c r="Y4" s="20" t="s">
        <v>25</v>
      </c>
      <c r="Z4" s="20" t="s">
        <v>26</v>
      </c>
    </row>
    <row r="5" spans="1:26" x14ac:dyDescent="0.25">
      <c r="A5" s="19" t="s">
        <v>9</v>
      </c>
      <c r="B5" s="19" t="s">
        <v>10</v>
      </c>
      <c r="C5" s="24" t="s">
        <v>25</v>
      </c>
      <c r="D5" s="20">
        <v>0.01</v>
      </c>
      <c r="E5" s="20">
        <v>1.4E-2</v>
      </c>
      <c r="F5" s="20">
        <v>1.0999999999999999E-2</v>
      </c>
      <c r="G5" s="21">
        <f t="shared" ref="G5:G37" si="0">AVERAGE(D5:F5)</f>
        <v>1.1666666666666667E-2</v>
      </c>
      <c r="H5" s="21">
        <f t="shared" ref="H5:H37" si="1">STDEV(D5:F5)</f>
        <v>2.081665999466133E-3</v>
      </c>
      <c r="I5" s="40"/>
      <c r="J5" s="12"/>
      <c r="L5" s="19" t="s">
        <v>29</v>
      </c>
      <c r="M5" s="19">
        <v>7.6666666666666662E-3</v>
      </c>
      <c r="N5" s="22">
        <v>6.6666666666666671E-3</v>
      </c>
      <c r="O5" s="22">
        <v>7.3333333333333332E-3</v>
      </c>
      <c r="P5" s="22">
        <v>8.666666666666668E-3</v>
      </c>
      <c r="Q5" s="22">
        <v>1.1666666666666667E-2</v>
      </c>
      <c r="R5" s="22">
        <v>1.7666666666666667E-2</v>
      </c>
      <c r="T5" s="19" t="s">
        <v>29</v>
      </c>
      <c r="U5" s="21">
        <f t="shared" ref="U5" si="2">STDEV(Q5:S5)</f>
        <v>4.2426406871192788E-3</v>
      </c>
      <c r="V5" s="20">
        <v>1.1547005383792516E-3</v>
      </c>
      <c r="W5" s="20">
        <v>1.1547005383792516E-3</v>
      </c>
      <c r="X5" s="20">
        <v>3.0550504633038915E-3</v>
      </c>
      <c r="Y5" s="20">
        <v>2.081665999466133E-3</v>
      </c>
      <c r="Z5" s="20">
        <v>1.527525231651946E-3</v>
      </c>
    </row>
    <row r="6" spans="1:26" x14ac:dyDescent="0.25">
      <c r="A6" s="19" t="s">
        <v>9</v>
      </c>
      <c r="B6" s="19" t="s">
        <v>10</v>
      </c>
      <c r="C6" s="24" t="s">
        <v>24</v>
      </c>
      <c r="D6" s="20">
        <v>8.0000000000000002E-3</v>
      </c>
      <c r="E6" s="20">
        <v>1.2E-2</v>
      </c>
      <c r="F6" s="20">
        <v>6.0000000000000001E-3</v>
      </c>
      <c r="G6" s="21">
        <f t="shared" si="0"/>
        <v>8.666666666666668E-3</v>
      </c>
      <c r="H6" s="21">
        <f t="shared" si="1"/>
        <v>3.0550504633038915E-3</v>
      </c>
      <c r="I6" s="40"/>
      <c r="J6" s="12"/>
      <c r="L6" s="19" t="s">
        <v>35</v>
      </c>
      <c r="M6" s="19">
        <v>1.6333333333333335E-2</v>
      </c>
      <c r="N6" s="22">
        <v>2.33333333333333E-2</v>
      </c>
      <c r="O6" s="22">
        <v>4.3333333333333335E-2</v>
      </c>
      <c r="P6" s="22">
        <v>8.533333333333333E-2</v>
      </c>
      <c r="Q6" s="22">
        <v>0.14766666666666667</v>
      </c>
      <c r="R6" s="22">
        <v>0.253</v>
      </c>
      <c r="T6" s="19" t="s">
        <v>35</v>
      </c>
      <c r="U6" s="19">
        <v>2.0816659994661322E-3</v>
      </c>
      <c r="V6" s="20">
        <v>2.0816659994661326E-3</v>
      </c>
      <c r="W6" s="20">
        <v>1.5275252316519451E-3</v>
      </c>
      <c r="X6" s="20">
        <v>2.081665999466127E-3</v>
      </c>
      <c r="Y6" s="20">
        <v>1.6502525059315418E-2</v>
      </c>
      <c r="Z6" s="20">
        <v>2.6888659319497511E-2</v>
      </c>
    </row>
    <row r="7" spans="1:26" x14ac:dyDescent="0.25">
      <c r="A7" s="19" t="s">
        <v>9</v>
      </c>
      <c r="B7" s="19" t="s">
        <v>10</v>
      </c>
      <c r="C7" s="24" t="s">
        <v>23</v>
      </c>
      <c r="D7" s="20">
        <v>8.0000000000000002E-3</v>
      </c>
      <c r="E7" s="20">
        <v>8.0000000000000002E-3</v>
      </c>
      <c r="F7" s="20">
        <v>6.0000000000000001E-3</v>
      </c>
      <c r="G7" s="21">
        <f t="shared" si="0"/>
        <v>7.3333333333333332E-3</v>
      </c>
      <c r="H7" s="21">
        <f t="shared" si="1"/>
        <v>1.1547005383792516E-3</v>
      </c>
      <c r="I7" s="40"/>
      <c r="J7" s="12"/>
      <c r="L7" s="19" t="s">
        <v>31</v>
      </c>
      <c r="M7" s="19"/>
      <c r="N7" s="22">
        <v>7.3333333333333332E-3</v>
      </c>
      <c r="O7" s="22">
        <v>9.6666666666666672E-3</v>
      </c>
      <c r="P7" s="22">
        <v>8.0000000000000002E-3</v>
      </c>
      <c r="Q7" s="22">
        <v>9.3333333333333341E-3</v>
      </c>
      <c r="R7" s="22">
        <v>1.4999999999999999E-2</v>
      </c>
      <c r="T7" s="19" t="s">
        <v>31</v>
      </c>
      <c r="U7" s="19"/>
      <c r="V7" s="20">
        <v>3.2145502536643179E-3</v>
      </c>
      <c r="W7" s="20">
        <v>1.5275252316519464E-3</v>
      </c>
      <c r="X7" s="20">
        <v>9.9999999999999959E-4</v>
      </c>
      <c r="Y7" s="20">
        <v>1.1547005383792516E-3</v>
      </c>
      <c r="Z7" s="20">
        <v>1E-3</v>
      </c>
    </row>
    <row r="8" spans="1:26" x14ac:dyDescent="0.25">
      <c r="A8" s="19" t="s">
        <v>9</v>
      </c>
      <c r="B8" s="19" t="s">
        <v>10</v>
      </c>
      <c r="C8" s="24" t="s">
        <v>22</v>
      </c>
      <c r="D8" s="20">
        <v>6.0000000000000001E-3</v>
      </c>
      <c r="E8" s="20">
        <v>6.0000000000000001E-3</v>
      </c>
      <c r="F8" s="20">
        <v>8.0000000000000002E-3</v>
      </c>
      <c r="G8" s="21">
        <f t="shared" si="0"/>
        <v>6.6666666666666671E-3</v>
      </c>
      <c r="H8" s="21">
        <f t="shared" si="1"/>
        <v>1.1547005383792516E-3</v>
      </c>
      <c r="I8" s="40"/>
      <c r="J8" s="12"/>
      <c r="L8" s="19" t="s">
        <v>36</v>
      </c>
      <c r="M8" s="19"/>
      <c r="N8" s="22">
        <v>1.7666666666666667E-2</v>
      </c>
      <c r="O8" s="22">
        <v>3.3000000000000002E-2</v>
      </c>
      <c r="P8" s="22">
        <v>6.5666666666666665E-2</v>
      </c>
      <c r="Q8" s="22">
        <v>0.111</v>
      </c>
      <c r="R8" s="22">
        <v>0.19833333333333333</v>
      </c>
      <c r="T8" s="19" t="s">
        <v>36</v>
      </c>
      <c r="U8" s="19"/>
      <c r="V8" s="20">
        <v>4.0414518843273793E-3</v>
      </c>
      <c r="W8" s="25"/>
      <c r="X8" s="20">
        <v>1.5011106998930246E-2</v>
      </c>
      <c r="Y8" s="20">
        <v>3.6055512754639926E-3</v>
      </c>
      <c r="Z8" s="20">
        <v>1.8009256878986801E-2</v>
      </c>
    </row>
    <row r="9" spans="1:26" x14ac:dyDescent="0.25">
      <c r="A9" s="19"/>
      <c r="B9" s="19"/>
      <c r="C9" s="24" t="s">
        <v>47</v>
      </c>
      <c r="D9" s="20">
        <v>8.0000000000000002E-3</v>
      </c>
      <c r="E9" s="20">
        <v>6.0000000000000001E-3</v>
      </c>
      <c r="F9" s="20">
        <v>8.9999999999999993E-3</v>
      </c>
      <c r="G9" s="21">
        <f t="shared" ref="G9" si="3">AVERAGE(D9:F9)</f>
        <v>7.6666666666666662E-3</v>
      </c>
      <c r="H9" s="21">
        <f t="shared" ref="H9" si="4">STDEV(D9:F9)</f>
        <v>1.5275252316519464E-3</v>
      </c>
      <c r="I9" s="40"/>
      <c r="J9" s="12"/>
      <c r="L9" s="19" t="s">
        <v>33</v>
      </c>
      <c r="M9" s="19">
        <v>7.3333333333333332E-3</v>
      </c>
      <c r="N9" s="22">
        <v>8.3333333333333332E-3</v>
      </c>
      <c r="O9" s="22">
        <v>1.6666666666666666E-2</v>
      </c>
      <c r="P9" s="22">
        <v>1.3666666666666667E-2</v>
      </c>
      <c r="Q9" s="22">
        <v>1.4333333333333335E-2</v>
      </c>
      <c r="R9" s="22">
        <v>0.02</v>
      </c>
      <c r="T9" s="19" t="s">
        <v>33</v>
      </c>
      <c r="U9" s="19">
        <v>2.3094010767585032E-3</v>
      </c>
      <c r="V9" s="20">
        <v>1.5275252316519468E-3</v>
      </c>
      <c r="W9" s="20">
        <v>4.7258156262526101E-3</v>
      </c>
      <c r="X9" s="20">
        <v>4.163331998932266E-3</v>
      </c>
      <c r="Y9" s="20">
        <v>3.785938897200183E-3</v>
      </c>
      <c r="Z9" s="20">
        <v>2E-3</v>
      </c>
    </row>
    <row r="10" spans="1:26" x14ac:dyDescent="0.25">
      <c r="A10" s="19" t="s">
        <v>9</v>
      </c>
      <c r="B10" s="19" t="s">
        <v>11</v>
      </c>
      <c r="C10" s="24" t="s">
        <v>26</v>
      </c>
      <c r="D10" s="20">
        <v>0.26700000000000002</v>
      </c>
      <c r="E10" s="20">
        <v>0.222</v>
      </c>
      <c r="F10" s="20">
        <v>0.27</v>
      </c>
      <c r="G10" s="21">
        <f t="shared" si="0"/>
        <v>0.253</v>
      </c>
      <c r="H10" s="21">
        <f t="shared" si="1"/>
        <v>2.6888659319497511E-2</v>
      </c>
      <c r="I10" s="22">
        <f>H10+G10</f>
        <v>0.27988865931949752</v>
      </c>
      <c r="J10" s="12" t="str">
        <f>IF(I10&gt;$H$62, "minimum titer",IF(I10&lt;=$H$62, "cutoff"))</f>
        <v>minimum titer</v>
      </c>
      <c r="L10" s="19" t="s">
        <v>37</v>
      </c>
      <c r="M10" s="43">
        <v>3.1699999999999999E-2</v>
      </c>
      <c r="N10" s="22">
        <v>8.2333333333333328E-2</v>
      </c>
      <c r="O10" s="22">
        <v>0.14933333333333335</v>
      </c>
      <c r="P10" s="22">
        <v>0.20799999999999999</v>
      </c>
      <c r="Q10" s="22">
        <v>0.20733333333333334</v>
      </c>
      <c r="R10" s="22">
        <v>0.25900000000000001</v>
      </c>
      <c r="T10" s="19" t="s">
        <v>37</v>
      </c>
      <c r="U10" s="19">
        <v>1.5275252316519481E-3</v>
      </c>
      <c r="V10" s="20">
        <v>1.2096831541082705E-2</v>
      </c>
      <c r="W10" s="20">
        <v>1.7925772879665004E-2</v>
      </c>
      <c r="X10" s="20">
        <v>4.0149719799769494E-2</v>
      </c>
      <c r="Y10" s="20">
        <v>2.8378395538390194E-2</v>
      </c>
      <c r="Z10" s="20">
        <v>1.0816653826391976E-2</v>
      </c>
    </row>
    <row r="11" spans="1:26" x14ac:dyDescent="0.25">
      <c r="A11" s="19" t="s">
        <v>9</v>
      </c>
      <c r="B11" s="19" t="s">
        <v>11</v>
      </c>
      <c r="C11" s="24" t="s">
        <v>25</v>
      </c>
      <c r="D11" s="20">
        <v>0.14799999999999999</v>
      </c>
      <c r="E11" s="20">
        <v>0.16400000000000001</v>
      </c>
      <c r="F11" s="20">
        <v>0.13100000000000001</v>
      </c>
      <c r="G11" s="21">
        <f t="shared" si="0"/>
        <v>0.14766666666666667</v>
      </c>
      <c r="H11" s="21">
        <f t="shared" si="1"/>
        <v>1.6502525059315418E-2</v>
      </c>
      <c r="I11" s="22">
        <f>H11+G11</f>
        <v>0.1641691917259821</v>
      </c>
      <c r="J11" s="12" t="str">
        <f>IF(I11&lt;$H$62, "cutoff", "minimum titer")</f>
        <v>minimum titer</v>
      </c>
    </row>
    <row r="12" spans="1:26" x14ac:dyDescent="0.25">
      <c r="A12" s="19" t="s">
        <v>9</v>
      </c>
      <c r="B12" s="19" t="s">
        <v>11</v>
      </c>
      <c r="C12" s="24" t="s">
        <v>24</v>
      </c>
      <c r="D12" s="20">
        <v>8.3000000000000004E-2</v>
      </c>
      <c r="E12" s="20">
        <v>8.6999999999999994E-2</v>
      </c>
      <c r="F12" s="20">
        <v>8.5999999999999993E-2</v>
      </c>
      <c r="G12" s="21">
        <f t="shared" si="0"/>
        <v>8.533333333333333E-2</v>
      </c>
      <c r="H12" s="21">
        <f t="shared" si="1"/>
        <v>2.081665999466127E-3</v>
      </c>
      <c r="I12" s="22">
        <f t="shared" ref="I12:I36" si="5">H12+G12</f>
        <v>8.7414999332799462E-2</v>
      </c>
      <c r="J12" s="12" t="str">
        <f>IF(I12&lt;$H$62, "cutoff", "minimum titer")</f>
        <v>minimum titer</v>
      </c>
    </row>
    <row r="13" spans="1:26" x14ac:dyDescent="0.25">
      <c r="A13" s="19" t="s">
        <v>9</v>
      </c>
      <c r="B13" s="19" t="s">
        <v>11</v>
      </c>
      <c r="C13" s="24" t="s">
        <v>23</v>
      </c>
      <c r="D13" s="20">
        <v>4.2999999999999997E-2</v>
      </c>
      <c r="E13" s="20">
        <v>4.4999999999999998E-2</v>
      </c>
      <c r="F13" s="20">
        <v>4.2000000000000003E-2</v>
      </c>
      <c r="G13" s="21">
        <f t="shared" si="0"/>
        <v>4.3333333333333335E-2</v>
      </c>
      <c r="H13" s="21">
        <f t="shared" si="1"/>
        <v>1.5275252316519451E-3</v>
      </c>
      <c r="I13" s="22">
        <f t="shared" si="5"/>
        <v>4.4860858564985277E-2</v>
      </c>
      <c r="J13" s="12" t="str">
        <f>IF(I13&lt;$H$62, "cutoff", "minimum titer")</f>
        <v>minimum titer</v>
      </c>
    </row>
    <row r="14" spans="1:26" x14ac:dyDescent="0.25">
      <c r="A14" s="41" t="s">
        <v>9</v>
      </c>
      <c r="B14" s="41" t="s">
        <v>11</v>
      </c>
      <c r="C14" s="39" t="s">
        <v>22</v>
      </c>
      <c r="D14" s="20">
        <v>2.1000000000000001E-2</v>
      </c>
      <c r="E14" s="20">
        <v>2.4E-2</v>
      </c>
      <c r="F14" s="20">
        <v>2.5000000000000001E-2</v>
      </c>
      <c r="G14" s="21">
        <f t="shared" si="0"/>
        <v>2.3333333333333334E-2</v>
      </c>
      <c r="H14" s="21">
        <f t="shared" si="1"/>
        <v>2.0816659994661326E-3</v>
      </c>
      <c r="I14" s="22">
        <f t="shared" si="5"/>
        <v>2.5414999332799466E-2</v>
      </c>
      <c r="J14" s="12" t="str">
        <f>IF(I14&lt;$H$62, "cutoff", "minimum titer")</f>
        <v>minimum titer</v>
      </c>
    </row>
    <row r="15" spans="1:26" x14ac:dyDescent="0.25">
      <c r="A15" s="35" t="s">
        <v>9</v>
      </c>
      <c r="B15" s="19" t="s">
        <v>11</v>
      </c>
      <c r="C15" s="32" t="s">
        <v>47</v>
      </c>
      <c r="D15" s="19">
        <v>1.4E-2</v>
      </c>
      <c r="E15" s="19">
        <v>1.7000000000000001E-2</v>
      </c>
      <c r="F15" s="19">
        <v>1.7999999999999999E-2</v>
      </c>
      <c r="G15" s="21">
        <f t="shared" ref="G15" si="6">AVERAGE(D15:F15)</f>
        <v>1.6333333333333335E-2</v>
      </c>
      <c r="H15" s="21">
        <f>STDEV(D15:F15)</f>
        <v>2.0816659994661322E-3</v>
      </c>
      <c r="I15" s="22">
        <f>H15+G15</f>
        <v>1.8414999332799466E-2</v>
      </c>
      <c r="J15" s="12" t="str">
        <f>IF(I15&lt;$H$62, "cutoff", "minimum titer")</f>
        <v>minimum titer</v>
      </c>
    </row>
    <row r="16" spans="1:26" x14ac:dyDescent="0.25">
      <c r="A16" s="19" t="s">
        <v>12</v>
      </c>
      <c r="B16" s="19" t="s">
        <v>10</v>
      </c>
      <c r="C16" s="24" t="s">
        <v>26</v>
      </c>
      <c r="D16" s="20">
        <v>1.6E-2</v>
      </c>
      <c r="E16" s="20">
        <v>1.4E-2</v>
      </c>
      <c r="F16" s="20">
        <v>1.4999999999999999E-2</v>
      </c>
      <c r="G16" s="21">
        <f t="shared" si="0"/>
        <v>1.4999999999999999E-2</v>
      </c>
      <c r="H16" s="21">
        <f t="shared" si="1"/>
        <v>1E-3</v>
      </c>
      <c r="I16" s="22"/>
      <c r="J16" s="12"/>
    </row>
    <row r="17" spans="1:10" x14ac:dyDescent="0.25">
      <c r="A17" s="19" t="s">
        <v>12</v>
      </c>
      <c r="B17" s="19" t="s">
        <v>10</v>
      </c>
      <c r="C17" s="24" t="s">
        <v>25</v>
      </c>
      <c r="D17" s="20">
        <v>8.0000000000000002E-3</v>
      </c>
      <c r="E17" s="20">
        <v>0.01</v>
      </c>
      <c r="F17" s="20">
        <v>0.01</v>
      </c>
      <c r="G17" s="21">
        <f t="shared" si="0"/>
        <v>9.3333333333333341E-3</v>
      </c>
      <c r="H17" s="21">
        <f t="shared" si="1"/>
        <v>1.1547005383792516E-3</v>
      </c>
      <c r="I17" s="22"/>
      <c r="J17" s="12"/>
    </row>
    <row r="18" spans="1:10" x14ac:dyDescent="0.25">
      <c r="A18" s="19" t="s">
        <v>12</v>
      </c>
      <c r="B18" s="19" t="s">
        <v>10</v>
      </c>
      <c r="C18" s="24" t="s">
        <v>24</v>
      </c>
      <c r="D18" s="20">
        <v>8.9999999999999993E-3</v>
      </c>
      <c r="E18" s="20">
        <v>7.0000000000000001E-3</v>
      </c>
      <c r="F18" s="20">
        <v>8.0000000000000002E-3</v>
      </c>
      <c r="G18" s="21">
        <f t="shared" si="0"/>
        <v>8.0000000000000002E-3</v>
      </c>
      <c r="H18" s="21">
        <f t="shared" si="1"/>
        <v>9.9999999999999959E-4</v>
      </c>
      <c r="I18" s="22"/>
      <c r="J18" s="12"/>
    </row>
    <row r="19" spans="1:10" x14ac:dyDescent="0.25">
      <c r="A19" s="19" t="s">
        <v>12</v>
      </c>
      <c r="B19" s="19" t="s">
        <v>10</v>
      </c>
      <c r="C19" s="24" t="s">
        <v>23</v>
      </c>
      <c r="D19" s="20">
        <v>0.01</v>
      </c>
      <c r="E19" s="20">
        <v>8.0000000000000002E-3</v>
      </c>
      <c r="F19" s="20">
        <v>1.0999999999999999E-2</v>
      </c>
      <c r="G19" s="21">
        <f t="shared" si="0"/>
        <v>9.6666666666666672E-3</v>
      </c>
      <c r="H19" s="21">
        <f t="shared" si="1"/>
        <v>1.5275252316519464E-3</v>
      </c>
      <c r="I19" s="22"/>
      <c r="J19" s="12"/>
    </row>
    <row r="20" spans="1:10" x14ac:dyDescent="0.25">
      <c r="A20" s="19" t="s">
        <v>12</v>
      </c>
      <c r="B20" s="19" t="s">
        <v>10</v>
      </c>
      <c r="C20" s="24" t="s">
        <v>22</v>
      </c>
      <c r="D20" s="20">
        <v>5.0000000000000001E-3</v>
      </c>
      <c r="E20" s="20">
        <v>6.0000000000000001E-3</v>
      </c>
      <c r="F20" s="20">
        <v>1.0999999999999999E-2</v>
      </c>
      <c r="G20" s="21">
        <f t="shared" si="0"/>
        <v>7.3333333333333332E-3</v>
      </c>
      <c r="H20" s="21">
        <f t="shared" si="1"/>
        <v>3.2145502536643179E-3</v>
      </c>
      <c r="I20" s="22"/>
      <c r="J20" s="12"/>
    </row>
    <row r="21" spans="1:10" x14ac:dyDescent="0.25">
      <c r="A21" s="19" t="s">
        <v>12</v>
      </c>
      <c r="B21" s="19" t="s">
        <v>11</v>
      </c>
      <c r="C21" s="24" t="s">
        <v>26</v>
      </c>
      <c r="D21" s="20">
        <v>0.216</v>
      </c>
      <c r="E21" s="20">
        <v>0.18</v>
      </c>
      <c r="F21" s="20">
        <v>0.19900000000000001</v>
      </c>
      <c r="G21" s="21">
        <f t="shared" si="0"/>
        <v>0.19833333333333333</v>
      </c>
      <c r="H21" s="21">
        <f t="shared" si="1"/>
        <v>1.8009256878986801E-2</v>
      </c>
      <c r="I21" s="22">
        <f>H21+G21</f>
        <v>0.21634259021232013</v>
      </c>
      <c r="J21" s="12" t="str">
        <f>IF(I21&gt;$H$62, "minimum titer",IF(I21&lt;=$H$62, "cutoff"))</f>
        <v>minimum titer</v>
      </c>
    </row>
    <row r="22" spans="1:10" x14ac:dyDescent="0.25">
      <c r="A22" s="19" t="s">
        <v>12</v>
      </c>
      <c r="B22" s="19" t="s">
        <v>11</v>
      </c>
      <c r="C22" s="24" t="s">
        <v>25</v>
      </c>
      <c r="D22" s="20">
        <v>0.107</v>
      </c>
      <c r="E22" s="20">
        <v>0.114</v>
      </c>
      <c r="F22" s="20">
        <v>0.112</v>
      </c>
      <c r="G22" s="21">
        <f t="shared" si="0"/>
        <v>0.111</v>
      </c>
      <c r="H22" s="21">
        <f t="shared" si="1"/>
        <v>3.6055512754639926E-3</v>
      </c>
      <c r="I22" s="22">
        <f t="shared" si="5"/>
        <v>0.114605551275464</v>
      </c>
      <c r="J22" s="12" t="str">
        <f>IF(I22&lt;$H$62, "cutoff", "minimum titer")</f>
        <v>minimum titer</v>
      </c>
    </row>
    <row r="23" spans="1:10" x14ac:dyDescent="0.25">
      <c r="A23" s="19" t="s">
        <v>12</v>
      </c>
      <c r="B23" s="19" t="s">
        <v>11</v>
      </c>
      <c r="C23" s="24" t="s">
        <v>24</v>
      </c>
      <c r="D23" s="20">
        <v>8.1000000000000003E-2</v>
      </c>
      <c r="E23" s="20">
        <v>5.0999999999999997E-2</v>
      </c>
      <c r="F23" s="20">
        <v>6.5000000000000002E-2</v>
      </c>
      <c r="G23" s="21">
        <f t="shared" si="0"/>
        <v>6.5666666666666665E-2</v>
      </c>
      <c r="H23" s="21">
        <f t="shared" si="1"/>
        <v>1.5011106998930246E-2</v>
      </c>
      <c r="I23" s="22">
        <f t="shared" si="5"/>
        <v>8.0677773665596905E-2</v>
      </c>
      <c r="J23" s="12" t="str">
        <f>IF(I23&lt;$H$62, "cutoff", "minimum titer")</f>
        <v>minimum titer</v>
      </c>
    </row>
    <row r="24" spans="1:10" x14ac:dyDescent="0.25">
      <c r="A24" s="19" t="s">
        <v>12</v>
      </c>
      <c r="B24" s="19" t="s">
        <v>11</v>
      </c>
      <c r="C24" s="24" t="s">
        <v>23</v>
      </c>
      <c r="D24" s="25"/>
      <c r="E24" s="20">
        <v>3.1E-2</v>
      </c>
      <c r="F24" s="20">
        <v>3.5000000000000003E-2</v>
      </c>
      <c r="G24" s="21">
        <f t="shared" si="0"/>
        <v>3.3000000000000002E-2</v>
      </c>
      <c r="H24" s="21">
        <f t="shared" si="1"/>
        <v>2.8284271247461927E-3</v>
      </c>
      <c r="I24" s="22">
        <f t="shared" si="5"/>
        <v>3.5828427124746196E-2</v>
      </c>
      <c r="J24" s="12" t="str">
        <f>IF(I24&lt;$H$62, "cutoff", "minimum titer")</f>
        <v>minimum titer</v>
      </c>
    </row>
    <row r="25" spans="1:10" x14ac:dyDescent="0.25">
      <c r="A25" s="35" t="s">
        <v>12</v>
      </c>
      <c r="B25" s="19" t="s">
        <v>11</v>
      </c>
      <c r="C25" s="32" t="s">
        <v>22</v>
      </c>
      <c r="D25" s="20">
        <v>1.4E-2</v>
      </c>
      <c r="E25" s="20">
        <v>1.7000000000000001E-2</v>
      </c>
      <c r="F25" s="20">
        <v>2.1999999999999999E-2</v>
      </c>
      <c r="G25" s="21">
        <f t="shared" si="0"/>
        <v>1.7666666666666667E-2</v>
      </c>
      <c r="H25" s="21">
        <f t="shared" si="1"/>
        <v>4.0414518843273793E-3</v>
      </c>
      <c r="I25" s="22">
        <f t="shared" si="5"/>
        <v>2.1708118550994047E-2</v>
      </c>
      <c r="J25" s="12" t="str">
        <f>IF(I25&lt;$H$62, "cutoff", "minimum titer")</f>
        <v>minimum titer</v>
      </c>
    </row>
    <row r="26" spans="1:10" x14ac:dyDescent="0.25">
      <c r="A26" s="41"/>
      <c r="B26" s="41"/>
      <c r="C26" s="39"/>
      <c r="D26" s="20"/>
      <c r="E26" s="20"/>
      <c r="F26" s="20"/>
      <c r="G26" s="21"/>
      <c r="H26" s="21"/>
      <c r="I26" s="22"/>
      <c r="J26" s="12"/>
    </row>
    <row r="27" spans="1:10" x14ac:dyDescent="0.25">
      <c r="A27" s="19" t="s">
        <v>13</v>
      </c>
      <c r="B27" s="19" t="s">
        <v>10</v>
      </c>
      <c r="C27" s="24" t="s">
        <v>26</v>
      </c>
      <c r="D27" s="20">
        <v>0.02</v>
      </c>
      <c r="E27" s="20">
        <v>2.1999999999999999E-2</v>
      </c>
      <c r="F27" s="20">
        <v>1.7999999999999999E-2</v>
      </c>
      <c r="G27" s="21">
        <f t="shared" si="0"/>
        <v>0.02</v>
      </c>
      <c r="H27" s="21">
        <f t="shared" si="1"/>
        <v>2E-3</v>
      </c>
      <c r="I27" s="22"/>
      <c r="J27" s="12"/>
    </row>
    <row r="28" spans="1:10" x14ac:dyDescent="0.25">
      <c r="A28" s="19" t="s">
        <v>13</v>
      </c>
      <c r="B28" s="19" t="s">
        <v>10</v>
      </c>
      <c r="C28" s="24" t="s">
        <v>25</v>
      </c>
      <c r="D28" s="20">
        <v>1.7000000000000001E-2</v>
      </c>
      <c r="E28" s="20">
        <v>0.01</v>
      </c>
      <c r="F28" s="20">
        <v>1.6E-2</v>
      </c>
      <c r="G28" s="21">
        <f t="shared" si="0"/>
        <v>1.4333333333333335E-2</v>
      </c>
      <c r="H28" s="21">
        <f t="shared" si="1"/>
        <v>3.785938897200183E-3</v>
      </c>
      <c r="I28" s="22"/>
      <c r="J28" s="12"/>
    </row>
    <row r="29" spans="1:10" x14ac:dyDescent="0.25">
      <c r="A29" s="19" t="s">
        <v>13</v>
      </c>
      <c r="B29" s="19" t="s">
        <v>10</v>
      </c>
      <c r="C29" s="24" t="s">
        <v>24</v>
      </c>
      <c r="D29" s="20">
        <v>1.4999999999999999E-2</v>
      </c>
      <c r="E29" s="20">
        <v>8.9999999999999993E-3</v>
      </c>
      <c r="F29" s="20">
        <v>1.7000000000000001E-2</v>
      </c>
      <c r="G29" s="21">
        <f t="shared" si="0"/>
        <v>1.3666666666666667E-2</v>
      </c>
      <c r="H29" s="21">
        <f t="shared" si="1"/>
        <v>4.163331998932266E-3</v>
      </c>
      <c r="I29" s="22"/>
      <c r="J29" s="12"/>
    </row>
    <row r="30" spans="1:10" x14ac:dyDescent="0.25">
      <c r="A30" s="19" t="s">
        <v>13</v>
      </c>
      <c r="B30" s="19" t="s">
        <v>10</v>
      </c>
      <c r="C30" s="24" t="s">
        <v>23</v>
      </c>
      <c r="D30" s="20">
        <v>1.4999999999999999E-2</v>
      </c>
      <c r="E30" s="20">
        <v>1.2999999999999999E-2</v>
      </c>
      <c r="F30" s="20">
        <v>2.1999999999999999E-2</v>
      </c>
      <c r="G30" s="21">
        <f t="shared" si="0"/>
        <v>1.6666666666666666E-2</v>
      </c>
      <c r="H30" s="21">
        <f t="shared" si="1"/>
        <v>4.7258156262526101E-3</v>
      </c>
      <c r="I30" s="22"/>
      <c r="J30" s="12"/>
    </row>
    <row r="31" spans="1:10" x14ac:dyDescent="0.25">
      <c r="A31" s="19" t="s">
        <v>13</v>
      </c>
      <c r="B31" s="19" t="s">
        <v>10</v>
      </c>
      <c r="C31" s="24" t="s">
        <v>22</v>
      </c>
      <c r="D31" s="20">
        <v>7.0000000000000001E-3</v>
      </c>
      <c r="E31" s="20">
        <v>0.01</v>
      </c>
      <c r="F31" s="20">
        <v>8.0000000000000002E-3</v>
      </c>
      <c r="G31" s="21">
        <f t="shared" si="0"/>
        <v>8.3333333333333332E-3</v>
      </c>
      <c r="H31" s="21">
        <f t="shared" si="1"/>
        <v>1.5275252316519468E-3</v>
      </c>
      <c r="I31" s="22"/>
      <c r="J31" s="12"/>
    </row>
    <row r="32" spans="1:10" x14ac:dyDescent="0.25">
      <c r="A32" s="19" t="s">
        <v>13</v>
      </c>
      <c r="B32" s="19"/>
      <c r="C32" s="24" t="s">
        <v>47</v>
      </c>
      <c r="D32" s="20">
        <v>0.01</v>
      </c>
      <c r="E32" s="20">
        <v>6.0000000000000001E-3</v>
      </c>
      <c r="F32" s="20">
        <v>6.0000000000000001E-3</v>
      </c>
      <c r="G32" s="21">
        <f>AVERAGE(D32:F32)</f>
        <v>7.3333333333333332E-3</v>
      </c>
      <c r="H32" s="21">
        <f>STDEV(D32:F32)</f>
        <v>2.3094010767585032E-3</v>
      </c>
      <c r="I32" s="22"/>
      <c r="J32" s="12"/>
    </row>
    <row r="33" spans="1:10" x14ac:dyDescent="0.25">
      <c r="A33" s="19" t="s">
        <v>13</v>
      </c>
      <c r="B33" s="19" t="s">
        <v>11</v>
      </c>
      <c r="C33" s="24" t="s">
        <v>26</v>
      </c>
      <c r="D33" s="20">
        <v>0.25</v>
      </c>
      <c r="E33" s="20">
        <v>0.25600000000000001</v>
      </c>
      <c r="F33" s="20">
        <v>0.27100000000000002</v>
      </c>
      <c r="G33" s="21">
        <f t="shared" si="0"/>
        <v>0.25900000000000001</v>
      </c>
      <c r="H33" s="21">
        <f t="shared" si="1"/>
        <v>1.0816653826391976E-2</v>
      </c>
      <c r="I33" s="22">
        <f t="shared" si="5"/>
        <v>0.26981665382639197</v>
      </c>
      <c r="J33" s="12" t="str">
        <f>IF(I33&gt;$H$62, "minimum titer",IF(I33&lt;=$H$62, "cutoff"))</f>
        <v>minimum titer</v>
      </c>
    </row>
    <row r="34" spans="1:10" x14ac:dyDescent="0.25">
      <c r="A34" s="19" t="s">
        <v>13</v>
      </c>
      <c r="B34" s="19" t="s">
        <v>11</v>
      </c>
      <c r="C34" s="24" t="s">
        <v>25</v>
      </c>
      <c r="D34" s="20">
        <v>0.182</v>
      </c>
      <c r="E34" s="20">
        <v>0.20200000000000001</v>
      </c>
      <c r="F34" s="20">
        <v>0.23799999999999999</v>
      </c>
      <c r="G34" s="21">
        <f t="shared" si="0"/>
        <v>0.20733333333333334</v>
      </c>
      <c r="H34" s="21">
        <f t="shared" si="1"/>
        <v>2.8378395538390194E-2</v>
      </c>
      <c r="I34" s="22">
        <f t="shared" si="5"/>
        <v>0.23571172887172354</v>
      </c>
      <c r="J34" s="12" t="str">
        <f>IF(I34&lt;$H$62, "cutoff", "minimum titer")</f>
        <v>minimum titer</v>
      </c>
    </row>
    <row r="35" spans="1:10" x14ac:dyDescent="0.25">
      <c r="A35" s="19" t="s">
        <v>13</v>
      </c>
      <c r="B35" s="19" t="s">
        <v>11</v>
      </c>
      <c r="C35" s="24" t="s">
        <v>24</v>
      </c>
      <c r="D35" s="20">
        <v>0.16200000000000001</v>
      </c>
      <c r="E35" s="20">
        <v>0.22600000000000001</v>
      </c>
      <c r="F35" s="20">
        <v>0.23599999999999999</v>
      </c>
      <c r="G35" s="21">
        <f t="shared" si="0"/>
        <v>0.20799999999999999</v>
      </c>
      <c r="H35" s="21">
        <f t="shared" si="1"/>
        <v>4.0149719799769494E-2</v>
      </c>
      <c r="I35" s="22">
        <f t="shared" si="5"/>
        <v>0.24814971979976949</v>
      </c>
      <c r="J35" s="12" t="str">
        <f>IF(I35&lt;$H$62, "cutoff", "minimum titer")</f>
        <v>minimum titer</v>
      </c>
    </row>
    <row r="36" spans="1:10" x14ac:dyDescent="0.25">
      <c r="A36" s="19" t="s">
        <v>13</v>
      </c>
      <c r="B36" s="19" t="s">
        <v>11</v>
      </c>
      <c r="C36" s="24" t="s">
        <v>23</v>
      </c>
      <c r="D36" s="20">
        <v>0.14000000000000001</v>
      </c>
      <c r="E36" s="20">
        <v>0.17</v>
      </c>
      <c r="F36" s="20">
        <v>0.13800000000000001</v>
      </c>
      <c r="G36" s="21">
        <f t="shared" si="0"/>
        <v>0.14933333333333335</v>
      </c>
      <c r="H36" s="21">
        <f t="shared" si="1"/>
        <v>1.7925772879665004E-2</v>
      </c>
      <c r="I36" s="22">
        <f t="shared" si="5"/>
        <v>0.16725910621299836</v>
      </c>
      <c r="J36" s="12" t="str">
        <f>IF(I36&lt;$H$62, "cutoff", "minimum titer")</f>
        <v>minimum titer</v>
      </c>
    </row>
    <row r="37" spans="1:10" x14ac:dyDescent="0.25">
      <c r="A37" s="41" t="s">
        <v>13</v>
      </c>
      <c r="B37" s="41" t="s">
        <v>11</v>
      </c>
      <c r="C37" s="39" t="s">
        <v>22</v>
      </c>
      <c r="D37" s="20">
        <v>7.8E-2</v>
      </c>
      <c r="E37" s="20">
        <v>7.2999999999999995E-2</v>
      </c>
      <c r="F37" s="20">
        <v>9.6000000000000002E-2</v>
      </c>
      <c r="G37" s="21">
        <f t="shared" si="0"/>
        <v>8.2333333333333328E-2</v>
      </c>
      <c r="H37" s="21">
        <f t="shared" si="1"/>
        <v>1.2096831541082705E-2</v>
      </c>
      <c r="I37" s="22">
        <f>H37+G37</f>
        <v>9.4430164874416037E-2</v>
      </c>
      <c r="J37" s="12" t="str">
        <f>IF(I37&lt;$H$62, "cutoff", "minimum titer")</f>
        <v>minimum titer</v>
      </c>
    </row>
    <row r="38" spans="1:10" x14ac:dyDescent="0.25">
      <c r="A38" s="35" t="s">
        <v>13</v>
      </c>
      <c r="B38" s="19" t="s">
        <v>11</v>
      </c>
      <c r="C38" s="32" t="s">
        <v>47</v>
      </c>
      <c r="D38" s="19">
        <v>3.2000000000000001E-2</v>
      </c>
      <c r="E38" s="19">
        <v>3.3000000000000002E-2</v>
      </c>
      <c r="F38" s="19">
        <v>0.03</v>
      </c>
      <c r="G38" s="21">
        <f t="shared" ref="G38" si="7">AVERAGE(D38:F38)</f>
        <v>3.1666666666666669E-2</v>
      </c>
      <c r="H38" s="21">
        <f>STDEV(D38:F38)</f>
        <v>1.5275252316519481E-3</v>
      </c>
      <c r="I38" s="22">
        <f>H38+G38</f>
        <v>3.3194191898318619E-2</v>
      </c>
      <c r="J38" s="12" t="str">
        <f>IF(I38&lt;$H$62, "cutoff", "minimum titer")</f>
        <v>minimum titer</v>
      </c>
    </row>
    <row r="45" spans="1:10" x14ac:dyDescent="0.25">
      <c r="G45" s="31">
        <v>1.7666666666666667E-2</v>
      </c>
    </row>
    <row r="46" spans="1:10" x14ac:dyDescent="0.25">
      <c r="G46" s="31">
        <v>1.1666666666666667E-2</v>
      </c>
    </row>
    <row r="47" spans="1:10" x14ac:dyDescent="0.25">
      <c r="G47" s="31">
        <v>8.666666666666668E-3</v>
      </c>
    </row>
    <row r="48" spans="1:10" x14ac:dyDescent="0.25">
      <c r="G48" s="31">
        <v>7.3333333333333332E-3</v>
      </c>
    </row>
    <row r="49" spans="6:9" x14ac:dyDescent="0.25">
      <c r="G49" s="31">
        <v>6.6666666666666671E-3</v>
      </c>
    </row>
    <row r="50" spans="6:9" x14ac:dyDescent="0.25">
      <c r="G50" s="31">
        <v>1.4999999999999999E-2</v>
      </c>
    </row>
    <row r="51" spans="6:9" x14ac:dyDescent="0.25">
      <c r="G51" s="31">
        <v>9.3333333333333341E-3</v>
      </c>
    </row>
    <row r="52" spans="6:9" x14ac:dyDescent="0.25">
      <c r="G52" s="31">
        <v>8.0000000000000002E-3</v>
      </c>
    </row>
    <row r="53" spans="6:9" x14ac:dyDescent="0.25">
      <c r="G53" s="31">
        <v>9.6666666666666672E-3</v>
      </c>
    </row>
    <row r="54" spans="6:9" x14ac:dyDescent="0.25">
      <c r="G54" s="31">
        <v>7.3333333333333332E-3</v>
      </c>
    </row>
    <row r="55" spans="6:9" x14ac:dyDescent="0.25">
      <c r="G55" s="31">
        <v>0.02</v>
      </c>
    </row>
    <row r="56" spans="6:9" x14ac:dyDescent="0.25">
      <c r="G56" s="31">
        <v>1.4333333333333335E-2</v>
      </c>
    </row>
    <row r="57" spans="6:9" x14ac:dyDescent="0.25">
      <c r="G57" s="31">
        <v>1.3666666666666667E-2</v>
      </c>
    </row>
    <row r="58" spans="6:9" x14ac:dyDescent="0.25">
      <c r="G58" s="31">
        <v>1.6666666666666666E-2</v>
      </c>
    </row>
    <row r="59" spans="6:9" x14ac:dyDescent="0.25">
      <c r="G59" s="31">
        <v>8.3333333333333332E-3</v>
      </c>
    </row>
    <row r="60" spans="6:9" x14ac:dyDescent="0.25">
      <c r="F60" s="12"/>
      <c r="H60" s="12"/>
      <c r="I60" s="12"/>
    </row>
    <row r="61" spans="6:9" x14ac:dyDescent="0.25">
      <c r="F61" s="12" t="s">
        <v>44</v>
      </c>
      <c r="G61" s="31">
        <f>AVERAGE(G45:G59)</f>
        <v>1.1622222222222223E-2</v>
      </c>
      <c r="H61" s="12"/>
      <c r="I61" s="12"/>
    </row>
    <row r="62" spans="6:9" x14ac:dyDescent="0.25">
      <c r="F62" s="12" t="s">
        <v>45</v>
      </c>
      <c r="G62" s="31">
        <f>STDEV(G45:G59)</f>
        <v>4.2944531715141615E-3</v>
      </c>
      <c r="H62" s="34">
        <f>G61+G62</f>
        <v>1.5916675393736385E-2</v>
      </c>
      <c r="I62" s="34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plate reader results</vt:lpstr>
      <vt:lpstr>Peptide #1 analysis</vt:lpstr>
      <vt:lpstr>Peptide #2 analysis</vt:lpstr>
      <vt:lpstr>Peptide #3 analysis</vt:lpstr>
    </vt:vector>
  </TitlesOfParts>
  <Company>College of Veterinary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</dc:creator>
  <cp:lastModifiedBy>Glen Scoles</cp:lastModifiedBy>
  <dcterms:created xsi:type="dcterms:W3CDTF">2008-08-13T13:20:42Z</dcterms:created>
  <dcterms:modified xsi:type="dcterms:W3CDTF">2021-09-28T22:51:06Z</dcterms:modified>
</cp:coreProperties>
</file>