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0c6545e4d14f733/Desktop/SFSU/Lab/SI HP Sequencing Data/"/>
    </mc:Choice>
  </mc:AlternateContent>
  <xr:revisionPtr revIDLastSave="0" documentId="8_{1D51E30B-8B51-4DE4-A9E6-954470B6B71A}" xr6:coauthVersionLast="47" xr6:coauthVersionMax="47" xr10:uidLastSave="{00000000-0000-0000-0000-000000000000}"/>
  <bookViews>
    <workbookView xWindow="-109" yWindow="-109" windowWidth="26301" windowHeight="14169" xr2:uid="{9A1CC27D-A3AE-462B-911B-51DB9E6F90C7}"/>
  </bookViews>
  <sheets>
    <sheet name="Table SI1 Vegetation Survey" sheetId="3" r:id="rId1"/>
    <sheet name="Table SI2 Infection Prevalence" sheetId="2" r:id="rId2"/>
    <sheet name="Table SI 3 Model Coefficients" sheetId="1" r:id="rId3"/>
  </sheets>
  <definedNames>
    <definedName name="_xlnm._FilterDatabase" localSheetId="1" hidden="1">'Table SI2 Infection Prevalence'!$A$1:$BO$1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6" i="2" l="1"/>
  <c r="AF26" i="2"/>
  <c r="AC26" i="2"/>
  <c r="P26" i="2" a="1"/>
  <c r="P26" i="2" s="1"/>
  <c r="Q26" i="2" s="1"/>
  <c r="K26" i="2"/>
  <c r="G26" i="2" a="1"/>
  <c r="G26" i="2" s="1"/>
  <c r="F26" i="2" a="1"/>
  <c r="F26" i="2" s="1"/>
  <c r="E26" i="2" a="1"/>
  <c r="E26" i="2" s="1"/>
  <c r="D26" i="2" a="1"/>
  <c r="D26" i="2" s="1"/>
  <c r="AG24" i="2"/>
  <c r="AF24" i="2"/>
  <c r="AC24" i="2"/>
  <c r="P24" i="2" a="1"/>
  <c r="P24" i="2" s="1"/>
  <c r="Q24" i="2" s="1"/>
  <c r="K24" i="2"/>
  <c r="G24" i="2" a="1"/>
  <c r="G24" i="2" s="1"/>
  <c r="F24" i="2" a="1"/>
  <c r="F24" i="2" s="1"/>
  <c r="E24" i="2" a="1"/>
  <c r="E24" i="2" s="1"/>
  <c r="D24" i="2" a="1"/>
  <c r="D24" i="2" s="1"/>
  <c r="AG14" i="2"/>
  <c r="AF14" i="2"/>
  <c r="AC14" i="2"/>
  <c r="P14" i="2" a="1"/>
  <c r="P14" i="2" s="1"/>
  <c r="Q14" i="2" s="1"/>
  <c r="K14" i="2"/>
  <c r="G14" i="2" a="1"/>
  <c r="G14" i="2" s="1"/>
  <c r="F14" i="2" a="1"/>
  <c r="F14" i="2" s="1"/>
  <c r="E14" i="2" a="1"/>
  <c r="E14" i="2" s="1"/>
  <c r="D14" i="2" a="1"/>
  <c r="D14" i="2" s="1"/>
  <c r="AG29" i="2"/>
  <c r="AF29" i="2"/>
  <c r="AC29" i="2"/>
  <c r="P29" i="2" a="1"/>
  <c r="P29" i="2" s="1"/>
  <c r="Q29" i="2" s="1"/>
  <c r="K29" i="2"/>
  <c r="G29" i="2" a="1"/>
  <c r="G29" i="2" s="1"/>
  <c r="F29" i="2" a="1"/>
  <c r="F29" i="2" s="1"/>
  <c r="E29" i="2" a="1"/>
  <c r="E29" i="2" s="1"/>
  <c r="D29" i="2" a="1"/>
  <c r="D29" i="2" s="1"/>
  <c r="AG25" i="2"/>
  <c r="AF25" i="2"/>
  <c r="AC25" i="2"/>
  <c r="P25" i="2" a="1"/>
  <c r="P25" i="2" s="1"/>
  <c r="Q25" i="2" s="1"/>
  <c r="G25" i="2" a="1"/>
  <c r="G25" i="2" s="1"/>
  <c r="F25" i="2" a="1"/>
  <c r="F25" i="2" s="1"/>
  <c r="E25" i="2" a="1"/>
  <c r="E25" i="2" s="1"/>
  <c r="D25" i="2" a="1"/>
  <c r="D25" i="2" s="1"/>
  <c r="AG23" i="2"/>
  <c r="AF23" i="2"/>
  <c r="AC23" i="2"/>
  <c r="P23" i="2" a="1"/>
  <c r="P23" i="2" s="1"/>
  <c r="Q23" i="2" s="1"/>
  <c r="G23" i="2" a="1"/>
  <c r="G23" i="2" s="1"/>
  <c r="F23" i="2" a="1"/>
  <c r="F23" i="2" s="1"/>
  <c r="E23" i="2" a="1"/>
  <c r="E23" i="2" s="1"/>
  <c r="D23" i="2" a="1"/>
  <c r="D23" i="2" s="1"/>
  <c r="AG20" i="2"/>
  <c r="AF20" i="2"/>
  <c r="AC20" i="2"/>
  <c r="P20" i="2" a="1"/>
  <c r="P20" i="2" s="1"/>
  <c r="Q20" i="2" s="1"/>
  <c r="G20" i="2" a="1"/>
  <c r="G20" i="2" s="1"/>
  <c r="F20" i="2" a="1"/>
  <c r="F20" i="2" s="1"/>
  <c r="E20" i="2" a="1"/>
  <c r="E20" i="2" s="1"/>
  <c r="D20" i="2" a="1"/>
  <c r="D20" i="2" s="1"/>
  <c r="AG15" i="2"/>
  <c r="AF15" i="2"/>
  <c r="AC15" i="2"/>
  <c r="P15" i="2" a="1"/>
  <c r="P15" i="2" s="1"/>
  <c r="Q15" i="2" s="1"/>
  <c r="G15" i="2" a="1"/>
  <c r="G15" i="2" s="1"/>
  <c r="F15" i="2" a="1"/>
  <c r="F15" i="2" s="1"/>
  <c r="E15" i="2" a="1"/>
  <c r="E15" i="2" s="1"/>
  <c r="D15" i="2" a="1"/>
  <c r="D15" i="2" s="1"/>
  <c r="AG11" i="2"/>
  <c r="AF11" i="2"/>
  <c r="AC11" i="2"/>
  <c r="P11" i="2" a="1"/>
  <c r="P11" i="2" s="1"/>
  <c r="Q11" i="2" s="1"/>
  <c r="G11" i="2" a="1"/>
  <c r="G11" i="2" s="1"/>
  <c r="F11" i="2" a="1"/>
  <c r="F11" i="2" s="1"/>
  <c r="E11" i="2" a="1"/>
  <c r="E11" i="2" s="1"/>
  <c r="D11" i="2" a="1"/>
  <c r="D11" i="2" s="1"/>
  <c r="AG9" i="2"/>
  <c r="AF9" i="2"/>
  <c r="AC9" i="2"/>
  <c r="P9" i="2" a="1"/>
  <c r="P9" i="2" s="1"/>
  <c r="Q9" i="2" s="1"/>
  <c r="G9" i="2" a="1"/>
  <c r="G9" i="2" s="1"/>
  <c r="F9" i="2" a="1"/>
  <c r="F9" i="2" s="1"/>
  <c r="E9" i="2" a="1"/>
  <c r="E9" i="2" s="1"/>
  <c r="D9" i="2" a="1"/>
  <c r="D9" i="2" s="1"/>
  <c r="AG12" i="2"/>
  <c r="AF12" i="2"/>
  <c r="AC12" i="2"/>
  <c r="P12" i="2" a="1"/>
  <c r="P12" i="2" s="1"/>
  <c r="Q12" i="2" s="1"/>
  <c r="K12" i="2"/>
  <c r="G12" i="2" a="1"/>
  <c r="G12" i="2" s="1"/>
  <c r="F12" i="2" a="1"/>
  <c r="F12" i="2" s="1"/>
  <c r="E12" i="2" a="1"/>
  <c r="E12" i="2" s="1"/>
  <c r="D12" i="2" a="1"/>
  <c r="D12" i="2" s="1"/>
  <c r="AG10" i="2"/>
  <c r="AF10" i="2"/>
  <c r="AC10" i="2"/>
  <c r="P10" i="2" a="1"/>
  <c r="P10" i="2" s="1"/>
  <c r="Q10" i="2" s="1"/>
  <c r="K10" i="2"/>
  <c r="G10" i="2" a="1"/>
  <c r="G10" i="2" s="1"/>
  <c r="F10" i="2" a="1"/>
  <c r="F10" i="2" s="1"/>
  <c r="E10" i="2" a="1"/>
  <c r="E10" i="2" s="1"/>
  <c r="D10" i="2" a="1"/>
  <c r="D10" i="2" s="1"/>
  <c r="AG8" i="2"/>
  <c r="AF8" i="2"/>
  <c r="AC8" i="2"/>
  <c r="P8" i="2" a="1"/>
  <c r="P8" i="2" s="1"/>
  <c r="Q8" i="2" s="1"/>
  <c r="K8" i="2"/>
  <c r="G8" i="2" a="1"/>
  <c r="G8" i="2" s="1"/>
  <c r="F8" i="2" a="1"/>
  <c r="F8" i="2" s="1"/>
  <c r="E8" i="2" a="1"/>
  <c r="E8" i="2" s="1"/>
  <c r="D8" i="2" a="1"/>
  <c r="D8" i="2" s="1"/>
  <c r="AG7" i="2"/>
  <c r="AF7" i="2"/>
  <c r="AC7" i="2"/>
  <c r="P7" i="2" a="1"/>
  <c r="P7" i="2" s="1"/>
  <c r="Q7" i="2" s="1"/>
  <c r="K7" i="2"/>
  <c r="G7" i="2" a="1"/>
  <c r="G7" i="2" s="1"/>
  <c r="F7" i="2" a="1"/>
  <c r="F7" i="2" s="1"/>
  <c r="E7" i="2" a="1"/>
  <c r="E7" i="2" s="1"/>
  <c r="D7" i="2" a="1"/>
  <c r="D7" i="2" s="1"/>
  <c r="AG22" i="2"/>
  <c r="AF22" i="2"/>
  <c r="AC22" i="2"/>
  <c r="P22" i="2" a="1"/>
  <c r="P22" i="2" s="1"/>
  <c r="Q22" i="2" s="1"/>
  <c r="K22" i="2"/>
  <c r="G22" i="2" a="1"/>
  <c r="G22" i="2" s="1"/>
  <c r="F22" i="2" a="1"/>
  <c r="F22" i="2" s="1"/>
  <c r="E22" i="2" a="1"/>
  <c r="E22" i="2" s="1"/>
  <c r="D22" i="2" a="1"/>
  <c r="D22" i="2" s="1"/>
  <c r="AG18" i="2"/>
  <c r="AF18" i="2"/>
  <c r="AC18" i="2"/>
  <c r="P18" i="2" a="1"/>
  <c r="P18" i="2" s="1"/>
  <c r="Q18" i="2" s="1"/>
  <c r="K18" i="2"/>
  <c r="G18" i="2" a="1"/>
  <c r="G18" i="2" s="1"/>
  <c r="F18" i="2" a="1"/>
  <c r="F18" i="2" s="1"/>
  <c r="E18" i="2" a="1"/>
  <c r="E18" i="2" s="1"/>
  <c r="D18" i="2" a="1"/>
  <c r="D18" i="2" s="1"/>
  <c r="AG17" i="2"/>
  <c r="AF17" i="2"/>
  <c r="AC17" i="2"/>
  <c r="P17" i="2" a="1"/>
  <c r="P17" i="2" s="1"/>
  <c r="Q17" i="2" s="1"/>
  <c r="K17" i="2"/>
  <c r="G17" i="2" a="1"/>
  <c r="G17" i="2" s="1"/>
  <c r="F17" i="2" a="1"/>
  <c r="F17" i="2" s="1"/>
  <c r="E17" i="2" a="1"/>
  <c r="E17" i="2" s="1"/>
  <c r="D17" i="2" a="1"/>
  <c r="D17" i="2" s="1"/>
  <c r="AG16" i="2"/>
  <c r="AF16" i="2"/>
  <c r="AC16" i="2"/>
  <c r="P16" i="2" a="1"/>
  <c r="P16" i="2" s="1"/>
  <c r="Q16" i="2" s="1"/>
  <c r="K16" i="2"/>
  <c r="G16" i="2" a="1"/>
  <c r="G16" i="2" s="1"/>
  <c r="F16" i="2" a="1"/>
  <c r="F16" i="2" s="1"/>
  <c r="E16" i="2" a="1"/>
  <c r="E16" i="2" s="1"/>
  <c r="D16" i="2" a="1"/>
  <c r="D16" i="2" s="1"/>
  <c r="AG13" i="2"/>
  <c r="AF13" i="2"/>
  <c r="AC13" i="2"/>
  <c r="P13" i="2" a="1"/>
  <c r="P13" i="2" s="1"/>
  <c r="Q13" i="2" s="1"/>
  <c r="K13" i="2"/>
  <c r="G13" i="2" a="1"/>
  <c r="G13" i="2" s="1"/>
  <c r="F13" i="2" a="1"/>
  <c r="F13" i="2" s="1"/>
  <c r="E13" i="2" a="1"/>
  <c r="E13" i="2" s="1"/>
  <c r="D13" i="2" a="1"/>
  <c r="D13" i="2" s="1"/>
  <c r="AG6" i="2"/>
  <c r="AF6" i="2"/>
  <c r="AC6" i="2"/>
  <c r="P6" i="2" a="1"/>
  <c r="P6" i="2" s="1"/>
  <c r="Q6" i="2" s="1"/>
  <c r="K6" i="2"/>
  <c r="G6" i="2" a="1"/>
  <c r="G6" i="2" s="1"/>
  <c r="F6" i="2" a="1"/>
  <c r="F6" i="2" s="1"/>
  <c r="E6" i="2" a="1"/>
  <c r="E6" i="2" s="1"/>
  <c r="D6" i="2" a="1"/>
  <c r="D6" i="2" s="1"/>
  <c r="AG5" i="2"/>
  <c r="AF5" i="2"/>
  <c r="AC5" i="2"/>
  <c r="P5" i="2" a="1"/>
  <c r="P5" i="2" s="1"/>
  <c r="Q5" i="2" s="1"/>
  <c r="K5" i="2"/>
  <c r="G5" i="2" a="1"/>
  <c r="G5" i="2" s="1"/>
  <c r="F5" i="2" a="1"/>
  <c r="F5" i="2" s="1"/>
  <c r="E5" i="2" a="1"/>
  <c r="E5" i="2" s="1"/>
  <c r="D5" i="2" a="1"/>
  <c r="D5" i="2" s="1"/>
  <c r="AG4" i="2"/>
  <c r="AF4" i="2"/>
  <c r="AC4" i="2"/>
  <c r="P4" i="2" a="1"/>
  <c r="P4" i="2" s="1"/>
  <c r="Q4" i="2" s="1"/>
  <c r="K4" i="2"/>
  <c r="G4" i="2" a="1"/>
  <c r="G4" i="2" s="1"/>
  <c r="F4" i="2" a="1"/>
  <c r="F4" i="2" s="1"/>
  <c r="E4" i="2" a="1"/>
  <c r="E4" i="2" s="1"/>
  <c r="D4" i="2" a="1"/>
  <c r="D4" i="2" s="1"/>
  <c r="AG19" i="2"/>
  <c r="AF19" i="2"/>
  <c r="AC19" i="2"/>
  <c r="P19" i="2" a="1"/>
  <c r="P19" i="2" s="1"/>
  <c r="Q19" i="2" s="1"/>
  <c r="G19" i="2" a="1"/>
  <c r="G19" i="2" s="1"/>
  <c r="F19" i="2" a="1"/>
  <c r="F19" i="2" s="1"/>
  <c r="E19" i="2" a="1"/>
  <c r="E19" i="2" s="1"/>
  <c r="D19" i="2" a="1"/>
  <c r="D19" i="2" s="1"/>
  <c r="AG27" i="2"/>
  <c r="AF27" i="2"/>
  <c r="AC27" i="2"/>
  <c r="P27" i="2" a="1"/>
  <c r="P27" i="2" s="1"/>
  <c r="Q27" i="2" s="1"/>
  <c r="K27" i="2"/>
  <c r="G27" i="2" a="1"/>
  <c r="G27" i="2" s="1"/>
  <c r="F27" i="2" a="1"/>
  <c r="F27" i="2" s="1"/>
  <c r="E27" i="2" a="1"/>
  <c r="E27" i="2" s="1"/>
  <c r="D27" i="2" a="1"/>
  <c r="D27" i="2" s="1"/>
  <c r="AG28" i="2"/>
  <c r="AF28" i="2"/>
  <c r="AC28" i="2"/>
  <c r="P28" i="2" a="1"/>
  <c r="P28" i="2" s="1"/>
  <c r="Q28" i="2" s="1"/>
  <c r="K28" i="2"/>
  <c r="G28" i="2" a="1"/>
  <c r="G28" i="2" s="1"/>
  <c r="F28" i="2" a="1"/>
  <c r="F28" i="2" s="1"/>
  <c r="E28" i="2" a="1"/>
  <c r="E28" i="2" s="1"/>
  <c r="D28" i="2" a="1"/>
  <c r="D28" i="2" s="1"/>
  <c r="AG21" i="2"/>
  <c r="AF21" i="2"/>
  <c r="AC21" i="2"/>
  <c r="P21" i="2" a="1"/>
  <c r="P21" i="2" s="1"/>
  <c r="Q21" i="2" s="1"/>
  <c r="K21" i="2"/>
  <c r="G21" i="2" a="1"/>
  <c r="G21" i="2" s="1"/>
  <c r="F21" i="2" a="1"/>
  <c r="F21" i="2" s="1"/>
  <c r="E21" i="2" a="1"/>
  <c r="E21" i="2" s="1"/>
  <c r="D21" i="2" a="1"/>
  <c r="D21" i="2" s="1"/>
  <c r="AG162" i="2"/>
  <c r="AF162" i="2"/>
  <c r="AC162" i="2"/>
  <c r="P162" i="2" a="1"/>
  <c r="P162" i="2" s="1"/>
  <c r="Q162" i="2" s="1"/>
  <c r="K162" i="2"/>
  <c r="G162" i="2" a="1"/>
  <c r="G162" i="2" s="1"/>
  <c r="F162" i="2" a="1"/>
  <c r="F162" i="2" s="1"/>
  <c r="E162" i="2" a="1"/>
  <c r="E162" i="2" s="1"/>
  <c r="D162" i="2" a="1"/>
  <c r="D162" i="2" s="1"/>
  <c r="AG161" i="2"/>
  <c r="AF161" i="2"/>
  <c r="AC161" i="2"/>
  <c r="P161" i="2" a="1"/>
  <c r="P161" i="2" s="1"/>
  <c r="Q161" i="2" s="1"/>
  <c r="K161" i="2"/>
  <c r="G161" i="2" a="1"/>
  <c r="G161" i="2" s="1"/>
  <c r="F161" i="2" a="1"/>
  <c r="F161" i="2" s="1"/>
  <c r="E161" i="2" a="1"/>
  <c r="E161" i="2" s="1"/>
  <c r="D161" i="2" a="1"/>
  <c r="D161" i="2" s="1"/>
  <c r="AG158" i="2"/>
  <c r="AF158" i="2"/>
  <c r="AC158" i="2"/>
  <c r="P158" i="2" a="1"/>
  <c r="P158" i="2" s="1"/>
  <c r="Q158" i="2" s="1"/>
  <c r="K158" i="2"/>
  <c r="G158" i="2" a="1"/>
  <c r="G158" i="2" s="1"/>
  <c r="F158" i="2" a="1"/>
  <c r="F158" i="2" s="1"/>
  <c r="E158" i="2" a="1"/>
  <c r="E158" i="2" s="1"/>
  <c r="D158" i="2" a="1"/>
  <c r="D158" i="2" s="1"/>
  <c r="AG157" i="2"/>
  <c r="AF157" i="2"/>
  <c r="AC157" i="2"/>
  <c r="P157" i="2" a="1"/>
  <c r="P157" i="2" s="1"/>
  <c r="Q157" i="2" s="1"/>
  <c r="K157" i="2"/>
  <c r="G157" i="2" a="1"/>
  <c r="G157" i="2" s="1"/>
  <c r="F157" i="2" a="1"/>
  <c r="F157" i="2" s="1"/>
  <c r="E157" i="2" a="1"/>
  <c r="E157" i="2" s="1"/>
  <c r="D157" i="2" a="1"/>
  <c r="D157" i="2" s="1"/>
  <c r="AG160" i="2"/>
  <c r="AF160" i="2"/>
  <c r="AC160" i="2"/>
  <c r="P160" i="2" a="1"/>
  <c r="P160" i="2" s="1"/>
  <c r="Q160" i="2" s="1"/>
  <c r="K160" i="2"/>
  <c r="G160" i="2" a="1"/>
  <c r="G160" i="2" s="1"/>
  <c r="F160" i="2" a="1"/>
  <c r="F160" i="2" s="1"/>
  <c r="E160" i="2" a="1"/>
  <c r="E160" i="2" s="1"/>
  <c r="D160" i="2" a="1"/>
  <c r="D160" i="2" s="1"/>
  <c r="AG159" i="2"/>
  <c r="AF159" i="2"/>
  <c r="AC159" i="2"/>
  <c r="P159" i="2" a="1"/>
  <c r="P159" i="2" s="1"/>
  <c r="Q159" i="2" s="1"/>
  <c r="K159" i="2"/>
  <c r="G159" i="2" a="1"/>
  <c r="G159" i="2" s="1"/>
  <c r="F159" i="2" a="1"/>
  <c r="F159" i="2" s="1"/>
  <c r="E159" i="2" a="1"/>
  <c r="E159" i="2" s="1"/>
  <c r="D159" i="2" a="1"/>
  <c r="D159" i="2" s="1"/>
  <c r="AG60" i="2"/>
  <c r="AF60" i="2"/>
  <c r="AC60" i="2"/>
  <c r="P60" i="2" a="1"/>
  <c r="P60" i="2" s="1"/>
  <c r="Q60" i="2" s="1"/>
  <c r="K60" i="2"/>
  <c r="G60" i="2" a="1"/>
  <c r="G60" i="2" s="1"/>
  <c r="F60" i="2" a="1"/>
  <c r="F60" i="2" s="1"/>
  <c r="E60" i="2" a="1"/>
  <c r="E60" i="2" s="1"/>
  <c r="D60" i="2" a="1"/>
  <c r="D60" i="2" s="1"/>
  <c r="AG58" i="2"/>
  <c r="AF58" i="2"/>
  <c r="AC58" i="2"/>
  <c r="P58" i="2" a="1"/>
  <c r="P58" i="2" s="1"/>
  <c r="Q58" i="2" s="1"/>
  <c r="K58" i="2"/>
  <c r="G58" i="2" a="1"/>
  <c r="G58" i="2" s="1"/>
  <c r="F58" i="2" a="1"/>
  <c r="F58" i="2" s="1"/>
  <c r="E58" i="2" a="1"/>
  <c r="E58" i="2" s="1"/>
  <c r="D58" i="2" a="1"/>
  <c r="D58" i="2" s="1"/>
  <c r="AG57" i="2"/>
  <c r="AF57" i="2"/>
  <c r="AC57" i="2"/>
  <c r="P57" i="2" a="1"/>
  <c r="P57" i="2" s="1"/>
  <c r="Q57" i="2" s="1"/>
  <c r="K57" i="2"/>
  <c r="G57" i="2" a="1"/>
  <c r="G57" i="2" s="1"/>
  <c r="F57" i="2" a="1"/>
  <c r="F57" i="2" s="1"/>
  <c r="E57" i="2" a="1"/>
  <c r="E57" i="2" s="1"/>
  <c r="D57" i="2" a="1"/>
  <c r="D57" i="2" s="1"/>
  <c r="AG56" i="2"/>
  <c r="AF56" i="2"/>
  <c r="AC56" i="2"/>
  <c r="P56" i="2" a="1"/>
  <c r="P56" i="2" s="1"/>
  <c r="Q56" i="2" s="1"/>
  <c r="K56" i="2"/>
  <c r="G56" i="2" a="1"/>
  <c r="G56" i="2" s="1"/>
  <c r="F56" i="2" a="1"/>
  <c r="F56" i="2" s="1"/>
  <c r="E56" i="2" a="1"/>
  <c r="E56" i="2" s="1"/>
  <c r="D56" i="2" a="1"/>
  <c r="D56" i="2" s="1"/>
  <c r="AG55" i="2"/>
  <c r="AF55" i="2"/>
  <c r="AC55" i="2"/>
  <c r="P55" i="2" a="1"/>
  <c r="P55" i="2" s="1"/>
  <c r="Q55" i="2" s="1"/>
  <c r="K55" i="2"/>
  <c r="G55" i="2" a="1"/>
  <c r="G55" i="2" s="1"/>
  <c r="F55" i="2" a="1"/>
  <c r="F55" i="2" s="1"/>
  <c r="E55" i="2" a="1"/>
  <c r="E55" i="2" s="1"/>
  <c r="D55" i="2" a="1"/>
  <c r="D55" i="2" s="1"/>
  <c r="AG54" i="2"/>
  <c r="AF54" i="2"/>
  <c r="AC54" i="2"/>
  <c r="P54" i="2" a="1"/>
  <c r="P54" i="2" s="1"/>
  <c r="Q54" i="2" s="1"/>
  <c r="K54" i="2"/>
  <c r="G54" i="2" a="1"/>
  <c r="G54" i="2" s="1"/>
  <c r="F54" i="2" a="1"/>
  <c r="F54" i="2" s="1"/>
  <c r="E54" i="2" a="1"/>
  <c r="E54" i="2" s="1"/>
  <c r="D54" i="2" a="1"/>
  <c r="D54" i="2" s="1"/>
  <c r="AG52" i="2"/>
  <c r="AF52" i="2"/>
  <c r="AC52" i="2"/>
  <c r="P52" i="2" a="1"/>
  <c r="P52" i="2" s="1"/>
  <c r="Q52" i="2" s="1"/>
  <c r="K52" i="2"/>
  <c r="G52" i="2" a="1"/>
  <c r="G52" i="2" s="1"/>
  <c r="F52" i="2" a="1"/>
  <c r="F52" i="2" s="1"/>
  <c r="E52" i="2" a="1"/>
  <c r="E52" i="2" s="1"/>
  <c r="D52" i="2" a="1"/>
  <c r="D52" i="2" s="1"/>
  <c r="AG51" i="2"/>
  <c r="AF51" i="2"/>
  <c r="AC51" i="2"/>
  <c r="P51" i="2" a="1"/>
  <c r="P51" i="2" s="1"/>
  <c r="Q51" i="2" s="1"/>
  <c r="K51" i="2"/>
  <c r="G51" i="2" a="1"/>
  <c r="G51" i="2" s="1"/>
  <c r="F51" i="2" a="1"/>
  <c r="F51" i="2" s="1"/>
  <c r="E51" i="2" a="1"/>
  <c r="E51" i="2" s="1"/>
  <c r="D51" i="2" a="1"/>
  <c r="D51" i="2" s="1"/>
  <c r="AG50" i="2"/>
  <c r="AF50" i="2"/>
  <c r="AC50" i="2"/>
  <c r="P50" i="2" a="1"/>
  <c r="P50" i="2" s="1"/>
  <c r="Q50" i="2" s="1"/>
  <c r="K50" i="2"/>
  <c r="G50" i="2" a="1"/>
  <c r="G50" i="2" s="1"/>
  <c r="F50" i="2" a="1"/>
  <c r="F50" i="2" s="1"/>
  <c r="E50" i="2" a="1"/>
  <c r="E50" i="2" s="1"/>
  <c r="D50" i="2" a="1"/>
  <c r="D50" i="2" s="1"/>
  <c r="AG49" i="2"/>
  <c r="AF49" i="2"/>
  <c r="AC49" i="2"/>
  <c r="P49" i="2" a="1"/>
  <c r="P49" i="2" s="1"/>
  <c r="Q49" i="2" s="1"/>
  <c r="K49" i="2"/>
  <c r="G49" i="2" a="1"/>
  <c r="G49" i="2" s="1"/>
  <c r="F49" i="2" a="1"/>
  <c r="F49" i="2" s="1"/>
  <c r="E49" i="2" a="1"/>
  <c r="E49" i="2" s="1"/>
  <c r="D49" i="2" a="1"/>
  <c r="D49" i="2" s="1"/>
  <c r="AG61" i="2"/>
  <c r="AF61" i="2"/>
  <c r="AC61" i="2"/>
  <c r="P61" i="2" a="1"/>
  <c r="P61" i="2" s="1"/>
  <c r="Q61" i="2" s="1"/>
  <c r="K61" i="2"/>
  <c r="G61" i="2" a="1"/>
  <c r="G61" i="2" s="1"/>
  <c r="F61" i="2" a="1"/>
  <c r="F61" i="2" s="1"/>
  <c r="E61" i="2" a="1"/>
  <c r="E61" i="2" s="1"/>
  <c r="D61" i="2" a="1"/>
  <c r="D61" i="2" s="1"/>
  <c r="AG59" i="2"/>
  <c r="AF59" i="2"/>
  <c r="AC59" i="2"/>
  <c r="P59" i="2" a="1"/>
  <c r="P59" i="2" s="1"/>
  <c r="Q59" i="2" s="1"/>
  <c r="K59" i="2"/>
  <c r="G59" i="2" a="1"/>
  <c r="G59" i="2" s="1"/>
  <c r="F59" i="2" a="1"/>
  <c r="F59" i="2" s="1"/>
  <c r="E59" i="2" a="1"/>
  <c r="E59" i="2" s="1"/>
  <c r="D59" i="2" a="1"/>
  <c r="D59" i="2" s="1"/>
  <c r="AG53" i="2"/>
  <c r="AF53" i="2"/>
  <c r="AC53" i="2"/>
  <c r="P53" i="2" a="1"/>
  <c r="P53" i="2" s="1"/>
  <c r="Q53" i="2" s="1"/>
  <c r="K53" i="2"/>
  <c r="G53" i="2" a="1"/>
  <c r="G53" i="2" s="1"/>
  <c r="F53" i="2" a="1"/>
  <c r="F53" i="2" s="1"/>
  <c r="E53" i="2" a="1"/>
  <c r="E53" i="2" s="1"/>
  <c r="D53" i="2" a="1"/>
  <c r="D53" i="2" s="1"/>
  <c r="AG163" i="2"/>
  <c r="AF163" i="2"/>
  <c r="AC163" i="2"/>
  <c r="P163" i="2" a="1"/>
  <c r="P163" i="2" s="1"/>
  <c r="Q163" i="2" s="1"/>
  <c r="K163" i="2"/>
  <c r="G163" i="2" a="1"/>
  <c r="G163" i="2" s="1"/>
  <c r="F163" i="2" a="1"/>
  <c r="F163" i="2" s="1"/>
  <c r="E163" i="2" a="1"/>
  <c r="E163" i="2" s="1"/>
  <c r="D163" i="2" a="1"/>
  <c r="D163" i="2" s="1"/>
  <c r="AG173" i="2"/>
  <c r="AF173" i="2"/>
  <c r="AC173" i="2"/>
  <c r="P173" i="2" a="1"/>
  <c r="P173" i="2" s="1"/>
  <c r="Q173" i="2" s="1"/>
  <c r="K173" i="2"/>
  <c r="G173" i="2" a="1"/>
  <c r="G173" i="2" s="1"/>
  <c r="F173" i="2" a="1"/>
  <c r="F173" i="2" s="1"/>
  <c r="E173" i="2" a="1"/>
  <c r="E173" i="2" s="1"/>
  <c r="D173" i="2" a="1"/>
  <c r="D173" i="2" s="1"/>
  <c r="AG171" i="2"/>
  <c r="AF171" i="2"/>
  <c r="AC171" i="2"/>
  <c r="P171" i="2" a="1"/>
  <c r="P171" i="2" s="1"/>
  <c r="Q171" i="2" s="1"/>
  <c r="K171" i="2"/>
  <c r="G171" i="2" a="1"/>
  <c r="G171" i="2" s="1"/>
  <c r="F171" i="2" a="1"/>
  <c r="F171" i="2" s="1"/>
  <c r="E171" i="2" a="1"/>
  <c r="E171" i="2" s="1"/>
  <c r="D171" i="2" a="1"/>
  <c r="D171" i="2" s="1"/>
  <c r="AG172" i="2"/>
  <c r="AF172" i="2"/>
  <c r="AC172" i="2"/>
  <c r="P172" i="2" a="1"/>
  <c r="P172" i="2" s="1"/>
  <c r="Q172" i="2" s="1"/>
  <c r="K172" i="2"/>
  <c r="G172" i="2" a="1"/>
  <c r="G172" i="2" s="1"/>
  <c r="F172" i="2" a="1"/>
  <c r="F172" i="2" s="1"/>
  <c r="E172" i="2" a="1"/>
  <c r="E172" i="2" s="1"/>
  <c r="D172" i="2" a="1"/>
  <c r="D172" i="2" s="1"/>
  <c r="AG169" i="2"/>
  <c r="AF169" i="2"/>
  <c r="AC169" i="2"/>
  <c r="P169" i="2" a="1"/>
  <c r="P169" i="2" s="1"/>
  <c r="Q169" i="2" s="1"/>
  <c r="K169" i="2"/>
  <c r="G169" i="2" a="1"/>
  <c r="G169" i="2" s="1"/>
  <c r="F169" i="2" a="1"/>
  <c r="F169" i="2" s="1"/>
  <c r="E169" i="2" a="1"/>
  <c r="E169" i="2" s="1"/>
  <c r="D169" i="2" a="1"/>
  <c r="D169" i="2" s="1"/>
  <c r="AG167" i="2"/>
  <c r="AF167" i="2"/>
  <c r="AC167" i="2"/>
  <c r="P167" i="2" a="1"/>
  <c r="P167" i="2" s="1"/>
  <c r="Q167" i="2" s="1"/>
  <c r="K167" i="2"/>
  <c r="G167" i="2" a="1"/>
  <c r="G167" i="2" s="1"/>
  <c r="F167" i="2" a="1"/>
  <c r="F167" i="2" s="1"/>
  <c r="E167" i="2" a="1"/>
  <c r="E167" i="2" s="1"/>
  <c r="D167" i="2" a="1"/>
  <c r="D167" i="2" s="1"/>
  <c r="AG177" i="2"/>
  <c r="AF177" i="2"/>
  <c r="AC177" i="2"/>
  <c r="P177" i="2" a="1"/>
  <c r="P177" i="2" s="1"/>
  <c r="Q177" i="2" s="1"/>
  <c r="K177" i="2"/>
  <c r="G177" i="2" a="1"/>
  <c r="G177" i="2" s="1"/>
  <c r="F177" i="2" a="1"/>
  <c r="F177" i="2" s="1"/>
  <c r="E177" i="2" a="1"/>
  <c r="E177" i="2" s="1"/>
  <c r="D177" i="2" a="1"/>
  <c r="D177" i="2" s="1"/>
  <c r="AG176" i="2"/>
  <c r="AF176" i="2"/>
  <c r="AC176" i="2"/>
  <c r="P176" i="2" a="1"/>
  <c r="P176" i="2" s="1"/>
  <c r="Q176" i="2" s="1"/>
  <c r="K176" i="2"/>
  <c r="G176" i="2" a="1"/>
  <c r="G176" i="2" s="1"/>
  <c r="F176" i="2" a="1"/>
  <c r="F176" i="2" s="1"/>
  <c r="E176" i="2" a="1"/>
  <c r="E176" i="2" s="1"/>
  <c r="D176" i="2" a="1"/>
  <c r="D176" i="2" s="1"/>
  <c r="AG170" i="2"/>
  <c r="AF170" i="2"/>
  <c r="AC170" i="2"/>
  <c r="P170" i="2" a="1"/>
  <c r="P170" i="2" s="1"/>
  <c r="Q170" i="2" s="1"/>
  <c r="K170" i="2"/>
  <c r="G170" i="2" a="1"/>
  <c r="G170" i="2" s="1"/>
  <c r="F170" i="2" a="1"/>
  <c r="F170" i="2" s="1"/>
  <c r="E170" i="2" a="1"/>
  <c r="E170" i="2" s="1"/>
  <c r="D170" i="2" a="1"/>
  <c r="D170" i="2" s="1"/>
  <c r="AG128" i="2"/>
  <c r="AF128" i="2"/>
  <c r="AC128" i="2"/>
  <c r="P128" i="2" a="1"/>
  <c r="P128" i="2" s="1"/>
  <c r="Q128" i="2" s="1"/>
  <c r="K128" i="2"/>
  <c r="G128" i="2" a="1"/>
  <c r="G128" i="2" s="1"/>
  <c r="F128" i="2" a="1"/>
  <c r="F128" i="2" s="1"/>
  <c r="E128" i="2" a="1"/>
  <c r="E128" i="2" s="1"/>
  <c r="D128" i="2" a="1"/>
  <c r="D128" i="2" s="1"/>
  <c r="AG132" i="2"/>
  <c r="AF132" i="2"/>
  <c r="AC132" i="2"/>
  <c r="P132" i="2" a="1"/>
  <c r="P132" i="2" s="1"/>
  <c r="Q132" i="2" s="1"/>
  <c r="K132" i="2"/>
  <c r="G132" i="2" a="1"/>
  <c r="G132" i="2" s="1"/>
  <c r="F132" i="2" a="1"/>
  <c r="F132" i="2" s="1"/>
  <c r="E132" i="2" a="1"/>
  <c r="E132" i="2" s="1"/>
  <c r="D132" i="2" a="1"/>
  <c r="D132" i="2" s="1"/>
  <c r="AG131" i="2"/>
  <c r="AF131" i="2"/>
  <c r="AC131" i="2"/>
  <c r="P131" i="2" a="1"/>
  <c r="P131" i="2" s="1"/>
  <c r="Q131" i="2" s="1"/>
  <c r="K131" i="2"/>
  <c r="G131" i="2" a="1"/>
  <c r="G131" i="2" s="1"/>
  <c r="F131" i="2" a="1"/>
  <c r="F131" i="2" s="1"/>
  <c r="E131" i="2" a="1"/>
  <c r="E131" i="2" s="1"/>
  <c r="D131" i="2" a="1"/>
  <c r="D131" i="2" s="1"/>
  <c r="AG130" i="2"/>
  <c r="AF130" i="2"/>
  <c r="AC130" i="2"/>
  <c r="P130" i="2" a="1"/>
  <c r="P130" i="2" s="1"/>
  <c r="Q130" i="2" s="1"/>
  <c r="K130" i="2"/>
  <c r="G130" i="2" a="1"/>
  <c r="G130" i="2" s="1"/>
  <c r="F130" i="2" a="1"/>
  <c r="F130" i="2" s="1"/>
  <c r="E130" i="2" a="1"/>
  <c r="E130" i="2" s="1"/>
  <c r="D130" i="2" a="1"/>
  <c r="D130" i="2" s="1"/>
  <c r="AG129" i="2"/>
  <c r="AF129" i="2"/>
  <c r="AC129" i="2"/>
  <c r="P129" i="2" a="1"/>
  <c r="P129" i="2" s="1"/>
  <c r="Q129" i="2" s="1"/>
  <c r="K129" i="2"/>
  <c r="G129" i="2" a="1"/>
  <c r="G129" i="2" s="1"/>
  <c r="F129" i="2" a="1"/>
  <c r="F129" i="2" s="1"/>
  <c r="E129" i="2" a="1"/>
  <c r="E129" i="2" s="1"/>
  <c r="D129" i="2" a="1"/>
  <c r="D129" i="2" s="1"/>
  <c r="AG127" i="2"/>
  <c r="AF127" i="2"/>
  <c r="AC127" i="2"/>
  <c r="P127" i="2" a="1"/>
  <c r="P127" i="2" s="1"/>
  <c r="Q127" i="2" s="1"/>
  <c r="K127" i="2"/>
  <c r="G127" i="2" a="1"/>
  <c r="G127" i="2" s="1"/>
  <c r="F127" i="2" a="1"/>
  <c r="F127" i="2" s="1"/>
  <c r="E127" i="2" a="1"/>
  <c r="E127" i="2" s="1"/>
  <c r="D127" i="2" a="1"/>
  <c r="D127" i="2" s="1"/>
  <c r="AG126" i="2"/>
  <c r="AF126" i="2"/>
  <c r="AC126" i="2"/>
  <c r="P126" i="2" a="1"/>
  <c r="P126" i="2" s="1"/>
  <c r="Q126" i="2" s="1"/>
  <c r="K126" i="2"/>
  <c r="G126" i="2" a="1"/>
  <c r="G126" i="2" s="1"/>
  <c r="F126" i="2" a="1"/>
  <c r="F126" i="2" s="1"/>
  <c r="E126" i="2" a="1"/>
  <c r="E126" i="2" s="1"/>
  <c r="D126" i="2" a="1"/>
  <c r="D126" i="2" s="1"/>
  <c r="AG125" i="2"/>
  <c r="AF125" i="2"/>
  <c r="AC125" i="2"/>
  <c r="P125" i="2" a="1"/>
  <c r="P125" i="2" s="1"/>
  <c r="Q125" i="2" s="1"/>
  <c r="K125" i="2"/>
  <c r="G125" i="2" a="1"/>
  <c r="G125" i="2" s="1"/>
  <c r="F125" i="2" a="1"/>
  <c r="F125" i="2" s="1"/>
  <c r="E125" i="2" a="1"/>
  <c r="E125" i="2" s="1"/>
  <c r="D125" i="2" a="1"/>
  <c r="D125" i="2" s="1"/>
  <c r="AG3" i="2"/>
  <c r="AF3" i="2"/>
  <c r="AC3" i="2"/>
  <c r="P3" i="2" a="1"/>
  <c r="P3" i="2" s="1"/>
  <c r="Q3" i="2" s="1"/>
  <c r="K3" i="2"/>
  <c r="G3" i="2" a="1"/>
  <c r="G3" i="2" s="1"/>
  <c r="F3" i="2" a="1"/>
  <c r="F3" i="2" s="1"/>
  <c r="E3" i="2" a="1"/>
  <c r="E3" i="2" s="1"/>
  <c r="D3" i="2" a="1"/>
  <c r="D3" i="2" s="1"/>
  <c r="AG175" i="2"/>
  <c r="AF175" i="2"/>
  <c r="AC175" i="2"/>
  <c r="P175" i="2" a="1"/>
  <c r="P175" i="2" s="1"/>
  <c r="Q175" i="2" s="1"/>
  <c r="K175" i="2"/>
  <c r="G175" i="2" a="1"/>
  <c r="G175" i="2" s="1"/>
  <c r="F175" i="2" a="1"/>
  <c r="F175" i="2" s="1"/>
  <c r="E175" i="2" a="1"/>
  <c r="E175" i="2" s="1"/>
  <c r="D175" i="2" a="1"/>
  <c r="D175" i="2" s="1"/>
  <c r="AG174" i="2"/>
  <c r="AF174" i="2"/>
  <c r="AC174" i="2"/>
  <c r="P174" i="2" a="1"/>
  <c r="P174" i="2" s="1"/>
  <c r="Q174" i="2" s="1"/>
  <c r="K174" i="2"/>
  <c r="G174" i="2" a="1"/>
  <c r="G174" i="2" s="1"/>
  <c r="F174" i="2" a="1"/>
  <c r="F174" i="2" s="1"/>
  <c r="E174" i="2" a="1"/>
  <c r="E174" i="2" s="1"/>
  <c r="D174" i="2" a="1"/>
  <c r="D174" i="2" s="1"/>
  <c r="AG166" i="2"/>
  <c r="AF166" i="2"/>
  <c r="AC166" i="2"/>
  <c r="P166" i="2" a="1"/>
  <c r="P166" i="2" s="1"/>
  <c r="Q166" i="2" s="1"/>
  <c r="K166" i="2"/>
  <c r="G166" i="2" a="1"/>
  <c r="G166" i="2" s="1"/>
  <c r="F166" i="2" a="1"/>
  <c r="F166" i="2" s="1"/>
  <c r="E166" i="2" a="1"/>
  <c r="E166" i="2" s="1"/>
  <c r="D166" i="2" a="1"/>
  <c r="D166" i="2" s="1"/>
  <c r="AG165" i="2"/>
  <c r="AF165" i="2"/>
  <c r="AC165" i="2"/>
  <c r="P165" i="2" a="1"/>
  <c r="P165" i="2" s="1"/>
  <c r="Q165" i="2" s="1"/>
  <c r="K165" i="2"/>
  <c r="G165" i="2" a="1"/>
  <c r="G165" i="2" s="1"/>
  <c r="F165" i="2" a="1"/>
  <c r="F165" i="2" s="1"/>
  <c r="E165" i="2" a="1"/>
  <c r="E165" i="2" s="1"/>
  <c r="D165" i="2" a="1"/>
  <c r="D165" i="2" s="1"/>
  <c r="AG164" i="2"/>
  <c r="AF164" i="2"/>
  <c r="AC164" i="2"/>
  <c r="P164" i="2" a="1"/>
  <c r="P164" i="2" s="1"/>
  <c r="Q164" i="2" s="1"/>
  <c r="K164" i="2"/>
  <c r="G164" i="2" a="1"/>
  <c r="G164" i="2" s="1"/>
  <c r="F164" i="2" a="1"/>
  <c r="F164" i="2" s="1"/>
  <c r="E164" i="2" a="1"/>
  <c r="E164" i="2" s="1"/>
  <c r="D164" i="2" a="1"/>
  <c r="D164" i="2" s="1"/>
  <c r="AG168" i="2"/>
  <c r="AF168" i="2"/>
  <c r="AC168" i="2"/>
  <c r="P168" i="2" a="1"/>
  <c r="P168" i="2" s="1"/>
  <c r="Q168" i="2" s="1"/>
  <c r="K168" i="2"/>
  <c r="G168" i="2" a="1"/>
  <c r="G168" i="2" s="1"/>
  <c r="K153" i="2" s="1"/>
  <c r="F168" i="2" a="1"/>
  <c r="F168" i="2" s="1"/>
  <c r="E168" i="2" a="1"/>
  <c r="E168" i="2" s="1"/>
  <c r="D168" i="2" a="1"/>
  <c r="D168" i="2" s="1"/>
  <c r="AG35" i="2"/>
  <c r="AF35" i="2"/>
  <c r="AC35" i="2"/>
  <c r="P35" i="2" a="1"/>
  <c r="P35" i="2" s="1"/>
  <c r="Q35" i="2" s="1"/>
  <c r="K35" i="2"/>
  <c r="G35" i="2" a="1"/>
  <c r="G35" i="2" s="1"/>
  <c r="K152" i="2" s="1"/>
  <c r="F35" i="2" a="1"/>
  <c r="F35" i="2" s="1"/>
  <c r="E35" i="2" a="1"/>
  <c r="E35" i="2" s="1"/>
  <c r="D35" i="2" a="1"/>
  <c r="D35" i="2" s="1"/>
  <c r="AG40" i="2"/>
  <c r="AF40" i="2"/>
  <c r="AC40" i="2"/>
  <c r="P40" i="2" a="1"/>
  <c r="P40" i="2" s="1"/>
  <c r="Q40" i="2" s="1"/>
  <c r="G40" i="2" a="1"/>
  <c r="G40" i="2" s="1"/>
  <c r="F40" i="2" a="1"/>
  <c r="F40" i="2" s="1"/>
  <c r="E40" i="2" a="1"/>
  <c r="E40" i="2" s="1"/>
  <c r="D40" i="2" a="1"/>
  <c r="D40" i="2" s="1"/>
  <c r="AG47" i="2"/>
  <c r="AF47" i="2"/>
  <c r="AC47" i="2"/>
  <c r="P47" i="2" a="1"/>
  <c r="P47" i="2" s="1"/>
  <c r="Q47" i="2" s="1"/>
  <c r="G47" i="2" a="1"/>
  <c r="G47" i="2" s="1"/>
  <c r="F47" i="2" a="1"/>
  <c r="F47" i="2" s="1"/>
  <c r="E47" i="2" a="1"/>
  <c r="E47" i="2" s="1"/>
  <c r="D47" i="2" a="1"/>
  <c r="D47" i="2" s="1"/>
  <c r="AG30" i="2"/>
  <c r="AF30" i="2"/>
  <c r="AC30" i="2"/>
  <c r="P30" i="2" a="1"/>
  <c r="P30" i="2" s="1"/>
  <c r="Q30" i="2" s="1"/>
  <c r="G30" i="2" a="1"/>
  <c r="G30" i="2" s="1"/>
  <c r="F30" i="2" a="1"/>
  <c r="F30" i="2" s="1"/>
  <c r="E30" i="2" a="1"/>
  <c r="E30" i="2" s="1"/>
  <c r="D30" i="2" a="1"/>
  <c r="D30" i="2" s="1"/>
  <c r="AG46" i="2"/>
  <c r="AF46" i="2"/>
  <c r="AC46" i="2"/>
  <c r="P46" i="2" a="1"/>
  <c r="P46" i="2" s="1"/>
  <c r="Q46" i="2" s="1"/>
  <c r="K46" i="2"/>
  <c r="G46" i="2" a="1"/>
  <c r="G46" i="2" s="1"/>
  <c r="F46" i="2" a="1"/>
  <c r="F46" i="2" s="1"/>
  <c r="E46" i="2" a="1"/>
  <c r="E46" i="2" s="1"/>
  <c r="D46" i="2" a="1"/>
  <c r="D46" i="2" s="1"/>
  <c r="AG45" i="2"/>
  <c r="AF45" i="2"/>
  <c r="AC45" i="2"/>
  <c r="P45" i="2" a="1"/>
  <c r="P45" i="2" s="1"/>
  <c r="Q45" i="2" s="1"/>
  <c r="K45" i="2"/>
  <c r="G45" i="2" a="1"/>
  <c r="G45" i="2" s="1"/>
  <c r="F45" i="2" a="1"/>
  <c r="F45" i="2" s="1"/>
  <c r="E45" i="2" a="1"/>
  <c r="E45" i="2" s="1"/>
  <c r="D45" i="2" a="1"/>
  <c r="D45" i="2" s="1"/>
  <c r="AG43" i="2"/>
  <c r="AF43" i="2"/>
  <c r="AC43" i="2"/>
  <c r="P43" i="2" a="1"/>
  <c r="P43" i="2" s="1"/>
  <c r="Q43" i="2" s="1"/>
  <c r="K43" i="2"/>
  <c r="G43" i="2" a="1"/>
  <c r="G43" i="2" s="1"/>
  <c r="F43" i="2" a="1"/>
  <c r="F43" i="2" s="1"/>
  <c r="E43" i="2" a="1"/>
  <c r="E43" i="2" s="1"/>
  <c r="D43" i="2" a="1"/>
  <c r="D43" i="2" s="1"/>
  <c r="AG41" i="2"/>
  <c r="AF41" i="2"/>
  <c r="AC41" i="2"/>
  <c r="P41" i="2" a="1"/>
  <c r="P41" i="2" s="1"/>
  <c r="Q41" i="2" s="1"/>
  <c r="K41" i="2"/>
  <c r="G41" i="2" a="1"/>
  <c r="G41" i="2" s="1"/>
  <c r="F41" i="2" a="1"/>
  <c r="F41" i="2" s="1"/>
  <c r="E41" i="2" a="1"/>
  <c r="E41" i="2" s="1"/>
  <c r="D41" i="2" a="1"/>
  <c r="D41" i="2" s="1"/>
  <c r="AG39" i="2"/>
  <c r="AF39" i="2"/>
  <c r="AC39" i="2"/>
  <c r="P39" i="2" a="1"/>
  <c r="P39" i="2" s="1"/>
  <c r="Q39" i="2" s="1"/>
  <c r="K39" i="2"/>
  <c r="G39" i="2" a="1"/>
  <c r="G39" i="2" s="1"/>
  <c r="F39" i="2" a="1"/>
  <c r="F39" i="2" s="1"/>
  <c r="E39" i="2" a="1"/>
  <c r="E39" i="2" s="1"/>
  <c r="D39" i="2" a="1"/>
  <c r="D39" i="2" s="1"/>
  <c r="AG38" i="2"/>
  <c r="AF38" i="2"/>
  <c r="AC38" i="2"/>
  <c r="P38" i="2" a="1"/>
  <c r="P38" i="2" s="1"/>
  <c r="Q38" i="2" s="1"/>
  <c r="K38" i="2"/>
  <c r="G38" i="2" a="1"/>
  <c r="G38" i="2" s="1"/>
  <c r="F38" i="2" a="1"/>
  <c r="F38" i="2" s="1"/>
  <c r="E38" i="2" a="1"/>
  <c r="E38" i="2" s="1"/>
  <c r="D38" i="2" a="1"/>
  <c r="D38" i="2" s="1"/>
  <c r="AG37" i="2"/>
  <c r="AF37" i="2"/>
  <c r="AC37" i="2"/>
  <c r="P37" i="2" a="1"/>
  <c r="P37" i="2" s="1"/>
  <c r="Q37" i="2" s="1"/>
  <c r="K37" i="2"/>
  <c r="G37" i="2" a="1"/>
  <c r="G37" i="2" s="1"/>
  <c r="F37" i="2" a="1"/>
  <c r="F37" i="2" s="1"/>
  <c r="E37" i="2" a="1"/>
  <c r="E37" i="2" s="1"/>
  <c r="D37" i="2" a="1"/>
  <c r="D37" i="2" s="1"/>
  <c r="AG36" i="2"/>
  <c r="AF36" i="2"/>
  <c r="AC36" i="2"/>
  <c r="P36" i="2" a="1"/>
  <c r="P36" i="2" s="1"/>
  <c r="Q36" i="2" s="1"/>
  <c r="K36" i="2"/>
  <c r="G36" i="2" a="1"/>
  <c r="G36" i="2" s="1"/>
  <c r="F36" i="2" a="1"/>
  <c r="F36" i="2" s="1"/>
  <c r="E36" i="2" a="1"/>
  <c r="E36" i="2" s="1"/>
  <c r="D36" i="2" a="1"/>
  <c r="D36" i="2" s="1"/>
  <c r="AG34" i="2"/>
  <c r="AF34" i="2"/>
  <c r="AC34" i="2"/>
  <c r="P34" i="2" a="1"/>
  <c r="P34" i="2" s="1"/>
  <c r="Q34" i="2" s="1"/>
  <c r="K34" i="2"/>
  <c r="G34" i="2" a="1"/>
  <c r="G34" i="2" s="1"/>
  <c r="F34" i="2" a="1"/>
  <c r="F34" i="2" s="1"/>
  <c r="E34" i="2" a="1"/>
  <c r="E34" i="2" s="1"/>
  <c r="D34" i="2" a="1"/>
  <c r="D34" i="2" s="1"/>
  <c r="AG33" i="2"/>
  <c r="AF33" i="2"/>
  <c r="AC33" i="2"/>
  <c r="P33" i="2" a="1"/>
  <c r="P33" i="2" s="1"/>
  <c r="Q33" i="2" s="1"/>
  <c r="K33" i="2"/>
  <c r="G33" i="2" a="1"/>
  <c r="G33" i="2" s="1"/>
  <c r="F33" i="2" a="1"/>
  <c r="F33" i="2" s="1"/>
  <c r="E33" i="2" a="1"/>
  <c r="E33" i="2" s="1"/>
  <c r="D33" i="2" a="1"/>
  <c r="D33" i="2" s="1"/>
  <c r="AG31" i="2"/>
  <c r="AF31" i="2"/>
  <c r="AC31" i="2"/>
  <c r="P31" i="2" a="1"/>
  <c r="P31" i="2" s="1"/>
  <c r="Q31" i="2" s="1"/>
  <c r="K31" i="2"/>
  <c r="G31" i="2" a="1"/>
  <c r="G31" i="2" s="1"/>
  <c r="F31" i="2" a="1"/>
  <c r="F31" i="2" s="1"/>
  <c r="E31" i="2" a="1"/>
  <c r="E31" i="2" s="1"/>
  <c r="D31" i="2" a="1"/>
  <c r="D31" i="2" s="1"/>
  <c r="AG44" i="2"/>
  <c r="AF44" i="2"/>
  <c r="AC44" i="2"/>
  <c r="P44" i="2" a="1"/>
  <c r="P44" i="2" s="1"/>
  <c r="Q44" i="2" s="1"/>
  <c r="K44" i="2"/>
  <c r="G44" i="2" a="1"/>
  <c r="G44" i="2" s="1"/>
  <c r="F44" i="2" a="1"/>
  <c r="F44" i="2" s="1"/>
  <c r="E44" i="2" a="1"/>
  <c r="E44" i="2" s="1"/>
  <c r="D44" i="2" a="1"/>
  <c r="D44" i="2" s="1"/>
  <c r="AG42" i="2"/>
  <c r="AF42" i="2"/>
  <c r="AC42" i="2"/>
  <c r="P42" i="2" a="1"/>
  <c r="P42" i="2" s="1"/>
  <c r="Q42" i="2" s="1"/>
  <c r="K42" i="2"/>
  <c r="G42" i="2" a="1"/>
  <c r="G42" i="2" s="1"/>
  <c r="F42" i="2" a="1"/>
  <c r="F42" i="2" s="1"/>
  <c r="E42" i="2" a="1"/>
  <c r="E42" i="2" s="1"/>
  <c r="D42" i="2" a="1"/>
  <c r="D42" i="2" s="1"/>
  <c r="AG32" i="2"/>
  <c r="AF32" i="2"/>
  <c r="AC32" i="2"/>
  <c r="P32" i="2" a="1"/>
  <c r="P32" i="2" s="1"/>
  <c r="Q32" i="2" s="1"/>
  <c r="K32" i="2"/>
  <c r="G32" i="2" a="1"/>
  <c r="G32" i="2" s="1"/>
  <c r="F32" i="2" a="1"/>
  <c r="F32" i="2" s="1"/>
  <c r="E32" i="2" a="1"/>
  <c r="E32" i="2" s="1"/>
  <c r="D32" i="2" a="1"/>
  <c r="D32" i="2" s="1"/>
  <c r="AG48" i="2"/>
  <c r="AF48" i="2"/>
  <c r="AC48" i="2"/>
  <c r="P48" i="2" a="1"/>
  <c r="P48" i="2" s="1"/>
  <c r="Q48" i="2" s="1"/>
  <c r="K48" i="2"/>
  <c r="G48" i="2" a="1"/>
  <c r="G48" i="2" s="1"/>
  <c r="F48" i="2" a="1"/>
  <c r="F48" i="2" s="1"/>
  <c r="E48" i="2" a="1"/>
  <c r="E48" i="2" s="1"/>
  <c r="D48" i="2" a="1"/>
  <c r="D48" i="2" s="1"/>
  <c r="AG83" i="2"/>
  <c r="AF83" i="2"/>
  <c r="AC83" i="2"/>
  <c r="P83" i="2" a="1"/>
  <c r="P83" i="2" s="1"/>
  <c r="Q83" i="2" s="1"/>
  <c r="K83" i="2"/>
  <c r="G83" i="2" a="1"/>
  <c r="G83" i="2" s="1"/>
  <c r="F83" i="2" a="1"/>
  <c r="F83" i="2" s="1"/>
  <c r="E83" i="2" a="1"/>
  <c r="E83" i="2" s="1"/>
  <c r="D83" i="2" a="1"/>
  <c r="D83" i="2" s="1"/>
  <c r="AG78" i="2"/>
  <c r="AF78" i="2"/>
  <c r="AC78" i="2"/>
  <c r="P78" i="2" a="1"/>
  <c r="P78" i="2" s="1"/>
  <c r="Q78" i="2" s="1"/>
  <c r="K78" i="2"/>
  <c r="G78" i="2" a="1"/>
  <c r="G78" i="2" s="1"/>
  <c r="F78" i="2" a="1"/>
  <c r="F78" i="2" s="1"/>
  <c r="E78" i="2" a="1"/>
  <c r="E78" i="2" s="1"/>
  <c r="D78" i="2" a="1"/>
  <c r="D78" i="2" s="1"/>
  <c r="AG81" i="2"/>
  <c r="AF81" i="2"/>
  <c r="AC81" i="2"/>
  <c r="P81" i="2" a="1"/>
  <c r="P81" i="2" s="1"/>
  <c r="Q81" i="2" s="1"/>
  <c r="G81" i="2" a="1"/>
  <c r="G81" i="2" s="1"/>
  <c r="F81" i="2" a="1"/>
  <c r="F81" i="2" s="1"/>
  <c r="E81" i="2" a="1"/>
  <c r="E81" i="2" s="1"/>
  <c r="D81" i="2" a="1"/>
  <c r="D81" i="2" s="1"/>
  <c r="AG79" i="2"/>
  <c r="AF79" i="2"/>
  <c r="AC79" i="2"/>
  <c r="P79" i="2" a="1"/>
  <c r="P79" i="2" s="1"/>
  <c r="Q79" i="2" s="1"/>
  <c r="G79" i="2" a="1"/>
  <c r="G79" i="2" s="1"/>
  <c r="F79" i="2" a="1"/>
  <c r="F79" i="2" s="1"/>
  <c r="E79" i="2" a="1"/>
  <c r="E79" i="2" s="1"/>
  <c r="D79" i="2" a="1"/>
  <c r="D79" i="2" s="1"/>
  <c r="AG84" i="2"/>
  <c r="AF84" i="2"/>
  <c r="AC84" i="2"/>
  <c r="P84" i="2" a="1"/>
  <c r="P84" i="2" s="1"/>
  <c r="Q84" i="2" s="1"/>
  <c r="K84" i="2"/>
  <c r="G84" i="2" a="1"/>
  <c r="G84" i="2" s="1"/>
  <c r="F84" i="2" a="1"/>
  <c r="F84" i="2" s="1"/>
  <c r="E84" i="2" a="1"/>
  <c r="E84" i="2" s="1"/>
  <c r="D84" i="2" a="1"/>
  <c r="D84" i="2" s="1"/>
  <c r="AG87" i="2"/>
  <c r="AF87" i="2"/>
  <c r="AC87" i="2"/>
  <c r="P87" i="2" a="1"/>
  <c r="P87" i="2" s="1"/>
  <c r="Q87" i="2" s="1"/>
  <c r="K87" i="2"/>
  <c r="G87" i="2" a="1"/>
  <c r="G87" i="2" s="1"/>
  <c r="F87" i="2" a="1"/>
  <c r="F87" i="2" s="1"/>
  <c r="E87" i="2" a="1"/>
  <c r="E87" i="2" s="1"/>
  <c r="D87" i="2" a="1"/>
  <c r="D87" i="2" s="1"/>
  <c r="AG86" i="2"/>
  <c r="AF86" i="2"/>
  <c r="AC86" i="2"/>
  <c r="P86" i="2" a="1"/>
  <c r="P86" i="2" s="1"/>
  <c r="Q86" i="2" s="1"/>
  <c r="K86" i="2"/>
  <c r="G86" i="2" a="1"/>
  <c r="G86" i="2" s="1"/>
  <c r="F86" i="2" a="1"/>
  <c r="F86" i="2" s="1"/>
  <c r="E86" i="2" a="1"/>
  <c r="E86" i="2" s="1"/>
  <c r="D86" i="2" a="1"/>
  <c r="D86" i="2" s="1"/>
  <c r="AG85" i="2"/>
  <c r="AF85" i="2"/>
  <c r="AC85" i="2"/>
  <c r="P85" i="2" a="1"/>
  <c r="P85" i="2" s="1"/>
  <c r="Q85" i="2" s="1"/>
  <c r="K85" i="2"/>
  <c r="G85" i="2" a="1"/>
  <c r="G85" i="2" s="1"/>
  <c r="K20" i="2" s="1"/>
  <c r="F85" i="2" a="1"/>
  <c r="F85" i="2" s="1"/>
  <c r="E85" i="2" a="1"/>
  <c r="E85" i="2" s="1"/>
  <c r="D85" i="2" a="1"/>
  <c r="D85" i="2" s="1"/>
  <c r="AG80" i="2"/>
  <c r="AF80" i="2"/>
  <c r="AC80" i="2"/>
  <c r="P80" i="2" a="1"/>
  <c r="P80" i="2" s="1"/>
  <c r="Q80" i="2" s="1"/>
  <c r="K80" i="2"/>
  <c r="G80" i="2" a="1"/>
  <c r="G80" i="2" s="1"/>
  <c r="K15" i="2" s="1"/>
  <c r="F80" i="2" a="1"/>
  <c r="F80" i="2" s="1"/>
  <c r="E80" i="2" a="1"/>
  <c r="E80" i="2" s="1"/>
  <c r="D80" i="2" a="1"/>
  <c r="D80" i="2" s="1"/>
  <c r="AG82" i="2"/>
  <c r="AF82" i="2"/>
  <c r="AC82" i="2"/>
  <c r="P82" i="2" a="1"/>
  <c r="P82" i="2" s="1"/>
  <c r="Q82" i="2" s="1"/>
  <c r="K82" i="2"/>
  <c r="G82" i="2" a="1"/>
  <c r="G82" i="2" s="1"/>
  <c r="F82" i="2" a="1"/>
  <c r="F82" i="2" s="1"/>
  <c r="E82" i="2" a="1"/>
  <c r="E82" i="2" s="1"/>
  <c r="D82" i="2" a="1"/>
  <c r="D82" i="2" s="1"/>
  <c r="AG88" i="2"/>
  <c r="AF88" i="2"/>
  <c r="AC88" i="2"/>
  <c r="P88" i="2" a="1"/>
  <c r="P88" i="2" s="1"/>
  <c r="Q88" i="2" s="1"/>
  <c r="K88" i="2"/>
  <c r="G88" i="2" a="1"/>
  <c r="G88" i="2" s="1"/>
  <c r="K23" i="2" s="1"/>
  <c r="F88" i="2" a="1"/>
  <c r="F88" i="2" s="1"/>
  <c r="E88" i="2" a="1"/>
  <c r="E88" i="2" s="1"/>
  <c r="D88" i="2" a="1"/>
  <c r="D88" i="2" s="1"/>
  <c r="AG153" i="2"/>
  <c r="AF153" i="2"/>
  <c r="AC153" i="2"/>
  <c r="P153" i="2" a="1"/>
  <c r="P153" i="2" s="1"/>
  <c r="Q153" i="2" s="1"/>
  <c r="G153" i="2" a="1"/>
  <c r="G153" i="2" s="1"/>
  <c r="F153" i="2" a="1"/>
  <c r="F153" i="2" s="1"/>
  <c r="E153" i="2" a="1"/>
  <c r="E153" i="2" s="1"/>
  <c r="D153" i="2" a="1"/>
  <c r="D153" i="2" s="1"/>
  <c r="AG152" i="2"/>
  <c r="AF152" i="2"/>
  <c r="AC152" i="2"/>
  <c r="P152" i="2" a="1"/>
  <c r="P152" i="2" s="1"/>
  <c r="Q152" i="2" s="1"/>
  <c r="G152" i="2" a="1"/>
  <c r="G152" i="2" s="1"/>
  <c r="F152" i="2" a="1"/>
  <c r="F152" i="2" s="1"/>
  <c r="E152" i="2" a="1"/>
  <c r="E152" i="2" s="1"/>
  <c r="D152" i="2" a="1"/>
  <c r="D152" i="2" s="1"/>
  <c r="AG133" i="2"/>
  <c r="AF133" i="2"/>
  <c r="AC133" i="2"/>
  <c r="P133" i="2" a="1"/>
  <c r="P133" i="2" s="1"/>
  <c r="Q133" i="2" s="1"/>
  <c r="K133" i="2"/>
  <c r="G133" i="2" a="1"/>
  <c r="G133" i="2" s="1"/>
  <c r="F133" i="2" a="1"/>
  <c r="F133" i="2" s="1"/>
  <c r="E133" i="2" a="1"/>
  <c r="E133" i="2" s="1"/>
  <c r="D133" i="2" a="1"/>
  <c r="D133" i="2" s="1"/>
  <c r="AG122" i="2"/>
  <c r="AF122" i="2"/>
  <c r="AC122" i="2"/>
  <c r="P122" i="2" a="1"/>
  <c r="P122" i="2" s="1"/>
  <c r="Q122" i="2" s="1"/>
  <c r="K122" i="2"/>
  <c r="G122" i="2" a="1"/>
  <c r="G122" i="2" s="1"/>
  <c r="F122" i="2" a="1"/>
  <c r="F122" i="2" s="1"/>
  <c r="E122" i="2" a="1"/>
  <c r="E122" i="2" s="1"/>
  <c r="D122" i="2" a="1"/>
  <c r="D122" i="2" s="1"/>
  <c r="AG121" i="2"/>
  <c r="AF121" i="2"/>
  <c r="AC121" i="2"/>
  <c r="P121" i="2" a="1"/>
  <c r="P121" i="2" s="1"/>
  <c r="Q121" i="2" s="1"/>
  <c r="K121" i="2"/>
  <c r="G121" i="2" a="1"/>
  <c r="G121" i="2" s="1"/>
  <c r="F121" i="2" a="1"/>
  <c r="F121" i="2" s="1"/>
  <c r="E121" i="2" a="1"/>
  <c r="E121" i="2" s="1"/>
  <c r="D121" i="2" a="1"/>
  <c r="D121" i="2" s="1"/>
  <c r="AG96" i="2"/>
  <c r="AF96" i="2"/>
  <c r="AC96" i="2"/>
  <c r="P96" i="2" a="1"/>
  <c r="P96" i="2" s="1"/>
  <c r="Q96" i="2" s="1"/>
  <c r="K96" i="2"/>
  <c r="G96" i="2" a="1"/>
  <c r="G96" i="2" s="1"/>
  <c r="F96" i="2" a="1"/>
  <c r="F96" i="2" s="1"/>
  <c r="E96" i="2" a="1"/>
  <c r="E96" i="2" s="1"/>
  <c r="D96" i="2" a="1"/>
  <c r="D96" i="2" s="1"/>
  <c r="AG91" i="2"/>
  <c r="AF91" i="2"/>
  <c r="AC91" i="2"/>
  <c r="P91" i="2" a="1"/>
  <c r="P91" i="2" s="1"/>
  <c r="Q91" i="2" s="1"/>
  <c r="K91" i="2"/>
  <c r="G91" i="2" a="1"/>
  <c r="G91" i="2" s="1"/>
  <c r="F91" i="2" a="1"/>
  <c r="F91" i="2" s="1"/>
  <c r="E91" i="2" a="1"/>
  <c r="E91" i="2" s="1"/>
  <c r="D91" i="2" a="1"/>
  <c r="D91" i="2" s="1"/>
  <c r="AG95" i="2"/>
  <c r="AF95" i="2"/>
  <c r="AC95" i="2"/>
  <c r="P95" i="2" a="1"/>
  <c r="P95" i="2" s="1"/>
  <c r="Q95" i="2" s="1"/>
  <c r="G95" i="2" a="1"/>
  <c r="G95" i="2" s="1"/>
  <c r="F95" i="2" a="1"/>
  <c r="F95" i="2" s="1"/>
  <c r="E95" i="2" a="1"/>
  <c r="E95" i="2" s="1"/>
  <c r="D95" i="2" a="1"/>
  <c r="D95" i="2" s="1"/>
  <c r="AG156" i="2"/>
  <c r="AF156" i="2"/>
  <c r="AC156" i="2"/>
  <c r="P156" i="2" a="1"/>
  <c r="P156" i="2" s="1"/>
  <c r="Q156" i="2" s="1"/>
  <c r="K156" i="2"/>
  <c r="G156" i="2" a="1"/>
  <c r="G156" i="2" s="1"/>
  <c r="F156" i="2" a="1"/>
  <c r="F156" i="2" s="1"/>
  <c r="E156" i="2" a="1"/>
  <c r="E156" i="2" s="1"/>
  <c r="D156" i="2" a="1"/>
  <c r="D156" i="2" s="1"/>
  <c r="AG148" i="2"/>
  <c r="AF148" i="2"/>
  <c r="AC148" i="2"/>
  <c r="P148" i="2" a="1"/>
  <c r="P148" i="2" s="1"/>
  <c r="Q148" i="2" s="1"/>
  <c r="K148" i="2"/>
  <c r="G148" i="2" a="1"/>
  <c r="G148" i="2" s="1"/>
  <c r="F148" i="2" a="1"/>
  <c r="F148" i="2" s="1"/>
  <c r="E148" i="2" a="1"/>
  <c r="E148" i="2" s="1"/>
  <c r="D148" i="2" a="1"/>
  <c r="D148" i="2" s="1"/>
  <c r="AG142" i="2"/>
  <c r="AF142" i="2"/>
  <c r="AC142" i="2"/>
  <c r="P142" i="2" a="1"/>
  <c r="P142" i="2" s="1"/>
  <c r="Q142" i="2" s="1"/>
  <c r="K142" i="2"/>
  <c r="G142" i="2" a="1"/>
  <c r="G142" i="2" s="1"/>
  <c r="F142" i="2" a="1"/>
  <c r="F142" i="2" s="1"/>
  <c r="E142" i="2" a="1"/>
  <c r="E142" i="2" s="1"/>
  <c r="D142" i="2" a="1"/>
  <c r="D142" i="2" s="1"/>
  <c r="AG141" i="2"/>
  <c r="AF141" i="2"/>
  <c r="AC141" i="2"/>
  <c r="P141" i="2" a="1"/>
  <c r="P141" i="2" s="1"/>
  <c r="Q141" i="2" s="1"/>
  <c r="K141" i="2"/>
  <c r="G141" i="2" a="1"/>
  <c r="G141" i="2" s="1"/>
  <c r="F141" i="2" a="1"/>
  <c r="F141" i="2" s="1"/>
  <c r="E141" i="2" a="1"/>
  <c r="E141" i="2" s="1"/>
  <c r="D141" i="2" a="1"/>
  <c r="D141" i="2" s="1"/>
  <c r="AG140" i="2"/>
  <c r="AF140" i="2"/>
  <c r="AC140" i="2"/>
  <c r="P140" i="2" a="1"/>
  <c r="P140" i="2" s="1"/>
  <c r="Q140" i="2" s="1"/>
  <c r="K140" i="2"/>
  <c r="G140" i="2" a="1"/>
  <c r="G140" i="2" s="1"/>
  <c r="F140" i="2" a="1"/>
  <c r="F140" i="2" s="1"/>
  <c r="E140" i="2" a="1"/>
  <c r="E140" i="2" s="1"/>
  <c r="D140" i="2" a="1"/>
  <c r="D140" i="2" s="1"/>
  <c r="AG139" i="2"/>
  <c r="AF139" i="2"/>
  <c r="AC139" i="2"/>
  <c r="P139" i="2" a="1"/>
  <c r="P139" i="2" s="1"/>
  <c r="Q139" i="2" s="1"/>
  <c r="K139" i="2"/>
  <c r="G139" i="2" a="1"/>
  <c r="G139" i="2" s="1"/>
  <c r="F139" i="2" a="1"/>
  <c r="F139" i="2" s="1"/>
  <c r="E139" i="2" a="1"/>
  <c r="E139" i="2" s="1"/>
  <c r="D139" i="2" a="1"/>
  <c r="D139" i="2" s="1"/>
  <c r="AG138" i="2"/>
  <c r="AF138" i="2"/>
  <c r="AC138" i="2"/>
  <c r="P138" i="2" a="1"/>
  <c r="P138" i="2" s="1"/>
  <c r="Q138" i="2" s="1"/>
  <c r="K138" i="2"/>
  <c r="G138" i="2" a="1"/>
  <c r="G138" i="2" s="1"/>
  <c r="F138" i="2" a="1"/>
  <c r="F138" i="2" s="1"/>
  <c r="E138" i="2" a="1"/>
  <c r="E138" i="2" s="1"/>
  <c r="D138" i="2" a="1"/>
  <c r="D138" i="2" s="1"/>
  <c r="AG137" i="2"/>
  <c r="AF137" i="2"/>
  <c r="AC137" i="2"/>
  <c r="P137" i="2" a="1"/>
  <c r="P137" i="2" s="1"/>
  <c r="Q137" i="2" s="1"/>
  <c r="K137" i="2"/>
  <c r="G137" i="2" a="1"/>
  <c r="G137" i="2" s="1"/>
  <c r="F137" i="2" a="1"/>
  <c r="F137" i="2" s="1"/>
  <c r="E137" i="2" a="1"/>
  <c r="E137" i="2" s="1"/>
  <c r="D137" i="2" a="1"/>
  <c r="D137" i="2" s="1"/>
  <c r="AG136" i="2"/>
  <c r="AF136" i="2"/>
  <c r="AC136" i="2"/>
  <c r="P136" i="2" a="1"/>
  <c r="P136" i="2" s="1"/>
  <c r="Q136" i="2" s="1"/>
  <c r="K136" i="2"/>
  <c r="G136" i="2" a="1"/>
  <c r="G136" i="2" s="1"/>
  <c r="F136" i="2" a="1"/>
  <c r="F136" i="2" s="1"/>
  <c r="E136" i="2" a="1"/>
  <c r="E136" i="2" s="1"/>
  <c r="D136" i="2" a="1"/>
  <c r="D136" i="2" s="1"/>
  <c r="AG135" i="2"/>
  <c r="AF135" i="2"/>
  <c r="AC135" i="2"/>
  <c r="P135" i="2" a="1"/>
  <c r="P135" i="2" s="1"/>
  <c r="Q135" i="2" s="1"/>
  <c r="K135" i="2"/>
  <c r="G135" i="2" a="1"/>
  <c r="G135" i="2" s="1"/>
  <c r="F135" i="2" a="1"/>
  <c r="F135" i="2" s="1"/>
  <c r="E135" i="2" a="1"/>
  <c r="E135" i="2" s="1"/>
  <c r="D135" i="2" a="1"/>
  <c r="D135" i="2" s="1"/>
  <c r="AG134" i="2"/>
  <c r="AF134" i="2"/>
  <c r="AC134" i="2"/>
  <c r="P134" i="2" a="1"/>
  <c r="P134" i="2" s="1"/>
  <c r="Q134" i="2" s="1"/>
  <c r="K134" i="2"/>
  <c r="G134" i="2" a="1"/>
  <c r="G134" i="2" s="1"/>
  <c r="F134" i="2" a="1"/>
  <c r="F134" i="2" s="1"/>
  <c r="E134" i="2" a="1"/>
  <c r="E134" i="2" s="1"/>
  <c r="D134" i="2" a="1"/>
  <c r="D134" i="2" s="1"/>
  <c r="AG119" i="2"/>
  <c r="AF119" i="2"/>
  <c r="AC119" i="2"/>
  <c r="P119" i="2" a="1"/>
  <c r="P119" i="2" s="1"/>
  <c r="Q119" i="2" s="1"/>
  <c r="K119" i="2"/>
  <c r="G119" i="2" a="1"/>
  <c r="G119" i="2" s="1"/>
  <c r="F119" i="2" a="1"/>
  <c r="F119" i="2" s="1"/>
  <c r="E119" i="2" a="1"/>
  <c r="E119" i="2" s="1"/>
  <c r="D119" i="2" a="1"/>
  <c r="D119" i="2" s="1"/>
  <c r="AG118" i="2"/>
  <c r="AF118" i="2"/>
  <c r="AC118" i="2"/>
  <c r="P118" i="2" a="1"/>
  <c r="P118" i="2" s="1"/>
  <c r="Q118" i="2" s="1"/>
  <c r="K118" i="2"/>
  <c r="G118" i="2" a="1"/>
  <c r="G118" i="2" s="1"/>
  <c r="F118" i="2" a="1"/>
  <c r="F118" i="2" s="1"/>
  <c r="E118" i="2" a="1"/>
  <c r="E118" i="2" s="1"/>
  <c r="D118" i="2" a="1"/>
  <c r="D118" i="2" s="1"/>
  <c r="AG117" i="2"/>
  <c r="AF117" i="2"/>
  <c r="AC117" i="2"/>
  <c r="P117" i="2" a="1"/>
  <c r="P117" i="2" s="1"/>
  <c r="Q117" i="2" s="1"/>
  <c r="K117" i="2"/>
  <c r="G117" i="2" a="1"/>
  <c r="G117" i="2" s="1"/>
  <c r="F117" i="2" a="1"/>
  <c r="F117" i="2" s="1"/>
  <c r="E117" i="2" a="1"/>
  <c r="E117" i="2" s="1"/>
  <c r="D117" i="2" a="1"/>
  <c r="D117" i="2" s="1"/>
  <c r="AG116" i="2"/>
  <c r="AF116" i="2"/>
  <c r="AC116" i="2"/>
  <c r="P116" i="2" a="1"/>
  <c r="P116" i="2" s="1"/>
  <c r="Q116" i="2" s="1"/>
  <c r="K116" i="2"/>
  <c r="G116" i="2" a="1"/>
  <c r="G116" i="2" s="1"/>
  <c r="F116" i="2" a="1"/>
  <c r="F116" i="2" s="1"/>
  <c r="E116" i="2" a="1"/>
  <c r="E116" i="2" s="1"/>
  <c r="D116" i="2" a="1"/>
  <c r="D116" i="2" s="1"/>
  <c r="AG115" i="2"/>
  <c r="AF115" i="2"/>
  <c r="AC115" i="2"/>
  <c r="P115" i="2" a="1"/>
  <c r="P115" i="2" s="1"/>
  <c r="Q115" i="2" s="1"/>
  <c r="K115" i="2"/>
  <c r="G115" i="2" a="1"/>
  <c r="G115" i="2" s="1"/>
  <c r="F115" i="2" a="1"/>
  <c r="F115" i="2" s="1"/>
  <c r="E115" i="2" a="1"/>
  <c r="E115" i="2" s="1"/>
  <c r="D115" i="2" a="1"/>
  <c r="D115" i="2" s="1"/>
  <c r="AG114" i="2"/>
  <c r="AF114" i="2"/>
  <c r="AC114" i="2"/>
  <c r="P114" i="2" a="1"/>
  <c r="P114" i="2" s="1"/>
  <c r="Q114" i="2" s="1"/>
  <c r="K114" i="2"/>
  <c r="G114" i="2" a="1"/>
  <c r="G114" i="2" s="1"/>
  <c r="F114" i="2" a="1"/>
  <c r="F114" i="2" s="1"/>
  <c r="E114" i="2" a="1"/>
  <c r="E114" i="2" s="1"/>
  <c r="D114" i="2" a="1"/>
  <c r="D114" i="2" s="1"/>
  <c r="AG113" i="2"/>
  <c r="AF113" i="2"/>
  <c r="AC113" i="2"/>
  <c r="P113" i="2" a="1"/>
  <c r="P113" i="2" s="1"/>
  <c r="Q113" i="2" s="1"/>
  <c r="K113" i="2"/>
  <c r="G113" i="2" a="1"/>
  <c r="G113" i="2" s="1"/>
  <c r="F113" i="2" a="1"/>
  <c r="F113" i="2" s="1"/>
  <c r="E113" i="2" a="1"/>
  <c r="E113" i="2" s="1"/>
  <c r="D113" i="2" a="1"/>
  <c r="D113" i="2" s="1"/>
  <c r="AG112" i="2"/>
  <c r="AF112" i="2"/>
  <c r="AC112" i="2"/>
  <c r="P112" i="2" a="1"/>
  <c r="P112" i="2" s="1"/>
  <c r="Q112" i="2" s="1"/>
  <c r="K112" i="2"/>
  <c r="G112" i="2" a="1"/>
  <c r="G112" i="2" s="1"/>
  <c r="F112" i="2" a="1"/>
  <c r="F112" i="2" s="1"/>
  <c r="E112" i="2" a="1"/>
  <c r="E112" i="2" s="1"/>
  <c r="D112" i="2" a="1"/>
  <c r="D112" i="2" s="1"/>
  <c r="AG111" i="2"/>
  <c r="AF111" i="2"/>
  <c r="AC111" i="2"/>
  <c r="P111" i="2" a="1"/>
  <c r="P111" i="2" s="1"/>
  <c r="Q111" i="2" s="1"/>
  <c r="K111" i="2"/>
  <c r="G111" i="2" a="1"/>
  <c r="G111" i="2" s="1"/>
  <c r="F111" i="2" a="1"/>
  <c r="F111" i="2" s="1"/>
  <c r="E111" i="2" a="1"/>
  <c r="E111" i="2" s="1"/>
  <c r="D111" i="2" a="1"/>
  <c r="D111" i="2" s="1"/>
  <c r="AG110" i="2"/>
  <c r="AF110" i="2"/>
  <c r="AC110" i="2"/>
  <c r="P110" i="2" a="1"/>
  <c r="P110" i="2" s="1"/>
  <c r="Q110" i="2" s="1"/>
  <c r="K110" i="2"/>
  <c r="G110" i="2" a="1"/>
  <c r="G110" i="2" s="1"/>
  <c r="F110" i="2" a="1"/>
  <c r="F110" i="2" s="1"/>
  <c r="E110" i="2" a="1"/>
  <c r="E110" i="2" s="1"/>
  <c r="D110" i="2" a="1"/>
  <c r="D110" i="2" s="1"/>
  <c r="AG109" i="2"/>
  <c r="AF109" i="2"/>
  <c r="AC109" i="2"/>
  <c r="P109" i="2" a="1"/>
  <c r="P109" i="2" s="1"/>
  <c r="Q109" i="2" s="1"/>
  <c r="K109" i="2"/>
  <c r="G109" i="2" a="1"/>
  <c r="G109" i="2" s="1"/>
  <c r="F109" i="2" a="1"/>
  <c r="F109" i="2" s="1"/>
  <c r="E109" i="2" a="1"/>
  <c r="E109" i="2" s="1"/>
  <c r="D109" i="2" a="1"/>
  <c r="D109" i="2" s="1"/>
  <c r="AG108" i="2"/>
  <c r="AF108" i="2"/>
  <c r="AC108" i="2"/>
  <c r="P108" i="2" a="1"/>
  <c r="P108" i="2" s="1"/>
  <c r="Q108" i="2" s="1"/>
  <c r="K108" i="2"/>
  <c r="G108" i="2" a="1"/>
  <c r="G108" i="2" s="1"/>
  <c r="F108" i="2" a="1"/>
  <c r="F108" i="2" s="1"/>
  <c r="E108" i="2" a="1"/>
  <c r="E108" i="2" s="1"/>
  <c r="D108" i="2" a="1"/>
  <c r="D108" i="2" s="1"/>
  <c r="AG107" i="2"/>
  <c r="AF107" i="2"/>
  <c r="AC107" i="2"/>
  <c r="P107" i="2" a="1"/>
  <c r="P107" i="2" s="1"/>
  <c r="Q107" i="2" s="1"/>
  <c r="K107" i="2"/>
  <c r="G107" i="2" a="1"/>
  <c r="G107" i="2" s="1"/>
  <c r="F107" i="2" a="1"/>
  <c r="F107" i="2" s="1"/>
  <c r="E107" i="2" a="1"/>
  <c r="E107" i="2" s="1"/>
  <c r="D107" i="2" a="1"/>
  <c r="D107" i="2" s="1"/>
  <c r="AG104" i="2"/>
  <c r="AF104" i="2"/>
  <c r="AC104" i="2"/>
  <c r="P104" i="2" a="1"/>
  <c r="P104" i="2" s="1"/>
  <c r="Q104" i="2" s="1"/>
  <c r="K104" i="2"/>
  <c r="G104" i="2" a="1"/>
  <c r="G104" i="2" s="1"/>
  <c r="F104" i="2" a="1"/>
  <c r="F104" i="2" s="1"/>
  <c r="E104" i="2" a="1"/>
  <c r="E104" i="2" s="1"/>
  <c r="D104" i="2" a="1"/>
  <c r="D104" i="2" s="1"/>
  <c r="AG98" i="2"/>
  <c r="AF98" i="2"/>
  <c r="AC98" i="2"/>
  <c r="P98" i="2" a="1"/>
  <c r="P98" i="2" s="1"/>
  <c r="Q98" i="2" s="1"/>
  <c r="K98" i="2"/>
  <c r="G98" i="2" a="1"/>
  <c r="G98" i="2" s="1"/>
  <c r="F98" i="2" a="1"/>
  <c r="F98" i="2" s="1"/>
  <c r="E98" i="2" a="1"/>
  <c r="E98" i="2" s="1"/>
  <c r="D98" i="2" a="1"/>
  <c r="D98" i="2" s="1"/>
  <c r="AG97" i="2"/>
  <c r="AF97" i="2"/>
  <c r="AC97" i="2"/>
  <c r="P97" i="2" a="1"/>
  <c r="P97" i="2" s="1"/>
  <c r="Q97" i="2" s="1"/>
  <c r="K97" i="2"/>
  <c r="G97" i="2" a="1"/>
  <c r="G97" i="2" s="1"/>
  <c r="F97" i="2" a="1"/>
  <c r="F97" i="2" s="1"/>
  <c r="E97" i="2" a="1"/>
  <c r="E97" i="2" s="1"/>
  <c r="D97" i="2" a="1"/>
  <c r="D97" i="2" s="1"/>
  <c r="AG93" i="2"/>
  <c r="AF93" i="2"/>
  <c r="AC93" i="2"/>
  <c r="P93" i="2" a="1"/>
  <c r="P93" i="2" s="1"/>
  <c r="Q93" i="2" s="1"/>
  <c r="K93" i="2"/>
  <c r="G93" i="2" a="1"/>
  <c r="G93" i="2" s="1"/>
  <c r="F93" i="2" a="1"/>
  <c r="F93" i="2" s="1"/>
  <c r="E93" i="2" a="1"/>
  <c r="E93" i="2" s="1"/>
  <c r="D93" i="2" a="1"/>
  <c r="D93" i="2" s="1"/>
  <c r="AG90" i="2"/>
  <c r="AF90" i="2"/>
  <c r="AC90" i="2"/>
  <c r="P90" i="2" a="1"/>
  <c r="P90" i="2" s="1"/>
  <c r="Q90" i="2" s="1"/>
  <c r="K90" i="2"/>
  <c r="G90" i="2" a="1"/>
  <c r="G90" i="2" s="1"/>
  <c r="K25" i="2" s="1"/>
  <c r="F90" i="2" a="1"/>
  <c r="F90" i="2" s="1"/>
  <c r="E90" i="2" a="1"/>
  <c r="E90" i="2" s="1"/>
  <c r="D90" i="2" a="1"/>
  <c r="D90" i="2" s="1"/>
  <c r="AG144" i="2"/>
  <c r="AF144" i="2"/>
  <c r="AC144" i="2"/>
  <c r="P144" i="2" a="1"/>
  <c r="P144" i="2" s="1"/>
  <c r="Q144" i="2" s="1"/>
  <c r="K144" i="2"/>
  <c r="G144" i="2" a="1"/>
  <c r="G144" i="2" s="1"/>
  <c r="F144" i="2" a="1"/>
  <c r="F144" i="2" s="1"/>
  <c r="E144" i="2" a="1"/>
  <c r="E144" i="2" s="1"/>
  <c r="D144" i="2" a="1"/>
  <c r="D144" i="2" s="1"/>
  <c r="AG143" i="2"/>
  <c r="AF143" i="2"/>
  <c r="AC143" i="2"/>
  <c r="P143" i="2" a="1"/>
  <c r="P143" i="2" s="1"/>
  <c r="Q143" i="2" s="1"/>
  <c r="K143" i="2"/>
  <c r="G143" i="2" a="1"/>
  <c r="G143" i="2" s="1"/>
  <c r="F143" i="2" a="1"/>
  <c r="F143" i="2" s="1"/>
  <c r="E143" i="2" a="1"/>
  <c r="E143" i="2" s="1"/>
  <c r="D143" i="2" a="1"/>
  <c r="D143" i="2" s="1"/>
  <c r="AG2" i="2"/>
  <c r="AF2" i="2"/>
  <c r="AC2" i="2"/>
  <c r="P2" i="2" a="1"/>
  <c r="P2" i="2" s="1"/>
  <c r="Q2" i="2" s="1"/>
  <c r="G2" i="2" a="1"/>
  <c r="G2" i="2" s="1"/>
  <c r="F2" i="2" a="1"/>
  <c r="F2" i="2" s="1"/>
  <c r="E2" i="2" a="1"/>
  <c r="E2" i="2" s="1"/>
  <c r="D2" i="2" a="1"/>
  <c r="D2" i="2" s="1"/>
  <c r="AG154" i="2"/>
  <c r="AF154" i="2"/>
  <c r="AC154" i="2"/>
  <c r="P154" i="2" a="1"/>
  <c r="P154" i="2" s="1"/>
  <c r="Q154" i="2" s="1"/>
  <c r="K154" i="2"/>
  <c r="G154" i="2" a="1"/>
  <c r="G154" i="2" s="1"/>
  <c r="F154" i="2" a="1"/>
  <c r="F154" i="2" s="1"/>
  <c r="E154" i="2" a="1"/>
  <c r="E154" i="2" s="1"/>
  <c r="D154" i="2" a="1"/>
  <c r="D154" i="2" s="1"/>
  <c r="AG106" i="2"/>
  <c r="AF106" i="2"/>
  <c r="AC106" i="2"/>
  <c r="P106" i="2" a="1"/>
  <c r="P106" i="2" s="1"/>
  <c r="Q106" i="2" s="1"/>
  <c r="K106" i="2"/>
  <c r="G106" i="2" a="1"/>
  <c r="G106" i="2" s="1"/>
  <c r="F106" i="2" a="1"/>
  <c r="F106" i="2" s="1"/>
  <c r="E106" i="2" a="1"/>
  <c r="E106" i="2" s="1"/>
  <c r="D106" i="2" a="1"/>
  <c r="D106" i="2" s="1"/>
  <c r="AG150" i="2"/>
  <c r="AF150" i="2"/>
  <c r="AC150" i="2"/>
  <c r="P150" i="2" a="1"/>
  <c r="P150" i="2" s="1"/>
  <c r="Q150" i="2" s="1"/>
  <c r="K150" i="2"/>
  <c r="G150" i="2" a="1"/>
  <c r="G150" i="2" s="1"/>
  <c r="F150" i="2" a="1"/>
  <c r="F150" i="2" s="1"/>
  <c r="E150" i="2" a="1"/>
  <c r="E150" i="2" s="1"/>
  <c r="D150" i="2" a="1"/>
  <c r="D150" i="2" s="1"/>
  <c r="AG105" i="2"/>
  <c r="AF105" i="2"/>
  <c r="AC105" i="2"/>
  <c r="P105" i="2" a="1"/>
  <c r="P105" i="2" s="1"/>
  <c r="Q105" i="2" s="1"/>
  <c r="K105" i="2"/>
  <c r="G105" i="2" a="1"/>
  <c r="G105" i="2" s="1"/>
  <c r="F105" i="2" a="1"/>
  <c r="F105" i="2" s="1"/>
  <c r="E105" i="2" a="1"/>
  <c r="E105" i="2" s="1"/>
  <c r="D105" i="2" a="1"/>
  <c r="D105" i="2" s="1"/>
  <c r="AG151" i="2"/>
  <c r="AF151" i="2"/>
  <c r="AC151" i="2"/>
  <c r="P151" i="2" a="1"/>
  <c r="P151" i="2" s="1"/>
  <c r="Q151" i="2" s="1"/>
  <c r="K151" i="2"/>
  <c r="G151" i="2" a="1"/>
  <c r="G151" i="2" s="1"/>
  <c r="F151" i="2" a="1"/>
  <c r="F151" i="2" s="1"/>
  <c r="E151" i="2" a="1"/>
  <c r="E151" i="2" s="1"/>
  <c r="D151" i="2" a="1"/>
  <c r="D151" i="2" s="1"/>
  <c r="AG103" i="2"/>
  <c r="AF103" i="2"/>
  <c r="AC103" i="2"/>
  <c r="P103" i="2" a="1"/>
  <c r="P103" i="2" s="1"/>
  <c r="Q103" i="2" s="1"/>
  <c r="K103" i="2"/>
  <c r="G103" i="2" a="1"/>
  <c r="G103" i="2" s="1"/>
  <c r="F103" i="2" a="1"/>
  <c r="F103" i="2" s="1"/>
  <c r="E103" i="2" a="1"/>
  <c r="E103" i="2" s="1"/>
  <c r="D103" i="2" a="1"/>
  <c r="D103" i="2" s="1"/>
  <c r="AG102" i="2"/>
  <c r="AF102" i="2"/>
  <c r="AC102" i="2"/>
  <c r="P102" i="2" a="1"/>
  <c r="P102" i="2" s="1"/>
  <c r="Q102" i="2" s="1"/>
  <c r="K102" i="2"/>
  <c r="G102" i="2" a="1"/>
  <c r="G102" i="2" s="1"/>
  <c r="F102" i="2" a="1"/>
  <c r="F102" i="2" s="1"/>
  <c r="E102" i="2" a="1"/>
  <c r="E102" i="2" s="1"/>
  <c r="D102" i="2" a="1"/>
  <c r="D102" i="2" s="1"/>
  <c r="AG101" i="2"/>
  <c r="AF101" i="2"/>
  <c r="AC101" i="2"/>
  <c r="P101" i="2" a="1"/>
  <c r="P101" i="2" s="1"/>
  <c r="Q101" i="2" s="1"/>
  <c r="K101" i="2"/>
  <c r="G101" i="2" a="1"/>
  <c r="G101" i="2" s="1"/>
  <c r="F101" i="2" a="1"/>
  <c r="F101" i="2" s="1"/>
  <c r="E101" i="2" a="1"/>
  <c r="E101" i="2" s="1"/>
  <c r="D101" i="2" a="1"/>
  <c r="D101" i="2" s="1"/>
  <c r="AG100" i="2"/>
  <c r="AF100" i="2"/>
  <c r="AC100" i="2"/>
  <c r="P100" i="2" a="1"/>
  <c r="P100" i="2" s="1"/>
  <c r="Q100" i="2" s="1"/>
  <c r="K100" i="2"/>
  <c r="G100" i="2" a="1"/>
  <c r="G100" i="2" s="1"/>
  <c r="F100" i="2" a="1"/>
  <c r="F100" i="2" s="1"/>
  <c r="E100" i="2" a="1"/>
  <c r="E100" i="2" s="1"/>
  <c r="D100" i="2" a="1"/>
  <c r="D100" i="2" s="1"/>
  <c r="AG99" i="2"/>
  <c r="AF99" i="2"/>
  <c r="AC99" i="2"/>
  <c r="P99" i="2" a="1"/>
  <c r="P99" i="2" s="1"/>
  <c r="Q99" i="2" s="1"/>
  <c r="K99" i="2"/>
  <c r="G99" i="2" a="1"/>
  <c r="G99" i="2" s="1"/>
  <c r="F99" i="2" a="1"/>
  <c r="F99" i="2" s="1"/>
  <c r="E99" i="2" a="1"/>
  <c r="E99" i="2" s="1"/>
  <c r="D99" i="2" a="1"/>
  <c r="D99" i="2" s="1"/>
  <c r="AG155" i="2"/>
  <c r="AF155" i="2"/>
  <c r="AC155" i="2"/>
  <c r="P155" i="2" a="1"/>
  <c r="P155" i="2" s="1"/>
  <c r="Q155" i="2" s="1"/>
  <c r="K155" i="2"/>
  <c r="G155" i="2" a="1"/>
  <c r="G155" i="2" s="1"/>
  <c r="F155" i="2" a="1"/>
  <c r="F155" i="2" s="1"/>
  <c r="E155" i="2" a="1"/>
  <c r="E155" i="2" s="1"/>
  <c r="D155" i="2" a="1"/>
  <c r="D155" i="2" s="1"/>
  <c r="AG123" i="2"/>
  <c r="AF123" i="2"/>
  <c r="AC123" i="2"/>
  <c r="P123" i="2" a="1"/>
  <c r="P123" i="2" s="1"/>
  <c r="Q123" i="2" s="1"/>
  <c r="K123" i="2"/>
  <c r="G123" i="2" a="1"/>
  <c r="G123" i="2" s="1"/>
  <c r="F123" i="2" a="1"/>
  <c r="F123" i="2" s="1"/>
  <c r="E123" i="2" a="1"/>
  <c r="E123" i="2" s="1"/>
  <c r="D123" i="2" a="1"/>
  <c r="D123" i="2" s="1"/>
  <c r="AG124" i="2"/>
  <c r="AF124" i="2"/>
  <c r="AC124" i="2"/>
  <c r="P124" i="2" a="1"/>
  <c r="P124" i="2" s="1"/>
  <c r="Q124" i="2" s="1"/>
  <c r="G124" i="2" a="1"/>
  <c r="G124" i="2" s="1"/>
  <c r="F124" i="2" a="1"/>
  <c r="F124" i="2" s="1"/>
  <c r="E124" i="2" a="1"/>
  <c r="E124" i="2" s="1"/>
  <c r="D124" i="2" a="1"/>
  <c r="D124" i="2" s="1"/>
  <c r="AG149" i="2"/>
  <c r="AF149" i="2"/>
  <c r="AC149" i="2"/>
  <c r="P149" i="2" a="1"/>
  <c r="P149" i="2" s="1"/>
  <c r="Q149" i="2" s="1"/>
  <c r="K149" i="2"/>
  <c r="G149" i="2" a="1"/>
  <c r="G149" i="2" s="1"/>
  <c r="F149" i="2" a="1"/>
  <c r="F149" i="2" s="1"/>
  <c r="E149" i="2" a="1"/>
  <c r="E149" i="2" s="1"/>
  <c r="D149" i="2" a="1"/>
  <c r="D149" i="2" s="1"/>
  <c r="AG147" i="2"/>
  <c r="AF147" i="2"/>
  <c r="AC147" i="2"/>
  <c r="P147" i="2" a="1"/>
  <c r="P147" i="2" s="1"/>
  <c r="Q147" i="2" s="1"/>
  <c r="K147" i="2"/>
  <c r="G147" i="2" a="1"/>
  <c r="G147" i="2" s="1"/>
  <c r="F147" i="2" a="1"/>
  <c r="F147" i="2" s="1"/>
  <c r="E147" i="2" a="1"/>
  <c r="E147" i="2" s="1"/>
  <c r="D147" i="2" a="1"/>
  <c r="D147" i="2" s="1"/>
  <c r="AG146" i="2"/>
  <c r="AF146" i="2"/>
  <c r="AC146" i="2"/>
  <c r="P146" i="2" a="1"/>
  <c r="P146" i="2" s="1"/>
  <c r="Q146" i="2" s="1"/>
  <c r="K146" i="2"/>
  <c r="G146" i="2" a="1"/>
  <c r="G146" i="2" s="1"/>
  <c r="F146" i="2" a="1"/>
  <c r="F146" i="2" s="1"/>
  <c r="E146" i="2" a="1"/>
  <c r="E146" i="2" s="1"/>
  <c r="D146" i="2" a="1"/>
  <c r="D146" i="2" s="1"/>
  <c r="AG120" i="2"/>
  <c r="AF120" i="2"/>
  <c r="AC120" i="2"/>
  <c r="P120" i="2" a="1"/>
  <c r="P120" i="2" s="1"/>
  <c r="Q120" i="2" s="1"/>
  <c r="K120" i="2"/>
  <c r="G120" i="2" a="1"/>
  <c r="G120" i="2" s="1"/>
  <c r="F120" i="2" a="1"/>
  <c r="F120" i="2" s="1"/>
  <c r="E120" i="2" a="1"/>
  <c r="E120" i="2" s="1"/>
  <c r="D120" i="2" a="1"/>
  <c r="D120" i="2" s="1"/>
  <c r="AG94" i="2"/>
  <c r="AF94" i="2"/>
  <c r="AC94" i="2"/>
  <c r="P94" i="2" a="1"/>
  <c r="P94" i="2" s="1"/>
  <c r="Q94" i="2" s="1"/>
  <c r="K94" i="2"/>
  <c r="G94" i="2" a="1"/>
  <c r="G94" i="2" s="1"/>
  <c r="F94" i="2" a="1"/>
  <c r="F94" i="2" s="1"/>
  <c r="E94" i="2" a="1"/>
  <c r="E94" i="2" s="1"/>
  <c r="D94" i="2" a="1"/>
  <c r="D94" i="2" s="1"/>
  <c r="AG92" i="2"/>
  <c r="AF92" i="2"/>
  <c r="AC92" i="2"/>
  <c r="P92" i="2" a="1"/>
  <c r="P92" i="2" s="1"/>
  <c r="Q92" i="2" s="1"/>
  <c r="K92" i="2"/>
  <c r="G92" i="2" a="1"/>
  <c r="G92" i="2" s="1"/>
  <c r="F92" i="2" a="1"/>
  <c r="F92" i="2" s="1"/>
  <c r="E92" i="2" a="1"/>
  <c r="E92" i="2" s="1"/>
  <c r="D92" i="2" a="1"/>
  <c r="D92" i="2" s="1"/>
  <c r="AG89" i="2"/>
  <c r="AF89" i="2"/>
  <c r="AC89" i="2"/>
  <c r="P89" i="2" a="1"/>
  <c r="P89" i="2" s="1"/>
  <c r="Q89" i="2" s="1"/>
  <c r="K89" i="2"/>
  <c r="G89" i="2" a="1"/>
  <c r="G89" i="2" s="1"/>
  <c r="F89" i="2" a="1"/>
  <c r="F89" i="2" s="1"/>
  <c r="E89" i="2" a="1"/>
  <c r="E89" i="2" s="1"/>
  <c r="D89" i="2" a="1"/>
  <c r="D89" i="2" s="1"/>
  <c r="AG145" i="2"/>
  <c r="AF145" i="2"/>
  <c r="AC145" i="2"/>
  <c r="P145" i="2" a="1"/>
  <c r="P145" i="2" s="1"/>
  <c r="Q145" i="2" s="1"/>
  <c r="G145" i="2" a="1"/>
  <c r="G145" i="2" s="1"/>
  <c r="F145" i="2" a="1"/>
  <c r="F145" i="2" s="1"/>
  <c r="E145" i="2" a="1"/>
  <c r="E145" i="2" s="1"/>
  <c r="D145" i="2" a="1"/>
  <c r="D145" i="2" s="1"/>
  <c r="AG68" i="2"/>
  <c r="AF68" i="2"/>
  <c r="AC68" i="2"/>
  <c r="P68" i="2" a="1"/>
  <c r="P68" i="2" s="1"/>
  <c r="Q68" i="2" s="1"/>
  <c r="G68" i="2" a="1"/>
  <c r="G68" i="2" s="1"/>
  <c r="F68" i="2" a="1"/>
  <c r="F68" i="2" s="1"/>
  <c r="E68" i="2" a="1"/>
  <c r="E68" i="2" s="1"/>
  <c r="D68" i="2" a="1"/>
  <c r="D68" i="2" s="1"/>
  <c r="AG76" i="2"/>
  <c r="AF76" i="2"/>
  <c r="AC76" i="2"/>
  <c r="P76" i="2" a="1"/>
  <c r="P76" i="2" s="1"/>
  <c r="Q76" i="2" s="1"/>
  <c r="K76" i="2"/>
  <c r="G76" i="2" a="1"/>
  <c r="G76" i="2" s="1"/>
  <c r="K11" i="2" s="1"/>
  <c r="F76" i="2" a="1"/>
  <c r="F76" i="2" s="1"/>
  <c r="E76" i="2" a="1"/>
  <c r="E76" i="2" s="1"/>
  <c r="D76" i="2" a="1"/>
  <c r="D76" i="2" s="1"/>
  <c r="AG73" i="2"/>
  <c r="AF73" i="2"/>
  <c r="AC73" i="2"/>
  <c r="P73" i="2" a="1"/>
  <c r="P73" i="2" s="1"/>
  <c r="Q73" i="2" s="1"/>
  <c r="K73" i="2"/>
  <c r="G73" i="2" a="1"/>
  <c r="G73" i="2" s="1"/>
  <c r="F73" i="2" a="1"/>
  <c r="F73" i="2" s="1"/>
  <c r="E73" i="2" a="1"/>
  <c r="E73" i="2" s="1"/>
  <c r="D73" i="2" a="1"/>
  <c r="D73" i="2" s="1"/>
  <c r="AG67" i="2"/>
  <c r="AF67" i="2"/>
  <c r="AC67" i="2"/>
  <c r="P67" i="2" a="1"/>
  <c r="P67" i="2" s="1"/>
  <c r="Q67" i="2" s="1"/>
  <c r="K67" i="2"/>
  <c r="G67" i="2" a="1"/>
  <c r="G67" i="2" s="1"/>
  <c r="F67" i="2" a="1"/>
  <c r="F67" i="2" s="1"/>
  <c r="E67" i="2" a="1"/>
  <c r="E67" i="2" s="1"/>
  <c r="D67" i="2" a="1"/>
  <c r="D67" i="2" s="1"/>
  <c r="AG66" i="2"/>
  <c r="AF66" i="2"/>
  <c r="AC66" i="2"/>
  <c r="P66" i="2" a="1"/>
  <c r="P66" i="2" s="1"/>
  <c r="Q66" i="2" s="1"/>
  <c r="K66" i="2"/>
  <c r="G66" i="2" a="1"/>
  <c r="G66" i="2" s="1"/>
  <c r="F66" i="2" a="1"/>
  <c r="F66" i="2" s="1"/>
  <c r="E66" i="2" a="1"/>
  <c r="E66" i="2" s="1"/>
  <c r="D66" i="2" a="1"/>
  <c r="D66" i="2" s="1"/>
  <c r="AG65" i="2"/>
  <c r="AF65" i="2"/>
  <c r="AC65" i="2"/>
  <c r="P65" i="2" a="1"/>
  <c r="P65" i="2" s="1"/>
  <c r="Q65" i="2" s="1"/>
  <c r="K65" i="2"/>
  <c r="G65" i="2" a="1"/>
  <c r="G65" i="2" s="1"/>
  <c r="F65" i="2" a="1"/>
  <c r="F65" i="2" s="1"/>
  <c r="E65" i="2" a="1"/>
  <c r="E65" i="2" s="1"/>
  <c r="D65" i="2" a="1"/>
  <c r="D65" i="2" s="1"/>
  <c r="AG77" i="2"/>
  <c r="AF77" i="2"/>
  <c r="AC77" i="2"/>
  <c r="P77" i="2" a="1"/>
  <c r="P77" i="2" s="1"/>
  <c r="Q77" i="2" s="1"/>
  <c r="K77" i="2"/>
  <c r="G77" i="2" a="1"/>
  <c r="G77" i="2" s="1"/>
  <c r="F77" i="2" a="1"/>
  <c r="F77" i="2" s="1"/>
  <c r="E77" i="2" a="1"/>
  <c r="E77" i="2" s="1"/>
  <c r="D77" i="2" a="1"/>
  <c r="D77" i="2" s="1"/>
  <c r="AG74" i="2"/>
  <c r="AF74" i="2"/>
  <c r="AC74" i="2"/>
  <c r="P74" i="2" a="1"/>
  <c r="P74" i="2" s="1"/>
  <c r="Q74" i="2" s="1"/>
  <c r="K74" i="2"/>
  <c r="G74" i="2" a="1"/>
  <c r="G74" i="2" s="1"/>
  <c r="K9" i="2" s="1"/>
  <c r="F74" i="2" a="1"/>
  <c r="F74" i="2" s="1"/>
  <c r="E74" i="2" a="1"/>
  <c r="E74" i="2" s="1"/>
  <c r="D74" i="2" a="1"/>
  <c r="D74" i="2" s="1"/>
  <c r="AG72" i="2"/>
  <c r="AF72" i="2"/>
  <c r="AC72" i="2"/>
  <c r="P72" i="2" a="1"/>
  <c r="P72" i="2" s="1"/>
  <c r="Q72" i="2" s="1"/>
  <c r="K72" i="2"/>
  <c r="G72" i="2" a="1"/>
  <c r="G72" i="2" s="1"/>
  <c r="F72" i="2" a="1"/>
  <c r="F72" i="2" s="1"/>
  <c r="E72" i="2" a="1"/>
  <c r="E72" i="2" s="1"/>
  <c r="D72" i="2" a="1"/>
  <c r="D72" i="2" s="1"/>
  <c r="AG64" i="2"/>
  <c r="AF64" i="2"/>
  <c r="AC64" i="2"/>
  <c r="P64" i="2" a="1"/>
  <c r="P64" i="2" s="1"/>
  <c r="Q64" i="2" s="1"/>
  <c r="K64" i="2"/>
  <c r="G64" i="2" a="1"/>
  <c r="G64" i="2" s="1"/>
  <c r="F64" i="2" a="1"/>
  <c r="F64" i="2" s="1"/>
  <c r="E64" i="2" a="1"/>
  <c r="E64" i="2" s="1"/>
  <c r="D64" i="2" a="1"/>
  <c r="D64" i="2" s="1"/>
  <c r="AG63" i="2"/>
  <c r="AF63" i="2"/>
  <c r="AC63" i="2"/>
  <c r="P63" i="2" a="1"/>
  <c r="P63" i="2" s="1"/>
  <c r="Q63" i="2" s="1"/>
  <c r="K63" i="2"/>
  <c r="G63" i="2" a="1"/>
  <c r="G63" i="2" s="1"/>
  <c r="F63" i="2" a="1"/>
  <c r="F63" i="2" s="1"/>
  <c r="E63" i="2" a="1"/>
  <c r="E63" i="2" s="1"/>
  <c r="D63" i="2" a="1"/>
  <c r="D63" i="2" s="1"/>
  <c r="AG71" i="2"/>
  <c r="AF71" i="2"/>
  <c r="AC71" i="2"/>
  <c r="P71" i="2" a="1"/>
  <c r="P71" i="2" s="1"/>
  <c r="Q71" i="2" s="1"/>
  <c r="K71" i="2"/>
  <c r="G71" i="2" a="1"/>
  <c r="G71" i="2" s="1"/>
  <c r="F71" i="2" a="1"/>
  <c r="F71" i="2" s="1"/>
  <c r="E71" i="2" a="1"/>
  <c r="E71" i="2" s="1"/>
  <c r="D71" i="2" a="1"/>
  <c r="D71" i="2" s="1"/>
  <c r="AG75" i="2"/>
  <c r="AF75" i="2"/>
  <c r="AC75" i="2"/>
  <c r="P75" i="2" a="1"/>
  <c r="P75" i="2" s="1"/>
  <c r="Q75" i="2" s="1"/>
  <c r="K75" i="2"/>
  <c r="G75" i="2" a="1"/>
  <c r="G75" i="2" s="1"/>
  <c r="F75" i="2" a="1"/>
  <c r="F75" i="2" s="1"/>
  <c r="E75" i="2" a="1"/>
  <c r="E75" i="2" s="1"/>
  <c r="D75" i="2" a="1"/>
  <c r="D75" i="2" s="1"/>
  <c r="AG70" i="2"/>
  <c r="AF70" i="2"/>
  <c r="AC70" i="2"/>
  <c r="P70" i="2" a="1"/>
  <c r="P70" i="2" s="1"/>
  <c r="Q70" i="2" s="1"/>
  <c r="K70" i="2"/>
  <c r="G70" i="2" a="1"/>
  <c r="G70" i="2" s="1"/>
  <c r="F70" i="2" a="1"/>
  <c r="F70" i="2" s="1"/>
  <c r="E70" i="2" a="1"/>
  <c r="E70" i="2" s="1"/>
  <c r="D70" i="2" a="1"/>
  <c r="D70" i="2" s="1"/>
  <c r="AG69" i="2"/>
  <c r="AF69" i="2"/>
  <c r="AC69" i="2"/>
  <c r="P69" i="2" a="1"/>
  <c r="P69" i="2" s="1"/>
  <c r="Q69" i="2" s="1"/>
  <c r="K69" i="2"/>
  <c r="G69" i="2" a="1"/>
  <c r="G69" i="2" s="1"/>
  <c r="F69" i="2" a="1"/>
  <c r="F69" i="2" s="1"/>
  <c r="E69" i="2" a="1"/>
  <c r="E69" i="2" s="1"/>
  <c r="D69" i="2" a="1"/>
  <c r="D69" i="2" s="1"/>
  <c r="AG62" i="2"/>
  <c r="AF62" i="2"/>
  <c r="AC62" i="2"/>
  <c r="P62" i="2" a="1"/>
  <c r="P62" i="2" s="1"/>
  <c r="Q62" i="2" s="1"/>
  <c r="K62" i="2"/>
  <c r="G62" i="2" a="1"/>
  <c r="G62" i="2" s="1"/>
  <c r="F62" i="2" a="1"/>
  <c r="F62" i="2" s="1"/>
  <c r="E62" i="2" a="1"/>
  <c r="E62" i="2" s="1"/>
  <c r="D62" i="2" a="1"/>
  <c r="D62" i="2" s="1"/>
  <c r="K81" i="2" l="1"/>
  <c r="K79" i="2"/>
  <c r="K47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<sst xmlns="http://schemas.openxmlformats.org/spreadsheetml/2006/main" count="971" uniqueCount="361">
  <si>
    <t>Variable</t>
  </si>
  <si>
    <t>Estimate</t>
  </si>
  <si>
    <t>Std Error</t>
  </si>
  <si>
    <t>z value</t>
  </si>
  <si>
    <t>Probability</t>
  </si>
  <si>
    <t>Borrelia burgdorferi s.l.</t>
  </si>
  <si>
    <t>SCM 1</t>
  </si>
  <si>
    <t>Intercept</t>
  </si>
  <si>
    <t>0.022*</t>
  </si>
  <si>
    <t>JSP</t>
  </si>
  <si>
    <t>LFY</t>
  </si>
  <si>
    <t>PRO</t>
  </si>
  <si>
    <t>SLP</t>
  </si>
  <si>
    <t>TUP</t>
  </si>
  <si>
    <t>WHO</t>
  </si>
  <si>
    <t>SCM 2</t>
  </si>
  <si>
    <t>0.001**</t>
  </si>
  <si>
    <t>Area (log)</t>
  </si>
  <si>
    <t>0.005**</t>
  </si>
  <si>
    <t>Distance Water</t>
  </si>
  <si>
    <t>0.012*</t>
  </si>
  <si>
    <t>ACM 1</t>
  </si>
  <si>
    <t>Insectivore</t>
  </si>
  <si>
    <t>Omnivore</t>
  </si>
  <si>
    <t>Bark</t>
  </si>
  <si>
    <t>Foliage</t>
  </si>
  <si>
    <t>Ground</t>
  </si>
  <si>
    <t>Cliff</t>
  </si>
  <si>
    <t>Shrub</t>
  </si>
  <si>
    <t>Tree</t>
  </si>
  <si>
    <t>ACM 2</t>
  </si>
  <si>
    <t>0.008**</t>
  </si>
  <si>
    <t>Age</t>
  </si>
  <si>
    <t>Sex(M)</t>
  </si>
  <si>
    <t>Sex(U)</t>
  </si>
  <si>
    <t>Mass</t>
  </si>
  <si>
    <t>TCM</t>
  </si>
  <si>
    <t>&lt;0.001***</t>
  </si>
  <si>
    <t>Avian Richness</t>
  </si>
  <si>
    <t>Rodent Richness</t>
  </si>
  <si>
    <t>Other Mammal Richness</t>
  </si>
  <si>
    <t>Haemoproteus</t>
  </si>
  <si>
    <t>0.009**</t>
  </si>
  <si>
    <t>0.02*</t>
  </si>
  <si>
    <t>0.024*</t>
  </si>
  <si>
    <t>0.026*</t>
  </si>
  <si>
    <t>0.048*</t>
  </si>
  <si>
    <t>Site</t>
  </si>
  <si>
    <t>Site_Dummy</t>
  </si>
  <si>
    <t>Species_Code</t>
  </si>
  <si>
    <t>Diet</t>
  </si>
  <si>
    <t>Foraging_Substrate</t>
  </si>
  <si>
    <t>Nesting_Substrate</t>
  </si>
  <si>
    <t>Nesting_Substrate_Simple</t>
  </si>
  <si>
    <t>Age_Class</t>
  </si>
  <si>
    <t>Sex</t>
  </si>
  <si>
    <t>Mass_Diff</t>
  </si>
  <si>
    <t>Blood_ID</t>
  </si>
  <si>
    <t>Site_Area</t>
  </si>
  <si>
    <t>Log_Area</t>
  </si>
  <si>
    <t>Water_GIS</t>
  </si>
  <si>
    <t>Log_Water</t>
  </si>
  <si>
    <t>Bird_Richness</t>
  </si>
  <si>
    <t>Rodent_Richness</t>
  </si>
  <si>
    <t>Other_Mammal_Richness</t>
  </si>
  <si>
    <t>Total_Mammal_Richness</t>
  </si>
  <si>
    <t>Vertebrate_Richness</t>
  </si>
  <si>
    <t>Predator_Abundance</t>
  </si>
  <si>
    <t>Bird_Diversity</t>
  </si>
  <si>
    <t>Rodent_Diversity</t>
  </si>
  <si>
    <t>Other_Mammal_Diversity</t>
  </si>
  <si>
    <t>NEFU_Abundance</t>
  </si>
  <si>
    <t>PERO_Abundance</t>
  </si>
  <si>
    <t>Rodent_Abundance</t>
  </si>
  <si>
    <t>Bird_MNA</t>
  </si>
  <si>
    <t>Bird_Even</t>
  </si>
  <si>
    <t>Infected</t>
  </si>
  <si>
    <t>Haemosporidian</t>
  </si>
  <si>
    <t>Leucocytozoon</t>
  </si>
  <si>
    <t>Plasmodium</t>
  </si>
  <si>
    <t>Trypanosomes</t>
  </si>
  <si>
    <t>Avian_Pox</t>
  </si>
  <si>
    <t>Borrelia</t>
  </si>
  <si>
    <t>HB_Coinfection</t>
  </si>
  <si>
    <t>CCP</t>
  </si>
  <si>
    <t>BRCR</t>
  </si>
  <si>
    <t>U</t>
  </si>
  <si>
    <t>SI074</t>
  </si>
  <si>
    <t>F</t>
  </si>
  <si>
    <t>SI081</t>
  </si>
  <si>
    <t>CAVI</t>
  </si>
  <si>
    <t>SI082</t>
  </si>
  <si>
    <t>M</t>
  </si>
  <si>
    <t>SI087</t>
  </si>
  <si>
    <t>CBCH</t>
  </si>
  <si>
    <t>SI083</t>
  </si>
  <si>
    <t>DEJU</t>
  </si>
  <si>
    <t>SI075</t>
  </si>
  <si>
    <t>SI076</t>
  </si>
  <si>
    <t>SI084</t>
  </si>
  <si>
    <t>SI086</t>
  </si>
  <si>
    <t>SI089</t>
  </si>
  <si>
    <t>PSFL</t>
  </si>
  <si>
    <t>SI077</t>
  </si>
  <si>
    <t>SI078</t>
  </si>
  <si>
    <t>SI079</t>
  </si>
  <si>
    <t>SI085</t>
  </si>
  <si>
    <t>PUFI</t>
  </si>
  <si>
    <t>SI088</t>
  </si>
  <si>
    <t>WIWA</t>
  </si>
  <si>
    <t>SI080</t>
  </si>
  <si>
    <t>BEWR</t>
  </si>
  <si>
    <t>SI101</t>
  </si>
  <si>
    <t>SI104</t>
  </si>
  <si>
    <t>SI106</t>
  </si>
  <si>
    <t>SI134</t>
  </si>
  <si>
    <t>SI213</t>
  </si>
  <si>
    <t>SI214</t>
  </si>
  <si>
    <t>SI216</t>
  </si>
  <si>
    <t>BLPH</t>
  </si>
  <si>
    <t>SI138</t>
  </si>
  <si>
    <t>SI137</t>
  </si>
  <si>
    <t>SI224</t>
  </si>
  <si>
    <t>BUSH</t>
  </si>
  <si>
    <t>SI111</t>
  </si>
  <si>
    <t>SI112</t>
  </si>
  <si>
    <t>SI113</t>
  </si>
  <si>
    <t>SI114</t>
  </si>
  <si>
    <t>SI115</t>
  </si>
  <si>
    <t>SI220</t>
  </si>
  <si>
    <t>CASJ</t>
  </si>
  <si>
    <t>SI118</t>
  </si>
  <si>
    <t>SI219</t>
  </si>
  <si>
    <t>SI119</t>
  </si>
  <si>
    <t>SI223</t>
  </si>
  <si>
    <t>FS001</t>
  </si>
  <si>
    <t>SI102</t>
  </si>
  <si>
    <t>SI105</t>
  </si>
  <si>
    <t>SI109</t>
  </si>
  <si>
    <t>SI110</t>
  </si>
  <si>
    <t>SI116</t>
  </si>
  <si>
    <t>SI120</t>
  </si>
  <si>
    <t>SI121</t>
  </si>
  <si>
    <t>SI122</t>
  </si>
  <si>
    <t>SI123</t>
  </si>
  <si>
    <t>SI124</t>
  </si>
  <si>
    <t>SI125</t>
  </si>
  <si>
    <t>SI126</t>
  </si>
  <si>
    <t>SI127</t>
  </si>
  <si>
    <t>SI128</t>
  </si>
  <si>
    <t>SI129</t>
  </si>
  <si>
    <t>SI130</t>
  </si>
  <si>
    <t>SI131</t>
  </si>
  <si>
    <t>SI132</t>
  </si>
  <si>
    <t>SI201</t>
  </si>
  <si>
    <t>SI202</t>
  </si>
  <si>
    <t>SI203</t>
  </si>
  <si>
    <t>SI204</t>
  </si>
  <si>
    <t>SI205</t>
  </si>
  <si>
    <t>SI206</t>
  </si>
  <si>
    <t>SI207</t>
  </si>
  <si>
    <t>SI208</t>
  </si>
  <si>
    <t>SI209</t>
  </si>
  <si>
    <t>SI215</t>
  </si>
  <si>
    <t>SI225</t>
  </si>
  <si>
    <t>HOWR</t>
  </si>
  <si>
    <t>SI107</t>
  </si>
  <si>
    <t>SPTO</t>
  </si>
  <si>
    <t>SI108</t>
  </si>
  <si>
    <t>SI135</t>
  </si>
  <si>
    <t>SI136</t>
  </si>
  <si>
    <t>SI200</t>
  </si>
  <si>
    <t>WREN</t>
  </si>
  <si>
    <t>SI221</t>
  </si>
  <si>
    <t>SI222</t>
  </si>
  <si>
    <t>SI100</t>
  </si>
  <si>
    <t>SI094</t>
  </si>
  <si>
    <t>CALT</t>
  </si>
  <si>
    <t>SI092</t>
  </si>
  <si>
    <t>SI097</t>
  </si>
  <si>
    <t>SI098</t>
  </si>
  <si>
    <t>SI099</t>
  </si>
  <si>
    <t>LEGO</t>
  </si>
  <si>
    <t>SI096</t>
  </si>
  <si>
    <t>OATI</t>
  </si>
  <si>
    <t>SI091</t>
  </si>
  <si>
    <t>SI093</t>
  </si>
  <si>
    <t>SI090</t>
  </si>
  <si>
    <t>SI095</t>
  </si>
  <si>
    <t>SI048</t>
  </si>
  <si>
    <t>SI032</t>
  </si>
  <si>
    <t>SI042</t>
  </si>
  <si>
    <t>SI044</t>
  </si>
  <si>
    <t>SI031</t>
  </si>
  <si>
    <t>SI033</t>
  </si>
  <si>
    <t>SI034</t>
  </si>
  <si>
    <t>SI036</t>
  </si>
  <si>
    <t>SI037</t>
  </si>
  <si>
    <t>SI038</t>
  </si>
  <si>
    <t>SI039</t>
  </si>
  <si>
    <t>SI041</t>
  </si>
  <si>
    <t>SI043</t>
  </si>
  <si>
    <t>SI045</t>
  </si>
  <si>
    <t>SI046</t>
  </si>
  <si>
    <t>HOFI</t>
  </si>
  <si>
    <t>SI030</t>
  </si>
  <si>
    <t>SI047</t>
  </si>
  <si>
    <t>OCWA</t>
  </si>
  <si>
    <t>SI040</t>
  </si>
  <si>
    <t>SI035</t>
  </si>
  <si>
    <t>SI237</t>
  </si>
  <si>
    <t>SI234</t>
  </si>
  <si>
    <t>SI235</t>
  </si>
  <si>
    <t>SI243</t>
  </si>
  <si>
    <t>SI244</t>
  </si>
  <si>
    <t>FS003</t>
  </si>
  <si>
    <t>SI144</t>
  </si>
  <si>
    <t>SI145</t>
  </si>
  <si>
    <t>SI146</t>
  </si>
  <si>
    <t>SI148</t>
  </si>
  <si>
    <t>SI149</t>
  </si>
  <si>
    <t>SI150</t>
  </si>
  <si>
    <t>SI151</t>
  </si>
  <si>
    <t>SI147</t>
  </si>
  <si>
    <t>SI239</t>
  </si>
  <si>
    <t>SI245</t>
  </si>
  <si>
    <t>SI246</t>
  </si>
  <si>
    <t>SI236</t>
  </si>
  <si>
    <t>SI238</t>
  </si>
  <si>
    <t>SI241</t>
  </si>
  <si>
    <t>WBNU</t>
  </si>
  <si>
    <t>SI240</t>
  </si>
  <si>
    <t>SI242</t>
  </si>
  <si>
    <t>ATFL</t>
  </si>
  <si>
    <t>SI232</t>
  </si>
  <si>
    <t>SI065</t>
  </si>
  <si>
    <t>SI071</t>
  </si>
  <si>
    <t>SI073</t>
  </si>
  <si>
    <t>SI060</t>
  </si>
  <si>
    <t>SI061</t>
  </si>
  <si>
    <t>SI062</t>
  </si>
  <si>
    <t>SI063</t>
  </si>
  <si>
    <t>SI066</t>
  </si>
  <si>
    <t>SI067</t>
  </si>
  <si>
    <t>SI068</t>
  </si>
  <si>
    <t>SI069</t>
  </si>
  <si>
    <t>SI070</t>
  </si>
  <si>
    <t>SI072</t>
  </si>
  <si>
    <t>SI228</t>
  </si>
  <si>
    <t>SI229</t>
  </si>
  <si>
    <t>SI226</t>
  </si>
  <si>
    <t>SI227</t>
  </si>
  <si>
    <t>SI230</t>
  </si>
  <si>
    <t>SI231</t>
  </si>
  <si>
    <t>SI018</t>
  </si>
  <si>
    <t>SI025</t>
  </si>
  <si>
    <t>SI024</t>
  </si>
  <si>
    <t>SI016</t>
  </si>
  <si>
    <t>SI001</t>
  </si>
  <si>
    <t>SI002</t>
  </si>
  <si>
    <t>SI003</t>
  </si>
  <si>
    <t>SI010</t>
  </si>
  <si>
    <t>SI013</t>
  </si>
  <si>
    <t>SI014</t>
  </si>
  <si>
    <t>SI015</t>
  </si>
  <si>
    <t>SI019</t>
  </si>
  <si>
    <t>SI004</t>
  </si>
  <si>
    <t>SI005</t>
  </si>
  <si>
    <t>SI007</t>
  </si>
  <si>
    <t>SI009</t>
  </si>
  <si>
    <t>SI006</t>
  </si>
  <si>
    <t>SI008</t>
  </si>
  <si>
    <t>SI012</t>
  </si>
  <si>
    <t>SI017</t>
  </si>
  <si>
    <t>SI020</t>
  </si>
  <si>
    <t>SI022</t>
  </si>
  <si>
    <t>SI026</t>
  </si>
  <si>
    <t>SI011</t>
  </si>
  <si>
    <t>SI021</t>
  </si>
  <si>
    <t>SI023</t>
  </si>
  <si>
    <t>Haemoproteus GYMSAL01</t>
  </si>
  <si>
    <t>Haemoproteus JUHYE03</t>
  </si>
  <si>
    <t>Haemoproteus JUHYE12</t>
  </si>
  <si>
    <t>Haemoproteus SPIPSA01</t>
  </si>
  <si>
    <t>-</t>
  </si>
  <si>
    <t>Haemoproteus HPA_5</t>
  </si>
  <si>
    <t>Leucocytozoon L.AK25</t>
  </si>
  <si>
    <t>Plasmodium LAIRI01</t>
  </si>
  <si>
    <t>Haemoproteus CATUST10</t>
  </si>
  <si>
    <t>Leucocytozoon JUHYE25</t>
  </si>
  <si>
    <t>Haemoproteus GYMCYA02</t>
  </si>
  <si>
    <t>Haemoproteus TABI10</t>
  </si>
  <si>
    <t>Haemoproteus JUHYE26</t>
  </si>
  <si>
    <t>Plasmodium MOLATE01</t>
  </si>
  <si>
    <t>SI210</t>
  </si>
  <si>
    <t>SI211</t>
  </si>
  <si>
    <t>SI212</t>
  </si>
  <si>
    <t>SI233</t>
  </si>
  <si>
    <t>YEAR</t>
  </si>
  <si>
    <t>OBSERVER</t>
  </si>
  <si>
    <t>SITE POINT</t>
  </si>
  <si>
    <t>LATITUDE</t>
  </si>
  <si>
    <t>LONGITUDE</t>
  </si>
  <si>
    <t>DATE</t>
  </si>
  <si>
    <t>CANOPY HGT (m)</t>
  </si>
  <si>
    <t>CANOPY %</t>
  </si>
  <si>
    <t>TREE 1 (&gt;60)</t>
  </si>
  <si>
    <t>TREE 2 (60-30)</t>
  </si>
  <si>
    <t>TREE 3 (&lt;30)</t>
  </si>
  <si>
    <t>PHOTO ID</t>
  </si>
  <si>
    <t>NOTE</t>
  </si>
  <si>
    <t>LPAVAN</t>
  </si>
  <si>
    <t>WHO-19-003</t>
  </si>
  <si>
    <t>WHO-19-002</t>
  </si>
  <si>
    <t>WHO-19-001</t>
  </si>
  <si>
    <t>PRO-19-001</t>
  </si>
  <si>
    <t>PRO-19-002</t>
  </si>
  <si>
    <t>PRO-19-003</t>
  </si>
  <si>
    <t>TUP-19-001</t>
  </si>
  <si>
    <t>TUP-19-002</t>
  </si>
  <si>
    <t>TUP-19-003</t>
  </si>
  <si>
    <t>On the edge of a small clearing</t>
  </si>
  <si>
    <t>CCP-19-001</t>
  </si>
  <si>
    <t>CCP-19-002</t>
  </si>
  <si>
    <t>Lots of Madron</t>
  </si>
  <si>
    <t>CCP-19-003</t>
  </si>
  <si>
    <t>LFY-19-001</t>
  </si>
  <si>
    <t>LFY-19-002</t>
  </si>
  <si>
    <t>LFY-19-003</t>
  </si>
  <si>
    <t>JSP-19-001</t>
  </si>
  <si>
    <t>All JSP sites on the edge of mown meadow</t>
  </si>
  <si>
    <t>JSP-19-002</t>
  </si>
  <si>
    <t>JSP-19-003</t>
  </si>
  <si>
    <t>WDL-19-001</t>
  </si>
  <si>
    <t>WDL-19-002</t>
  </si>
  <si>
    <t>WDL-19-003</t>
  </si>
  <si>
    <t>FIL-19-001</t>
  </si>
  <si>
    <t>FIL-19-002</t>
  </si>
  <si>
    <t>FIL-19-003</t>
  </si>
  <si>
    <t>FIL-19-004</t>
  </si>
  <si>
    <t>SLP-19-001</t>
  </si>
  <si>
    <t>SLP-19-002</t>
  </si>
  <si>
    <t>SLP-19-003</t>
  </si>
  <si>
    <t>Site Characteristics Model:</t>
  </si>
  <si>
    <t>Infection ~ Log_Area + Distance_from_Water + offset(log(Site_Sample_Size)</t>
  </si>
  <si>
    <t>       </t>
  </si>
  <si>
    <t>Area:   Chi-sq = 6.257, p = 0.012*</t>
  </si>
  <si>
    <t>Water: Chi-sq = 5.551, p = 0.018*</t>
  </si>
  <si>
    <t>Area:   Chi-sq = 0.563, p = 0.453</t>
  </si>
  <si>
    <t>Water: Chi-sq = 1.834, p = 0.176</t>
  </si>
  <si>
    <t>Total Community Model:</t>
  </si>
  <si>
    <t>Infection ~Bird_Richess + Rodent_Richess + Other_Mammal_Richness + offset(log(Site_Sample_Size)</t>
  </si>
  <si>
    <t xml:space="preserve">Bird:  </t>
  </si>
  <si>
    <t>  Chi-sq = 0.603, p = 0.437</t>
  </si>
  <si>
    <t>Rodent:   Chi-sq = 3.636, p = 0.057</t>
  </si>
  <si>
    <t>Mammal: Chi-sq = 1.740, p = 0.187</t>
  </si>
  <si>
    <t xml:space="preserve">Bird:    </t>
  </si>
  <si>
    <t>Chi-sq = 0.373, p = 0.541</t>
  </si>
  <si>
    <t>Rodent:   Chi-sq = 0.214, p = 0.884</t>
  </si>
  <si>
    <t>Mammal: Chi-sq = 2.500, p = 0.114</t>
  </si>
  <si>
    <t>Negative Binomial Regression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</si>
</sst>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1009]d/mmm/yy;@"/>
    <numFmt numFmtId="166" formatCode="0.00000"/>
  </numFmts>
  <fonts count="10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Times Roman"/>
    </font>
    <font>
      <sz val="10"/>
      <color theme="1"/>
      <name val="Times Roman"/>
    </font>
    <font>
      <sz val="10"/>
      <color theme="1"/>
      <name val="Times New Roman"/>
      <family val="1"/>
    </font>
    <font>
      <sz val="12"/>
      <name val="Arial"/>
      <family val="2"/>
    </font>
    <font>
      <sz val="11"/>
      <name val="Aptos Narrow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13" xfId="0" applyFont="1" applyBorder="1" applyAlignment="1">
      <alignment horizontal="center"/>
    </xf>
    <xf numFmtId="166" fontId="6" fillId="0" borderId="13" xfId="0" applyNumberFormat="1" applyFont="1" applyBorder="1" applyAlignment="1">
      <alignment horizontal="center"/>
    </xf>
    <xf numFmtId="165" fontId="6" fillId="0" borderId="13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0" xfId="0" applyAlignment="1"/>
    <xf numFmtId="0" fontId="1" fillId="0" borderId="3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7" xfId="0" applyBorder="1"/>
    <xf numFmtId="0" fontId="7" fillId="0" borderId="0" xfId="0" applyFont="1" applyBorder="1" applyAlignment="1">
      <alignment vertical="center"/>
    </xf>
    <xf numFmtId="0" fontId="8" fillId="0" borderId="0" xfId="0" applyFont="1" applyBorder="1"/>
    <xf numFmtId="0" fontId="0" fillId="0" borderId="0" xfId="0" applyBorder="1"/>
    <xf numFmtId="0" fontId="0" fillId="0" borderId="8" xfId="0" applyBorder="1"/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indent="5"/>
    </xf>
    <xf numFmtId="0" fontId="9" fillId="0" borderId="0" xfId="0" applyFont="1" applyBorder="1" applyAlignment="1">
      <alignment horizontal="left" vertical="center" indent="5"/>
    </xf>
    <xf numFmtId="0" fontId="0" fillId="0" borderId="9" xfId="0" applyBorder="1"/>
    <xf numFmtId="0" fontId="7" fillId="0" borderId="10" xfId="0" applyFont="1" applyBorder="1" applyAlignment="1">
      <alignment horizontal="left" vertical="center" indent="5"/>
    </xf>
    <xf numFmtId="0" fontId="8" fillId="0" borderId="10" xfId="0" applyFont="1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1488-0263-4BC6-A4F9-9203E6F8AB27}">
  <dimension ref="A1:M29"/>
  <sheetViews>
    <sheetView tabSelected="1" workbookViewId="0">
      <selection activeCell="C20" sqref="C20"/>
    </sheetView>
  </sheetViews>
  <sheetFormatPr defaultRowHeight="14.3"/>
  <sheetData>
    <row r="1" spans="1:13">
      <c r="A1" s="28" t="s">
        <v>298</v>
      </c>
      <c r="B1" s="28" t="s">
        <v>299</v>
      </c>
      <c r="C1" s="28" t="s">
        <v>300</v>
      </c>
      <c r="D1" s="29" t="s">
        <v>301</v>
      </c>
      <c r="E1" s="29" t="s">
        <v>302</v>
      </c>
      <c r="F1" s="30" t="s">
        <v>303</v>
      </c>
      <c r="G1" s="28" t="s">
        <v>304</v>
      </c>
      <c r="H1" s="28" t="s">
        <v>305</v>
      </c>
      <c r="I1" s="28" t="s">
        <v>306</v>
      </c>
      <c r="J1" s="28" t="s">
        <v>307</v>
      </c>
      <c r="K1" s="28" t="s">
        <v>308</v>
      </c>
      <c r="L1" s="28" t="s">
        <v>309</v>
      </c>
      <c r="M1" s="28" t="s">
        <v>310</v>
      </c>
    </row>
    <row r="2" spans="1:13">
      <c r="A2" s="28">
        <v>2019</v>
      </c>
      <c r="B2" s="28" t="s">
        <v>311</v>
      </c>
      <c r="C2" s="28" t="s">
        <v>312</v>
      </c>
      <c r="D2" s="29">
        <v>37.365349999999999</v>
      </c>
      <c r="E2" s="29">
        <v>-122.22192</v>
      </c>
      <c r="F2" s="30">
        <v>43628</v>
      </c>
      <c r="G2" s="28">
        <v>13</v>
      </c>
      <c r="H2" s="28">
        <v>30</v>
      </c>
      <c r="I2" s="28">
        <v>0</v>
      </c>
      <c r="J2" s="28">
        <v>4</v>
      </c>
      <c r="K2" s="28">
        <v>1</v>
      </c>
      <c r="L2" s="28">
        <v>2352</v>
      </c>
      <c r="M2" s="28"/>
    </row>
    <row r="3" spans="1:13">
      <c r="A3" s="28">
        <v>2019</v>
      </c>
      <c r="B3" s="28" t="s">
        <v>311</v>
      </c>
      <c r="C3" s="28" t="s">
        <v>313</v>
      </c>
      <c r="D3" s="29">
        <v>37.365299999999998</v>
      </c>
      <c r="E3" s="29">
        <v>-122.22152</v>
      </c>
      <c r="F3" s="30">
        <v>43628</v>
      </c>
      <c r="G3" s="28">
        <v>10</v>
      </c>
      <c r="H3" s="28">
        <v>45</v>
      </c>
      <c r="I3" s="28">
        <v>1</v>
      </c>
      <c r="J3" s="28">
        <v>3</v>
      </c>
      <c r="K3" s="28">
        <v>5</v>
      </c>
      <c r="L3" s="28">
        <v>2353</v>
      </c>
      <c r="M3" s="28"/>
    </row>
    <row r="4" spans="1:13">
      <c r="A4" s="28">
        <v>2019</v>
      </c>
      <c r="B4" s="28" t="s">
        <v>311</v>
      </c>
      <c r="C4" s="28" t="s">
        <v>314</v>
      </c>
      <c r="D4" s="29">
        <v>37.365250000000003</v>
      </c>
      <c r="E4" s="29">
        <v>-122.22038000000001</v>
      </c>
      <c r="F4" s="30">
        <v>43628</v>
      </c>
      <c r="G4" s="28">
        <v>14</v>
      </c>
      <c r="H4" s="28">
        <v>20</v>
      </c>
      <c r="I4" s="28">
        <v>0</v>
      </c>
      <c r="J4" s="28">
        <v>0</v>
      </c>
      <c r="K4" s="28">
        <v>7</v>
      </c>
      <c r="L4" s="28">
        <v>2354</v>
      </c>
      <c r="M4" s="28"/>
    </row>
    <row r="5" spans="1:13">
      <c r="A5" s="28">
        <v>2019</v>
      </c>
      <c r="B5" s="28" t="s">
        <v>311</v>
      </c>
      <c r="C5" s="28" t="s">
        <v>315</v>
      </c>
      <c r="D5" s="29">
        <v>37.477649999999997</v>
      </c>
      <c r="E5" s="29">
        <v>-122.29595</v>
      </c>
      <c r="F5" s="30">
        <v>43634</v>
      </c>
      <c r="G5" s="28">
        <v>6</v>
      </c>
      <c r="H5" s="28">
        <v>0</v>
      </c>
      <c r="I5" s="28">
        <v>0</v>
      </c>
      <c r="J5" s="28">
        <v>0</v>
      </c>
      <c r="K5" s="28">
        <v>3</v>
      </c>
      <c r="L5" s="28">
        <v>2355</v>
      </c>
      <c r="M5" s="28"/>
    </row>
    <row r="6" spans="1:13">
      <c r="A6" s="28">
        <v>2019</v>
      </c>
      <c r="B6" s="28" t="s">
        <v>311</v>
      </c>
      <c r="C6" s="28" t="s">
        <v>316</v>
      </c>
      <c r="D6" s="29">
        <v>37.477260000000001</v>
      </c>
      <c r="E6" s="29">
        <v>-122.29489</v>
      </c>
      <c r="F6" s="30">
        <v>43634</v>
      </c>
      <c r="G6" s="28">
        <v>7</v>
      </c>
      <c r="H6" s="28">
        <v>20</v>
      </c>
      <c r="I6" s="28">
        <v>0</v>
      </c>
      <c r="J6" s="28">
        <v>6</v>
      </c>
      <c r="K6" s="28">
        <v>1</v>
      </c>
      <c r="L6" s="28">
        <v>2356</v>
      </c>
      <c r="M6" s="28"/>
    </row>
    <row r="7" spans="1:13">
      <c r="A7" s="28">
        <v>2019</v>
      </c>
      <c r="B7" s="28" t="s">
        <v>311</v>
      </c>
      <c r="C7" s="28" t="s">
        <v>317</v>
      </c>
      <c r="D7" s="29">
        <v>37.447009999999999</v>
      </c>
      <c r="E7" s="29">
        <v>-122.29463</v>
      </c>
      <c r="F7" s="30">
        <v>43634</v>
      </c>
      <c r="G7" s="28">
        <v>6</v>
      </c>
      <c r="H7" s="28">
        <v>0</v>
      </c>
      <c r="I7" s="28">
        <v>0</v>
      </c>
      <c r="J7" s="28">
        <v>3</v>
      </c>
      <c r="K7" s="28">
        <v>0</v>
      </c>
      <c r="L7" s="28">
        <v>2357</v>
      </c>
      <c r="M7" s="28"/>
    </row>
    <row r="8" spans="1:13">
      <c r="A8" s="28">
        <v>2019</v>
      </c>
      <c r="B8" s="28" t="s">
        <v>311</v>
      </c>
      <c r="C8" s="28" t="s">
        <v>318</v>
      </c>
      <c r="D8" s="29">
        <v>37.888030000000001</v>
      </c>
      <c r="E8" s="29">
        <v>-122.45132</v>
      </c>
      <c r="F8" s="30">
        <v>43642</v>
      </c>
      <c r="G8" s="28">
        <v>7</v>
      </c>
      <c r="H8" s="28">
        <v>45</v>
      </c>
      <c r="I8" s="28">
        <v>0</v>
      </c>
      <c r="J8" s="28">
        <v>5</v>
      </c>
      <c r="K8" s="28">
        <v>3</v>
      </c>
      <c r="L8" s="28">
        <v>3</v>
      </c>
      <c r="M8" s="28"/>
    </row>
    <row r="9" spans="1:13">
      <c r="A9" s="28">
        <v>2019</v>
      </c>
      <c r="B9" s="28" t="s">
        <v>311</v>
      </c>
      <c r="C9" s="28" t="s">
        <v>319</v>
      </c>
      <c r="D9" s="29">
        <v>37.888399999999997</v>
      </c>
      <c r="E9" s="29">
        <v>-122.45151</v>
      </c>
      <c r="F9" s="30">
        <v>43642</v>
      </c>
      <c r="G9" s="28">
        <v>11</v>
      </c>
      <c r="H9" s="28">
        <v>65</v>
      </c>
      <c r="I9" s="28">
        <v>0</v>
      </c>
      <c r="J9" s="28">
        <v>3</v>
      </c>
      <c r="K9" s="28">
        <v>0</v>
      </c>
      <c r="L9" s="28">
        <v>2</v>
      </c>
      <c r="M9" s="28"/>
    </row>
    <row r="10" spans="1:13">
      <c r="A10" s="28">
        <v>2019</v>
      </c>
      <c r="B10" s="28" t="s">
        <v>311</v>
      </c>
      <c r="C10" s="28" t="s">
        <v>320</v>
      </c>
      <c r="D10" s="29">
        <v>37.888260000000002</v>
      </c>
      <c r="E10" s="29">
        <v>-122.45223</v>
      </c>
      <c r="F10" s="30">
        <v>43642</v>
      </c>
      <c r="G10" s="28">
        <v>6</v>
      </c>
      <c r="H10" s="28">
        <v>15</v>
      </c>
      <c r="I10" s="28">
        <v>1</v>
      </c>
      <c r="J10" s="28">
        <v>4</v>
      </c>
      <c r="K10" s="28">
        <v>0</v>
      </c>
      <c r="L10" s="28">
        <v>1</v>
      </c>
      <c r="M10" s="28" t="s">
        <v>321</v>
      </c>
    </row>
    <row r="11" spans="1:13">
      <c r="A11" s="28">
        <v>2019</v>
      </c>
      <c r="B11" s="28" t="s">
        <v>311</v>
      </c>
      <c r="C11" s="28" t="s">
        <v>322</v>
      </c>
      <c r="D11" s="29">
        <v>38.000839999999997</v>
      </c>
      <c r="E11" s="29">
        <v>-122.48948</v>
      </c>
      <c r="F11" s="30">
        <v>43648</v>
      </c>
      <c r="G11" s="28">
        <v>8</v>
      </c>
      <c r="H11" s="28">
        <v>15</v>
      </c>
      <c r="I11" s="28">
        <v>1</v>
      </c>
      <c r="J11" s="28">
        <v>1</v>
      </c>
      <c r="K11" s="28">
        <v>5</v>
      </c>
      <c r="L11" s="28">
        <v>5</v>
      </c>
      <c r="M11" s="28"/>
    </row>
    <row r="12" spans="1:13">
      <c r="A12" s="28">
        <v>2019</v>
      </c>
      <c r="B12" s="28" t="s">
        <v>311</v>
      </c>
      <c r="C12" s="28" t="s">
        <v>323</v>
      </c>
      <c r="D12" s="29">
        <v>38.000590000000003</v>
      </c>
      <c r="E12" s="29">
        <v>-122.49039999999999</v>
      </c>
      <c r="F12" s="30">
        <v>43648</v>
      </c>
      <c r="G12" s="28">
        <v>6</v>
      </c>
      <c r="H12" s="28">
        <v>40</v>
      </c>
      <c r="I12" s="28">
        <v>0</v>
      </c>
      <c r="J12" s="28">
        <v>5</v>
      </c>
      <c r="K12" s="28">
        <v>8</v>
      </c>
      <c r="L12" s="28">
        <v>4</v>
      </c>
      <c r="M12" s="28" t="s">
        <v>324</v>
      </c>
    </row>
    <row r="13" spans="1:13">
      <c r="A13" s="28">
        <v>2019</v>
      </c>
      <c r="B13" s="28" t="s">
        <v>311</v>
      </c>
      <c r="C13" s="28" t="s">
        <v>325</v>
      </c>
      <c r="D13" s="29">
        <v>38.000230000000002</v>
      </c>
      <c r="E13" s="29">
        <v>-122.49120000000001</v>
      </c>
      <c r="F13" s="30">
        <v>43648</v>
      </c>
      <c r="G13" s="28">
        <v>9</v>
      </c>
      <c r="H13" s="28">
        <v>35</v>
      </c>
      <c r="I13" s="28">
        <v>1</v>
      </c>
      <c r="J13" s="28">
        <v>4</v>
      </c>
      <c r="K13" s="28">
        <v>10</v>
      </c>
      <c r="L13" s="28">
        <v>6</v>
      </c>
      <c r="M13" s="28"/>
    </row>
    <row r="14" spans="1:13">
      <c r="A14" s="28">
        <v>2019</v>
      </c>
      <c r="B14" s="28" t="s">
        <v>311</v>
      </c>
      <c r="C14" s="28" t="s">
        <v>326</v>
      </c>
      <c r="D14" s="29">
        <v>37.883659999999999</v>
      </c>
      <c r="E14" s="29">
        <v>-122.13395</v>
      </c>
      <c r="F14" s="30">
        <v>43655</v>
      </c>
      <c r="G14" s="28" t="s">
        <v>284</v>
      </c>
      <c r="H14" s="28">
        <v>30</v>
      </c>
      <c r="I14" s="28">
        <v>7</v>
      </c>
      <c r="J14" s="28">
        <v>2</v>
      </c>
      <c r="K14" s="28">
        <v>0</v>
      </c>
      <c r="L14" s="28">
        <v>7</v>
      </c>
      <c r="M14" s="28"/>
    </row>
    <row r="15" spans="1:13">
      <c r="A15" s="28">
        <v>2019</v>
      </c>
      <c r="B15" s="28" t="s">
        <v>311</v>
      </c>
      <c r="C15" s="28" t="s">
        <v>327</v>
      </c>
      <c r="D15" s="29">
        <v>37.884819999999998</v>
      </c>
      <c r="E15" s="29">
        <v>-122.13415999999999</v>
      </c>
      <c r="F15" s="30">
        <v>43655</v>
      </c>
      <c r="G15" s="28" t="s">
        <v>284</v>
      </c>
      <c r="H15" s="28">
        <v>45</v>
      </c>
      <c r="I15" s="28">
        <v>7</v>
      </c>
      <c r="J15" s="28">
        <v>4</v>
      </c>
      <c r="K15" s="28">
        <v>3</v>
      </c>
      <c r="L15" s="28">
        <v>9</v>
      </c>
      <c r="M15" s="28"/>
    </row>
    <row r="16" spans="1:13">
      <c r="A16" s="28">
        <v>2019</v>
      </c>
      <c r="B16" s="28" t="s">
        <v>311</v>
      </c>
      <c r="C16" s="28" t="s">
        <v>328</v>
      </c>
      <c r="D16" s="29">
        <v>37.884300000000003</v>
      </c>
      <c r="E16" s="29">
        <v>-122.13498</v>
      </c>
      <c r="F16" s="30">
        <v>43655</v>
      </c>
      <c r="G16" s="28" t="s">
        <v>284</v>
      </c>
      <c r="H16" s="28">
        <v>80</v>
      </c>
      <c r="I16" s="28">
        <v>8</v>
      </c>
      <c r="J16" s="28">
        <v>4</v>
      </c>
      <c r="K16" s="28">
        <v>2</v>
      </c>
      <c r="L16" s="28">
        <v>8</v>
      </c>
      <c r="M16" s="28"/>
    </row>
    <row r="17" spans="1:13">
      <c r="A17" s="28">
        <v>2019</v>
      </c>
      <c r="B17" s="28" t="s">
        <v>311</v>
      </c>
      <c r="C17" s="28" t="s">
        <v>329</v>
      </c>
      <c r="D17" s="29">
        <v>37.610239999999997</v>
      </c>
      <c r="E17" s="29">
        <v>-122.42057</v>
      </c>
      <c r="F17" s="30">
        <v>43663</v>
      </c>
      <c r="G17" s="28">
        <v>17</v>
      </c>
      <c r="H17" s="28">
        <v>40</v>
      </c>
      <c r="I17" s="28">
        <v>1</v>
      </c>
      <c r="J17" s="28">
        <v>2</v>
      </c>
      <c r="K17" s="28">
        <v>6</v>
      </c>
      <c r="L17" s="28">
        <v>10</v>
      </c>
      <c r="M17" s="28" t="s">
        <v>330</v>
      </c>
    </row>
    <row r="18" spans="1:13">
      <c r="A18" s="28">
        <v>2019</v>
      </c>
      <c r="B18" s="28" t="s">
        <v>311</v>
      </c>
      <c r="C18" s="28" t="s">
        <v>331</v>
      </c>
      <c r="D18" s="29">
        <v>37.610399999999998</v>
      </c>
      <c r="E18" s="29">
        <v>-122.42023</v>
      </c>
      <c r="F18" s="30">
        <v>43663</v>
      </c>
      <c r="G18" s="28">
        <v>14</v>
      </c>
      <c r="H18" s="28">
        <v>35</v>
      </c>
      <c r="I18" s="28">
        <v>1</v>
      </c>
      <c r="J18" s="28">
        <v>0</v>
      </c>
      <c r="K18" s="28">
        <v>4</v>
      </c>
      <c r="L18" s="28">
        <v>11</v>
      </c>
      <c r="M18" s="28"/>
    </row>
    <row r="19" spans="1:13">
      <c r="A19" s="28">
        <v>2019</v>
      </c>
      <c r="B19" s="28" t="s">
        <v>311</v>
      </c>
      <c r="C19" s="28" t="s">
        <v>332</v>
      </c>
      <c r="D19" s="29">
        <v>37.611150000000002</v>
      </c>
      <c r="E19" s="29">
        <v>-122.41931</v>
      </c>
      <c r="F19" s="30">
        <v>43663</v>
      </c>
      <c r="G19" s="28">
        <v>6</v>
      </c>
      <c r="H19" s="28">
        <v>15</v>
      </c>
      <c r="I19" s="28">
        <v>0</v>
      </c>
      <c r="J19" s="28">
        <v>2</v>
      </c>
      <c r="K19" s="28">
        <v>3</v>
      </c>
      <c r="L19" s="28">
        <v>12</v>
      </c>
      <c r="M19" s="28"/>
    </row>
    <row r="20" spans="1:13">
      <c r="A20" s="28">
        <v>2019</v>
      </c>
      <c r="B20" s="28" t="s">
        <v>311</v>
      </c>
      <c r="C20" s="28" t="s">
        <v>333</v>
      </c>
      <c r="D20" s="29">
        <v>37.507899999999999</v>
      </c>
      <c r="E20" s="29">
        <v>-122.30914</v>
      </c>
      <c r="F20" s="30">
        <v>43668</v>
      </c>
      <c r="G20" s="28" t="s">
        <v>284</v>
      </c>
      <c r="H20" s="28">
        <v>50</v>
      </c>
      <c r="I20" s="28">
        <v>3</v>
      </c>
      <c r="J20" s="28">
        <v>1</v>
      </c>
      <c r="K20" s="28">
        <v>4</v>
      </c>
      <c r="L20" s="28">
        <v>15</v>
      </c>
      <c r="M20" s="28"/>
    </row>
    <row r="21" spans="1:13">
      <c r="A21" s="28">
        <v>2019</v>
      </c>
      <c r="B21" s="28" t="s">
        <v>311</v>
      </c>
      <c r="C21" s="28" t="s">
        <v>334</v>
      </c>
      <c r="D21" s="29">
        <v>37.50826</v>
      </c>
      <c r="E21" s="29">
        <v>-122.30887</v>
      </c>
      <c r="F21" s="30">
        <v>43668</v>
      </c>
      <c r="G21" s="28">
        <v>6</v>
      </c>
      <c r="H21" s="28">
        <v>60</v>
      </c>
      <c r="I21" s="28">
        <v>2</v>
      </c>
      <c r="J21" s="28">
        <v>5</v>
      </c>
      <c r="K21" s="28">
        <v>0</v>
      </c>
      <c r="L21" s="28">
        <v>14</v>
      </c>
      <c r="M21" s="28"/>
    </row>
    <row r="22" spans="1:13">
      <c r="A22" s="28">
        <v>2019</v>
      </c>
      <c r="B22" s="28" t="s">
        <v>311</v>
      </c>
      <c r="C22" s="28" t="s">
        <v>335</v>
      </c>
      <c r="D22" s="29">
        <v>37.508029999999998</v>
      </c>
      <c r="E22" s="29">
        <v>-122.30862999999999</v>
      </c>
      <c r="F22" s="30">
        <v>43668</v>
      </c>
      <c r="G22" s="28">
        <v>5</v>
      </c>
      <c r="H22" s="28">
        <v>55</v>
      </c>
      <c r="I22" s="28">
        <v>2</v>
      </c>
      <c r="J22" s="28">
        <v>4</v>
      </c>
      <c r="K22" s="28">
        <v>2</v>
      </c>
      <c r="L22" s="28">
        <v>13</v>
      </c>
      <c r="M22" s="28"/>
    </row>
    <row r="23" spans="1:13">
      <c r="A23" s="28">
        <v>2019</v>
      </c>
      <c r="B23" s="28" t="s">
        <v>311</v>
      </c>
      <c r="C23" s="28" t="s">
        <v>336</v>
      </c>
      <c r="D23" s="29">
        <v>37.46651</v>
      </c>
      <c r="E23" s="29">
        <v>-122.31381</v>
      </c>
      <c r="F23" s="30">
        <v>43684</v>
      </c>
      <c r="G23" s="28">
        <v>16</v>
      </c>
      <c r="H23" s="28">
        <v>60</v>
      </c>
      <c r="I23" s="28">
        <v>1</v>
      </c>
      <c r="J23" s="28">
        <v>10</v>
      </c>
      <c r="K23" s="28">
        <v>11</v>
      </c>
      <c r="L23" s="28">
        <v>16</v>
      </c>
      <c r="M23" s="28"/>
    </row>
    <row r="24" spans="1:13">
      <c r="A24" s="28">
        <v>2019</v>
      </c>
      <c r="B24" s="28" t="s">
        <v>311</v>
      </c>
      <c r="C24" s="28" t="s">
        <v>337</v>
      </c>
      <c r="D24" s="29">
        <v>37.466709999999999</v>
      </c>
      <c r="E24" s="29">
        <v>-122.31359</v>
      </c>
      <c r="F24" s="30">
        <v>43684</v>
      </c>
      <c r="G24" s="28">
        <v>15</v>
      </c>
      <c r="H24" s="28">
        <v>50</v>
      </c>
      <c r="I24" s="28">
        <v>2</v>
      </c>
      <c r="J24" s="28">
        <v>3</v>
      </c>
      <c r="K24" s="28">
        <v>11</v>
      </c>
      <c r="L24" s="28">
        <v>17</v>
      </c>
      <c r="M24" s="28"/>
    </row>
    <row r="25" spans="1:13">
      <c r="A25" s="28">
        <v>2019</v>
      </c>
      <c r="B25" s="28" t="s">
        <v>311</v>
      </c>
      <c r="C25" s="28" t="s">
        <v>338</v>
      </c>
      <c r="D25" s="29">
        <v>37.467190000000002</v>
      </c>
      <c r="E25" s="29">
        <v>-122.31328999999999</v>
      </c>
      <c r="F25" s="30">
        <v>43684</v>
      </c>
      <c r="G25" s="28">
        <v>14</v>
      </c>
      <c r="H25" s="28">
        <v>90</v>
      </c>
      <c r="I25" s="28">
        <v>3</v>
      </c>
      <c r="J25" s="28">
        <v>6</v>
      </c>
      <c r="K25" s="28">
        <v>15</v>
      </c>
      <c r="L25" s="28">
        <v>18</v>
      </c>
      <c r="M25" s="28"/>
    </row>
    <row r="26" spans="1:13">
      <c r="A26" s="28">
        <v>2019</v>
      </c>
      <c r="B26" s="28" t="s">
        <v>311</v>
      </c>
      <c r="C26" s="28" t="s">
        <v>339</v>
      </c>
      <c r="D26" s="29">
        <v>37.46781</v>
      </c>
      <c r="E26" s="29">
        <v>-122.31392</v>
      </c>
      <c r="F26" s="30">
        <v>43684</v>
      </c>
      <c r="G26" s="28">
        <v>18</v>
      </c>
      <c r="H26" s="28">
        <v>60</v>
      </c>
      <c r="I26" s="28">
        <v>6</v>
      </c>
      <c r="J26" s="28">
        <v>6</v>
      </c>
      <c r="K26" s="28">
        <v>25</v>
      </c>
      <c r="L26" s="28">
        <v>19</v>
      </c>
      <c r="M26" s="28"/>
    </row>
    <row r="27" spans="1:13">
      <c r="A27" s="28">
        <v>2019</v>
      </c>
      <c r="B27" s="28" t="s">
        <v>311</v>
      </c>
      <c r="C27" s="28" t="s">
        <v>340</v>
      </c>
      <c r="D27" s="29">
        <v>38.449309999999997</v>
      </c>
      <c r="E27" s="29">
        <v>-122.64870999999999</v>
      </c>
      <c r="F27" s="30">
        <v>43697</v>
      </c>
      <c r="G27" s="28">
        <v>6</v>
      </c>
      <c r="H27" s="28">
        <v>15</v>
      </c>
      <c r="I27" s="28">
        <v>0</v>
      </c>
      <c r="J27" s="28">
        <v>4</v>
      </c>
      <c r="K27" s="28">
        <v>1</v>
      </c>
      <c r="L27" s="28">
        <v>22</v>
      </c>
      <c r="M27" s="28"/>
    </row>
    <row r="28" spans="1:13">
      <c r="A28" s="28">
        <v>2019</v>
      </c>
      <c r="B28" s="28" t="s">
        <v>311</v>
      </c>
      <c r="C28" s="28" t="s">
        <v>341</v>
      </c>
      <c r="D28" s="29">
        <v>38.448920000000001</v>
      </c>
      <c r="E28" s="29">
        <v>-122.64899</v>
      </c>
      <c r="F28" s="30">
        <v>43697</v>
      </c>
      <c r="G28" s="28">
        <v>10</v>
      </c>
      <c r="H28" s="28">
        <v>55</v>
      </c>
      <c r="I28" s="28">
        <v>2</v>
      </c>
      <c r="J28" s="28">
        <v>0</v>
      </c>
      <c r="K28" s="28">
        <v>0</v>
      </c>
      <c r="L28" s="28">
        <v>21</v>
      </c>
      <c r="M28" s="28"/>
    </row>
    <row r="29" spans="1:13">
      <c r="A29" s="28">
        <v>2019</v>
      </c>
      <c r="B29" s="28" t="s">
        <v>311</v>
      </c>
      <c r="C29" s="28" t="s">
        <v>342</v>
      </c>
      <c r="D29" s="29">
        <v>38.448189999999997</v>
      </c>
      <c r="E29" s="29">
        <v>-122.64832</v>
      </c>
      <c r="F29" s="30">
        <v>43697</v>
      </c>
      <c r="G29" s="28">
        <v>7</v>
      </c>
      <c r="H29" s="28">
        <v>20</v>
      </c>
      <c r="I29" s="28">
        <v>1</v>
      </c>
      <c r="J29" s="28">
        <v>7</v>
      </c>
      <c r="K29" s="28">
        <v>0</v>
      </c>
      <c r="L29" s="28">
        <v>20</v>
      </c>
      <c r="M29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8F15-B872-4C76-B6CE-6032B9BC00AE}">
  <dimension ref="A1:AP363"/>
  <sheetViews>
    <sheetView topLeftCell="M8" workbookViewId="0">
      <selection activeCell="M8" sqref="M8"/>
    </sheetView>
  </sheetViews>
  <sheetFormatPr defaultColWidth="12.125" defaultRowHeight="13.6"/>
  <cols>
    <col min="1" max="2" width="12.125" style="23"/>
    <col min="3" max="3" width="15.375" style="23" bestFit="1" customWidth="1"/>
    <col min="4" max="6" width="19.25" style="23" customWidth="1"/>
    <col min="7" max="7" width="22.625" style="23" bestFit="1" customWidth="1"/>
    <col min="8" max="9" width="12.125" style="23"/>
    <col min="10" max="10" width="6.375" style="24" bestFit="1" customWidth="1"/>
    <col min="11" max="11" width="9.125" style="24" bestFit="1" customWidth="1"/>
    <col min="12" max="12" width="9.125" style="24" customWidth="1"/>
    <col min="13" max="13" width="9.125" style="23" customWidth="1"/>
    <col min="14" max="15" width="12.375" style="23" bestFit="1" customWidth="1"/>
    <col min="16" max="17" width="12.375" style="23" customWidth="1"/>
    <col min="18" max="18" width="12.375" style="23" bestFit="1" customWidth="1"/>
    <col min="19" max="19" width="14.75" style="23" bestFit="1" customWidth="1"/>
    <col min="20" max="20" width="21.5" style="23" bestFit="1" customWidth="1"/>
    <col min="21" max="21" width="21.875" style="23" bestFit="1" customWidth="1"/>
    <col min="22" max="22" width="17.25" style="23" bestFit="1" customWidth="1"/>
    <col min="23" max="23" width="18.375" style="23" customWidth="1"/>
    <col min="24" max="24" width="12.75" style="23" bestFit="1" customWidth="1"/>
    <col min="25" max="25" width="14.75" style="23" bestFit="1" customWidth="1"/>
    <col min="26" max="26" width="21.5" style="23" bestFit="1" customWidth="1"/>
    <col min="27" max="27" width="16.25" style="23" bestFit="1" customWidth="1"/>
    <col min="28" max="28" width="16.5" style="23" bestFit="1" customWidth="1"/>
    <col min="29" max="40" width="16.5" style="23" customWidth="1"/>
    <col min="41" max="43" width="12.375" style="23" bestFit="1" customWidth="1"/>
    <col min="44" max="44" width="14.75" style="23" bestFit="1" customWidth="1"/>
    <col min="45" max="45" width="21.5" style="23" bestFit="1" customWidth="1"/>
    <col min="46" max="46" width="21.125" style="23" bestFit="1" customWidth="1"/>
    <col min="47" max="47" width="17.25" style="23" bestFit="1" customWidth="1"/>
    <col min="48" max="48" width="18.375" style="23" customWidth="1"/>
    <col min="49" max="49" width="12.75" style="23" bestFit="1" customWidth="1"/>
    <col min="50" max="50" width="14.75" style="23" bestFit="1" customWidth="1"/>
    <col min="51" max="51" width="15.5" style="23" bestFit="1" customWidth="1"/>
    <col min="52" max="52" width="16.25" style="23" bestFit="1" customWidth="1"/>
    <col min="53" max="54" width="16.5" style="23" bestFit="1" customWidth="1"/>
    <col min="55" max="56" width="16.5" style="23" customWidth="1"/>
    <col min="57" max="57" width="12.375" style="23" customWidth="1"/>
    <col min="58" max="59" width="12.125" style="23"/>
    <col min="60" max="60" width="13.125" style="23" bestFit="1" customWidth="1"/>
    <col min="61" max="61" width="15.125" style="23" bestFit="1" customWidth="1"/>
    <col min="62" max="62" width="15.875" style="23" bestFit="1" customWidth="1"/>
    <col min="63" max="63" width="16.625" style="23" bestFit="1" customWidth="1"/>
    <col min="64" max="65" width="16.875" style="23" bestFit="1" customWidth="1"/>
    <col min="66" max="66" width="11.25" style="23" bestFit="1" customWidth="1"/>
    <col min="67" max="67" width="11.625" style="23" bestFit="1" customWidth="1"/>
    <col min="68" max="16384" width="12.125" style="23"/>
  </cols>
  <sheetData>
    <row r="1" spans="1:40">
      <c r="A1" s="21" t="s">
        <v>47</v>
      </c>
      <c r="B1" s="21" t="s">
        <v>48</v>
      </c>
      <c r="C1" s="21" t="s">
        <v>49</v>
      </c>
      <c r="D1" s="21" t="s">
        <v>50</v>
      </c>
      <c r="E1" s="21" t="s">
        <v>51</v>
      </c>
      <c r="F1" s="21" t="s">
        <v>52</v>
      </c>
      <c r="G1" s="21" t="s">
        <v>53</v>
      </c>
      <c r="H1" s="21" t="s">
        <v>54</v>
      </c>
      <c r="I1" s="21" t="s">
        <v>55</v>
      </c>
      <c r="J1" s="22" t="s">
        <v>35</v>
      </c>
      <c r="K1" s="22" t="s">
        <v>56</v>
      </c>
      <c r="L1" s="22"/>
      <c r="M1" s="21" t="s">
        <v>57</v>
      </c>
      <c r="N1" s="23" t="s">
        <v>58</v>
      </c>
      <c r="O1" s="23" t="s">
        <v>59</v>
      </c>
      <c r="P1" s="23" t="s">
        <v>60</v>
      </c>
      <c r="Q1" s="23" t="s">
        <v>61</v>
      </c>
      <c r="R1" s="23" t="s">
        <v>62</v>
      </c>
      <c r="S1" s="23" t="s">
        <v>63</v>
      </c>
      <c r="T1" s="23" t="s">
        <v>64</v>
      </c>
      <c r="U1" s="23" t="s">
        <v>65</v>
      </c>
      <c r="V1" s="23" t="s">
        <v>66</v>
      </c>
      <c r="W1" s="23" t="s">
        <v>67</v>
      </c>
      <c r="X1" s="23" t="s">
        <v>68</v>
      </c>
      <c r="Y1" s="23" t="s">
        <v>69</v>
      </c>
      <c r="Z1" s="23" t="s">
        <v>70</v>
      </c>
      <c r="AA1" s="23" t="s">
        <v>71</v>
      </c>
      <c r="AB1" s="23" t="s">
        <v>72</v>
      </c>
      <c r="AC1" s="23" t="s">
        <v>73</v>
      </c>
      <c r="AD1" s="23" t="s">
        <v>74</v>
      </c>
      <c r="AE1" s="23" t="s">
        <v>75</v>
      </c>
      <c r="AF1" s="23" t="s">
        <v>76</v>
      </c>
      <c r="AG1" s="23" t="s">
        <v>77</v>
      </c>
      <c r="AH1" s="23" t="s">
        <v>41</v>
      </c>
      <c r="AI1" s="23" t="s">
        <v>78</v>
      </c>
      <c r="AJ1" s="23" t="s">
        <v>79</v>
      </c>
      <c r="AK1" s="23" t="s">
        <v>80</v>
      </c>
      <c r="AL1" s="23" t="s">
        <v>81</v>
      </c>
      <c r="AM1" s="23" t="s">
        <v>82</v>
      </c>
      <c r="AN1" s="23" t="s">
        <v>83</v>
      </c>
    </row>
    <row r="2" spans="1:40">
      <c r="A2" s="21" t="s">
        <v>9</v>
      </c>
      <c r="B2" s="23">
        <v>5</v>
      </c>
      <c r="C2" s="21" t="s">
        <v>96</v>
      </c>
      <c r="D2" s="23" t="str" cm="1">
        <f t="array" ref="D2">_xlfn.IFS(C2="ALHU","Nectarivore",C2="ANHU","Nectarivore",C2="ATFL","Insectivore",C2="BLPH","Insectivore",C2="BRCR","Insectivore",C2="CASJ","Omnivore",C2="CAVI","Insectivore",C2="CBCH","Insectivore",C2="COHA","Carnivore",C2="HOFI","Granivore",C2="HOWR","Insectivore",C2="OCWA","Insectivore",C2="PSFL","Insectivore",C2="PUFI","Granivore",C2="RUHU","Nectarivore",C2="STJA","Omnivore",C2="WIWA","Insectivore",C2="WREN","Insectivore",C2="BEWR","Insectivore",C2="OATI","Insectivore",C2="SPTO","Omnivore",C2="BUSH","Insectivore",C2="WBNU","Insectivore",C2="DEJU","Granivore",C2="LEGO","Granivore",C2="CALT","Granivore")</f>
        <v>Granivore</v>
      </c>
      <c r="E2" s="23" t="str" cm="1">
        <f t="array" ref="E2">_xlfn.IFS(C2="ALHU","Foliage",C2="ANHU","Foliage",C2="ATFL","Aerial",C2="BLPH","Aerial",C2="BRCR","Bark",C2="CASJ","Ground",C2="CAVI","Foliage",C2="CBCH","Foliage",C2="COHA","Aerial",C2="HOFI","Ground",C2="HOWR","Foliage",C2="OCWA","Foliage",C2="PSFL","Aerial",C2="PUFI","Foliage",C2="RUHU","Foliage",C2="STJA","Ground",C2="WIWA","Foliage",C2="WREN","Foliage",C2="BEWR","Foliage",C2="OATI","Foliage",C2="SPTO","Ground",C2="BUSH","Foliage",C2="WBNU","Bark",C2="DEJU","Ground",C2="LEGO","Foliage",C2="CALT","Ground")</f>
        <v>Ground</v>
      </c>
      <c r="F2" s="23" t="str" cm="1">
        <f t="array" ref="F2">_xlfn.IFS(C2="ALHU","Shrub",C2="ANHU","Tree",C2="ATFL","Cavity",C2="BLPH","Cliff",C2="BRCR","Tree",C2="CASJ","Tree",C2="CAVI","Tree",C2="CBCH","Cavity",C2="COHA","Tree",C2="HOFI","Tree",C2="HOWR","Cavity",C2="OCWA","Ground",C2="PSFL","Cavity",C2="PUFI","Tree",C2="RUHU","Tree",C2="STJA","Tree",C2="WIWA","Ground",C2="WREN","Shrub",C2="BEWR","Cavity",C2="OATI","Cavity",C2="SPTO","Ground",C2="BUSH","Tree",C2="WBNU","Cavity",C2="DEJU","Ground",C2="LEGO","Tree",C2="CALT","Shrub")</f>
        <v>Ground</v>
      </c>
      <c r="G2" s="23" t="str" cm="1">
        <f t="array" ref="G2">_xlfn.IFS(C2="ALHU","Open Woodland",C2="ANHU","Open Woodland",C2="ATFL","Open Woodland",C2="BLPH","Open Woodland",C2="BRCR","Forest",C2="CASJ","Scrub",C2="CAVI","Forest",C2="CBCH","Forest",C2="COHA","Forest",C2="HOFI","Towns",C2="HOWR","Open Woodland",C2="OCWA","Forest",C2="PSFL","Forest",C2="PUFI","Forest",C2="RUHU","Open Woodland",C2="STJA","Forest",C2="WIWA","Scrub",C2="WREN","Scrub",C2="BEWR","Open Woodland",C2="OATI","Open Woodland",C2="SPTO","Scrub",C2="BUSH","Scrub",C2="WBNU","Forest",C2="DEJU","Forest",C2="LEGO","Open Woodland",C2="CALT","Scrub")</f>
        <v>Forest</v>
      </c>
      <c r="H2" s="21">
        <v>4</v>
      </c>
      <c r="I2" s="21" t="s">
        <v>92</v>
      </c>
      <c r="M2" s="21" t="s">
        <v>135</v>
      </c>
      <c r="N2" s="23">
        <v>57</v>
      </c>
      <c r="O2" s="23">
        <v>1.7558748556724915</v>
      </c>
      <c r="P2" s="23" cm="1">
        <f t="array" ref="P2">_xlfn.IFS(A2="FIL",1271,A2="JSP",1046,A2="LFY",225,A2="SLP",209,A2="TUP",48,A2="CCP",16,A2="PRO",225,A2="WHO",145,A2="WDP",80)</f>
        <v>1046</v>
      </c>
      <c r="Q2" s="23">
        <f>LOG10(P2)</f>
        <v>3.0195316845312554</v>
      </c>
      <c r="R2" s="23">
        <v>9</v>
      </c>
      <c r="S2" s="23">
        <v>2</v>
      </c>
      <c r="T2" s="23">
        <v>3</v>
      </c>
      <c r="U2" s="23">
        <v>5</v>
      </c>
      <c r="V2" s="23">
        <v>14</v>
      </c>
      <c r="W2" s="23">
        <v>0.22500000000000001</v>
      </c>
      <c r="X2" s="23">
        <v>1.654235948</v>
      </c>
      <c r="Y2" s="23">
        <v>0.65025379999999999</v>
      </c>
      <c r="Z2" s="23">
        <v>0.5796289</v>
      </c>
      <c r="AA2" s="23">
        <v>10</v>
      </c>
      <c r="AB2" s="23">
        <v>18.2</v>
      </c>
      <c r="AC2" s="23">
        <f>AA2+AB2</f>
        <v>28.2</v>
      </c>
      <c r="AD2" s="23">
        <v>43</v>
      </c>
      <c r="AE2" s="23">
        <v>0.7452677123</v>
      </c>
      <c r="AF2" s="23">
        <f>IF(OR(AH2=1,AI2=1,AJ2=1,AK2=1,AL2=1),1,0)</f>
        <v>0</v>
      </c>
      <c r="AG2" s="23">
        <f>IF(OR(AH2=1,AI2=1,AJ2=1),1,0)</f>
        <v>0</v>
      </c>
      <c r="AH2" s="23">
        <v>0</v>
      </c>
      <c r="AI2" s="23">
        <v>0</v>
      </c>
      <c r="AJ2" s="23">
        <v>0</v>
      </c>
      <c r="AK2" s="23">
        <v>0</v>
      </c>
      <c r="AL2" s="23">
        <v>0</v>
      </c>
      <c r="AM2" s="23">
        <v>0</v>
      </c>
      <c r="AN2" s="23">
        <v>0</v>
      </c>
    </row>
    <row r="3" spans="1:40">
      <c r="A3" s="21" t="s">
        <v>12</v>
      </c>
      <c r="B3" s="21">
        <v>6</v>
      </c>
      <c r="C3" s="21" t="s">
        <v>96</v>
      </c>
      <c r="D3" s="23" t="str" cm="1">
        <f t="array" ref="D3">_xlfn.IFS(C3="ALHU","Nectarivore",C3="ANHU","Nectarivore",C3="ATFL","Insectivore",C3="BLPH","Insectivore",C3="BRCR","Insectivore",C3="CASJ","Omnivore",C3="CAVI","Insectivore",C3="CBCH","Insectivore",C3="COHA","Carnivore",C3="HOFI","Granivore",C3="HOWR","Insectivore",C3="OCWA","Insectivore",C3="PSFL","Insectivore",C3="PUFI","Granivore",C3="RUHU","Nectarivore",C3="STJA","Omnivore",C3="WIWA","Insectivore",C3="WREN","Insectivore",C3="BEWR","Insectivore",C3="OATI","Insectivore",C3="SPTO","Omnivore",C3="BUSH","Insectivore",C3="WBNU","Insectivore",C3="DEJU","Granivore",C3="LEGO","Granivore",C3="CALT","Granivore")</f>
        <v>Granivore</v>
      </c>
      <c r="E3" s="23" t="str" cm="1">
        <f t="array" ref="E3">_xlfn.IFS(C3="ALHU","Foliage",C3="ANHU","Foliage",C3="ATFL","Aerial",C3="BLPH","Aerial",C3="BRCR","Bark",C3="CASJ","Ground",C3="CAVI","Foliage",C3="CBCH","Foliage",C3="COHA","Aerial",C3="HOFI","Ground",C3="HOWR","Foliage",C3="OCWA","Foliage",C3="PSFL","Aerial",C3="PUFI","Foliage",C3="RUHU","Foliage",C3="STJA","Ground",C3="WIWA","Foliage",C3="WREN","Foliage",C3="BEWR","Foliage",C3="OATI","Foliage",C3="SPTO","Ground",C3="BUSH","Foliage",C3="WBNU","Bark",C3="DEJU","Ground",C3="LEGO","Foliage",C3="CALT","Ground")</f>
        <v>Ground</v>
      </c>
      <c r="F3" s="23" t="str" cm="1">
        <f t="array" ref="F3">_xlfn.IFS(C3="ALHU","Shrub",C3="ANHU","Tree",C3="ATFL","Cavity",C3="BLPH","Cliff",C3="BRCR","Tree",C3="CASJ","Tree",C3="CAVI","Tree",C3="CBCH","Cavity",C3="COHA","Tree",C3="HOFI","Tree",C3="HOWR","Cavity",C3="OCWA","Ground",C3="PSFL","Cavity",C3="PUFI","Tree",C3="RUHU","Tree",C3="STJA","Tree",C3="WIWA","Ground",C3="WREN","Shrub",C3="BEWR","Cavity",C3="OATI","Cavity",C3="SPTO","Ground",C3="BUSH","Tree",C3="WBNU","Cavity",C3="DEJU","Ground",C3="LEGO","Tree",C3="CALT","Shrub")</f>
        <v>Ground</v>
      </c>
      <c r="G3" s="23" t="str" cm="1">
        <f t="array" ref="G3">_xlfn.IFS(C3="ALHU","Open Woodland",C3="ANHU","Open Woodland",C3="ATFL","Open Woodland",C3="BLPH","Open Woodland",C3="BRCR","Forest",C3="CASJ","Scrub",C3="CAVI","Forest",C3="CBCH","Forest",C3="COHA","Forest",C3="HOFI","Towns",C3="HOWR","Open Woodland",C3="OCWA","Forest",C3="PSFL","Forest",C3="PUFI","Forest",C3="RUHU","Open Woodland",C3="STJA","Forest",C3="WIWA","Scrub",C3="WREN","Scrub",C3="BEWR","Open Woodland",C3="OATI","Open Woodland",C3="SPTO","Scrub",C3="BUSH","Scrub",C3="WBNU","Forest",C3="DEJU","Forest",C3="LEGO","Open Woodland",C3="CALT","Scrub")</f>
        <v>Forest</v>
      </c>
      <c r="H3" s="21">
        <v>2</v>
      </c>
      <c r="I3" s="21" t="s">
        <v>86</v>
      </c>
      <c r="J3" s="22">
        <v>19</v>
      </c>
      <c r="K3" s="24">
        <f>J3-$G$196</f>
        <v>19</v>
      </c>
      <c r="M3" s="21" t="s">
        <v>215</v>
      </c>
      <c r="N3" s="23">
        <v>2775</v>
      </c>
      <c r="O3" s="23">
        <v>3.4432629874586951</v>
      </c>
      <c r="P3" s="23" cm="1">
        <f t="array" ref="P3">_xlfn.IFS(A3="FIL",1271,A3="JSP",1046,A3="LFY",225,A3="SLP",209,A3="TUP",48,A3="CCP",16,A3="PRO",225,A3="WHO",145,A3="WDP",80)</f>
        <v>209</v>
      </c>
      <c r="Q3" s="23">
        <f>LOG10(P3)</f>
        <v>2.3201462861110542</v>
      </c>
      <c r="R3" s="23">
        <v>2</v>
      </c>
      <c r="S3" s="23">
        <v>2</v>
      </c>
      <c r="T3" s="23">
        <v>6</v>
      </c>
      <c r="U3" s="23">
        <v>8</v>
      </c>
      <c r="V3" s="23">
        <v>10</v>
      </c>
      <c r="W3" s="23">
        <v>0.17499999999999999</v>
      </c>
      <c r="X3" s="23">
        <v>0.37677016130000002</v>
      </c>
      <c r="Y3" s="23">
        <v>0.29367300000000002</v>
      </c>
      <c r="Z3" s="23">
        <v>1.4434899999999999</v>
      </c>
      <c r="AA3" s="23">
        <v>1</v>
      </c>
      <c r="AB3" s="23">
        <v>10.6</v>
      </c>
      <c r="AC3" s="23">
        <f>AA3+AB3</f>
        <v>11.6</v>
      </c>
      <c r="AD3" s="23">
        <v>8</v>
      </c>
      <c r="AE3" s="23">
        <v>0.21875</v>
      </c>
      <c r="AF3" s="23">
        <f>IF(OR(AH3=1,AI3=1,AJ3=1,AK3=1,AL3=1),1,0)</f>
        <v>0</v>
      </c>
      <c r="AG3" s="23">
        <f>IF(OR(AH3=1,AI3=1,AJ3=1),1,0)</f>
        <v>0</v>
      </c>
      <c r="AH3" s="23">
        <v>0</v>
      </c>
      <c r="AI3" s="23">
        <v>0</v>
      </c>
      <c r="AJ3" s="23">
        <v>0</v>
      </c>
      <c r="AK3" s="23">
        <v>0</v>
      </c>
      <c r="AL3" s="23">
        <v>0</v>
      </c>
      <c r="AM3" s="23">
        <v>0</v>
      </c>
      <c r="AN3" s="23">
        <v>0</v>
      </c>
    </row>
    <row r="4" spans="1:40" ht="14.3">
      <c r="A4" s="23" t="s">
        <v>14</v>
      </c>
      <c r="B4" s="23">
        <v>0</v>
      </c>
      <c r="C4" s="23" t="s">
        <v>96</v>
      </c>
      <c r="D4" s="23" t="str" cm="1">
        <f t="array" ref="D4">_xlfn.IFS(C4="ALHU","Nectarivore",C4="ANHU","Nectarivore",C4="ATFL","Insectivore",C4="BLPH","Insectivore",C4="BRCR","Insectivore",C4="CASJ","Omnivore",C4="CAVI","Insectivore",C4="CBCH","Insectivore",C4="COHA","Carnivore",C4="HOFI","Granivore",C4="HOWR","Insectivore",C4="OCWA","Insectivore",C4="PSFL","Insectivore",C4="PUFI","Granivore",C4="RUHU","Nectarivore",C4="STJA","Omnivore",C4="WIWA","Insectivore",C4="WREN","Insectivore",C4="BEWR","Insectivore",C4="OATI","Insectivore",C4="SPTO","Omnivore",C4="BUSH","Insectivore",C4="WBNU","Insectivore",C4="DEJU","Granivore",C4="LEGO","Granivore",C4="CALT","Granivore")</f>
        <v>Granivore</v>
      </c>
      <c r="E4" s="23" t="str" cm="1">
        <f t="array" ref="E4">_xlfn.IFS(C4="ALHU","Foliage",C4="ANHU","Foliage",C4="ATFL","Aerial",C4="BLPH","Aerial",C4="BRCR","Bark",C4="CASJ","Ground",C4="CAVI","Foliage",C4="CBCH","Foliage",C4="COHA","Aerial",C4="HOFI","Ground",C4="HOWR","Foliage",C4="OCWA","Foliage",C4="PSFL","Aerial",C4="PUFI","Foliage",C4="RUHU","Foliage",C4="STJA","Ground",C4="WIWA","Foliage",C4="WREN","Foliage",C4="BEWR","Foliage",C4="OATI","Foliage",C4="SPTO","Ground",C4="BUSH","Foliage",C4="WBNU","Bark",C4="DEJU","Ground",C4="LEGO","Foliage",C4="CALT","Ground")</f>
        <v>Ground</v>
      </c>
      <c r="F4" s="23" t="str" cm="1">
        <f t="array" ref="F4">_xlfn.IFS(C4="ALHU","Shrub",C4="ANHU","Tree",C4="ATFL","Cavity",C4="BLPH","Cliff",C4="BRCR","Tree",C4="CASJ","Tree",C4="CAVI","Tree",C4="CBCH","Cavity",C4="COHA","Tree",C4="HOFI","Tree",C4="HOWR","Cavity",C4="OCWA","Ground",C4="PSFL","Cavity",C4="PUFI","Tree",C4="RUHU","Tree",C4="STJA","Tree",C4="WIWA","Ground",C4="WREN","Shrub",C4="BEWR","Cavity",C4="OATI","Cavity",C4="SPTO","Ground",C4="BUSH","Tree",C4="WBNU","Cavity",C4="DEJU","Ground",C4="LEGO","Tree",C4="CALT","Shrub")</f>
        <v>Ground</v>
      </c>
      <c r="G4" s="23" t="str" cm="1">
        <f t="array" ref="G4">_xlfn.IFS(C4="ALHU","Open Woodland",C4="ANHU","Open Woodland",C4="ATFL","Open Woodland",C4="BLPH","Open Woodland",C4="BRCR","Forest",C4="CASJ","Scrub",C4="CAVI","Forest",C4="CBCH","Forest",C4="COHA","Forest",C4="HOFI","Towns",C4="HOWR","Open Woodland",C4="OCWA","Forest",C4="PSFL","Forest",C4="PUFI","Forest",C4="RUHU","Open Woodland",C4="STJA","Forest",C4="WIWA","Scrub",C4="WREN","Scrub",C4="BEWR","Open Woodland",C4="OATI","Open Woodland",C4="SPTO","Scrub",C4="BUSH","Scrub",C4="WBNU","Forest",C4="DEJU","Forest",C4="LEGO","Open Woodland",C4="CALT","Scrub")</f>
        <v>Forest</v>
      </c>
      <c r="H4" s="23">
        <v>4</v>
      </c>
      <c r="I4" s="23" t="s">
        <v>92</v>
      </c>
      <c r="J4" s="24">
        <v>17</v>
      </c>
      <c r="K4" s="24">
        <f>J4-$G$196</f>
        <v>17</v>
      </c>
      <c r="L4" t="s">
        <v>280</v>
      </c>
      <c r="M4" s="23" t="s">
        <v>258</v>
      </c>
      <c r="N4" s="23">
        <v>20000</v>
      </c>
      <c r="O4" s="23">
        <v>4.3010299956639813</v>
      </c>
      <c r="P4" s="23" cm="1">
        <f t="array" ref="P4">_xlfn.IFS(A4="FIL",1271,A4="JSP",1046,A4="LFY",225,A4="SLP",209,A4="TUP",48,A4="CCP",16,A4="PRO",225,A4="WHO",145,A4="WDP",80)</f>
        <v>145</v>
      </c>
      <c r="Q4" s="23">
        <f>LOG10(P4)</f>
        <v>2.1613680022349748</v>
      </c>
      <c r="R4" s="23">
        <v>11</v>
      </c>
      <c r="S4" s="23">
        <v>4</v>
      </c>
      <c r="T4" s="23">
        <v>4</v>
      </c>
      <c r="U4" s="23">
        <v>8</v>
      </c>
      <c r="V4" s="23">
        <v>19</v>
      </c>
      <c r="W4" s="23">
        <v>0.25</v>
      </c>
      <c r="X4" s="23">
        <v>2.0554855070000002</v>
      </c>
      <c r="Y4" s="23">
        <v>0.9105664</v>
      </c>
      <c r="Z4" s="23">
        <v>1.0511170000000001</v>
      </c>
      <c r="AA4" s="23">
        <v>3</v>
      </c>
      <c r="AB4" s="23">
        <v>38.299999999999997</v>
      </c>
      <c r="AC4" s="23">
        <f>AA4+AB4</f>
        <v>41.3</v>
      </c>
      <c r="AD4" s="23">
        <v>31</v>
      </c>
      <c r="AE4" s="23">
        <v>0.83870967740000002</v>
      </c>
      <c r="AF4" s="23">
        <f>IF(OR(AH4=1,AI4=1,AJ4=1,AK4=1,AL4=1),1,0)</f>
        <v>1</v>
      </c>
      <c r="AG4" s="23">
        <f>IF(OR(AH4=1,AI4=1,AJ4=1),1,0)</f>
        <v>1</v>
      </c>
      <c r="AH4" s="23">
        <v>1</v>
      </c>
      <c r="AI4" s="23">
        <v>0</v>
      </c>
      <c r="AJ4" s="23">
        <v>0</v>
      </c>
      <c r="AK4" s="23">
        <v>0</v>
      </c>
      <c r="AL4" s="23">
        <v>1</v>
      </c>
      <c r="AM4" s="23">
        <v>1</v>
      </c>
      <c r="AN4" s="23">
        <v>1</v>
      </c>
    </row>
    <row r="5" spans="1:40" ht="14.3">
      <c r="A5" s="23" t="s">
        <v>14</v>
      </c>
      <c r="B5" s="23">
        <v>0</v>
      </c>
      <c r="C5" s="23" t="s">
        <v>96</v>
      </c>
      <c r="D5" s="23" t="str" cm="1">
        <f t="array" ref="D5">_xlfn.IFS(C5="ALHU","Nectarivore",C5="ANHU","Nectarivore",C5="ATFL","Insectivore",C5="BLPH","Insectivore",C5="BRCR","Insectivore",C5="CASJ","Omnivore",C5="CAVI","Insectivore",C5="CBCH","Insectivore",C5="COHA","Carnivore",C5="HOFI","Granivore",C5="HOWR","Insectivore",C5="OCWA","Insectivore",C5="PSFL","Insectivore",C5="PUFI","Granivore",C5="RUHU","Nectarivore",C5="STJA","Omnivore",C5="WIWA","Insectivore",C5="WREN","Insectivore",C5="BEWR","Insectivore",C5="OATI","Insectivore",C5="SPTO","Omnivore",C5="BUSH","Insectivore",C5="WBNU","Insectivore",C5="DEJU","Granivore",C5="LEGO","Granivore",C5="CALT","Granivore")</f>
        <v>Granivore</v>
      </c>
      <c r="E5" s="23" t="str" cm="1">
        <f t="array" ref="E5">_xlfn.IFS(C5="ALHU","Foliage",C5="ANHU","Foliage",C5="ATFL","Aerial",C5="BLPH","Aerial",C5="BRCR","Bark",C5="CASJ","Ground",C5="CAVI","Foliage",C5="CBCH","Foliage",C5="COHA","Aerial",C5="HOFI","Ground",C5="HOWR","Foliage",C5="OCWA","Foliage",C5="PSFL","Aerial",C5="PUFI","Foliage",C5="RUHU","Foliage",C5="STJA","Ground",C5="WIWA","Foliage",C5="WREN","Foliage",C5="BEWR","Foliage",C5="OATI","Foliage",C5="SPTO","Ground",C5="BUSH","Foliage",C5="WBNU","Bark",C5="DEJU","Ground",C5="LEGO","Foliage",C5="CALT","Ground")</f>
        <v>Ground</v>
      </c>
      <c r="F5" s="23" t="str" cm="1">
        <f t="array" ref="F5">_xlfn.IFS(C5="ALHU","Shrub",C5="ANHU","Tree",C5="ATFL","Cavity",C5="BLPH","Cliff",C5="BRCR","Tree",C5="CASJ","Tree",C5="CAVI","Tree",C5="CBCH","Cavity",C5="COHA","Tree",C5="HOFI","Tree",C5="HOWR","Cavity",C5="OCWA","Ground",C5="PSFL","Cavity",C5="PUFI","Tree",C5="RUHU","Tree",C5="STJA","Tree",C5="WIWA","Ground",C5="WREN","Shrub",C5="BEWR","Cavity",C5="OATI","Cavity",C5="SPTO","Ground",C5="BUSH","Tree",C5="WBNU","Cavity",C5="DEJU","Ground",C5="LEGO","Tree",C5="CALT","Shrub")</f>
        <v>Ground</v>
      </c>
      <c r="G5" s="23" t="str" cm="1">
        <f t="array" ref="G5">_xlfn.IFS(C5="ALHU","Open Woodland",C5="ANHU","Open Woodland",C5="ATFL","Open Woodland",C5="BLPH","Open Woodland",C5="BRCR","Forest",C5="CASJ","Scrub",C5="CAVI","Forest",C5="CBCH","Forest",C5="COHA","Forest",C5="HOFI","Towns",C5="HOWR","Open Woodland",C5="OCWA","Forest",C5="PSFL","Forest",C5="PUFI","Forest",C5="RUHU","Open Woodland",C5="STJA","Forest",C5="WIWA","Scrub",C5="WREN","Scrub",C5="BEWR","Open Woodland",C5="OATI","Open Woodland",C5="SPTO","Scrub",C5="BUSH","Scrub",C5="WBNU","Forest",C5="DEJU","Forest",C5="LEGO","Open Woodland",C5="CALT","Scrub")</f>
        <v>Forest</v>
      </c>
      <c r="H5" s="23">
        <v>4</v>
      </c>
      <c r="I5" s="23" t="s">
        <v>88</v>
      </c>
      <c r="J5" s="24">
        <v>17</v>
      </c>
      <c r="K5" s="24">
        <f>J5-$G$196</f>
        <v>17</v>
      </c>
      <c r="L5" t="s">
        <v>281</v>
      </c>
      <c r="M5" s="23" t="s">
        <v>259</v>
      </c>
      <c r="N5" s="23">
        <v>20000</v>
      </c>
      <c r="O5" s="23">
        <v>4.3010299956639813</v>
      </c>
      <c r="P5" s="23" cm="1">
        <f t="array" ref="P5">_xlfn.IFS(A5="FIL",1271,A5="JSP",1046,A5="LFY",225,A5="SLP",209,A5="TUP",48,A5="CCP",16,A5="PRO",225,A5="WHO",145,A5="WDP",80)</f>
        <v>145</v>
      </c>
      <c r="Q5" s="23">
        <f>LOG10(P5)</f>
        <v>2.1613680022349748</v>
      </c>
      <c r="R5" s="23">
        <v>11</v>
      </c>
      <c r="S5" s="23">
        <v>4</v>
      </c>
      <c r="T5" s="23">
        <v>4</v>
      </c>
      <c r="U5" s="23">
        <v>8</v>
      </c>
      <c r="V5" s="23">
        <v>19</v>
      </c>
      <c r="W5" s="23">
        <v>0.25</v>
      </c>
      <c r="X5" s="23">
        <v>2.0554855070000002</v>
      </c>
      <c r="Y5" s="23">
        <v>0.9105664</v>
      </c>
      <c r="Z5" s="23">
        <v>1.0511170000000001</v>
      </c>
      <c r="AA5" s="23">
        <v>3</v>
      </c>
      <c r="AB5" s="23">
        <v>38.299999999999997</v>
      </c>
      <c r="AC5" s="23">
        <f>AA5+AB5</f>
        <v>41.3</v>
      </c>
      <c r="AD5" s="23">
        <v>31</v>
      </c>
      <c r="AE5" s="23">
        <v>0.83870967740000002</v>
      </c>
      <c r="AF5" s="23">
        <f>IF(OR(AH5=1,AI5=1,AJ5=1,AK5=1,AL5=1),1,0)</f>
        <v>1</v>
      </c>
      <c r="AG5" s="23">
        <f>IF(OR(AH5=1,AI5=1,AJ5=1),1,0)</f>
        <v>1</v>
      </c>
      <c r="AH5" s="23">
        <v>1</v>
      </c>
      <c r="AI5" s="23">
        <v>0</v>
      </c>
      <c r="AJ5" s="23">
        <v>0</v>
      </c>
      <c r="AK5" s="23">
        <v>0</v>
      </c>
      <c r="AL5" s="23">
        <v>0</v>
      </c>
      <c r="AM5" s="23">
        <v>1</v>
      </c>
      <c r="AN5" s="23">
        <v>1</v>
      </c>
    </row>
    <row r="6" spans="1:40" ht="14.3">
      <c r="A6" s="23" t="s">
        <v>14</v>
      </c>
      <c r="B6" s="23">
        <v>0</v>
      </c>
      <c r="C6" s="23" t="s">
        <v>96</v>
      </c>
      <c r="D6" s="23" t="str" cm="1">
        <f t="array" ref="D6">_xlfn.IFS(C6="ALHU","Nectarivore",C6="ANHU","Nectarivore",C6="ATFL","Insectivore",C6="BLPH","Insectivore",C6="BRCR","Insectivore",C6="CASJ","Omnivore",C6="CAVI","Insectivore",C6="CBCH","Insectivore",C6="COHA","Carnivore",C6="HOFI","Granivore",C6="HOWR","Insectivore",C6="OCWA","Insectivore",C6="PSFL","Insectivore",C6="PUFI","Granivore",C6="RUHU","Nectarivore",C6="STJA","Omnivore",C6="WIWA","Insectivore",C6="WREN","Insectivore",C6="BEWR","Insectivore",C6="OATI","Insectivore",C6="SPTO","Omnivore",C6="BUSH","Insectivore",C6="WBNU","Insectivore",C6="DEJU","Granivore",C6="LEGO","Granivore",C6="CALT","Granivore")</f>
        <v>Granivore</v>
      </c>
      <c r="E6" s="23" t="str" cm="1">
        <f t="array" ref="E6">_xlfn.IFS(C6="ALHU","Foliage",C6="ANHU","Foliage",C6="ATFL","Aerial",C6="BLPH","Aerial",C6="BRCR","Bark",C6="CASJ","Ground",C6="CAVI","Foliage",C6="CBCH","Foliage",C6="COHA","Aerial",C6="HOFI","Ground",C6="HOWR","Foliage",C6="OCWA","Foliage",C6="PSFL","Aerial",C6="PUFI","Foliage",C6="RUHU","Foliage",C6="STJA","Ground",C6="WIWA","Foliage",C6="WREN","Foliage",C6="BEWR","Foliage",C6="OATI","Foliage",C6="SPTO","Ground",C6="BUSH","Foliage",C6="WBNU","Bark",C6="DEJU","Ground",C6="LEGO","Foliage",C6="CALT","Ground")</f>
        <v>Ground</v>
      </c>
      <c r="F6" s="23" t="str" cm="1">
        <f t="array" ref="F6">_xlfn.IFS(C6="ALHU","Shrub",C6="ANHU","Tree",C6="ATFL","Cavity",C6="BLPH","Cliff",C6="BRCR","Tree",C6="CASJ","Tree",C6="CAVI","Tree",C6="CBCH","Cavity",C6="COHA","Tree",C6="HOFI","Tree",C6="HOWR","Cavity",C6="OCWA","Ground",C6="PSFL","Cavity",C6="PUFI","Tree",C6="RUHU","Tree",C6="STJA","Tree",C6="WIWA","Ground",C6="WREN","Shrub",C6="BEWR","Cavity",C6="OATI","Cavity",C6="SPTO","Ground",C6="BUSH","Tree",C6="WBNU","Cavity",C6="DEJU","Ground",C6="LEGO","Tree",C6="CALT","Shrub")</f>
        <v>Ground</v>
      </c>
      <c r="G6" s="23" t="str" cm="1">
        <f t="array" ref="G6">_xlfn.IFS(C6="ALHU","Open Woodland",C6="ANHU","Open Woodland",C6="ATFL","Open Woodland",C6="BLPH","Open Woodland",C6="BRCR","Forest",C6="CASJ","Scrub",C6="CAVI","Forest",C6="CBCH","Forest",C6="COHA","Forest",C6="HOFI","Towns",C6="HOWR","Open Woodland",C6="OCWA","Forest",C6="PSFL","Forest",C6="PUFI","Forest",C6="RUHU","Open Woodland",C6="STJA","Forest",C6="WIWA","Scrub",C6="WREN","Scrub",C6="BEWR","Open Woodland",C6="OATI","Open Woodland",C6="SPTO","Scrub",C6="BUSH","Scrub",C6="WBNU","Forest",C6="DEJU","Forest",C6="LEGO","Open Woodland",C6="CALT","Scrub")</f>
        <v>Forest</v>
      </c>
      <c r="H6" s="23">
        <v>5</v>
      </c>
      <c r="I6" s="23" t="s">
        <v>92</v>
      </c>
      <c r="J6" s="24">
        <v>15.5</v>
      </c>
      <c r="K6" s="24">
        <f>J6-$G$196</f>
        <v>15.5</v>
      </c>
      <c r="L6" t="s">
        <v>282</v>
      </c>
      <c r="M6" s="23" t="s">
        <v>260</v>
      </c>
      <c r="N6" s="23">
        <v>20000</v>
      </c>
      <c r="O6" s="23">
        <v>4.3010299956639813</v>
      </c>
      <c r="P6" s="23" cm="1">
        <f t="array" ref="P6">_xlfn.IFS(A6="FIL",1271,A6="JSP",1046,A6="LFY",225,A6="SLP",209,A6="TUP",48,A6="CCP",16,A6="PRO",225,A6="WHO",145,A6="WDP",80)</f>
        <v>145</v>
      </c>
      <c r="Q6" s="23">
        <f>LOG10(P6)</f>
        <v>2.1613680022349748</v>
      </c>
      <c r="R6" s="23">
        <v>11</v>
      </c>
      <c r="S6" s="23">
        <v>4</v>
      </c>
      <c r="T6" s="23">
        <v>4</v>
      </c>
      <c r="U6" s="23">
        <v>8</v>
      </c>
      <c r="V6" s="23">
        <v>19</v>
      </c>
      <c r="W6" s="23">
        <v>0.25</v>
      </c>
      <c r="X6" s="23">
        <v>2.0554855070000002</v>
      </c>
      <c r="Y6" s="23">
        <v>0.9105664</v>
      </c>
      <c r="Z6" s="23">
        <v>1.0511170000000001</v>
      </c>
      <c r="AA6" s="23">
        <v>3</v>
      </c>
      <c r="AB6" s="23">
        <v>38.299999999999997</v>
      </c>
      <c r="AC6" s="23">
        <f>AA6+AB6</f>
        <v>41.3</v>
      </c>
      <c r="AD6" s="23">
        <v>31</v>
      </c>
      <c r="AE6" s="23">
        <v>0.83870967740000002</v>
      </c>
      <c r="AF6" s="23">
        <f>IF(OR(AH6=1,AI6=1,AJ6=1,AK6=1,AL6=1),1,0)</f>
        <v>1</v>
      </c>
      <c r="AG6" s="23">
        <f>IF(OR(AH6=1,AI6=1,AJ6=1),1,0)</f>
        <v>1</v>
      </c>
      <c r="AH6" s="23">
        <v>1</v>
      </c>
      <c r="AI6" s="23">
        <v>0</v>
      </c>
      <c r="AJ6" s="23">
        <v>0</v>
      </c>
      <c r="AK6" s="23">
        <v>1</v>
      </c>
      <c r="AL6" s="23">
        <v>0</v>
      </c>
      <c r="AM6" s="23">
        <v>0</v>
      </c>
      <c r="AN6" s="23">
        <v>0</v>
      </c>
    </row>
    <row r="7" spans="1:40" ht="14.3">
      <c r="A7" s="23" t="s">
        <v>14</v>
      </c>
      <c r="B7" s="23">
        <v>0</v>
      </c>
      <c r="C7" s="23" t="s">
        <v>182</v>
      </c>
      <c r="D7" s="23" t="str" cm="1">
        <f t="array" ref="D7">_xlfn.IFS(C7="ALHU","Nectarivore",C7="ANHU","Nectarivore",C7="ATFL","Insectivore",C7="BLPH","Insectivore",C7="BRCR","Insectivore",C7="CASJ","Omnivore",C7="CAVI","Insectivore",C7="CBCH","Insectivore",C7="COHA","Carnivore",C7="HOFI","Granivore",C7="HOWR","Insectivore",C7="OCWA","Insectivore",C7="PSFL","Insectivore",C7="PUFI","Granivore",C7="RUHU","Nectarivore",C7="STJA","Omnivore",C7="WIWA","Insectivore",C7="WREN","Insectivore",C7="BEWR","Insectivore",C7="OATI","Insectivore",C7="SPTO","Omnivore",C7="BUSH","Insectivore",C7="WBNU","Insectivore",C7="DEJU","Granivore",C7="LEGO","Granivore",C7="CALT","Granivore")</f>
        <v>Granivore</v>
      </c>
      <c r="E7" s="23" t="str" cm="1">
        <f t="array" ref="E7">_xlfn.IFS(C7="ALHU","Foliage",C7="ANHU","Foliage",C7="ATFL","Aerial",C7="BLPH","Aerial",C7="BRCR","Bark",C7="CASJ","Ground",C7="CAVI","Foliage",C7="CBCH","Foliage",C7="COHA","Aerial",C7="HOFI","Ground",C7="HOWR","Foliage",C7="OCWA","Foliage",C7="PSFL","Aerial",C7="PUFI","Foliage",C7="RUHU","Foliage",C7="STJA","Ground",C7="WIWA","Foliage",C7="WREN","Foliage",C7="BEWR","Foliage",C7="OATI","Foliage",C7="SPTO","Ground",C7="BUSH","Foliage",C7="WBNU","Bark",C7="DEJU","Ground",C7="LEGO","Foliage",C7="CALT","Ground")</f>
        <v>Foliage</v>
      </c>
      <c r="F7" s="23" t="str" cm="1">
        <f t="array" ref="F7">_xlfn.IFS(C7="ALHU","Shrub",C7="ANHU","Tree",C7="ATFL","Cavity",C7="BLPH","Cliff",C7="BRCR","Tree",C7="CASJ","Tree",C7="CAVI","Tree",C7="CBCH","Cavity",C7="COHA","Tree",C7="HOFI","Tree",C7="HOWR","Cavity",C7="OCWA","Ground",C7="PSFL","Cavity",C7="PUFI","Tree",C7="RUHU","Tree",C7="STJA","Tree",C7="WIWA","Ground",C7="WREN","Shrub",C7="BEWR","Cavity",C7="OATI","Cavity",C7="SPTO","Ground",C7="BUSH","Tree",C7="WBNU","Cavity",C7="DEJU","Ground",C7="LEGO","Tree",C7="CALT","Shrub")</f>
        <v>Tree</v>
      </c>
      <c r="G7" s="23" t="str" cm="1">
        <f t="array" ref="G7">_xlfn.IFS(C7="ALHU","Open Woodland",C7="ANHU","Open Woodland",C7="ATFL","Open Woodland",C7="BLPH","Open Woodland",C7="BRCR","Forest",C7="CASJ","Scrub",C7="CAVI","Forest",C7="CBCH","Forest",C7="COHA","Forest",C7="HOFI","Towns",C7="HOWR","Open Woodland",C7="OCWA","Forest",C7="PSFL","Forest",C7="PUFI","Forest",C7="RUHU","Open Woodland",C7="STJA","Forest",C7="WIWA","Scrub",C7="WREN","Scrub",C7="BEWR","Open Woodland",C7="OATI","Open Woodland",C7="SPTO","Scrub",C7="BUSH","Scrub",C7="WBNU","Forest",C7="DEJU","Forest",C7="LEGO","Open Woodland",C7="CALT","Scrub")</f>
        <v>Open Woodland</v>
      </c>
      <c r="H7" s="23">
        <v>4</v>
      </c>
      <c r="I7" s="23" t="s">
        <v>88</v>
      </c>
      <c r="J7" s="24">
        <v>10.199999999999999</v>
      </c>
      <c r="K7" s="24">
        <f>J7-$G$199</f>
        <v>10.199999999999999</v>
      </c>
      <c r="L7" t="s">
        <v>283</v>
      </c>
      <c r="M7" s="23" t="s">
        <v>266</v>
      </c>
      <c r="N7" s="23">
        <v>20000</v>
      </c>
      <c r="O7" s="23">
        <v>4.3010299956639813</v>
      </c>
      <c r="P7" s="23" cm="1">
        <f t="array" ref="P7">_xlfn.IFS(A7="FIL",1271,A7="JSP",1046,A7="LFY",225,A7="SLP",209,A7="TUP",48,A7="CCP",16,A7="PRO",225,A7="WHO",145,A7="WDP",80)</f>
        <v>145</v>
      </c>
      <c r="Q7" s="23">
        <f>LOG10(P7)</f>
        <v>2.1613680022349748</v>
      </c>
      <c r="R7" s="23">
        <v>11</v>
      </c>
      <c r="S7" s="23">
        <v>4</v>
      </c>
      <c r="T7" s="23">
        <v>4</v>
      </c>
      <c r="U7" s="23">
        <v>8</v>
      </c>
      <c r="V7" s="23">
        <v>19</v>
      </c>
      <c r="W7" s="23">
        <v>0.25</v>
      </c>
      <c r="X7" s="23">
        <v>2.0554855070000002</v>
      </c>
      <c r="Y7" s="23">
        <v>0.9105664</v>
      </c>
      <c r="Z7" s="23">
        <v>1.0511170000000001</v>
      </c>
      <c r="AA7" s="23">
        <v>3</v>
      </c>
      <c r="AB7" s="23">
        <v>38.299999999999997</v>
      </c>
      <c r="AC7" s="23">
        <f>AA7+AB7</f>
        <v>41.3</v>
      </c>
      <c r="AD7" s="23">
        <v>31</v>
      </c>
      <c r="AE7" s="23">
        <v>0.83870967740000002</v>
      </c>
      <c r="AF7" s="23">
        <f>IF(OR(AH7=1,AI7=1,AJ7=1,AK7=1,AL7=1),1,0)</f>
        <v>0</v>
      </c>
      <c r="AG7" s="23">
        <f>IF(OR(AH7=1,AI7=1,AJ7=1),1,0)</f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1</v>
      </c>
      <c r="AN7" s="23">
        <v>0</v>
      </c>
    </row>
    <row r="8" spans="1:40" ht="14.3">
      <c r="A8" s="23" t="s">
        <v>14</v>
      </c>
      <c r="B8" s="23">
        <v>0</v>
      </c>
      <c r="C8" s="23" t="s">
        <v>182</v>
      </c>
      <c r="D8" s="23" t="str" cm="1">
        <f t="array" ref="D8">_xlfn.IFS(C8="ALHU","Nectarivore",C8="ANHU","Nectarivore",C8="ATFL","Insectivore",C8="BLPH","Insectivore",C8="BRCR","Insectivore",C8="CASJ","Omnivore",C8="CAVI","Insectivore",C8="CBCH","Insectivore",C8="COHA","Carnivore",C8="HOFI","Granivore",C8="HOWR","Insectivore",C8="OCWA","Insectivore",C8="PSFL","Insectivore",C8="PUFI","Granivore",C8="RUHU","Nectarivore",C8="STJA","Omnivore",C8="WIWA","Insectivore",C8="WREN","Insectivore",C8="BEWR","Insectivore",C8="OATI","Insectivore",C8="SPTO","Omnivore",C8="BUSH","Insectivore",C8="WBNU","Insectivore",C8="DEJU","Granivore",C8="LEGO","Granivore",C8="CALT","Granivore")</f>
        <v>Granivore</v>
      </c>
      <c r="E8" s="23" t="str" cm="1">
        <f t="array" ref="E8">_xlfn.IFS(C8="ALHU","Foliage",C8="ANHU","Foliage",C8="ATFL","Aerial",C8="BLPH","Aerial",C8="BRCR","Bark",C8="CASJ","Ground",C8="CAVI","Foliage",C8="CBCH","Foliage",C8="COHA","Aerial",C8="HOFI","Ground",C8="HOWR","Foliage",C8="OCWA","Foliage",C8="PSFL","Aerial",C8="PUFI","Foliage",C8="RUHU","Foliage",C8="STJA","Ground",C8="WIWA","Foliage",C8="WREN","Foliage",C8="BEWR","Foliage",C8="OATI","Foliage",C8="SPTO","Ground",C8="BUSH","Foliage",C8="WBNU","Bark",C8="DEJU","Ground",C8="LEGO","Foliage",C8="CALT","Ground")</f>
        <v>Foliage</v>
      </c>
      <c r="F8" s="23" t="str" cm="1">
        <f t="array" ref="F8">_xlfn.IFS(C8="ALHU","Shrub",C8="ANHU","Tree",C8="ATFL","Cavity",C8="BLPH","Cliff",C8="BRCR","Tree",C8="CASJ","Tree",C8="CAVI","Tree",C8="CBCH","Cavity",C8="COHA","Tree",C8="HOFI","Tree",C8="HOWR","Cavity",C8="OCWA","Ground",C8="PSFL","Cavity",C8="PUFI","Tree",C8="RUHU","Tree",C8="STJA","Tree",C8="WIWA","Ground",C8="WREN","Shrub",C8="BEWR","Cavity",C8="OATI","Cavity",C8="SPTO","Ground",C8="BUSH","Tree",C8="WBNU","Cavity",C8="DEJU","Ground",C8="LEGO","Tree",C8="CALT","Shrub")</f>
        <v>Tree</v>
      </c>
      <c r="G8" s="23" t="str" cm="1">
        <f t="array" ref="G8">_xlfn.IFS(C8="ALHU","Open Woodland",C8="ANHU","Open Woodland",C8="ATFL","Open Woodland",C8="BLPH","Open Woodland",C8="BRCR","Forest",C8="CASJ","Scrub",C8="CAVI","Forest",C8="CBCH","Forest",C8="COHA","Forest",C8="HOFI","Towns",C8="HOWR","Open Woodland",C8="OCWA","Forest",C8="PSFL","Forest",C8="PUFI","Forest",C8="RUHU","Open Woodland",C8="STJA","Forest",C8="WIWA","Scrub",C8="WREN","Scrub",C8="BEWR","Open Woodland",C8="OATI","Open Woodland",C8="SPTO","Scrub",C8="BUSH","Scrub",C8="WBNU","Forest",C8="DEJU","Forest",C8="LEGO","Open Woodland",C8="CALT","Scrub")</f>
        <v>Open Woodland</v>
      </c>
      <c r="H8" s="23">
        <v>4</v>
      </c>
      <c r="I8" s="23" t="s">
        <v>92</v>
      </c>
      <c r="J8" s="24">
        <v>9.6</v>
      </c>
      <c r="K8" s="24">
        <f>J8-$G$199</f>
        <v>9.6</v>
      </c>
      <c r="L8"/>
      <c r="M8" s="23" t="s">
        <v>267</v>
      </c>
      <c r="N8" s="23">
        <v>20000</v>
      </c>
      <c r="O8" s="23">
        <v>4.3010299956639813</v>
      </c>
      <c r="P8" s="23" cm="1">
        <f t="array" ref="P8">_xlfn.IFS(A8="FIL",1271,A8="JSP",1046,A8="LFY",225,A8="SLP",209,A8="TUP",48,A8="CCP",16,A8="PRO",225,A8="WHO",145,A8="WDP",80)</f>
        <v>145</v>
      </c>
      <c r="Q8" s="23">
        <f>LOG10(P8)</f>
        <v>2.1613680022349748</v>
      </c>
      <c r="R8" s="23">
        <v>11</v>
      </c>
      <c r="S8" s="23">
        <v>4</v>
      </c>
      <c r="T8" s="23">
        <v>4</v>
      </c>
      <c r="U8" s="23">
        <v>8</v>
      </c>
      <c r="V8" s="23">
        <v>19</v>
      </c>
      <c r="W8" s="23">
        <v>0.25</v>
      </c>
      <c r="X8" s="23">
        <v>2.0554855070000002</v>
      </c>
      <c r="Y8" s="23">
        <v>0.9105664</v>
      </c>
      <c r="Z8" s="23">
        <v>1.0511170000000001</v>
      </c>
      <c r="AA8" s="23">
        <v>3</v>
      </c>
      <c r="AB8" s="23">
        <v>38.299999999999997</v>
      </c>
      <c r="AC8" s="23">
        <f>AA8+AB8</f>
        <v>41.3</v>
      </c>
      <c r="AD8" s="23">
        <v>31</v>
      </c>
      <c r="AE8" s="23">
        <v>0.83870967740000002</v>
      </c>
      <c r="AF8" s="23">
        <f>IF(OR(AH8=1,AI8=1,AJ8=1,AK8=1,AL8=1),1,0)</f>
        <v>1</v>
      </c>
      <c r="AG8" s="23">
        <f>IF(OR(AH8=1,AI8=1,AJ8=1),1,0)</f>
        <v>0</v>
      </c>
      <c r="AH8" s="23">
        <v>0</v>
      </c>
      <c r="AI8" s="23">
        <v>0</v>
      </c>
      <c r="AJ8" s="23">
        <v>0</v>
      </c>
      <c r="AK8" s="23">
        <v>1</v>
      </c>
      <c r="AL8" s="23">
        <v>0</v>
      </c>
      <c r="AM8" s="23">
        <v>0</v>
      </c>
      <c r="AN8" s="23">
        <v>0</v>
      </c>
    </row>
    <row r="9" spans="1:40" ht="14.3">
      <c r="A9" s="23" t="s">
        <v>14</v>
      </c>
      <c r="B9" s="23">
        <v>0</v>
      </c>
      <c r="C9" s="23" t="s">
        <v>184</v>
      </c>
      <c r="D9" s="23" t="str" cm="1">
        <f t="array" ref="D9">_xlfn.IFS(C9="ALHU","Nectarivore",C9="ANHU","Nectarivore",C9="ATFL","Insectivore",C9="BLPH","Insectivore",C9="BRCR","Insectivore",C9="CASJ","Omnivore",C9="CAVI","Insectivore",C9="CBCH","Insectivore",C9="COHA","Carnivore",C9="HOFI","Granivore",C9="HOWR","Insectivore",C9="OCWA","Insectivore",C9="PSFL","Insectivore",C9="PUFI","Granivore",C9="RUHU","Nectarivore",C9="STJA","Omnivore",C9="WIWA","Insectivore",C9="WREN","Insectivore",C9="BEWR","Insectivore",C9="OATI","Insectivore",C9="SPTO","Omnivore",C9="BUSH","Insectivore",C9="WBNU","Insectivore",C9="DEJU","Granivore",C9="LEGO","Granivore",C9="CALT","Granivore")</f>
        <v>Insectivore</v>
      </c>
      <c r="E9" s="23" t="str" cm="1">
        <f t="array" ref="E9">_xlfn.IFS(C9="ALHU","Foliage",C9="ANHU","Foliage",C9="ATFL","Aerial",C9="BLPH","Aerial",C9="BRCR","Bark",C9="CASJ","Ground",C9="CAVI","Foliage",C9="CBCH","Foliage",C9="COHA","Aerial",C9="HOFI","Ground",C9="HOWR","Foliage",C9="OCWA","Foliage",C9="PSFL","Aerial",C9="PUFI","Foliage",C9="RUHU","Foliage",C9="STJA","Ground",C9="WIWA","Foliage",C9="WREN","Foliage",C9="BEWR","Foliage",C9="OATI","Foliage",C9="SPTO","Ground",C9="BUSH","Foliage",C9="WBNU","Bark",C9="DEJU","Ground",C9="LEGO","Foliage",C9="CALT","Ground")</f>
        <v>Foliage</v>
      </c>
      <c r="F9" s="23" t="str" cm="1">
        <f t="array" ref="F9">_xlfn.IFS(C9="ALHU","Shrub",C9="ANHU","Tree",C9="ATFL","Cavity",C9="BLPH","Cliff",C9="BRCR","Tree",C9="CASJ","Tree",C9="CAVI","Tree",C9="CBCH","Cavity",C9="COHA","Tree",C9="HOFI","Tree",C9="HOWR","Cavity",C9="OCWA","Ground",C9="PSFL","Cavity",C9="PUFI","Tree",C9="RUHU","Tree",C9="STJA","Tree",C9="WIWA","Ground",C9="WREN","Shrub",C9="BEWR","Cavity",C9="OATI","Cavity",C9="SPTO","Ground",C9="BUSH","Tree",C9="WBNU","Cavity",C9="DEJU","Ground",C9="LEGO","Tree",C9="CALT","Shrub")</f>
        <v>Cavity</v>
      </c>
      <c r="G9" s="23" t="str" cm="1">
        <f t="array" ref="G9">_xlfn.IFS(C9="ALHU","Open Woodland",C9="ANHU","Open Woodland",C9="ATFL","Open Woodland",C9="BLPH","Open Woodland",C9="BRCR","Forest",C9="CASJ","Scrub",C9="CAVI","Forest",C9="CBCH","Forest",C9="COHA","Forest",C9="HOFI","Towns",C9="HOWR","Open Woodland",C9="OCWA","Forest",C9="PSFL","Forest",C9="PUFI","Forest",C9="RUHU","Open Woodland",C9="STJA","Forest",C9="WIWA","Scrub",C9="WREN","Scrub",C9="BEWR","Open Woodland",C9="OATI","Open Woodland",C9="SPTO","Scrub",C9="BUSH","Scrub",C9="WBNU","Forest",C9="DEJU","Forest",C9="LEGO","Open Woodland",C9="CALT","Scrub")</f>
        <v>Open Woodland</v>
      </c>
      <c r="H9" s="23">
        <v>4</v>
      </c>
      <c r="I9" s="23" t="s">
        <v>86</v>
      </c>
      <c r="J9" s="24">
        <v>15.6</v>
      </c>
      <c r="K9" s="24" t="e">
        <f>J9-G74</f>
        <v>#VALUE!</v>
      </c>
      <c r="L9"/>
      <c r="M9" s="23" t="s">
        <v>270</v>
      </c>
      <c r="N9" s="23">
        <v>20000</v>
      </c>
      <c r="O9" s="23">
        <v>4.3010299956639813</v>
      </c>
      <c r="P9" s="23" cm="1">
        <f t="array" ref="P9">_xlfn.IFS(A9="FIL",1271,A9="JSP",1046,A9="LFY",225,A9="SLP",209,A9="TUP",48,A9="CCP",16,A9="PRO",225,A9="WHO",145,A9="WDP",80)</f>
        <v>145</v>
      </c>
      <c r="Q9" s="23">
        <f>LOG10(P9)</f>
        <v>2.1613680022349748</v>
      </c>
      <c r="R9" s="23">
        <v>11</v>
      </c>
      <c r="S9" s="23">
        <v>4</v>
      </c>
      <c r="T9" s="23">
        <v>4</v>
      </c>
      <c r="U9" s="23">
        <v>8</v>
      </c>
      <c r="V9" s="23">
        <v>19</v>
      </c>
      <c r="W9" s="23">
        <v>0.25</v>
      </c>
      <c r="X9" s="23">
        <v>2.0554855070000002</v>
      </c>
      <c r="Y9" s="23">
        <v>0.9105664</v>
      </c>
      <c r="Z9" s="23">
        <v>1.0511170000000001</v>
      </c>
      <c r="AA9" s="23">
        <v>3</v>
      </c>
      <c r="AB9" s="23">
        <v>38.299999999999997</v>
      </c>
      <c r="AC9" s="23">
        <f>AA9+AB9</f>
        <v>41.3</v>
      </c>
      <c r="AD9" s="23">
        <v>31</v>
      </c>
      <c r="AE9" s="23">
        <v>0.83870967740000002</v>
      </c>
      <c r="AF9" s="23">
        <f>IF(OR(AH9=1,AI9=1,AJ9=1,AK9=1,AL9=1),1,0)</f>
        <v>0</v>
      </c>
      <c r="AG9" s="23">
        <f>IF(OR(AH9=1,AI9=1,AJ9=1),1,0)</f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</row>
    <row r="10" spans="1:40">
      <c r="A10" s="23" t="s">
        <v>14</v>
      </c>
      <c r="B10" s="23">
        <v>0</v>
      </c>
      <c r="C10" s="23" t="s">
        <v>182</v>
      </c>
      <c r="D10" s="23" t="str" cm="1">
        <f t="array" ref="D10">_xlfn.IFS(C10="ALHU","Nectarivore",C10="ANHU","Nectarivore",C10="ATFL","Insectivore",C10="BLPH","Insectivore",C10="BRCR","Insectivore",C10="CASJ","Omnivore",C10="CAVI","Insectivore",C10="CBCH","Insectivore",C10="COHA","Carnivore",C10="HOFI","Granivore",C10="HOWR","Insectivore",C10="OCWA","Insectivore",C10="PSFL","Insectivore",C10="PUFI","Granivore",C10="RUHU","Nectarivore",C10="STJA","Omnivore",C10="WIWA","Insectivore",C10="WREN","Insectivore",C10="BEWR","Insectivore",C10="OATI","Insectivore",C10="SPTO","Omnivore",C10="BUSH","Insectivore",C10="WBNU","Insectivore",C10="DEJU","Granivore",C10="LEGO","Granivore",C10="CALT","Granivore")</f>
        <v>Granivore</v>
      </c>
      <c r="E10" s="23" t="str" cm="1">
        <f t="array" ref="E10">_xlfn.IFS(C10="ALHU","Foliage",C10="ANHU","Foliage",C10="ATFL","Aerial",C10="BLPH","Aerial",C10="BRCR","Bark",C10="CASJ","Ground",C10="CAVI","Foliage",C10="CBCH","Foliage",C10="COHA","Aerial",C10="HOFI","Ground",C10="HOWR","Foliage",C10="OCWA","Foliage",C10="PSFL","Aerial",C10="PUFI","Foliage",C10="RUHU","Foliage",C10="STJA","Ground",C10="WIWA","Foliage",C10="WREN","Foliage",C10="BEWR","Foliage",C10="OATI","Foliage",C10="SPTO","Ground",C10="BUSH","Foliage",C10="WBNU","Bark",C10="DEJU","Ground",C10="LEGO","Foliage",C10="CALT","Ground")</f>
        <v>Foliage</v>
      </c>
      <c r="F10" s="23" t="str" cm="1">
        <f t="array" ref="F10">_xlfn.IFS(C10="ALHU","Shrub",C10="ANHU","Tree",C10="ATFL","Cavity",C10="BLPH","Cliff",C10="BRCR","Tree",C10="CASJ","Tree",C10="CAVI","Tree",C10="CBCH","Cavity",C10="COHA","Tree",C10="HOFI","Tree",C10="HOWR","Cavity",C10="OCWA","Ground",C10="PSFL","Cavity",C10="PUFI","Tree",C10="RUHU","Tree",C10="STJA","Tree",C10="WIWA","Ground",C10="WREN","Shrub",C10="BEWR","Cavity",C10="OATI","Cavity",C10="SPTO","Ground",C10="BUSH","Tree",C10="WBNU","Cavity",C10="DEJU","Ground",C10="LEGO","Tree",C10="CALT","Shrub")</f>
        <v>Tree</v>
      </c>
      <c r="G10" s="23" t="str" cm="1">
        <f t="array" ref="G10">_xlfn.IFS(C10="ALHU","Open Woodland",C10="ANHU","Open Woodland",C10="ATFL","Open Woodland",C10="BLPH","Open Woodland",C10="BRCR","Forest",C10="CASJ","Scrub",C10="CAVI","Forest",C10="CBCH","Forest",C10="COHA","Forest",C10="HOFI","Towns",C10="HOWR","Open Woodland",C10="OCWA","Forest",C10="PSFL","Forest",C10="PUFI","Forest",C10="RUHU","Open Woodland",C10="STJA","Forest",C10="WIWA","Scrub",C10="WREN","Scrub",C10="BEWR","Open Woodland",C10="OATI","Open Woodland",C10="SPTO","Scrub",C10="BUSH","Scrub",C10="WBNU","Forest",C10="DEJU","Forest",C10="LEGO","Open Woodland",C10="CALT","Scrub")</f>
        <v>Open Woodland</v>
      </c>
      <c r="H10" s="23">
        <v>5</v>
      </c>
      <c r="I10" s="23" t="s">
        <v>92</v>
      </c>
      <c r="J10" s="24">
        <v>10</v>
      </c>
      <c r="K10" s="24">
        <f>J10-$G$199</f>
        <v>10</v>
      </c>
      <c r="M10" s="23" t="s">
        <v>268</v>
      </c>
      <c r="N10" s="23">
        <v>20000</v>
      </c>
      <c r="O10" s="23">
        <v>4.3010299956639813</v>
      </c>
      <c r="P10" s="23" cm="1">
        <f t="array" ref="P10">_xlfn.IFS(A10="FIL",1271,A10="JSP",1046,A10="LFY",225,A10="SLP",209,A10="TUP",48,A10="CCP",16,A10="PRO",225,A10="WHO",145,A10="WDP",80)</f>
        <v>145</v>
      </c>
      <c r="Q10" s="23">
        <f>LOG10(P10)</f>
        <v>2.1613680022349748</v>
      </c>
      <c r="R10" s="23">
        <v>11</v>
      </c>
      <c r="S10" s="23">
        <v>4</v>
      </c>
      <c r="T10" s="23">
        <v>4</v>
      </c>
      <c r="U10" s="23">
        <v>8</v>
      </c>
      <c r="V10" s="23">
        <v>19</v>
      </c>
      <c r="W10" s="23">
        <v>0.25</v>
      </c>
      <c r="X10" s="23">
        <v>2.0554855070000002</v>
      </c>
      <c r="Y10" s="23">
        <v>0.9105664</v>
      </c>
      <c r="Z10" s="23">
        <v>1.0511170000000001</v>
      </c>
      <c r="AA10" s="23">
        <v>3</v>
      </c>
      <c r="AB10" s="23">
        <v>38.299999999999997</v>
      </c>
      <c r="AC10" s="23">
        <f>AA10+AB10</f>
        <v>41.3</v>
      </c>
      <c r="AD10" s="23">
        <v>31</v>
      </c>
      <c r="AE10" s="23">
        <v>0.83870967740000002</v>
      </c>
      <c r="AF10" s="23">
        <f>IF(OR(AH10=1,AI10=1,AJ10=1,AK10=1,AL10=1),1,0)</f>
        <v>1</v>
      </c>
      <c r="AG10" s="23">
        <f>IF(OR(AH10=1,AI10=1,AJ10=1),1,0)</f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1</v>
      </c>
      <c r="AM10" s="23">
        <v>1</v>
      </c>
      <c r="AN10" s="23">
        <v>0</v>
      </c>
    </row>
    <row r="11" spans="1:40">
      <c r="A11" s="23" t="s">
        <v>14</v>
      </c>
      <c r="B11" s="23">
        <v>0</v>
      </c>
      <c r="C11" s="23" t="s">
        <v>184</v>
      </c>
      <c r="D11" s="23" t="str" cm="1">
        <f t="array" ref="D11">_xlfn.IFS(C11="ALHU","Nectarivore",C11="ANHU","Nectarivore",C11="ATFL","Insectivore",C11="BLPH","Insectivore",C11="BRCR","Insectivore",C11="CASJ","Omnivore",C11="CAVI","Insectivore",C11="CBCH","Insectivore",C11="COHA","Carnivore",C11="HOFI","Granivore",C11="HOWR","Insectivore",C11="OCWA","Insectivore",C11="PSFL","Insectivore",C11="PUFI","Granivore",C11="RUHU","Nectarivore",C11="STJA","Omnivore",C11="WIWA","Insectivore",C11="WREN","Insectivore",C11="BEWR","Insectivore",C11="OATI","Insectivore",C11="SPTO","Omnivore",C11="BUSH","Insectivore",C11="WBNU","Insectivore",C11="DEJU","Granivore",C11="LEGO","Granivore",C11="CALT","Granivore")</f>
        <v>Insectivore</v>
      </c>
      <c r="E11" s="23" t="str" cm="1">
        <f t="array" ref="E11">_xlfn.IFS(C11="ALHU","Foliage",C11="ANHU","Foliage",C11="ATFL","Aerial",C11="BLPH","Aerial",C11="BRCR","Bark",C11="CASJ","Ground",C11="CAVI","Foliage",C11="CBCH","Foliage",C11="COHA","Aerial",C11="HOFI","Ground",C11="HOWR","Foliage",C11="OCWA","Foliage",C11="PSFL","Aerial",C11="PUFI","Foliage",C11="RUHU","Foliage",C11="STJA","Ground",C11="WIWA","Foliage",C11="WREN","Foliage",C11="BEWR","Foliage",C11="OATI","Foliage",C11="SPTO","Ground",C11="BUSH","Foliage",C11="WBNU","Bark",C11="DEJU","Ground",C11="LEGO","Foliage",C11="CALT","Ground")</f>
        <v>Foliage</v>
      </c>
      <c r="F11" s="23" t="str" cm="1">
        <f t="array" ref="F11">_xlfn.IFS(C11="ALHU","Shrub",C11="ANHU","Tree",C11="ATFL","Cavity",C11="BLPH","Cliff",C11="BRCR","Tree",C11="CASJ","Tree",C11="CAVI","Tree",C11="CBCH","Cavity",C11="COHA","Tree",C11="HOFI","Tree",C11="HOWR","Cavity",C11="OCWA","Ground",C11="PSFL","Cavity",C11="PUFI","Tree",C11="RUHU","Tree",C11="STJA","Tree",C11="WIWA","Ground",C11="WREN","Shrub",C11="BEWR","Cavity",C11="OATI","Cavity",C11="SPTO","Ground",C11="BUSH","Tree",C11="WBNU","Cavity",C11="DEJU","Ground",C11="LEGO","Tree",C11="CALT","Shrub")</f>
        <v>Cavity</v>
      </c>
      <c r="G11" s="23" t="str" cm="1">
        <f t="array" ref="G11">_xlfn.IFS(C11="ALHU","Open Woodland",C11="ANHU","Open Woodland",C11="ATFL","Open Woodland",C11="BLPH","Open Woodland",C11="BRCR","Forest",C11="CASJ","Scrub",C11="CAVI","Forest",C11="CBCH","Forest",C11="COHA","Forest",C11="HOFI","Towns",C11="HOWR","Open Woodland",C11="OCWA","Forest",C11="PSFL","Forest",C11="PUFI","Forest",C11="RUHU","Open Woodland",C11="STJA","Forest",C11="WIWA","Scrub",C11="WREN","Scrub",C11="BEWR","Open Woodland",C11="OATI","Open Woodland",C11="SPTO","Scrub",C11="BUSH","Scrub",C11="WBNU","Forest",C11="DEJU","Forest",C11="LEGO","Open Woodland",C11="CALT","Scrub")</f>
        <v>Open Woodland</v>
      </c>
      <c r="H11" s="23">
        <v>2</v>
      </c>
      <c r="I11" s="23" t="s">
        <v>86</v>
      </c>
      <c r="J11" s="24">
        <v>15.2</v>
      </c>
      <c r="K11" s="24" t="e">
        <f>J11-G76</f>
        <v>#VALUE!</v>
      </c>
      <c r="M11" s="23" t="s">
        <v>271</v>
      </c>
      <c r="N11" s="23">
        <v>20000</v>
      </c>
      <c r="O11" s="23">
        <v>4.3010299956639813</v>
      </c>
      <c r="P11" s="23" cm="1">
        <f t="array" ref="P11">_xlfn.IFS(A11="FIL",1271,A11="JSP",1046,A11="LFY",225,A11="SLP",209,A11="TUP",48,A11="CCP",16,A11="PRO",225,A11="WHO",145,A11="WDP",80)</f>
        <v>145</v>
      </c>
      <c r="Q11" s="23">
        <f>LOG10(P11)</f>
        <v>2.1613680022349748</v>
      </c>
      <c r="R11" s="23">
        <v>11</v>
      </c>
      <c r="S11" s="23">
        <v>4</v>
      </c>
      <c r="T11" s="23">
        <v>4</v>
      </c>
      <c r="U11" s="23">
        <v>8</v>
      </c>
      <c r="V11" s="23">
        <v>19</v>
      </c>
      <c r="W11" s="23">
        <v>0.25</v>
      </c>
      <c r="X11" s="23">
        <v>2.0554855070000002</v>
      </c>
      <c r="Y11" s="23">
        <v>0.9105664</v>
      </c>
      <c r="Z11" s="23">
        <v>1.0511170000000001</v>
      </c>
      <c r="AA11" s="23">
        <v>3</v>
      </c>
      <c r="AB11" s="23">
        <v>38.299999999999997</v>
      </c>
      <c r="AC11" s="23">
        <f>AA11+AB11</f>
        <v>41.3</v>
      </c>
      <c r="AD11" s="23">
        <v>31</v>
      </c>
      <c r="AE11" s="23">
        <v>0.83870967740000002</v>
      </c>
      <c r="AF11" s="23">
        <f>IF(OR(AH11=1,AI11=1,AJ11=1,AK11=1,AL11=1),1,0)</f>
        <v>0</v>
      </c>
      <c r="AG11" s="23">
        <f>IF(OR(AH11=1,AI11=1,AJ11=1),1,0)</f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</row>
    <row r="12" spans="1:40">
      <c r="A12" s="23" t="s">
        <v>14</v>
      </c>
      <c r="B12" s="23">
        <v>0</v>
      </c>
      <c r="C12" s="23" t="s">
        <v>182</v>
      </c>
      <c r="D12" s="23" t="str" cm="1">
        <f t="array" ref="D12">_xlfn.IFS(C12="ALHU","Nectarivore",C12="ANHU","Nectarivore",C12="ATFL","Insectivore",C12="BLPH","Insectivore",C12="BRCR","Insectivore",C12="CASJ","Omnivore",C12="CAVI","Insectivore",C12="CBCH","Insectivore",C12="COHA","Carnivore",C12="HOFI","Granivore",C12="HOWR","Insectivore",C12="OCWA","Insectivore",C12="PSFL","Insectivore",C12="PUFI","Granivore",C12="RUHU","Nectarivore",C12="STJA","Omnivore",C12="WIWA","Insectivore",C12="WREN","Insectivore",C12="BEWR","Insectivore",C12="OATI","Insectivore",C12="SPTO","Omnivore",C12="BUSH","Insectivore",C12="WBNU","Insectivore",C12="DEJU","Granivore",C12="LEGO","Granivore",C12="CALT","Granivore")</f>
        <v>Granivore</v>
      </c>
      <c r="E12" s="23" t="str" cm="1">
        <f t="array" ref="E12">_xlfn.IFS(C12="ALHU","Foliage",C12="ANHU","Foliage",C12="ATFL","Aerial",C12="BLPH","Aerial",C12="BRCR","Bark",C12="CASJ","Ground",C12="CAVI","Foliage",C12="CBCH","Foliage",C12="COHA","Aerial",C12="HOFI","Ground",C12="HOWR","Foliage",C12="OCWA","Foliage",C12="PSFL","Aerial",C12="PUFI","Foliage",C12="RUHU","Foliage",C12="STJA","Ground",C12="WIWA","Foliage",C12="WREN","Foliage",C12="BEWR","Foliage",C12="OATI","Foliage",C12="SPTO","Ground",C12="BUSH","Foliage",C12="WBNU","Bark",C12="DEJU","Ground",C12="LEGO","Foliage",C12="CALT","Ground")</f>
        <v>Foliage</v>
      </c>
      <c r="F12" s="23" t="str" cm="1">
        <f t="array" ref="F12">_xlfn.IFS(C12="ALHU","Shrub",C12="ANHU","Tree",C12="ATFL","Cavity",C12="BLPH","Cliff",C12="BRCR","Tree",C12="CASJ","Tree",C12="CAVI","Tree",C12="CBCH","Cavity",C12="COHA","Tree",C12="HOFI","Tree",C12="HOWR","Cavity",C12="OCWA","Ground",C12="PSFL","Cavity",C12="PUFI","Tree",C12="RUHU","Tree",C12="STJA","Tree",C12="WIWA","Ground",C12="WREN","Shrub",C12="BEWR","Cavity",C12="OATI","Cavity",C12="SPTO","Ground",C12="BUSH","Tree",C12="WBNU","Cavity",C12="DEJU","Ground",C12="LEGO","Tree",C12="CALT","Shrub")</f>
        <v>Tree</v>
      </c>
      <c r="G12" s="23" t="str" cm="1">
        <f t="array" ref="G12">_xlfn.IFS(C12="ALHU","Open Woodland",C12="ANHU","Open Woodland",C12="ATFL","Open Woodland",C12="BLPH","Open Woodland",C12="BRCR","Forest",C12="CASJ","Scrub",C12="CAVI","Forest",C12="CBCH","Forest",C12="COHA","Forest",C12="HOFI","Towns",C12="HOWR","Open Woodland",C12="OCWA","Forest",C12="PSFL","Forest",C12="PUFI","Forest",C12="RUHU","Open Woodland",C12="STJA","Forest",C12="WIWA","Scrub",C12="WREN","Scrub",C12="BEWR","Open Woodland",C12="OATI","Open Woodland",C12="SPTO","Scrub",C12="BUSH","Scrub",C12="WBNU","Forest",C12="DEJU","Forest",C12="LEGO","Open Woodland",C12="CALT","Scrub")</f>
        <v>Open Woodland</v>
      </c>
      <c r="H12" s="23">
        <v>4</v>
      </c>
      <c r="I12" s="23" t="s">
        <v>88</v>
      </c>
      <c r="J12" s="24">
        <v>9.8000000000000007</v>
      </c>
      <c r="K12" s="24">
        <f>J12-$G$199</f>
        <v>9.8000000000000007</v>
      </c>
      <c r="M12" s="23" t="s">
        <v>269</v>
      </c>
      <c r="N12" s="23">
        <v>20000</v>
      </c>
      <c r="O12" s="23">
        <v>4.3010299956639813</v>
      </c>
      <c r="P12" s="23" cm="1">
        <f t="array" ref="P12">_xlfn.IFS(A12="FIL",1271,A12="JSP",1046,A12="LFY",225,A12="SLP",209,A12="TUP",48,A12="CCP",16,A12="PRO",225,A12="WHO",145,A12="WDP",80)</f>
        <v>145</v>
      </c>
      <c r="Q12" s="23">
        <f>LOG10(P12)</f>
        <v>2.1613680022349748</v>
      </c>
      <c r="R12" s="23">
        <v>11</v>
      </c>
      <c r="S12" s="23">
        <v>4</v>
      </c>
      <c r="T12" s="23">
        <v>4</v>
      </c>
      <c r="U12" s="23">
        <v>8</v>
      </c>
      <c r="V12" s="23">
        <v>19</v>
      </c>
      <c r="W12" s="23">
        <v>0.25</v>
      </c>
      <c r="X12" s="23">
        <v>2.0554855070000002</v>
      </c>
      <c r="Y12" s="23">
        <v>0.9105664</v>
      </c>
      <c r="Z12" s="23">
        <v>1.0511170000000001</v>
      </c>
      <c r="AA12" s="23">
        <v>3</v>
      </c>
      <c r="AB12" s="23">
        <v>38.299999999999997</v>
      </c>
      <c r="AC12" s="23">
        <f>AA12+AB12</f>
        <v>41.3</v>
      </c>
      <c r="AD12" s="23">
        <v>31</v>
      </c>
      <c r="AE12" s="23">
        <v>0.83870967740000002</v>
      </c>
      <c r="AF12" s="23">
        <f>IF(OR(AH12=1,AI12=1,AJ12=1,AK12=1,AL12=1),1,0)</f>
        <v>1</v>
      </c>
      <c r="AG12" s="23">
        <f>IF(OR(AH12=1,AI12=1,AJ12=1),1,0)</f>
        <v>0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0</v>
      </c>
      <c r="AN12" s="23">
        <v>0</v>
      </c>
    </row>
    <row r="13" spans="1:40">
      <c r="A13" s="23" t="s">
        <v>14</v>
      </c>
      <c r="B13" s="23">
        <v>0</v>
      </c>
      <c r="C13" s="23" t="s">
        <v>96</v>
      </c>
      <c r="D13" s="23" t="str" cm="1">
        <f t="array" ref="D13">_xlfn.IFS(C13="ALHU","Nectarivore",C13="ANHU","Nectarivore",C13="ATFL","Insectivore",C13="BLPH","Insectivore",C13="BRCR","Insectivore",C13="CASJ","Omnivore",C13="CAVI","Insectivore",C13="CBCH","Insectivore",C13="COHA","Carnivore",C13="HOFI","Granivore",C13="HOWR","Insectivore",C13="OCWA","Insectivore",C13="PSFL","Insectivore",C13="PUFI","Granivore",C13="RUHU","Nectarivore",C13="STJA","Omnivore",C13="WIWA","Insectivore",C13="WREN","Insectivore",C13="BEWR","Insectivore",C13="OATI","Insectivore",C13="SPTO","Omnivore",C13="BUSH","Insectivore",C13="WBNU","Insectivore",C13="DEJU","Granivore",C13="LEGO","Granivore",C13="CALT","Granivore")</f>
        <v>Granivore</v>
      </c>
      <c r="E13" s="23" t="str" cm="1">
        <f t="array" ref="E13">_xlfn.IFS(C13="ALHU","Foliage",C13="ANHU","Foliage",C13="ATFL","Aerial",C13="BLPH","Aerial",C13="BRCR","Bark",C13="CASJ","Ground",C13="CAVI","Foliage",C13="CBCH","Foliage",C13="COHA","Aerial",C13="HOFI","Ground",C13="HOWR","Foliage",C13="OCWA","Foliage",C13="PSFL","Aerial",C13="PUFI","Foliage",C13="RUHU","Foliage",C13="STJA","Ground",C13="WIWA","Foliage",C13="WREN","Foliage",C13="BEWR","Foliage",C13="OATI","Foliage",C13="SPTO","Ground",C13="BUSH","Foliage",C13="WBNU","Bark",C13="DEJU","Ground",C13="LEGO","Foliage",C13="CALT","Ground")</f>
        <v>Ground</v>
      </c>
      <c r="F13" s="23" t="str" cm="1">
        <f t="array" ref="F13">_xlfn.IFS(C13="ALHU","Shrub",C13="ANHU","Tree",C13="ATFL","Cavity",C13="BLPH","Cliff",C13="BRCR","Tree",C13="CASJ","Tree",C13="CAVI","Tree",C13="CBCH","Cavity",C13="COHA","Tree",C13="HOFI","Tree",C13="HOWR","Cavity",C13="OCWA","Ground",C13="PSFL","Cavity",C13="PUFI","Tree",C13="RUHU","Tree",C13="STJA","Tree",C13="WIWA","Ground",C13="WREN","Shrub",C13="BEWR","Cavity",C13="OATI","Cavity",C13="SPTO","Ground",C13="BUSH","Tree",C13="WBNU","Cavity",C13="DEJU","Ground",C13="LEGO","Tree",C13="CALT","Shrub")</f>
        <v>Ground</v>
      </c>
      <c r="G13" s="23" t="str" cm="1">
        <f t="array" ref="G13">_xlfn.IFS(C13="ALHU","Open Woodland",C13="ANHU","Open Woodland",C13="ATFL","Open Woodland",C13="BLPH","Open Woodland",C13="BRCR","Forest",C13="CASJ","Scrub",C13="CAVI","Forest",C13="CBCH","Forest",C13="COHA","Forest",C13="HOFI","Towns",C13="HOWR","Open Woodland",C13="OCWA","Forest",C13="PSFL","Forest",C13="PUFI","Forest",C13="RUHU","Open Woodland",C13="STJA","Forest",C13="WIWA","Scrub",C13="WREN","Scrub",C13="BEWR","Open Woodland",C13="OATI","Open Woodland",C13="SPTO","Scrub",C13="BUSH","Scrub",C13="WBNU","Forest",C13="DEJU","Forest",C13="LEGO","Open Woodland",C13="CALT","Scrub")</f>
        <v>Forest</v>
      </c>
      <c r="H13" s="23">
        <v>1</v>
      </c>
      <c r="I13" s="23" t="s">
        <v>92</v>
      </c>
      <c r="J13" s="24">
        <v>16.100000000000001</v>
      </c>
      <c r="K13" s="24">
        <f>J13-$G$196</f>
        <v>16.100000000000001</v>
      </c>
      <c r="M13" s="23" t="s">
        <v>261</v>
      </c>
      <c r="N13" s="23">
        <v>20000</v>
      </c>
      <c r="O13" s="23">
        <v>4.3010299956639813</v>
      </c>
      <c r="P13" s="23" cm="1">
        <f t="array" ref="P13">_xlfn.IFS(A13="FIL",1271,A13="JSP",1046,A13="LFY",225,A13="SLP",209,A13="TUP",48,A13="CCP",16,A13="PRO",225,A13="WHO",145,A13="WDP",80)</f>
        <v>145</v>
      </c>
      <c r="Q13" s="23">
        <f>LOG10(P13)</f>
        <v>2.1613680022349748</v>
      </c>
      <c r="R13" s="23">
        <v>11</v>
      </c>
      <c r="S13" s="23">
        <v>4</v>
      </c>
      <c r="T13" s="23">
        <v>4</v>
      </c>
      <c r="U13" s="23">
        <v>8</v>
      </c>
      <c r="V13" s="23">
        <v>19</v>
      </c>
      <c r="W13" s="23">
        <v>0.25</v>
      </c>
      <c r="X13" s="23">
        <v>2.0554855070000002</v>
      </c>
      <c r="Y13" s="23">
        <v>0.9105664</v>
      </c>
      <c r="Z13" s="23">
        <v>1.0511170000000001</v>
      </c>
      <c r="AA13" s="23">
        <v>3</v>
      </c>
      <c r="AB13" s="23">
        <v>38.299999999999997</v>
      </c>
      <c r="AC13" s="23">
        <f>AA13+AB13</f>
        <v>41.3</v>
      </c>
      <c r="AD13" s="23">
        <v>31</v>
      </c>
      <c r="AE13" s="23">
        <v>0.83870967740000002</v>
      </c>
      <c r="AF13" s="23">
        <f>IF(OR(AH13=1,AI13=1,AJ13=1,AK13=1,AL13=1),1,0)</f>
        <v>1</v>
      </c>
      <c r="AG13" s="23">
        <f>IF(OR(AH13=1,AI13=1,AJ13=1),1,0)</f>
        <v>0</v>
      </c>
      <c r="AH13" s="23">
        <v>0</v>
      </c>
      <c r="AI13" s="23">
        <v>0</v>
      </c>
      <c r="AJ13" s="23">
        <v>0</v>
      </c>
      <c r="AK13" s="23">
        <v>1</v>
      </c>
      <c r="AL13" s="23">
        <v>0</v>
      </c>
      <c r="AM13" s="23">
        <v>1</v>
      </c>
      <c r="AN13" s="23">
        <v>0</v>
      </c>
    </row>
    <row r="14" spans="1:40">
      <c r="A14" s="23" t="s">
        <v>14</v>
      </c>
      <c r="B14" s="23">
        <v>0</v>
      </c>
      <c r="C14" s="23" t="s">
        <v>167</v>
      </c>
      <c r="D14" s="23" t="str" cm="1">
        <f t="array" ref="D14">_xlfn.IFS(C14="ALHU","Nectarivore",C14="ANHU","Nectarivore",C14="ATFL","Insectivore",C14="BLPH","Insectivore",C14="BRCR","Insectivore",C14="CASJ","Omnivore",C14="CAVI","Insectivore",C14="CBCH","Insectivore",C14="COHA","Carnivore",C14="HOFI","Granivore",C14="HOWR","Insectivore",C14="OCWA","Insectivore",C14="PSFL","Insectivore",C14="PUFI","Granivore",C14="RUHU","Nectarivore",C14="STJA","Omnivore",C14="WIWA","Insectivore",C14="WREN","Insectivore",C14="BEWR","Insectivore",C14="OATI","Insectivore",C14="SPTO","Omnivore",C14="BUSH","Insectivore",C14="WBNU","Insectivore",C14="DEJU","Granivore",C14="LEGO","Granivore",C14="CALT","Granivore")</f>
        <v>Omnivore</v>
      </c>
      <c r="E14" s="23" t="str" cm="1">
        <f t="array" ref="E14">_xlfn.IFS(C14="ALHU","Foliage",C14="ANHU","Foliage",C14="ATFL","Aerial",C14="BLPH","Aerial",C14="BRCR","Bark",C14="CASJ","Ground",C14="CAVI","Foliage",C14="CBCH","Foliage",C14="COHA","Aerial",C14="HOFI","Ground",C14="HOWR","Foliage",C14="OCWA","Foliage",C14="PSFL","Aerial",C14="PUFI","Foliage",C14="RUHU","Foliage",C14="STJA","Ground",C14="WIWA","Foliage",C14="WREN","Foliage",C14="BEWR","Foliage",C14="OATI","Foliage",C14="SPTO","Ground",C14="BUSH","Foliage",C14="WBNU","Bark",C14="DEJU","Ground",C14="LEGO","Foliage",C14="CALT","Ground")</f>
        <v>Ground</v>
      </c>
      <c r="F14" s="23" t="str" cm="1">
        <f t="array" ref="F14">_xlfn.IFS(C14="ALHU","Shrub",C14="ANHU","Tree",C14="ATFL","Cavity",C14="BLPH","Cliff",C14="BRCR","Tree",C14="CASJ","Tree",C14="CAVI","Tree",C14="CBCH","Cavity",C14="COHA","Tree",C14="HOFI","Tree",C14="HOWR","Cavity",C14="OCWA","Ground",C14="PSFL","Cavity",C14="PUFI","Tree",C14="RUHU","Tree",C14="STJA","Tree",C14="WIWA","Ground",C14="WREN","Shrub",C14="BEWR","Cavity",C14="OATI","Cavity",C14="SPTO","Ground",C14="BUSH","Tree",C14="WBNU","Cavity",C14="DEJU","Ground",C14="LEGO","Tree",C14="CALT","Shrub")</f>
        <v>Ground</v>
      </c>
      <c r="G14" s="23" t="str" cm="1">
        <f t="array" ref="G14">_xlfn.IFS(C14="ALHU","Open Woodland",C14="ANHU","Open Woodland",C14="ATFL","Open Woodland",C14="BLPH","Open Woodland",C14="BRCR","Forest",C14="CASJ","Scrub",C14="CAVI","Forest",C14="CBCH","Forest",C14="COHA","Forest",C14="HOFI","Towns",C14="HOWR","Open Woodland",C14="OCWA","Forest",C14="PSFL","Forest",C14="PUFI","Forest",C14="RUHU","Open Woodland",C14="STJA","Forest",C14="WIWA","Scrub",C14="WREN","Scrub",C14="BEWR","Open Woodland",C14="OATI","Open Woodland",C14="SPTO","Scrub",C14="BUSH","Scrub",C14="WBNU","Forest",C14="DEJU","Forest",C14="LEGO","Open Woodland",C14="CALT","Scrub")</f>
        <v>Scrub</v>
      </c>
      <c r="H14" s="23">
        <v>1</v>
      </c>
      <c r="I14" s="23" t="s">
        <v>92</v>
      </c>
      <c r="J14" s="24">
        <v>38.200000000000003</v>
      </c>
      <c r="K14" s="24">
        <f>J14-$G$204</f>
        <v>38.200000000000003</v>
      </c>
      <c r="M14" s="23" t="s">
        <v>277</v>
      </c>
      <c r="N14" s="23">
        <v>20000</v>
      </c>
      <c r="O14" s="23">
        <v>4.3010299956639813</v>
      </c>
      <c r="P14" s="23" cm="1">
        <f t="array" ref="P14">_xlfn.IFS(A14="FIL",1271,A14="JSP",1046,A14="LFY",225,A14="SLP",209,A14="TUP",48,A14="CCP",16,A14="PRO",225,A14="WHO",145,A14="WDP",80)</f>
        <v>145</v>
      </c>
      <c r="Q14" s="23">
        <f>LOG10(P14)</f>
        <v>2.1613680022349748</v>
      </c>
      <c r="R14" s="23">
        <v>11</v>
      </c>
      <c r="S14" s="23">
        <v>4</v>
      </c>
      <c r="T14" s="23">
        <v>4</v>
      </c>
      <c r="U14" s="23">
        <v>8</v>
      </c>
      <c r="V14" s="23">
        <v>19</v>
      </c>
      <c r="W14" s="23">
        <v>0.25</v>
      </c>
      <c r="X14" s="23">
        <v>2.0554855070000002</v>
      </c>
      <c r="Y14" s="23">
        <v>0.9105664</v>
      </c>
      <c r="Z14" s="23">
        <v>1.0511170000000001</v>
      </c>
      <c r="AA14" s="23">
        <v>3</v>
      </c>
      <c r="AB14" s="23">
        <v>38.299999999999997</v>
      </c>
      <c r="AC14" s="23">
        <f>AA14+AB14</f>
        <v>41.3</v>
      </c>
      <c r="AD14" s="23">
        <v>31</v>
      </c>
      <c r="AE14" s="23">
        <v>0.83870967740000002</v>
      </c>
      <c r="AF14" s="23">
        <f>IF(OR(AH14=1,AI14=1,AJ14=1,AK14=1,AL14=1),1,0)</f>
        <v>1</v>
      </c>
      <c r="AG14" s="23">
        <f>IF(OR(AH14=1,AI14=1,AJ14=1),1,0)</f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1</v>
      </c>
      <c r="AM14" s="23">
        <v>1</v>
      </c>
      <c r="AN14" s="23">
        <v>0</v>
      </c>
    </row>
    <row r="15" spans="1:40">
      <c r="A15" s="23" t="s">
        <v>14</v>
      </c>
      <c r="B15" s="23">
        <v>0</v>
      </c>
      <c r="C15" s="23" t="s">
        <v>184</v>
      </c>
      <c r="D15" s="23" t="str" cm="1">
        <f t="array" ref="D15">_xlfn.IFS(C15="ALHU","Nectarivore",C15="ANHU","Nectarivore",C15="ATFL","Insectivore",C15="BLPH","Insectivore",C15="BRCR","Insectivore",C15="CASJ","Omnivore",C15="CAVI","Insectivore",C15="CBCH","Insectivore",C15="COHA","Carnivore",C15="HOFI","Granivore",C15="HOWR","Insectivore",C15="OCWA","Insectivore",C15="PSFL","Insectivore",C15="PUFI","Granivore",C15="RUHU","Nectarivore",C15="STJA","Omnivore",C15="WIWA","Insectivore",C15="WREN","Insectivore",C15="BEWR","Insectivore",C15="OATI","Insectivore",C15="SPTO","Omnivore",C15="BUSH","Insectivore",C15="WBNU","Insectivore",C15="DEJU","Granivore",C15="LEGO","Granivore",C15="CALT","Granivore")</f>
        <v>Insectivore</v>
      </c>
      <c r="E15" s="23" t="str" cm="1">
        <f t="array" ref="E15">_xlfn.IFS(C15="ALHU","Foliage",C15="ANHU","Foliage",C15="ATFL","Aerial",C15="BLPH","Aerial",C15="BRCR","Bark",C15="CASJ","Ground",C15="CAVI","Foliage",C15="CBCH","Foliage",C15="COHA","Aerial",C15="HOFI","Ground",C15="HOWR","Foliage",C15="OCWA","Foliage",C15="PSFL","Aerial",C15="PUFI","Foliage",C15="RUHU","Foliage",C15="STJA","Ground",C15="WIWA","Foliage",C15="WREN","Foliage",C15="BEWR","Foliage",C15="OATI","Foliage",C15="SPTO","Ground",C15="BUSH","Foliage",C15="WBNU","Bark",C15="DEJU","Ground",C15="LEGO","Foliage",C15="CALT","Ground")</f>
        <v>Foliage</v>
      </c>
      <c r="F15" s="23" t="str" cm="1">
        <f t="array" ref="F15">_xlfn.IFS(C15="ALHU","Shrub",C15="ANHU","Tree",C15="ATFL","Cavity",C15="BLPH","Cliff",C15="BRCR","Tree",C15="CASJ","Tree",C15="CAVI","Tree",C15="CBCH","Cavity",C15="COHA","Tree",C15="HOFI","Tree",C15="HOWR","Cavity",C15="OCWA","Ground",C15="PSFL","Cavity",C15="PUFI","Tree",C15="RUHU","Tree",C15="STJA","Tree",C15="WIWA","Ground",C15="WREN","Shrub",C15="BEWR","Cavity",C15="OATI","Cavity",C15="SPTO","Ground",C15="BUSH","Tree",C15="WBNU","Cavity",C15="DEJU","Ground",C15="LEGO","Tree",C15="CALT","Shrub")</f>
        <v>Cavity</v>
      </c>
      <c r="G15" s="23" t="str" cm="1">
        <f t="array" ref="G15">_xlfn.IFS(C15="ALHU","Open Woodland",C15="ANHU","Open Woodland",C15="ATFL","Open Woodland",C15="BLPH","Open Woodland",C15="BRCR","Forest",C15="CASJ","Scrub",C15="CAVI","Forest",C15="CBCH","Forest",C15="COHA","Forest",C15="HOFI","Towns",C15="HOWR","Open Woodland",C15="OCWA","Forest",C15="PSFL","Forest",C15="PUFI","Forest",C15="RUHU","Open Woodland",C15="STJA","Forest",C15="WIWA","Scrub",C15="WREN","Scrub",C15="BEWR","Open Woodland",C15="OATI","Open Woodland",C15="SPTO","Scrub",C15="BUSH","Scrub",C15="WBNU","Forest",C15="DEJU","Forest",C15="LEGO","Open Woodland",C15="CALT","Scrub")</f>
        <v>Open Woodland</v>
      </c>
      <c r="H15" s="23">
        <v>5</v>
      </c>
      <c r="I15" s="23" t="s">
        <v>92</v>
      </c>
      <c r="J15" s="24">
        <v>17.5</v>
      </c>
      <c r="K15" s="24" t="e">
        <f>J15-G80</f>
        <v>#VALUE!</v>
      </c>
      <c r="M15" s="23" t="s">
        <v>272</v>
      </c>
      <c r="N15" s="23">
        <v>20000</v>
      </c>
      <c r="O15" s="23">
        <v>4.3010299956639813</v>
      </c>
      <c r="P15" s="23" cm="1">
        <f t="array" ref="P15">_xlfn.IFS(A15="FIL",1271,A15="JSP",1046,A15="LFY",225,A15="SLP",209,A15="TUP",48,A15="CCP",16,A15="PRO",225,A15="WHO",145,A15="WDP",80)</f>
        <v>145</v>
      </c>
      <c r="Q15" s="23">
        <f>LOG10(P15)</f>
        <v>2.1613680022349748</v>
      </c>
      <c r="R15" s="23">
        <v>11</v>
      </c>
      <c r="S15" s="23">
        <v>4</v>
      </c>
      <c r="T15" s="23">
        <v>4</v>
      </c>
      <c r="U15" s="23">
        <v>8</v>
      </c>
      <c r="V15" s="23">
        <v>19</v>
      </c>
      <c r="W15" s="23">
        <v>0.25</v>
      </c>
      <c r="X15" s="23">
        <v>2.0554855070000002</v>
      </c>
      <c r="Y15" s="23">
        <v>0.9105664</v>
      </c>
      <c r="Z15" s="23">
        <v>1.0511170000000001</v>
      </c>
      <c r="AA15" s="23">
        <v>3</v>
      </c>
      <c r="AB15" s="23">
        <v>38.299999999999997</v>
      </c>
      <c r="AC15" s="23">
        <f>AA15+AB15</f>
        <v>41.3</v>
      </c>
      <c r="AD15" s="23">
        <v>31</v>
      </c>
      <c r="AE15" s="23">
        <v>0.83870967740000002</v>
      </c>
      <c r="AF15" s="23">
        <f>IF(OR(AH15=1,AI15=1,AJ15=1,AK15=1,AL15=1),1,0)</f>
        <v>0</v>
      </c>
      <c r="AG15" s="23">
        <f>IF(OR(AH15=1,AI15=1,AJ15=1),1,0)</f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</row>
    <row r="16" spans="1:40" ht="14.3">
      <c r="A16" s="23" t="s">
        <v>14</v>
      </c>
      <c r="B16" s="23">
        <v>0</v>
      </c>
      <c r="C16" s="23" t="s">
        <v>96</v>
      </c>
      <c r="D16" s="23" t="str" cm="1">
        <f t="array" ref="D16">_xlfn.IFS(C16="ALHU","Nectarivore",C16="ANHU","Nectarivore",C16="ATFL","Insectivore",C16="BLPH","Insectivore",C16="BRCR","Insectivore",C16="CASJ","Omnivore",C16="CAVI","Insectivore",C16="CBCH","Insectivore",C16="COHA","Carnivore",C16="HOFI","Granivore",C16="HOWR","Insectivore",C16="OCWA","Insectivore",C16="PSFL","Insectivore",C16="PUFI","Granivore",C16="RUHU","Nectarivore",C16="STJA","Omnivore",C16="WIWA","Insectivore",C16="WREN","Insectivore",C16="BEWR","Insectivore",C16="OATI","Insectivore",C16="SPTO","Omnivore",C16="BUSH","Insectivore",C16="WBNU","Insectivore",C16="DEJU","Granivore",C16="LEGO","Granivore",C16="CALT","Granivore")</f>
        <v>Granivore</v>
      </c>
      <c r="E16" s="23" t="str" cm="1">
        <f t="array" ref="E16">_xlfn.IFS(C16="ALHU","Foliage",C16="ANHU","Foliage",C16="ATFL","Aerial",C16="BLPH","Aerial",C16="BRCR","Bark",C16="CASJ","Ground",C16="CAVI","Foliage",C16="CBCH","Foliage",C16="COHA","Aerial",C16="HOFI","Ground",C16="HOWR","Foliage",C16="OCWA","Foliage",C16="PSFL","Aerial",C16="PUFI","Foliage",C16="RUHU","Foliage",C16="STJA","Ground",C16="WIWA","Foliage",C16="WREN","Foliage",C16="BEWR","Foliage",C16="OATI","Foliage",C16="SPTO","Ground",C16="BUSH","Foliage",C16="WBNU","Bark",C16="DEJU","Ground",C16="LEGO","Foliage",C16="CALT","Ground")</f>
        <v>Ground</v>
      </c>
      <c r="F16" s="23" t="str" cm="1">
        <f t="array" ref="F16">_xlfn.IFS(C16="ALHU","Shrub",C16="ANHU","Tree",C16="ATFL","Cavity",C16="BLPH","Cliff",C16="BRCR","Tree",C16="CASJ","Tree",C16="CAVI","Tree",C16="CBCH","Cavity",C16="COHA","Tree",C16="HOFI","Tree",C16="HOWR","Cavity",C16="OCWA","Ground",C16="PSFL","Cavity",C16="PUFI","Tree",C16="RUHU","Tree",C16="STJA","Tree",C16="WIWA","Ground",C16="WREN","Shrub",C16="BEWR","Cavity",C16="OATI","Cavity",C16="SPTO","Ground",C16="BUSH","Tree",C16="WBNU","Cavity",C16="DEJU","Ground",C16="LEGO","Tree",C16="CALT","Shrub")</f>
        <v>Ground</v>
      </c>
      <c r="G16" s="23" t="str" cm="1">
        <f t="array" ref="G16">_xlfn.IFS(C16="ALHU","Open Woodland",C16="ANHU","Open Woodland",C16="ATFL","Open Woodland",C16="BLPH","Open Woodland",C16="BRCR","Forest",C16="CASJ","Scrub",C16="CAVI","Forest",C16="CBCH","Forest",C16="COHA","Forest",C16="HOFI","Towns",C16="HOWR","Open Woodland",C16="OCWA","Forest",C16="PSFL","Forest",C16="PUFI","Forest",C16="RUHU","Open Woodland",C16="STJA","Forest",C16="WIWA","Scrub",C16="WREN","Scrub",C16="BEWR","Open Woodland",C16="OATI","Open Woodland",C16="SPTO","Scrub",C16="BUSH","Scrub",C16="WBNU","Forest",C16="DEJU","Forest",C16="LEGO","Open Woodland",C16="CALT","Scrub")</f>
        <v>Forest</v>
      </c>
      <c r="H16" s="23">
        <v>4</v>
      </c>
      <c r="I16" s="23" t="s">
        <v>86</v>
      </c>
      <c r="J16" s="24">
        <v>17.8</v>
      </c>
      <c r="K16" s="24">
        <f>J16-$G$196</f>
        <v>17.8</v>
      </c>
      <c r="L16" t="s">
        <v>285</v>
      </c>
      <c r="M16" s="23" t="s">
        <v>262</v>
      </c>
      <c r="N16" s="23">
        <v>20000</v>
      </c>
      <c r="O16" s="23">
        <v>4.3010299956639813</v>
      </c>
      <c r="P16" s="23" cm="1">
        <f t="array" ref="P16">_xlfn.IFS(A16="FIL",1271,A16="JSP",1046,A16="LFY",225,A16="SLP",209,A16="TUP",48,A16="CCP",16,A16="PRO",225,A16="WHO",145,A16="WDP",80)</f>
        <v>145</v>
      </c>
      <c r="Q16" s="23">
        <f>LOG10(P16)</f>
        <v>2.1613680022349748</v>
      </c>
      <c r="R16" s="23">
        <v>11</v>
      </c>
      <c r="S16" s="23">
        <v>4</v>
      </c>
      <c r="T16" s="23">
        <v>4</v>
      </c>
      <c r="U16" s="23">
        <v>8</v>
      </c>
      <c r="V16" s="23">
        <v>19</v>
      </c>
      <c r="W16" s="23">
        <v>0.25</v>
      </c>
      <c r="X16" s="23">
        <v>2.0554855070000002</v>
      </c>
      <c r="Y16" s="23">
        <v>0.9105664</v>
      </c>
      <c r="Z16" s="23">
        <v>1.0511170000000001</v>
      </c>
      <c r="AA16" s="23">
        <v>3</v>
      </c>
      <c r="AB16" s="23">
        <v>38.299999999999997</v>
      </c>
      <c r="AC16" s="23">
        <f>AA16+AB16</f>
        <v>41.3</v>
      </c>
      <c r="AD16" s="23">
        <v>31</v>
      </c>
      <c r="AE16" s="23">
        <v>0.83870967740000002</v>
      </c>
      <c r="AF16" s="23">
        <f>IF(OR(AH16=1,AI16=1,AJ16=1,AK16=1,AL16=1),1,0)</f>
        <v>1</v>
      </c>
      <c r="AG16" s="23">
        <f>IF(OR(AH16=1,AI16=1,AJ16=1),1,0)</f>
        <v>1</v>
      </c>
      <c r="AH16" s="23">
        <v>1</v>
      </c>
      <c r="AI16" s="23">
        <v>0</v>
      </c>
      <c r="AJ16" s="23">
        <v>0</v>
      </c>
      <c r="AK16" s="23">
        <v>0</v>
      </c>
      <c r="AL16" s="23">
        <v>1</v>
      </c>
      <c r="AM16" s="23">
        <v>0</v>
      </c>
      <c r="AN16" s="23">
        <v>0</v>
      </c>
    </row>
    <row r="17" spans="1:40" ht="14.3">
      <c r="A17" s="23" t="s">
        <v>14</v>
      </c>
      <c r="B17" s="23">
        <v>0</v>
      </c>
      <c r="C17" s="23" t="s">
        <v>96</v>
      </c>
      <c r="D17" s="23" t="str" cm="1">
        <f t="array" ref="D17">_xlfn.IFS(C17="ALHU","Nectarivore",C17="ANHU","Nectarivore",C17="ATFL","Insectivore",C17="BLPH","Insectivore",C17="BRCR","Insectivore",C17="CASJ","Omnivore",C17="CAVI","Insectivore",C17="CBCH","Insectivore",C17="COHA","Carnivore",C17="HOFI","Granivore",C17="HOWR","Insectivore",C17="OCWA","Insectivore",C17="PSFL","Insectivore",C17="PUFI","Granivore",C17="RUHU","Nectarivore",C17="STJA","Omnivore",C17="WIWA","Insectivore",C17="WREN","Insectivore",C17="BEWR","Insectivore",C17="OATI","Insectivore",C17="SPTO","Omnivore",C17="BUSH","Insectivore",C17="WBNU","Insectivore",C17="DEJU","Granivore",C17="LEGO","Granivore",C17="CALT","Granivore")</f>
        <v>Granivore</v>
      </c>
      <c r="E17" s="23" t="str" cm="1">
        <f t="array" ref="E17">_xlfn.IFS(C17="ALHU","Foliage",C17="ANHU","Foliage",C17="ATFL","Aerial",C17="BLPH","Aerial",C17="BRCR","Bark",C17="CASJ","Ground",C17="CAVI","Foliage",C17="CBCH","Foliage",C17="COHA","Aerial",C17="HOFI","Ground",C17="HOWR","Foliage",C17="OCWA","Foliage",C17="PSFL","Aerial",C17="PUFI","Foliage",C17="RUHU","Foliage",C17="STJA","Ground",C17="WIWA","Foliage",C17="WREN","Foliage",C17="BEWR","Foliage",C17="OATI","Foliage",C17="SPTO","Ground",C17="BUSH","Foliage",C17="WBNU","Bark",C17="DEJU","Ground",C17="LEGO","Foliage",C17="CALT","Ground")</f>
        <v>Ground</v>
      </c>
      <c r="F17" s="23" t="str" cm="1">
        <f t="array" ref="F17">_xlfn.IFS(C17="ALHU","Shrub",C17="ANHU","Tree",C17="ATFL","Cavity",C17="BLPH","Cliff",C17="BRCR","Tree",C17="CASJ","Tree",C17="CAVI","Tree",C17="CBCH","Cavity",C17="COHA","Tree",C17="HOFI","Tree",C17="HOWR","Cavity",C17="OCWA","Ground",C17="PSFL","Cavity",C17="PUFI","Tree",C17="RUHU","Tree",C17="STJA","Tree",C17="WIWA","Ground",C17="WREN","Shrub",C17="BEWR","Cavity",C17="OATI","Cavity",C17="SPTO","Ground",C17="BUSH","Tree",C17="WBNU","Cavity",C17="DEJU","Ground",C17="LEGO","Tree",C17="CALT","Shrub")</f>
        <v>Ground</v>
      </c>
      <c r="G17" s="23" t="str" cm="1">
        <f t="array" ref="G17">_xlfn.IFS(C17="ALHU","Open Woodland",C17="ANHU","Open Woodland",C17="ATFL","Open Woodland",C17="BLPH","Open Woodland",C17="BRCR","Forest",C17="CASJ","Scrub",C17="CAVI","Forest",C17="CBCH","Forest",C17="COHA","Forest",C17="HOFI","Towns",C17="HOWR","Open Woodland",C17="OCWA","Forest",C17="PSFL","Forest",C17="PUFI","Forest",C17="RUHU","Open Woodland",C17="STJA","Forest",C17="WIWA","Scrub",C17="WREN","Scrub",C17="BEWR","Open Woodland",C17="OATI","Open Woodland",C17="SPTO","Scrub",C17="BUSH","Scrub",C17="WBNU","Forest",C17="DEJU","Forest",C17="LEGO","Open Woodland",C17="CALT","Scrub")</f>
        <v>Forest</v>
      </c>
      <c r="H17" s="23">
        <v>1</v>
      </c>
      <c r="I17" s="23" t="s">
        <v>86</v>
      </c>
      <c r="J17" s="24">
        <v>15.7</v>
      </c>
      <c r="K17" s="24">
        <f>J17-$G$196</f>
        <v>15.7</v>
      </c>
      <c r="L17" t="s">
        <v>286</v>
      </c>
      <c r="M17" s="23" t="s">
        <v>263</v>
      </c>
      <c r="N17" s="23">
        <v>20000</v>
      </c>
      <c r="O17" s="23">
        <v>4.3010299956639813</v>
      </c>
      <c r="P17" s="23" cm="1">
        <f t="array" ref="P17">_xlfn.IFS(A17="FIL",1271,A17="JSP",1046,A17="LFY",225,A17="SLP",209,A17="TUP",48,A17="CCP",16,A17="PRO",225,A17="WHO",145,A17="WDP",80)</f>
        <v>145</v>
      </c>
      <c r="Q17" s="23">
        <f>LOG10(P17)</f>
        <v>2.1613680022349748</v>
      </c>
      <c r="R17" s="23">
        <v>11</v>
      </c>
      <c r="S17" s="23">
        <v>4</v>
      </c>
      <c r="T17" s="23">
        <v>4</v>
      </c>
      <c r="U17" s="23">
        <v>8</v>
      </c>
      <c r="V17" s="23">
        <v>19</v>
      </c>
      <c r="W17" s="23">
        <v>0.25</v>
      </c>
      <c r="X17" s="23">
        <v>2.0554855070000002</v>
      </c>
      <c r="Y17" s="23">
        <v>0.9105664</v>
      </c>
      <c r="Z17" s="23">
        <v>1.0511170000000001</v>
      </c>
      <c r="AA17" s="23">
        <v>3</v>
      </c>
      <c r="AB17" s="23">
        <v>38.299999999999997</v>
      </c>
      <c r="AC17" s="23">
        <f>AA17+AB17</f>
        <v>41.3</v>
      </c>
      <c r="AD17" s="23">
        <v>31</v>
      </c>
      <c r="AE17" s="23">
        <v>0.83870967740000002</v>
      </c>
      <c r="AF17" s="23">
        <f>IF(OR(AH17=1,AI17=1,AJ17=1,AK17=1,AL17=1),1,0)</f>
        <v>1</v>
      </c>
      <c r="AG17" s="23">
        <f>IF(OR(AH17=1,AI17=1,AJ17=1),1,0)</f>
        <v>1</v>
      </c>
      <c r="AH17" s="23">
        <v>0</v>
      </c>
      <c r="AI17" s="23">
        <v>1</v>
      </c>
      <c r="AJ17" s="23">
        <v>0</v>
      </c>
      <c r="AK17" s="23">
        <v>0</v>
      </c>
      <c r="AL17" s="23">
        <v>0</v>
      </c>
      <c r="AM17" s="23">
        <v>1</v>
      </c>
      <c r="AN17" s="23">
        <v>1</v>
      </c>
    </row>
    <row r="18" spans="1:40" ht="14.3">
      <c r="A18" s="23" t="s">
        <v>14</v>
      </c>
      <c r="B18" s="23">
        <v>0</v>
      </c>
      <c r="C18" s="23" t="s">
        <v>96</v>
      </c>
      <c r="D18" s="23" t="str" cm="1">
        <f t="array" ref="D18">_xlfn.IFS(C18="ALHU","Nectarivore",C18="ANHU","Nectarivore",C18="ATFL","Insectivore",C18="BLPH","Insectivore",C18="BRCR","Insectivore",C18="CASJ","Omnivore",C18="CAVI","Insectivore",C18="CBCH","Insectivore",C18="COHA","Carnivore",C18="HOFI","Granivore",C18="HOWR","Insectivore",C18="OCWA","Insectivore",C18="PSFL","Insectivore",C18="PUFI","Granivore",C18="RUHU","Nectarivore",C18="STJA","Omnivore",C18="WIWA","Insectivore",C18="WREN","Insectivore",C18="BEWR","Insectivore",C18="OATI","Insectivore",C18="SPTO","Omnivore",C18="BUSH","Insectivore",C18="WBNU","Insectivore",C18="DEJU","Granivore",C18="LEGO","Granivore",C18="CALT","Granivore")</f>
        <v>Granivore</v>
      </c>
      <c r="E18" s="23" t="str" cm="1">
        <f t="array" ref="E18">_xlfn.IFS(C18="ALHU","Foliage",C18="ANHU","Foliage",C18="ATFL","Aerial",C18="BLPH","Aerial",C18="BRCR","Bark",C18="CASJ","Ground",C18="CAVI","Foliage",C18="CBCH","Foliage",C18="COHA","Aerial",C18="HOFI","Ground",C18="HOWR","Foliage",C18="OCWA","Foliage",C18="PSFL","Aerial",C18="PUFI","Foliage",C18="RUHU","Foliage",C18="STJA","Ground",C18="WIWA","Foliage",C18="WREN","Foliage",C18="BEWR","Foliage",C18="OATI","Foliage",C18="SPTO","Ground",C18="BUSH","Foliage",C18="WBNU","Bark",C18="DEJU","Ground",C18="LEGO","Foliage",C18="CALT","Ground")</f>
        <v>Ground</v>
      </c>
      <c r="F18" s="23" t="str" cm="1">
        <f t="array" ref="F18">_xlfn.IFS(C18="ALHU","Shrub",C18="ANHU","Tree",C18="ATFL","Cavity",C18="BLPH","Cliff",C18="BRCR","Tree",C18="CASJ","Tree",C18="CAVI","Tree",C18="CBCH","Cavity",C18="COHA","Tree",C18="HOFI","Tree",C18="HOWR","Cavity",C18="OCWA","Ground",C18="PSFL","Cavity",C18="PUFI","Tree",C18="RUHU","Tree",C18="STJA","Tree",C18="WIWA","Ground",C18="WREN","Shrub",C18="BEWR","Cavity",C18="OATI","Cavity",C18="SPTO","Ground",C18="BUSH","Tree",C18="WBNU","Cavity",C18="DEJU","Ground",C18="LEGO","Tree",C18="CALT","Shrub")</f>
        <v>Ground</v>
      </c>
      <c r="G18" s="23" t="str" cm="1">
        <f t="array" ref="G18">_xlfn.IFS(C18="ALHU","Open Woodland",C18="ANHU","Open Woodland",C18="ATFL","Open Woodland",C18="BLPH","Open Woodland",C18="BRCR","Forest",C18="CASJ","Scrub",C18="CAVI","Forest",C18="CBCH","Forest",C18="COHA","Forest",C18="HOFI","Towns",C18="HOWR","Open Woodland",C18="OCWA","Forest",C18="PSFL","Forest",C18="PUFI","Forest",C18="RUHU","Open Woodland",C18="STJA","Forest",C18="WIWA","Scrub",C18="WREN","Scrub",C18="BEWR","Open Woodland",C18="OATI","Open Woodland",C18="SPTO","Scrub",C18="BUSH","Scrub",C18="WBNU","Forest",C18="DEJU","Forest",C18="LEGO","Open Woodland",C18="CALT","Scrub")</f>
        <v>Forest</v>
      </c>
      <c r="H18" s="23">
        <v>1</v>
      </c>
      <c r="I18" s="23" t="s">
        <v>86</v>
      </c>
      <c r="J18" s="24">
        <v>15.1</v>
      </c>
      <c r="K18" s="24">
        <f>J18-$G$196</f>
        <v>15.1</v>
      </c>
      <c r="L18"/>
      <c r="M18" s="23" t="s">
        <v>264</v>
      </c>
      <c r="N18" s="23">
        <v>20000</v>
      </c>
      <c r="O18" s="23">
        <v>4.3010299956639813</v>
      </c>
      <c r="P18" s="23" cm="1">
        <f t="array" ref="P18">_xlfn.IFS(A18="FIL",1271,A18="JSP",1046,A18="LFY",225,A18="SLP",209,A18="TUP",48,A18="CCP",16,A18="PRO",225,A18="WHO",145,A18="WDP",80)</f>
        <v>145</v>
      </c>
      <c r="Q18" s="23">
        <f>LOG10(P18)</f>
        <v>2.1613680022349748</v>
      </c>
      <c r="R18" s="23">
        <v>11</v>
      </c>
      <c r="S18" s="23">
        <v>4</v>
      </c>
      <c r="T18" s="23">
        <v>4</v>
      </c>
      <c r="U18" s="23">
        <v>8</v>
      </c>
      <c r="V18" s="23">
        <v>19</v>
      </c>
      <c r="W18" s="23">
        <v>0.25</v>
      </c>
      <c r="X18" s="23">
        <v>2.0554855070000002</v>
      </c>
      <c r="Y18" s="23">
        <v>0.9105664</v>
      </c>
      <c r="Z18" s="23">
        <v>1.0511170000000001</v>
      </c>
      <c r="AA18" s="23">
        <v>3</v>
      </c>
      <c r="AB18" s="23">
        <v>38.299999999999997</v>
      </c>
      <c r="AC18" s="23">
        <f>AA18+AB18</f>
        <v>41.3</v>
      </c>
      <c r="AD18" s="23">
        <v>31</v>
      </c>
      <c r="AE18" s="23">
        <v>0.83870967740000002</v>
      </c>
      <c r="AF18" s="23">
        <f>IF(OR(AH18=1,AI18=1,AJ18=1,AK18=1,AL18=1),1,0)</f>
        <v>0</v>
      </c>
      <c r="AG18" s="23">
        <f>IF(OR(AH18=1,AI18=1,AJ18=1),1,0)</f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1</v>
      </c>
      <c r="AN18" s="23">
        <v>0</v>
      </c>
    </row>
    <row r="19" spans="1:40" ht="14.3">
      <c r="A19" s="23" t="s">
        <v>14</v>
      </c>
      <c r="B19" s="23">
        <v>0</v>
      </c>
      <c r="C19" s="23" t="s">
        <v>94</v>
      </c>
      <c r="D19" s="23" t="str" cm="1">
        <f t="array" ref="D19">_xlfn.IFS(C19="ALHU","Nectarivore",C19="ANHU","Nectarivore",C19="ATFL","Insectivore",C19="BLPH","Insectivore",C19="BRCR","Insectivore",C19="CASJ","Omnivore",C19="CAVI","Insectivore",C19="CBCH","Insectivore",C19="COHA","Carnivore",C19="HOFI","Granivore",C19="HOWR","Insectivore",C19="OCWA","Insectivore",C19="PSFL","Insectivore",C19="PUFI","Granivore",C19="RUHU","Nectarivore",C19="STJA","Omnivore",C19="WIWA","Insectivore",C19="WREN","Insectivore",C19="BEWR","Insectivore",C19="OATI","Insectivore",C19="SPTO","Omnivore",C19="BUSH","Insectivore",C19="WBNU","Insectivore",C19="DEJU","Granivore",C19="LEGO","Granivore",C19="CALT","Granivore")</f>
        <v>Insectivore</v>
      </c>
      <c r="E19" s="23" t="str" cm="1">
        <f t="array" ref="E19">_xlfn.IFS(C19="ALHU","Foliage",C19="ANHU","Foliage",C19="ATFL","Aerial",C19="BLPH","Aerial",C19="BRCR","Bark",C19="CASJ","Ground",C19="CAVI","Foliage",C19="CBCH","Foliage",C19="COHA","Aerial",C19="HOFI","Ground",C19="HOWR","Foliage",C19="OCWA","Foliage",C19="PSFL","Aerial",C19="PUFI","Foliage",C19="RUHU","Foliage",C19="STJA","Ground",C19="WIWA","Foliage",C19="WREN","Foliage",C19="BEWR","Foliage",C19="OATI","Foliage",C19="SPTO","Ground",C19="BUSH","Foliage",C19="WBNU","Bark",C19="DEJU","Ground",C19="LEGO","Foliage",C19="CALT","Ground")</f>
        <v>Foliage</v>
      </c>
      <c r="F19" s="23" t="str" cm="1">
        <f t="array" ref="F19">_xlfn.IFS(C19="ALHU","Shrub",C19="ANHU","Tree",C19="ATFL","Cavity",C19="BLPH","Cliff",C19="BRCR","Tree",C19="CASJ","Tree",C19="CAVI","Tree",C19="CBCH","Cavity",C19="COHA","Tree",C19="HOFI","Tree",C19="HOWR","Cavity",C19="OCWA","Ground",C19="PSFL","Cavity",C19="PUFI","Tree",C19="RUHU","Tree",C19="STJA","Tree",C19="WIWA","Ground",C19="WREN","Shrub",C19="BEWR","Cavity",C19="OATI","Cavity",C19="SPTO","Ground",C19="BUSH","Tree",C19="WBNU","Cavity",C19="DEJU","Ground",C19="LEGO","Tree",C19="CALT","Shrub")</f>
        <v>Cavity</v>
      </c>
      <c r="G19" s="23" t="str" cm="1">
        <f t="array" ref="G19">_xlfn.IFS(C19="ALHU","Open Woodland",C19="ANHU","Open Woodland",C19="ATFL","Open Woodland",C19="BLPH","Open Woodland",C19="BRCR","Forest",C19="CASJ","Scrub",C19="CAVI","Forest",C19="CBCH","Forest",C19="COHA","Forest",C19="HOFI","Towns",C19="HOWR","Open Woodland",C19="OCWA","Forest",C19="PSFL","Forest",C19="PUFI","Forest",C19="RUHU","Open Woodland",C19="STJA","Forest",C19="WIWA","Scrub",C19="WREN","Scrub",C19="BEWR","Open Woodland",C19="OATI","Open Woodland",C19="SPTO","Scrub",C19="BUSH","Scrub",C19="WBNU","Forest",C19="DEJU","Forest",C19="LEGO","Open Woodland",C19="CALT","Scrub")</f>
        <v>Forest</v>
      </c>
      <c r="H19" s="23">
        <v>1</v>
      </c>
      <c r="I19" s="23" t="s">
        <v>86</v>
      </c>
      <c r="L19"/>
      <c r="M19" s="23" t="s">
        <v>257</v>
      </c>
      <c r="N19" s="23">
        <v>20000</v>
      </c>
      <c r="O19" s="23">
        <v>4.3010299956639813</v>
      </c>
      <c r="P19" s="23" cm="1">
        <f t="array" ref="P19">_xlfn.IFS(A19="FIL",1271,A19="JSP",1046,A19="LFY",225,A19="SLP",209,A19="TUP",48,A19="CCP",16,A19="PRO",225,A19="WHO",145,A19="WDP",80)</f>
        <v>145</v>
      </c>
      <c r="Q19" s="23">
        <f>LOG10(P19)</f>
        <v>2.1613680022349748</v>
      </c>
      <c r="R19" s="23">
        <v>11</v>
      </c>
      <c r="S19" s="23">
        <v>4</v>
      </c>
      <c r="T19" s="23">
        <v>4</v>
      </c>
      <c r="U19" s="23">
        <v>8</v>
      </c>
      <c r="V19" s="23">
        <v>19</v>
      </c>
      <c r="W19" s="23">
        <v>0.25</v>
      </c>
      <c r="X19" s="23">
        <v>2.0554855070000002</v>
      </c>
      <c r="Y19" s="23">
        <v>0.9105664</v>
      </c>
      <c r="Z19" s="23">
        <v>1.0511170000000001</v>
      </c>
      <c r="AA19" s="23">
        <v>3</v>
      </c>
      <c r="AB19" s="23">
        <v>38.299999999999997</v>
      </c>
      <c r="AC19" s="23">
        <f>AA19+AB19</f>
        <v>41.3</v>
      </c>
      <c r="AD19" s="23">
        <v>31</v>
      </c>
      <c r="AE19" s="23">
        <v>0.83870967740000002</v>
      </c>
      <c r="AF19" s="23">
        <f>IF(OR(AH19=1,AI19=1,AJ19=1,AK19=1,AL19=1),1,0)</f>
        <v>0</v>
      </c>
      <c r="AG19" s="23">
        <f>IF(OR(AH19=1,AI19=1,AJ19=1),1,0)</f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</row>
    <row r="20" spans="1:40" ht="14.3">
      <c r="A20" s="23" t="s">
        <v>14</v>
      </c>
      <c r="B20" s="23">
        <v>0</v>
      </c>
      <c r="C20" s="23" t="s">
        <v>184</v>
      </c>
      <c r="D20" s="23" t="str" cm="1">
        <f t="array" ref="D20">_xlfn.IFS(C20="ALHU","Nectarivore",C20="ANHU","Nectarivore",C20="ATFL","Insectivore",C20="BLPH","Insectivore",C20="BRCR","Insectivore",C20="CASJ","Omnivore",C20="CAVI","Insectivore",C20="CBCH","Insectivore",C20="COHA","Carnivore",C20="HOFI","Granivore",C20="HOWR","Insectivore",C20="OCWA","Insectivore",C20="PSFL","Insectivore",C20="PUFI","Granivore",C20="RUHU","Nectarivore",C20="STJA","Omnivore",C20="WIWA","Insectivore",C20="WREN","Insectivore",C20="BEWR","Insectivore",C20="OATI","Insectivore",C20="SPTO","Omnivore",C20="BUSH","Insectivore",C20="WBNU","Insectivore",C20="DEJU","Granivore",C20="LEGO","Granivore",C20="CALT","Granivore")</f>
        <v>Insectivore</v>
      </c>
      <c r="E20" s="23" t="str" cm="1">
        <f t="array" ref="E20">_xlfn.IFS(C20="ALHU","Foliage",C20="ANHU","Foliage",C20="ATFL","Aerial",C20="BLPH","Aerial",C20="BRCR","Bark",C20="CASJ","Ground",C20="CAVI","Foliage",C20="CBCH","Foliage",C20="COHA","Aerial",C20="HOFI","Ground",C20="HOWR","Foliage",C20="OCWA","Foliage",C20="PSFL","Aerial",C20="PUFI","Foliage",C20="RUHU","Foliage",C20="STJA","Ground",C20="WIWA","Foliage",C20="WREN","Foliage",C20="BEWR","Foliage",C20="OATI","Foliage",C20="SPTO","Ground",C20="BUSH","Foliage",C20="WBNU","Bark",C20="DEJU","Ground",C20="LEGO","Foliage",C20="CALT","Ground")</f>
        <v>Foliage</v>
      </c>
      <c r="F20" s="23" t="str" cm="1">
        <f t="array" ref="F20">_xlfn.IFS(C20="ALHU","Shrub",C20="ANHU","Tree",C20="ATFL","Cavity",C20="BLPH","Cliff",C20="BRCR","Tree",C20="CASJ","Tree",C20="CAVI","Tree",C20="CBCH","Cavity",C20="COHA","Tree",C20="HOFI","Tree",C20="HOWR","Cavity",C20="OCWA","Ground",C20="PSFL","Cavity",C20="PUFI","Tree",C20="RUHU","Tree",C20="STJA","Tree",C20="WIWA","Ground",C20="WREN","Shrub",C20="BEWR","Cavity",C20="OATI","Cavity",C20="SPTO","Ground",C20="BUSH","Tree",C20="WBNU","Cavity",C20="DEJU","Ground",C20="LEGO","Tree",C20="CALT","Shrub")</f>
        <v>Cavity</v>
      </c>
      <c r="G20" s="23" t="str" cm="1">
        <f t="array" ref="G20">_xlfn.IFS(C20="ALHU","Open Woodland",C20="ANHU","Open Woodland",C20="ATFL","Open Woodland",C20="BLPH","Open Woodland",C20="BRCR","Forest",C20="CASJ","Scrub",C20="CAVI","Forest",C20="CBCH","Forest",C20="COHA","Forest",C20="HOFI","Towns",C20="HOWR","Open Woodland",C20="OCWA","Forest",C20="PSFL","Forest",C20="PUFI","Forest",C20="RUHU","Open Woodland",C20="STJA","Forest",C20="WIWA","Scrub",C20="WREN","Scrub",C20="BEWR","Open Woodland",C20="OATI","Open Woodland",C20="SPTO","Scrub",C20="BUSH","Scrub",C20="WBNU","Forest",C20="DEJU","Forest",C20="LEGO","Open Woodland",C20="CALT","Scrub")</f>
        <v>Open Woodland</v>
      </c>
      <c r="H20" s="23">
        <v>4</v>
      </c>
      <c r="I20" s="23" t="s">
        <v>88</v>
      </c>
      <c r="J20" s="24">
        <v>17.3</v>
      </c>
      <c r="K20" s="24" t="e">
        <f>J20-G85</f>
        <v>#VALUE!</v>
      </c>
      <c r="L20"/>
      <c r="M20" s="23" t="s">
        <v>273</v>
      </c>
      <c r="N20" s="23">
        <v>20000</v>
      </c>
      <c r="O20" s="23">
        <v>4.3010299956639813</v>
      </c>
      <c r="P20" s="23" cm="1">
        <f t="array" ref="P20">_xlfn.IFS(A20="FIL",1271,A20="JSP",1046,A20="LFY",225,A20="SLP",209,A20="TUP",48,A20="CCP",16,A20="PRO",225,A20="WHO",145,A20="WDP",80)</f>
        <v>145</v>
      </c>
      <c r="Q20" s="23">
        <f>LOG10(P20)</f>
        <v>2.1613680022349748</v>
      </c>
      <c r="R20" s="23">
        <v>11</v>
      </c>
      <c r="S20" s="23">
        <v>4</v>
      </c>
      <c r="T20" s="23">
        <v>4</v>
      </c>
      <c r="U20" s="23">
        <v>8</v>
      </c>
      <c r="V20" s="23">
        <v>19</v>
      </c>
      <c r="W20" s="23">
        <v>0.25</v>
      </c>
      <c r="X20" s="23">
        <v>2.0554855070000002</v>
      </c>
      <c r="Y20" s="23">
        <v>0.9105664</v>
      </c>
      <c r="Z20" s="23">
        <v>1.0511170000000001</v>
      </c>
      <c r="AA20" s="23">
        <v>3</v>
      </c>
      <c r="AB20" s="23">
        <v>38.299999999999997</v>
      </c>
      <c r="AC20" s="23">
        <f>AA20+AB20</f>
        <v>41.3</v>
      </c>
      <c r="AD20" s="23">
        <v>31</v>
      </c>
      <c r="AE20" s="23">
        <v>0.83870967740000002</v>
      </c>
      <c r="AF20" s="23">
        <f>IF(OR(AH20=1,AI20=1,AJ20=1,AK20=1,AL20=1),1,0)</f>
        <v>0</v>
      </c>
      <c r="AG20" s="23">
        <f>IF(OR(AH20=1,AI20=1,AJ20=1),1,0)</f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</row>
    <row r="21" spans="1:40" ht="14.3">
      <c r="A21" s="23" t="s">
        <v>14</v>
      </c>
      <c r="B21" s="23">
        <v>0</v>
      </c>
      <c r="C21" s="23" t="s">
        <v>111</v>
      </c>
      <c r="D21" s="23" t="str" cm="1">
        <f t="array" ref="D21">_xlfn.IFS(C21="ALHU","Nectarivore",C21="ANHU","Nectarivore",C21="ATFL","Insectivore",C21="BLPH","Insectivore",C21="BRCR","Insectivore",C21="CASJ","Omnivore",C21="CAVI","Insectivore",C21="CBCH","Insectivore",C21="COHA","Carnivore",C21="HOFI","Granivore",C21="HOWR","Insectivore",C21="OCWA","Insectivore",C21="PSFL","Insectivore",C21="PUFI","Granivore",C21="RUHU","Nectarivore",C21="STJA","Omnivore",C21="WIWA","Insectivore",C21="WREN","Insectivore",C21="BEWR","Insectivore",C21="OATI","Insectivore",C21="SPTO","Omnivore",C21="BUSH","Insectivore",C21="WBNU","Insectivore",C21="DEJU","Granivore",C21="LEGO","Granivore",C21="CALT","Granivore")</f>
        <v>Insectivore</v>
      </c>
      <c r="E21" s="23" t="str" cm="1">
        <f t="array" ref="E21">_xlfn.IFS(C21="ALHU","Foliage",C21="ANHU","Foliage",C21="ATFL","Aerial",C21="BLPH","Aerial",C21="BRCR","Bark",C21="CASJ","Ground",C21="CAVI","Foliage",C21="CBCH","Foliage",C21="COHA","Aerial",C21="HOFI","Ground",C21="HOWR","Foliage",C21="OCWA","Foliage",C21="PSFL","Aerial",C21="PUFI","Foliage",C21="RUHU","Foliage",C21="STJA","Ground",C21="WIWA","Foliage",C21="WREN","Foliage",C21="BEWR","Foliage",C21="OATI","Foliage",C21="SPTO","Ground",C21="BUSH","Foliage",C21="WBNU","Bark",C21="DEJU","Ground",C21="LEGO","Foliage",C21="CALT","Ground")</f>
        <v>Foliage</v>
      </c>
      <c r="F21" s="23" t="str" cm="1">
        <f t="array" ref="F21">_xlfn.IFS(C21="ALHU","Shrub",C21="ANHU","Tree",C21="ATFL","Cavity",C21="BLPH","Cliff",C21="BRCR","Tree",C21="CASJ","Tree",C21="CAVI","Tree",C21="CBCH","Cavity",C21="COHA","Tree",C21="HOFI","Tree",C21="HOWR","Cavity",C21="OCWA","Ground",C21="PSFL","Cavity",C21="PUFI","Tree",C21="RUHU","Tree",C21="STJA","Tree",C21="WIWA","Ground",C21="WREN","Shrub",C21="BEWR","Cavity",C21="OATI","Cavity",C21="SPTO","Ground",C21="BUSH","Tree",C21="WBNU","Cavity",C21="DEJU","Ground",C21="LEGO","Tree",C21="CALT","Shrub")</f>
        <v>Cavity</v>
      </c>
      <c r="G21" s="23" t="str" cm="1">
        <f t="array" ref="G21">_xlfn.IFS(C21="ALHU","Open Woodland",C21="ANHU","Open Woodland",C21="ATFL","Open Woodland",C21="BLPH","Open Woodland",C21="BRCR","Forest",C21="CASJ","Scrub",C21="CAVI","Forest",C21="CBCH","Forest",C21="COHA","Forest",C21="HOFI","Towns",C21="HOWR","Open Woodland",C21="OCWA","Forest",C21="PSFL","Forest",C21="PUFI","Forest",C21="RUHU","Open Woodland",C21="STJA","Forest",C21="WIWA","Scrub",C21="WREN","Scrub",C21="BEWR","Open Woodland",C21="OATI","Open Woodland",C21="SPTO","Scrub",C21="BUSH","Scrub",C21="WBNU","Forest",C21="DEJU","Forest",C21="LEGO","Open Woodland",C21="CALT","Scrub")</f>
        <v>Open Woodland</v>
      </c>
      <c r="H21" s="23">
        <v>5</v>
      </c>
      <c r="I21" s="23" t="s">
        <v>86</v>
      </c>
      <c r="J21" s="24">
        <v>16.3</v>
      </c>
      <c r="K21" s="24">
        <f>J21-$G$188</f>
        <v>16.3</v>
      </c>
      <c r="L21"/>
      <c r="M21" s="23" t="s">
        <v>254</v>
      </c>
      <c r="N21" s="23">
        <v>20000</v>
      </c>
      <c r="O21" s="23">
        <v>4.3010299956639813</v>
      </c>
      <c r="P21" s="23" cm="1">
        <f t="array" ref="P21">_xlfn.IFS(A21="FIL",1271,A21="JSP",1046,A21="LFY",225,A21="SLP",209,A21="TUP",48,A21="CCP",16,A21="PRO",225,A21="WHO",145,A21="WDP",80)</f>
        <v>145</v>
      </c>
      <c r="Q21" s="23">
        <f>LOG10(P21)</f>
        <v>2.1613680022349748</v>
      </c>
      <c r="R21" s="23">
        <v>11</v>
      </c>
      <c r="S21" s="23">
        <v>4</v>
      </c>
      <c r="T21" s="23">
        <v>4</v>
      </c>
      <c r="U21" s="23">
        <v>8</v>
      </c>
      <c r="V21" s="23">
        <v>19</v>
      </c>
      <c r="W21" s="23">
        <v>0.25</v>
      </c>
      <c r="X21" s="23">
        <v>2.0554855070000002</v>
      </c>
      <c r="Y21" s="23">
        <v>0.9105664</v>
      </c>
      <c r="Z21" s="23">
        <v>1.0511170000000001</v>
      </c>
      <c r="AA21" s="23">
        <v>3</v>
      </c>
      <c r="AB21" s="23">
        <v>38.299999999999997</v>
      </c>
      <c r="AC21" s="23">
        <f>AA21+AB21</f>
        <v>41.3</v>
      </c>
      <c r="AD21" s="23">
        <v>31</v>
      </c>
      <c r="AE21" s="23">
        <v>0.83870967740000002</v>
      </c>
      <c r="AF21" s="23">
        <f>IF(OR(AH21=1,AI21=1,AJ21=1,AK21=1,AL21=1),1,0)</f>
        <v>0</v>
      </c>
      <c r="AG21" s="23">
        <f>IF(OR(AH21=1,AI21=1,AJ21=1),1,0)</f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1</v>
      </c>
      <c r="AN21" s="23">
        <v>0</v>
      </c>
    </row>
    <row r="22" spans="1:40" ht="14.3">
      <c r="A22" s="23" t="s">
        <v>14</v>
      </c>
      <c r="B22" s="23">
        <v>0</v>
      </c>
      <c r="C22" s="23" t="s">
        <v>96</v>
      </c>
      <c r="D22" s="23" t="str" cm="1">
        <f t="array" ref="D22">_xlfn.IFS(C22="ALHU","Nectarivore",C22="ANHU","Nectarivore",C22="ATFL","Insectivore",C22="BLPH","Insectivore",C22="BRCR","Insectivore",C22="CASJ","Omnivore",C22="CAVI","Insectivore",C22="CBCH","Insectivore",C22="COHA","Carnivore",C22="HOFI","Granivore",C22="HOWR","Insectivore",C22="OCWA","Insectivore",C22="PSFL","Insectivore",C22="PUFI","Granivore",C22="RUHU","Nectarivore",C22="STJA","Omnivore",C22="WIWA","Insectivore",C22="WREN","Insectivore",C22="BEWR","Insectivore",C22="OATI","Insectivore",C22="SPTO","Omnivore",C22="BUSH","Insectivore",C22="WBNU","Insectivore",C22="DEJU","Granivore",C22="LEGO","Granivore",C22="CALT","Granivore")</f>
        <v>Granivore</v>
      </c>
      <c r="E22" s="23" t="str" cm="1">
        <f t="array" ref="E22">_xlfn.IFS(C22="ALHU","Foliage",C22="ANHU","Foliage",C22="ATFL","Aerial",C22="BLPH","Aerial",C22="BRCR","Bark",C22="CASJ","Ground",C22="CAVI","Foliage",C22="CBCH","Foliage",C22="COHA","Aerial",C22="HOFI","Ground",C22="HOWR","Foliage",C22="OCWA","Foliage",C22="PSFL","Aerial",C22="PUFI","Foliage",C22="RUHU","Foliage",C22="STJA","Ground",C22="WIWA","Foliage",C22="WREN","Foliage",C22="BEWR","Foliage",C22="OATI","Foliage",C22="SPTO","Ground",C22="BUSH","Foliage",C22="WBNU","Bark",C22="DEJU","Ground",C22="LEGO","Foliage",C22="CALT","Ground")</f>
        <v>Ground</v>
      </c>
      <c r="F22" s="23" t="str" cm="1">
        <f t="array" ref="F22">_xlfn.IFS(C22="ALHU","Shrub",C22="ANHU","Tree",C22="ATFL","Cavity",C22="BLPH","Cliff",C22="BRCR","Tree",C22="CASJ","Tree",C22="CAVI","Tree",C22="CBCH","Cavity",C22="COHA","Tree",C22="HOFI","Tree",C22="HOWR","Cavity",C22="OCWA","Ground",C22="PSFL","Cavity",C22="PUFI","Tree",C22="RUHU","Tree",C22="STJA","Tree",C22="WIWA","Ground",C22="WREN","Shrub",C22="BEWR","Cavity",C22="OATI","Cavity",C22="SPTO","Ground",C22="BUSH","Tree",C22="WBNU","Cavity",C22="DEJU","Ground",C22="LEGO","Tree",C22="CALT","Shrub")</f>
        <v>Ground</v>
      </c>
      <c r="G22" s="23" t="str" cm="1">
        <f t="array" ref="G22">_xlfn.IFS(C22="ALHU","Open Woodland",C22="ANHU","Open Woodland",C22="ATFL","Open Woodland",C22="BLPH","Open Woodland",C22="BRCR","Forest",C22="CASJ","Scrub",C22="CAVI","Forest",C22="CBCH","Forest",C22="COHA","Forest",C22="HOFI","Towns",C22="HOWR","Open Woodland",C22="OCWA","Forest",C22="PSFL","Forest",C22="PUFI","Forest",C22="RUHU","Open Woodland",C22="STJA","Forest",C22="WIWA","Scrub",C22="WREN","Scrub",C22="BEWR","Open Woodland",C22="OATI","Open Woodland",C22="SPTO","Scrub",C22="BUSH","Scrub",C22="WBNU","Forest",C22="DEJU","Forest",C22="LEGO","Open Woodland",C22="CALT","Scrub")</f>
        <v>Forest</v>
      </c>
      <c r="H22" s="23">
        <v>4</v>
      </c>
      <c r="I22" s="23" t="s">
        <v>86</v>
      </c>
      <c r="J22" s="24">
        <v>16.899999999999999</v>
      </c>
      <c r="K22" s="24">
        <f>J22-$G$196</f>
        <v>16.899999999999999</v>
      </c>
      <c r="L22" t="s">
        <v>280</v>
      </c>
      <c r="M22" s="23" t="s">
        <v>265</v>
      </c>
      <c r="N22" s="23">
        <v>20000</v>
      </c>
      <c r="O22" s="23">
        <v>4.3010299956639813</v>
      </c>
      <c r="P22" s="23" cm="1">
        <f t="array" ref="P22">_xlfn.IFS(A22="FIL",1271,A22="JSP",1046,A22="LFY",225,A22="SLP",209,A22="TUP",48,A22="CCP",16,A22="PRO",225,A22="WHO",145,A22="WDP",80)</f>
        <v>145</v>
      </c>
      <c r="Q22" s="23">
        <f>LOG10(P22)</f>
        <v>2.1613680022349748</v>
      </c>
      <c r="R22" s="23">
        <v>11</v>
      </c>
      <c r="S22" s="23">
        <v>4</v>
      </c>
      <c r="T22" s="23">
        <v>4</v>
      </c>
      <c r="U22" s="23">
        <v>8</v>
      </c>
      <c r="V22" s="23">
        <v>19</v>
      </c>
      <c r="W22" s="23">
        <v>0.25</v>
      </c>
      <c r="X22" s="23">
        <v>2.0554855070000002</v>
      </c>
      <c r="Y22" s="23">
        <v>0.9105664</v>
      </c>
      <c r="Z22" s="23">
        <v>1.0511170000000001</v>
      </c>
      <c r="AA22" s="23">
        <v>3</v>
      </c>
      <c r="AB22" s="23">
        <v>38.299999999999997</v>
      </c>
      <c r="AC22" s="23">
        <f>AA22+AB22</f>
        <v>41.3</v>
      </c>
      <c r="AD22" s="23">
        <v>31</v>
      </c>
      <c r="AE22" s="23">
        <v>0.83870967740000002</v>
      </c>
      <c r="AF22" s="23">
        <f>IF(OR(AH22=1,AI22=1,AJ22=1,AK22=1,AL22=1),1,0)</f>
        <v>1</v>
      </c>
      <c r="AG22" s="23">
        <f>IF(OR(AH22=1,AI22=1,AJ22=1),1,0)</f>
        <v>1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ht="14.3">
      <c r="A23" s="23" t="s">
        <v>14</v>
      </c>
      <c r="B23" s="23">
        <v>0</v>
      </c>
      <c r="C23" s="23" t="s">
        <v>184</v>
      </c>
      <c r="D23" s="23" t="str" cm="1">
        <f t="array" ref="D23">_xlfn.IFS(C23="ALHU","Nectarivore",C23="ANHU","Nectarivore",C23="ATFL","Insectivore",C23="BLPH","Insectivore",C23="BRCR","Insectivore",C23="CASJ","Omnivore",C23="CAVI","Insectivore",C23="CBCH","Insectivore",C23="COHA","Carnivore",C23="HOFI","Granivore",C23="HOWR","Insectivore",C23="OCWA","Insectivore",C23="PSFL","Insectivore",C23="PUFI","Granivore",C23="RUHU","Nectarivore",C23="STJA","Omnivore",C23="WIWA","Insectivore",C23="WREN","Insectivore",C23="BEWR","Insectivore",C23="OATI","Insectivore",C23="SPTO","Omnivore",C23="BUSH","Insectivore",C23="WBNU","Insectivore",C23="DEJU","Granivore",C23="LEGO","Granivore",C23="CALT","Granivore")</f>
        <v>Insectivore</v>
      </c>
      <c r="E23" s="23" t="str" cm="1">
        <f t="array" ref="E23">_xlfn.IFS(C23="ALHU","Foliage",C23="ANHU","Foliage",C23="ATFL","Aerial",C23="BLPH","Aerial",C23="BRCR","Bark",C23="CASJ","Ground",C23="CAVI","Foliage",C23="CBCH","Foliage",C23="COHA","Aerial",C23="HOFI","Ground",C23="HOWR","Foliage",C23="OCWA","Foliage",C23="PSFL","Aerial",C23="PUFI","Foliage",C23="RUHU","Foliage",C23="STJA","Ground",C23="WIWA","Foliage",C23="WREN","Foliage",C23="BEWR","Foliage",C23="OATI","Foliage",C23="SPTO","Ground",C23="BUSH","Foliage",C23="WBNU","Bark",C23="DEJU","Ground",C23="LEGO","Foliage",C23="CALT","Ground")</f>
        <v>Foliage</v>
      </c>
      <c r="F23" s="23" t="str" cm="1">
        <f t="array" ref="F23">_xlfn.IFS(C23="ALHU","Shrub",C23="ANHU","Tree",C23="ATFL","Cavity",C23="BLPH","Cliff",C23="BRCR","Tree",C23="CASJ","Tree",C23="CAVI","Tree",C23="CBCH","Cavity",C23="COHA","Tree",C23="HOFI","Tree",C23="HOWR","Cavity",C23="OCWA","Ground",C23="PSFL","Cavity",C23="PUFI","Tree",C23="RUHU","Tree",C23="STJA","Tree",C23="WIWA","Ground",C23="WREN","Shrub",C23="BEWR","Cavity",C23="OATI","Cavity",C23="SPTO","Ground",C23="BUSH","Tree",C23="WBNU","Cavity",C23="DEJU","Ground",C23="LEGO","Tree",C23="CALT","Shrub")</f>
        <v>Cavity</v>
      </c>
      <c r="G23" s="23" t="str" cm="1">
        <f t="array" ref="G23">_xlfn.IFS(C23="ALHU","Open Woodland",C23="ANHU","Open Woodland",C23="ATFL","Open Woodland",C23="BLPH","Open Woodland",C23="BRCR","Forest",C23="CASJ","Scrub",C23="CAVI","Forest",C23="CBCH","Forest",C23="COHA","Forest",C23="HOFI","Towns",C23="HOWR","Open Woodland",C23="OCWA","Forest",C23="PSFL","Forest",C23="PUFI","Forest",C23="RUHU","Open Woodland",C23="STJA","Forest",C23="WIWA","Scrub",C23="WREN","Scrub",C23="BEWR","Open Woodland",C23="OATI","Open Woodland",C23="SPTO","Scrub",C23="BUSH","Scrub",C23="WBNU","Forest",C23="DEJU","Forest",C23="LEGO","Open Woodland",C23="CALT","Scrub")</f>
        <v>Open Woodland</v>
      </c>
      <c r="H23" s="23">
        <v>4</v>
      </c>
      <c r="I23" s="23" t="s">
        <v>88</v>
      </c>
      <c r="J23" s="24">
        <v>15.7</v>
      </c>
      <c r="K23" s="24" t="e">
        <f>J23-G88</f>
        <v>#VALUE!</v>
      </c>
      <c r="L23"/>
      <c r="M23" s="23" t="s">
        <v>274</v>
      </c>
      <c r="N23" s="23">
        <v>20000</v>
      </c>
      <c r="O23" s="23">
        <v>4.3010299956639813</v>
      </c>
      <c r="P23" s="23" cm="1">
        <f t="array" ref="P23">_xlfn.IFS(A23="FIL",1271,A23="JSP",1046,A23="LFY",225,A23="SLP",209,A23="TUP",48,A23="CCP",16,A23="PRO",225,A23="WHO",145,A23="WDP",80)</f>
        <v>145</v>
      </c>
      <c r="Q23" s="23">
        <f>LOG10(P23)</f>
        <v>2.1613680022349748</v>
      </c>
      <c r="R23" s="23">
        <v>11</v>
      </c>
      <c r="S23" s="23">
        <v>4</v>
      </c>
      <c r="T23" s="23">
        <v>4</v>
      </c>
      <c r="U23" s="23">
        <v>8</v>
      </c>
      <c r="V23" s="23">
        <v>19</v>
      </c>
      <c r="W23" s="23">
        <v>0.25</v>
      </c>
      <c r="X23" s="23">
        <v>2.0554855070000002</v>
      </c>
      <c r="Y23" s="23">
        <v>0.9105664</v>
      </c>
      <c r="Z23" s="23">
        <v>1.0511170000000001</v>
      </c>
      <c r="AA23" s="23">
        <v>3</v>
      </c>
      <c r="AB23" s="23">
        <v>38.299999999999997</v>
      </c>
      <c r="AC23" s="23">
        <f>AA23+AB23</f>
        <v>41.3</v>
      </c>
      <c r="AD23" s="23">
        <v>31</v>
      </c>
      <c r="AE23" s="23">
        <v>0.83870967740000002</v>
      </c>
      <c r="AF23" s="23">
        <f>IF(OR(AH23=1,AI23=1,AJ23=1,AK23=1,AL23=1),1,0)</f>
        <v>0</v>
      </c>
      <c r="AG23" s="23">
        <f>IF(OR(AH23=1,AI23=1,AJ23=1),1,0)</f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1</v>
      </c>
      <c r="AN23" s="23">
        <v>0</v>
      </c>
    </row>
    <row r="24" spans="1:40" ht="14.3">
      <c r="A24" s="23" t="s">
        <v>14</v>
      </c>
      <c r="B24" s="23">
        <v>0</v>
      </c>
      <c r="C24" s="23" t="s">
        <v>230</v>
      </c>
      <c r="D24" s="23" t="str" cm="1">
        <f t="array" ref="D24">_xlfn.IFS(C24="ALHU","Nectarivore",C24="ANHU","Nectarivore",C24="ATFL","Insectivore",C24="BLPH","Insectivore",C24="BRCR","Insectivore",C24="CASJ","Omnivore",C24="CAVI","Insectivore",C24="CBCH","Insectivore",C24="COHA","Carnivore",C24="HOFI","Granivore",C24="HOWR","Insectivore",C24="OCWA","Insectivore",C24="PSFL","Insectivore",C24="PUFI","Granivore",C24="RUHU","Nectarivore",C24="STJA","Omnivore",C24="WIWA","Insectivore",C24="WREN","Insectivore",C24="BEWR","Insectivore",C24="OATI","Insectivore",C24="SPTO","Omnivore",C24="BUSH","Insectivore",C24="WBNU","Insectivore",C24="DEJU","Granivore",C24="LEGO","Granivore",C24="CALT","Granivore")</f>
        <v>Insectivore</v>
      </c>
      <c r="E24" s="23" t="str" cm="1">
        <f t="array" ref="E24">_xlfn.IFS(C24="ALHU","Foliage",C24="ANHU","Foliage",C24="ATFL","Aerial",C24="BLPH","Aerial",C24="BRCR","Bark",C24="CASJ","Ground",C24="CAVI","Foliage",C24="CBCH","Foliage",C24="COHA","Aerial",C24="HOFI","Ground",C24="HOWR","Foliage",C24="OCWA","Foliage",C24="PSFL","Aerial",C24="PUFI","Foliage",C24="RUHU","Foliage",C24="STJA","Ground",C24="WIWA","Foliage",C24="WREN","Foliage",C24="BEWR","Foliage",C24="OATI","Foliage",C24="SPTO","Ground",C24="BUSH","Foliage",C24="WBNU","Bark",C24="DEJU","Ground",C24="LEGO","Foliage",C24="CALT","Ground")</f>
        <v>Bark</v>
      </c>
      <c r="F24" s="23" t="str" cm="1">
        <f t="array" ref="F24">_xlfn.IFS(C24="ALHU","Shrub",C24="ANHU","Tree",C24="ATFL","Cavity",C24="BLPH","Cliff",C24="BRCR","Tree",C24="CASJ","Tree",C24="CAVI","Tree",C24="CBCH","Cavity",C24="COHA","Tree",C24="HOFI","Tree",C24="HOWR","Cavity",C24="OCWA","Ground",C24="PSFL","Cavity",C24="PUFI","Tree",C24="RUHU","Tree",C24="STJA","Tree",C24="WIWA","Ground",C24="WREN","Shrub",C24="BEWR","Cavity",C24="OATI","Cavity",C24="SPTO","Ground",C24="BUSH","Tree",C24="WBNU","Cavity",C24="DEJU","Ground",C24="LEGO","Tree",C24="CALT","Shrub")</f>
        <v>Cavity</v>
      </c>
      <c r="G24" s="23" t="str" cm="1">
        <f t="array" ref="G24">_xlfn.IFS(C24="ALHU","Open Woodland",C24="ANHU","Open Woodland",C24="ATFL","Open Woodland",C24="BLPH","Open Woodland",C24="BRCR","Forest",C24="CASJ","Scrub",C24="CAVI","Forest",C24="CBCH","Forest",C24="COHA","Forest",C24="HOFI","Towns",C24="HOWR","Open Woodland",C24="OCWA","Forest",C24="PSFL","Forest",C24="PUFI","Forest",C24="RUHU","Open Woodland",C24="STJA","Forest",C24="WIWA","Scrub",C24="WREN","Scrub",C24="BEWR","Open Woodland",C24="OATI","Open Woodland",C24="SPTO","Scrub",C24="BUSH","Scrub",C24="WBNU","Forest",C24="DEJU","Forest",C24="LEGO","Open Woodland",C24="CALT","Scrub")</f>
        <v>Forest</v>
      </c>
      <c r="H24" s="23">
        <v>4</v>
      </c>
      <c r="I24" s="23" t="s">
        <v>88</v>
      </c>
      <c r="J24" s="24">
        <v>16.5</v>
      </c>
      <c r="K24" s="24">
        <f>J24-$G$205</f>
        <v>16.5</v>
      </c>
      <c r="L24"/>
      <c r="M24" s="23" t="s">
        <v>278</v>
      </c>
      <c r="N24" s="23">
        <v>20000</v>
      </c>
      <c r="O24" s="23">
        <v>4.3010299956639813</v>
      </c>
      <c r="P24" s="23" cm="1">
        <f t="array" ref="P24">_xlfn.IFS(A24="FIL",1271,A24="JSP",1046,A24="LFY",225,A24="SLP",209,A24="TUP",48,A24="CCP",16,A24="PRO",225,A24="WHO",145,A24="WDP",80)</f>
        <v>145</v>
      </c>
      <c r="Q24" s="23">
        <f>LOG10(P24)</f>
        <v>2.1613680022349748</v>
      </c>
      <c r="R24" s="23">
        <v>11</v>
      </c>
      <c r="S24" s="23">
        <v>4</v>
      </c>
      <c r="T24" s="23">
        <v>4</v>
      </c>
      <c r="U24" s="23">
        <v>8</v>
      </c>
      <c r="V24" s="23">
        <v>19</v>
      </c>
      <c r="W24" s="23">
        <v>0.25</v>
      </c>
      <c r="X24" s="23">
        <v>2.0554855070000002</v>
      </c>
      <c r="Y24" s="23">
        <v>0.9105664</v>
      </c>
      <c r="Z24" s="23">
        <v>1.0511170000000001</v>
      </c>
      <c r="AA24" s="23">
        <v>3</v>
      </c>
      <c r="AB24" s="23">
        <v>38.299999999999997</v>
      </c>
      <c r="AC24" s="23">
        <f>AA24+AB24</f>
        <v>41.3</v>
      </c>
      <c r="AD24" s="23">
        <v>31</v>
      </c>
      <c r="AE24" s="23">
        <v>0.83870967740000002</v>
      </c>
      <c r="AF24" s="23">
        <f>IF(OR(AH24=1,AI24=1,AJ24=1,AK24=1,AL24=1),1,0)</f>
        <v>1</v>
      </c>
      <c r="AG24" s="23">
        <f>IF(OR(AH24=1,AI24=1,AJ24=1),1,0)</f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1</v>
      </c>
      <c r="AM24" s="23">
        <v>0</v>
      </c>
      <c r="AN24" s="23">
        <v>0</v>
      </c>
    </row>
    <row r="25" spans="1:40" ht="14.3">
      <c r="A25" s="23" t="s">
        <v>14</v>
      </c>
      <c r="B25" s="23">
        <v>0</v>
      </c>
      <c r="C25" s="23" t="s">
        <v>184</v>
      </c>
      <c r="D25" s="23" t="str" cm="1">
        <f t="array" ref="D25">_xlfn.IFS(C25="ALHU","Nectarivore",C25="ANHU","Nectarivore",C25="ATFL","Insectivore",C25="BLPH","Insectivore",C25="BRCR","Insectivore",C25="CASJ","Omnivore",C25="CAVI","Insectivore",C25="CBCH","Insectivore",C25="COHA","Carnivore",C25="HOFI","Granivore",C25="HOWR","Insectivore",C25="OCWA","Insectivore",C25="PSFL","Insectivore",C25="PUFI","Granivore",C25="RUHU","Nectarivore",C25="STJA","Omnivore",C25="WIWA","Insectivore",C25="WREN","Insectivore",C25="BEWR","Insectivore",C25="OATI","Insectivore",C25="SPTO","Omnivore",C25="BUSH","Insectivore",C25="WBNU","Insectivore",C25="DEJU","Granivore",C25="LEGO","Granivore",C25="CALT","Granivore")</f>
        <v>Insectivore</v>
      </c>
      <c r="E25" s="23" t="str" cm="1">
        <f t="array" ref="E25">_xlfn.IFS(C25="ALHU","Foliage",C25="ANHU","Foliage",C25="ATFL","Aerial",C25="BLPH","Aerial",C25="BRCR","Bark",C25="CASJ","Ground",C25="CAVI","Foliage",C25="CBCH","Foliage",C25="COHA","Aerial",C25="HOFI","Ground",C25="HOWR","Foliage",C25="OCWA","Foliage",C25="PSFL","Aerial",C25="PUFI","Foliage",C25="RUHU","Foliage",C25="STJA","Ground",C25="WIWA","Foliage",C25="WREN","Foliage",C25="BEWR","Foliage",C25="OATI","Foliage",C25="SPTO","Ground",C25="BUSH","Foliage",C25="WBNU","Bark",C25="DEJU","Ground",C25="LEGO","Foliage",C25="CALT","Ground")</f>
        <v>Foliage</v>
      </c>
      <c r="F25" s="23" t="str" cm="1">
        <f t="array" ref="F25">_xlfn.IFS(C25="ALHU","Shrub",C25="ANHU","Tree",C25="ATFL","Cavity",C25="BLPH","Cliff",C25="BRCR","Tree",C25="CASJ","Tree",C25="CAVI","Tree",C25="CBCH","Cavity",C25="COHA","Tree",C25="HOFI","Tree",C25="HOWR","Cavity",C25="OCWA","Ground",C25="PSFL","Cavity",C25="PUFI","Tree",C25="RUHU","Tree",C25="STJA","Tree",C25="WIWA","Ground",C25="WREN","Shrub",C25="BEWR","Cavity",C25="OATI","Cavity",C25="SPTO","Ground",C25="BUSH","Tree",C25="WBNU","Cavity",C25="DEJU","Ground",C25="LEGO","Tree",C25="CALT","Shrub")</f>
        <v>Cavity</v>
      </c>
      <c r="G25" s="23" t="str" cm="1">
        <f t="array" ref="G25">_xlfn.IFS(C25="ALHU","Open Woodland",C25="ANHU","Open Woodland",C25="ATFL","Open Woodland",C25="BLPH","Open Woodland",C25="BRCR","Forest",C25="CASJ","Scrub",C25="CAVI","Forest",C25="CBCH","Forest",C25="COHA","Forest",C25="HOFI","Towns",C25="HOWR","Open Woodland",C25="OCWA","Forest",C25="PSFL","Forest",C25="PUFI","Forest",C25="RUHU","Open Woodland",C25="STJA","Forest",C25="WIWA","Scrub",C25="WREN","Scrub",C25="BEWR","Open Woodland",C25="OATI","Open Woodland",C25="SPTO","Scrub",C25="BUSH","Scrub",C25="WBNU","Forest",C25="DEJU","Forest",C25="LEGO","Open Woodland",C25="CALT","Scrub")</f>
        <v>Open Woodland</v>
      </c>
      <c r="H25" s="23">
        <v>5</v>
      </c>
      <c r="I25" s="23" t="s">
        <v>86</v>
      </c>
      <c r="J25" s="24">
        <v>17.7</v>
      </c>
      <c r="K25" s="24" t="e">
        <f>J25-G90</f>
        <v>#VALUE!</v>
      </c>
      <c r="L25"/>
      <c r="M25" s="23" t="s">
        <v>275</v>
      </c>
      <c r="N25" s="23">
        <v>20000</v>
      </c>
      <c r="O25" s="23">
        <v>4.3010299956639813</v>
      </c>
      <c r="P25" s="23" cm="1">
        <f t="array" ref="P25">_xlfn.IFS(A25="FIL",1271,A25="JSP",1046,A25="LFY",225,A25="SLP",209,A25="TUP",48,A25="CCP",16,A25="PRO",225,A25="WHO",145,A25="WDP",80)</f>
        <v>145</v>
      </c>
      <c r="Q25" s="23">
        <f>LOG10(P25)</f>
        <v>2.1613680022349748</v>
      </c>
      <c r="R25" s="23">
        <v>11</v>
      </c>
      <c r="S25" s="23">
        <v>4</v>
      </c>
      <c r="T25" s="23">
        <v>4</v>
      </c>
      <c r="U25" s="23">
        <v>8</v>
      </c>
      <c r="V25" s="23">
        <v>19</v>
      </c>
      <c r="W25" s="23">
        <v>0.25</v>
      </c>
      <c r="X25" s="23">
        <v>2.0554855070000002</v>
      </c>
      <c r="Y25" s="23">
        <v>0.9105664</v>
      </c>
      <c r="Z25" s="23">
        <v>1.0511170000000001</v>
      </c>
      <c r="AA25" s="23">
        <v>3</v>
      </c>
      <c r="AB25" s="23">
        <v>38.299999999999997</v>
      </c>
      <c r="AC25" s="23">
        <f>AA25+AB25</f>
        <v>41.3</v>
      </c>
      <c r="AD25" s="23">
        <v>31</v>
      </c>
      <c r="AE25" s="23">
        <v>0.83870967740000002</v>
      </c>
      <c r="AF25" s="23">
        <f>IF(OR(AH25=1,AI25=1,AJ25=1,AK25=1,AL25=1),1,0)</f>
        <v>1</v>
      </c>
      <c r="AG25" s="23">
        <f>IF(OR(AH25=1,AI25=1,AJ25=1),1,0)</f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1</v>
      </c>
      <c r="AM25" s="23">
        <v>0</v>
      </c>
      <c r="AN25" s="23">
        <v>0</v>
      </c>
    </row>
    <row r="26" spans="1:40">
      <c r="A26" s="23" t="s">
        <v>14</v>
      </c>
      <c r="B26" s="23">
        <v>0</v>
      </c>
      <c r="C26" s="23" t="s">
        <v>230</v>
      </c>
      <c r="D26" s="23" t="str" cm="1">
        <f t="array" ref="D26">_xlfn.IFS(C26="ALHU","Nectarivore",C26="ANHU","Nectarivore",C26="ATFL","Insectivore",C26="BLPH","Insectivore",C26="BRCR","Insectivore",C26="CASJ","Omnivore",C26="CAVI","Insectivore",C26="CBCH","Insectivore",C26="COHA","Carnivore",C26="HOFI","Granivore",C26="HOWR","Insectivore",C26="OCWA","Insectivore",C26="PSFL","Insectivore",C26="PUFI","Granivore",C26="RUHU","Nectarivore",C26="STJA","Omnivore",C26="WIWA","Insectivore",C26="WREN","Insectivore",C26="BEWR","Insectivore",C26="OATI","Insectivore",C26="SPTO","Omnivore",C26="BUSH","Insectivore",C26="WBNU","Insectivore",C26="DEJU","Granivore",C26="LEGO","Granivore",C26="CALT","Granivore")</f>
        <v>Insectivore</v>
      </c>
      <c r="E26" s="23" t="str" cm="1">
        <f t="array" ref="E26">_xlfn.IFS(C26="ALHU","Foliage",C26="ANHU","Foliage",C26="ATFL","Aerial",C26="BLPH","Aerial",C26="BRCR","Bark",C26="CASJ","Ground",C26="CAVI","Foliage",C26="CBCH","Foliage",C26="COHA","Aerial",C26="HOFI","Ground",C26="HOWR","Foliage",C26="OCWA","Foliage",C26="PSFL","Aerial",C26="PUFI","Foliage",C26="RUHU","Foliage",C26="STJA","Ground",C26="WIWA","Foliage",C26="WREN","Foliage",C26="BEWR","Foliage",C26="OATI","Foliage",C26="SPTO","Ground",C26="BUSH","Foliage",C26="WBNU","Bark",C26="DEJU","Ground",C26="LEGO","Foliage",C26="CALT","Ground")</f>
        <v>Bark</v>
      </c>
      <c r="F26" s="23" t="str" cm="1">
        <f t="array" ref="F26">_xlfn.IFS(C26="ALHU","Shrub",C26="ANHU","Tree",C26="ATFL","Cavity",C26="BLPH","Cliff",C26="BRCR","Tree",C26="CASJ","Tree",C26="CAVI","Tree",C26="CBCH","Cavity",C26="COHA","Tree",C26="HOFI","Tree",C26="HOWR","Cavity",C26="OCWA","Ground",C26="PSFL","Cavity",C26="PUFI","Tree",C26="RUHU","Tree",C26="STJA","Tree",C26="WIWA","Ground",C26="WREN","Shrub",C26="BEWR","Cavity",C26="OATI","Cavity",C26="SPTO","Ground",C26="BUSH","Tree",C26="WBNU","Cavity",C26="DEJU","Ground",C26="LEGO","Tree",C26="CALT","Shrub")</f>
        <v>Cavity</v>
      </c>
      <c r="G26" s="23" t="str" cm="1">
        <f t="array" ref="G26">_xlfn.IFS(C26="ALHU","Open Woodland",C26="ANHU","Open Woodland",C26="ATFL","Open Woodland",C26="BLPH","Open Woodland",C26="BRCR","Forest",C26="CASJ","Scrub",C26="CAVI","Forest",C26="CBCH","Forest",C26="COHA","Forest",C26="HOFI","Towns",C26="HOWR","Open Woodland",C26="OCWA","Forest",C26="PSFL","Forest",C26="PUFI","Forest",C26="RUHU","Open Woodland",C26="STJA","Forest",C26="WIWA","Scrub",C26="WREN","Scrub",C26="BEWR","Open Woodland",C26="OATI","Open Woodland",C26="SPTO","Scrub",C26="BUSH","Scrub",C26="WBNU","Forest",C26="DEJU","Forest",C26="LEGO","Open Woodland",C26="CALT","Scrub")</f>
        <v>Forest</v>
      </c>
      <c r="H26" s="23">
        <v>4</v>
      </c>
      <c r="I26" s="23" t="s">
        <v>92</v>
      </c>
      <c r="J26" s="24">
        <v>17.2</v>
      </c>
      <c r="K26" s="24">
        <f>J26-$G$205</f>
        <v>17.2</v>
      </c>
      <c r="M26" s="23" t="s">
        <v>279</v>
      </c>
      <c r="N26" s="23">
        <v>20000</v>
      </c>
      <c r="O26" s="23">
        <v>4.3010299956639813</v>
      </c>
      <c r="P26" s="23" cm="1">
        <f t="array" ref="P26">_xlfn.IFS(A26="FIL",1271,A26="JSP",1046,A26="LFY",225,A26="SLP",209,A26="TUP",48,A26="CCP",16,A26="PRO",225,A26="WHO",145,A26="WDP",80)</f>
        <v>145</v>
      </c>
      <c r="Q26" s="23">
        <f>LOG10(P26)</f>
        <v>2.1613680022349748</v>
      </c>
      <c r="R26" s="23">
        <v>11</v>
      </c>
      <c r="S26" s="23">
        <v>4</v>
      </c>
      <c r="T26" s="23">
        <v>4</v>
      </c>
      <c r="U26" s="23">
        <v>8</v>
      </c>
      <c r="V26" s="23">
        <v>19</v>
      </c>
      <c r="W26" s="23">
        <v>0.25</v>
      </c>
      <c r="X26" s="23">
        <v>2.0554855070000002</v>
      </c>
      <c r="Y26" s="23">
        <v>0.9105664</v>
      </c>
      <c r="Z26" s="23">
        <v>1.0511170000000001</v>
      </c>
      <c r="AA26" s="23">
        <v>3</v>
      </c>
      <c r="AB26" s="23">
        <v>38.299999999999997</v>
      </c>
      <c r="AC26" s="23">
        <f>AA26+AB26</f>
        <v>41.3</v>
      </c>
      <c r="AD26" s="23">
        <v>31</v>
      </c>
      <c r="AE26" s="23">
        <v>0.83870967740000002</v>
      </c>
      <c r="AF26" s="23">
        <f>IF(OR(AH26=1,AI26=1,AJ26=1,AK26=1,AL26=1),1,0)</f>
        <v>0</v>
      </c>
      <c r="AG26" s="23">
        <f>IF(OR(AH26=1,AI26=1,AJ26=1),1,0)</f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1</v>
      </c>
      <c r="AN26" s="23">
        <v>0</v>
      </c>
    </row>
    <row r="27" spans="1:40" ht="14.3">
      <c r="A27" s="23" t="s">
        <v>14</v>
      </c>
      <c r="B27" s="23">
        <v>0</v>
      </c>
      <c r="C27" s="23" t="s">
        <v>177</v>
      </c>
      <c r="D27" s="23" t="str" cm="1">
        <f t="array" ref="D27">_xlfn.IFS(C27="ALHU","Nectarivore",C27="ANHU","Nectarivore",C27="ATFL","Insectivore",C27="BLPH","Insectivore",C27="BRCR","Insectivore",C27="CASJ","Omnivore",C27="CAVI","Insectivore",C27="CBCH","Insectivore",C27="COHA","Carnivore",C27="HOFI","Granivore",C27="HOWR","Insectivore",C27="OCWA","Insectivore",C27="PSFL","Insectivore",C27="PUFI","Granivore",C27="RUHU","Nectarivore",C27="STJA","Omnivore",C27="WIWA","Insectivore",C27="WREN","Insectivore",C27="BEWR","Insectivore",C27="OATI","Insectivore",C27="SPTO","Omnivore",C27="BUSH","Insectivore",C27="WBNU","Insectivore",C27="DEJU","Granivore",C27="LEGO","Granivore",C27="CALT","Granivore")</f>
        <v>Granivore</v>
      </c>
      <c r="E27" s="23" t="str" cm="1">
        <f t="array" ref="E27">_xlfn.IFS(C27="ALHU","Foliage",C27="ANHU","Foliage",C27="ATFL","Aerial",C27="BLPH","Aerial",C27="BRCR","Bark",C27="CASJ","Ground",C27="CAVI","Foliage",C27="CBCH","Foliage",C27="COHA","Aerial",C27="HOFI","Ground",C27="HOWR","Foliage",C27="OCWA","Foliage",C27="PSFL","Aerial",C27="PUFI","Foliage",C27="RUHU","Foliage",C27="STJA","Ground",C27="WIWA","Foliage",C27="WREN","Foliage",C27="BEWR","Foliage",C27="OATI","Foliage",C27="SPTO","Ground",C27="BUSH","Foliage",C27="WBNU","Bark",C27="DEJU","Ground",C27="LEGO","Foliage",C27="CALT","Ground")</f>
        <v>Ground</v>
      </c>
      <c r="F27" s="23" t="str" cm="1">
        <f t="array" ref="F27">_xlfn.IFS(C27="ALHU","Shrub",C27="ANHU","Tree",C27="ATFL","Cavity",C27="BLPH","Cliff",C27="BRCR","Tree",C27="CASJ","Tree",C27="CAVI","Tree",C27="CBCH","Cavity",C27="COHA","Tree",C27="HOFI","Tree",C27="HOWR","Cavity",C27="OCWA","Ground",C27="PSFL","Cavity",C27="PUFI","Tree",C27="RUHU","Tree",C27="STJA","Tree",C27="WIWA","Ground",C27="WREN","Shrub",C27="BEWR","Cavity",C27="OATI","Cavity",C27="SPTO","Ground",C27="BUSH","Tree",C27="WBNU","Cavity",C27="DEJU","Ground",C27="LEGO","Tree",C27="CALT","Shrub")</f>
        <v>Shrub</v>
      </c>
      <c r="G27" s="23" t="str" cm="1">
        <f t="array" ref="G27">_xlfn.IFS(C27="ALHU","Open Woodland",C27="ANHU","Open Woodland",C27="ATFL","Open Woodland",C27="BLPH","Open Woodland",C27="BRCR","Forest",C27="CASJ","Scrub",C27="CAVI","Forest",C27="CBCH","Forest",C27="COHA","Forest",C27="HOFI","Towns",C27="HOWR","Open Woodland",C27="OCWA","Forest",C27="PSFL","Forest",C27="PUFI","Forest",C27="RUHU","Open Woodland",C27="STJA","Forest",C27="WIWA","Scrub",C27="WREN","Scrub",C27="BEWR","Open Woodland",C27="OATI","Open Woodland",C27="SPTO","Scrub",C27="BUSH","Scrub",C27="WBNU","Forest",C27="DEJU","Forest",C27="LEGO","Open Woodland",C27="CALT","Scrub")</f>
        <v>Scrub</v>
      </c>
      <c r="H27" s="23">
        <v>4</v>
      </c>
      <c r="I27" s="23" t="s">
        <v>92</v>
      </c>
      <c r="J27" s="24">
        <v>55.5</v>
      </c>
      <c r="K27" s="24">
        <f>J27-$G$192</f>
        <v>55.5</v>
      </c>
      <c r="L27" t="s">
        <v>282</v>
      </c>
      <c r="M27" s="23" t="s">
        <v>256</v>
      </c>
      <c r="N27" s="23">
        <v>20000</v>
      </c>
      <c r="O27" s="23">
        <v>4.3010299956639813</v>
      </c>
      <c r="P27" s="23" cm="1">
        <f t="array" ref="P27">_xlfn.IFS(A27="FIL",1271,A27="JSP",1046,A27="LFY",225,A27="SLP",209,A27="TUP",48,A27="CCP",16,A27="PRO",225,A27="WHO",145,A27="WDP",80)</f>
        <v>145</v>
      </c>
      <c r="Q27" s="23">
        <f>LOG10(P27)</f>
        <v>2.1613680022349748</v>
      </c>
      <c r="R27" s="23">
        <v>11</v>
      </c>
      <c r="S27" s="23">
        <v>4</v>
      </c>
      <c r="T27" s="23">
        <v>4</v>
      </c>
      <c r="U27" s="23">
        <v>8</v>
      </c>
      <c r="V27" s="23">
        <v>19</v>
      </c>
      <c r="W27" s="23">
        <v>0.25</v>
      </c>
      <c r="X27" s="23">
        <v>2.0554855070000002</v>
      </c>
      <c r="Y27" s="23">
        <v>0.9105664</v>
      </c>
      <c r="Z27" s="23">
        <v>1.0511170000000001</v>
      </c>
      <c r="AA27" s="23">
        <v>3</v>
      </c>
      <c r="AB27" s="23">
        <v>38.299999999999997</v>
      </c>
      <c r="AC27" s="23">
        <f>AA27+AB27</f>
        <v>41.3</v>
      </c>
      <c r="AD27" s="23">
        <v>31</v>
      </c>
      <c r="AE27" s="23">
        <v>0.83870967740000002</v>
      </c>
      <c r="AF27" s="23">
        <f>IF(OR(AH27=1,AI27=1,AJ27=1,AK27=1,AL27=1),1,0)</f>
        <v>1</v>
      </c>
      <c r="AG27" s="23">
        <f>IF(OR(AH27=1,AI27=1,AJ27=1),1,0)</f>
        <v>1</v>
      </c>
      <c r="AH27" s="23">
        <v>1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</row>
    <row r="28" spans="1:40" ht="14.3">
      <c r="A28" s="23" t="s">
        <v>14</v>
      </c>
      <c r="B28" s="23">
        <v>0</v>
      </c>
      <c r="C28" s="23" t="s">
        <v>85</v>
      </c>
      <c r="D28" s="23" t="str" cm="1">
        <f t="array" ref="D28">_xlfn.IFS(C28="ALHU","Nectarivore",C28="ANHU","Nectarivore",C28="ATFL","Insectivore",C28="BLPH","Insectivore",C28="BRCR","Insectivore",C28="CASJ","Omnivore",C28="CAVI","Insectivore",C28="CBCH","Insectivore",C28="COHA","Carnivore",C28="HOFI","Granivore",C28="HOWR","Insectivore",C28="OCWA","Insectivore",C28="PSFL","Insectivore",C28="PUFI","Granivore",C28="RUHU","Nectarivore",C28="STJA","Omnivore",C28="WIWA","Insectivore",C28="WREN","Insectivore",C28="BEWR","Insectivore",C28="OATI","Insectivore",C28="SPTO","Omnivore",C28="BUSH","Insectivore",C28="WBNU","Insectivore",C28="DEJU","Granivore",C28="LEGO","Granivore",C28="CALT","Granivore")</f>
        <v>Insectivore</v>
      </c>
      <c r="E28" s="23" t="str" cm="1">
        <f t="array" ref="E28">_xlfn.IFS(C28="ALHU","Foliage",C28="ANHU","Foliage",C28="ATFL","Aerial",C28="BLPH","Aerial",C28="BRCR","Bark",C28="CASJ","Ground",C28="CAVI","Foliage",C28="CBCH","Foliage",C28="COHA","Aerial",C28="HOFI","Ground",C28="HOWR","Foliage",C28="OCWA","Foliage",C28="PSFL","Aerial",C28="PUFI","Foliage",C28="RUHU","Foliage",C28="STJA","Ground",C28="WIWA","Foliage",C28="WREN","Foliage",C28="BEWR","Foliage",C28="OATI","Foliage",C28="SPTO","Ground",C28="BUSH","Foliage",C28="WBNU","Bark",C28="DEJU","Ground",C28="LEGO","Foliage",C28="CALT","Ground")</f>
        <v>Bark</v>
      </c>
      <c r="F28" s="23" t="str" cm="1">
        <f t="array" ref="F28">_xlfn.IFS(C28="ALHU","Shrub",C28="ANHU","Tree",C28="ATFL","Cavity",C28="BLPH","Cliff",C28="BRCR","Tree",C28="CASJ","Tree",C28="CAVI","Tree",C28="CBCH","Cavity",C28="COHA","Tree",C28="HOFI","Tree",C28="HOWR","Cavity",C28="OCWA","Ground",C28="PSFL","Cavity",C28="PUFI","Tree",C28="RUHU","Tree",C28="STJA","Tree",C28="WIWA","Ground",C28="WREN","Shrub",C28="BEWR","Cavity",C28="OATI","Cavity",C28="SPTO","Ground",C28="BUSH","Tree",C28="WBNU","Cavity",C28="DEJU","Ground",C28="LEGO","Tree",C28="CALT","Shrub")</f>
        <v>Tree</v>
      </c>
      <c r="G28" s="23" t="str" cm="1">
        <f t="array" ref="G28">_xlfn.IFS(C28="ALHU","Open Woodland",C28="ANHU","Open Woodland",C28="ATFL","Open Woodland",C28="BLPH","Open Woodland",C28="BRCR","Forest",C28="CASJ","Scrub",C28="CAVI","Forest",C28="CBCH","Forest",C28="COHA","Forest",C28="HOFI","Towns",C28="HOWR","Open Woodland",C28="OCWA","Forest",C28="PSFL","Forest",C28="PUFI","Forest",C28="RUHU","Open Woodland",C28="STJA","Forest",C28="WIWA","Scrub",C28="WREN","Scrub",C28="BEWR","Open Woodland",C28="OATI","Open Woodland",C28="SPTO","Scrub",C28="BUSH","Scrub",C28="WBNU","Forest",C28="DEJU","Forest",C28="LEGO","Open Woodland",C28="CALT","Scrub")</f>
        <v>Forest</v>
      </c>
      <c r="H28" s="23">
        <v>4</v>
      </c>
      <c r="I28" s="23" t="s">
        <v>88</v>
      </c>
      <c r="J28" s="24">
        <v>8.1</v>
      </c>
      <c r="K28" s="22">
        <f>J28-$G$190</f>
        <v>8.1</v>
      </c>
      <c r="L28"/>
      <c r="M28" s="23" t="s">
        <v>255</v>
      </c>
      <c r="N28" s="23">
        <v>20000</v>
      </c>
      <c r="O28" s="23">
        <v>4.3010299956639813</v>
      </c>
      <c r="P28" s="23" cm="1">
        <f t="array" ref="P28">_xlfn.IFS(A28="FIL",1271,A28="JSP",1046,A28="LFY",225,A28="SLP",209,A28="TUP",48,A28="CCP",16,A28="PRO",225,A28="WHO",145,A28="WDP",80)</f>
        <v>145</v>
      </c>
      <c r="Q28" s="23">
        <f>LOG10(P28)</f>
        <v>2.1613680022349748</v>
      </c>
      <c r="R28" s="23">
        <v>11</v>
      </c>
      <c r="S28" s="23">
        <v>4</v>
      </c>
      <c r="T28" s="23">
        <v>4</v>
      </c>
      <c r="U28" s="23">
        <v>8</v>
      </c>
      <c r="V28" s="23">
        <v>19</v>
      </c>
      <c r="W28" s="23">
        <v>0.25</v>
      </c>
      <c r="X28" s="23">
        <v>2.0554855070000002</v>
      </c>
      <c r="Y28" s="23">
        <v>0.9105664</v>
      </c>
      <c r="Z28" s="23">
        <v>1.0511170000000001</v>
      </c>
      <c r="AA28" s="23">
        <v>3</v>
      </c>
      <c r="AB28" s="23">
        <v>38.299999999999997</v>
      </c>
      <c r="AC28" s="23">
        <f>AA28+AB28</f>
        <v>41.3</v>
      </c>
      <c r="AD28" s="23">
        <v>31</v>
      </c>
      <c r="AE28" s="23">
        <v>0.83870967740000002</v>
      </c>
      <c r="AF28" s="23">
        <f>IF(OR(AH28=1,AI28=1,AJ28=1,AK28=1,AL28=1),1,0)</f>
        <v>0</v>
      </c>
      <c r="AG28" s="23">
        <f>IF(OR(AH28=1,AI28=1,AJ28=1),1,0)</f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</row>
    <row r="29" spans="1:40" ht="14.3">
      <c r="A29" s="23" t="s">
        <v>14</v>
      </c>
      <c r="B29" s="23">
        <v>0</v>
      </c>
      <c r="C29" s="23" t="s">
        <v>107</v>
      </c>
      <c r="D29" s="23" t="str" cm="1">
        <f t="array" ref="D29">_xlfn.IFS(C29="ALHU","Nectarivore",C29="ANHU","Nectarivore",C29="ATFL","Insectivore",C29="BLPH","Insectivore",C29="BRCR","Insectivore",C29="CASJ","Omnivore",C29="CAVI","Insectivore",C29="CBCH","Insectivore",C29="COHA","Carnivore",C29="HOFI","Granivore",C29="HOWR","Insectivore",C29="OCWA","Insectivore",C29="PSFL","Insectivore",C29="PUFI","Granivore",C29="RUHU","Nectarivore",C29="STJA","Omnivore",C29="WIWA","Insectivore",C29="WREN","Insectivore",C29="BEWR","Insectivore",C29="OATI","Insectivore",C29="SPTO","Omnivore",C29="BUSH","Insectivore",C29="WBNU","Insectivore",C29="DEJU","Granivore",C29="LEGO","Granivore",C29="CALT","Granivore")</f>
        <v>Granivore</v>
      </c>
      <c r="E29" s="23" t="str" cm="1">
        <f t="array" ref="E29">_xlfn.IFS(C29="ALHU","Foliage",C29="ANHU","Foliage",C29="ATFL","Aerial",C29="BLPH","Aerial",C29="BRCR","Bark",C29="CASJ","Ground",C29="CAVI","Foliage",C29="CBCH","Foliage",C29="COHA","Aerial",C29="HOFI","Ground",C29="HOWR","Foliage",C29="OCWA","Foliage",C29="PSFL","Aerial",C29="PUFI","Foliage",C29="RUHU","Foliage",C29="STJA","Ground",C29="WIWA","Foliage",C29="WREN","Foliage",C29="BEWR","Foliage",C29="OATI","Foliage",C29="SPTO","Ground",C29="BUSH","Foliage",C29="WBNU","Bark",C29="DEJU","Ground",C29="LEGO","Foliage",C29="CALT","Ground")</f>
        <v>Foliage</v>
      </c>
      <c r="F29" s="23" t="str" cm="1">
        <f t="array" ref="F29">_xlfn.IFS(C29="ALHU","Shrub",C29="ANHU","Tree",C29="ATFL","Cavity",C29="BLPH","Cliff",C29="BRCR","Tree",C29="CASJ","Tree",C29="CAVI","Tree",C29="CBCH","Cavity",C29="COHA","Tree",C29="HOFI","Tree",C29="HOWR","Cavity",C29="OCWA","Ground",C29="PSFL","Cavity",C29="PUFI","Tree",C29="RUHU","Tree",C29="STJA","Tree",C29="WIWA","Ground",C29="WREN","Shrub",C29="BEWR","Cavity",C29="OATI","Cavity",C29="SPTO","Ground",C29="BUSH","Tree",C29="WBNU","Cavity",C29="DEJU","Ground",C29="LEGO","Tree",C29="CALT","Shrub")</f>
        <v>Tree</v>
      </c>
      <c r="G29" s="23" t="str" cm="1">
        <f t="array" ref="G29">_xlfn.IFS(C29="ALHU","Open Woodland",C29="ANHU","Open Woodland",C29="ATFL","Open Woodland",C29="BLPH","Open Woodland",C29="BRCR","Forest",C29="CASJ","Scrub",C29="CAVI","Forest",C29="CBCH","Forest",C29="COHA","Forest",C29="HOFI","Towns",C29="HOWR","Open Woodland",C29="OCWA","Forest",C29="PSFL","Forest",C29="PUFI","Forest",C29="RUHU","Open Woodland",C29="STJA","Forest",C29="WIWA","Scrub",C29="WREN","Scrub",C29="BEWR","Open Woodland",C29="OATI","Open Woodland",C29="SPTO","Scrub",C29="BUSH","Scrub",C29="WBNU","Forest",C29="DEJU","Forest",C29="LEGO","Open Woodland",C29="CALT","Scrub")</f>
        <v>Forest</v>
      </c>
      <c r="H29" s="23">
        <v>1</v>
      </c>
      <c r="I29" s="23" t="s">
        <v>92</v>
      </c>
      <c r="J29" s="24">
        <v>22.7</v>
      </c>
      <c r="K29" s="24">
        <f>J29-$G$203</f>
        <v>22.7</v>
      </c>
      <c r="L29"/>
      <c r="M29" s="23" t="s">
        <v>276</v>
      </c>
      <c r="N29" s="23">
        <v>20000</v>
      </c>
      <c r="O29" s="23">
        <v>4.3010299956639813</v>
      </c>
      <c r="P29" s="23" cm="1">
        <f t="array" ref="P29">_xlfn.IFS(A29="FIL",1271,A29="JSP",1046,A29="LFY",225,A29="SLP",209,A29="TUP",48,A29="CCP",16,A29="PRO",225,A29="WHO",145,A29="WDP",80)</f>
        <v>145</v>
      </c>
      <c r="Q29" s="23">
        <f>LOG10(P29)</f>
        <v>2.1613680022349748</v>
      </c>
      <c r="R29" s="23">
        <v>11</v>
      </c>
      <c r="S29" s="23">
        <v>4</v>
      </c>
      <c r="T29" s="23">
        <v>4</v>
      </c>
      <c r="U29" s="23">
        <v>8</v>
      </c>
      <c r="V29" s="23">
        <v>19</v>
      </c>
      <c r="W29" s="23">
        <v>0.25</v>
      </c>
      <c r="X29" s="23">
        <v>2.0554855070000002</v>
      </c>
      <c r="Y29" s="23">
        <v>0.9105664</v>
      </c>
      <c r="Z29" s="23">
        <v>1.0511170000000001</v>
      </c>
      <c r="AA29" s="23">
        <v>3</v>
      </c>
      <c r="AB29" s="23">
        <v>38.299999999999997</v>
      </c>
      <c r="AC29" s="23">
        <f>AA29+AB29</f>
        <v>41.3</v>
      </c>
      <c r="AD29" s="23">
        <v>31</v>
      </c>
      <c r="AE29" s="23">
        <v>0.83870967740000002</v>
      </c>
      <c r="AF29" s="23">
        <f>IF(OR(AH29=1,AI29=1,AJ29=1,AK29=1,AL29=1),1,0)</f>
        <v>0</v>
      </c>
      <c r="AG29" s="23">
        <f>IF(OR(AH29=1,AI29=1,AJ29=1),1,0)</f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</row>
    <row r="30" spans="1:40" ht="14.3">
      <c r="A30" s="23" t="s">
        <v>11</v>
      </c>
      <c r="B30" s="23">
        <v>1</v>
      </c>
      <c r="C30" s="23" t="s">
        <v>204</v>
      </c>
      <c r="D30" s="23" t="str" cm="1">
        <f t="array" ref="D30">_xlfn.IFS(C30="ALHU","Nectarivore",C30="ANHU","Nectarivore",C30="ATFL","Insectivore",C30="BLPH","Insectivore",C30="BRCR","Insectivore",C30="CASJ","Omnivore",C30="CAVI","Insectivore",C30="CBCH","Insectivore",C30="COHA","Carnivore",C30="HOFI","Granivore",C30="HOWR","Insectivore",C30="OCWA","Insectivore",C30="PSFL","Insectivore",C30="PUFI","Granivore",C30="RUHU","Nectarivore",C30="STJA","Omnivore",C30="WIWA","Insectivore",C30="WREN","Insectivore",C30="BEWR","Insectivore",C30="OATI","Insectivore",C30="SPTO","Omnivore",C30="BUSH","Insectivore",C30="WBNU","Insectivore",C30="DEJU","Granivore",C30="LEGO","Granivore",C30="CALT","Granivore")</f>
        <v>Granivore</v>
      </c>
      <c r="E30" s="23" t="str" cm="1">
        <f t="array" ref="E30">_xlfn.IFS(C30="ALHU","Foliage",C30="ANHU","Foliage",C30="ATFL","Aerial",C30="BLPH","Aerial",C30="BRCR","Bark",C30="CASJ","Ground",C30="CAVI","Foliage",C30="CBCH","Foliage",C30="COHA","Aerial",C30="HOFI","Ground",C30="HOWR","Foliage",C30="OCWA","Foliage",C30="PSFL","Aerial",C30="PUFI","Foliage",C30="RUHU","Foliage",C30="STJA","Ground",C30="WIWA","Foliage",C30="WREN","Foliage",C30="BEWR","Foliage",C30="OATI","Foliage",C30="SPTO","Ground",C30="BUSH","Foliage",C30="WBNU","Bark",C30="DEJU","Ground",C30="LEGO","Foliage",C30="CALT","Ground")</f>
        <v>Ground</v>
      </c>
      <c r="F30" s="23" t="str" cm="1">
        <f t="array" ref="F30">_xlfn.IFS(C30="ALHU","Shrub",C30="ANHU","Tree",C30="ATFL","Cavity",C30="BLPH","Cliff",C30="BRCR","Tree",C30="CASJ","Tree",C30="CAVI","Tree",C30="CBCH","Cavity",C30="COHA","Tree",C30="HOFI","Tree",C30="HOWR","Cavity",C30="OCWA","Ground",C30="PSFL","Cavity",C30="PUFI","Tree",C30="RUHU","Tree",C30="STJA","Tree",C30="WIWA","Ground",C30="WREN","Shrub",C30="BEWR","Cavity",C30="OATI","Cavity",C30="SPTO","Ground",C30="BUSH","Tree",C30="WBNU","Cavity",C30="DEJU","Ground",C30="LEGO","Tree",C30="CALT","Shrub")</f>
        <v>Tree</v>
      </c>
      <c r="G30" s="23" t="str" cm="1">
        <f t="array" ref="G30">_xlfn.IFS(C30="ALHU","Open Woodland",C30="ANHU","Open Woodland",C30="ATFL","Open Woodland",C30="BLPH","Open Woodland",C30="BRCR","Forest",C30="CASJ","Scrub",C30="CAVI","Forest",C30="CBCH","Forest",C30="COHA","Forest",C30="HOFI","Towns",C30="HOWR","Open Woodland",C30="OCWA","Forest",C30="PSFL","Forest",C30="PUFI","Forest",C30="RUHU","Open Woodland",C30="STJA","Forest",C30="WIWA","Scrub",C30="WREN","Scrub",C30="BEWR","Open Woodland",C30="OATI","Open Woodland",C30="SPTO","Scrub",C30="BUSH","Scrub",C30="WBNU","Forest",C30="DEJU","Forest",C30="LEGO","Open Woodland",C30="CALT","Scrub")</f>
        <v>Towns</v>
      </c>
      <c r="H30" s="23">
        <v>1</v>
      </c>
      <c r="I30" s="23" t="s">
        <v>86</v>
      </c>
      <c r="J30" s="24">
        <v>14.6</v>
      </c>
      <c r="K30" s="24">
        <v>0</v>
      </c>
      <c r="L30"/>
      <c r="M30" s="23" t="s">
        <v>205</v>
      </c>
      <c r="N30" s="23">
        <v>790</v>
      </c>
      <c r="O30" s="23">
        <v>2.8976270912904414</v>
      </c>
      <c r="P30" s="23" cm="1">
        <f t="array" ref="P30">_xlfn.IFS(A30="FIL",1271,A30="JSP",1046,A30="LFY",225,A30="SLP",209,A30="TUP",48,A30="CCP",16,A30="PRO",225,A30="WHO",145,A30="WDP",80)</f>
        <v>225</v>
      </c>
      <c r="Q30" s="23">
        <f>LOG10(P30)</f>
        <v>2.3521825181113627</v>
      </c>
      <c r="R30" s="23">
        <v>11</v>
      </c>
      <c r="S30" s="23">
        <v>2</v>
      </c>
      <c r="T30" s="23">
        <v>4</v>
      </c>
      <c r="U30" s="23">
        <v>6</v>
      </c>
      <c r="V30" s="23">
        <v>17</v>
      </c>
      <c r="W30" s="23">
        <v>2.5000000000000001E-2</v>
      </c>
      <c r="X30" s="23">
        <v>1.7787475129999999</v>
      </c>
      <c r="Y30" s="23">
        <v>0.47916560000000002</v>
      </c>
      <c r="Z30" s="23">
        <v>0.34883209999999998</v>
      </c>
      <c r="AA30" s="23">
        <v>4</v>
      </c>
      <c r="AB30" s="23">
        <v>17.600000000000001</v>
      </c>
      <c r="AC30" s="23">
        <f>AA30+AB30</f>
        <v>21.6</v>
      </c>
      <c r="AD30" s="23">
        <v>23</v>
      </c>
      <c r="AE30" s="23">
        <v>0.70321361059999998</v>
      </c>
      <c r="AF30" s="23">
        <f>IF(OR(AH30=1,AI30=1,AJ30=1,AK30=1,AL30=1),1,0)</f>
        <v>0</v>
      </c>
      <c r="AG30" s="23">
        <f>IF(OR(AH30=1,AI30=1,AJ30=1),1,0)</f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1</v>
      </c>
      <c r="AN30" s="23">
        <v>0</v>
      </c>
    </row>
    <row r="31" spans="1:40" ht="14.3">
      <c r="A31" s="23" t="s">
        <v>11</v>
      </c>
      <c r="B31" s="23">
        <v>1</v>
      </c>
      <c r="C31" s="23" t="s">
        <v>96</v>
      </c>
      <c r="D31" s="23" t="str" cm="1">
        <f t="array" ref="D31">_xlfn.IFS(C31="ALHU","Nectarivore",C31="ANHU","Nectarivore",C31="ATFL","Insectivore",C31="BLPH","Insectivore",C31="BRCR","Insectivore",C31="CASJ","Omnivore",C31="CAVI","Insectivore",C31="CBCH","Insectivore",C31="COHA","Carnivore",C31="HOFI","Granivore",C31="HOWR","Insectivore",C31="OCWA","Insectivore",C31="PSFL","Insectivore",C31="PUFI","Granivore",C31="RUHU","Nectarivore",C31="STJA","Omnivore",C31="WIWA","Insectivore",C31="WREN","Insectivore",C31="BEWR","Insectivore",C31="OATI","Insectivore",C31="SPTO","Omnivore",C31="BUSH","Insectivore",C31="WBNU","Insectivore",C31="DEJU","Granivore",C31="LEGO","Granivore",C31="CALT","Granivore")</f>
        <v>Granivore</v>
      </c>
      <c r="E31" s="23" t="str" cm="1">
        <f t="array" ref="E31">_xlfn.IFS(C31="ALHU","Foliage",C31="ANHU","Foliage",C31="ATFL","Aerial",C31="BLPH","Aerial",C31="BRCR","Bark",C31="CASJ","Ground",C31="CAVI","Foliage",C31="CBCH","Foliage",C31="COHA","Aerial",C31="HOFI","Ground",C31="HOWR","Foliage",C31="OCWA","Foliage",C31="PSFL","Aerial",C31="PUFI","Foliage",C31="RUHU","Foliage",C31="STJA","Ground",C31="WIWA","Foliage",C31="WREN","Foliage",C31="BEWR","Foliage",C31="OATI","Foliage",C31="SPTO","Ground",C31="BUSH","Foliage",C31="WBNU","Bark",C31="DEJU","Ground",C31="LEGO","Foliage",C31="CALT","Ground")</f>
        <v>Ground</v>
      </c>
      <c r="F31" s="23" t="str" cm="1">
        <f t="array" ref="F31">_xlfn.IFS(C31="ALHU","Shrub",C31="ANHU","Tree",C31="ATFL","Cavity",C31="BLPH","Cliff",C31="BRCR","Tree",C31="CASJ","Tree",C31="CAVI","Tree",C31="CBCH","Cavity",C31="COHA","Tree",C31="HOFI","Tree",C31="HOWR","Cavity",C31="OCWA","Ground",C31="PSFL","Cavity",C31="PUFI","Tree",C31="RUHU","Tree",C31="STJA","Tree",C31="WIWA","Ground",C31="WREN","Shrub",C31="BEWR","Cavity",C31="OATI","Cavity",C31="SPTO","Ground",C31="BUSH","Tree",C31="WBNU","Cavity",C31="DEJU","Ground",C31="LEGO","Tree",C31="CALT","Shrub")</f>
        <v>Ground</v>
      </c>
      <c r="G31" s="23" t="str" cm="1">
        <f t="array" ref="G31">_xlfn.IFS(C31="ALHU","Open Woodland",C31="ANHU","Open Woodland",C31="ATFL","Open Woodland",C31="BLPH","Open Woodland",C31="BRCR","Forest",C31="CASJ","Scrub",C31="CAVI","Forest",C31="CBCH","Forest",C31="COHA","Forest",C31="HOFI","Towns",C31="HOWR","Open Woodland",C31="OCWA","Forest",C31="PSFL","Forest",C31="PUFI","Forest",C31="RUHU","Open Woodland",C31="STJA","Forest",C31="WIWA","Scrub",C31="WREN","Scrub",C31="BEWR","Open Woodland",C31="OATI","Open Woodland",C31="SPTO","Scrub",C31="BUSH","Scrub",C31="WBNU","Forest",C31="DEJU","Forest",C31="LEGO","Open Woodland",C31="CALT","Scrub")</f>
        <v>Forest</v>
      </c>
      <c r="H31" s="23">
        <v>4</v>
      </c>
      <c r="I31" s="23" t="s">
        <v>92</v>
      </c>
      <c r="J31" s="24">
        <v>17.5</v>
      </c>
      <c r="K31" s="24">
        <f>J31-$G$196</f>
        <v>17.5</v>
      </c>
      <c r="L31" t="s">
        <v>281</v>
      </c>
      <c r="M31" s="23" t="s">
        <v>193</v>
      </c>
      <c r="N31" s="23">
        <v>790</v>
      </c>
      <c r="O31" s="23">
        <v>2.8976270912904414</v>
      </c>
      <c r="P31" s="23" cm="1">
        <f t="array" ref="P31">_xlfn.IFS(A31="FIL",1271,A31="JSP",1046,A31="LFY",225,A31="SLP",209,A31="TUP",48,A31="CCP",16,A31="PRO",225,A31="WHO",145,A31="WDP",80)</f>
        <v>225</v>
      </c>
      <c r="Q31" s="23">
        <f>LOG10(P31)</f>
        <v>2.3521825181113627</v>
      </c>
      <c r="R31" s="23">
        <v>11</v>
      </c>
      <c r="S31" s="23">
        <v>2</v>
      </c>
      <c r="T31" s="23">
        <v>4</v>
      </c>
      <c r="U31" s="23">
        <v>6</v>
      </c>
      <c r="V31" s="23">
        <v>17</v>
      </c>
      <c r="W31" s="23">
        <v>2.5000000000000001E-2</v>
      </c>
      <c r="X31" s="23">
        <v>1.7787475129999999</v>
      </c>
      <c r="Y31" s="23">
        <v>0.47916560000000002</v>
      </c>
      <c r="Z31" s="23">
        <v>0.34883209999999998</v>
      </c>
      <c r="AA31" s="23">
        <v>4</v>
      </c>
      <c r="AB31" s="23">
        <v>17.600000000000001</v>
      </c>
      <c r="AC31" s="23">
        <f>AA31+AB31</f>
        <v>21.6</v>
      </c>
      <c r="AD31" s="23">
        <v>23</v>
      </c>
      <c r="AE31" s="23">
        <v>0.70321361059999998</v>
      </c>
      <c r="AF31" s="23">
        <f>IF(OR(AH31=1,AI31=1,AJ31=1,AK31=1,AL31=1),1,0)</f>
        <v>1</v>
      </c>
      <c r="AG31" s="23">
        <f>IF(OR(AH31=1,AI31=1,AJ31=1),1,0)</f>
        <v>1</v>
      </c>
      <c r="AH31" s="23">
        <v>1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</row>
    <row r="32" spans="1:40" ht="14.3">
      <c r="A32" s="23" t="s">
        <v>11</v>
      </c>
      <c r="B32" s="23">
        <v>1</v>
      </c>
      <c r="C32" s="23" t="s">
        <v>177</v>
      </c>
      <c r="D32" s="23" t="str" cm="1">
        <f t="array" ref="D32">_xlfn.IFS(C32="ALHU","Nectarivore",C32="ANHU","Nectarivore",C32="ATFL","Insectivore",C32="BLPH","Insectivore",C32="BRCR","Insectivore",C32="CASJ","Omnivore",C32="CAVI","Insectivore",C32="CBCH","Insectivore",C32="COHA","Carnivore",C32="HOFI","Granivore",C32="HOWR","Insectivore",C32="OCWA","Insectivore",C32="PSFL","Insectivore",C32="PUFI","Granivore",C32="RUHU","Nectarivore",C32="STJA","Omnivore",C32="WIWA","Insectivore",C32="WREN","Insectivore",C32="BEWR","Insectivore",C32="OATI","Insectivore",C32="SPTO","Omnivore",C32="BUSH","Insectivore",C32="WBNU","Insectivore",C32="DEJU","Granivore",C32="LEGO","Granivore",C32="CALT","Granivore")</f>
        <v>Granivore</v>
      </c>
      <c r="E32" s="23" t="str" cm="1">
        <f t="array" ref="E32">_xlfn.IFS(C32="ALHU","Foliage",C32="ANHU","Foliage",C32="ATFL","Aerial",C32="BLPH","Aerial",C32="BRCR","Bark",C32="CASJ","Ground",C32="CAVI","Foliage",C32="CBCH","Foliage",C32="COHA","Aerial",C32="HOFI","Ground",C32="HOWR","Foliage",C32="OCWA","Foliage",C32="PSFL","Aerial",C32="PUFI","Foliage",C32="RUHU","Foliage",C32="STJA","Ground",C32="WIWA","Foliage",C32="WREN","Foliage",C32="BEWR","Foliage",C32="OATI","Foliage",C32="SPTO","Ground",C32="BUSH","Foliage",C32="WBNU","Bark",C32="DEJU","Ground",C32="LEGO","Foliage",C32="CALT","Ground")</f>
        <v>Ground</v>
      </c>
      <c r="F32" s="23" t="str" cm="1">
        <f t="array" ref="F32">_xlfn.IFS(C32="ALHU","Shrub",C32="ANHU","Tree",C32="ATFL","Cavity",C32="BLPH","Cliff",C32="BRCR","Tree",C32="CASJ","Tree",C32="CAVI","Tree",C32="CBCH","Cavity",C32="COHA","Tree",C32="HOFI","Tree",C32="HOWR","Cavity",C32="OCWA","Ground",C32="PSFL","Cavity",C32="PUFI","Tree",C32="RUHU","Tree",C32="STJA","Tree",C32="WIWA","Ground",C32="WREN","Shrub",C32="BEWR","Cavity",C32="OATI","Cavity",C32="SPTO","Ground",C32="BUSH","Tree",C32="WBNU","Cavity",C32="DEJU","Ground",C32="LEGO","Tree",C32="CALT","Shrub")</f>
        <v>Shrub</v>
      </c>
      <c r="G32" s="23" t="str" cm="1">
        <f t="array" ref="G32">_xlfn.IFS(C32="ALHU","Open Woodland",C32="ANHU","Open Woodland",C32="ATFL","Open Woodland",C32="BLPH","Open Woodland",C32="BRCR","Forest",C32="CASJ","Scrub",C32="CAVI","Forest",C32="CBCH","Forest",C32="COHA","Forest",C32="HOFI","Towns",C32="HOWR","Open Woodland",C32="OCWA","Forest",C32="PSFL","Forest",C32="PUFI","Forest",C32="RUHU","Open Woodland",C32="STJA","Forest",C32="WIWA","Scrub",C32="WREN","Scrub",C32="BEWR","Open Woodland",C32="OATI","Open Woodland",C32="SPTO","Scrub",C32="BUSH","Scrub",C32="WBNU","Forest",C32="DEJU","Forest",C32="LEGO","Open Woodland",C32="CALT","Scrub")</f>
        <v>Scrub</v>
      </c>
      <c r="H32" s="23">
        <v>4</v>
      </c>
      <c r="I32" s="23" t="s">
        <v>92</v>
      </c>
      <c r="J32" s="24">
        <v>55.1</v>
      </c>
      <c r="K32" s="24">
        <f>J32-$G$192</f>
        <v>55.1</v>
      </c>
      <c r="L32" t="s">
        <v>281</v>
      </c>
      <c r="M32" s="23" t="s">
        <v>190</v>
      </c>
      <c r="N32" s="23">
        <v>790</v>
      </c>
      <c r="O32" s="23">
        <v>2.8976270912904414</v>
      </c>
      <c r="P32" s="23" cm="1">
        <f t="array" ref="P32">_xlfn.IFS(A32="FIL",1271,A32="JSP",1046,A32="LFY",225,A32="SLP",209,A32="TUP",48,A32="CCP",16,A32="PRO",225,A32="WHO",145,A32="WDP",80)</f>
        <v>225</v>
      </c>
      <c r="Q32" s="23">
        <f>LOG10(P32)</f>
        <v>2.3521825181113627</v>
      </c>
      <c r="R32" s="23">
        <v>11</v>
      </c>
      <c r="S32" s="23">
        <v>2</v>
      </c>
      <c r="T32" s="23">
        <v>4</v>
      </c>
      <c r="U32" s="23">
        <v>6</v>
      </c>
      <c r="V32" s="23">
        <v>17</v>
      </c>
      <c r="W32" s="23">
        <v>2.5000000000000001E-2</v>
      </c>
      <c r="X32" s="23">
        <v>1.7787475129999999</v>
      </c>
      <c r="Y32" s="23">
        <v>0.47916560000000002</v>
      </c>
      <c r="Z32" s="23">
        <v>0.34883209999999998</v>
      </c>
      <c r="AA32" s="23">
        <v>4</v>
      </c>
      <c r="AB32" s="23">
        <v>17.600000000000001</v>
      </c>
      <c r="AC32" s="23">
        <f>AA32+AB32</f>
        <v>21.6</v>
      </c>
      <c r="AD32" s="23">
        <v>23</v>
      </c>
      <c r="AE32" s="23">
        <v>0.70321361059999998</v>
      </c>
      <c r="AF32" s="23">
        <f>IF(OR(AH32=1,AI32=1,AJ32=1,AK32=1,AL32=1),1,0)</f>
        <v>1</v>
      </c>
      <c r="AG32" s="23">
        <f>IF(OR(AH32=1,AI32=1,AJ32=1),1,0)</f>
        <v>1</v>
      </c>
      <c r="AH32" s="23">
        <v>1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</row>
    <row r="33" spans="1:40">
      <c r="A33" s="23" t="s">
        <v>11</v>
      </c>
      <c r="B33" s="23">
        <v>1</v>
      </c>
      <c r="C33" s="23" t="s">
        <v>96</v>
      </c>
      <c r="D33" s="23" t="str" cm="1">
        <f t="array" ref="D33">_xlfn.IFS(C33="ALHU","Nectarivore",C33="ANHU","Nectarivore",C33="ATFL","Insectivore",C33="BLPH","Insectivore",C33="BRCR","Insectivore",C33="CASJ","Omnivore",C33="CAVI","Insectivore",C33="CBCH","Insectivore",C33="COHA","Carnivore",C33="HOFI","Granivore",C33="HOWR","Insectivore",C33="OCWA","Insectivore",C33="PSFL","Insectivore",C33="PUFI","Granivore",C33="RUHU","Nectarivore",C33="STJA","Omnivore",C33="WIWA","Insectivore",C33="WREN","Insectivore",C33="BEWR","Insectivore",C33="OATI","Insectivore",C33="SPTO","Omnivore",C33="BUSH","Insectivore",C33="WBNU","Insectivore",C33="DEJU","Granivore",C33="LEGO","Granivore",C33="CALT","Granivore")</f>
        <v>Granivore</v>
      </c>
      <c r="E33" s="23" t="str" cm="1">
        <f t="array" ref="E33">_xlfn.IFS(C33="ALHU","Foliage",C33="ANHU","Foliage",C33="ATFL","Aerial",C33="BLPH","Aerial",C33="BRCR","Bark",C33="CASJ","Ground",C33="CAVI","Foliage",C33="CBCH","Foliage",C33="COHA","Aerial",C33="HOFI","Ground",C33="HOWR","Foliage",C33="OCWA","Foliage",C33="PSFL","Aerial",C33="PUFI","Foliage",C33="RUHU","Foliage",C33="STJA","Ground",C33="WIWA","Foliage",C33="WREN","Foliage",C33="BEWR","Foliage",C33="OATI","Foliage",C33="SPTO","Ground",C33="BUSH","Foliage",C33="WBNU","Bark",C33="DEJU","Ground",C33="LEGO","Foliage",C33="CALT","Ground")</f>
        <v>Ground</v>
      </c>
      <c r="F33" s="23" t="str" cm="1">
        <f t="array" ref="F33">_xlfn.IFS(C33="ALHU","Shrub",C33="ANHU","Tree",C33="ATFL","Cavity",C33="BLPH","Cliff",C33="BRCR","Tree",C33="CASJ","Tree",C33="CAVI","Tree",C33="CBCH","Cavity",C33="COHA","Tree",C33="HOFI","Tree",C33="HOWR","Cavity",C33="OCWA","Ground",C33="PSFL","Cavity",C33="PUFI","Tree",C33="RUHU","Tree",C33="STJA","Tree",C33="WIWA","Ground",C33="WREN","Shrub",C33="BEWR","Cavity",C33="OATI","Cavity",C33="SPTO","Ground",C33="BUSH","Tree",C33="WBNU","Cavity",C33="DEJU","Ground",C33="LEGO","Tree",C33="CALT","Shrub")</f>
        <v>Ground</v>
      </c>
      <c r="G33" s="23" t="str" cm="1">
        <f t="array" ref="G33">_xlfn.IFS(C33="ALHU","Open Woodland",C33="ANHU","Open Woodland",C33="ATFL","Open Woodland",C33="BLPH","Open Woodland",C33="BRCR","Forest",C33="CASJ","Scrub",C33="CAVI","Forest",C33="CBCH","Forest",C33="COHA","Forest",C33="HOFI","Towns",C33="HOWR","Open Woodland",C33="OCWA","Forest",C33="PSFL","Forest",C33="PUFI","Forest",C33="RUHU","Open Woodland",C33="STJA","Forest",C33="WIWA","Scrub",C33="WREN","Scrub",C33="BEWR","Open Woodland",C33="OATI","Open Woodland",C33="SPTO","Scrub",C33="BUSH","Scrub",C33="WBNU","Forest",C33="DEJU","Forest",C33="LEGO","Open Woodland",C33="CALT","Scrub")</f>
        <v>Forest</v>
      </c>
      <c r="H33" s="23">
        <v>1</v>
      </c>
      <c r="I33" s="23" t="s">
        <v>86</v>
      </c>
      <c r="J33" s="24">
        <v>15.3</v>
      </c>
      <c r="K33" s="24">
        <f>J33-$G$196</f>
        <v>15.3</v>
      </c>
      <c r="M33" s="23" t="s">
        <v>194</v>
      </c>
      <c r="N33" s="23">
        <v>790</v>
      </c>
      <c r="O33" s="23">
        <v>2.8976270912904414</v>
      </c>
      <c r="P33" s="23" cm="1">
        <f t="array" ref="P33">_xlfn.IFS(A33="FIL",1271,A33="JSP",1046,A33="LFY",225,A33="SLP",209,A33="TUP",48,A33="CCP",16,A33="PRO",225,A33="WHO",145,A33="WDP",80)</f>
        <v>225</v>
      </c>
      <c r="Q33" s="23">
        <f>LOG10(P33)</f>
        <v>2.3521825181113627</v>
      </c>
      <c r="R33" s="23">
        <v>11</v>
      </c>
      <c r="S33" s="23">
        <v>2</v>
      </c>
      <c r="T33" s="23">
        <v>4</v>
      </c>
      <c r="U33" s="23">
        <v>6</v>
      </c>
      <c r="V33" s="23">
        <v>17</v>
      </c>
      <c r="W33" s="23">
        <v>2.5000000000000001E-2</v>
      </c>
      <c r="X33" s="23">
        <v>1.7787475129999999</v>
      </c>
      <c r="Y33" s="23">
        <v>0.47916560000000002</v>
      </c>
      <c r="Z33" s="23">
        <v>0.34883209999999998</v>
      </c>
      <c r="AA33" s="23">
        <v>4</v>
      </c>
      <c r="AB33" s="23">
        <v>17.600000000000001</v>
      </c>
      <c r="AC33" s="23">
        <f>AA33+AB33</f>
        <v>21.6</v>
      </c>
      <c r="AD33" s="23">
        <v>23</v>
      </c>
      <c r="AE33" s="23">
        <v>0.70321361059999998</v>
      </c>
      <c r="AF33" s="23">
        <f>IF(OR(AH33=1,AI33=1,AJ33=1,AK33=1,AL33=1),1,0)</f>
        <v>0</v>
      </c>
      <c r="AG33" s="23">
        <f>IF(OR(AH33=1,AI33=1,AJ33=1),1,0)</f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</row>
    <row r="34" spans="1:40">
      <c r="A34" s="23" t="s">
        <v>11</v>
      </c>
      <c r="B34" s="23">
        <v>1</v>
      </c>
      <c r="C34" s="23" t="s">
        <v>96</v>
      </c>
      <c r="D34" s="23" t="str" cm="1">
        <f t="array" ref="D34">_xlfn.IFS(C34="ALHU","Nectarivore",C34="ANHU","Nectarivore",C34="ATFL","Insectivore",C34="BLPH","Insectivore",C34="BRCR","Insectivore",C34="CASJ","Omnivore",C34="CAVI","Insectivore",C34="CBCH","Insectivore",C34="COHA","Carnivore",C34="HOFI","Granivore",C34="HOWR","Insectivore",C34="OCWA","Insectivore",C34="PSFL","Insectivore",C34="PUFI","Granivore",C34="RUHU","Nectarivore",C34="STJA","Omnivore",C34="WIWA","Insectivore",C34="WREN","Insectivore",C34="BEWR","Insectivore",C34="OATI","Insectivore",C34="SPTO","Omnivore",C34="BUSH","Insectivore",C34="WBNU","Insectivore",C34="DEJU","Granivore",C34="LEGO","Granivore",C34="CALT","Granivore")</f>
        <v>Granivore</v>
      </c>
      <c r="E34" s="23" t="str" cm="1">
        <f t="array" ref="E34">_xlfn.IFS(C34="ALHU","Foliage",C34="ANHU","Foliage",C34="ATFL","Aerial",C34="BLPH","Aerial",C34="BRCR","Bark",C34="CASJ","Ground",C34="CAVI","Foliage",C34="CBCH","Foliage",C34="COHA","Aerial",C34="HOFI","Ground",C34="HOWR","Foliage",C34="OCWA","Foliage",C34="PSFL","Aerial",C34="PUFI","Foliage",C34="RUHU","Foliage",C34="STJA","Ground",C34="WIWA","Foliage",C34="WREN","Foliage",C34="BEWR","Foliage",C34="OATI","Foliage",C34="SPTO","Ground",C34="BUSH","Foliage",C34="WBNU","Bark",C34="DEJU","Ground",C34="LEGO","Foliage",C34="CALT","Ground")</f>
        <v>Ground</v>
      </c>
      <c r="F34" s="23" t="str" cm="1">
        <f t="array" ref="F34">_xlfn.IFS(C34="ALHU","Shrub",C34="ANHU","Tree",C34="ATFL","Cavity",C34="BLPH","Cliff",C34="BRCR","Tree",C34="CASJ","Tree",C34="CAVI","Tree",C34="CBCH","Cavity",C34="COHA","Tree",C34="HOFI","Tree",C34="HOWR","Cavity",C34="OCWA","Ground",C34="PSFL","Cavity",C34="PUFI","Tree",C34="RUHU","Tree",C34="STJA","Tree",C34="WIWA","Ground",C34="WREN","Shrub",C34="BEWR","Cavity",C34="OATI","Cavity",C34="SPTO","Ground",C34="BUSH","Tree",C34="WBNU","Cavity",C34="DEJU","Ground",C34="LEGO","Tree",C34="CALT","Shrub")</f>
        <v>Ground</v>
      </c>
      <c r="G34" s="23" t="str" cm="1">
        <f t="array" ref="G34">_xlfn.IFS(C34="ALHU","Open Woodland",C34="ANHU","Open Woodland",C34="ATFL","Open Woodland",C34="BLPH","Open Woodland",C34="BRCR","Forest",C34="CASJ","Scrub",C34="CAVI","Forest",C34="CBCH","Forest",C34="COHA","Forest",C34="HOFI","Towns",C34="HOWR","Open Woodland",C34="OCWA","Forest",C34="PSFL","Forest",C34="PUFI","Forest",C34="RUHU","Open Woodland",C34="STJA","Forest",C34="WIWA","Scrub",C34="WREN","Scrub",C34="BEWR","Open Woodland",C34="OATI","Open Woodland",C34="SPTO","Scrub",C34="BUSH","Scrub",C34="WBNU","Forest",C34="DEJU","Forest",C34="LEGO","Open Woodland",C34="CALT","Scrub")</f>
        <v>Forest</v>
      </c>
      <c r="H34" s="23">
        <v>1</v>
      </c>
      <c r="I34" s="23" t="s">
        <v>86</v>
      </c>
      <c r="J34" s="24">
        <v>16.7</v>
      </c>
      <c r="K34" s="24">
        <f>J34-$G$196</f>
        <v>16.7</v>
      </c>
      <c r="M34" s="23" t="s">
        <v>195</v>
      </c>
      <c r="N34" s="23">
        <v>790</v>
      </c>
      <c r="O34" s="23">
        <v>2.8976270912904414</v>
      </c>
      <c r="P34" s="23" cm="1">
        <f t="array" ref="P34">_xlfn.IFS(A34="FIL",1271,A34="JSP",1046,A34="LFY",225,A34="SLP",209,A34="TUP",48,A34="CCP",16,A34="PRO",225,A34="WHO",145,A34="WDP",80)</f>
        <v>225</v>
      </c>
      <c r="Q34" s="23">
        <f>LOG10(P34)</f>
        <v>2.3521825181113627</v>
      </c>
      <c r="R34" s="23">
        <v>11</v>
      </c>
      <c r="S34" s="23">
        <v>2</v>
      </c>
      <c r="T34" s="23">
        <v>4</v>
      </c>
      <c r="U34" s="23">
        <v>6</v>
      </c>
      <c r="V34" s="23">
        <v>17</v>
      </c>
      <c r="W34" s="23">
        <v>2.5000000000000001E-2</v>
      </c>
      <c r="X34" s="23">
        <v>1.7787475129999999</v>
      </c>
      <c r="Y34" s="23">
        <v>0.47916560000000002</v>
      </c>
      <c r="Z34" s="23">
        <v>0.34883209999999998</v>
      </c>
      <c r="AA34" s="23">
        <v>4</v>
      </c>
      <c r="AB34" s="23">
        <v>17.600000000000001</v>
      </c>
      <c r="AC34" s="23">
        <f>AA34+AB34</f>
        <v>21.6</v>
      </c>
      <c r="AD34" s="23">
        <v>23</v>
      </c>
      <c r="AE34" s="23">
        <v>0.70321361059999998</v>
      </c>
      <c r="AF34" s="23">
        <f>IF(OR(AH34=1,AI34=1,AJ34=1,AK34=1,AL34=1),1,0)</f>
        <v>0</v>
      </c>
      <c r="AG34" s="23">
        <f>IF(OR(AH34=1,AI34=1,AJ34=1),1,0)</f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</row>
    <row r="35" spans="1:40">
      <c r="A35" s="23" t="s">
        <v>11</v>
      </c>
      <c r="B35" s="23">
        <v>1</v>
      </c>
      <c r="C35" s="23" t="s">
        <v>167</v>
      </c>
      <c r="D35" s="23" t="str" cm="1">
        <f t="array" ref="D35">_xlfn.IFS(C35="ALHU","Nectarivore",C35="ANHU","Nectarivore",C35="ATFL","Insectivore",C35="BLPH","Insectivore",C35="BRCR","Insectivore",C35="CASJ","Omnivore",C35="CAVI","Insectivore",C35="CBCH","Insectivore",C35="COHA","Carnivore",C35="HOFI","Granivore",C35="HOWR","Insectivore",C35="OCWA","Insectivore",C35="PSFL","Insectivore",C35="PUFI","Granivore",C35="RUHU","Nectarivore",C35="STJA","Omnivore",C35="WIWA","Insectivore",C35="WREN","Insectivore",C35="BEWR","Insectivore",C35="OATI","Insectivore",C35="SPTO","Omnivore",C35="BUSH","Insectivore",C35="WBNU","Insectivore",C35="DEJU","Granivore",C35="LEGO","Granivore",C35="CALT","Granivore")</f>
        <v>Omnivore</v>
      </c>
      <c r="E35" s="23" t="str" cm="1">
        <f t="array" ref="E35">_xlfn.IFS(C35="ALHU","Foliage",C35="ANHU","Foliage",C35="ATFL","Aerial",C35="BLPH","Aerial",C35="BRCR","Bark",C35="CASJ","Ground",C35="CAVI","Foliage",C35="CBCH","Foliage",C35="COHA","Aerial",C35="HOFI","Ground",C35="HOWR","Foliage",C35="OCWA","Foliage",C35="PSFL","Aerial",C35="PUFI","Foliage",C35="RUHU","Foliage",C35="STJA","Ground",C35="WIWA","Foliage",C35="WREN","Foliage",C35="BEWR","Foliage",C35="OATI","Foliage",C35="SPTO","Ground",C35="BUSH","Foliage",C35="WBNU","Bark",C35="DEJU","Ground",C35="LEGO","Foliage",C35="CALT","Ground")</f>
        <v>Ground</v>
      </c>
      <c r="F35" s="23" t="str" cm="1">
        <f t="array" ref="F35">_xlfn.IFS(C35="ALHU","Shrub",C35="ANHU","Tree",C35="ATFL","Cavity",C35="BLPH","Cliff",C35="BRCR","Tree",C35="CASJ","Tree",C35="CAVI","Tree",C35="CBCH","Cavity",C35="COHA","Tree",C35="HOFI","Tree",C35="HOWR","Cavity",C35="OCWA","Ground",C35="PSFL","Cavity",C35="PUFI","Tree",C35="RUHU","Tree",C35="STJA","Tree",C35="WIWA","Ground",C35="WREN","Shrub",C35="BEWR","Cavity",C35="OATI","Cavity",C35="SPTO","Ground",C35="BUSH","Tree",C35="WBNU","Cavity",C35="DEJU","Ground",C35="LEGO","Tree",C35="CALT","Shrub")</f>
        <v>Ground</v>
      </c>
      <c r="G35" s="23" t="str" cm="1">
        <f t="array" ref="G35">_xlfn.IFS(C35="ALHU","Open Woodland",C35="ANHU","Open Woodland",C35="ATFL","Open Woodland",C35="BLPH","Open Woodland",C35="BRCR","Forest",C35="CASJ","Scrub",C35="CAVI","Forest",C35="CBCH","Forest",C35="COHA","Forest",C35="HOFI","Towns",C35="HOWR","Open Woodland",C35="OCWA","Forest",C35="PSFL","Forest",C35="PUFI","Forest",C35="RUHU","Open Woodland",C35="STJA","Forest",C35="WIWA","Scrub",C35="WREN","Scrub",C35="BEWR","Open Woodland",C35="OATI","Open Woodland",C35="SPTO","Scrub",C35="BUSH","Scrub",C35="WBNU","Forest",C35="DEJU","Forest",C35="LEGO","Open Woodland",C35="CALT","Scrub")</f>
        <v>Scrub</v>
      </c>
      <c r="H35" s="23">
        <v>4</v>
      </c>
      <c r="I35" s="23" t="s">
        <v>88</v>
      </c>
      <c r="J35" s="24">
        <v>39.700000000000003</v>
      </c>
      <c r="K35" s="24">
        <f>J35-$G$204</f>
        <v>39.700000000000003</v>
      </c>
      <c r="M35" s="23" t="s">
        <v>209</v>
      </c>
      <c r="N35" s="23">
        <v>790</v>
      </c>
      <c r="O35" s="23">
        <v>2.8976270912904414</v>
      </c>
      <c r="P35" s="23" cm="1">
        <f t="array" ref="P35">_xlfn.IFS(A35="FIL",1271,A35="JSP",1046,A35="LFY",225,A35="SLP",209,A35="TUP",48,A35="CCP",16,A35="PRO",225,A35="WHO",145,A35="WDP",80)</f>
        <v>225</v>
      </c>
      <c r="Q35" s="23">
        <f>LOG10(P35)</f>
        <v>2.3521825181113627</v>
      </c>
      <c r="R35" s="23">
        <v>11</v>
      </c>
      <c r="S35" s="23">
        <v>2</v>
      </c>
      <c r="T35" s="23">
        <v>4</v>
      </c>
      <c r="U35" s="23">
        <v>6</v>
      </c>
      <c r="V35" s="23">
        <v>17</v>
      </c>
      <c r="W35" s="23">
        <v>2.5000000000000001E-2</v>
      </c>
      <c r="X35" s="23">
        <v>1.7787475129999999</v>
      </c>
      <c r="Y35" s="23">
        <v>0.47916560000000002</v>
      </c>
      <c r="Z35" s="23">
        <v>0.34883209999999998</v>
      </c>
      <c r="AA35" s="23">
        <v>4</v>
      </c>
      <c r="AB35" s="23">
        <v>17.600000000000001</v>
      </c>
      <c r="AC35" s="23">
        <f>AA35+AB35</f>
        <v>21.6</v>
      </c>
      <c r="AD35" s="23">
        <v>23</v>
      </c>
      <c r="AE35" s="23">
        <v>0.70321361059999998</v>
      </c>
      <c r="AF35" s="23">
        <f>IF(OR(AH35=1,AI35=1,AJ35=1,AK35=1,AL35=1),1,0)</f>
        <v>0</v>
      </c>
      <c r="AG35" s="23">
        <f>IF(OR(AH35=1,AI35=1,AJ35=1),1,0)</f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</row>
    <row r="36" spans="1:40">
      <c r="A36" s="23" t="s">
        <v>11</v>
      </c>
      <c r="B36" s="23">
        <v>1</v>
      </c>
      <c r="C36" s="23" t="s">
        <v>96</v>
      </c>
      <c r="D36" s="23" t="str" cm="1">
        <f t="array" ref="D36">_xlfn.IFS(C36="ALHU","Nectarivore",C36="ANHU","Nectarivore",C36="ATFL","Insectivore",C36="BLPH","Insectivore",C36="BRCR","Insectivore",C36="CASJ","Omnivore",C36="CAVI","Insectivore",C36="CBCH","Insectivore",C36="COHA","Carnivore",C36="HOFI","Granivore",C36="HOWR","Insectivore",C36="OCWA","Insectivore",C36="PSFL","Insectivore",C36="PUFI","Granivore",C36="RUHU","Nectarivore",C36="STJA","Omnivore",C36="WIWA","Insectivore",C36="WREN","Insectivore",C36="BEWR","Insectivore",C36="OATI","Insectivore",C36="SPTO","Omnivore",C36="BUSH","Insectivore",C36="WBNU","Insectivore",C36="DEJU","Granivore",C36="LEGO","Granivore",C36="CALT","Granivore")</f>
        <v>Granivore</v>
      </c>
      <c r="E36" s="23" t="str" cm="1">
        <f t="array" ref="E36">_xlfn.IFS(C36="ALHU","Foliage",C36="ANHU","Foliage",C36="ATFL","Aerial",C36="BLPH","Aerial",C36="BRCR","Bark",C36="CASJ","Ground",C36="CAVI","Foliage",C36="CBCH","Foliage",C36="COHA","Aerial",C36="HOFI","Ground",C36="HOWR","Foliage",C36="OCWA","Foliage",C36="PSFL","Aerial",C36="PUFI","Foliage",C36="RUHU","Foliage",C36="STJA","Ground",C36="WIWA","Foliage",C36="WREN","Foliage",C36="BEWR","Foliage",C36="OATI","Foliage",C36="SPTO","Ground",C36="BUSH","Foliage",C36="WBNU","Bark",C36="DEJU","Ground",C36="LEGO","Foliage",C36="CALT","Ground")</f>
        <v>Ground</v>
      </c>
      <c r="F36" s="23" t="str" cm="1">
        <f t="array" ref="F36">_xlfn.IFS(C36="ALHU","Shrub",C36="ANHU","Tree",C36="ATFL","Cavity",C36="BLPH","Cliff",C36="BRCR","Tree",C36="CASJ","Tree",C36="CAVI","Tree",C36="CBCH","Cavity",C36="COHA","Tree",C36="HOFI","Tree",C36="HOWR","Cavity",C36="OCWA","Ground",C36="PSFL","Cavity",C36="PUFI","Tree",C36="RUHU","Tree",C36="STJA","Tree",C36="WIWA","Ground",C36="WREN","Shrub",C36="BEWR","Cavity",C36="OATI","Cavity",C36="SPTO","Ground",C36="BUSH","Tree",C36="WBNU","Cavity",C36="DEJU","Ground",C36="LEGO","Tree",C36="CALT","Shrub")</f>
        <v>Ground</v>
      </c>
      <c r="G36" s="23" t="str" cm="1">
        <f t="array" ref="G36">_xlfn.IFS(C36="ALHU","Open Woodland",C36="ANHU","Open Woodland",C36="ATFL","Open Woodland",C36="BLPH","Open Woodland",C36="BRCR","Forest",C36="CASJ","Scrub",C36="CAVI","Forest",C36="CBCH","Forest",C36="COHA","Forest",C36="HOFI","Towns",C36="HOWR","Open Woodland",C36="OCWA","Forest",C36="PSFL","Forest",C36="PUFI","Forest",C36="RUHU","Open Woodland",C36="STJA","Forest",C36="WIWA","Scrub",C36="WREN","Scrub",C36="BEWR","Open Woodland",C36="OATI","Open Woodland",C36="SPTO","Scrub",C36="BUSH","Scrub",C36="WBNU","Forest",C36="DEJU","Forest",C36="LEGO","Open Woodland",C36="CALT","Scrub")</f>
        <v>Forest</v>
      </c>
      <c r="H36" s="23">
        <v>1</v>
      </c>
      <c r="I36" s="23" t="s">
        <v>86</v>
      </c>
      <c r="J36" s="24">
        <v>17.399999999999999</v>
      </c>
      <c r="K36" s="24">
        <f>J36-$G$196</f>
        <v>17.399999999999999</v>
      </c>
      <c r="M36" s="23" t="s">
        <v>196</v>
      </c>
      <c r="N36" s="23">
        <v>790</v>
      </c>
      <c r="O36" s="23">
        <v>2.8976270912904414</v>
      </c>
      <c r="P36" s="23" cm="1">
        <f t="array" ref="P36">_xlfn.IFS(A36="FIL",1271,A36="JSP",1046,A36="LFY",225,A36="SLP",209,A36="TUP",48,A36="CCP",16,A36="PRO",225,A36="WHO",145,A36="WDP",80)</f>
        <v>225</v>
      </c>
      <c r="Q36" s="23">
        <f>LOG10(P36)</f>
        <v>2.3521825181113627</v>
      </c>
      <c r="R36" s="23">
        <v>11</v>
      </c>
      <c r="S36" s="23">
        <v>2</v>
      </c>
      <c r="T36" s="23">
        <v>4</v>
      </c>
      <c r="U36" s="23">
        <v>6</v>
      </c>
      <c r="V36" s="23">
        <v>17</v>
      </c>
      <c r="W36" s="23">
        <v>2.5000000000000001E-2</v>
      </c>
      <c r="X36" s="23">
        <v>1.7787475129999999</v>
      </c>
      <c r="Y36" s="23">
        <v>0.47916560000000002</v>
      </c>
      <c r="Z36" s="23">
        <v>0.34883209999999998</v>
      </c>
      <c r="AA36" s="23">
        <v>4</v>
      </c>
      <c r="AB36" s="23">
        <v>17.600000000000001</v>
      </c>
      <c r="AC36" s="23">
        <f>AA36+AB36</f>
        <v>21.6</v>
      </c>
      <c r="AD36" s="23">
        <v>23</v>
      </c>
      <c r="AE36" s="23">
        <v>0.70321361059999998</v>
      </c>
      <c r="AF36" s="23">
        <f>IF(OR(AH36=1,AI36=1,AJ36=1,AK36=1,AL36=1),1,0)</f>
        <v>0</v>
      </c>
      <c r="AG36" s="23">
        <f>IF(OR(AH36=1,AI36=1,AJ36=1),1,0)</f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1</v>
      </c>
      <c r="AN36" s="23">
        <v>0</v>
      </c>
    </row>
    <row r="37" spans="1:40" ht="14.3">
      <c r="A37" s="23" t="s">
        <v>11</v>
      </c>
      <c r="B37" s="23">
        <v>1</v>
      </c>
      <c r="C37" s="23" t="s">
        <v>96</v>
      </c>
      <c r="D37" s="23" t="str" cm="1">
        <f t="array" ref="D37">_xlfn.IFS(C37="ALHU","Nectarivore",C37="ANHU","Nectarivore",C37="ATFL","Insectivore",C37="BLPH","Insectivore",C37="BRCR","Insectivore",C37="CASJ","Omnivore",C37="CAVI","Insectivore",C37="CBCH","Insectivore",C37="COHA","Carnivore",C37="HOFI","Granivore",C37="HOWR","Insectivore",C37="OCWA","Insectivore",C37="PSFL","Insectivore",C37="PUFI","Granivore",C37="RUHU","Nectarivore",C37="STJA","Omnivore",C37="WIWA","Insectivore",C37="WREN","Insectivore",C37="BEWR","Insectivore",C37="OATI","Insectivore",C37="SPTO","Omnivore",C37="BUSH","Insectivore",C37="WBNU","Insectivore",C37="DEJU","Granivore",C37="LEGO","Granivore",C37="CALT","Granivore")</f>
        <v>Granivore</v>
      </c>
      <c r="E37" s="23" t="str" cm="1">
        <f t="array" ref="E37">_xlfn.IFS(C37="ALHU","Foliage",C37="ANHU","Foliage",C37="ATFL","Aerial",C37="BLPH","Aerial",C37="BRCR","Bark",C37="CASJ","Ground",C37="CAVI","Foliage",C37="CBCH","Foliage",C37="COHA","Aerial",C37="HOFI","Ground",C37="HOWR","Foliage",C37="OCWA","Foliage",C37="PSFL","Aerial",C37="PUFI","Foliage",C37="RUHU","Foliage",C37="STJA","Ground",C37="WIWA","Foliage",C37="WREN","Foliage",C37="BEWR","Foliage",C37="OATI","Foliage",C37="SPTO","Ground",C37="BUSH","Foliage",C37="WBNU","Bark",C37="DEJU","Ground",C37="LEGO","Foliage",C37="CALT","Ground")</f>
        <v>Ground</v>
      </c>
      <c r="F37" s="23" t="str" cm="1">
        <f t="array" ref="F37">_xlfn.IFS(C37="ALHU","Shrub",C37="ANHU","Tree",C37="ATFL","Cavity",C37="BLPH","Cliff",C37="BRCR","Tree",C37="CASJ","Tree",C37="CAVI","Tree",C37="CBCH","Cavity",C37="COHA","Tree",C37="HOFI","Tree",C37="HOWR","Cavity",C37="OCWA","Ground",C37="PSFL","Cavity",C37="PUFI","Tree",C37="RUHU","Tree",C37="STJA","Tree",C37="WIWA","Ground",C37="WREN","Shrub",C37="BEWR","Cavity",C37="OATI","Cavity",C37="SPTO","Ground",C37="BUSH","Tree",C37="WBNU","Cavity",C37="DEJU","Ground",C37="LEGO","Tree",C37="CALT","Shrub")</f>
        <v>Ground</v>
      </c>
      <c r="G37" s="23" t="str" cm="1">
        <f t="array" ref="G37">_xlfn.IFS(C37="ALHU","Open Woodland",C37="ANHU","Open Woodland",C37="ATFL","Open Woodland",C37="BLPH","Open Woodland",C37="BRCR","Forest",C37="CASJ","Scrub",C37="CAVI","Forest",C37="CBCH","Forest",C37="COHA","Forest",C37="HOFI","Towns",C37="HOWR","Open Woodland",C37="OCWA","Forest",C37="PSFL","Forest",C37="PUFI","Forest",C37="RUHU","Open Woodland",C37="STJA","Forest",C37="WIWA","Scrub",C37="WREN","Scrub",C37="BEWR","Open Woodland",C37="OATI","Open Woodland",C37="SPTO","Scrub",C37="BUSH","Scrub",C37="WBNU","Forest",C37="DEJU","Forest",C37="LEGO","Open Woodland",C37="CALT","Scrub")</f>
        <v>Forest</v>
      </c>
      <c r="H37" s="23">
        <v>1</v>
      </c>
      <c r="I37" s="23" t="s">
        <v>86</v>
      </c>
      <c r="J37" s="24">
        <v>15.6</v>
      </c>
      <c r="K37" s="24">
        <f>J37-$G$196</f>
        <v>15.6</v>
      </c>
      <c r="L37" t="s">
        <v>281</v>
      </c>
      <c r="M37" s="23" t="s">
        <v>197</v>
      </c>
      <c r="N37" s="23">
        <v>790</v>
      </c>
      <c r="O37" s="23">
        <v>2.8976270912904414</v>
      </c>
      <c r="P37" s="23" cm="1">
        <f t="array" ref="P37">_xlfn.IFS(A37="FIL",1271,A37="JSP",1046,A37="LFY",225,A37="SLP",209,A37="TUP",48,A37="CCP",16,A37="PRO",225,A37="WHO",145,A37="WDP",80)</f>
        <v>225</v>
      </c>
      <c r="Q37" s="23">
        <f>LOG10(P37)</f>
        <v>2.3521825181113627</v>
      </c>
      <c r="R37" s="23">
        <v>11</v>
      </c>
      <c r="S37" s="23">
        <v>2</v>
      </c>
      <c r="T37" s="23">
        <v>4</v>
      </c>
      <c r="U37" s="23">
        <v>6</v>
      </c>
      <c r="V37" s="23">
        <v>17</v>
      </c>
      <c r="W37" s="23">
        <v>2.5000000000000001E-2</v>
      </c>
      <c r="X37" s="23">
        <v>1.7787475129999999</v>
      </c>
      <c r="Y37" s="23">
        <v>0.47916560000000002</v>
      </c>
      <c r="Z37" s="23">
        <v>0.34883209999999998</v>
      </c>
      <c r="AA37" s="23">
        <v>4</v>
      </c>
      <c r="AB37" s="23">
        <v>17.600000000000001</v>
      </c>
      <c r="AC37" s="23">
        <f>AA37+AB37</f>
        <v>21.6</v>
      </c>
      <c r="AD37" s="23">
        <v>23</v>
      </c>
      <c r="AE37" s="23">
        <v>0.70321361059999998</v>
      </c>
      <c r="AF37" s="23">
        <f>IF(OR(AH37=1,AI37=1,AJ37=1,AK37=1,AL37=1),1,0)</f>
        <v>1</v>
      </c>
      <c r="AG37" s="23">
        <f>IF(OR(AH37=1,AI37=1,AJ37=1),1,0)</f>
        <v>1</v>
      </c>
      <c r="AH37" s="23">
        <v>1</v>
      </c>
      <c r="AI37" s="23">
        <v>0</v>
      </c>
      <c r="AJ37" s="23">
        <v>0</v>
      </c>
      <c r="AK37" s="23">
        <v>0</v>
      </c>
      <c r="AL37" s="23">
        <v>0</v>
      </c>
      <c r="AM37" s="23">
        <v>1</v>
      </c>
      <c r="AN37" s="23">
        <v>1</v>
      </c>
    </row>
    <row r="38" spans="1:40" ht="14.3">
      <c r="A38" s="23" t="s">
        <v>11</v>
      </c>
      <c r="B38" s="23">
        <v>1</v>
      </c>
      <c r="C38" s="23" t="s">
        <v>96</v>
      </c>
      <c r="D38" s="23" t="str" cm="1">
        <f t="array" ref="D38">_xlfn.IFS(C38="ALHU","Nectarivore",C38="ANHU","Nectarivore",C38="ATFL","Insectivore",C38="BLPH","Insectivore",C38="BRCR","Insectivore",C38="CASJ","Omnivore",C38="CAVI","Insectivore",C38="CBCH","Insectivore",C38="COHA","Carnivore",C38="HOFI","Granivore",C38="HOWR","Insectivore",C38="OCWA","Insectivore",C38="PSFL","Insectivore",C38="PUFI","Granivore",C38="RUHU","Nectarivore",C38="STJA","Omnivore",C38="WIWA","Insectivore",C38="WREN","Insectivore",C38="BEWR","Insectivore",C38="OATI","Insectivore",C38="SPTO","Omnivore",C38="BUSH","Insectivore",C38="WBNU","Insectivore",C38="DEJU","Granivore",C38="LEGO","Granivore",C38="CALT","Granivore")</f>
        <v>Granivore</v>
      </c>
      <c r="E38" s="23" t="str" cm="1">
        <f t="array" ref="E38">_xlfn.IFS(C38="ALHU","Foliage",C38="ANHU","Foliage",C38="ATFL","Aerial",C38="BLPH","Aerial",C38="BRCR","Bark",C38="CASJ","Ground",C38="CAVI","Foliage",C38="CBCH","Foliage",C38="COHA","Aerial",C38="HOFI","Ground",C38="HOWR","Foliage",C38="OCWA","Foliage",C38="PSFL","Aerial",C38="PUFI","Foliage",C38="RUHU","Foliage",C38="STJA","Ground",C38="WIWA","Foliage",C38="WREN","Foliage",C38="BEWR","Foliage",C38="OATI","Foliage",C38="SPTO","Ground",C38="BUSH","Foliage",C38="WBNU","Bark",C38="DEJU","Ground",C38="LEGO","Foliage",C38="CALT","Ground")</f>
        <v>Ground</v>
      </c>
      <c r="F38" s="23" t="str" cm="1">
        <f t="array" ref="F38">_xlfn.IFS(C38="ALHU","Shrub",C38="ANHU","Tree",C38="ATFL","Cavity",C38="BLPH","Cliff",C38="BRCR","Tree",C38="CASJ","Tree",C38="CAVI","Tree",C38="CBCH","Cavity",C38="COHA","Tree",C38="HOFI","Tree",C38="HOWR","Cavity",C38="OCWA","Ground",C38="PSFL","Cavity",C38="PUFI","Tree",C38="RUHU","Tree",C38="STJA","Tree",C38="WIWA","Ground",C38="WREN","Shrub",C38="BEWR","Cavity",C38="OATI","Cavity",C38="SPTO","Ground",C38="BUSH","Tree",C38="WBNU","Cavity",C38="DEJU","Ground",C38="LEGO","Tree",C38="CALT","Shrub")</f>
        <v>Ground</v>
      </c>
      <c r="G38" s="23" t="str" cm="1">
        <f t="array" ref="G38">_xlfn.IFS(C38="ALHU","Open Woodland",C38="ANHU","Open Woodland",C38="ATFL","Open Woodland",C38="BLPH","Open Woodland",C38="BRCR","Forest",C38="CASJ","Scrub",C38="CAVI","Forest",C38="CBCH","Forest",C38="COHA","Forest",C38="HOFI","Towns",C38="HOWR","Open Woodland",C38="OCWA","Forest",C38="PSFL","Forest",C38="PUFI","Forest",C38="RUHU","Open Woodland",C38="STJA","Forest",C38="WIWA","Scrub",C38="WREN","Scrub",C38="BEWR","Open Woodland",C38="OATI","Open Woodland",C38="SPTO","Scrub",C38="BUSH","Scrub",C38="WBNU","Forest",C38="DEJU","Forest",C38="LEGO","Open Woodland",C38="CALT","Scrub")</f>
        <v>Forest</v>
      </c>
      <c r="H38" s="23">
        <v>1</v>
      </c>
      <c r="I38" s="23" t="s">
        <v>86</v>
      </c>
      <c r="J38" s="24">
        <v>16.100000000000001</v>
      </c>
      <c r="K38" s="24">
        <f>J38-$G$196</f>
        <v>16.100000000000001</v>
      </c>
      <c r="L38"/>
      <c r="M38" s="23" t="s">
        <v>198</v>
      </c>
      <c r="N38" s="23">
        <v>790</v>
      </c>
      <c r="O38" s="23">
        <v>2.8976270912904414</v>
      </c>
      <c r="P38" s="23" cm="1">
        <f t="array" ref="P38">_xlfn.IFS(A38="FIL",1271,A38="JSP",1046,A38="LFY",225,A38="SLP",209,A38="TUP",48,A38="CCP",16,A38="PRO",225,A38="WHO",145,A38="WDP",80)</f>
        <v>225</v>
      </c>
      <c r="Q38" s="23">
        <f>LOG10(P38)</f>
        <v>2.3521825181113627</v>
      </c>
      <c r="R38" s="23">
        <v>11</v>
      </c>
      <c r="S38" s="23">
        <v>2</v>
      </c>
      <c r="T38" s="23">
        <v>4</v>
      </c>
      <c r="U38" s="23">
        <v>6</v>
      </c>
      <c r="V38" s="23">
        <v>17</v>
      </c>
      <c r="W38" s="23">
        <v>2.5000000000000001E-2</v>
      </c>
      <c r="X38" s="23">
        <v>1.7787475129999999</v>
      </c>
      <c r="Y38" s="23">
        <v>0.47916560000000002</v>
      </c>
      <c r="Z38" s="23">
        <v>0.34883209999999998</v>
      </c>
      <c r="AA38" s="23">
        <v>4</v>
      </c>
      <c r="AB38" s="23">
        <v>17.600000000000001</v>
      </c>
      <c r="AC38" s="23">
        <f>AA38+AB38</f>
        <v>21.6</v>
      </c>
      <c r="AD38" s="23">
        <v>23</v>
      </c>
      <c r="AE38" s="23">
        <v>0.70321361059999998</v>
      </c>
      <c r="AF38" s="23">
        <f>IF(OR(AH38=1,AI38=1,AJ38=1,AK38=1,AL38=1),1,0)</f>
        <v>0</v>
      </c>
      <c r="AG38" s="23">
        <f>IF(OR(AH38=1,AI38=1,AJ38=1),1,0)</f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</row>
    <row r="39" spans="1:40" ht="14.3">
      <c r="A39" s="23" t="s">
        <v>11</v>
      </c>
      <c r="B39" s="23">
        <v>1</v>
      </c>
      <c r="C39" s="23" t="s">
        <v>96</v>
      </c>
      <c r="D39" s="23" t="str" cm="1">
        <f t="array" ref="D39">_xlfn.IFS(C39="ALHU","Nectarivore",C39="ANHU","Nectarivore",C39="ATFL","Insectivore",C39="BLPH","Insectivore",C39="BRCR","Insectivore",C39="CASJ","Omnivore",C39="CAVI","Insectivore",C39="CBCH","Insectivore",C39="COHA","Carnivore",C39="HOFI","Granivore",C39="HOWR","Insectivore",C39="OCWA","Insectivore",C39="PSFL","Insectivore",C39="PUFI","Granivore",C39="RUHU","Nectarivore",C39="STJA","Omnivore",C39="WIWA","Insectivore",C39="WREN","Insectivore",C39="BEWR","Insectivore",C39="OATI","Insectivore",C39="SPTO","Omnivore",C39="BUSH","Insectivore",C39="WBNU","Insectivore",C39="DEJU","Granivore",C39="LEGO","Granivore",C39="CALT","Granivore")</f>
        <v>Granivore</v>
      </c>
      <c r="E39" s="23" t="str" cm="1">
        <f t="array" ref="E39">_xlfn.IFS(C39="ALHU","Foliage",C39="ANHU","Foliage",C39="ATFL","Aerial",C39="BLPH","Aerial",C39="BRCR","Bark",C39="CASJ","Ground",C39="CAVI","Foliage",C39="CBCH","Foliage",C39="COHA","Aerial",C39="HOFI","Ground",C39="HOWR","Foliage",C39="OCWA","Foliage",C39="PSFL","Aerial",C39="PUFI","Foliage",C39="RUHU","Foliage",C39="STJA","Ground",C39="WIWA","Foliage",C39="WREN","Foliage",C39="BEWR","Foliage",C39="OATI","Foliage",C39="SPTO","Ground",C39="BUSH","Foliage",C39="WBNU","Bark",C39="DEJU","Ground",C39="LEGO","Foliage",C39="CALT","Ground")</f>
        <v>Ground</v>
      </c>
      <c r="F39" s="23" t="str" cm="1">
        <f t="array" ref="F39">_xlfn.IFS(C39="ALHU","Shrub",C39="ANHU","Tree",C39="ATFL","Cavity",C39="BLPH","Cliff",C39="BRCR","Tree",C39="CASJ","Tree",C39="CAVI","Tree",C39="CBCH","Cavity",C39="COHA","Tree",C39="HOFI","Tree",C39="HOWR","Cavity",C39="OCWA","Ground",C39="PSFL","Cavity",C39="PUFI","Tree",C39="RUHU","Tree",C39="STJA","Tree",C39="WIWA","Ground",C39="WREN","Shrub",C39="BEWR","Cavity",C39="OATI","Cavity",C39="SPTO","Ground",C39="BUSH","Tree",C39="WBNU","Cavity",C39="DEJU","Ground",C39="LEGO","Tree",C39="CALT","Shrub")</f>
        <v>Ground</v>
      </c>
      <c r="G39" s="23" t="str" cm="1">
        <f t="array" ref="G39">_xlfn.IFS(C39="ALHU","Open Woodland",C39="ANHU","Open Woodland",C39="ATFL","Open Woodland",C39="BLPH","Open Woodland",C39="BRCR","Forest",C39="CASJ","Scrub",C39="CAVI","Forest",C39="CBCH","Forest",C39="COHA","Forest",C39="HOFI","Towns",C39="HOWR","Open Woodland",C39="OCWA","Forest",C39="PSFL","Forest",C39="PUFI","Forest",C39="RUHU","Open Woodland",C39="STJA","Forest",C39="WIWA","Scrub",C39="WREN","Scrub",C39="BEWR","Open Woodland",C39="OATI","Open Woodland",C39="SPTO","Scrub",C39="BUSH","Scrub",C39="WBNU","Forest",C39="DEJU","Forest",C39="LEGO","Open Woodland",C39="CALT","Scrub")</f>
        <v>Forest</v>
      </c>
      <c r="H39" s="23">
        <v>4</v>
      </c>
      <c r="I39" s="23" t="s">
        <v>92</v>
      </c>
      <c r="J39" s="24">
        <v>17.5</v>
      </c>
      <c r="K39" s="24">
        <f>J39-$G$196</f>
        <v>17.5</v>
      </c>
      <c r="L39"/>
      <c r="M39" s="23" t="s">
        <v>199</v>
      </c>
      <c r="N39" s="23">
        <v>790</v>
      </c>
      <c r="O39" s="23">
        <v>2.8976270912904414</v>
      </c>
      <c r="P39" s="23" cm="1">
        <f t="array" ref="P39">_xlfn.IFS(A39="FIL",1271,A39="JSP",1046,A39="LFY",225,A39="SLP",209,A39="TUP",48,A39="CCP",16,A39="PRO",225,A39="WHO",145,A39="WDP",80)</f>
        <v>225</v>
      </c>
      <c r="Q39" s="23">
        <f>LOG10(P39)</f>
        <v>2.3521825181113627</v>
      </c>
      <c r="R39" s="23">
        <v>11</v>
      </c>
      <c r="S39" s="23">
        <v>2</v>
      </c>
      <c r="T39" s="23">
        <v>4</v>
      </c>
      <c r="U39" s="23">
        <v>6</v>
      </c>
      <c r="V39" s="23">
        <v>17</v>
      </c>
      <c r="W39" s="23">
        <v>2.5000000000000001E-2</v>
      </c>
      <c r="X39" s="23">
        <v>1.7787475129999999</v>
      </c>
      <c r="Y39" s="23">
        <v>0.47916560000000002</v>
      </c>
      <c r="Z39" s="23">
        <v>0.34883209999999998</v>
      </c>
      <c r="AA39" s="23">
        <v>4</v>
      </c>
      <c r="AB39" s="23">
        <v>17.600000000000001</v>
      </c>
      <c r="AC39" s="23">
        <f>AA39+AB39</f>
        <v>21.6</v>
      </c>
      <c r="AD39" s="23">
        <v>23</v>
      </c>
      <c r="AE39" s="23">
        <v>0.70321361059999998</v>
      </c>
      <c r="AF39" s="23">
        <f>IF(OR(AH39=1,AI39=1,AJ39=1,AK39=1,AL39=1),1,0)</f>
        <v>0</v>
      </c>
      <c r="AG39" s="23">
        <f>IF(OR(AH39=1,AI39=1,AJ39=1),1,0)</f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1</v>
      </c>
      <c r="AN39" s="23">
        <v>0</v>
      </c>
    </row>
    <row r="40" spans="1:40" ht="14.3">
      <c r="A40" s="23" t="s">
        <v>11</v>
      </c>
      <c r="B40" s="23">
        <v>1</v>
      </c>
      <c r="C40" s="23" t="s">
        <v>207</v>
      </c>
      <c r="D40" s="23" t="str" cm="1">
        <f t="array" ref="D40">_xlfn.IFS(C40="ALHU","Nectarivore",C40="ANHU","Nectarivore",C40="ATFL","Insectivore",C40="BLPH","Insectivore",C40="BRCR","Insectivore",C40="CASJ","Omnivore",C40="CAVI","Insectivore",C40="CBCH","Insectivore",C40="COHA","Carnivore",C40="HOFI","Granivore",C40="HOWR","Insectivore",C40="OCWA","Insectivore",C40="PSFL","Insectivore",C40="PUFI","Granivore",C40="RUHU","Nectarivore",C40="STJA","Omnivore",C40="WIWA","Insectivore",C40="WREN","Insectivore",C40="BEWR","Insectivore",C40="OATI","Insectivore",C40="SPTO","Omnivore",C40="BUSH","Insectivore",C40="WBNU","Insectivore",C40="DEJU","Granivore",C40="LEGO","Granivore",C40="CALT","Granivore")</f>
        <v>Insectivore</v>
      </c>
      <c r="E40" s="23" t="str" cm="1">
        <f t="array" ref="E40">_xlfn.IFS(C40="ALHU","Foliage",C40="ANHU","Foliage",C40="ATFL","Aerial",C40="BLPH","Aerial",C40="BRCR","Bark",C40="CASJ","Ground",C40="CAVI","Foliage",C40="CBCH","Foliage",C40="COHA","Aerial",C40="HOFI","Ground",C40="HOWR","Foliage",C40="OCWA","Foliage",C40="PSFL","Aerial",C40="PUFI","Foliage",C40="RUHU","Foliage",C40="STJA","Ground",C40="WIWA","Foliage",C40="WREN","Foliage",C40="BEWR","Foliage",C40="OATI","Foliage",C40="SPTO","Ground",C40="BUSH","Foliage",C40="WBNU","Bark",C40="DEJU","Ground",C40="LEGO","Foliage",C40="CALT","Ground")</f>
        <v>Foliage</v>
      </c>
      <c r="F40" s="23" t="str" cm="1">
        <f t="array" ref="F40">_xlfn.IFS(C40="ALHU","Shrub",C40="ANHU","Tree",C40="ATFL","Cavity",C40="BLPH","Cliff",C40="BRCR","Tree",C40="CASJ","Tree",C40="CAVI","Tree",C40="CBCH","Cavity",C40="COHA","Tree",C40="HOFI","Tree",C40="HOWR","Cavity",C40="OCWA","Ground",C40="PSFL","Cavity",C40="PUFI","Tree",C40="RUHU","Tree",C40="STJA","Tree",C40="WIWA","Ground",C40="WREN","Shrub",C40="BEWR","Cavity",C40="OATI","Cavity",C40="SPTO","Ground",C40="BUSH","Tree",C40="WBNU","Cavity",C40="DEJU","Ground",C40="LEGO","Tree",C40="CALT","Shrub")</f>
        <v>Ground</v>
      </c>
      <c r="G40" s="23" t="str" cm="1">
        <f t="array" ref="G40">_xlfn.IFS(C40="ALHU","Open Woodland",C40="ANHU","Open Woodland",C40="ATFL","Open Woodland",C40="BLPH","Open Woodland",C40="BRCR","Forest",C40="CASJ","Scrub",C40="CAVI","Forest",C40="CBCH","Forest",C40="COHA","Forest",C40="HOFI","Towns",C40="HOWR","Open Woodland",C40="OCWA","Forest",C40="PSFL","Forest",C40="PUFI","Forest",C40="RUHU","Open Woodland",C40="STJA","Forest",C40="WIWA","Scrub",C40="WREN","Scrub",C40="BEWR","Open Woodland",C40="OATI","Open Woodland",C40="SPTO","Scrub",C40="BUSH","Scrub",C40="WBNU","Forest",C40="DEJU","Forest",C40="LEGO","Open Woodland",C40="CALT","Scrub")</f>
        <v>Forest</v>
      </c>
      <c r="H40" s="23">
        <v>4</v>
      </c>
      <c r="I40" s="23" t="s">
        <v>88</v>
      </c>
      <c r="J40" s="24">
        <v>8.3000000000000007</v>
      </c>
      <c r="K40" s="24">
        <v>0</v>
      </c>
      <c r="L40"/>
      <c r="M40" s="23" t="s">
        <v>208</v>
      </c>
      <c r="N40" s="23">
        <v>790</v>
      </c>
      <c r="O40" s="23">
        <v>2.8976270912904414</v>
      </c>
      <c r="P40" s="23" cm="1">
        <f t="array" ref="P40">_xlfn.IFS(A40="FIL",1271,A40="JSP",1046,A40="LFY",225,A40="SLP",209,A40="TUP",48,A40="CCP",16,A40="PRO",225,A40="WHO",145,A40="WDP",80)</f>
        <v>225</v>
      </c>
      <c r="Q40" s="23">
        <f>LOG10(P40)</f>
        <v>2.3521825181113627</v>
      </c>
      <c r="R40" s="23">
        <v>11</v>
      </c>
      <c r="S40" s="23">
        <v>2</v>
      </c>
      <c r="T40" s="23">
        <v>4</v>
      </c>
      <c r="U40" s="23">
        <v>6</v>
      </c>
      <c r="V40" s="23">
        <v>17</v>
      </c>
      <c r="W40" s="23">
        <v>2.5000000000000001E-2</v>
      </c>
      <c r="X40" s="23">
        <v>1.7787475129999999</v>
      </c>
      <c r="Y40" s="23">
        <v>0.47916560000000002</v>
      </c>
      <c r="Z40" s="23">
        <v>0.34883209999999998</v>
      </c>
      <c r="AA40" s="23">
        <v>4</v>
      </c>
      <c r="AB40" s="23">
        <v>17.600000000000001</v>
      </c>
      <c r="AC40" s="23">
        <f>AA40+AB40</f>
        <v>21.6</v>
      </c>
      <c r="AD40" s="23">
        <v>23</v>
      </c>
      <c r="AE40" s="23">
        <v>0.70321361059999998</v>
      </c>
      <c r="AF40" s="23">
        <f>IF(OR(AH40=1,AI40=1,AJ40=1,AK40=1,AL40=1),1,0)</f>
        <v>0</v>
      </c>
      <c r="AG40" s="23">
        <f>IF(OR(AH40=1,AI40=1,AJ40=1),1,0)</f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</row>
    <row r="41" spans="1:40" ht="14.3">
      <c r="A41" s="23" t="s">
        <v>11</v>
      </c>
      <c r="B41" s="23">
        <v>1</v>
      </c>
      <c r="C41" s="23" t="s">
        <v>96</v>
      </c>
      <c r="D41" s="23" t="str" cm="1">
        <f t="array" ref="D41">_xlfn.IFS(C41="ALHU","Nectarivore",C41="ANHU","Nectarivore",C41="ATFL","Insectivore",C41="BLPH","Insectivore",C41="BRCR","Insectivore",C41="CASJ","Omnivore",C41="CAVI","Insectivore",C41="CBCH","Insectivore",C41="COHA","Carnivore",C41="HOFI","Granivore",C41="HOWR","Insectivore",C41="OCWA","Insectivore",C41="PSFL","Insectivore",C41="PUFI","Granivore",C41="RUHU","Nectarivore",C41="STJA","Omnivore",C41="WIWA","Insectivore",C41="WREN","Insectivore",C41="BEWR","Insectivore",C41="OATI","Insectivore",C41="SPTO","Omnivore",C41="BUSH","Insectivore",C41="WBNU","Insectivore",C41="DEJU","Granivore",C41="LEGO","Granivore",C41="CALT","Granivore")</f>
        <v>Granivore</v>
      </c>
      <c r="E41" s="23" t="str" cm="1">
        <f t="array" ref="E41">_xlfn.IFS(C41="ALHU","Foliage",C41="ANHU","Foliage",C41="ATFL","Aerial",C41="BLPH","Aerial",C41="BRCR","Bark",C41="CASJ","Ground",C41="CAVI","Foliage",C41="CBCH","Foliage",C41="COHA","Aerial",C41="HOFI","Ground",C41="HOWR","Foliage",C41="OCWA","Foliage",C41="PSFL","Aerial",C41="PUFI","Foliage",C41="RUHU","Foliage",C41="STJA","Ground",C41="WIWA","Foliage",C41="WREN","Foliage",C41="BEWR","Foliage",C41="OATI","Foliage",C41="SPTO","Ground",C41="BUSH","Foliage",C41="WBNU","Bark",C41="DEJU","Ground",C41="LEGO","Foliage",C41="CALT","Ground")</f>
        <v>Ground</v>
      </c>
      <c r="F41" s="23" t="str" cm="1">
        <f t="array" ref="F41">_xlfn.IFS(C41="ALHU","Shrub",C41="ANHU","Tree",C41="ATFL","Cavity",C41="BLPH","Cliff",C41="BRCR","Tree",C41="CASJ","Tree",C41="CAVI","Tree",C41="CBCH","Cavity",C41="COHA","Tree",C41="HOFI","Tree",C41="HOWR","Cavity",C41="OCWA","Ground",C41="PSFL","Cavity",C41="PUFI","Tree",C41="RUHU","Tree",C41="STJA","Tree",C41="WIWA","Ground",C41="WREN","Shrub",C41="BEWR","Cavity",C41="OATI","Cavity",C41="SPTO","Ground",C41="BUSH","Tree",C41="WBNU","Cavity",C41="DEJU","Ground",C41="LEGO","Tree",C41="CALT","Shrub")</f>
        <v>Ground</v>
      </c>
      <c r="G41" s="23" t="str" cm="1">
        <f t="array" ref="G41">_xlfn.IFS(C41="ALHU","Open Woodland",C41="ANHU","Open Woodland",C41="ATFL","Open Woodland",C41="BLPH","Open Woodland",C41="BRCR","Forest",C41="CASJ","Scrub",C41="CAVI","Forest",C41="CBCH","Forest",C41="COHA","Forest",C41="HOFI","Towns",C41="HOWR","Open Woodland",C41="OCWA","Forest",C41="PSFL","Forest",C41="PUFI","Forest",C41="RUHU","Open Woodland",C41="STJA","Forest",C41="WIWA","Scrub",C41="WREN","Scrub",C41="BEWR","Open Woodland",C41="OATI","Open Woodland",C41="SPTO","Scrub",C41="BUSH","Scrub",C41="WBNU","Forest",C41="DEJU","Forest",C41="LEGO","Open Woodland",C41="CALT","Scrub")</f>
        <v>Forest</v>
      </c>
      <c r="H41" s="23">
        <v>2</v>
      </c>
      <c r="I41" s="23" t="s">
        <v>92</v>
      </c>
      <c r="J41" s="24">
        <v>16.600000000000001</v>
      </c>
      <c r="K41" s="24">
        <f>J41-$G$196</f>
        <v>16.600000000000001</v>
      </c>
      <c r="L41" t="s">
        <v>282</v>
      </c>
      <c r="M41" s="23" t="s">
        <v>200</v>
      </c>
      <c r="N41" s="23">
        <v>790</v>
      </c>
      <c r="O41" s="23">
        <v>2.8976270912904414</v>
      </c>
      <c r="P41" s="23" cm="1">
        <f t="array" ref="P41">_xlfn.IFS(A41="FIL",1271,A41="JSP",1046,A41="LFY",225,A41="SLP",209,A41="TUP",48,A41="CCP",16,A41="PRO",225,A41="WHO",145,A41="WDP",80)</f>
        <v>225</v>
      </c>
      <c r="Q41" s="23">
        <f>LOG10(P41)</f>
        <v>2.3521825181113627</v>
      </c>
      <c r="R41" s="23">
        <v>11</v>
      </c>
      <c r="S41" s="23">
        <v>2</v>
      </c>
      <c r="T41" s="23">
        <v>4</v>
      </c>
      <c r="U41" s="23">
        <v>6</v>
      </c>
      <c r="V41" s="23">
        <v>17</v>
      </c>
      <c r="W41" s="23">
        <v>2.5000000000000001E-2</v>
      </c>
      <c r="X41" s="23">
        <v>1.7787475129999999</v>
      </c>
      <c r="Y41" s="23">
        <v>0.47916560000000002</v>
      </c>
      <c r="Z41" s="23">
        <v>0.34883209999999998</v>
      </c>
      <c r="AA41" s="23">
        <v>4</v>
      </c>
      <c r="AB41" s="23">
        <v>17.600000000000001</v>
      </c>
      <c r="AC41" s="23">
        <f>AA41+AB41</f>
        <v>21.6</v>
      </c>
      <c r="AD41" s="23">
        <v>23</v>
      </c>
      <c r="AE41" s="23">
        <v>0.70321361059999998</v>
      </c>
      <c r="AF41" s="23">
        <f>IF(OR(AH41=1,AI41=1,AJ41=1,AK41=1,AL41=1),1,0)</f>
        <v>1</v>
      </c>
      <c r="AG41" s="23">
        <f>IF(OR(AH41=1,AI41=1,AJ41=1),1,0)</f>
        <v>1</v>
      </c>
      <c r="AH41" s="23">
        <v>1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</row>
    <row r="42" spans="1:40" ht="14.3">
      <c r="A42" s="23" t="s">
        <v>11</v>
      </c>
      <c r="B42" s="23">
        <v>1</v>
      </c>
      <c r="C42" s="23" t="s">
        <v>177</v>
      </c>
      <c r="D42" s="23" t="str" cm="1">
        <f t="array" ref="D42">_xlfn.IFS(C42="ALHU","Nectarivore",C42="ANHU","Nectarivore",C42="ATFL","Insectivore",C42="BLPH","Insectivore",C42="BRCR","Insectivore",C42="CASJ","Omnivore",C42="CAVI","Insectivore",C42="CBCH","Insectivore",C42="COHA","Carnivore",C42="HOFI","Granivore",C42="HOWR","Insectivore",C42="OCWA","Insectivore",C42="PSFL","Insectivore",C42="PUFI","Granivore",C42="RUHU","Nectarivore",C42="STJA","Omnivore",C42="WIWA","Insectivore",C42="WREN","Insectivore",C42="BEWR","Insectivore",C42="OATI","Insectivore",C42="SPTO","Omnivore",C42="BUSH","Insectivore",C42="WBNU","Insectivore",C42="DEJU","Granivore",C42="LEGO","Granivore",C42="CALT","Granivore")</f>
        <v>Granivore</v>
      </c>
      <c r="E42" s="23" t="str" cm="1">
        <f t="array" ref="E42">_xlfn.IFS(C42="ALHU","Foliage",C42="ANHU","Foliage",C42="ATFL","Aerial",C42="BLPH","Aerial",C42="BRCR","Bark",C42="CASJ","Ground",C42="CAVI","Foliage",C42="CBCH","Foliage",C42="COHA","Aerial",C42="HOFI","Ground",C42="HOWR","Foliage",C42="OCWA","Foliage",C42="PSFL","Aerial",C42="PUFI","Foliage",C42="RUHU","Foliage",C42="STJA","Ground",C42="WIWA","Foliage",C42="WREN","Foliage",C42="BEWR","Foliage",C42="OATI","Foliage",C42="SPTO","Ground",C42="BUSH","Foliage",C42="WBNU","Bark",C42="DEJU","Ground",C42="LEGO","Foliage",C42="CALT","Ground")</f>
        <v>Ground</v>
      </c>
      <c r="F42" s="23" t="str" cm="1">
        <f t="array" ref="F42">_xlfn.IFS(C42="ALHU","Shrub",C42="ANHU","Tree",C42="ATFL","Cavity",C42="BLPH","Cliff",C42="BRCR","Tree",C42="CASJ","Tree",C42="CAVI","Tree",C42="CBCH","Cavity",C42="COHA","Tree",C42="HOFI","Tree",C42="HOWR","Cavity",C42="OCWA","Ground",C42="PSFL","Cavity",C42="PUFI","Tree",C42="RUHU","Tree",C42="STJA","Tree",C42="WIWA","Ground",C42="WREN","Shrub",C42="BEWR","Cavity",C42="OATI","Cavity",C42="SPTO","Ground",C42="BUSH","Tree",C42="WBNU","Cavity",C42="DEJU","Ground",C42="LEGO","Tree",C42="CALT","Shrub")</f>
        <v>Shrub</v>
      </c>
      <c r="G42" s="23" t="str" cm="1">
        <f t="array" ref="G42">_xlfn.IFS(C42="ALHU","Open Woodland",C42="ANHU","Open Woodland",C42="ATFL","Open Woodland",C42="BLPH","Open Woodland",C42="BRCR","Forest",C42="CASJ","Scrub",C42="CAVI","Forest",C42="CBCH","Forest",C42="COHA","Forest",C42="HOFI","Towns",C42="HOWR","Open Woodland",C42="OCWA","Forest",C42="PSFL","Forest",C42="PUFI","Forest",C42="RUHU","Open Woodland",C42="STJA","Forest",C42="WIWA","Scrub",C42="WREN","Scrub",C42="BEWR","Open Woodland",C42="OATI","Open Woodland",C42="SPTO","Scrub",C42="BUSH","Scrub",C42="WBNU","Forest",C42="DEJU","Forest",C42="LEGO","Open Woodland",C42="CALT","Scrub")</f>
        <v>Scrub</v>
      </c>
      <c r="H42" s="23">
        <v>4</v>
      </c>
      <c r="I42" s="23" t="s">
        <v>92</v>
      </c>
      <c r="J42" s="24">
        <v>51.8</v>
      </c>
      <c r="K42" s="24">
        <f>J42-$G$192</f>
        <v>51.8</v>
      </c>
      <c r="L42" t="s">
        <v>282</v>
      </c>
      <c r="M42" s="23" t="s">
        <v>191</v>
      </c>
      <c r="N42" s="23">
        <v>790</v>
      </c>
      <c r="O42" s="23">
        <v>2.8976270912904414</v>
      </c>
      <c r="P42" s="23" cm="1">
        <f t="array" ref="P42">_xlfn.IFS(A42="FIL",1271,A42="JSP",1046,A42="LFY",225,A42="SLP",209,A42="TUP",48,A42="CCP",16,A42="PRO",225,A42="WHO",145,A42="WDP",80)</f>
        <v>225</v>
      </c>
      <c r="Q42" s="23">
        <f>LOG10(P42)</f>
        <v>2.3521825181113627</v>
      </c>
      <c r="R42" s="23">
        <v>11</v>
      </c>
      <c r="S42" s="23">
        <v>2</v>
      </c>
      <c r="T42" s="23">
        <v>4</v>
      </c>
      <c r="U42" s="23">
        <v>6</v>
      </c>
      <c r="V42" s="23">
        <v>17</v>
      </c>
      <c r="W42" s="23">
        <v>2.5000000000000001E-2</v>
      </c>
      <c r="X42" s="23">
        <v>1.7787475129999999</v>
      </c>
      <c r="Y42" s="23">
        <v>0.47916560000000002</v>
      </c>
      <c r="Z42" s="23">
        <v>0.34883209999999998</v>
      </c>
      <c r="AA42" s="23">
        <v>4</v>
      </c>
      <c r="AB42" s="23">
        <v>17.600000000000001</v>
      </c>
      <c r="AC42" s="23">
        <f>AA42+AB42</f>
        <v>21.6</v>
      </c>
      <c r="AD42" s="23">
        <v>23</v>
      </c>
      <c r="AE42" s="23">
        <v>0.70321361059999998</v>
      </c>
      <c r="AF42" s="23">
        <f>IF(OR(AH42=1,AI42=1,AJ42=1,AK42=1,AL42=1),1,0)</f>
        <v>1</v>
      </c>
      <c r="AG42" s="23">
        <f>IF(OR(AH42=1,AI42=1,AJ42=1),1,0)</f>
        <v>1</v>
      </c>
      <c r="AH42" s="23">
        <v>1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</row>
    <row r="43" spans="1:40" ht="14.3">
      <c r="A43" s="23" t="s">
        <v>11</v>
      </c>
      <c r="B43" s="23">
        <v>1</v>
      </c>
      <c r="C43" s="23" t="s">
        <v>96</v>
      </c>
      <c r="D43" s="23" t="str" cm="1">
        <f t="array" ref="D43">_xlfn.IFS(C43="ALHU","Nectarivore",C43="ANHU","Nectarivore",C43="ATFL","Insectivore",C43="BLPH","Insectivore",C43="BRCR","Insectivore",C43="CASJ","Omnivore",C43="CAVI","Insectivore",C43="CBCH","Insectivore",C43="COHA","Carnivore",C43="HOFI","Granivore",C43="HOWR","Insectivore",C43="OCWA","Insectivore",C43="PSFL","Insectivore",C43="PUFI","Granivore",C43="RUHU","Nectarivore",C43="STJA","Omnivore",C43="WIWA","Insectivore",C43="WREN","Insectivore",C43="BEWR","Insectivore",C43="OATI","Insectivore",C43="SPTO","Omnivore",C43="BUSH","Insectivore",C43="WBNU","Insectivore",C43="DEJU","Granivore",C43="LEGO","Granivore",C43="CALT","Granivore")</f>
        <v>Granivore</v>
      </c>
      <c r="E43" s="23" t="str" cm="1">
        <f t="array" ref="E43">_xlfn.IFS(C43="ALHU","Foliage",C43="ANHU","Foliage",C43="ATFL","Aerial",C43="BLPH","Aerial",C43="BRCR","Bark",C43="CASJ","Ground",C43="CAVI","Foliage",C43="CBCH","Foliage",C43="COHA","Aerial",C43="HOFI","Ground",C43="HOWR","Foliage",C43="OCWA","Foliage",C43="PSFL","Aerial",C43="PUFI","Foliage",C43="RUHU","Foliage",C43="STJA","Ground",C43="WIWA","Foliage",C43="WREN","Foliage",C43="BEWR","Foliage",C43="OATI","Foliage",C43="SPTO","Ground",C43="BUSH","Foliage",C43="WBNU","Bark",C43="DEJU","Ground",C43="LEGO","Foliage",C43="CALT","Ground")</f>
        <v>Ground</v>
      </c>
      <c r="F43" s="23" t="str" cm="1">
        <f t="array" ref="F43">_xlfn.IFS(C43="ALHU","Shrub",C43="ANHU","Tree",C43="ATFL","Cavity",C43="BLPH","Cliff",C43="BRCR","Tree",C43="CASJ","Tree",C43="CAVI","Tree",C43="CBCH","Cavity",C43="COHA","Tree",C43="HOFI","Tree",C43="HOWR","Cavity",C43="OCWA","Ground",C43="PSFL","Cavity",C43="PUFI","Tree",C43="RUHU","Tree",C43="STJA","Tree",C43="WIWA","Ground",C43="WREN","Shrub",C43="BEWR","Cavity",C43="OATI","Cavity",C43="SPTO","Ground",C43="BUSH","Tree",C43="WBNU","Cavity",C43="DEJU","Ground",C43="LEGO","Tree",C43="CALT","Shrub")</f>
        <v>Ground</v>
      </c>
      <c r="G43" s="23" t="str" cm="1">
        <f t="array" ref="G43">_xlfn.IFS(C43="ALHU","Open Woodland",C43="ANHU","Open Woodland",C43="ATFL","Open Woodland",C43="BLPH","Open Woodland",C43="BRCR","Forest",C43="CASJ","Scrub",C43="CAVI","Forest",C43="CBCH","Forest",C43="COHA","Forest",C43="HOFI","Towns",C43="HOWR","Open Woodland",C43="OCWA","Forest",C43="PSFL","Forest",C43="PUFI","Forest",C43="RUHU","Open Woodland",C43="STJA","Forest",C43="WIWA","Scrub",C43="WREN","Scrub",C43="BEWR","Open Woodland",C43="OATI","Open Woodland",C43="SPTO","Scrub",C43="BUSH","Scrub",C43="WBNU","Forest",C43="DEJU","Forest",C43="LEGO","Open Woodland",C43="CALT","Scrub")</f>
        <v>Forest</v>
      </c>
      <c r="H43" s="23">
        <v>4</v>
      </c>
      <c r="I43" s="23" t="s">
        <v>92</v>
      </c>
      <c r="J43" s="24">
        <v>17</v>
      </c>
      <c r="K43" s="24">
        <f>J43-$G$196</f>
        <v>17</v>
      </c>
      <c r="L43"/>
      <c r="M43" s="23" t="s">
        <v>201</v>
      </c>
      <c r="N43" s="23">
        <v>790</v>
      </c>
      <c r="O43" s="23">
        <v>2.8976270912904414</v>
      </c>
      <c r="P43" s="23" cm="1">
        <f t="array" ref="P43">_xlfn.IFS(A43="FIL",1271,A43="JSP",1046,A43="LFY",225,A43="SLP",209,A43="TUP",48,A43="CCP",16,A43="PRO",225,A43="WHO",145,A43="WDP",80)</f>
        <v>225</v>
      </c>
      <c r="Q43" s="23">
        <f>LOG10(P43)</f>
        <v>2.3521825181113627</v>
      </c>
      <c r="R43" s="23">
        <v>11</v>
      </c>
      <c r="S43" s="23">
        <v>2</v>
      </c>
      <c r="T43" s="23">
        <v>4</v>
      </c>
      <c r="U43" s="23">
        <v>6</v>
      </c>
      <c r="V43" s="23">
        <v>17</v>
      </c>
      <c r="W43" s="23">
        <v>2.5000000000000001E-2</v>
      </c>
      <c r="X43" s="23">
        <v>1.7787475129999999</v>
      </c>
      <c r="Y43" s="23">
        <v>0.47916560000000002</v>
      </c>
      <c r="Z43" s="23">
        <v>0.34883209999999998</v>
      </c>
      <c r="AA43" s="23">
        <v>4</v>
      </c>
      <c r="AB43" s="23">
        <v>17.600000000000001</v>
      </c>
      <c r="AC43" s="23">
        <f>AA43+AB43</f>
        <v>21.6</v>
      </c>
      <c r="AD43" s="23">
        <v>23</v>
      </c>
      <c r="AE43" s="23">
        <v>0.70321361059999998</v>
      </c>
      <c r="AF43" s="23">
        <f>IF(OR(AH43=1,AI43=1,AJ43=1,AK43=1,AL43=1),1,0)</f>
        <v>0</v>
      </c>
      <c r="AG43" s="23">
        <f>IF(OR(AH43=1,AI43=1,AJ43=1),1,0)</f>
        <v>0</v>
      </c>
      <c r="AH43" s="23">
        <v>0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0</v>
      </c>
    </row>
    <row r="44" spans="1:40" ht="14.3">
      <c r="A44" s="23" t="s">
        <v>11</v>
      </c>
      <c r="B44" s="23">
        <v>1</v>
      </c>
      <c r="C44" s="23" t="s">
        <v>90</v>
      </c>
      <c r="D44" s="23" t="str" cm="1">
        <f t="array" ref="D44">_xlfn.IFS(C44="ALHU","Nectarivore",C44="ANHU","Nectarivore",C44="ATFL","Insectivore",C44="BLPH","Insectivore",C44="BRCR","Insectivore",C44="CASJ","Omnivore",C44="CAVI","Insectivore",C44="CBCH","Insectivore",C44="COHA","Carnivore",C44="HOFI","Granivore",C44="HOWR","Insectivore",C44="OCWA","Insectivore",C44="PSFL","Insectivore",C44="PUFI","Granivore",C44="RUHU","Nectarivore",C44="STJA","Omnivore",C44="WIWA","Insectivore",C44="WREN","Insectivore",C44="BEWR","Insectivore",C44="OATI","Insectivore",C44="SPTO","Omnivore",C44="BUSH","Insectivore",C44="WBNU","Insectivore",C44="DEJU","Granivore",C44="LEGO","Granivore",C44="CALT","Granivore")</f>
        <v>Insectivore</v>
      </c>
      <c r="E44" s="23" t="str" cm="1">
        <f t="array" ref="E44">_xlfn.IFS(C44="ALHU","Foliage",C44="ANHU","Foliage",C44="ATFL","Aerial",C44="BLPH","Aerial",C44="BRCR","Bark",C44="CASJ","Ground",C44="CAVI","Foliage",C44="CBCH","Foliage",C44="COHA","Aerial",C44="HOFI","Ground",C44="HOWR","Foliage",C44="OCWA","Foliage",C44="PSFL","Aerial",C44="PUFI","Foliage",C44="RUHU","Foliage",C44="STJA","Ground",C44="WIWA","Foliage",C44="WREN","Foliage",C44="BEWR","Foliage",C44="OATI","Foliage",C44="SPTO","Ground",C44="BUSH","Foliage",C44="WBNU","Bark",C44="DEJU","Ground",C44="LEGO","Foliage",C44="CALT","Ground")</f>
        <v>Foliage</v>
      </c>
      <c r="F44" s="23" t="str" cm="1">
        <f t="array" ref="F44">_xlfn.IFS(C44="ALHU","Shrub",C44="ANHU","Tree",C44="ATFL","Cavity",C44="BLPH","Cliff",C44="BRCR","Tree",C44="CASJ","Tree",C44="CAVI","Tree",C44="CBCH","Cavity",C44="COHA","Tree",C44="HOFI","Tree",C44="HOWR","Cavity",C44="OCWA","Ground",C44="PSFL","Cavity",C44="PUFI","Tree",C44="RUHU","Tree",C44="STJA","Tree",C44="WIWA","Ground",C44="WREN","Shrub",C44="BEWR","Cavity",C44="OATI","Cavity",C44="SPTO","Ground",C44="BUSH","Tree",C44="WBNU","Cavity",C44="DEJU","Ground",C44="LEGO","Tree",C44="CALT","Shrub")</f>
        <v>Tree</v>
      </c>
      <c r="G44" s="23" t="str" cm="1">
        <f t="array" ref="G44">_xlfn.IFS(C44="ALHU","Open Woodland",C44="ANHU","Open Woodland",C44="ATFL","Open Woodland",C44="BLPH","Open Woodland",C44="BRCR","Forest",C44="CASJ","Scrub",C44="CAVI","Forest",C44="CBCH","Forest",C44="COHA","Forest",C44="HOFI","Towns",C44="HOWR","Open Woodland",C44="OCWA","Forest",C44="PSFL","Forest",C44="PUFI","Forest",C44="RUHU","Open Woodland",C44="STJA","Forest",C44="WIWA","Scrub",C44="WREN","Scrub",C44="BEWR","Open Woodland",C44="OATI","Open Woodland",C44="SPTO","Scrub",C44="BUSH","Scrub",C44="WBNU","Forest",C44="DEJU","Forest",C44="LEGO","Open Woodland",C44="CALT","Scrub")</f>
        <v>Forest</v>
      </c>
      <c r="H44" s="23">
        <v>4</v>
      </c>
      <c r="I44" s="23" t="s">
        <v>86</v>
      </c>
      <c r="J44" s="24">
        <v>9.8000000000000007</v>
      </c>
      <c r="K44" s="24">
        <f>J44-$G$194</f>
        <v>9.8000000000000007</v>
      </c>
      <c r="L44"/>
      <c r="M44" s="23" t="s">
        <v>192</v>
      </c>
      <c r="N44" s="23">
        <v>790</v>
      </c>
      <c r="O44" s="23">
        <v>2.8976270912904414</v>
      </c>
      <c r="P44" s="23" cm="1">
        <f t="array" ref="P44">_xlfn.IFS(A44="FIL",1271,A44="JSP",1046,A44="LFY",225,A44="SLP",209,A44="TUP",48,A44="CCP",16,A44="PRO",225,A44="WHO",145,A44="WDP",80)</f>
        <v>225</v>
      </c>
      <c r="Q44" s="23">
        <f>LOG10(P44)</f>
        <v>2.3521825181113627</v>
      </c>
      <c r="R44" s="23">
        <v>11</v>
      </c>
      <c r="S44" s="23">
        <v>2</v>
      </c>
      <c r="T44" s="23">
        <v>4</v>
      </c>
      <c r="U44" s="23">
        <v>6</v>
      </c>
      <c r="V44" s="23">
        <v>17</v>
      </c>
      <c r="W44" s="23">
        <v>2.5000000000000001E-2</v>
      </c>
      <c r="X44" s="23">
        <v>1.7787475129999999</v>
      </c>
      <c r="Y44" s="23">
        <v>0.47916560000000002</v>
      </c>
      <c r="Z44" s="23">
        <v>0.34883209999999998</v>
      </c>
      <c r="AA44" s="23">
        <v>4</v>
      </c>
      <c r="AB44" s="23">
        <v>17.600000000000001</v>
      </c>
      <c r="AC44" s="23">
        <f>AA44+AB44</f>
        <v>21.6</v>
      </c>
      <c r="AD44" s="23">
        <v>23</v>
      </c>
      <c r="AE44" s="23">
        <v>0.70321361059999998</v>
      </c>
      <c r="AF44" s="23">
        <f>IF(OR(AH44=1,AI44=1,AJ44=1,AK44=1,AL44=1),1,0)</f>
        <v>0</v>
      </c>
      <c r="AG44" s="23">
        <f>IF(OR(AH44=1,AI44=1,AJ44=1),1,0)</f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1</v>
      </c>
      <c r="AN44" s="23">
        <v>0</v>
      </c>
    </row>
    <row r="45" spans="1:40" ht="14.3">
      <c r="A45" s="23" t="s">
        <v>11</v>
      </c>
      <c r="B45" s="23">
        <v>1</v>
      </c>
      <c r="C45" s="23" t="s">
        <v>96</v>
      </c>
      <c r="D45" s="23" t="str" cm="1">
        <f t="array" ref="D45">_xlfn.IFS(C45="ALHU","Nectarivore",C45="ANHU","Nectarivore",C45="ATFL","Insectivore",C45="BLPH","Insectivore",C45="BRCR","Insectivore",C45="CASJ","Omnivore",C45="CAVI","Insectivore",C45="CBCH","Insectivore",C45="COHA","Carnivore",C45="HOFI","Granivore",C45="HOWR","Insectivore",C45="OCWA","Insectivore",C45="PSFL","Insectivore",C45="PUFI","Granivore",C45="RUHU","Nectarivore",C45="STJA","Omnivore",C45="WIWA","Insectivore",C45="WREN","Insectivore",C45="BEWR","Insectivore",C45="OATI","Insectivore",C45="SPTO","Omnivore",C45="BUSH","Insectivore",C45="WBNU","Insectivore",C45="DEJU","Granivore",C45="LEGO","Granivore",C45="CALT","Granivore")</f>
        <v>Granivore</v>
      </c>
      <c r="E45" s="23" t="str" cm="1">
        <f t="array" ref="E45">_xlfn.IFS(C45="ALHU","Foliage",C45="ANHU","Foliage",C45="ATFL","Aerial",C45="BLPH","Aerial",C45="BRCR","Bark",C45="CASJ","Ground",C45="CAVI","Foliage",C45="CBCH","Foliage",C45="COHA","Aerial",C45="HOFI","Ground",C45="HOWR","Foliage",C45="OCWA","Foliage",C45="PSFL","Aerial",C45="PUFI","Foliage",C45="RUHU","Foliage",C45="STJA","Ground",C45="WIWA","Foliage",C45="WREN","Foliage",C45="BEWR","Foliage",C45="OATI","Foliage",C45="SPTO","Ground",C45="BUSH","Foliage",C45="WBNU","Bark",C45="DEJU","Ground",C45="LEGO","Foliage",C45="CALT","Ground")</f>
        <v>Ground</v>
      </c>
      <c r="F45" s="23" t="str" cm="1">
        <f t="array" ref="F45">_xlfn.IFS(C45="ALHU","Shrub",C45="ANHU","Tree",C45="ATFL","Cavity",C45="BLPH","Cliff",C45="BRCR","Tree",C45="CASJ","Tree",C45="CAVI","Tree",C45="CBCH","Cavity",C45="COHA","Tree",C45="HOFI","Tree",C45="HOWR","Cavity",C45="OCWA","Ground",C45="PSFL","Cavity",C45="PUFI","Tree",C45="RUHU","Tree",C45="STJA","Tree",C45="WIWA","Ground",C45="WREN","Shrub",C45="BEWR","Cavity",C45="OATI","Cavity",C45="SPTO","Ground",C45="BUSH","Tree",C45="WBNU","Cavity",C45="DEJU","Ground",C45="LEGO","Tree",C45="CALT","Shrub")</f>
        <v>Ground</v>
      </c>
      <c r="G45" s="23" t="str" cm="1">
        <f t="array" ref="G45">_xlfn.IFS(C45="ALHU","Open Woodland",C45="ANHU","Open Woodland",C45="ATFL","Open Woodland",C45="BLPH","Open Woodland",C45="BRCR","Forest",C45="CASJ","Scrub",C45="CAVI","Forest",C45="CBCH","Forest",C45="COHA","Forest",C45="HOFI","Towns",C45="HOWR","Open Woodland",C45="OCWA","Forest",C45="PSFL","Forest",C45="PUFI","Forest",C45="RUHU","Open Woodland",C45="STJA","Forest",C45="WIWA","Scrub",C45="WREN","Scrub",C45="BEWR","Open Woodland",C45="OATI","Open Woodland",C45="SPTO","Scrub",C45="BUSH","Scrub",C45="WBNU","Forest",C45="DEJU","Forest",C45="LEGO","Open Woodland",C45="CALT","Scrub")</f>
        <v>Forest</v>
      </c>
      <c r="H45" s="23">
        <v>4</v>
      </c>
      <c r="I45" s="23" t="s">
        <v>88</v>
      </c>
      <c r="J45" s="24">
        <v>17.2</v>
      </c>
      <c r="K45" s="24">
        <f>J45-$G$196</f>
        <v>17.2</v>
      </c>
      <c r="L45"/>
      <c r="M45" s="23" t="s">
        <v>202</v>
      </c>
      <c r="N45" s="23">
        <v>790</v>
      </c>
      <c r="O45" s="23">
        <v>2.8976270912904414</v>
      </c>
      <c r="P45" s="23" cm="1">
        <f t="array" ref="P45">_xlfn.IFS(A45="FIL",1271,A45="JSP",1046,A45="LFY",225,A45="SLP",209,A45="TUP",48,A45="CCP",16,A45="PRO",225,A45="WHO",145,A45="WDP",80)</f>
        <v>225</v>
      </c>
      <c r="Q45" s="23">
        <f>LOG10(P45)</f>
        <v>2.3521825181113627</v>
      </c>
      <c r="R45" s="23">
        <v>11</v>
      </c>
      <c r="S45" s="23">
        <v>2</v>
      </c>
      <c r="T45" s="23">
        <v>4</v>
      </c>
      <c r="U45" s="23">
        <v>6</v>
      </c>
      <c r="V45" s="23">
        <v>17</v>
      </c>
      <c r="W45" s="23">
        <v>2.5000000000000001E-2</v>
      </c>
      <c r="X45" s="23">
        <v>1.7787475129999999</v>
      </c>
      <c r="Y45" s="23">
        <v>0.47916560000000002</v>
      </c>
      <c r="Z45" s="23">
        <v>0.34883209999999998</v>
      </c>
      <c r="AA45" s="23">
        <v>4</v>
      </c>
      <c r="AB45" s="23">
        <v>17.600000000000001</v>
      </c>
      <c r="AC45" s="23">
        <f>AA45+AB45</f>
        <v>21.6</v>
      </c>
      <c r="AD45" s="23">
        <v>23</v>
      </c>
      <c r="AE45" s="23">
        <v>0.70321361059999998</v>
      </c>
      <c r="AF45" s="23">
        <f>IF(OR(AH45=1,AI45=1,AJ45=1,AK45=1,AL45=1),1,0)</f>
        <v>0</v>
      </c>
      <c r="AG45" s="23">
        <f>IF(OR(AH45=1,AI45=1,AJ45=1),1,0)</f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</row>
    <row r="46" spans="1:40" ht="14.3">
      <c r="A46" s="23" t="s">
        <v>11</v>
      </c>
      <c r="B46" s="23">
        <v>1</v>
      </c>
      <c r="C46" s="23" t="s">
        <v>96</v>
      </c>
      <c r="D46" s="23" t="str" cm="1">
        <f t="array" ref="D46">_xlfn.IFS(C46="ALHU","Nectarivore",C46="ANHU","Nectarivore",C46="ATFL","Insectivore",C46="BLPH","Insectivore",C46="BRCR","Insectivore",C46="CASJ","Omnivore",C46="CAVI","Insectivore",C46="CBCH","Insectivore",C46="COHA","Carnivore",C46="HOFI","Granivore",C46="HOWR","Insectivore",C46="OCWA","Insectivore",C46="PSFL","Insectivore",C46="PUFI","Granivore",C46="RUHU","Nectarivore",C46="STJA","Omnivore",C46="WIWA","Insectivore",C46="WREN","Insectivore",C46="BEWR","Insectivore",C46="OATI","Insectivore",C46="SPTO","Omnivore",C46="BUSH","Insectivore",C46="WBNU","Insectivore",C46="DEJU","Granivore",C46="LEGO","Granivore",C46="CALT","Granivore")</f>
        <v>Granivore</v>
      </c>
      <c r="E46" s="23" t="str" cm="1">
        <f t="array" ref="E46">_xlfn.IFS(C46="ALHU","Foliage",C46="ANHU","Foliage",C46="ATFL","Aerial",C46="BLPH","Aerial",C46="BRCR","Bark",C46="CASJ","Ground",C46="CAVI","Foliage",C46="CBCH","Foliage",C46="COHA","Aerial",C46="HOFI","Ground",C46="HOWR","Foliage",C46="OCWA","Foliage",C46="PSFL","Aerial",C46="PUFI","Foliage",C46="RUHU","Foliage",C46="STJA","Ground",C46="WIWA","Foliage",C46="WREN","Foliage",C46="BEWR","Foliage",C46="OATI","Foliage",C46="SPTO","Ground",C46="BUSH","Foliage",C46="WBNU","Bark",C46="DEJU","Ground",C46="LEGO","Foliage",C46="CALT","Ground")</f>
        <v>Ground</v>
      </c>
      <c r="F46" s="23" t="str" cm="1">
        <f t="array" ref="F46">_xlfn.IFS(C46="ALHU","Shrub",C46="ANHU","Tree",C46="ATFL","Cavity",C46="BLPH","Cliff",C46="BRCR","Tree",C46="CASJ","Tree",C46="CAVI","Tree",C46="CBCH","Cavity",C46="COHA","Tree",C46="HOFI","Tree",C46="HOWR","Cavity",C46="OCWA","Ground",C46="PSFL","Cavity",C46="PUFI","Tree",C46="RUHU","Tree",C46="STJA","Tree",C46="WIWA","Ground",C46="WREN","Shrub",C46="BEWR","Cavity",C46="OATI","Cavity",C46="SPTO","Ground",C46="BUSH","Tree",C46="WBNU","Cavity",C46="DEJU","Ground",C46="LEGO","Tree",C46="CALT","Shrub")</f>
        <v>Ground</v>
      </c>
      <c r="G46" s="23" t="str" cm="1">
        <f t="array" ref="G46">_xlfn.IFS(C46="ALHU","Open Woodland",C46="ANHU","Open Woodland",C46="ATFL","Open Woodland",C46="BLPH","Open Woodland",C46="BRCR","Forest",C46="CASJ","Scrub",C46="CAVI","Forest",C46="CBCH","Forest",C46="COHA","Forest",C46="HOFI","Towns",C46="HOWR","Open Woodland",C46="OCWA","Forest",C46="PSFL","Forest",C46="PUFI","Forest",C46="RUHU","Open Woodland",C46="STJA","Forest",C46="WIWA","Scrub",C46="WREN","Scrub",C46="BEWR","Open Woodland",C46="OATI","Open Woodland",C46="SPTO","Scrub",C46="BUSH","Scrub",C46="WBNU","Forest",C46="DEJU","Forest",C46="LEGO","Open Woodland",C46="CALT","Scrub")</f>
        <v>Forest</v>
      </c>
      <c r="H46" s="23">
        <v>1</v>
      </c>
      <c r="I46" s="23" t="s">
        <v>86</v>
      </c>
      <c r="J46" s="24">
        <v>18.600000000000001</v>
      </c>
      <c r="K46" s="24">
        <f>J46-$G$196</f>
        <v>18.600000000000001</v>
      </c>
      <c r="L46" t="s">
        <v>281</v>
      </c>
      <c r="M46" s="23" t="s">
        <v>203</v>
      </c>
      <c r="N46" s="23">
        <v>790</v>
      </c>
      <c r="O46" s="23">
        <v>2.8976270912904414</v>
      </c>
      <c r="P46" s="23" cm="1">
        <f t="array" ref="P46">_xlfn.IFS(A46="FIL",1271,A46="JSP",1046,A46="LFY",225,A46="SLP",209,A46="TUP",48,A46="CCP",16,A46="PRO",225,A46="WHO",145,A46="WDP",80)</f>
        <v>225</v>
      </c>
      <c r="Q46" s="23">
        <f>LOG10(P46)</f>
        <v>2.3521825181113627</v>
      </c>
      <c r="R46" s="23">
        <v>11</v>
      </c>
      <c r="S46" s="23">
        <v>2</v>
      </c>
      <c r="T46" s="23">
        <v>4</v>
      </c>
      <c r="U46" s="23">
        <v>6</v>
      </c>
      <c r="V46" s="23">
        <v>17</v>
      </c>
      <c r="W46" s="23">
        <v>2.5000000000000001E-2</v>
      </c>
      <c r="X46" s="23">
        <v>1.7787475129999999</v>
      </c>
      <c r="Y46" s="23">
        <v>0.47916560000000002</v>
      </c>
      <c r="Z46" s="23">
        <v>0.34883209999999998</v>
      </c>
      <c r="AA46" s="23">
        <v>4</v>
      </c>
      <c r="AB46" s="23">
        <v>17.600000000000001</v>
      </c>
      <c r="AC46" s="23">
        <f>AA46+AB46</f>
        <v>21.6</v>
      </c>
      <c r="AD46" s="23">
        <v>23</v>
      </c>
      <c r="AE46" s="23">
        <v>0.70321361059999998</v>
      </c>
      <c r="AF46" s="23">
        <f>IF(OR(AH46=1,AI46=1,AJ46=1,AK46=1,AL46=1),1,0)</f>
        <v>1</v>
      </c>
      <c r="AG46" s="23">
        <f>IF(OR(AH46=1,AI46=1,AJ46=1),1,0)</f>
        <v>1</v>
      </c>
      <c r="AH46" s="23">
        <v>1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</row>
    <row r="47" spans="1:40" ht="14.3">
      <c r="A47" s="23" t="s">
        <v>11</v>
      </c>
      <c r="B47" s="23">
        <v>1</v>
      </c>
      <c r="C47" s="23" t="s">
        <v>184</v>
      </c>
      <c r="D47" s="23" t="str" cm="1">
        <f t="array" ref="D47">_xlfn.IFS(C47="ALHU","Nectarivore",C47="ANHU","Nectarivore",C47="ATFL","Insectivore",C47="BLPH","Insectivore",C47="BRCR","Insectivore",C47="CASJ","Omnivore",C47="CAVI","Insectivore",C47="CBCH","Insectivore",C47="COHA","Carnivore",C47="HOFI","Granivore",C47="HOWR","Insectivore",C47="OCWA","Insectivore",C47="PSFL","Insectivore",C47="PUFI","Granivore",C47="RUHU","Nectarivore",C47="STJA","Omnivore",C47="WIWA","Insectivore",C47="WREN","Insectivore",C47="BEWR","Insectivore",C47="OATI","Insectivore",C47="SPTO","Omnivore",C47="BUSH","Insectivore",C47="WBNU","Insectivore",C47="DEJU","Granivore",C47="LEGO","Granivore",C47="CALT","Granivore")</f>
        <v>Insectivore</v>
      </c>
      <c r="E47" s="23" t="str" cm="1">
        <f t="array" ref="E47">_xlfn.IFS(C47="ALHU","Foliage",C47="ANHU","Foliage",C47="ATFL","Aerial",C47="BLPH","Aerial",C47="BRCR","Bark",C47="CASJ","Ground",C47="CAVI","Foliage",C47="CBCH","Foliage",C47="COHA","Aerial",C47="HOFI","Ground",C47="HOWR","Foliage",C47="OCWA","Foliage",C47="PSFL","Aerial",C47="PUFI","Foliage",C47="RUHU","Foliage",C47="STJA","Ground",C47="WIWA","Foliage",C47="WREN","Foliage",C47="BEWR","Foliage",C47="OATI","Foliage",C47="SPTO","Ground",C47="BUSH","Foliage",C47="WBNU","Bark",C47="DEJU","Ground",C47="LEGO","Foliage",C47="CALT","Ground")</f>
        <v>Foliage</v>
      </c>
      <c r="F47" s="23" t="str" cm="1">
        <f t="array" ref="F47">_xlfn.IFS(C47="ALHU","Shrub",C47="ANHU","Tree",C47="ATFL","Cavity",C47="BLPH","Cliff",C47="BRCR","Tree",C47="CASJ","Tree",C47="CAVI","Tree",C47="CBCH","Cavity",C47="COHA","Tree",C47="HOFI","Tree",C47="HOWR","Cavity",C47="OCWA","Ground",C47="PSFL","Cavity",C47="PUFI","Tree",C47="RUHU","Tree",C47="STJA","Tree",C47="WIWA","Ground",C47="WREN","Shrub",C47="BEWR","Cavity",C47="OATI","Cavity",C47="SPTO","Ground",C47="BUSH","Tree",C47="WBNU","Cavity",C47="DEJU","Ground",C47="LEGO","Tree",C47="CALT","Shrub")</f>
        <v>Cavity</v>
      </c>
      <c r="G47" s="23" t="str" cm="1">
        <f t="array" ref="G47">_xlfn.IFS(C47="ALHU","Open Woodland",C47="ANHU","Open Woodland",C47="ATFL","Open Woodland",C47="BLPH","Open Woodland",C47="BRCR","Forest",C47="CASJ","Scrub",C47="CAVI","Forest",C47="CBCH","Forest",C47="COHA","Forest",C47="HOFI","Towns",C47="HOWR","Open Woodland",C47="OCWA","Forest",C47="PSFL","Forest",C47="PUFI","Forest",C47="RUHU","Open Woodland",C47="STJA","Forest",C47="WIWA","Scrub",C47="WREN","Scrub",C47="BEWR","Open Woodland",C47="OATI","Open Woodland",C47="SPTO","Scrub",C47="BUSH","Scrub",C47="WBNU","Forest",C47="DEJU","Forest",C47="LEGO","Open Woodland",C47="CALT","Scrub")</f>
        <v>Open Woodland</v>
      </c>
      <c r="H47" s="23">
        <v>4</v>
      </c>
      <c r="I47" s="23" t="s">
        <v>86</v>
      </c>
      <c r="J47" s="24">
        <v>15.2</v>
      </c>
      <c r="K47" s="24" t="e">
        <f>J47-G112</f>
        <v>#VALUE!</v>
      </c>
      <c r="L47" t="s">
        <v>287</v>
      </c>
      <c r="M47" s="23" t="s">
        <v>206</v>
      </c>
      <c r="N47" s="23">
        <v>790</v>
      </c>
      <c r="O47" s="23">
        <v>2.8976270912904414</v>
      </c>
      <c r="P47" s="23" cm="1">
        <f t="array" ref="P47">_xlfn.IFS(A47="FIL",1271,A47="JSP",1046,A47="LFY",225,A47="SLP",209,A47="TUP",48,A47="CCP",16,A47="PRO",225,A47="WHO",145,A47="WDP",80)</f>
        <v>225</v>
      </c>
      <c r="Q47" s="23">
        <f>LOG10(P47)</f>
        <v>2.3521825181113627</v>
      </c>
      <c r="R47" s="23">
        <v>11</v>
      </c>
      <c r="S47" s="23">
        <v>2</v>
      </c>
      <c r="T47" s="23">
        <v>4</v>
      </c>
      <c r="U47" s="23">
        <v>6</v>
      </c>
      <c r="V47" s="23">
        <v>17</v>
      </c>
      <c r="W47" s="23">
        <v>2.5000000000000001E-2</v>
      </c>
      <c r="X47" s="23">
        <v>1.7787475129999999</v>
      </c>
      <c r="Y47" s="23">
        <v>0.47916560000000002</v>
      </c>
      <c r="Z47" s="23">
        <v>0.34883209999999998</v>
      </c>
      <c r="AA47" s="23">
        <v>4</v>
      </c>
      <c r="AB47" s="23">
        <v>17.600000000000001</v>
      </c>
      <c r="AC47" s="23">
        <f>AA47+AB47</f>
        <v>21.6</v>
      </c>
      <c r="AD47" s="23">
        <v>23</v>
      </c>
      <c r="AE47" s="23">
        <v>0.70321361059999998</v>
      </c>
      <c r="AF47" s="23">
        <f>IF(OR(AH47=1,AI47=1,AJ47=1,AK47=1,AL47=1),1,0)</f>
        <v>1</v>
      </c>
      <c r="AG47" s="23">
        <f>IF(OR(AH47=1,AI47=1,AJ47=1),1,0)</f>
        <v>1</v>
      </c>
      <c r="AH47" s="23">
        <v>0</v>
      </c>
      <c r="AI47" s="23">
        <v>0</v>
      </c>
      <c r="AJ47" s="23">
        <v>1</v>
      </c>
      <c r="AK47" s="23">
        <v>0</v>
      </c>
      <c r="AL47" s="23">
        <v>0</v>
      </c>
      <c r="AM47" s="23">
        <v>0</v>
      </c>
      <c r="AN47" s="23">
        <v>0</v>
      </c>
    </row>
    <row r="48" spans="1:40" ht="14.3">
      <c r="A48" s="23" t="s">
        <v>11</v>
      </c>
      <c r="B48" s="23">
        <v>1</v>
      </c>
      <c r="C48" s="23" t="s">
        <v>111</v>
      </c>
      <c r="D48" s="23" t="str" cm="1">
        <f t="array" ref="D48">_xlfn.IFS(C48="ALHU","Nectarivore",C48="ANHU","Nectarivore",C48="ATFL","Insectivore",C48="BLPH","Insectivore",C48="BRCR","Insectivore",C48="CASJ","Omnivore",C48="CAVI","Insectivore",C48="CBCH","Insectivore",C48="COHA","Carnivore",C48="HOFI","Granivore",C48="HOWR","Insectivore",C48="OCWA","Insectivore",C48="PSFL","Insectivore",C48="PUFI","Granivore",C48="RUHU","Nectarivore",C48="STJA","Omnivore",C48="WIWA","Insectivore",C48="WREN","Insectivore",C48="BEWR","Insectivore",C48="OATI","Insectivore",C48="SPTO","Omnivore",C48="BUSH","Insectivore",C48="WBNU","Insectivore",C48="DEJU","Granivore",C48="LEGO","Granivore",C48="CALT","Granivore")</f>
        <v>Insectivore</v>
      </c>
      <c r="E48" s="23" t="str" cm="1">
        <f t="array" ref="E48">_xlfn.IFS(C48="ALHU","Foliage",C48="ANHU","Foliage",C48="ATFL","Aerial",C48="BLPH","Aerial",C48="BRCR","Bark",C48="CASJ","Ground",C48="CAVI","Foliage",C48="CBCH","Foliage",C48="COHA","Aerial",C48="HOFI","Ground",C48="HOWR","Foliage",C48="OCWA","Foliage",C48="PSFL","Aerial",C48="PUFI","Foliage",C48="RUHU","Foliage",C48="STJA","Ground",C48="WIWA","Foliage",C48="WREN","Foliage",C48="BEWR","Foliage",C48="OATI","Foliage",C48="SPTO","Ground",C48="BUSH","Foliage",C48="WBNU","Bark",C48="DEJU","Ground",C48="LEGO","Foliage",C48="CALT","Ground")</f>
        <v>Foliage</v>
      </c>
      <c r="F48" s="23" t="str" cm="1">
        <f t="array" ref="F48">_xlfn.IFS(C48="ALHU","Shrub",C48="ANHU","Tree",C48="ATFL","Cavity",C48="BLPH","Cliff",C48="BRCR","Tree",C48="CASJ","Tree",C48="CAVI","Tree",C48="CBCH","Cavity",C48="COHA","Tree",C48="HOFI","Tree",C48="HOWR","Cavity",C48="OCWA","Ground",C48="PSFL","Cavity",C48="PUFI","Tree",C48="RUHU","Tree",C48="STJA","Tree",C48="WIWA","Ground",C48="WREN","Shrub",C48="BEWR","Cavity",C48="OATI","Cavity",C48="SPTO","Ground",C48="BUSH","Tree",C48="WBNU","Cavity",C48="DEJU","Ground",C48="LEGO","Tree",C48="CALT","Shrub")</f>
        <v>Cavity</v>
      </c>
      <c r="G48" s="23" t="str" cm="1">
        <f t="array" ref="G48">_xlfn.IFS(C48="ALHU","Open Woodland",C48="ANHU","Open Woodland",C48="ATFL","Open Woodland",C48="BLPH","Open Woodland",C48="BRCR","Forest",C48="CASJ","Scrub",C48="CAVI","Forest",C48="CBCH","Forest",C48="COHA","Forest",C48="HOFI","Towns",C48="HOWR","Open Woodland",C48="OCWA","Forest",C48="PSFL","Forest",C48="PUFI","Forest",C48="RUHU","Open Woodland",C48="STJA","Forest",C48="WIWA","Scrub",C48="WREN","Scrub",C48="BEWR","Open Woodland",C48="OATI","Open Woodland",C48="SPTO","Scrub",C48="BUSH","Scrub",C48="WBNU","Forest",C48="DEJU","Forest",C48="LEGO","Open Woodland",C48="CALT","Scrub")</f>
        <v>Open Woodland</v>
      </c>
      <c r="H48" s="23">
        <v>4</v>
      </c>
      <c r="I48" s="23" t="s">
        <v>86</v>
      </c>
      <c r="J48" s="24">
        <v>9.4</v>
      </c>
      <c r="K48" s="24">
        <f>J48-$G$188</f>
        <v>9.4</v>
      </c>
      <c r="L48"/>
      <c r="M48" s="23" t="s">
        <v>189</v>
      </c>
      <c r="N48" s="23">
        <v>790</v>
      </c>
      <c r="O48" s="23">
        <v>2.8976270912904414</v>
      </c>
      <c r="P48" s="23" cm="1">
        <f t="array" ref="P48">_xlfn.IFS(A48="FIL",1271,A48="JSP",1046,A48="LFY",225,A48="SLP",209,A48="TUP",48,A48="CCP",16,A48="PRO",225,A48="WHO",145,A48="WDP",80)</f>
        <v>225</v>
      </c>
      <c r="Q48" s="23">
        <f>LOG10(P48)</f>
        <v>2.3521825181113627</v>
      </c>
      <c r="R48" s="23">
        <v>11</v>
      </c>
      <c r="S48" s="23">
        <v>2</v>
      </c>
      <c r="T48" s="23">
        <v>4</v>
      </c>
      <c r="U48" s="23">
        <v>6</v>
      </c>
      <c r="V48" s="23">
        <v>17</v>
      </c>
      <c r="W48" s="23">
        <v>2.5000000000000001E-2</v>
      </c>
      <c r="X48" s="23">
        <v>1.7787475129999999</v>
      </c>
      <c r="Y48" s="23">
        <v>0.47916560000000002</v>
      </c>
      <c r="Z48" s="23">
        <v>0.34883209999999998</v>
      </c>
      <c r="AA48" s="23">
        <v>4</v>
      </c>
      <c r="AB48" s="23">
        <v>17.600000000000001</v>
      </c>
      <c r="AC48" s="23">
        <f>AA48+AB48</f>
        <v>21.6</v>
      </c>
      <c r="AD48" s="23">
        <v>23</v>
      </c>
      <c r="AE48" s="23">
        <v>0.70321361059999998</v>
      </c>
      <c r="AF48" s="23">
        <f>IF(OR(AH48=1,AI48=1,AJ48=1,AK48=1,AL48=1),1,0)</f>
        <v>0</v>
      </c>
      <c r="AG48" s="23">
        <f>IF(OR(AH48=1,AI48=1,AJ48=1),1,0)</f>
        <v>0</v>
      </c>
      <c r="AH48" s="23">
        <v>0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</row>
    <row r="49" spans="1:40" ht="14.3">
      <c r="A49" s="23" t="s">
        <v>13</v>
      </c>
      <c r="B49" s="21">
        <v>2</v>
      </c>
      <c r="C49" s="23" t="s">
        <v>96</v>
      </c>
      <c r="D49" s="23" t="str" cm="1">
        <f t="array" ref="D49">_xlfn.IFS(C49="ALHU","Nectarivore",C49="ANHU","Nectarivore",C49="ATFL","Insectivore",C49="BLPH","Insectivore",C49="BRCR","Insectivore",C49="CASJ","Omnivore",C49="CAVI","Insectivore",C49="CBCH","Insectivore",C49="COHA","Carnivore",C49="HOFI","Granivore",C49="HOWR","Insectivore",C49="OCWA","Insectivore",C49="PSFL","Insectivore",C49="PUFI","Granivore",C49="RUHU","Nectarivore",C49="STJA","Omnivore",C49="WIWA","Insectivore",C49="WREN","Insectivore",C49="BEWR","Insectivore",C49="OATI","Insectivore",C49="SPTO","Omnivore",C49="BUSH","Insectivore",C49="WBNU","Insectivore",C49="DEJU","Granivore",C49="LEGO","Granivore",C49="CALT","Granivore")</f>
        <v>Granivore</v>
      </c>
      <c r="E49" s="23" t="str" cm="1">
        <f t="array" ref="E49">_xlfn.IFS(C49="ALHU","Foliage",C49="ANHU","Foliage",C49="ATFL","Aerial",C49="BLPH","Aerial",C49="BRCR","Bark",C49="CASJ","Ground",C49="CAVI","Foliage",C49="CBCH","Foliage",C49="COHA","Aerial",C49="HOFI","Ground",C49="HOWR","Foliage",C49="OCWA","Foliage",C49="PSFL","Aerial",C49="PUFI","Foliage",C49="RUHU","Foliage",C49="STJA","Ground",C49="WIWA","Foliage",C49="WREN","Foliage",C49="BEWR","Foliage",C49="OATI","Foliage",C49="SPTO","Ground",C49="BUSH","Foliage",C49="WBNU","Bark",C49="DEJU","Ground",C49="LEGO","Foliage",C49="CALT","Ground")</f>
        <v>Ground</v>
      </c>
      <c r="F49" s="23" t="str" cm="1">
        <f t="array" ref="F49">_xlfn.IFS(C49="ALHU","Shrub",C49="ANHU","Tree",C49="ATFL","Cavity",C49="BLPH","Cliff",C49="BRCR","Tree",C49="CASJ","Tree",C49="CAVI","Tree",C49="CBCH","Cavity",C49="COHA","Tree",C49="HOFI","Tree",C49="HOWR","Cavity",C49="OCWA","Ground",C49="PSFL","Cavity",C49="PUFI","Tree",C49="RUHU","Tree",C49="STJA","Tree",C49="WIWA","Ground",C49="WREN","Shrub",C49="BEWR","Cavity",C49="OATI","Cavity",C49="SPTO","Ground",C49="BUSH","Tree",C49="WBNU","Cavity",C49="DEJU","Ground",C49="LEGO","Tree",C49="CALT","Shrub")</f>
        <v>Ground</v>
      </c>
      <c r="G49" s="23" t="str" cm="1">
        <f t="array" ref="G49">_xlfn.IFS(C49="ALHU","Open Woodland",C49="ANHU","Open Woodland",C49="ATFL","Open Woodland",C49="BLPH","Open Woodland",C49="BRCR","Forest",C49="CASJ","Scrub",C49="CAVI","Forest",C49="CBCH","Forest",C49="COHA","Forest",C49="HOFI","Towns",C49="HOWR","Open Woodland",C49="OCWA","Forest",C49="PSFL","Forest",C49="PUFI","Forest",C49="RUHU","Open Woodland",C49="STJA","Forest",C49="WIWA","Scrub",C49="WREN","Scrub",C49="BEWR","Open Woodland",C49="OATI","Open Woodland",C49="SPTO","Scrub",C49="BUSH","Scrub",C49="WBNU","Forest",C49="DEJU","Forest",C49="LEGO","Open Woodland",C49="CALT","Scrub")</f>
        <v>Forest</v>
      </c>
      <c r="H49" s="23">
        <v>1</v>
      </c>
      <c r="I49" s="23" t="s">
        <v>86</v>
      </c>
      <c r="J49" s="24">
        <v>15.6</v>
      </c>
      <c r="K49" s="24">
        <f>J49-$G$196</f>
        <v>15.6</v>
      </c>
      <c r="L49"/>
      <c r="M49" s="23" t="s">
        <v>238</v>
      </c>
      <c r="N49" s="23">
        <v>293</v>
      </c>
      <c r="O49" s="23">
        <v>2.4668676203541096</v>
      </c>
      <c r="P49" s="23" cm="1">
        <f t="array" ref="P49">_xlfn.IFS(A49="FIL",1271,A49="JSP",1046,A49="LFY",225,A49="SLP",209,A49="TUP",48,A49="CCP",16,A49="PRO",225,A49="WHO",145,A49="WDP",80)</f>
        <v>48</v>
      </c>
      <c r="Q49" s="23">
        <f>LOG10(P49)</f>
        <v>1.6812412373755872</v>
      </c>
      <c r="R49" s="23">
        <v>6</v>
      </c>
      <c r="S49" s="23">
        <v>2</v>
      </c>
      <c r="T49" s="23">
        <v>4</v>
      </c>
      <c r="U49" s="23">
        <v>6</v>
      </c>
      <c r="V49" s="23">
        <v>12</v>
      </c>
      <c r="W49" s="23">
        <v>7.4999999999999997E-2</v>
      </c>
      <c r="X49" s="23">
        <v>1.241889265</v>
      </c>
      <c r="Y49" s="23">
        <v>0.69229529999999995</v>
      </c>
      <c r="Z49" s="23">
        <v>0.29288429999999999</v>
      </c>
      <c r="AA49" s="23">
        <v>15.1</v>
      </c>
      <c r="AB49" s="23">
        <v>16.399999999999999</v>
      </c>
      <c r="AC49" s="23">
        <f>AA49+AB49</f>
        <v>31.5</v>
      </c>
      <c r="AD49" s="23">
        <v>18</v>
      </c>
      <c r="AE49" s="23">
        <v>0.58641975310000005</v>
      </c>
      <c r="AF49" s="23">
        <f>IF(OR(AH49=1,AI49=1,AJ49=1,AK49=1,AL49=1),1,0)</f>
        <v>0</v>
      </c>
      <c r="AG49" s="23">
        <f>IF(OR(AH49=1,AI49=1,AJ49=1),1,0)</f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1</v>
      </c>
      <c r="AN49" s="23">
        <v>0</v>
      </c>
    </row>
    <row r="50" spans="1:40" ht="14.3">
      <c r="A50" s="23" t="s">
        <v>13</v>
      </c>
      <c r="B50" s="23">
        <v>2</v>
      </c>
      <c r="C50" s="23" t="s">
        <v>96</v>
      </c>
      <c r="D50" s="23" t="str" cm="1">
        <f t="array" ref="D50">_xlfn.IFS(C50="ALHU","Nectarivore",C50="ANHU","Nectarivore",C50="ATFL","Insectivore",C50="BLPH","Insectivore",C50="BRCR","Insectivore",C50="CASJ","Omnivore",C50="CAVI","Insectivore",C50="CBCH","Insectivore",C50="COHA","Carnivore",C50="HOFI","Granivore",C50="HOWR","Insectivore",C50="OCWA","Insectivore",C50="PSFL","Insectivore",C50="PUFI","Granivore",C50="RUHU","Nectarivore",C50="STJA","Omnivore",C50="WIWA","Insectivore",C50="WREN","Insectivore",C50="BEWR","Insectivore",C50="OATI","Insectivore",C50="SPTO","Omnivore",C50="BUSH","Insectivore",C50="WBNU","Insectivore",C50="DEJU","Granivore",C50="LEGO","Granivore",C50="CALT","Granivore")</f>
        <v>Granivore</v>
      </c>
      <c r="E50" s="23" t="str" cm="1">
        <f t="array" ref="E50">_xlfn.IFS(C50="ALHU","Foliage",C50="ANHU","Foliage",C50="ATFL","Aerial",C50="BLPH","Aerial",C50="BRCR","Bark",C50="CASJ","Ground",C50="CAVI","Foliage",C50="CBCH","Foliage",C50="COHA","Aerial",C50="HOFI","Ground",C50="HOWR","Foliage",C50="OCWA","Foliage",C50="PSFL","Aerial",C50="PUFI","Foliage",C50="RUHU","Foliage",C50="STJA","Ground",C50="WIWA","Foliage",C50="WREN","Foliage",C50="BEWR","Foliage",C50="OATI","Foliage",C50="SPTO","Ground",C50="BUSH","Foliage",C50="WBNU","Bark",C50="DEJU","Ground",C50="LEGO","Foliage",C50="CALT","Ground")</f>
        <v>Ground</v>
      </c>
      <c r="F50" s="23" t="str" cm="1">
        <f t="array" ref="F50">_xlfn.IFS(C50="ALHU","Shrub",C50="ANHU","Tree",C50="ATFL","Cavity",C50="BLPH","Cliff",C50="BRCR","Tree",C50="CASJ","Tree",C50="CAVI","Tree",C50="CBCH","Cavity",C50="COHA","Tree",C50="HOFI","Tree",C50="HOWR","Cavity",C50="OCWA","Ground",C50="PSFL","Cavity",C50="PUFI","Tree",C50="RUHU","Tree",C50="STJA","Tree",C50="WIWA","Ground",C50="WREN","Shrub",C50="BEWR","Cavity",C50="OATI","Cavity",C50="SPTO","Ground",C50="BUSH","Tree",C50="WBNU","Cavity",C50="DEJU","Ground",C50="LEGO","Tree",C50="CALT","Shrub")</f>
        <v>Ground</v>
      </c>
      <c r="G50" s="23" t="str" cm="1">
        <f t="array" ref="G50">_xlfn.IFS(C50="ALHU","Open Woodland",C50="ANHU","Open Woodland",C50="ATFL","Open Woodland",C50="BLPH","Open Woodland",C50="BRCR","Forest",C50="CASJ","Scrub",C50="CAVI","Forest",C50="CBCH","Forest",C50="COHA","Forest",C50="HOFI","Towns",C50="HOWR","Open Woodland",C50="OCWA","Forest",C50="PSFL","Forest",C50="PUFI","Forest",C50="RUHU","Open Woodland",C50="STJA","Forest",C50="WIWA","Scrub",C50="WREN","Scrub",C50="BEWR","Open Woodland",C50="OATI","Open Woodland",C50="SPTO","Scrub",C50="BUSH","Scrub",C50="WBNU","Forest",C50="DEJU","Forest",C50="LEGO","Open Woodland",C50="CALT","Scrub")</f>
        <v>Forest</v>
      </c>
      <c r="H50" s="23">
        <v>4</v>
      </c>
      <c r="I50" s="23" t="s">
        <v>92</v>
      </c>
      <c r="J50" s="24">
        <v>16.899999999999999</v>
      </c>
      <c r="K50" s="24">
        <f>J50-$G$196</f>
        <v>16.899999999999999</v>
      </c>
      <c r="L50" t="s">
        <v>288</v>
      </c>
      <c r="M50" s="23" t="s">
        <v>239</v>
      </c>
      <c r="N50" s="23">
        <v>293</v>
      </c>
      <c r="O50" s="23">
        <v>2.4668676203541096</v>
      </c>
      <c r="P50" s="23" cm="1">
        <f t="array" ref="P50">_xlfn.IFS(A50="FIL",1271,A50="JSP",1046,A50="LFY",225,A50="SLP",209,A50="TUP",48,A50="CCP",16,A50="PRO",225,A50="WHO",145,A50="WDP",80)</f>
        <v>48</v>
      </c>
      <c r="Q50" s="23">
        <f>LOG10(P50)</f>
        <v>1.6812412373755872</v>
      </c>
      <c r="R50" s="23">
        <v>6</v>
      </c>
      <c r="S50" s="23">
        <v>2</v>
      </c>
      <c r="T50" s="23">
        <v>4</v>
      </c>
      <c r="U50" s="23">
        <v>6</v>
      </c>
      <c r="V50" s="23">
        <v>12</v>
      </c>
      <c r="W50" s="23">
        <v>7.4999999999999997E-2</v>
      </c>
      <c r="X50" s="23">
        <v>1.241889265</v>
      </c>
      <c r="Y50" s="23">
        <v>0.69229529999999995</v>
      </c>
      <c r="Z50" s="23">
        <v>0.29288429999999999</v>
      </c>
      <c r="AA50" s="23">
        <v>15.1</v>
      </c>
      <c r="AB50" s="23">
        <v>16.399999999999999</v>
      </c>
      <c r="AC50" s="23">
        <f>AA50+AB50</f>
        <v>31.5</v>
      </c>
      <c r="AD50" s="23">
        <v>18</v>
      </c>
      <c r="AE50" s="23">
        <v>0.58641975310000005</v>
      </c>
      <c r="AF50" s="23">
        <f>IF(OR(AH50=1,AI50=1,AJ50=1,AK50=1,AL50=1),1,0)</f>
        <v>1</v>
      </c>
      <c r="AG50" s="23">
        <f>IF(OR(AH50=1,AI50=1,AJ50=1),1,0)</f>
        <v>1</v>
      </c>
      <c r="AH50" s="23">
        <v>1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</row>
    <row r="51" spans="1:40" ht="14.3">
      <c r="A51" s="23" t="s">
        <v>13</v>
      </c>
      <c r="B51" s="21">
        <v>2</v>
      </c>
      <c r="C51" s="23" t="s">
        <v>96</v>
      </c>
      <c r="D51" s="23" t="str" cm="1">
        <f t="array" ref="D51">_xlfn.IFS(C51="ALHU","Nectarivore",C51="ANHU","Nectarivore",C51="ATFL","Insectivore",C51="BLPH","Insectivore",C51="BRCR","Insectivore",C51="CASJ","Omnivore",C51="CAVI","Insectivore",C51="CBCH","Insectivore",C51="COHA","Carnivore",C51="HOFI","Granivore",C51="HOWR","Insectivore",C51="OCWA","Insectivore",C51="PSFL","Insectivore",C51="PUFI","Granivore",C51="RUHU","Nectarivore",C51="STJA","Omnivore",C51="WIWA","Insectivore",C51="WREN","Insectivore",C51="BEWR","Insectivore",C51="OATI","Insectivore",C51="SPTO","Omnivore",C51="BUSH","Insectivore",C51="WBNU","Insectivore",C51="DEJU","Granivore",C51="LEGO","Granivore",C51="CALT","Granivore")</f>
        <v>Granivore</v>
      </c>
      <c r="E51" s="23" t="str" cm="1">
        <f t="array" ref="E51">_xlfn.IFS(C51="ALHU","Foliage",C51="ANHU","Foliage",C51="ATFL","Aerial",C51="BLPH","Aerial",C51="BRCR","Bark",C51="CASJ","Ground",C51="CAVI","Foliage",C51="CBCH","Foliage",C51="COHA","Aerial",C51="HOFI","Ground",C51="HOWR","Foliage",C51="OCWA","Foliage",C51="PSFL","Aerial",C51="PUFI","Foliage",C51="RUHU","Foliage",C51="STJA","Ground",C51="WIWA","Foliage",C51="WREN","Foliage",C51="BEWR","Foliage",C51="OATI","Foliage",C51="SPTO","Ground",C51="BUSH","Foliage",C51="WBNU","Bark",C51="DEJU","Ground",C51="LEGO","Foliage",C51="CALT","Ground")</f>
        <v>Ground</v>
      </c>
      <c r="F51" s="23" t="str" cm="1">
        <f t="array" ref="F51">_xlfn.IFS(C51="ALHU","Shrub",C51="ANHU","Tree",C51="ATFL","Cavity",C51="BLPH","Cliff",C51="BRCR","Tree",C51="CASJ","Tree",C51="CAVI","Tree",C51="CBCH","Cavity",C51="COHA","Tree",C51="HOFI","Tree",C51="HOWR","Cavity",C51="OCWA","Ground",C51="PSFL","Cavity",C51="PUFI","Tree",C51="RUHU","Tree",C51="STJA","Tree",C51="WIWA","Ground",C51="WREN","Shrub",C51="BEWR","Cavity",C51="OATI","Cavity",C51="SPTO","Ground",C51="BUSH","Tree",C51="WBNU","Cavity",C51="DEJU","Ground",C51="LEGO","Tree",C51="CALT","Shrub")</f>
        <v>Ground</v>
      </c>
      <c r="G51" s="23" t="str" cm="1">
        <f t="array" ref="G51">_xlfn.IFS(C51="ALHU","Open Woodland",C51="ANHU","Open Woodland",C51="ATFL","Open Woodland",C51="BLPH","Open Woodland",C51="BRCR","Forest",C51="CASJ","Scrub",C51="CAVI","Forest",C51="CBCH","Forest",C51="COHA","Forest",C51="HOFI","Towns",C51="HOWR","Open Woodland",C51="OCWA","Forest",C51="PSFL","Forest",C51="PUFI","Forest",C51="RUHU","Open Woodland",C51="STJA","Forest",C51="WIWA","Scrub",C51="WREN","Scrub",C51="BEWR","Open Woodland",C51="OATI","Open Woodland",C51="SPTO","Scrub",C51="BUSH","Scrub",C51="WBNU","Forest",C51="DEJU","Forest",C51="LEGO","Open Woodland",C51="CALT","Scrub")</f>
        <v>Forest</v>
      </c>
      <c r="H51" s="23">
        <v>1</v>
      </c>
      <c r="I51" s="23" t="s">
        <v>92</v>
      </c>
      <c r="J51" s="24">
        <v>15.2</v>
      </c>
      <c r="K51" s="24">
        <f>J51-$G$196</f>
        <v>15.2</v>
      </c>
      <c r="L51"/>
      <c r="M51" s="23" t="s">
        <v>240</v>
      </c>
      <c r="N51" s="23">
        <v>293</v>
      </c>
      <c r="O51" s="23">
        <v>2.4668676203541096</v>
      </c>
      <c r="P51" s="23" cm="1">
        <f t="array" ref="P51">_xlfn.IFS(A51="FIL",1271,A51="JSP",1046,A51="LFY",225,A51="SLP",209,A51="TUP",48,A51="CCP",16,A51="PRO",225,A51="WHO",145,A51="WDP",80)</f>
        <v>48</v>
      </c>
      <c r="Q51" s="23">
        <f>LOG10(P51)</f>
        <v>1.6812412373755872</v>
      </c>
      <c r="R51" s="23">
        <v>6</v>
      </c>
      <c r="S51" s="23">
        <v>2</v>
      </c>
      <c r="T51" s="23">
        <v>4</v>
      </c>
      <c r="U51" s="23">
        <v>6</v>
      </c>
      <c r="V51" s="23">
        <v>12</v>
      </c>
      <c r="W51" s="23">
        <v>7.4999999999999997E-2</v>
      </c>
      <c r="X51" s="23">
        <v>1.241889265</v>
      </c>
      <c r="Y51" s="23">
        <v>0.69229529999999995</v>
      </c>
      <c r="Z51" s="23">
        <v>0.29288429999999999</v>
      </c>
      <c r="AA51" s="23">
        <v>15.1</v>
      </c>
      <c r="AB51" s="23">
        <v>16.399999999999999</v>
      </c>
      <c r="AC51" s="23">
        <f>AA51+AB51</f>
        <v>31.5</v>
      </c>
      <c r="AD51" s="23">
        <v>18</v>
      </c>
      <c r="AE51" s="23">
        <v>0.58641975310000005</v>
      </c>
      <c r="AF51" s="23">
        <f>IF(OR(AH51=1,AI51=1,AJ51=1,AK51=1,AL51=1),1,0)</f>
        <v>0</v>
      </c>
      <c r="AG51" s="23">
        <f>IF(OR(AH51=1,AI51=1,AJ51=1),1,0)</f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</row>
    <row r="52" spans="1:40" ht="14.3">
      <c r="A52" s="23" t="s">
        <v>13</v>
      </c>
      <c r="B52" s="23">
        <v>2</v>
      </c>
      <c r="C52" s="23" t="s">
        <v>96</v>
      </c>
      <c r="D52" s="23" t="str" cm="1">
        <f t="array" ref="D52">_xlfn.IFS(C52="ALHU","Nectarivore",C52="ANHU","Nectarivore",C52="ATFL","Insectivore",C52="BLPH","Insectivore",C52="BRCR","Insectivore",C52="CASJ","Omnivore",C52="CAVI","Insectivore",C52="CBCH","Insectivore",C52="COHA","Carnivore",C52="HOFI","Granivore",C52="HOWR","Insectivore",C52="OCWA","Insectivore",C52="PSFL","Insectivore",C52="PUFI","Granivore",C52="RUHU","Nectarivore",C52="STJA","Omnivore",C52="WIWA","Insectivore",C52="WREN","Insectivore",C52="BEWR","Insectivore",C52="OATI","Insectivore",C52="SPTO","Omnivore",C52="BUSH","Insectivore",C52="WBNU","Insectivore",C52="DEJU","Granivore",C52="LEGO","Granivore",C52="CALT","Granivore")</f>
        <v>Granivore</v>
      </c>
      <c r="E52" s="23" t="str" cm="1">
        <f t="array" ref="E52">_xlfn.IFS(C52="ALHU","Foliage",C52="ANHU","Foliage",C52="ATFL","Aerial",C52="BLPH","Aerial",C52="BRCR","Bark",C52="CASJ","Ground",C52="CAVI","Foliage",C52="CBCH","Foliage",C52="COHA","Aerial",C52="HOFI","Ground",C52="HOWR","Foliage",C52="OCWA","Foliage",C52="PSFL","Aerial",C52="PUFI","Foliage",C52="RUHU","Foliage",C52="STJA","Ground",C52="WIWA","Foliage",C52="WREN","Foliage",C52="BEWR","Foliage",C52="OATI","Foliage",C52="SPTO","Ground",C52="BUSH","Foliage",C52="WBNU","Bark",C52="DEJU","Ground",C52="LEGO","Foliage",C52="CALT","Ground")</f>
        <v>Ground</v>
      </c>
      <c r="F52" s="23" t="str" cm="1">
        <f t="array" ref="F52">_xlfn.IFS(C52="ALHU","Shrub",C52="ANHU","Tree",C52="ATFL","Cavity",C52="BLPH","Cliff",C52="BRCR","Tree",C52="CASJ","Tree",C52="CAVI","Tree",C52="CBCH","Cavity",C52="COHA","Tree",C52="HOFI","Tree",C52="HOWR","Cavity",C52="OCWA","Ground",C52="PSFL","Cavity",C52="PUFI","Tree",C52="RUHU","Tree",C52="STJA","Tree",C52="WIWA","Ground",C52="WREN","Shrub",C52="BEWR","Cavity",C52="OATI","Cavity",C52="SPTO","Ground",C52="BUSH","Tree",C52="WBNU","Cavity",C52="DEJU","Ground",C52="LEGO","Tree",C52="CALT","Shrub")</f>
        <v>Ground</v>
      </c>
      <c r="G52" s="23" t="str" cm="1">
        <f t="array" ref="G52">_xlfn.IFS(C52="ALHU","Open Woodland",C52="ANHU","Open Woodland",C52="ATFL","Open Woodland",C52="BLPH","Open Woodland",C52="BRCR","Forest",C52="CASJ","Scrub",C52="CAVI","Forest",C52="CBCH","Forest",C52="COHA","Forest",C52="HOFI","Towns",C52="HOWR","Open Woodland",C52="OCWA","Forest",C52="PSFL","Forest",C52="PUFI","Forest",C52="RUHU","Open Woodland",C52="STJA","Forest",C52="WIWA","Scrub",C52="WREN","Scrub",C52="BEWR","Open Woodland",C52="OATI","Open Woodland",C52="SPTO","Scrub",C52="BUSH","Scrub",C52="WBNU","Forest",C52="DEJU","Forest",C52="LEGO","Open Woodland",C52="CALT","Scrub")</f>
        <v>Forest</v>
      </c>
      <c r="H52" s="23">
        <v>4</v>
      </c>
      <c r="I52" s="23" t="s">
        <v>88</v>
      </c>
      <c r="J52" s="24">
        <v>16.5</v>
      </c>
      <c r="K52" s="24">
        <f>J52-$G$196</f>
        <v>16.5</v>
      </c>
      <c r="L52" t="s">
        <v>281</v>
      </c>
      <c r="M52" s="23" t="s">
        <v>241</v>
      </c>
      <c r="N52" s="23">
        <v>293</v>
      </c>
      <c r="O52" s="23">
        <v>2.4668676203541096</v>
      </c>
      <c r="P52" s="23" cm="1">
        <f t="array" ref="P52">_xlfn.IFS(A52="FIL",1271,A52="JSP",1046,A52="LFY",225,A52="SLP",209,A52="TUP",48,A52="CCP",16,A52="PRO",225,A52="WHO",145,A52="WDP",80)</f>
        <v>48</v>
      </c>
      <c r="Q52" s="23">
        <f>LOG10(P52)</f>
        <v>1.6812412373755872</v>
      </c>
      <c r="R52" s="23">
        <v>6</v>
      </c>
      <c r="S52" s="23">
        <v>2</v>
      </c>
      <c r="T52" s="23">
        <v>4</v>
      </c>
      <c r="U52" s="23">
        <v>6</v>
      </c>
      <c r="V52" s="23">
        <v>12</v>
      </c>
      <c r="W52" s="23">
        <v>7.4999999999999997E-2</v>
      </c>
      <c r="X52" s="23">
        <v>1.241889265</v>
      </c>
      <c r="Y52" s="23">
        <v>0.69229529999999995</v>
      </c>
      <c r="Z52" s="23">
        <v>0.29288429999999999</v>
      </c>
      <c r="AA52" s="23">
        <v>15.1</v>
      </c>
      <c r="AB52" s="23">
        <v>16.399999999999999</v>
      </c>
      <c r="AC52" s="23">
        <f>AA52+AB52</f>
        <v>31.5</v>
      </c>
      <c r="AD52" s="23">
        <v>18</v>
      </c>
      <c r="AE52" s="23">
        <v>0.58641975310000005</v>
      </c>
      <c r="AF52" s="23">
        <f>IF(OR(AH52=1,AI52=1,AJ52=1,AK52=1,AL52=1),1,0)</f>
        <v>1</v>
      </c>
      <c r="AG52" s="23">
        <f>IF(OR(AH52=1,AI52=1,AJ52=1),1,0)</f>
        <v>1</v>
      </c>
      <c r="AH52" s="23">
        <v>1</v>
      </c>
      <c r="AI52" s="23">
        <v>0</v>
      </c>
      <c r="AJ52" s="23">
        <v>0</v>
      </c>
      <c r="AK52" s="23">
        <v>0</v>
      </c>
      <c r="AL52" s="23">
        <v>0</v>
      </c>
      <c r="AM52" s="23">
        <v>0</v>
      </c>
      <c r="AN52" s="23">
        <v>0</v>
      </c>
    </row>
    <row r="53" spans="1:40" ht="14.3">
      <c r="A53" s="23" t="s">
        <v>13</v>
      </c>
      <c r="B53" s="23">
        <v>2</v>
      </c>
      <c r="C53" s="23" t="s">
        <v>111</v>
      </c>
      <c r="D53" s="23" t="str" cm="1">
        <f t="array" ref="D53">_xlfn.IFS(C53="ALHU","Nectarivore",C53="ANHU","Nectarivore",C53="ATFL","Insectivore",C53="BLPH","Insectivore",C53="BRCR","Insectivore",C53="CASJ","Omnivore",C53="CAVI","Insectivore",C53="CBCH","Insectivore",C53="COHA","Carnivore",C53="HOFI","Granivore",C53="HOWR","Insectivore",C53="OCWA","Insectivore",C53="PSFL","Insectivore",C53="PUFI","Granivore",C53="RUHU","Nectarivore",C53="STJA","Omnivore",C53="WIWA","Insectivore",C53="WREN","Insectivore",C53="BEWR","Insectivore",C53="OATI","Insectivore",C53="SPTO","Omnivore",C53="BUSH","Insectivore",C53="WBNU","Insectivore",C53="DEJU","Granivore",C53="LEGO","Granivore",C53="CALT","Granivore")</f>
        <v>Insectivore</v>
      </c>
      <c r="E53" s="23" t="str" cm="1">
        <f t="array" ref="E53">_xlfn.IFS(C53="ALHU","Foliage",C53="ANHU","Foliage",C53="ATFL","Aerial",C53="BLPH","Aerial",C53="BRCR","Bark",C53="CASJ","Ground",C53="CAVI","Foliage",C53="CBCH","Foliage",C53="COHA","Aerial",C53="HOFI","Ground",C53="HOWR","Foliage",C53="OCWA","Foliage",C53="PSFL","Aerial",C53="PUFI","Foliage",C53="RUHU","Foliage",C53="STJA","Ground",C53="WIWA","Foliage",C53="WREN","Foliage",C53="BEWR","Foliage",C53="OATI","Foliage",C53="SPTO","Ground",C53="BUSH","Foliage",C53="WBNU","Bark",C53="DEJU","Ground",C53="LEGO","Foliage",C53="CALT","Ground")</f>
        <v>Foliage</v>
      </c>
      <c r="F53" s="23" t="str" cm="1">
        <f t="array" ref="F53">_xlfn.IFS(C53="ALHU","Shrub",C53="ANHU","Tree",C53="ATFL","Cavity",C53="BLPH","Cliff",C53="BRCR","Tree",C53="CASJ","Tree",C53="CAVI","Tree",C53="CBCH","Cavity",C53="COHA","Tree",C53="HOFI","Tree",C53="HOWR","Cavity",C53="OCWA","Ground",C53="PSFL","Cavity",C53="PUFI","Tree",C53="RUHU","Tree",C53="STJA","Tree",C53="WIWA","Ground",C53="WREN","Shrub",C53="BEWR","Cavity",C53="OATI","Cavity",C53="SPTO","Ground",C53="BUSH","Tree",C53="WBNU","Cavity",C53="DEJU","Ground",C53="LEGO","Tree",C53="CALT","Shrub")</f>
        <v>Cavity</v>
      </c>
      <c r="G53" s="23" t="str" cm="1">
        <f t="array" ref="G53">_xlfn.IFS(C53="ALHU","Open Woodland",C53="ANHU","Open Woodland",C53="ATFL","Open Woodland",C53="BLPH","Open Woodland",C53="BRCR","Forest",C53="CASJ","Scrub",C53="CAVI","Forest",C53="CBCH","Forest",C53="COHA","Forest",C53="HOFI","Towns",C53="HOWR","Open Woodland",C53="OCWA","Forest",C53="PSFL","Forest",C53="PUFI","Forest",C53="RUHU","Open Woodland",C53="STJA","Forest",C53="WIWA","Scrub",C53="WREN","Scrub",C53="BEWR","Open Woodland",C53="OATI","Open Woodland",C53="SPTO","Scrub",C53="BUSH","Scrub",C53="WBNU","Forest",C53="DEJU","Forest",C53="LEGO","Open Woodland",C53="CALT","Scrub")</f>
        <v>Open Woodland</v>
      </c>
      <c r="H53" s="23">
        <v>4</v>
      </c>
      <c r="I53" s="23" t="s">
        <v>92</v>
      </c>
      <c r="J53" s="24">
        <v>10.199999999999999</v>
      </c>
      <c r="K53" s="24">
        <f>J53-$G$188</f>
        <v>10.199999999999999</v>
      </c>
      <c r="L53"/>
      <c r="M53" s="23" t="s">
        <v>235</v>
      </c>
      <c r="N53" s="23">
        <v>293</v>
      </c>
      <c r="O53" s="23">
        <v>2.4668676203541096</v>
      </c>
      <c r="P53" s="23" cm="1">
        <f t="array" ref="P53">_xlfn.IFS(A53="FIL",1271,A53="JSP",1046,A53="LFY",225,A53="SLP",209,A53="TUP",48,A53="CCP",16,A53="PRO",225,A53="WHO",145,A53="WDP",80)</f>
        <v>48</v>
      </c>
      <c r="Q53" s="23">
        <f>LOG10(P53)</f>
        <v>1.6812412373755872</v>
      </c>
      <c r="R53" s="23">
        <v>6</v>
      </c>
      <c r="S53" s="23">
        <v>2</v>
      </c>
      <c r="T53" s="23">
        <v>4</v>
      </c>
      <c r="U53" s="23">
        <v>6</v>
      </c>
      <c r="V53" s="23">
        <v>12</v>
      </c>
      <c r="W53" s="23">
        <v>7.4999999999999997E-2</v>
      </c>
      <c r="X53" s="23">
        <v>1.241889265</v>
      </c>
      <c r="Y53" s="23">
        <v>0.69229529999999995</v>
      </c>
      <c r="Z53" s="23">
        <v>0.29288429999999999</v>
      </c>
      <c r="AA53" s="23">
        <v>15.1</v>
      </c>
      <c r="AB53" s="23">
        <v>16.399999999999999</v>
      </c>
      <c r="AC53" s="23">
        <f>AA53+AB53</f>
        <v>31.5</v>
      </c>
      <c r="AD53" s="23">
        <v>18</v>
      </c>
      <c r="AE53" s="23">
        <v>0.58641975310000005</v>
      </c>
      <c r="AF53" s="23">
        <f>IF(OR(AH53=1,AI53=1,AJ53=1,AK53=1,AL53=1),1,0)</f>
        <v>0</v>
      </c>
      <c r="AG53" s="23">
        <f>IF(OR(AH53=1,AI53=1,AJ53=1),1,0)</f>
        <v>0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</row>
    <row r="54" spans="1:40" ht="14.3">
      <c r="A54" s="23" t="s">
        <v>13</v>
      </c>
      <c r="B54" s="21">
        <v>2</v>
      </c>
      <c r="C54" s="23" t="s">
        <v>96</v>
      </c>
      <c r="D54" s="23" t="str" cm="1">
        <f t="array" ref="D54">_xlfn.IFS(C54="ALHU","Nectarivore",C54="ANHU","Nectarivore",C54="ATFL","Insectivore",C54="BLPH","Insectivore",C54="BRCR","Insectivore",C54="CASJ","Omnivore",C54="CAVI","Insectivore",C54="CBCH","Insectivore",C54="COHA","Carnivore",C54="HOFI","Granivore",C54="HOWR","Insectivore",C54="OCWA","Insectivore",C54="PSFL","Insectivore",C54="PUFI","Granivore",C54="RUHU","Nectarivore",C54="STJA","Omnivore",C54="WIWA","Insectivore",C54="WREN","Insectivore",C54="BEWR","Insectivore",C54="OATI","Insectivore",C54="SPTO","Omnivore",C54="BUSH","Insectivore",C54="WBNU","Insectivore",C54="DEJU","Granivore",C54="LEGO","Granivore",C54="CALT","Granivore")</f>
        <v>Granivore</v>
      </c>
      <c r="E54" s="23" t="str" cm="1">
        <f t="array" ref="E54">_xlfn.IFS(C54="ALHU","Foliage",C54="ANHU","Foliage",C54="ATFL","Aerial",C54="BLPH","Aerial",C54="BRCR","Bark",C54="CASJ","Ground",C54="CAVI","Foliage",C54="CBCH","Foliage",C54="COHA","Aerial",C54="HOFI","Ground",C54="HOWR","Foliage",C54="OCWA","Foliage",C54="PSFL","Aerial",C54="PUFI","Foliage",C54="RUHU","Foliage",C54="STJA","Ground",C54="WIWA","Foliage",C54="WREN","Foliage",C54="BEWR","Foliage",C54="OATI","Foliage",C54="SPTO","Ground",C54="BUSH","Foliage",C54="WBNU","Bark",C54="DEJU","Ground",C54="LEGO","Foliage",C54="CALT","Ground")</f>
        <v>Ground</v>
      </c>
      <c r="F54" s="23" t="str" cm="1">
        <f t="array" ref="F54">_xlfn.IFS(C54="ALHU","Shrub",C54="ANHU","Tree",C54="ATFL","Cavity",C54="BLPH","Cliff",C54="BRCR","Tree",C54="CASJ","Tree",C54="CAVI","Tree",C54="CBCH","Cavity",C54="COHA","Tree",C54="HOFI","Tree",C54="HOWR","Cavity",C54="OCWA","Ground",C54="PSFL","Cavity",C54="PUFI","Tree",C54="RUHU","Tree",C54="STJA","Tree",C54="WIWA","Ground",C54="WREN","Shrub",C54="BEWR","Cavity",C54="OATI","Cavity",C54="SPTO","Ground",C54="BUSH","Tree",C54="WBNU","Cavity",C54="DEJU","Ground",C54="LEGO","Tree",C54="CALT","Shrub")</f>
        <v>Ground</v>
      </c>
      <c r="G54" s="23" t="str" cm="1">
        <f t="array" ref="G54">_xlfn.IFS(C54="ALHU","Open Woodland",C54="ANHU","Open Woodland",C54="ATFL","Open Woodland",C54="BLPH","Open Woodland",C54="BRCR","Forest",C54="CASJ","Scrub",C54="CAVI","Forest",C54="CBCH","Forest",C54="COHA","Forest",C54="HOFI","Towns",C54="HOWR","Open Woodland",C54="OCWA","Forest",C54="PSFL","Forest",C54="PUFI","Forest",C54="RUHU","Open Woodland",C54="STJA","Forest",C54="WIWA","Scrub",C54="WREN","Scrub",C54="BEWR","Open Woodland",C54="OATI","Open Woodland",C54="SPTO","Scrub",C54="BUSH","Scrub",C54="WBNU","Forest",C54="DEJU","Forest",C54="LEGO","Open Woodland",C54="CALT","Scrub")</f>
        <v>Forest</v>
      </c>
      <c r="H54" s="23">
        <v>1</v>
      </c>
      <c r="I54" s="23" t="s">
        <v>86</v>
      </c>
      <c r="J54" s="24">
        <v>15.8</v>
      </c>
      <c r="K54" s="24">
        <f>J54-$G$196</f>
        <v>15.8</v>
      </c>
      <c r="L54" t="s">
        <v>288</v>
      </c>
      <c r="M54" s="23" t="s">
        <v>242</v>
      </c>
      <c r="N54" s="23">
        <v>293</v>
      </c>
      <c r="O54" s="23">
        <v>2.4668676203541096</v>
      </c>
      <c r="P54" s="23" cm="1">
        <f t="array" ref="P54">_xlfn.IFS(A54="FIL",1271,A54="JSP",1046,A54="LFY",225,A54="SLP",209,A54="TUP",48,A54="CCP",16,A54="PRO",225,A54="WHO",145,A54="WDP",80)</f>
        <v>48</v>
      </c>
      <c r="Q54" s="23">
        <f>LOG10(P54)</f>
        <v>1.6812412373755872</v>
      </c>
      <c r="R54" s="23">
        <v>6</v>
      </c>
      <c r="S54" s="23">
        <v>2</v>
      </c>
      <c r="T54" s="23">
        <v>4</v>
      </c>
      <c r="U54" s="23">
        <v>6</v>
      </c>
      <c r="V54" s="23">
        <v>12</v>
      </c>
      <c r="W54" s="23">
        <v>7.4999999999999997E-2</v>
      </c>
      <c r="X54" s="23">
        <v>1.241889265</v>
      </c>
      <c r="Y54" s="23">
        <v>0.69229529999999995</v>
      </c>
      <c r="Z54" s="23">
        <v>0.29288429999999999</v>
      </c>
      <c r="AA54" s="23">
        <v>15.1</v>
      </c>
      <c r="AB54" s="23">
        <v>16.399999999999999</v>
      </c>
      <c r="AC54" s="23">
        <f>AA54+AB54</f>
        <v>31.5</v>
      </c>
      <c r="AD54" s="23">
        <v>18</v>
      </c>
      <c r="AE54" s="23">
        <v>0.58641975310000005</v>
      </c>
      <c r="AF54" s="23">
        <f>IF(OR(AH54=1,AI54=1,AJ54=1,AK54=1,AL54=1),1,0)</f>
        <v>1</v>
      </c>
      <c r="AG54" s="23">
        <f>IF(OR(AH54=1,AI54=1,AJ54=1),1,0)</f>
        <v>1</v>
      </c>
      <c r="AH54" s="23">
        <v>1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ht="14.3">
      <c r="A55" s="23" t="s">
        <v>13</v>
      </c>
      <c r="B55" s="23">
        <v>2</v>
      </c>
      <c r="C55" s="23" t="s">
        <v>96</v>
      </c>
      <c r="D55" s="23" t="str" cm="1">
        <f t="array" ref="D55">_xlfn.IFS(C55="ALHU","Nectarivore",C55="ANHU","Nectarivore",C55="ATFL","Insectivore",C55="BLPH","Insectivore",C55="BRCR","Insectivore",C55="CASJ","Omnivore",C55="CAVI","Insectivore",C55="CBCH","Insectivore",C55="COHA","Carnivore",C55="HOFI","Granivore",C55="HOWR","Insectivore",C55="OCWA","Insectivore",C55="PSFL","Insectivore",C55="PUFI","Granivore",C55="RUHU","Nectarivore",C55="STJA","Omnivore",C55="WIWA","Insectivore",C55="WREN","Insectivore",C55="BEWR","Insectivore",C55="OATI","Insectivore",C55="SPTO","Omnivore",C55="BUSH","Insectivore",C55="WBNU","Insectivore",C55="DEJU","Granivore",C55="LEGO","Granivore",C55="CALT","Granivore")</f>
        <v>Granivore</v>
      </c>
      <c r="E55" s="23" t="str" cm="1">
        <f t="array" ref="E55">_xlfn.IFS(C55="ALHU","Foliage",C55="ANHU","Foliage",C55="ATFL","Aerial",C55="BLPH","Aerial",C55="BRCR","Bark",C55="CASJ","Ground",C55="CAVI","Foliage",C55="CBCH","Foliage",C55="COHA","Aerial",C55="HOFI","Ground",C55="HOWR","Foliage",C55="OCWA","Foliage",C55="PSFL","Aerial",C55="PUFI","Foliage",C55="RUHU","Foliage",C55="STJA","Ground",C55="WIWA","Foliage",C55="WREN","Foliage",C55="BEWR","Foliage",C55="OATI","Foliage",C55="SPTO","Ground",C55="BUSH","Foliage",C55="WBNU","Bark",C55="DEJU","Ground",C55="LEGO","Foliage",C55="CALT","Ground")</f>
        <v>Ground</v>
      </c>
      <c r="F55" s="23" t="str" cm="1">
        <f t="array" ref="F55">_xlfn.IFS(C55="ALHU","Shrub",C55="ANHU","Tree",C55="ATFL","Cavity",C55="BLPH","Cliff",C55="BRCR","Tree",C55="CASJ","Tree",C55="CAVI","Tree",C55="CBCH","Cavity",C55="COHA","Tree",C55="HOFI","Tree",C55="HOWR","Cavity",C55="OCWA","Ground",C55="PSFL","Cavity",C55="PUFI","Tree",C55="RUHU","Tree",C55="STJA","Tree",C55="WIWA","Ground",C55="WREN","Shrub",C55="BEWR","Cavity",C55="OATI","Cavity",C55="SPTO","Ground",C55="BUSH","Tree",C55="WBNU","Cavity",C55="DEJU","Ground",C55="LEGO","Tree",C55="CALT","Shrub")</f>
        <v>Ground</v>
      </c>
      <c r="G55" s="23" t="str" cm="1">
        <f t="array" ref="G55">_xlfn.IFS(C55="ALHU","Open Woodland",C55="ANHU","Open Woodland",C55="ATFL","Open Woodland",C55="BLPH","Open Woodland",C55="BRCR","Forest",C55="CASJ","Scrub",C55="CAVI","Forest",C55="CBCH","Forest",C55="COHA","Forest",C55="HOFI","Towns",C55="HOWR","Open Woodland",C55="OCWA","Forest",C55="PSFL","Forest",C55="PUFI","Forest",C55="RUHU","Open Woodland",C55="STJA","Forest",C55="WIWA","Scrub",C55="WREN","Scrub",C55="BEWR","Open Woodland",C55="OATI","Open Woodland",C55="SPTO","Scrub",C55="BUSH","Scrub",C55="WBNU","Forest",C55="DEJU","Forest",C55="LEGO","Open Woodland",C55="CALT","Scrub")</f>
        <v>Forest</v>
      </c>
      <c r="H55" s="23">
        <v>4</v>
      </c>
      <c r="I55" s="23" t="s">
        <v>88</v>
      </c>
      <c r="J55" s="24">
        <v>16.7</v>
      </c>
      <c r="K55" s="24">
        <f>J55-$G$196</f>
        <v>16.7</v>
      </c>
      <c r="L55" t="s">
        <v>282</v>
      </c>
      <c r="M55" s="23" t="s">
        <v>243</v>
      </c>
      <c r="N55" s="23">
        <v>293</v>
      </c>
      <c r="O55" s="23">
        <v>2.4668676203541096</v>
      </c>
      <c r="P55" s="23" cm="1">
        <f t="array" ref="P55">_xlfn.IFS(A55="FIL",1271,A55="JSP",1046,A55="LFY",225,A55="SLP",209,A55="TUP",48,A55="CCP",16,A55="PRO",225,A55="WHO",145,A55="WDP",80)</f>
        <v>48</v>
      </c>
      <c r="Q55" s="23">
        <f>LOG10(P55)</f>
        <v>1.6812412373755872</v>
      </c>
      <c r="R55" s="23">
        <v>6</v>
      </c>
      <c r="S55" s="23">
        <v>2</v>
      </c>
      <c r="T55" s="23">
        <v>4</v>
      </c>
      <c r="U55" s="23">
        <v>6</v>
      </c>
      <c r="V55" s="23">
        <v>12</v>
      </c>
      <c r="W55" s="23">
        <v>7.4999999999999997E-2</v>
      </c>
      <c r="X55" s="23">
        <v>1.241889265</v>
      </c>
      <c r="Y55" s="23">
        <v>0.69229529999999995</v>
      </c>
      <c r="Z55" s="23">
        <v>0.29288429999999999</v>
      </c>
      <c r="AA55" s="23">
        <v>15.1</v>
      </c>
      <c r="AB55" s="23">
        <v>16.399999999999999</v>
      </c>
      <c r="AC55" s="23">
        <f>AA55+AB55</f>
        <v>31.5</v>
      </c>
      <c r="AD55" s="23">
        <v>18</v>
      </c>
      <c r="AE55" s="23">
        <v>0.58641975310000005</v>
      </c>
      <c r="AF55" s="23">
        <f>IF(OR(AH55=1,AI55=1,AJ55=1,AK55=1,AL55=1),1,0)</f>
        <v>1</v>
      </c>
      <c r="AG55" s="23">
        <f>IF(OR(AH55=1,AI55=1,AJ55=1),1,0)</f>
        <v>1</v>
      </c>
      <c r="AH55" s="23">
        <v>1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ht="14.3">
      <c r="A56" s="23" t="s">
        <v>13</v>
      </c>
      <c r="B56" s="21">
        <v>2</v>
      </c>
      <c r="C56" s="23" t="s">
        <v>96</v>
      </c>
      <c r="D56" s="23" t="str" cm="1">
        <f t="array" ref="D56">_xlfn.IFS(C56="ALHU","Nectarivore",C56="ANHU","Nectarivore",C56="ATFL","Insectivore",C56="BLPH","Insectivore",C56="BRCR","Insectivore",C56="CASJ","Omnivore",C56="CAVI","Insectivore",C56="CBCH","Insectivore",C56="COHA","Carnivore",C56="HOFI","Granivore",C56="HOWR","Insectivore",C56="OCWA","Insectivore",C56="PSFL","Insectivore",C56="PUFI","Granivore",C56="RUHU","Nectarivore",C56="STJA","Omnivore",C56="WIWA","Insectivore",C56="WREN","Insectivore",C56="BEWR","Insectivore",C56="OATI","Insectivore",C56="SPTO","Omnivore",C56="BUSH","Insectivore",C56="WBNU","Insectivore",C56="DEJU","Granivore",C56="LEGO","Granivore",C56="CALT","Granivore")</f>
        <v>Granivore</v>
      </c>
      <c r="E56" s="23" t="str" cm="1">
        <f t="array" ref="E56">_xlfn.IFS(C56="ALHU","Foliage",C56="ANHU","Foliage",C56="ATFL","Aerial",C56="BLPH","Aerial",C56="BRCR","Bark",C56="CASJ","Ground",C56="CAVI","Foliage",C56="CBCH","Foliage",C56="COHA","Aerial",C56="HOFI","Ground",C56="HOWR","Foliage",C56="OCWA","Foliage",C56="PSFL","Aerial",C56="PUFI","Foliage",C56="RUHU","Foliage",C56="STJA","Ground",C56="WIWA","Foliage",C56="WREN","Foliage",C56="BEWR","Foliage",C56="OATI","Foliage",C56="SPTO","Ground",C56="BUSH","Foliage",C56="WBNU","Bark",C56="DEJU","Ground",C56="LEGO","Foliage",C56="CALT","Ground")</f>
        <v>Ground</v>
      </c>
      <c r="F56" s="23" t="str" cm="1">
        <f t="array" ref="F56">_xlfn.IFS(C56="ALHU","Shrub",C56="ANHU","Tree",C56="ATFL","Cavity",C56="BLPH","Cliff",C56="BRCR","Tree",C56="CASJ","Tree",C56="CAVI","Tree",C56="CBCH","Cavity",C56="COHA","Tree",C56="HOFI","Tree",C56="HOWR","Cavity",C56="OCWA","Ground",C56="PSFL","Cavity",C56="PUFI","Tree",C56="RUHU","Tree",C56="STJA","Tree",C56="WIWA","Ground",C56="WREN","Shrub",C56="BEWR","Cavity",C56="OATI","Cavity",C56="SPTO","Ground",C56="BUSH","Tree",C56="WBNU","Cavity",C56="DEJU","Ground",C56="LEGO","Tree",C56="CALT","Shrub")</f>
        <v>Ground</v>
      </c>
      <c r="G56" s="23" t="str" cm="1">
        <f t="array" ref="G56">_xlfn.IFS(C56="ALHU","Open Woodland",C56="ANHU","Open Woodland",C56="ATFL","Open Woodland",C56="BLPH","Open Woodland",C56="BRCR","Forest",C56="CASJ","Scrub",C56="CAVI","Forest",C56="CBCH","Forest",C56="COHA","Forest",C56="HOFI","Towns",C56="HOWR","Open Woodland",C56="OCWA","Forest",C56="PSFL","Forest",C56="PUFI","Forest",C56="RUHU","Open Woodland",C56="STJA","Forest",C56="WIWA","Scrub",C56="WREN","Scrub",C56="BEWR","Open Woodland",C56="OATI","Open Woodland",C56="SPTO","Scrub",C56="BUSH","Scrub",C56="WBNU","Forest",C56="DEJU","Forest",C56="LEGO","Open Woodland",C56="CALT","Scrub")</f>
        <v>Forest</v>
      </c>
      <c r="H56" s="23">
        <v>2</v>
      </c>
      <c r="I56" s="23" t="s">
        <v>92</v>
      </c>
      <c r="J56" s="24">
        <v>17.2</v>
      </c>
      <c r="K56" s="24">
        <f>J56-$G$196</f>
        <v>17.2</v>
      </c>
      <c r="L56" t="s">
        <v>288</v>
      </c>
      <c r="M56" s="23" t="s">
        <v>244</v>
      </c>
      <c r="N56" s="23">
        <v>293</v>
      </c>
      <c r="O56" s="23">
        <v>2.4668676203541096</v>
      </c>
      <c r="P56" s="23" cm="1">
        <f t="array" ref="P56">_xlfn.IFS(A56="FIL",1271,A56="JSP",1046,A56="LFY",225,A56="SLP",209,A56="TUP",48,A56="CCP",16,A56="PRO",225,A56="WHO",145,A56="WDP",80)</f>
        <v>48</v>
      </c>
      <c r="Q56" s="23">
        <f>LOG10(P56)</f>
        <v>1.6812412373755872</v>
      </c>
      <c r="R56" s="23">
        <v>6</v>
      </c>
      <c r="S56" s="23">
        <v>2</v>
      </c>
      <c r="T56" s="23">
        <v>4</v>
      </c>
      <c r="U56" s="23">
        <v>6</v>
      </c>
      <c r="V56" s="23">
        <v>12</v>
      </c>
      <c r="W56" s="23">
        <v>7.4999999999999997E-2</v>
      </c>
      <c r="X56" s="23">
        <v>1.241889265</v>
      </c>
      <c r="Y56" s="23">
        <v>0.69229529999999995</v>
      </c>
      <c r="Z56" s="23">
        <v>0.29288429999999999</v>
      </c>
      <c r="AA56" s="23">
        <v>15.1</v>
      </c>
      <c r="AB56" s="23">
        <v>16.399999999999999</v>
      </c>
      <c r="AC56" s="23">
        <f>AA56+AB56</f>
        <v>31.5</v>
      </c>
      <c r="AD56" s="23">
        <v>18</v>
      </c>
      <c r="AE56" s="23">
        <v>0.58641975310000005</v>
      </c>
      <c r="AF56" s="23">
        <f>IF(OR(AH56=1,AI56=1,AJ56=1,AK56=1,AL56=1),1,0)</f>
        <v>1</v>
      </c>
      <c r="AG56" s="23">
        <f>IF(OR(AH56=1,AI56=1,AJ56=1),1,0)</f>
        <v>1</v>
      </c>
      <c r="AH56" s="23">
        <v>1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</row>
    <row r="57" spans="1:40" ht="14.3">
      <c r="A57" s="23" t="s">
        <v>13</v>
      </c>
      <c r="B57" s="23">
        <v>2</v>
      </c>
      <c r="C57" s="23" t="s">
        <v>96</v>
      </c>
      <c r="D57" s="23" t="str" cm="1">
        <f t="array" ref="D57">_xlfn.IFS(C57="ALHU","Nectarivore",C57="ANHU","Nectarivore",C57="ATFL","Insectivore",C57="BLPH","Insectivore",C57="BRCR","Insectivore",C57="CASJ","Omnivore",C57="CAVI","Insectivore",C57="CBCH","Insectivore",C57="COHA","Carnivore",C57="HOFI","Granivore",C57="HOWR","Insectivore",C57="OCWA","Insectivore",C57="PSFL","Insectivore",C57="PUFI","Granivore",C57="RUHU","Nectarivore",C57="STJA","Omnivore",C57="WIWA","Insectivore",C57="WREN","Insectivore",C57="BEWR","Insectivore",C57="OATI","Insectivore",C57="SPTO","Omnivore",C57="BUSH","Insectivore",C57="WBNU","Insectivore",C57="DEJU","Granivore",C57="LEGO","Granivore",C57="CALT","Granivore")</f>
        <v>Granivore</v>
      </c>
      <c r="E57" s="23" t="str" cm="1">
        <f t="array" ref="E57">_xlfn.IFS(C57="ALHU","Foliage",C57="ANHU","Foliage",C57="ATFL","Aerial",C57="BLPH","Aerial",C57="BRCR","Bark",C57="CASJ","Ground",C57="CAVI","Foliage",C57="CBCH","Foliage",C57="COHA","Aerial",C57="HOFI","Ground",C57="HOWR","Foliage",C57="OCWA","Foliage",C57="PSFL","Aerial",C57="PUFI","Foliage",C57="RUHU","Foliage",C57="STJA","Ground",C57="WIWA","Foliage",C57="WREN","Foliage",C57="BEWR","Foliage",C57="OATI","Foliage",C57="SPTO","Ground",C57="BUSH","Foliage",C57="WBNU","Bark",C57="DEJU","Ground",C57="LEGO","Foliage",C57="CALT","Ground")</f>
        <v>Ground</v>
      </c>
      <c r="F57" s="23" t="str" cm="1">
        <f t="array" ref="F57">_xlfn.IFS(C57="ALHU","Shrub",C57="ANHU","Tree",C57="ATFL","Cavity",C57="BLPH","Cliff",C57="BRCR","Tree",C57="CASJ","Tree",C57="CAVI","Tree",C57="CBCH","Cavity",C57="COHA","Tree",C57="HOFI","Tree",C57="HOWR","Cavity",C57="OCWA","Ground",C57="PSFL","Cavity",C57="PUFI","Tree",C57="RUHU","Tree",C57="STJA","Tree",C57="WIWA","Ground",C57="WREN","Shrub",C57="BEWR","Cavity",C57="OATI","Cavity",C57="SPTO","Ground",C57="BUSH","Tree",C57="WBNU","Cavity",C57="DEJU","Ground",C57="LEGO","Tree",C57="CALT","Shrub")</f>
        <v>Ground</v>
      </c>
      <c r="G57" s="23" t="str" cm="1">
        <f t="array" ref="G57">_xlfn.IFS(C57="ALHU","Open Woodland",C57="ANHU","Open Woodland",C57="ATFL","Open Woodland",C57="BLPH","Open Woodland",C57="BRCR","Forest",C57="CASJ","Scrub",C57="CAVI","Forest",C57="CBCH","Forest",C57="COHA","Forest",C57="HOFI","Towns",C57="HOWR","Open Woodland",C57="OCWA","Forest",C57="PSFL","Forest",C57="PUFI","Forest",C57="RUHU","Open Woodland",C57="STJA","Forest",C57="WIWA","Scrub",C57="WREN","Scrub",C57="BEWR","Open Woodland",C57="OATI","Open Woodland",C57="SPTO","Scrub",C57="BUSH","Scrub",C57="WBNU","Forest",C57="DEJU","Forest",C57="LEGO","Open Woodland",C57="CALT","Scrub")</f>
        <v>Forest</v>
      </c>
      <c r="H57" s="23">
        <v>4</v>
      </c>
      <c r="I57" s="23" t="s">
        <v>88</v>
      </c>
      <c r="J57" s="24">
        <v>17.399999999999999</v>
      </c>
      <c r="K57" s="24">
        <f>J57-$G$196</f>
        <v>17.399999999999999</v>
      </c>
      <c r="L57" t="s">
        <v>288</v>
      </c>
      <c r="M57" s="23" t="s">
        <v>245</v>
      </c>
      <c r="N57" s="23">
        <v>293</v>
      </c>
      <c r="O57" s="23">
        <v>2.4668676203541096</v>
      </c>
      <c r="P57" s="23" cm="1">
        <f t="array" ref="P57">_xlfn.IFS(A57="FIL",1271,A57="JSP",1046,A57="LFY",225,A57="SLP",209,A57="TUP",48,A57="CCP",16,A57="PRO",225,A57="WHO",145,A57="WDP",80)</f>
        <v>48</v>
      </c>
      <c r="Q57" s="23">
        <f>LOG10(P57)</f>
        <v>1.6812412373755872</v>
      </c>
      <c r="R57" s="23">
        <v>6</v>
      </c>
      <c r="S57" s="23">
        <v>2</v>
      </c>
      <c r="T57" s="23">
        <v>4</v>
      </c>
      <c r="U57" s="23">
        <v>6</v>
      </c>
      <c r="V57" s="23">
        <v>12</v>
      </c>
      <c r="W57" s="23">
        <v>7.4999999999999997E-2</v>
      </c>
      <c r="X57" s="23">
        <v>1.241889265</v>
      </c>
      <c r="Y57" s="23">
        <v>0.69229529999999995</v>
      </c>
      <c r="Z57" s="23">
        <v>0.29288429999999999</v>
      </c>
      <c r="AA57" s="23">
        <v>15.1</v>
      </c>
      <c r="AB57" s="23">
        <v>16.399999999999999</v>
      </c>
      <c r="AC57" s="23">
        <f>AA57+AB57</f>
        <v>31.5</v>
      </c>
      <c r="AD57" s="23">
        <v>18</v>
      </c>
      <c r="AE57" s="23">
        <v>0.58641975310000005</v>
      </c>
      <c r="AF57" s="23">
        <f>IF(OR(AH57=1,AI57=1,AJ57=1,AK57=1,AL57=1),1,0)</f>
        <v>1</v>
      </c>
      <c r="AG57" s="23">
        <f>IF(OR(AH57=1,AI57=1,AJ57=1),1,0)</f>
        <v>1</v>
      </c>
      <c r="AH57" s="23">
        <v>1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</row>
    <row r="58" spans="1:40" ht="14.3">
      <c r="A58" s="23" t="s">
        <v>13</v>
      </c>
      <c r="B58" s="21">
        <v>2</v>
      </c>
      <c r="C58" s="23" t="s">
        <v>96</v>
      </c>
      <c r="D58" s="23" t="str" cm="1">
        <f t="array" ref="D58">_xlfn.IFS(C58="ALHU","Nectarivore",C58="ANHU","Nectarivore",C58="ATFL","Insectivore",C58="BLPH","Insectivore",C58="BRCR","Insectivore",C58="CASJ","Omnivore",C58="CAVI","Insectivore",C58="CBCH","Insectivore",C58="COHA","Carnivore",C58="HOFI","Granivore",C58="HOWR","Insectivore",C58="OCWA","Insectivore",C58="PSFL","Insectivore",C58="PUFI","Granivore",C58="RUHU","Nectarivore",C58="STJA","Omnivore",C58="WIWA","Insectivore",C58="WREN","Insectivore",C58="BEWR","Insectivore",C58="OATI","Insectivore",C58="SPTO","Omnivore",C58="BUSH","Insectivore",C58="WBNU","Insectivore",C58="DEJU","Granivore",C58="LEGO","Granivore",C58="CALT","Granivore")</f>
        <v>Granivore</v>
      </c>
      <c r="E58" s="23" t="str" cm="1">
        <f t="array" ref="E58">_xlfn.IFS(C58="ALHU","Foliage",C58="ANHU","Foliage",C58="ATFL","Aerial",C58="BLPH","Aerial",C58="BRCR","Bark",C58="CASJ","Ground",C58="CAVI","Foliage",C58="CBCH","Foliage",C58="COHA","Aerial",C58="HOFI","Ground",C58="HOWR","Foliage",C58="OCWA","Foliage",C58="PSFL","Aerial",C58="PUFI","Foliage",C58="RUHU","Foliage",C58="STJA","Ground",C58="WIWA","Foliage",C58="WREN","Foliage",C58="BEWR","Foliage",C58="OATI","Foliage",C58="SPTO","Ground",C58="BUSH","Foliage",C58="WBNU","Bark",C58="DEJU","Ground",C58="LEGO","Foliage",C58="CALT","Ground")</f>
        <v>Ground</v>
      </c>
      <c r="F58" s="23" t="str" cm="1">
        <f t="array" ref="F58">_xlfn.IFS(C58="ALHU","Shrub",C58="ANHU","Tree",C58="ATFL","Cavity",C58="BLPH","Cliff",C58="BRCR","Tree",C58="CASJ","Tree",C58="CAVI","Tree",C58="CBCH","Cavity",C58="COHA","Tree",C58="HOFI","Tree",C58="HOWR","Cavity",C58="OCWA","Ground",C58="PSFL","Cavity",C58="PUFI","Tree",C58="RUHU","Tree",C58="STJA","Tree",C58="WIWA","Ground",C58="WREN","Shrub",C58="BEWR","Cavity",C58="OATI","Cavity",C58="SPTO","Ground",C58="BUSH","Tree",C58="WBNU","Cavity",C58="DEJU","Ground",C58="LEGO","Tree",C58="CALT","Shrub")</f>
        <v>Ground</v>
      </c>
      <c r="G58" s="23" t="str" cm="1">
        <f t="array" ref="G58">_xlfn.IFS(C58="ALHU","Open Woodland",C58="ANHU","Open Woodland",C58="ATFL","Open Woodland",C58="BLPH","Open Woodland",C58="BRCR","Forest",C58="CASJ","Scrub",C58="CAVI","Forest",C58="CBCH","Forest",C58="COHA","Forest",C58="HOFI","Towns",C58="HOWR","Open Woodland",C58="OCWA","Forest",C58="PSFL","Forest",C58="PUFI","Forest",C58="RUHU","Open Woodland",C58="STJA","Forest",C58="WIWA","Scrub",C58="WREN","Scrub",C58="BEWR","Open Woodland",C58="OATI","Open Woodland",C58="SPTO","Scrub",C58="BUSH","Scrub",C58="WBNU","Forest",C58="DEJU","Forest",C58="LEGO","Open Woodland",C58="CALT","Scrub")</f>
        <v>Forest</v>
      </c>
      <c r="H58" s="23">
        <v>2</v>
      </c>
      <c r="I58" s="23" t="s">
        <v>92</v>
      </c>
      <c r="J58" s="24">
        <v>17.2</v>
      </c>
      <c r="K58" s="24">
        <f>J58-$G$196</f>
        <v>17.2</v>
      </c>
      <c r="L58" t="s">
        <v>288</v>
      </c>
      <c r="M58" s="23" t="s">
        <v>246</v>
      </c>
      <c r="N58" s="23">
        <v>293</v>
      </c>
      <c r="O58" s="23">
        <v>2.4668676203541096</v>
      </c>
      <c r="P58" s="23" cm="1">
        <f t="array" ref="P58">_xlfn.IFS(A58="FIL",1271,A58="JSP",1046,A58="LFY",225,A58="SLP",209,A58="TUP",48,A58="CCP",16,A58="PRO",225,A58="WHO",145,A58="WDP",80)</f>
        <v>48</v>
      </c>
      <c r="Q58" s="23">
        <f>LOG10(P58)</f>
        <v>1.6812412373755872</v>
      </c>
      <c r="R58" s="23">
        <v>6</v>
      </c>
      <c r="S58" s="23">
        <v>2</v>
      </c>
      <c r="T58" s="23">
        <v>4</v>
      </c>
      <c r="U58" s="23">
        <v>6</v>
      </c>
      <c r="V58" s="23">
        <v>12</v>
      </c>
      <c r="W58" s="23">
        <v>7.4999999999999997E-2</v>
      </c>
      <c r="X58" s="23">
        <v>1.241889265</v>
      </c>
      <c r="Y58" s="23">
        <v>0.69229529999999995</v>
      </c>
      <c r="Z58" s="23">
        <v>0.29288429999999999</v>
      </c>
      <c r="AA58" s="23">
        <v>15.1</v>
      </c>
      <c r="AB58" s="23">
        <v>16.399999999999999</v>
      </c>
      <c r="AC58" s="23">
        <f>AA58+AB58</f>
        <v>31.5</v>
      </c>
      <c r="AD58" s="23">
        <v>18</v>
      </c>
      <c r="AE58" s="23">
        <v>0.58641975310000005</v>
      </c>
      <c r="AF58" s="23">
        <f>IF(OR(AH58=1,AI58=1,AJ58=1,AK58=1,AL58=1),1,0)</f>
        <v>1</v>
      </c>
      <c r="AG58" s="23">
        <f>IF(OR(AH58=1,AI58=1,AJ58=1),1,0)</f>
        <v>1</v>
      </c>
      <c r="AH58" s="23">
        <v>1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</row>
    <row r="59" spans="1:40" ht="14.3">
      <c r="A59" s="23" t="s">
        <v>13</v>
      </c>
      <c r="B59" s="21">
        <v>2</v>
      </c>
      <c r="C59" s="23" t="s">
        <v>111</v>
      </c>
      <c r="D59" s="23" t="str" cm="1">
        <f t="array" ref="D59">_xlfn.IFS(C59="ALHU","Nectarivore",C59="ANHU","Nectarivore",C59="ATFL","Insectivore",C59="BLPH","Insectivore",C59="BRCR","Insectivore",C59="CASJ","Omnivore",C59="CAVI","Insectivore",C59="CBCH","Insectivore",C59="COHA","Carnivore",C59="HOFI","Granivore",C59="HOWR","Insectivore",C59="OCWA","Insectivore",C59="PSFL","Insectivore",C59="PUFI","Granivore",C59="RUHU","Nectarivore",C59="STJA","Omnivore",C59="WIWA","Insectivore",C59="WREN","Insectivore",C59="BEWR","Insectivore",C59="OATI","Insectivore",C59="SPTO","Omnivore",C59="BUSH","Insectivore",C59="WBNU","Insectivore",C59="DEJU","Granivore",C59="LEGO","Granivore",C59="CALT","Granivore")</f>
        <v>Insectivore</v>
      </c>
      <c r="E59" s="23" t="str" cm="1">
        <f t="array" ref="E59">_xlfn.IFS(C59="ALHU","Foliage",C59="ANHU","Foliage",C59="ATFL","Aerial",C59="BLPH","Aerial",C59="BRCR","Bark",C59="CASJ","Ground",C59="CAVI","Foliage",C59="CBCH","Foliage",C59="COHA","Aerial",C59="HOFI","Ground",C59="HOWR","Foliage",C59="OCWA","Foliage",C59="PSFL","Aerial",C59="PUFI","Foliage",C59="RUHU","Foliage",C59="STJA","Ground",C59="WIWA","Foliage",C59="WREN","Foliage",C59="BEWR","Foliage",C59="OATI","Foliage",C59="SPTO","Ground",C59="BUSH","Foliage",C59="WBNU","Bark",C59="DEJU","Ground",C59="LEGO","Foliage",C59="CALT","Ground")</f>
        <v>Foliage</v>
      </c>
      <c r="F59" s="23" t="str" cm="1">
        <f t="array" ref="F59">_xlfn.IFS(C59="ALHU","Shrub",C59="ANHU","Tree",C59="ATFL","Cavity",C59="BLPH","Cliff",C59="BRCR","Tree",C59="CASJ","Tree",C59="CAVI","Tree",C59="CBCH","Cavity",C59="COHA","Tree",C59="HOFI","Tree",C59="HOWR","Cavity",C59="OCWA","Ground",C59="PSFL","Cavity",C59="PUFI","Tree",C59="RUHU","Tree",C59="STJA","Tree",C59="WIWA","Ground",C59="WREN","Shrub",C59="BEWR","Cavity",C59="OATI","Cavity",C59="SPTO","Ground",C59="BUSH","Tree",C59="WBNU","Cavity",C59="DEJU","Ground",C59="LEGO","Tree",C59="CALT","Shrub")</f>
        <v>Cavity</v>
      </c>
      <c r="G59" s="23" t="str" cm="1">
        <f t="array" ref="G59">_xlfn.IFS(C59="ALHU","Open Woodland",C59="ANHU","Open Woodland",C59="ATFL","Open Woodland",C59="BLPH","Open Woodland",C59="BRCR","Forest",C59="CASJ","Scrub",C59="CAVI","Forest",C59="CBCH","Forest",C59="COHA","Forest",C59="HOFI","Towns",C59="HOWR","Open Woodland",C59="OCWA","Forest",C59="PSFL","Forest",C59="PUFI","Forest",C59="RUHU","Open Woodland",C59="STJA","Forest",C59="WIWA","Scrub",C59="WREN","Scrub",C59="BEWR","Open Woodland",C59="OATI","Open Woodland",C59="SPTO","Scrub",C59="BUSH","Scrub",C59="WBNU","Forest",C59="DEJU","Forest",C59="LEGO","Open Woodland",C59="CALT","Scrub")</f>
        <v>Open Woodland</v>
      </c>
      <c r="H59" s="23">
        <v>5</v>
      </c>
      <c r="I59" s="23" t="s">
        <v>86</v>
      </c>
      <c r="J59" s="24">
        <v>10.9</v>
      </c>
      <c r="K59" s="24">
        <f>J59-$G$188</f>
        <v>10.9</v>
      </c>
      <c r="L59" t="s">
        <v>282</v>
      </c>
      <c r="M59" s="23" t="s">
        <v>236</v>
      </c>
      <c r="N59" s="23">
        <v>293</v>
      </c>
      <c r="O59" s="23">
        <v>2.4668676203541096</v>
      </c>
      <c r="P59" s="23" cm="1">
        <f t="array" ref="P59">_xlfn.IFS(A59="FIL",1271,A59="JSP",1046,A59="LFY",225,A59="SLP",209,A59="TUP",48,A59="CCP",16,A59="PRO",225,A59="WHO",145,A59="WDP",80)</f>
        <v>48</v>
      </c>
      <c r="Q59" s="23">
        <f>LOG10(P59)</f>
        <v>1.6812412373755872</v>
      </c>
      <c r="R59" s="23">
        <v>6</v>
      </c>
      <c r="S59" s="23">
        <v>2</v>
      </c>
      <c r="T59" s="23">
        <v>4</v>
      </c>
      <c r="U59" s="23">
        <v>6</v>
      </c>
      <c r="V59" s="23">
        <v>12</v>
      </c>
      <c r="W59" s="23">
        <v>7.4999999999999997E-2</v>
      </c>
      <c r="X59" s="23">
        <v>1.241889265</v>
      </c>
      <c r="Y59" s="23">
        <v>0.69229529999999995</v>
      </c>
      <c r="Z59" s="23">
        <v>0.29288429999999999</v>
      </c>
      <c r="AA59" s="23">
        <v>15.1</v>
      </c>
      <c r="AB59" s="23">
        <v>16.399999999999999</v>
      </c>
      <c r="AC59" s="23">
        <f>AA59+AB59</f>
        <v>31.5</v>
      </c>
      <c r="AD59" s="23">
        <v>18</v>
      </c>
      <c r="AE59" s="23">
        <v>0.58641975310000005</v>
      </c>
      <c r="AF59" s="23">
        <f>IF(OR(AH59=1,AI59=1,AJ59=1,AK59=1,AL59=1),1,0)</f>
        <v>1</v>
      </c>
      <c r="AG59" s="23">
        <f>IF(OR(AH59=1,AI59=1,AJ59=1),1,0)</f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</row>
    <row r="60" spans="1:40" ht="14.3">
      <c r="A60" s="23" t="s">
        <v>13</v>
      </c>
      <c r="B60" s="23">
        <v>2</v>
      </c>
      <c r="C60" s="23" t="s">
        <v>96</v>
      </c>
      <c r="D60" s="23" t="str" cm="1">
        <f t="array" ref="D60">_xlfn.IFS(C60="ALHU","Nectarivore",C60="ANHU","Nectarivore",C60="ATFL","Insectivore",C60="BLPH","Insectivore",C60="BRCR","Insectivore",C60="CASJ","Omnivore",C60="CAVI","Insectivore",C60="CBCH","Insectivore",C60="COHA","Carnivore",C60="HOFI","Granivore",C60="HOWR","Insectivore",C60="OCWA","Insectivore",C60="PSFL","Insectivore",C60="PUFI","Granivore",C60="RUHU","Nectarivore",C60="STJA","Omnivore",C60="WIWA","Insectivore",C60="WREN","Insectivore",C60="BEWR","Insectivore",C60="OATI","Insectivore",C60="SPTO","Omnivore",C60="BUSH","Insectivore",C60="WBNU","Insectivore",C60="DEJU","Granivore",C60="LEGO","Granivore",C60="CALT","Granivore")</f>
        <v>Granivore</v>
      </c>
      <c r="E60" s="23" t="str" cm="1">
        <f t="array" ref="E60">_xlfn.IFS(C60="ALHU","Foliage",C60="ANHU","Foliage",C60="ATFL","Aerial",C60="BLPH","Aerial",C60="BRCR","Bark",C60="CASJ","Ground",C60="CAVI","Foliage",C60="CBCH","Foliage",C60="COHA","Aerial",C60="HOFI","Ground",C60="HOWR","Foliage",C60="OCWA","Foliage",C60="PSFL","Aerial",C60="PUFI","Foliage",C60="RUHU","Foliage",C60="STJA","Ground",C60="WIWA","Foliage",C60="WREN","Foliage",C60="BEWR","Foliage",C60="OATI","Foliage",C60="SPTO","Ground",C60="BUSH","Foliage",C60="WBNU","Bark",C60="DEJU","Ground",C60="LEGO","Foliage",C60="CALT","Ground")</f>
        <v>Ground</v>
      </c>
      <c r="F60" s="23" t="str" cm="1">
        <f t="array" ref="F60">_xlfn.IFS(C60="ALHU","Shrub",C60="ANHU","Tree",C60="ATFL","Cavity",C60="BLPH","Cliff",C60="BRCR","Tree",C60="CASJ","Tree",C60="CAVI","Tree",C60="CBCH","Cavity",C60="COHA","Tree",C60="HOFI","Tree",C60="HOWR","Cavity",C60="OCWA","Ground",C60="PSFL","Cavity",C60="PUFI","Tree",C60="RUHU","Tree",C60="STJA","Tree",C60="WIWA","Ground",C60="WREN","Shrub",C60="BEWR","Cavity",C60="OATI","Cavity",C60="SPTO","Ground",C60="BUSH","Tree",C60="WBNU","Cavity",C60="DEJU","Ground",C60="LEGO","Tree",C60="CALT","Shrub")</f>
        <v>Ground</v>
      </c>
      <c r="G60" s="23" t="str" cm="1">
        <f t="array" ref="G60">_xlfn.IFS(C60="ALHU","Open Woodland",C60="ANHU","Open Woodland",C60="ATFL","Open Woodland",C60="BLPH","Open Woodland",C60="BRCR","Forest",C60="CASJ","Scrub",C60="CAVI","Forest",C60="CBCH","Forest",C60="COHA","Forest",C60="HOFI","Towns",C60="HOWR","Open Woodland",C60="OCWA","Forest",C60="PSFL","Forest",C60="PUFI","Forest",C60="RUHU","Open Woodland",C60="STJA","Forest",C60="WIWA","Scrub",C60="WREN","Scrub",C60="BEWR","Open Woodland",C60="OATI","Open Woodland",C60="SPTO","Scrub",C60="BUSH","Scrub",C60="WBNU","Forest",C60="DEJU","Forest",C60="LEGO","Open Woodland",C60="CALT","Scrub")</f>
        <v>Forest</v>
      </c>
      <c r="H60" s="23">
        <v>4</v>
      </c>
      <c r="I60" s="23" t="s">
        <v>92</v>
      </c>
      <c r="J60" s="24">
        <v>17</v>
      </c>
      <c r="K60" s="24">
        <f>J60-$G$196</f>
        <v>17</v>
      </c>
      <c r="L60" t="s">
        <v>281</v>
      </c>
      <c r="M60" s="23" t="s">
        <v>247</v>
      </c>
      <c r="N60" s="23">
        <v>293</v>
      </c>
      <c r="O60" s="23">
        <v>2.4668676203541096</v>
      </c>
      <c r="P60" s="23" cm="1">
        <f t="array" ref="P60">_xlfn.IFS(A60="FIL",1271,A60="JSP",1046,A60="LFY",225,A60="SLP",209,A60="TUP",48,A60="CCP",16,A60="PRO",225,A60="WHO",145,A60="WDP",80)</f>
        <v>48</v>
      </c>
      <c r="Q60" s="23">
        <f>LOG10(P60)</f>
        <v>1.6812412373755872</v>
      </c>
      <c r="R60" s="23">
        <v>6</v>
      </c>
      <c r="S60" s="23">
        <v>2</v>
      </c>
      <c r="T60" s="23">
        <v>4</v>
      </c>
      <c r="U60" s="23">
        <v>6</v>
      </c>
      <c r="V60" s="23">
        <v>12</v>
      </c>
      <c r="W60" s="23">
        <v>7.4999999999999997E-2</v>
      </c>
      <c r="X60" s="23">
        <v>1.241889265</v>
      </c>
      <c r="Y60" s="23">
        <v>0.69229529999999995</v>
      </c>
      <c r="Z60" s="23">
        <v>0.29288429999999999</v>
      </c>
      <c r="AA60" s="23">
        <v>15.1</v>
      </c>
      <c r="AB60" s="23">
        <v>16.399999999999999</v>
      </c>
      <c r="AC60" s="23">
        <f>AA60+AB60</f>
        <v>31.5</v>
      </c>
      <c r="AD60" s="23">
        <v>18</v>
      </c>
      <c r="AE60" s="23">
        <v>0.58641975310000005</v>
      </c>
      <c r="AF60" s="23">
        <f>IF(OR(AH60=1,AI60=1,AJ60=1,AK60=1,AL60=1),1,0)</f>
        <v>1</v>
      </c>
      <c r="AG60" s="23">
        <f>IF(OR(AH60=1,AI60=1,AJ60=1),1,0)</f>
        <v>1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1</v>
      </c>
      <c r="AN60" s="23">
        <v>1</v>
      </c>
    </row>
    <row r="61" spans="1:40" ht="14.3">
      <c r="A61" s="23" t="s">
        <v>13</v>
      </c>
      <c r="B61" s="23">
        <v>2</v>
      </c>
      <c r="C61" s="23" t="s">
        <v>111</v>
      </c>
      <c r="D61" s="23" t="str" cm="1">
        <f t="array" ref="D61">_xlfn.IFS(C61="ALHU","Nectarivore",C61="ANHU","Nectarivore",C61="ATFL","Insectivore",C61="BLPH","Insectivore",C61="BRCR","Insectivore",C61="CASJ","Omnivore",C61="CAVI","Insectivore",C61="CBCH","Insectivore",C61="COHA","Carnivore",C61="HOFI","Granivore",C61="HOWR","Insectivore",C61="OCWA","Insectivore",C61="PSFL","Insectivore",C61="PUFI","Granivore",C61="RUHU","Nectarivore",C61="STJA","Omnivore",C61="WIWA","Insectivore",C61="WREN","Insectivore",C61="BEWR","Insectivore",C61="OATI","Insectivore",C61="SPTO","Omnivore",C61="BUSH","Insectivore",C61="WBNU","Insectivore",C61="DEJU","Granivore",C61="LEGO","Granivore",C61="CALT","Granivore")</f>
        <v>Insectivore</v>
      </c>
      <c r="E61" s="23" t="str" cm="1">
        <f t="array" ref="E61">_xlfn.IFS(C61="ALHU","Foliage",C61="ANHU","Foliage",C61="ATFL","Aerial",C61="BLPH","Aerial",C61="BRCR","Bark",C61="CASJ","Ground",C61="CAVI","Foliage",C61="CBCH","Foliage",C61="COHA","Aerial",C61="HOFI","Ground",C61="HOWR","Foliage",C61="OCWA","Foliage",C61="PSFL","Aerial",C61="PUFI","Foliage",C61="RUHU","Foliage",C61="STJA","Ground",C61="WIWA","Foliage",C61="WREN","Foliage",C61="BEWR","Foliage",C61="OATI","Foliage",C61="SPTO","Ground",C61="BUSH","Foliage",C61="WBNU","Bark",C61="DEJU","Ground",C61="LEGO","Foliage",C61="CALT","Ground")</f>
        <v>Foliage</v>
      </c>
      <c r="F61" s="23" t="str" cm="1">
        <f t="array" ref="F61">_xlfn.IFS(C61="ALHU","Shrub",C61="ANHU","Tree",C61="ATFL","Cavity",C61="BLPH","Cliff",C61="BRCR","Tree",C61="CASJ","Tree",C61="CAVI","Tree",C61="CBCH","Cavity",C61="COHA","Tree",C61="HOFI","Tree",C61="HOWR","Cavity",C61="OCWA","Ground",C61="PSFL","Cavity",C61="PUFI","Tree",C61="RUHU","Tree",C61="STJA","Tree",C61="WIWA","Ground",C61="WREN","Shrub",C61="BEWR","Cavity",C61="OATI","Cavity",C61="SPTO","Ground",C61="BUSH","Tree",C61="WBNU","Cavity",C61="DEJU","Ground",C61="LEGO","Tree",C61="CALT","Shrub")</f>
        <v>Cavity</v>
      </c>
      <c r="G61" s="23" t="str" cm="1">
        <f t="array" ref="G61">_xlfn.IFS(C61="ALHU","Open Woodland",C61="ANHU","Open Woodland",C61="ATFL","Open Woodland",C61="BLPH","Open Woodland",C61="BRCR","Forest",C61="CASJ","Scrub",C61="CAVI","Forest",C61="CBCH","Forest",C61="COHA","Forest",C61="HOFI","Towns",C61="HOWR","Open Woodland",C61="OCWA","Forest",C61="PSFL","Forest",C61="PUFI","Forest",C61="RUHU","Open Woodland",C61="STJA","Forest",C61="WIWA","Scrub",C61="WREN","Scrub",C61="BEWR","Open Woodland",C61="OATI","Open Woodland",C61="SPTO","Scrub",C61="BUSH","Scrub",C61="WBNU","Forest",C61="DEJU","Forest",C61="LEGO","Open Woodland",C61="CALT","Scrub")</f>
        <v>Open Woodland</v>
      </c>
      <c r="H61" s="23">
        <v>5</v>
      </c>
      <c r="I61" s="23" t="s">
        <v>86</v>
      </c>
      <c r="J61" s="24">
        <v>9.1999999999999993</v>
      </c>
      <c r="K61" s="24">
        <f>J61-$G$188</f>
        <v>9.1999999999999993</v>
      </c>
      <c r="L61" t="s">
        <v>281</v>
      </c>
      <c r="M61" s="23" t="s">
        <v>237</v>
      </c>
      <c r="N61" s="23">
        <v>293</v>
      </c>
      <c r="O61" s="23">
        <v>2.4668676203541096</v>
      </c>
      <c r="P61" s="23" cm="1">
        <f t="array" ref="P61">_xlfn.IFS(A61="FIL",1271,A61="JSP",1046,A61="LFY",225,A61="SLP",209,A61="TUP",48,A61="CCP",16,A61="PRO",225,A61="WHO",145,A61="WDP",80)</f>
        <v>48</v>
      </c>
      <c r="Q61" s="23">
        <f>LOG10(P61)</f>
        <v>1.6812412373755872</v>
      </c>
      <c r="R61" s="23">
        <v>6</v>
      </c>
      <c r="S61" s="23">
        <v>2</v>
      </c>
      <c r="T61" s="23">
        <v>4</v>
      </c>
      <c r="U61" s="23">
        <v>6</v>
      </c>
      <c r="V61" s="23">
        <v>12</v>
      </c>
      <c r="W61" s="23">
        <v>7.4999999999999997E-2</v>
      </c>
      <c r="X61" s="23">
        <v>1.241889265</v>
      </c>
      <c r="Y61" s="23">
        <v>0.69229529999999995</v>
      </c>
      <c r="Z61" s="23">
        <v>0.29288429999999999</v>
      </c>
      <c r="AA61" s="23">
        <v>15.1</v>
      </c>
      <c r="AB61" s="23">
        <v>16.399999999999999</v>
      </c>
      <c r="AC61" s="23">
        <f>AA61+AB61</f>
        <v>31.5</v>
      </c>
      <c r="AD61" s="23">
        <v>18</v>
      </c>
      <c r="AE61" s="23">
        <v>0.58641975310000005</v>
      </c>
      <c r="AF61" s="23">
        <f>IF(OR(AH61=1,AI61=1,AJ61=1,AK61=1,AL61=1),1,0)</f>
        <v>1</v>
      </c>
      <c r="AG61" s="23">
        <f>IF(OR(AH61=1,AI61=1,AJ61=1),1,0)</f>
        <v>1</v>
      </c>
      <c r="AH61" s="23">
        <v>1</v>
      </c>
      <c r="AI61" s="23">
        <v>0</v>
      </c>
      <c r="AJ61" s="23">
        <v>0</v>
      </c>
      <c r="AK61" s="23">
        <v>0</v>
      </c>
      <c r="AL61" s="23">
        <v>0</v>
      </c>
      <c r="AM61" s="23">
        <v>1</v>
      </c>
      <c r="AN61" s="23">
        <v>1</v>
      </c>
    </row>
    <row r="62" spans="1:40" ht="14.3">
      <c r="A62" s="23" t="s">
        <v>84</v>
      </c>
      <c r="B62" s="23">
        <v>3</v>
      </c>
      <c r="C62" s="23" t="s">
        <v>85</v>
      </c>
      <c r="D62" s="23" t="str" cm="1">
        <f t="array" ref="D62">_xlfn.IFS(C62="ALHU","Nectarivore",C62="ANHU","Nectarivore",C62="ATFL","Insectivore",C62="BLPH","Insectivore",C62="BRCR","Insectivore",C62="CASJ","Omnivore",C62="CAVI","Insectivore",C62="CBCH","Insectivore",C62="COHA","Carnivore",C62="HOFI","Granivore",C62="HOWR","Insectivore",C62="OCWA","Insectivore",C62="PSFL","Insectivore",C62="PUFI","Granivore",C62="RUHU","Nectarivore",C62="STJA","Omnivore",C62="WIWA","Insectivore",C62="WREN","Insectivore",C62="BEWR","Insectivore",C62="OATI","Insectivore",C62="SPTO","Omnivore",C62="BUSH","Insectivore",C62="WBNU","Insectivore",C62="DEJU","Granivore",C62="LEGO","Granivore",C62="CALT","Granivore")</f>
        <v>Insectivore</v>
      </c>
      <c r="E62" s="23" t="str" cm="1">
        <f t="array" ref="E62">_xlfn.IFS(C62="ALHU","Foliage",C62="ANHU","Foliage",C62="ATFL","Aerial",C62="BLPH","Aerial",C62="BRCR","Bark",C62="CASJ","Ground",C62="CAVI","Foliage",C62="CBCH","Foliage",C62="COHA","Aerial",C62="HOFI","Ground",C62="HOWR","Foliage",C62="OCWA","Foliage",C62="PSFL","Aerial",C62="PUFI","Foliage",C62="RUHU","Foliage",C62="STJA","Ground",C62="WIWA","Foliage",C62="WREN","Foliage",C62="BEWR","Foliage",C62="OATI","Foliage",C62="SPTO","Ground",C62="BUSH","Foliage",C62="WBNU","Bark",C62="DEJU","Ground",C62="LEGO","Foliage",C62="CALT","Ground")</f>
        <v>Bark</v>
      </c>
      <c r="F62" s="23" t="str" cm="1">
        <f t="array" ref="F62">_xlfn.IFS(C62="ALHU","Shrub",C62="ANHU","Tree",C62="ATFL","Cavity",C62="BLPH","Cliff",C62="BRCR","Tree",C62="CASJ","Tree",C62="CAVI","Tree",C62="CBCH","Cavity",C62="COHA","Tree",C62="HOFI","Tree",C62="HOWR","Cavity",C62="OCWA","Ground",C62="PSFL","Cavity",C62="PUFI","Tree",C62="RUHU","Tree",C62="STJA","Tree",C62="WIWA","Ground",C62="WREN","Shrub",C62="BEWR","Cavity",C62="OATI","Cavity",C62="SPTO","Ground",C62="BUSH","Tree",C62="WBNU","Cavity",C62="DEJU","Ground",C62="LEGO","Tree",C62="CALT","Shrub")</f>
        <v>Tree</v>
      </c>
      <c r="G62" s="23" t="str" cm="1">
        <f t="array" ref="G62">_xlfn.IFS(C62="ALHU","Open Woodland",C62="ANHU","Open Woodland",C62="ATFL","Open Woodland",C62="BLPH","Open Woodland",C62="BRCR","Forest",C62="CASJ","Scrub",C62="CAVI","Forest",C62="CBCH","Forest",C62="COHA","Forest",C62="HOFI","Towns",C62="HOWR","Open Woodland",C62="OCWA","Forest",C62="PSFL","Forest",C62="PUFI","Forest",C62="RUHU","Open Woodland",C62="STJA","Forest",C62="WIWA","Scrub",C62="WREN","Scrub",C62="BEWR","Open Woodland",C62="OATI","Open Woodland",C62="SPTO","Scrub",C62="BUSH","Scrub",C62="WBNU","Forest",C62="DEJU","Forest",C62="LEGO","Open Woodland",C62="CALT","Scrub")</f>
        <v>Forest</v>
      </c>
      <c r="H62" s="23">
        <v>5</v>
      </c>
      <c r="I62" s="23" t="s">
        <v>86</v>
      </c>
      <c r="J62" s="24">
        <v>7.6</v>
      </c>
      <c r="K62" s="22">
        <f>J62-$G$190</f>
        <v>7.6</v>
      </c>
      <c r="L62"/>
      <c r="M62" s="23" t="s">
        <v>87</v>
      </c>
      <c r="N62" s="23">
        <v>1193</v>
      </c>
      <c r="O62" s="23">
        <v>3.0766404436703421</v>
      </c>
      <c r="P62" s="23" cm="1">
        <f t="array" ref="P62">_xlfn.IFS(A62="FIL",1271,A62="JSP",1046,A62="LFY",225,A62="SLP",209,A62="TUP",48,A62="CCP",16,A62="PRO",225,A62="WHO",145,A62="WDP",80)</f>
        <v>16</v>
      </c>
      <c r="Q62" s="23">
        <f>LOG10(P62)</f>
        <v>1.2041199826559248</v>
      </c>
      <c r="R62" s="23">
        <v>8</v>
      </c>
      <c r="S62" s="23">
        <v>3</v>
      </c>
      <c r="T62" s="23">
        <v>5</v>
      </c>
      <c r="U62" s="23">
        <v>8</v>
      </c>
      <c r="V62" s="23">
        <v>16</v>
      </c>
      <c r="W62" s="23">
        <v>7.4999999999999997E-2</v>
      </c>
      <c r="X62" s="23">
        <v>1.875121856</v>
      </c>
      <c r="Y62" s="23">
        <v>0.67987370000000003</v>
      </c>
      <c r="Z62" s="23">
        <v>0.81086570000000002</v>
      </c>
      <c r="AA62" s="23">
        <v>11.5</v>
      </c>
      <c r="AB62" s="23">
        <v>32</v>
      </c>
      <c r="AC62" s="23">
        <f>AA62+AB62</f>
        <v>43.5</v>
      </c>
      <c r="AD62" s="23">
        <v>18</v>
      </c>
      <c r="AE62" s="23">
        <v>0.82098765429999998</v>
      </c>
      <c r="AF62" s="23">
        <f>IF(OR(AH62=1,AI62=1,AJ62=1,AK62=1,AL62=1),1,0)</f>
        <v>0</v>
      </c>
      <c r="AG62" s="23">
        <f>IF(OR(AH62=1,AI62=1,AJ62=1),1,0)</f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</row>
    <row r="63" spans="1:40" ht="14.3">
      <c r="A63" s="23" t="s">
        <v>84</v>
      </c>
      <c r="B63" s="23">
        <v>3</v>
      </c>
      <c r="C63" s="23" t="s">
        <v>96</v>
      </c>
      <c r="D63" s="23" t="str" cm="1">
        <f t="array" ref="D63">_xlfn.IFS(C63="ALHU","Nectarivore",C63="ANHU","Nectarivore",C63="ATFL","Insectivore",C63="BLPH","Insectivore",C63="BRCR","Insectivore",C63="CASJ","Omnivore",C63="CAVI","Insectivore",C63="CBCH","Insectivore",C63="COHA","Carnivore",C63="HOFI","Granivore",C63="HOWR","Insectivore",C63="OCWA","Insectivore",C63="PSFL","Insectivore",C63="PUFI","Granivore",C63="RUHU","Nectarivore",C63="STJA","Omnivore",C63="WIWA","Insectivore",C63="WREN","Insectivore",C63="BEWR","Insectivore",C63="OATI","Insectivore",C63="SPTO","Omnivore",C63="BUSH","Insectivore",C63="WBNU","Insectivore",C63="DEJU","Granivore",C63="LEGO","Granivore",C63="CALT","Granivore")</f>
        <v>Granivore</v>
      </c>
      <c r="E63" s="23" t="str" cm="1">
        <f t="array" ref="E63">_xlfn.IFS(C63="ALHU","Foliage",C63="ANHU","Foliage",C63="ATFL","Aerial",C63="BLPH","Aerial",C63="BRCR","Bark",C63="CASJ","Ground",C63="CAVI","Foliage",C63="CBCH","Foliage",C63="COHA","Aerial",C63="HOFI","Ground",C63="HOWR","Foliage",C63="OCWA","Foliage",C63="PSFL","Aerial",C63="PUFI","Foliage",C63="RUHU","Foliage",C63="STJA","Ground",C63="WIWA","Foliage",C63="WREN","Foliage",C63="BEWR","Foliage",C63="OATI","Foliage",C63="SPTO","Ground",C63="BUSH","Foliage",C63="WBNU","Bark",C63="DEJU","Ground",C63="LEGO","Foliage",C63="CALT","Ground")</f>
        <v>Ground</v>
      </c>
      <c r="F63" s="23" t="str" cm="1">
        <f t="array" ref="F63">_xlfn.IFS(C63="ALHU","Shrub",C63="ANHU","Tree",C63="ATFL","Cavity",C63="BLPH","Cliff",C63="BRCR","Tree",C63="CASJ","Tree",C63="CAVI","Tree",C63="CBCH","Cavity",C63="COHA","Tree",C63="HOFI","Tree",C63="HOWR","Cavity",C63="OCWA","Ground",C63="PSFL","Cavity",C63="PUFI","Tree",C63="RUHU","Tree",C63="STJA","Tree",C63="WIWA","Ground",C63="WREN","Shrub",C63="BEWR","Cavity",C63="OATI","Cavity",C63="SPTO","Ground",C63="BUSH","Tree",C63="WBNU","Cavity",C63="DEJU","Ground",C63="LEGO","Tree",C63="CALT","Shrub")</f>
        <v>Ground</v>
      </c>
      <c r="G63" s="23" t="str" cm="1">
        <f t="array" ref="G63">_xlfn.IFS(C63="ALHU","Open Woodland",C63="ANHU","Open Woodland",C63="ATFL","Open Woodland",C63="BLPH","Open Woodland",C63="BRCR","Forest",C63="CASJ","Scrub",C63="CAVI","Forest",C63="CBCH","Forest",C63="COHA","Forest",C63="HOFI","Towns",C63="HOWR","Open Woodland",C63="OCWA","Forest",C63="PSFL","Forest",C63="PUFI","Forest",C63="RUHU","Open Woodland",C63="STJA","Forest",C63="WIWA","Scrub",C63="WREN","Scrub",C63="BEWR","Open Woodland",C63="OATI","Open Woodland",C63="SPTO","Scrub",C63="BUSH","Scrub",C63="WBNU","Forest",C63="DEJU","Forest",C63="LEGO","Open Woodland",C63="CALT","Scrub")</f>
        <v>Forest</v>
      </c>
      <c r="H63" s="23">
        <v>4</v>
      </c>
      <c r="I63" s="23" t="s">
        <v>92</v>
      </c>
      <c r="J63" s="24">
        <v>17.3</v>
      </c>
      <c r="K63" s="24">
        <f>J63-$G$196</f>
        <v>17.3</v>
      </c>
      <c r="L63"/>
      <c r="M63" s="23" t="s">
        <v>97</v>
      </c>
      <c r="N63" s="23">
        <v>1193</v>
      </c>
      <c r="O63" s="23">
        <v>3.0766404436703421</v>
      </c>
      <c r="P63" s="23" cm="1">
        <f t="array" ref="P63">_xlfn.IFS(A63="FIL",1271,A63="JSP",1046,A63="LFY",225,A63="SLP",209,A63="TUP",48,A63="CCP",16,A63="PRO",225,A63="WHO",145,A63="WDP",80)</f>
        <v>16</v>
      </c>
      <c r="Q63" s="23">
        <f>LOG10(P63)</f>
        <v>1.2041199826559248</v>
      </c>
      <c r="R63" s="23">
        <v>8</v>
      </c>
      <c r="S63" s="23">
        <v>3</v>
      </c>
      <c r="T63" s="23">
        <v>5</v>
      </c>
      <c r="U63" s="23">
        <v>8</v>
      </c>
      <c r="V63" s="23">
        <v>16</v>
      </c>
      <c r="W63" s="23">
        <v>7.4999999999999997E-2</v>
      </c>
      <c r="X63" s="23">
        <v>1.875121856</v>
      </c>
      <c r="Y63" s="23">
        <v>0.67987370000000003</v>
      </c>
      <c r="Z63" s="23">
        <v>0.81086570000000002</v>
      </c>
      <c r="AA63" s="23">
        <v>11.5</v>
      </c>
      <c r="AB63" s="23">
        <v>32</v>
      </c>
      <c r="AC63" s="23">
        <f>AA63+AB63</f>
        <v>43.5</v>
      </c>
      <c r="AD63" s="23">
        <v>18</v>
      </c>
      <c r="AE63" s="23">
        <v>0.82098765429999998</v>
      </c>
      <c r="AF63" s="23">
        <f>IF(OR(AH63=1,AI63=1,AJ63=1,AK63=1,AL63=1),1,0)</f>
        <v>0</v>
      </c>
      <c r="AG63" s="23">
        <f>IF(OR(AH63=1,AI63=1,AJ63=1),1,0)</f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</row>
    <row r="64" spans="1:40" ht="14.3">
      <c r="A64" s="23" t="s">
        <v>84</v>
      </c>
      <c r="B64" s="23">
        <v>3</v>
      </c>
      <c r="C64" s="23" t="s">
        <v>96</v>
      </c>
      <c r="D64" s="23" t="str" cm="1">
        <f t="array" ref="D64">_xlfn.IFS(C64="ALHU","Nectarivore",C64="ANHU","Nectarivore",C64="ATFL","Insectivore",C64="BLPH","Insectivore",C64="BRCR","Insectivore",C64="CASJ","Omnivore",C64="CAVI","Insectivore",C64="CBCH","Insectivore",C64="COHA","Carnivore",C64="HOFI","Granivore",C64="HOWR","Insectivore",C64="OCWA","Insectivore",C64="PSFL","Insectivore",C64="PUFI","Granivore",C64="RUHU","Nectarivore",C64="STJA","Omnivore",C64="WIWA","Insectivore",C64="WREN","Insectivore",C64="BEWR","Insectivore",C64="OATI","Insectivore",C64="SPTO","Omnivore",C64="BUSH","Insectivore",C64="WBNU","Insectivore",C64="DEJU","Granivore",C64="LEGO","Granivore",C64="CALT","Granivore")</f>
        <v>Granivore</v>
      </c>
      <c r="E64" s="23" t="str" cm="1">
        <f t="array" ref="E64">_xlfn.IFS(C64="ALHU","Foliage",C64="ANHU","Foliage",C64="ATFL","Aerial",C64="BLPH","Aerial",C64="BRCR","Bark",C64="CASJ","Ground",C64="CAVI","Foliage",C64="CBCH","Foliage",C64="COHA","Aerial",C64="HOFI","Ground",C64="HOWR","Foliage",C64="OCWA","Foliage",C64="PSFL","Aerial",C64="PUFI","Foliage",C64="RUHU","Foliage",C64="STJA","Ground",C64="WIWA","Foliage",C64="WREN","Foliage",C64="BEWR","Foliage",C64="OATI","Foliage",C64="SPTO","Ground",C64="BUSH","Foliage",C64="WBNU","Bark",C64="DEJU","Ground",C64="LEGO","Foliage",C64="CALT","Ground")</f>
        <v>Ground</v>
      </c>
      <c r="F64" s="23" t="str" cm="1">
        <f t="array" ref="F64">_xlfn.IFS(C64="ALHU","Shrub",C64="ANHU","Tree",C64="ATFL","Cavity",C64="BLPH","Cliff",C64="BRCR","Tree",C64="CASJ","Tree",C64="CAVI","Tree",C64="CBCH","Cavity",C64="COHA","Tree",C64="HOFI","Tree",C64="HOWR","Cavity",C64="OCWA","Ground",C64="PSFL","Cavity",C64="PUFI","Tree",C64="RUHU","Tree",C64="STJA","Tree",C64="WIWA","Ground",C64="WREN","Shrub",C64="BEWR","Cavity",C64="OATI","Cavity",C64="SPTO","Ground",C64="BUSH","Tree",C64="WBNU","Cavity",C64="DEJU","Ground",C64="LEGO","Tree",C64="CALT","Shrub")</f>
        <v>Ground</v>
      </c>
      <c r="G64" s="23" t="str" cm="1">
        <f t="array" ref="G64">_xlfn.IFS(C64="ALHU","Open Woodland",C64="ANHU","Open Woodland",C64="ATFL","Open Woodland",C64="BLPH","Open Woodland",C64="BRCR","Forest",C64="CASJ","Scrub",C64="CAVI","Forest",C64="CBCH","Forest",C64="COHA","Forest",C64="HOFI","Towns",C64="HOWR","Open Woodland",C64="OCWA","Forest",C64="PSFL","Forest",C64="PUFI","Forest",C64="RUHU","Open Woodland",C64="STJA","Forest",C64="WIWA","Scrub",C64="WREN","Scrub",C64="BEWR","Open Woodland",C64="OATI","Open Woodland",C64="SPTO","Scrub",C64="BUSH","Scrub",C64="WBNU","Forest",C64="DEJU","Forest",C64="LEGO","Open Woodland",C64="CALT","Scrub")</f>
        <v>Forest</v>
      </c>
      <c r="H64" s="23">
        <v>4</v>
      </c>
      <c r="I64" s="23" t="s">
        <v>92</v>
      </c>
      <c r="J64" s="24">
        <v>17.3</v>
      </c>
      <c r="K64" s="24">
        <f>J64-$G$196</f>
        <v>17.3</v>
      </c>
      <c r="L64" t="s">
        <v>282</v>
      </c>
      <c r="M64" s="23" t="s">
        <v>98</v>
      </c>
      <c r="N64" s="23">
        <v>1193</v>
      </c>
      <c r="O64" s="23">
        <v>3.0766404436703421</v>
      </c>
      <c r="P64" s="23" cm="1">
        <f t="array" ref="P64">_xlfn.IFS(A64="FIL",1271,A64="JSP",1046,A64="LFY",225,A64="SLP",209,A64="TUP",48,A64="CCP",16,A64="PRO",225,A64="WHO",145,A64="WDP",80)</f>
        <v>16</v>
      </c>
      <c r="Q64" s="23">
        <f>LOG10(P64)</f>
        <v>1.2041199826559248</v>
      </c>
      <c r="R64" s="23">
        <v>8</v>
      </c>
      <c r="S64" s="23">
        <v>3</v>
      </c>
      <c r="T64" s="23">
        <v>5</v>
      </c>
      <c r="U64" s="23">
        <v>8</v>
      </c>
      <c r="V64" s="23">
        <v>16</v>
      </c>
      <c r="W64" s="23">
        <v>7.4999999999999997E-2</v>
      </c>
      <c r="X64" s="23">
        <v>1.875121856</v>
      </c>
      <c r="Y64" s="23">
        <v>0.67987370000000003</v>
      </c>
      <c r="Z64" s="23">
        <v>0.81086570000000002</v>
      </c>
      <c r="AA64" s="23">
        <v>11.5</v>
      </c>
      <c r="AB64" s="23">
        <v>32</v>
      </c>
      <c r="AC64" s="23">
        <f>AA64+AB64</f>
        <v>43.5</v>
      </c>
      <c r="AD64" s="23">
        <v>18</v>
      </c>
      <c r="AE64" s="23">
        <v>0.82098765429999998</v>
      </c>
      <c r="AF64" s="23">
        <f>IF(OR(AH64=1,AI64=1,AJ64=1,AK64=1,AL64=1),1,0)</f>
        <v>1</v>
      </c>
      <c r="AG64" s="23">
        <f>IF(OR(AH64=1,AI64=1,AJ64=1),1,0)</f>
        <v>1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</row>
    <row r="65" spans="1:40">
      <c r="A65" s="23" t="s">
        <v>84</v>
      </c>
      <c r="B65" s="23">
        <v>3</v>
      </c>
      <c r="C65" s="23" t="s">
        <v>102</v>
      </c>
      <c r="D65" s="23" t="str" cm="1">
        <f t="array" ref="D65">_xlfn.IFS(C65="ALHU","Nectarivore",C65="ANHU","Nectarivore",C65="ATFL","Insectivore",C65="BLPH","Insectivore",C65="BRCR","Insectivore",C65="CASJ","Omnivore",C65="CAVI","Insectivore",C65="CBCH","Insectivore",C65="COHA","Carnivore",C65="HOFI","Granivore",C65="HOWR","Insectivore",C65="OCWA","Insectivore",C65="PSFL","Insectivore",C65="PUFI","Granivore",C65="RUHU","Nectarivore",C65="STJA","Omnivore",C65="WIWA","Insectivore",C65="WREN","Insectivore",C65="BEWR","Insectivore",C65="OATI","Insectivore",C65="SPTO","Omnivore",C65="BUSH","Insectivore",C65="WBNU","Insectivore",C65="DEJU","Granivore",C65="LEGO","Granivore",C65="CALT","Granivore")</f>
        <v>Insectivore</v>
      </c>
      <c r="E65" s="23" t="str" cm="1">
        <f t="array" ref="E65">_xlfn.IFS(C65="ALHU","Foliage",C65="ANHU","Foliage",C65="ATFL","Aerial",C65="BLPH","Aerial",C65="BRCR","Bark",C65="CASJ","Ground",C65="CAVI","Foliage",C65="CBCH","Foliage",C65="COHA","Aerial",C65="HOFI","Ground",C65="HOWR","Foliage",C65="OCWA","Foliage",C65="PSFL","Aerial",C65="PUFI","Foliage",C65="RUHU","Foliage",C65="STJA","Ground",C65="WIWA","Foliage",C65="WREN","Foliage",C65="BEWR","Foliage",C65="OATI","Foliage",C65="SPTO","Ground",C65="BUSH","Foliage",C65="WBNU","Bark",C65="DEJU","Ground",C65="LEGO","Foliage",C65="CALT","Ground")</f>
        <v>Aerial</v>
      </c>
      <c r="F65" s="23" t="str" cm="1">
        <f t="array" ref="F65">_xlfn.IFS(C65="ALHU","Shrub",C65="ANHU","Tree",C65="ATFL","Cavity",C65="BLPH","Cliff",C65="BRCR","Tree",C65="CASJ","Tree",C65="CAVI","Tree",C65="CBCH","Cavity",C65="COHA","Tree",C65="HOFI","Tree",C65="HOWR","Cavity",C65="OCWA","Ground",C65="PSFL","Cavity",C65="PUFI","Tree",C65="RUHU","Tree",C65="STJA","Tree",C65="WIWA","Ground",C65="WREN","Shrub",C65="BEWR","Cavity",C65="OATI","Cavity",C65="SPTO","Ground",C65="BUSH","Tree",C65="WBNU","Cavity",C65="DEJU","Ground",C65="LEGO","Tree",C65="CALT","Shrub")</f>
        <v>Cavity</v>
      </c>
      <c r="G65" s="23" t="str" cm="1">
        <f t="array" ref="G65">_xlfn.IFS(C65="ALHU","Open Woodland",C65="ANHU","Open Woodland",C65="ATFL","Open Woodland",C65="BLPH","Open Woodland",C65="BRCR","Forest",C65="CASJ","Scrub",C65="CAVI","Forest",C65="CBCH","Forest",C65="COHA","Forest",C65="HOFI","Towns",C65="HOWR","Open Woodland",C65="OCWA","Forest",C65="PSFL","Forest",C65="PUFI","Forest",C65="RUHU","Open Woodland",C65="STJA","Forest",C65="WIWA","Scrub",C65="WREN","Scrub",C65="BEWR","Open Woodland",C65="OATI","Open Woodland",C65="SPTO","Scrub",C65="BUSH","Scrub",C65="WBNU","Forest",C65="DEJU","Forest",C65="LEGO","Open Woodland",C65="CALT","Scrub")</f>
        <v>Forest</v>
      </c>
      <c r="H65" s="23">
        <v>5</v>
      </c>
      <c r="I65" s="23" t="s">
        <v>86</v>
      </c>
      <c r="J65" s="24">
        <v>9.3000000000000007</v>
      </c>
      <c r="K65" s="24">
        <f>J65-$G$202</f>
        <v>9.3000000000000007</v>
      </c>
      <c r="M65" s="23" t="s">
        <v>103</v>
      </c>
      <c r="N65" s="23">
        <v>1193</v>
      </c>
      <c r="O65" s="23">
        <v>3.0766404436703421</v>
      </c>
      <c r="P65" s="23" cm="1">
        <f t="array" ref="P65">_xlfn.IFS(A65="FIL",1271,A65="JSP",1046,A65="LFY",225,A65="SLP",209,A65="TUP",48,A65="CCP",16,A65="PRO",225,A65="WHO",145,A65="WDP",80)</f>
        <v>16</v>
      </c>
      <c r="Q65" s="23">
        <f>LOG10(P65)</f>
        <v>1.2041199826559248</v>
      </c>
      <c r="R65" s="23">
        <v>8</v>
      </c>
      <c r="S65" s="23">
        <v>3</v>
      </c>
      <c r="T65" s="23">
        <v>5</v>
      </c>
      <c r="U65" s="23">
        <v>8</v>
      </c>
      <c r="V65" s="23">
        <v>16</v>
      </c>
      <c r="W65" s="23">
        <v>7.4999999999999997E-2</v>
      </c>
      <c r="X65" s="23">
        <v>1.875121856</v>
      </c>
      <c r="Y65" s="23">
        <v>0.67987370000000003</v>
      </c>
      <c r="Z65" s="23">
        <v>0.81086570000000002</v>
      </c>
      <c r="AA65" s="23">
        <v>11.5</v>
      </c>
      <c r="AB65" s="23">
        <v>32</v>
      </c>
      <c r="AC65" s="23">
        <f>AA65+AB65</f>
        <v>43.5</v>
      </c>
      <c r="AD65" s="23">
        <v>18</v>
      </c>
      <c r="AE65" s="23">
        <v>0.82098765429999998</v>
      </c>
      <c r="AF65" s="23">
        <f>IF(OR(AH65=1,AI65=1,AJ65=1,AK65=1,AL65=1),1,0)</f>
        <v>0</v>
      </c>
      <c r="AG65" s="23">
        <f>IF(OR(AH65=1,AI65=1,AJ65=1),1,0)</f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</row>
    <row r="66" spans="1:40">
      <c r="A66" s="23" t="s">
        <v>84</v>
      </c>
      <c r="B66" s="23">
        <v>3</v>
      </c>
      <c r="C66" s="23" t="s">
        <v>102</v>
      </c>
      <c r="D66" s="23" t="str" cm="1">
        <f t="array" ref="D66">_xlfn.IFS(C66="ALHU","Nectarivore",C66="ANHU","Nectarivore",C66="ATFL","Insectivore",C66="BLPH","Insectivore",C66="BRCR","Insectivore",C66="CASJ","Omnivore",C66="CAVI","Insectivore",C66="CBCH","Insectivore",C66="COHA","Carnivore",C66="HOFI","Granivore",C66="HOWR","Insectivore",C66="OCWA","Insectivore",C66="PSFL","Insectivore",C66="PUFI","Granivore",C66="RUHU","Nectarivore",C66="STJA","Omnivore",C66="WIWA","Insectivore",C66="WREN","Insectivore",C66="BEWR","Insectivore",C66="OATI","Insectivore",C66="SPTO","Omnivore",C66="BUSH","Insectivore",C66="WBNU","Insectivore",C66="DEJU","Granivore",C66="LEGO","Granivore",C66="CALT","Granivore")</f>
        <v>Insectivore</v>
      </c>
      <c r="E66" s="23" t="str" cm="1">
        <f t="array" ref="E66">_xlfn.IFS(C66="ALHU","Foliage",C66="ANHU","Foliage",C66="ATFL","Aerial",C66="BLPH","Aerial",C66="BRCR","Bark",C66="CASJ","Ground",C66="CAVI","Foliage",C66="CBCH","Foliage",C66="COHA","Aerial",C66="HOFI","Ground",C66="HOWR","Foliage",C66="OCWA","Foliage",C66="PSFL","Aerial",C66="PUFI","Foliage",C66="RUHU","Foliage",C66="STJA","Ground",C66="WIWA","Foliage",C66="WREN","Foliage",C66="BEWR","Foliage",C66="OATI","Foliage",C66="SPTO","Ground",C66="BUSH","Foliage",C66="WBNU","Bark",C66="DEJU","Ground",C66="LEGO","Foliage",C66="CALT","Ground")</f>
        <v>Aerial</v>
      </c>
      <c r="F66" s="23" t="str" cm="1">
        <f t="array" ref="F66">_xlfn.IFS(C66="ALHU","Shrub",C66="ANHU","Tree",C66="ATFL","Cavity",C66="BLPH","Cliff",C66="BRCR","Tree",C66="CASJ","Tree",C66="CAVI","Tree",C66="CBCH","Cavity",C66="COHA","Tree",C66="HOFI","Tree",C66="HOWR","Cavity",C66="OCWA","Ground",C66="PSFL","Cavity",C66="PUFI","Tree",C66="RUHU","Tree",C66="STJA","Tree",C66="WIWA","Ground",C66="WREN","Shrub",C66="BEWR","Cavity",C66="OATI","Cavity",C66="SPTO","Ground",C66="BUSH","Tree",C66="WBNU","Cavity",C66="DEJU","Ground",C66="LEGO","Tree",C66="CALT","Shrub")</f>
        <v>Cavity</v>
      </c>
      <c r="G66" s="23" t="str" cm="1">
        <f t="array" ref="G66">_xlfn.IFS(C66="ALHU","Open Woodland",C66="ANHU","Open Woodland",C66="ATFL","Open Woodland",C66="BLPH","Open Woodland",C66="BRCR","Forest",C66="CASJ","Scrub",C66="CAVI","Forest",C66="CBCH","Forest",C66="COHA","Forest",C66="HOFI","Towns",C66="HOWR","Open Woodland",C66="OCWA","Forest",C66="PSFL","Forest",C66="PUFI","Forest",C66="RUHU","Open Woodland",C66="STJA","Forest",C66="WIWA","Scrub",C66="WREN","Scrub",C66="BEWR","Open Woodland",C66="OATI","Open Woodland",C66="SPTO","Scrub",C66="BUSH","Scrub",C66="WBNU","Forest",C66="DEJU","Forest",C66="LEGO","Open Woodland",C66="CALT","Scrub")</f>
        <v>Forest</v>
      </c>
      <c r="H66" s="23">
        <v>4</v>
      </c>
      <c r="I66" s="23" t="s">
        <v>86</v>
      </c>
      <c r="J66" s="24">
        <v>9</v>
      </c>
      <c r="K66" s="24">
        <f>J66-$G$202</f>
        <v>9</v>
      </c>
      <c r="M66" s="23" t="s">
        <v>104</v>
      </c>
      <c r="N66" s="23">
        <v>1193</v>
      </c>
      <c r="O66" s="23">
        <v>3.0766404436703421</v>
      </c>
      <c r="P66" s="23" cm="1">
        <f t="array" ref="P66">_xlfn.IFS(A66="FIL",1271,A66="JSP",1046,A66="LFY",225,A66="SLP",209,A66="TUP",48,A66="CCP",16,A66="PRO",225,A66="WHO",145,A66="WDP",80)</f>
        <v>16</v>
      </c>
      <c r="Q66" s="23">
        <f>LOG10(P66)</f>
        <v>1.2041199826559248</v>
      </c>
      <c r="R66" s="23">
        <v>8</v>
      </c>
      <c r="S66" s="23">
        <v>3</v>
      </c>
      <c r="T66" s="23">
        <v>5</v>
      </c>
      <c r="U66" s="23">
        <v>8</v>
      </c>
      <c r="V66" s="23">
        <v>16</v>
      </c>
      <c r="W66" s="23">
        <v>7.4999999999999997E-2</v>
      </c>
      <c r="X66" s="23">
        <v>1.875121856</v>
      </c>
      <c r="Y66" s="23">
        <v>0.67987370000000003</v>
      </c>
      <c r="Z66" s="23">
        <v>0.81086570000000002</v>
      </c>
      <c r="AA66" s="23">
        <v>11.5</v>
      </c>
      <c r="AB66" s="23">
        <v>32</v>
      </c>
      <c r="AC66" s="23">
        <f>AA66+AB66</f>
        <v>43.5</v>
      </c>
      <c r="AD66" s="23">
        <v>18</v>
      </c>
      <c r="AE66" s="23">
        <v>0.82098765429999998</v>
      </c>
      <c r="AF66" s="23">
        <f>IF(OR(AH66=1,AI66=1,AJ66=1,AK66=1,AL66=1),1,0)</f>
        <v>0</v>
      </c>
      <c r="AG66" s="23">
        <f>IF(OR(AH66=1,AI66=1,AJ66=1),1,0)</f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</row>
    <row r="67" spans="1:40">
      <c r="A67" s="23" t="s">
        <v>84</v>
      </c>
      <c r="B67" s="23">
        <v>3</v>
      </c>
      <c r="C67" s="23" t="s">
        <v>102</v>
      </c>
      <c r="D67" s="23" t="str" cm="1">
        <f t="array" ref="D67">_xlfn.IFS(C67="ALHU","Nectarivore",C67="ANHU","Nectarivore",C67="ATFL","Insectivore",C67="BLPH","Insectivore",C67="BRCR","Insectivore",C67="CASJ","Omnivore",C67="CAVI","Insectivore",C67="CBCH","Insectivore",C67="COHA","Carnivore",C67="HOFI","Granivore",C67="HOWR","Insectivore",C67="OCWA","Insectivore",C67="PSFL","Insectivore",C67="PUFI","Granivore",C67="RUHU","Nectarivore",C67="STJA","Omnivore",C67="WIWA","Insectivore",C67="WREN","Insectivore",C67="BEWR","Insectivore",C67="OATI","Insectivore",C67="SPTO","Omnivore",C67="BUSH","Insectivore",C67="WBNU","Insectivore",C67="DEJU","Granivore",C67="LEGO","Granivore",C67="CALT","Granivore")</f>
        <v>Insectivore</v>
      </c>
      <c r="E67" s="23" t="str" cm="1">
        <f t="array" ref="E67">_xlfn.IFS(C67="ALHU","Foliage",C67="ANHU","Foliage",C67="ATFL","Aerial",C67="BLPH","Aerial",C67="BRCR","Bark",C67="CASJ","Ground",C67="CAVI","Foliage",C67="CBCH","Foliage",C67="COHA","Aerial",C67="HOFI","Ground",C67="HOWR","Foliage",C67="OCWA","Foliage",C67="PSFL","Aerial",C67="PUFI","Foliage",C67="RUHU","Foliage",C67="STJA","Ground",C67="WIWA","Foliage",C67="WREN","Foliage",C67="BEWR","Foliage",C67="OATI","Foliage",C67="SPTO","Ground",C67="BUSH","Foliage",C67="WBNU","Bark",C67="DEJU","Ground",C67="LEGO","Foliage",C67="CALT","Ground")</f>
        <v>Aerial</v>
      </c>
      <c r="F67" s="23" t="str" cm="1">
        <f t="array" ref="F67">_xlfn.IFS(C67="ALHU","Shrub",C67="ANHU","Tree",C67="ATFL","Cavity",C67="BLPH","Cliff",C67="BRCR","Tree",C67="CASJ","Tree",C67="CAVI","Tree",C67="CBCH","Cavity",C67="COHA","Tree",C67="HOFI","Tree",C67="HOWR","Cavity",C67="OCWA","Ground",C67="PSFL","Cavity",C67="PUFI","Tree",C67="RUHU","Tree",C67="STJA","Tree",C67="WIWA","Ground",C67="WREN","Shrub",C67="BEWR","Cavity",C67="OATI","Cavity",C67="SPTO","Ground",C67="BUSH","Tree",C67="WBNU","Cavity",C67="DEJU","Ground",C67="LEGO","Tree",C67="CALT","Shrub")</f>
        <v>Cavity</v>
      </c>
      <c r="G67" s="23" t="str" cm="1">
        <f t="array" ref="G67">_xlfn.IFS(C67="ALHU","Open Woodland",C67="ANHU","Open Woodland",C67="ATFL","Open Woodland",C67="BLPH","Open Woodland",C67="BRCR","Forest",C67="CASJ","Scrub",C67="CAVI","Forest",C67="CBCH","Forest",C67="COHA","Forest",C67="HOFI","Towns",C67="HOWR","Open Woodland",C67="OCWA","Forest",C67="PSFL","Forest",C67="PUFI","Forest",C67="RUHU","Open Woodland",C67="STJA","Forest",C67="WIWA","Scrub",C67="WREN","Scrub",C67="BEWR","Open Woodland",C67="OATI","Open Woodland",C67="SPTO","Scrub",C67="BUSH","Scrub",C67="WBNU","Forest",C67="DEJU","Forest",C67="LEGO","Open Woodland",C67="CALT","Scrub")</f>
        <v>Forest</v>
      </c>
      <c r="H67" s="23">
        <v>1</v>
      </c>
      <c r="I67" s="23" t="s">
        <v>86</v>
      </c>
      <c r="J67" s="24">
        <v>9.4</v>
      </c>
      <c r="K67" s="24">
        <f>J67-$G$202</f>
        <v>9.4</v>
      </c>
      <c r="M67" s="23" t="s">
        <v>105</v>
      </c>
      <c r="N67" s="23">
        <v>1193</v>
      </c>
      <c r="O67" s="23">
        <v>3.0766404436703421</v>
      </c>
      <c r="P67" s="23" cm="1">
        <f t="array" ref="P67">_xlfn.IFS(A67="FIL",1271,A67="JSP",1046,A67="LFY",225,A67="SLP",209,A67="TUP",48,A67="CCP",16,A67="PRO",225,A67="WHO",145,A67="WDP",80)</f>
        <v>16</v>
      </c>
      <c r="Q67" s="23">
        <f>LOG10(P67)</f>
        <v>1.2041199826559248</v>
      </c>
      <c r="R67" s="23">
        <v>8</v>
      </c>
      <c r="S67" s="23">
        <v>3</v>
      </c>
      <c r="T67" s="23">
        <v>5</v>
      </c>
      <c r="U67" s="23">
        <v>8</v>
      </c>
      <c r="V67" s="23">
        <v>16</v>
      </c>
      <c r="W67" s="23">
        <v>7.4999999999999997E-2</v>
      </c>
      <c r="X67" s="23">
        <v>1.875121856</v>
      </c>
      <c r="Y67" s="23">
        <v>0.67987370000000003</v>
      </c>
      <c r="Z67" s="23">
        <v>0.81086570000000002</v>
      </c>
      <c r="AA67" s="23">
        <v>11.5</v>
      </c>
      <c r="AB67" s="23">
        <v>32</v>
      </c>
      <c r="AC67" s="23">
        <f>AA67+AB67</f>
        <v>43.5</v>
      </c>
      <c r="AD67" s="23">
        <v>18</v>
      </c>
      <c r="AE67" s="23">
        <v>0.82098765429999998</v>
      </c>
      <c r="AF67" s="23">
        <f>IF(OR(AH67=1,AI67=1,AJ67=1,AK67=1,AL67=1),1,0)</f>
        <v>0</v>
      </c>
      <c r="AG67" s="23">
        <f>IF(OR(AH67=1,AI67=1,AJ67=1),1,0)</f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</row>
    <row r="68" spans="1:40">
      <c r="A68" s="23" t="s">
        <v>84</v>
      </c>
      <c r="B68" s="23">
        <v>3</v>
      </c>
      <c r="C68" s="23" t="s">
        <v>109</v>
      </c>
      <c r="D68" s="23" t="str" cm="1">
        <f t="array" ref="D68">_xlfn.IFS(C68="ALHU","Nectarivore",C68="ANHU","Nectarivore",C68="ATFL","Insectivore",C68="BLPH","Insectivore",C68="BRCR","Insectivore",C68="CASJ","Omnivore",C68="CAVI","Insectivore",C68="CBCH","Insectivore",C68="COHA","Carnivore",C68="HOFI","Granivore",C68="HOWR","Insectivore",C68="OCWA","Insectivore",C68="PSFL","Insectivore",C68="PUFI","Granivore",C68="RUHU","Nectarivore",C68="STJA","Omnivore",C68="WIWA","Insectivore",C68="WREN","Insectivore",C68="BEWR","Insectivore",C68="OATI","Insectivore",C68="SPTO","Omnivore",C68="BUSH","Insectivore",C68="WBNU","Insectivore",C68="DEJU","Granivore",C68="LEGO","Granivore",C68="CALT","Granivore")</f>
        <v>Insectivore</v>
      </c>
      <c r="E68" s="23" t="str" cm="1">
        <f t="array" ref="E68">_xlfn.IFS(C68="ALHU","Foliage",C68="ANHU","Foliage",C68="ATFL","Aerial",C68="BLPH","Aerial",C68="BRCR","Bark",C68="CASJ","Ground",C68="CAVI","Foliage",C68="CBCH","Foliage",C68="COHA","Aerial",C68="HOFI","Ground",C68="HOWR","Foliage",C68="OCWA","Foliage",C68="PSFL","Aerial",C68="PUFI","Foliage",C68="RUHU","Foliage",C68="STJA","Ground",C68="WIWA","Foliage",C68="WREN","Foliage",C68="BEWR","Foliage",C68="OATI","Foliage",C68="SPTO","Ground",C68="BUSH","Foliage",C68="WBNU","Bark",C68="DEJU","Ground",C68="LEGO","Foliage",C68="CALT","Ground")</f>
        <v>Foliage</v>
      </c>
      <c r="F68" s="23" t="str" cm="1">
        <f t="array" ref="F68">_xlfn.IFS(C68="ALHU","Shrub",C68="ANHU","Tree",C68="ATFL","Cavity",C68="BLPH","Cliff",C68="BRCR","Tree",C68="CASJ","Tree",C68="CAVI","Tree",C68="CBCH","Cavity",C68="COHA","Tree",C68="HOFI","Tree",C68="HOWR","Cavity",C68="OCWA","Ground",C68="PSFL","Cavity",C68="PUFI","Tree",C68="RUHU","Tree",C68="STJA","Tree",C68="WIWA","Ground",C68="WREN","Shrub",C68="BEWR","Cavity",C68="OATI","Cavity",C68="SPTO","Ground",C68="BUSH","Tree",C68="WBNU","Cavity",C68="DEJU","Ground",C68="LEGO","Tree",C68="CALT","Shrub")</f>
        <v>Ground</v>
      </c>
      <c r="G68" s="23" t="str" cm="1">
        <f t="array" ref="G68">_xlfn.IFS(C68="ALHU","Open Woodland",C68="ANHU","Open Woodland",C68="ATFL","Open Woodland",C68="BLPH","Open Woodland",C68="BRCR","Forest",C68="CASJ","Scrub",C68="CAVI","Forest",C68="CBCH","Forest",C68="COHA","Forest",C68="HOFI","Towns",C68="HOWR","Open Woodland",C68="OCWA","Forest",C68="PSFL","Forest",C68="PUFI","Forest",C68="RUHU","Open Woodland",C68="STJA","Forest",C68="WIWA","Scrub",C68="WREN","Scrub",C68="BEWR","Open Woodland",C68="OATI","Open Woodland",C68="SPTO","Scrub",C68="BUSH","Scrub",C68="WBNU","Forest",C68="DEJU","Forest",C68="LEGO","Open Woodland",C68="CALT","Scrub")</f>
        <v>Scrub</v>
      </c>
      <c r="H68" s="23">
        <v>4</v>
      </c>
      <c r="I68" s="23" t="s">
        <v>88</v>
      </c>
      <c r="J68" s="24">
        <v>8</v>
      </c>
      <c r="K68" s="24">
        <v>0</v>
      </c>
      <c r="M68" s="23" t="s">
        <v>110</v>
      </c>
      <c r="N68" s="23">
        <v>1193</v>
      </c>
      <c r="O68" s="23">
        <v>3.0766404436703421</v>
      </c>
      <c r="P68" s="23" cm="1">
        <f t="array" ref="P68">_xlfn.IFS(A68="FIL",1271,A68="JSP",1046,A68="LFY",225,A68="SLP",209,A68="TUP",48,A68="CCP",16,A68="PRO",225,A68="WHO",145,A68="WDP",80)</f>
        <v>16</v>
      </c>
      <c r="Q68" s="23">
        <f>LOG10(P68)</f>
        <v>1.2041199826559248</v>
      </c>
      <c r="R68" s="23">
        <v>8</v>
      </c>
      <c r="S68" s="23">
        <v>3</v>
      </c>
      <c r="T68" s="23">
        <v>5</v>
      </c>
      <c r="U68" s="23">
        <v>8</v>
      </c>
      <c r="V68" s="23">
        <v>16</v>
      </c>
      <c r="W68" s="23">
        <v>7.4999999999999997E-2</v>
      </c>
      <c r="X68" s="23">
        <v>1.875121856</v>
      </c>
      <c r="Y68" s="23">
        <v>0.67987370000000003</v>
      </c>
      <c r="Z68" s="23">
        <v>0.81086570000000002</v>
      </c>
      <c r="AA68" s="23">
        <v>11.5</v>
      </c>
      <c r="AB68" s="23">
        <v>32</v>
      </c>
      <c r="AC68" s="23">
        <f>AA68+AB68</f>
        <v>43.5</v>
      </c>
      <c r="AD68" s="23">
        <v>18</v>
      </c>
      <c r="AE68" s="23">
        <v>0.82098765429999998</v>
      </c>
      <c r="AF68" s="23">
        <f>IF(OR(AH68=1,AI68=1,AJ68=1,AK68=1,AL68=1),1,0)</f>
        <v>0</v>
      </c>
      <c r="AG68" s="23">
        <f>IF(OR(AH68=1,AI68=1,AJ68=1),1,0)</f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</row>
    <row r="69" spans="1:40">
      <c r="A69" s="23" t="s">
        <v>84</v>
      </c>
      <c r="B69" s="23">
        <v>3</v>
      </c>
      <c r="C69" s="23" t="s">
        <v>85</v>
      </c>
      <c r="D69" s="23" t="str" cm="1">
        <f t="array" ref="D69">_xlfn.IFS(C69="ALHU","Nectarivore",C69="ANHU","Nectarivore",C69="ATFL","Insectivore",C69="BLPH","Insectivore",C69="BRCR","Insectivore",C69="CASJ","Omnivore",C69="CAVI","Insectivore",C69="CBCH","Insectivore",C69="COHA","Carnivore",C69="HOFI","Granivore",C69="HOWR","Insectivore",C69="OCWA","Insectivore",C69="PSFL","Insectivore",C69="PUFI","Granivore",C69="RUHU","Nectarivore",C69="STJA","Omnivore",C69="WIWA","Insectivore",C69="WREN","Insectivore",C69="BEWR","Insectivore",C69="OATI","Insectivore",C69="SPTO","Omnivore",C69="BUSH","Insectivore",C69="WBNU","Insectivore",C69="DEJU","Granivore",C69="LEGO","Granivore",C69="CALT","Granivore")</f>
        <v>Insectivore</v>
      </c>
      <c r="E69" s="23" t="str" cm="1">
        <f t="array" ref="E69">_xlfn.IFS(C69="ALHU","Foliage",C69="ANHU","Foliage",C69="ATFL","Aerial",C69="BLPH","Aerial",C69="BRCR","Bark",C69="CASJ","Ground",C69="CAVI","Foliage",C69="CBCH","Foliage",C69="COHA","Aerial",C69="HOFI","Ground",C69="HOWR","Foliage",C69="OCWA","Foliage",C69="PSFL","Aerial",C69="PUFI","Foliage",C69="RUHU","Foliage",C69="STJA","Ground",C69="WIWA","Foliage",C69="WREN","Foliage",C69="BEWR","Foliage",C69="OATI","Foliage",C69="SPTO","Ground",C69="BUSH","Foliage",C69="WBNU","Bark",C69="DEJU","Ground",C69="LEGO","Foliage",C69="CALT","Ground")</f>
        <v>Bark</v>
      </c>
      <c r="F69" s="23" t="str" cm="1">
        <f t="array" ref="F69">_xlfn.IFS(C69="ALHU","Shrub",C69="ANHU","Tree",C69="ATFL","Cavity",C69="BLPH","Cliff",C69="BRCR","Tree",C69="CASJ","Tree",C69="CAVI","Tree",C69="CBCH","Cavity",C69="COHA","Tree",C69="HOFI","Tree",C69="HOWR","Cavity",C69="OCWA","Ground",C69="PSFL","Cavity",C69="PUFI","Tree",C69="RUHU","Tree",C69="STJA","Tree",C69="WIWA","Ground",C69="WREN","Shrub",C69="BEWR","Cavity",C69="OATI","Cavity",C69="SPTO","Ground",C69="BUSH","Tree",C69="WBNU","Cavity",C69="DEJU","Ground",C69="LEGO","Tree",C69="CALT","Shrub")</f>
        <v>Tree</v>
      </c>
      <c r="G69" s="23" t="str" cm="1">
        <f t="array" ref="G69">_xlfn.IFS(C69="ALHU","Open Woodland",C69="ANHU","Open Woodland",C69="ATFL","Open Woodland",C69="BLPH","Open Woodland",C69="BRCR","Forest",C69="CASJ","Scrub",C69="CAVI","Forest",C69="CBCH","Forest",C69="COHA","Forest",C69="HOFI","Towns",C69="HOWR","Open Woodland",C69="OCWA","Forest",C69="PSFL","Forest",C69="PUFI","Forest",C69="RUHU","Open Woodland",C69="STJA","Forest",C69="WIWA","Scrub",C69="WREN","Scrub",C69="BEWR","Open Woodland",C69="OATI","Open Woodland",C69="SPTO","Scrub",C69="BUSH","Scrub",C69="WBNU","Forest",C69="DEJU","Forest",C69="LEGO","Open Woodland",C69="CALT","Scrub")</f>
        <v>Forest</v>
      </c>
      <c r="H69" s="23">
        <v>4</v>
      </c>
      <c r="I69" s="23" t="s">
        <v>88</v>
      </c>
      <c r="J69" s="24">
        <v>7.1</v>
      </c>
      <c r="K69" s="22">
        <f>J69-$G$190</f>
        <v>7.1</v>
      </c>
      <c r="L69" s="22"/>
      <c r="M69" s="23" t="s">
        <v>89</v>
      </c>
      <c r="N69" s="23">
        <v>1193</v>
      </c>
      <c r="O69" s="23">
        <v>3.0766404436703421</v>
      </c>
      <c r="P69" s="23" cm="1">
        <f t="array" ref="P69">_xlfn.IFS(A69="FIL",1271,A69="JSP",1046,A69="LFY",225,A69="SLP",209,A69="TUP",48,A69="CCP",16,A69="PRO",225,A69="WHO",145,A69="WDP",80)</f>
        <v>16</v>
      </c>
      <c r="Q69" s="23">
        <f>LOG10(P69)</f>
        <v>1.2041199826559248</v>
      </c>
      <c r="R69" s="23">
        <v>8</v>
      </c>
      <c r="S69" s="23">
        <v>3</v>
      </c>
      <c r="T69" s="23">
        <v>5</v>
      </c>
      <c r="U69" s="23">
        <v>8</v>
      </c>
      <c r="V69" s="23">
        <v>16</v>
      </c>
      <c r="W69" s="23">
        <v>7.4999999999999997E-2</v>
      </c>
      <c r="X69" s="23">
        <v>1.875121856</v>
      </c>
      <c r="Y69" s="23">
        <v>0.67987370000000003</v>
      </c>
      <c r="Z69" s="23">
        <v>0.81086570000000002</v>
      </c>
      <c r="AA69" s="23">
        <v>11.5</v>
      </c>
      <c r="AB69" s="23">
        <v>32</v>
      </c>
      <c r="AC69" s="23">
        <f>AA69+AB69</f>
        <v>43.5</v>
      </c>
      <c r="AD69" s="23">
        <v>18</v>
      </c>
      <c r="AE69" s="23">
        <v>0.82098765429999998</v>
      </c>
      <c r="AF69" s="23">
        <f>IF(OR(AH69=1,AI69=1,AJ69=1,AK69=1,AL69=1),1,0)</f>
        <v>0</v>
      </c>
      <c r="AG69" s="23">
        <f>IF(OR(AH69=1,AI69=1,AJ69=1),1,0)</f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</row>
    <row r="70" spans="1:40">
      <c r="A70" s="23" t="s">
        <v>84</v>
      </c>
      <c r="B70" s="23">
        <v>3</v>
      </c>
      <c r="C70" s="23" t="s">
        <v>90</v>
      </c>
      <c r="D70" s="23" t="str" cm="1">
        <f t="array" ref="D70">_xlfn.IFS(C70="ALHU","Nectarivore",C70="ANHU","Nectarivore",C70="ATFL","Insectivore",C70="BLPH","Insectivore",C70="BRCR","Insectivore",C70="CASJ","Omnivore",C70="CAVI","Insectivore",C70="CBCH","Insectivore",C70="COHA","Carnivore",C70="HOFI","Granivore",C70="HOWR","Insectivore",C70="OCWA","Insectivore",C70="PSFL","Insectivore",C70="PUFI","Granivore",C70="RUHU","Nectarivore",C70="STJA","Omnivore",C70="WIWA","Insectivore",C70="WREN","Insectivore",C70="BEWR","Insectivore",C70="OATI","Insectivore",C70="SPTO","Omnivore",C70="BUSH","Insectivore",C70="WBNU","Insectivore",C70="DEJU","Granivore",C70="LEGO","Granivore",C70="CALT","Granivore")</f>
        <v>Insectivore</v>
      </c>
      <c r="E70" s="23" t="str" cm="1">
        <f t="array" ref="E70">_xlfn.IFS(C70="ALHU","Foliage",C70="ANHU","Foliage",C70="ATFL","Aerial",C70="BLPH","Aerial",C70="BRCR","Bark",C70="CASJ","Ground",C70="CAVI","Foliage",C70="CBCH","Foliage",C70="COHA","Aerial",C70="HOFI","Ground",C70="HOWR","Foliage",C70="OCWA","Foliage",C70="PSFL","Aerial",C70="PUFI","Foliage",C70="RUHU","Foliage",C70="STJA","Ground",C70="WIWA","Foliage",C70="WREN","Foliage",C70="BEWR","Foliage",C70="OATI","Foliage",C70="SPTO","Ground",C70="BUSH","Foliage",C70="WBNU","Bark",C70="DEJU","Ground",C70="LEGO","Foliage",C70="CALT","Ground")</f>
        <v>Foliage</v>
      </c>
      <c r="F70" s="23" t="str" cm="1">
        <f t="array" ref="F70">_xlfn.IFS(C70="ALHU","Shrub",C70="ANHU","Tree",C70="ATFL","Cavity",C70="BLPH","Cliff",C70="BRCR","Tree",C70="CASJ","Tree",C70="CAVI","Tree",C70="CBCH","Cavity",C70="COHA","Tree",C70="HOFI","Tree",C70="HOWR","Cavity",C70="OCWA","Ground",C70="PSFL","Cavity",C70="PUFI","Tree",C70="RUHU","Tree",C70="STJA","Tree",C70="WIWA","Ground",C70="WREN","Shrub",C70="BEWR","Cavity",C70="OATI","Cavity",C70="SPTO","Ground",C70="BUSH","Tree",C70="WBNU","Cavity",C70="DEJU","Ground",C70="LEGO","Tree",C70="CALT","Shrub")</f>
        <v>Tree</v>
      </c>
      <c r="G70" s="23" t="str" cm="1">
        <f t="array" ref="G70">_xlfn.IFS(C70="ALHU","Open Woodland",C70="ANHU","Open Woodland",C70="ATFL","Open Woodland",C70="BLPH","Open Woodland",C70="BRCR","Forest",C70="CASJ","Scrub",C70="CAVI","Forest",C70="CBCH","Forest",C70="COHA","Forest",C70="HOFI","Towns",C70="HOWR","Open Woodland",C70="OCWA","Forest",C70="PSFL","Forest",C70="PUFI","Forest",C70="RUHU","Open Woodland",C70="STJA","Forest",C70="WIWA","Scrub",C70="WREN","Scrub",C70="BEWR","Open Woodland",C70="OATI","Open Woodland",C70="SPTO","Scrub",C70="BUSH","Scrub",C70="WBNU","Forest",C70="DEJU","Forest",C70="LEGO","Open Woodland",C70="CALT","Scrub")</f>
        <v>Forest</v>
      </c>
      <c r="H70" s="23">
        <v>4</v>
      </c>
      <c r="I70" s="23" t="s">
        <v>86</v>
      </c>
      <c r="J70" s="24">
        <v>10.3</v>
      </c>
      <c r="K70" s="24">
        <f>J70-$G$194</f>
        <v>10.3</v>
      </c>
      <c r="M70" s="23" t="s">
        <v>91</v>
      </c>
      <c r="N70" s="23">
        <v>1193</v>
      </c>
      <c r="O70" s="23">
        <v>3.0766404436703421</v>
      </c>
      <c r="P70" s="23" cm="1">
        <f t="array" ref="P70">_xlfn.IFS(A70="FIL",1271,A70="JSP",1046,A70="LFY",225,A70="SLP",209,A70="TUP",48,A70="CCP",16,A70="PRO",225,A70="WHO",145,A70="WDP",80)</f>
        <v>16</v>
      </c>
      <c r="Q70" s="23">
        <f>LOG10(P70)</f>
        <v>1.2041199826559248</v>
      </c>
      <c r="R70" s="23">
        <v>8</v>
      </c>
      <c r="S70" s="23">
        <v>3</v>
      </c>
      <c r="T70" s="23">
        <v>5</v>
      </c>
      <c r="U70" s="23">
        <v>8</v>
      </c>
      <c r="V70" s="23">
        <v>16</v>
      </c>
      <c r="W70" s="23">
        <v>7.4999999999999997E-2</v>
      </c>
      <c r="X70" s="23">
        <v>1.875121856</v>
      </c>
      <c r="Y70" s="23">
        <v>0.67987370000000003</v>
      </c>
      <c r="Z70" s="23">
        <v>0.81086570000000002</v>
      </c>
      <c r="AA70" s="23">
        <v>11.5</v>
      </c>
      <c r="AB70" s="23">
        <v>32</v>
      </c>
      <c r="AC70" s="23">
        <f>AA70+AB70</f>
        <v>43.5</v>
      </c>
      <c r="AD70" s="23">
        <v>18</v>
      </c>
      <c r="AE70" s="23">
        <v>0.82098765429999998</v>
      </c>
      <c r="AF70" s="23">
        <f>IF(OR(AH70=1,AI70=1,AJ70=1,AK70=1,AL70=1),1,0)</f>
        <v>0</v>
      </c>
      <c r="AG70" s="23">
        <f>IF(OR(AH70=1,AI70=1,AJ70=1),1,0)</f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</row>
    <row r="71" spans="1:40">
      <c r="A71" s="23" t="s">
        <v>84</v>
      </c>
      <c r="B71" s="23">
        <v>3</v>
      </c>
      <c r="C71" s="23" t="s">
        <v>94</v>
      </c>
      <c r="D71" s="23" t="str" cm="1">
        <f t="array" ref="D71">_xlfn.IFS(C71="ALHU","Nectarivore",C71="ANHU","Nectarivore",C71="ATFL","Insectivore",C71="BLPH","Insectivore",C71="BRCR","Insectivore",C71="CASJ","Omnivore",C71="CAVI","Insectivore",C71="CBCH","Insectivore",C71="COHA","Carnivore",C71="HOFI","Granivore",C71="HOWR","Insectivore",C71="OCWA","Insectivore",C71="PSFL","Insectivore",C71="PUFI","Granivore",C71="RUHU","Nectarivore",C71="STJA","Omnivore",C71="WIWA","Insectivore",C71="WREN","Insectivore",C71="BEWR","Insectivore",C71="OATI","Insectivore",C71="SPTO","Omnivore",C71="BUSH","Insectivore",C71="WBNU","Insectivore",C71="DEJU","Granivore",C71="LEGO","Granivore",C71="CALT","Granivore")</f>
        <v>Insectivore</v>
      </c>
      <c r="E71" s="23" t="str" cm="1">
        <f t="array" ref="E71">_xlfn.IFS(C71="ALHU","Foliage",C71="ANHU","Foliage",C71="ATFL","Aerial",C71="BLPH","Aerial",C71="BRCR","Bark",C71="CASJ","Ground",C71="CAVI","Foliage",C71="CBCH","Foliage",C71="COHA","Aerial",C71="HOFI","Ground",C71="HOWR","Foliage",C71="OCWA","Foliage",C71="PSFL","Aerial",C71="PUFI","Foliage",C71="RUHU","Foliage",C71="STJA","Ground",C71="WIWA","Foliage",C71="WREN","Foliage",C71="BEWR","Foliage",C71="OATI","Foliage",C71="SPTO","Ground",C71="BUSH","Foliage",C71="WBNU","Bark",C71="DEJU","Ground",C71="LEGO","Foliage",C71="CALT","Ground")</f>
        <v>Foliage</v>
      </c>
      <c r="F71" s="23" t="str" cm="1">
        <f t="array" ref="F71">_xlfn.IFS(C71="ALHU","Shrub",C71="ANHU","Tree",C71="ATFL","Cavity",C71="BLPH","Cliff",C71="BRCR","Tree",C71="CASJ","Tree",C71="CAVI","Tree",C71="CBCH","Cavity",C71="COHA","Tree",C71="HOFI","Tree",C71="HOWR","Cavity",C71="OCWA","Ground",C71="PSFL","Cavity",C71="PUFI","Tree",C71="RUHU","Tree",C71="STJA","Tree",C71="WIWA","Ground",C71="WREN","Shrub",C71="BEWR","Cavity",C71="OATI","Cavity",C71="SPTO","Ground",C71="BUSH","Tree",C71="WBNU","Cavity",C71="DEJU","Ground",C71="LEGO","Tree",C71="CALT","Shrub")</f>
        <v>Cavity</v>
      </c>
      <c r="G71" s="23" t="str" cm="1">
        <f t="array" ref="G71">_xlfn.IFS(C71="ALHU","Open Woodland",C71="ANHU","Open Woodland",C71="ATFL","Open Woodland",C71="BLPH","Open Woodland",C71="BRCR","Forest",C71="CASJ","Scrub",C71="CAVI","Forest",C71="CBCH","Forest",C71="COHA","Forest",C71="HOFI","Towns",C71="HOWR","Open Woodland",C71="OCWA","Forest",C71="PSFL","Forest",C71="PUFI","Forest",C71="RUHU","Open Woodland",C71="STJA","Forest",C71="WIWA","Scrub",C71="WREN","Scrub",C71="BEWR","Open Woodland",C71="OATI","Open Woodland",C71="SPTO","Scrub",C71="BUSH","Scrub",C71="WBNU","Forest",C71="DEJU","Forest",C71="LEGO","Open Woodland",C71="CALT","Scrub")</f>
        <v>Forest</v>
      </c>
      <c r="H71" s="23">
        <v>4</v>
      </c>
      <c r="I71" s="23" t="s">
        <v>88</v>
      </c>
      <c r="J71" s="24">
        <v>10.3</v>
      </c>
      <c r="K71" s="24">
        <f>J71-$G$195</f>
        <v>10.3</v>
      </c>
      <c r="M71" s="23" t="s">
        <v>95</v>
      </c>
      <c r="N71" s="23">
        <v>1193</v>
      </c>
      <c r="O71" s="23">
        <v>3.0766404436703421</v>
      </c>
      <c r="P71" s="23" cm="1">
        <f t="array" ref="P71">_xlfn.IFS(A71="FIL",1271,A71="JSP",1046,A71="LFY",225,A71="SLP",209,A71="TUP",48,A71="CCP",16,A71="PRO",225,A71="WHO",145,A71="WDP",80)</f>
        <v>16</v>
      </c>
      <c r="Q71" s="23">
        <f>LOG10(P71)</f>
        <v>1.2041199826559248</v>
      </c>
      <c r="R71" s="23">
        <v>8</v>
      </c>
      <c r="S71" s="23">
        <v>3</v>
      </c>
      <c r="T71" s="23">
        <v>5</v>
      </c>
      <c r="U71" s="23">
        <v>8</v>
      </c>
      <c r="V71" s="23">
        <v>16</v>
      </c>
      <c r="W71" s="23">
        <v>7.4999999999999997E-2</v>
      </c>
      <c r="X71" s="23">
        <v>1.875121856</v>
      </c>
      <c r="Y71" s="23">
        <v>0.67987370000000003</v>
      </c>
      <c r="Z71" s="23">
        <v>0.81086570000000002</v>
      </c>
      <c r="AA71" s="23">
        <v>11.5</v>
      </c>
      <c r="AB71" s="23">
        <v>32</v>
      </c>
      <c r="AC71" s="23">
        <f>AA71+AB71</f>
        <v>43.5</v>
      </c>
      <c r="AD71" s="23">
        <v>18</v>
      </c>
      <c r="AE71" s="23">
        <v>0.82098765429999998</v>
      </c>
      <c r="AF71" s="23">
        <f>IF(OR(AH71=1,AI71=1,AJ71=1,AK71=1,AL71=1),1,0)</f>
        <v>0</v>
      </c>
      <c r="AG71" s="23">
        <f>IF(OR(AH71=1,AI71=1,AJ71=1),1,0)</f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</row>
    <row r="72" spans="1:40">
      <c r="A72" s="23" t="s">
        <v>84</v>
      </c>
      <c r="B72" s="23">
        <v>3</v>
      </c>
      <c r="C72" s="23" t="s">
        <v>96</v>
      </c>
      <c r="D72" s="23" t="str" cm="1">
        <f t="array" ref="D72">_xlfn.IFS(C72="ALHU","Nectarivore",C72="ANHU","Nectarivore",C72="ATFL","Insectivore",C72="BLPH","Insectivore",C72="BRCR","Insectivore",C72="CASJ","Omnivore",C72="CAVI","Insectivore",C72="CBCH","Insectivore",C72="COHA","Carnivore",C72="HOFI","Granivore",C72="HOWR","Insectivore",C72="OCWA","Insectivore",C72="PSFL","Insectivore",C72="PUFI","Granivore",C72="RUHU","Nectarivore",C72="STJA","Omnivore",C72="WIWA","Insectivore",C72="WREN","Insectivore",C72="BEWR","Insectivore",C72="OATI","Insectivore",C72="SPTO","Omnivore",C72="BUSH","Insectivore",C72="WBNU","Insectivore",C72="DEJU","Granivore",C72="LEGO","Granivore",C72="CALT","Granivore")</f>
        <v>Granivore</v>
      </c>
      <c r="E72" s="23" t="str" cm="1">
        <f t="array" ref="E72">_xlfn.IFS(C72="ALHU","Foliage",C72="ANHU","Foliage",C72="ATFL","Aerial",C72="BLPH","Aerial",C72="BRCR","Bark",C72="CASJ","Ground",C72="CAVI","Foliage",C72="CBCH","Foliage",C72="COHA","Aerial",C72="HOFI","Ground",C72="HOWR","Foliage",C72="OCWA","Foliage",C72="PSFL","Aerial",C72="PUFI","Foliage",C72="RUHU","Foliage",C72="STJA","Ground",C72="WIWA","Foliage",C72="WREN","Foliage",C72="BEWR","Foliage",C72="OATI","Foliage",C72="SPTO","Ground",C72="BUSH","Foliage",C72="WBNU","Bark",C72="DEJU","Ground",C72="LEGO","Foliage",C72="CALT","Ground")</f>
        <v>Ground</v>
      </c>
      <c r="F72" s="23" t="str" cm="1">
        <f t="array" ref="F72">_xlfn.IFS(C72="ALHU","Shrub",C72="ANHU","Tree",C72="ATFL","Cavity",C72="BLPH","Cliff",C72="BRCR","Tree",C72="CASJ","Tree",C72="CAVI","Tree",C72="CBCH","Cavity",C72="COHA","Tree",C72="HOFI","Tree",C72="HOWR","Cavity",C72="OCWA","Ground",C72="PSFL","Cavity",C72="PUFI","Tree",C72="RUHU","Tree",C72="STJA","Tree",C72="WIWA","Ground",C72="WREN","Shrub",C72="BEWR","Cavity",C72="OATI","Cavity",C72="SPTO","Ground",C72="BUSH","Tree",C72="WBNU","Cavity",C72="DEJU","Ground",C72="LEGO","Tree",C72="CALT","Shrub")</f>
        <v>Ground</v>
      </c>
      <c r="G72" s="23" t="str" cm="1">
        <f t="array" ref="G72">_xlfn.IFS(C72="ALHU","Open Woodland",C72="ANHU","Open Woodland",C72="ATFL","Open Woodland",C72="BLPH","Open Woodland",C72="BRCR","Forest",C72="CASJ","Scrub",C72="CAVI","Forest",C72="CBCH","Forest",C72="COHA","Forest",C72="HOFI","Towns",C72="HOWR","Open Woodland",C72="OCWA","Forest",C72="PSFL","Forest",C72="PUFI","Forest",C72="RUHU","Open Woodland",C72="STJA","Forest",C72="WIWA","Scrub",C72="WREN","Scrub",C72="BEWR","Open Woodland",C72="OATI","Open Woodland",C72="SPTO","Scrub",C72="BUSH","Scrub",C72="WBNU","Forest",C72="DEJU","Forest",C72="LEGO","Open Woodland",C72="CALT","Scrub")</f>
        <v>Forest</v>
      </c>
      <c r="H72" s="23">
        <v>4</v>
      </c>
      <c r="I72" s="23" t="s">
        <v>88</v>
      </c>
      <c r="J72" s="24">
        <v>17.3</v>
      </c>
      <c r="K72" s="24">
        <f>J72-$G$196</f>
        <v>17.3</v>
      </c>
      <c r="M72" s="23" t="s">
        <v>99</v>
      </c>
      <c r="N72" s="23">
        <v>1193</v>
      </c>
      <c r="O72" s="23">
        <v>3.0766404436703421</v>
      </c>
      <c r="P72" s="23" cm="1">
        <f t="array" ref="P72">_xlfn.IFS(A72="FIL",1271,A72="JSP",1046,A72="LFY",225,A72="SLP",209,A72="TUP",48,A72="CCP",16,A72="PRO",225,A72="WHO",145,A72="WDP",80)</f>
        <v>16</v>
      </c>
      <c r="Q72" s="23">
        <f>LOG10(P72)</f>
        <v>1.2041199826559248</v>
      </c>
      <c r="R72" s="23">
        <v>8</v>
      </c>
      <c r="S72" s="23">
        <v>3</v>
      </c>
      <c r="T72" s="23">
        <v>5</v>
      </c>
      <c r="U72" s="23">
        <v>8</v>
      </c>
      <c r="V72" s="23">
        <v>16</v>
      </c>
      <c r="W72" s="23">
        <v>7.4999999999999997E-2</v>
      </c>
      <c r="X72" s="23">
        <v>1.875121856</v>
      </c>
      <c r="Y72" s="23">
        <v>0.67987370000000003</v>
      </c>
      <c r="Z72" s="23">
        <v>0.81086570000000002</v>
      </c>
      <c r="AA72" s="23">
        <v>11.5</v>
      </c>
      <c r="AB72" s="23">
        <v>32</v>
      </c>
      <c r="AC72" s="23">
        <f>AA72+AB72</f>
        <v>43.5</v>
      </c>
      <c r="AD72" s="23">
        <v>18</v>
      </c>
      <c r="AE72" s="23">
        <v>0.82098765429999998</v>
      </c>
      <c r="AF72" s="23">
        <f>IF(OR(AH72=1,AI72=1,AJ72=1,AK72=1,AL72=1),1,0)</f>
        <v>0</v>
      </c>
      <c r="AG72" s="23">
        <f>IF(OR(AH72=1,AI72=1,AJ72=1),1,0)</f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>
      <c r="A73" s="23" t="s">
        <v>84</v>
      </c>
      <c r="B73" s="23">
        <v>3</v>
      </c>
      <c r="C73" s="23" t="s">
        <v>102</v>
      </c>
      <c r="D73" s="23" t="str" cm="1">
        <f t="array" ref="D73">_xlfn.IFS(C73="ALHU","Nectarivore",C73="ANHU","Nectarivore",C73="ATFL","Insectivore",C73="BLPH","Insectivore",C73="BRCR","Insectivore",C73="CASJ","Omnivore",C73="CAVI","Insectivore",C73="CBCH","Insectivore",C73="COHA","Carnivore",C73="HOFI","Granivore",C73="HOWR","Insectivore",C73="OCWA","Insectivore",C73="PSFL","Insectivore",C73="PUFI","Granivore",C73="RUHU","Nectarivore",C73="STJA","Omnivore",C73="WIWA","Insectivore",C73="WREN","Insectivore",C73="BEWR","Insectivore",C73="OATI","Insectivore",C73="SPTO","Omnivore",C73="BUSH","Insectivore",C73="WBNU","Insectivore",C73="DEJU","Granivore",C73="LEGO","Granivore",C73="CALT","Granivore")</f>
        <v>Insectivore</v>
      </c>
      <c r="E73" s="23" t="str" cm="1">
        <f t="array" ref="E73">_xlfn.IFS(C73="ALHU","Foliage",C73="ANHU","Foliage",C73="ATFL","Aerial",C73="BLPH","Aerial",C73="BRCR","Bark",C73="CASJ","Ground",C73="CAVI","Foliage",C73="CBCH","Foliage",C73="COHA","Aerial",C73="HOFI","Ground",C73="HOWR","Foliage",C73="OCWA","Foliage",C73="PSFL","Aerial",C73="PUFI","Foliage",C73="RUHU","Foliage",C73="STJA","Ground",C73="WIWA","Foliage",C73="WREN","Foliage",C73="BEWR","Foliage",C73="OATI","Foliage",C73="SPTO","Ground",C73="BUSH","Foliage",C73="WBNU","Bark",C73="DEJU","Ground",C73="LEGO","Foliage",C73="CALT","Ground")</f>
        <v>Aerial</v>
      </c>
      <c r="F73" s="23" t="str" cm="1">
        <f t="array" ref="F73">_xlfn.IFS(C73="ALHU","Shrub",C73="ANHU","Tree",C73="ATFL","Cavity",C73="BLPH","Cliff",C73="BRCR","Tree",C73="CASJ","Tree",C73="CAVI","Tree",C73="CBCH","Cavity",C73="COHA","Tree",C73="HOFI","Tree",C73="HOWR","Cavity",C73="OCWA","Ground",C73="PSFL","Cavity",C73="PUFI","Tree",C73="RUHU","Tree",C73="STJA","Tree",C73="WIWA","Ground",C73="WREN","Shrub",C73="BEWR","Cavity",C73="OATI","Cavity",C73="SPTO","Ground",C73="BUSH","Tree",C73="WBNU","Cavity",C73="DEJU","Ground",C73="LEGO","Tree",C73="CALT","Shrub")</f>
        <v>Cavity</v>
      </c>
      <c r="G73" s="23" t="str" cm="1">
        <f t="array" ref="G73">_xlfn.IFS(C73="ALHU","Open Woodland",C73="ANHU","Open Woodland",C73="ATFL","Open Woodland",C73="BLPH","Open Woodland",C73="BRCR","Forest",C73="CASJ","Scrub",C73="CAVI","Forest",C73="CBCH","Forest",C73="COHA","Forest",C73="HOFI","Towns",C73="HOWR","Open Woodland",C73="OCWA","Forest",C73="PSFL","Forest",C73="PUFI","Forest",C73="RUHU","Open Woodland",C73="STJA","Forest",C73="WIWA","Scrub",C73="WREN","Scrub",C73="BEWR","Open Woodland",C73="OATI","Open Woodland",C73="SPTO","Scrub",C73="BUSH","Scrub",C73="WBNU","Forest",C73="DEJU","Forest",C73="LEGO","Open Woodland",C73="CALT","Scrub")</f>
        <v>Forest</v>
      </c>
      <c r="H73" s="23">
        <v>4</v>
      </c>
      <c r="I73" s="23" t="s">
        <v>88</v>
      </c>
      <c r="J73" s="24">
        <v>9.6</v>
      </c>
      <c r="K73" s="24">
        <f>J73-$G$202</f>
        <v>9.6</v>
      </c>
      <c r="M73" s="23" t="s">
        <v>106</v>
      </c>
      <c r="N73" s="23">
        <v>1193</v>
      </c>
      <c r="O73" s="23">
        <v>3.0766404436703421</v>
      </c>
      <c r="P73" s="23" cm="1">
        <f t="array" ref="P73">_xlfn.IFS(A73="FIL",1271,A73="JSP",1046,A73="LFY",225,A73="SLP",209,A73="TUP",48,A73="CCP",16,A73="PRO",225,A73="WHO",145,A73="WDP",80)</f>
        <v>16</v>
      </c>
      <c r="Q73" s="23">
        <f>LOG10(P73)</f>
        <v>1.2041199826559248</v>
      </c>
      <c r="R73" s="23">
        <v>8</v>
      </c>
      <c r="S73" s="23">
        <v>3</v>
      </c>
      <c r="T73" s="23">
        <v>5</v>
      </c>
      <c r="U73" s="23">
        <v>8</v>
      </c>
      <c r="V73" s="23">
        <v>16</v>
      </c>
      <c r="W73" s="23">
        <v>7.4999999999999997E-2</v>
      </c>
      <c r="X73" s="23">
        <v>1.875121856</v>
      </c>
      <c r="Y73" s="23">
        <v>0.67987370000000003</v>
      </c>
      <c r="Z73" s="23">
        <v>0.81086570000000002</v>
      </c>
      <c r="AA73" s="23">
        <v>11.5</v>
      </c>
      <c r="AB73" s="23">
        <v>32</v>
      </c>
      <c r="AC73" s="23">
        <f>AA73+AB73</f>
        <v>43.5</v>
      </c>
      <c r="AD73" s="23">
        <v>18</v>
      </c>
      <c r="AE73" s="23">
        <v>0.82098765429999998</v>
      </c>
      <c r="AF73" s="23">
        <f>IF(OR(AH73=1,AI73=1,AJ73=1,AK73=1,AL73=1),1,0)</f>
        <v>0</v>
      </c>
      <c r="AG73" s="23">
        <f>IF(OR(AH73=1,AI73=1,AJ73=1),1,0)</f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1</v>
      </c>
      <c r="AN73" s="23">
        <v>0</v>
      </c>
    </row>
    <row r="74" spans="1:40">
      <c r="A74" s="23" t="s">
        <v>84</v>
      </c>
      <c r="B74" s="23">
        <v>3</v>
      </c>
      <c r="C74" s="23" t="s">
        <v>96</v>
      </c>
      <c r="D74" s="23" t="str" cm="1">
        <f t="array" ref="D74">_xlfn.IFS(C74="ALHU","Nectarivore",C74="ANHU","Nectarivore",C74="ATFL","Insectivore",C74="BLPH","Insectivore",C74="BRCR","Insectivore",C74="CASJ","Omnivore",C74="CAVI","Insectivore",C74="CBCH","Insectivore",C74="COHA","Carnivore",C74="HOFI","Granivore",C74="HOWR","Insectivore",C74="OCWA","Insectivore",C74="PSFL","Insectivore",C74="PUFI","Granivore",C74="RUHU","Nectarivore",C74="STJA","Omnivore",C74="WIWA","Insectivore",C74="WREN","Insectivore",C74="BEWR","Insectivore",C74="OATI","Insectivore",C74="SPTO","Omnivore",C74="BUSH","Insectivore",C74="WBNU","Insectivore",C74="DEJU","Granivore",C74="LEGO","Granivore",C74="CALT","Granivore")</f>
        <v>Granivore</v>
      </c>
      <c r="E74" s="23" t="str" cm="1">
        <f t="array" ref="E74">_xlfn.IFS(C74="ALHU","Foliage",C74="ANHU","Foliage",C74="ATFL","Aerial",C74="BLPH","Aerial",C74="BRCR","Bark",C74="CASJ","Ground",C74="CAVI","Foliage",C74="CBCH","Foliage",C74="COHA","Aerial",C74="HOFI","Ground",C74="HOWR","Foliage",C74="OCWA","Foliage",C74="PSFL","Aerial",C74="PUFI","Foliage",C74="RUHU","Foliage",C74="STJA","Ground",C74="WIWA","Foliage",C74="WREN","Foliage",C74="BEWR","Foliage",C74="OATI","Foliage",C74="SPTO","Ground",C74="BUSH","Foliage",C74="WBNU","Bark",C74="DEJU","Ground",C74="LEGO","Foliage",C74="CALT","Ground")</f>
        <v>Ground</v>
      </c>
      <c r="F74" s="23" t="str" cm="1">
        <f t="array" ref="F74">_xlfn.IFS(C74="ALHU","Shrub",C74="ANHU","Tree",C74="ATFL","Cavity",C74="BLPH","Cliff",C74="BRCR","Tree",C74="CASJ","Tree",C74="CAVI","Tree",C74="CBCH","Cavity",C74="COHA","Tree",C74="HOFI","Tree",C74="HOWR","Cavity",C74="OCWA","Ground",C74="PSFL","Cavity",C74="PUFI","Tree",C74="RUHU","Tree",C74="STJA","Tree",C74="WIWA","Ground",C74="WREN","Shrub",C74="BEWR","Cavity",C74="OATI","Cavity",C74="SPTO","Ground",C74="BUSH","Tree",C74="WBNU","Cavity",C74="DEJU","Ground",C74="LEGO","Tree",C74="CALT","Shrub")</f>
        <v>Ground</v>
      </c>
      <c r="G74" s="23" t="str" cm="1">
        <f t="array" ref="G74">_xlfn.IFS(C74="ALHU","Open Woodland",C74="ANHU","Open Woodland",C74="ATFL","Open Woodland",C74="BLPH","Open Woodland",C74="BRCR","Forest",C74="CASJ","Scrub",C74="CAVI","Forest",C74="CBCH","Forest",C74="COHA","Forest",C74="HOFI","Towns",C74="HOWR","Open Woodland",C74="OCWA","Forest",C74="PSFL","Forest",C74="PUFI","Forest",C74="RUHU","Open Woodland",C74="STJA","Forest",C74="WIWA","Scrub",C74="WREN","Scrub",C74="BEWR","Open Woodland",C74="OATI","Open Woodland",C74="SPTO","Scrub",C74="BUSH","Scrub",C74="WBNU","Forest",C74="DEJU","Forest",C74="LEGO","Open Woodland",C74="CALT","Scrub")</f>
        <v>Forest</v>
      </c>
      <c r="H74" s="23">
        <v>1</v>
      </c>
      <c r="I74" s="23" t="s">
        <v>88</v>
      </c>
      <c r="J74" s="24">
        <v>16.3</v>
      </c>
      <c r="K74" s="24">
        <f>J74-$G$196</f>
        <v>16.3</v>
      </c>
      <c r="M74" s="23" t="s">
        <v>100</v>
      </c>
      <c r="N74" s="23">
        <v>1193</v>
      </c>
      <c r="O74" s="23">
        <v>3.0766404436703421</v>
      </c>
      <c r="P74" s="23" cm="1">
        <f t="array" ref="P74">_xlfn.IFS(A74="FIL",1271,A74="JSP",1046,A74="LFY",225,A74="SLP",209,A74="TUP",48,A74="CCP",16,A74="PRO",225,A74="WHO",145,A74="WDP",80)</f>
        <v>16</v>
      </c>
      <c r="Q74" s="23">
        <f>LOG10(P74)</f>
        <v>1.2041199826559248</v>
      </c>
      <c r="R74" s="23">
        <v>8</v>
      </c>
      <c r="S74" s="23">
        <v>3</v>
      </c>
      <c r="T74" s="23">
        <v>5</v>
      </c>
      <c r="U74" s="23">
        <v>8</v>
      </c>
      <c r="V74" s="23">
        <v>16</v>
      </c>
      <c r="W74" s="23">
        <v>7.4999999999999997E-2</v>
      </c>
      <c r="X74" s="23">
        <v>1.875121856</v>
      </c>
      <c r="Y74" s="23">
        <v>0.67987370000000003</v>
      </c>
      <c r="Z74" s="23">
        <v>0.81086570000000002</v>
      </c>
      <c r="AA74" s="23">
        <v>11.5</v>
      </c>
      <c r="AB74" s="23">
        <v>32</v>
      </c>
      <c r="AC74" s="23">
        <f>AA74+AB74</f>
        <v>43.5</v>
      </c>
      <c r="AD74" s="23">
        <v>18</v>
      </c>
      <c r="AE74" s="23">
        <v>0.82098765429999998</v>
      </c>
      <c r="AF74" s="23">
        <f>IF(OR(AH74=1,AI74=1,AJ74=1,AK74=1,AL74=1),1,0)</f>
        <v>0</v>
      </c>
      <c r="AG74" s="23">
        <f>IF(OR(AH74=1,AI74=1,AJ74=1),1,0)</f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</row>
    <row r="75" spans="1:40">
      <c r="A75" s="23" t="s">
        <v>84</v>
      </c>
      <c r="B75" s="23">
        <v>3</v>
      </c>
      <c r="C75" s="23" t="s">
        <v>90</v>
      </c>
      <c r="D75" s="23" t="str" cm="1">
        <f t="array" ref="D75">_xlfn.IFS(C75="ALHU","Nectarivore",C75="ANHU","Nectarivore",C75="ATFL","Insectivore",C75="BLPH","Insectivore",C75="BRCR","Insectivore",C75="CASJ","Omnivore",C75="CAVI","Insectivore",C75="CBCH","Insectivore",C75="COHA","Carnivore",C75="HOFI","Granivore",C75="HOWR","Insectivore",C75="OCWA","Insectivore",C75="PSFL","Insectivore",C75="PUFI","Granivore",C75="RUHU","Nectarivore",C75="STJA","Omnivore",C75="WIWA","Insectivore",C75="WREN","Insectivore",C75="BEWR","Insectivore",C75="OATI","Insectivore",C75="SPTO","Omnivore",C75="BUSH","Insectivore",C75="WBNU","Insectivore",C75="DEJU","Granivore",C75="LEGO","Granivore",C75="CALT","Granivore")</f>
        <v>Insectivore</v>
      </c>
      <c r="E75" s="23" t="str" cm="1">
        <f t="array" ref="E75">_xlfn.IFS(C75="ALHU","Foliage",C75="ANHU","Foliage",C75="ATFL","Aerial",C75="BLPH","Aerial",C75="BRCR","Bark",C75="CASJ","Ground",C75="CAVI","Foliage",C75="CBCH","Foliage",C75="COHA","Aerial",C75="HOFI","Ground",C75="HOWR","Foliage",C75="OCWA","Foliage",C75="PSFL","Aerial",C75="PUFI","Foliage",C75="RUHU","Foliage",C75="STJA","Ground",C75="WIWA","Foliage",C75="WREN","Foliage",C75="BEWR","Foliage",C75="OATI","Foliage",C75="SPTO","Ground",C75="BUSH","Foliage",C75="WBNU","Bark",C75="DEJU","Ground",C75="LEGO","Foliage",C75="CALT","Ground")</f>
        <v>Foliage</v>
      </c>
      <c r="F75" s="23" t="str" cm="1">
        <f t="array" ref="F75">_xlfn.IFS(C75="ALHU","Shrub",C75="ANHU","Tree",C75="ATFL","Cavity",C75="BLPH","Cliff",C75="BRCR","Tree",C75="CASJ","Tree",C75="CAVI","Tree",C75="CBCH","Cavity",C75="COHA","Tree",C75="HOFI","Tree",C75="HOWR","Cavity",C75="OCWA","Ground",C75="PSFL","Cavity",C75="PUFI","Tree",C75="RUHU","Tree",C75="STJA","Tree",C75="WIWA","Ground",C75="WREN","Shrub",C75="BEWR","Cavity",C75="OATI","Cavity",C75="SPTO","Ground",C75="BUSH","Tree",C75="WBNU","Cavity",C75="DEJU","Ground",C75="LEGO","Tree",C75="CALT","Shrub")</f>
        <v>Tree</v>
      </c>
      <c r="G75" s="23" t="str" cm="1">
        <f t="array" ref="G75">_xlfn.IFS(C75="ALHU","Open Woodland",C75="ANHU","Open Woodland",C75="ATFL","Open Woodland",C75="BLPH","Open Woodland",C75="BRCR","Forest",C75="CASJ","Scrub",C75="CAVI","Forest",C75="CBCH","Forest",C75="COHA","Forest",C75="HOFI","Towns",C75="HOWR","Open Woodland",C75="OCWA","Forest",C75="PSFL","Forest",C75="PUFI","Forest",C75="RUHU","Open Woodland",C75="STJA","Forest",C75="WIWA","Scrub",C75="WREN","Scrub",C75="BEWR","Open Woodland",C75="OATI","Open Woodland",C75="SPTO","Scrub",C75="BUSH","Scrub",C75="WBNU","Forest",C75="DEJU","Forest",C75="LEGO","Open Woodland",C75="CALT","Scrub")</f>
        <v>Forest</v>
      </c>
      <c r="H75" s="23">
        <v>4</v>
      </c>
      <c r="I75" s="23" t="s">
        <v>92</v>
      </c>
      <c r="J75" s="24">
        <v>10.4</v>
      </c>
      <c r="K75" s="24">
        <f>J75-$G$194</f>
        <v>10.4</v>
      </c>
      <c r="M75" s="23" t="s">
        <v>93</v>
      </c>
      <c r="N75" s="23">
        <v>1193</v>
      </c>
      <c r="O75" s="23">
        <v>3.0766404436703421</v>
      </c>
      <c r="P75" s="23" cm="1">
        <f t="array" ref="P75">_xlfn.IFS(A75="FIL",1271,A75="JSP",1046,A75="LFY",225,A75="SLP",209,A75="TUP",48,A75="CCP",16,A75="PRO",225,A75="WHO",145,A75="WDP",80)</f>
        <v>16</v>
      </c>
      <c r="Q75" s="23">
        <f>LOG10(P75)</f>
        <v>1.2041199826559248</v>
      </c>
      <c r="R75" s="23">
        <v>8</v>
      </c>
      <c r="S75" s="23">
        <v>3</v>
      </c>
      <c r="T75" s="23">
        <v>5</v>
      </c>
      <c r="U75" s="23">
        <v>8</v>
      </c>
      <c r="V75" s="23">
        <v>16</v>
      </c>
      <c r="W75" s="23">
        <v>7.4999999999999997E-2</v>
      </c>
      <c r="X75" s="23">
        <v>1.875121856</v>
      </c>
      <c r="Y75" s="23">
        <v>0.67987370000000003</v>
      </c>
      <c r="Z75" s="23">
        <v>0.81086570000000002</v>
      </c>
      <c r="AA75" s="23">
        <v>11.5</v>
      </c>
      <c r="AB75" s="23">
        <v>32</v>
      </c>
      <c r="AC75" s="23">
        <f>AA75+AB75</f>
        <v>43.5</v>
      </c>
      <c r="AD75" s="23">
        <v>18</v>
      </c>
      <c r="AE75" s="23">
        <v>0.82098765429999998</v>
      </c>
      <c r="AF75" s="23">
        <f>IF(OR(AH75=1,AI75=1,AJ75=1,AK75=1,AL75=1),1,0)</f>
        <v>0</v>
      </c>
      <c r="AG75" s="23">
        <f>IF(OR(AH75=1,AI75=1,AJ75=1),1,0)</f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</row>
    <row r="76" spans="1:40">
      <c r="A76" s="23" t="s">
        <v>84</v>
      </c>
      <c r="B76" s="23">
        <v>3</v>
      </c>
      <c r="C76" s="23" t="s">
        <v>107</v>
      </c>
      <c r="D76" s="23" t="str" cm="1">
        <f t="array" ref="D76">_xlfn.IFS(C76="ALHU","Nectarivore",C76="ANHU","Nectarivore",C76="ATFL","Insectivore",C76="BLPH","Insectivore",C76="BRCR","Insectivore",C76="CASJ","Omnivore",C76="CAVI","Insectivore",C76="CBCH","Insectivore",C76="COHA","Carnivore",C76="HOFI","Granivore",C76="HOWR","Insectivore",C76="OCWA","Insectivore",C76="PSFL","Insectivore",C76="PUFI","Granivore",C76="RUHU","Nectarivore",C76="STJA","Omnivore",C76="WIWA","Insectivore",C76="WREN","Insectivore",C76="BEWR","Insectivore",C76="OATI","Insectivore",C76="SPTO","Omnivore",C76="BUSH","Insectivore",C76="WBNU","Insectivore",C76="DEJU","Granivore",C76="LEGO","Granivore",C76="CALT","Granivore")</f>
        <v>Granivore</v>
      </c>
      <c r="E76" s="23" t="str" cm="1">
        <f t="array" ref="E76">_xlfn.IFS(C76="ALHU","Foliage",C76="ANHU","Foliage",C76="ATFL","Aerial",C76="BLPH","Aerial",C76="BRCR","Bark",C76="CASJ","Ground",C76="CAVI","Foliage",C76="CBCH","Foliage",C76="COHA","Aerial",C76="HOFI","Ground",C76="HOWR","Foliage",C76="OCWA","Foliage",C76="PSFL","Aerial",C76="PUFI","Foliage",C76="RUHU","Foliage",C76="STJA","Ground",C76="WIWA","Foliage",C76="WREN","Foliage",C76="BEWR","Foliage",C76="OATI","Foliage",C76="SPTO","Ground",C76="BUSH","Foliage",C76="WBNU","Bark",C76="DEJU","Ground",C76="LEGO","Foliage",C76="CALT","Ground")</f>
        <v>Foliage</v>
      </c>
      <c r="F76" s="23" t="str" cm="1">
        <f t="array" ref="F76">_xlfn.IFS(C76="ALHU","Shrub",C76="ANHU","Tree",C76="ATFL","Cavity",C76="BLPH","Cliff",C76="BRCR","Tree",C76="CASJ","Tree",C76="CAVI","Tree",C76="CBCH","Cavity",C76="COHA","Tree",C76="HOFI","Tree",C76="HOWR","Cavity",C76="OCWA","Ground",C76="PSFL","Cavity",C76="PUFI","Tree",C76="RUHU","Tree",C76="STJA","Tree",C76="WIWA","Ground",C76="WREN","Shrub",C76="BEWR","Cavity",C76="OATI","Cavity",C76="SPTO","Ground",C76="BUSH","Tree",C76="WBNU","Cavity",C76="DEJU","Ground",C76="LEGO","Tree",C76="CALT","Shrub")</f>
        <v>Tree</v>
      </c>
      <c r="G76" s="23" t="str" cm="1">
        <f t="array" ref="G76">_xlfn.IFS(C76="ALHU","Open Woodland",C76="ANHU","Open Woodland",C76="ATFL","Open Woodland",C76="BLPH","Open Woodland",C76="BRCR","Forest",C76="CASJ","Scrub",C76="CAVI","Forest",C76="CBCH","Forest",C76="COHA","Forest",C76="HOFI","Towns",C76="HOWR","Open Woodland",C76="OCWA","Forest",C76="PSFL","Forest",C76="PUFI","Forest",C76="RUHU","Open Woodland",C76="STJA","Forest",C76="WIWA","Scrub",C76="WREN","Scrub",C76="BEWR","Open Woodland",C76="OATI","Open Woodland",C76="SPTO","Scrub",C76="BUSH","Scrub",C76="WBNU","Forest",C76="DEJU","Forest",C76="LEGO","Open Woodland",C76="CALT","Scrub")</f>
        <v>Forest</v>
      </c>
      <c r="H76" s="23">
        <v>4</v>
      </c>
      <c r="I76" s="23" t="s">
        <v>92</v>
      </c>
      <c r="J76" s="24">
        <v>21.5</v>
      </c>
      <c r="K76" s="24">
        <f>J76-$G$203</f>
        <v>21.5</v>
      </c>
      <c r="M76" s="23" t="s">
        <v>108</v>
      </c>
      <c r="N76" s="23">
        <v>1193</v>
      </c>
      <c r="O76" s="23">
        <v>3.0766404436703421</v>
      </c>
      <c r="P76" s="23" cm="1">
        <f t="array" ref="P76">_xlfn.IFS(A76="FIL",1271,A76="JSP",1046,A76="LFY",225,A76="SLP",209,A76="TUP",48,A76="CCP",16,A76="PRO",225,A76="WHO",145,A76="WDP",80)</f>
        <v>16</v>
      </c>
      <c r="Q76" s="23">
        <f>LOG10(P76)</f>
        <v>1.2041199826559248</v>
      </c>
      <c r="R76" s="23">
        <v>8</v>
      </c>
      <c r="S76" s="23">
        <v>3</v>
      </c>
      <c r="T76" s="23">
        <v>5</v>
      </c>
      <c r="U76" s="23">
        <v>8</v>
      </c>
      <c r="V76" s="23">
        <v>16</v>
      </c>
      <c r="W76" s="23">
        <v>7.4999999999999997E-2</v>
      </c>
      <c r="X76" s="23">
        <v>1.875121856</v>
      </c>
      <c r="Y76" s="23">
        <v>0.67987370000000003</v>
      </c>
      <c r="Z76" s="23">
        <v>0.81086570000000002</v>
      </c>
      <c r="AA76" s="23">
        <v>11.5</v>
      </c>
      <c r="AB76" s="23">
        <v>32</v>
      </c>
      <c r="AC76" s="23">
        <f>AA76+AB76</f>
        <v>43.5</v>
      </c>
      <c r="AD76" s="23">
        <v>18</v>
      </c>
      <c r="AE76" s="23">
        <v>0.82098765429999998</v>
      </c>
      <c r="AF76" s="23">
        <f>IF(OR(AH76=1,AI76=1,AJ76=1,AK76=1,AL76=1),1,0)</f>
        <v>0</v>
      </c>
      <c r="AG76" s="23">
        <f>IF(OR(AH76=1,AI76=1,AJ76=1),1,0)</f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</row>
    <row r="77" spans="1:40">
      <c r="A77" s="23" t="s">
        <v>84</v>
      </c>
      <c r="B77" s="23">
        <v>3</v>
      </c>
      <c r="C77" s="23" t="s">
        <v>96</v>
      </c>
      <c r="D77" s="23" t="str" cm="1">
        <f t="array" ref="D77">_xlfn.IFS(C77="ALHU","Nectarivore",C77="ANHU","Nectarivore",C77="ATFL","Insectivore",C77="BLPH","Insectivore",C77="BRCR","Insectivore",C77="CASJ","Omnivore",C77="CAVI","Insectivore",C77="CBCH","Insectivore",C77="COHA","Carnivore",C77="HOFI","Granivore",C77="HOWR","Insectivore",C77="OCWA","Insectivore",C77="PSFL","Insectivore",C77="PUFI","Granivore",C77="RUHU","Nectarivore",C77="STJA","Omnivore",C77="WIWA","Insectivore",C77="WREN","Insectivore",C77="BEWR","Insectivore",C77="OATI","Insectivore",C77="SPTO","Omnivore",C77="BUSH","Insectivore",C77="WBNU","Insectivore",C77="DEJU","Granivore",C77="LEGO","Granivore",C77="CALT","Granivore")</f>
        <v>Granivore</v>
      </c>
      <c r="E77" s="23" t="str" cm="1">
        <f t="array" ref="E77">_xlfn.IFS(C77="ALHU","Foliage",C77="ANHU","Foliage",C77="ATFL","Aerial",C77="BLPH","Aerial",C77="BRCR","Bark",C77="CASJ","Ground",C77="CAVI","Foliage",C77="CBCH","Foliage",C77="COHA","Aerial",C77="HOFI","Ground",C77="HOWR","Foliage",C77="OCWA","Foliage",C77="PSFL","Aerial",C77="PUFI","Foliage",C77="RUHU","Foliage",C77="STJA","Ground",C77="WIWA","Foliage",C77="WREN","Foliage",C77="BEWR","Foliage",C77="OATI","Foliage",C77="SPTO","Ground",C77="BUSH","Foliage",C77="WBNU","Bark",C77="DEJU","Ground",C77="LEGO","Foliage",C77="CALT","Ground")</f>
        <v>Ground</v>
      </c>
      <c r="F77" s="23" t="str" cm="1">
        <f t="array" ref="F77">_xlfn.IFS(C77="ALHU","Shrub",C77="ANHU","Tree",C77="ATFL","Cavity",C77="BLPH","Cliff",C77="BRCR","Tree",C77="CASJ","Tree",C77="CAVI","Tree",C77="CBCH","Cavity",C77="COHA","Tree",C77="HOFI","Tree",C77="HOWR","Cavity",C77="OCWA","Ground",C77="PSFL","Cavity",C77="PUFI","Tree",C77="RUHU","Tree",C77="STJA","Tree",C77="WIWA","Ground",C77="WREN","Shrub",C77="BEWR","Cavity",C77="OATI","Cavity",C77="SPTO","Ground",C77="BUSH","Tree",C77="WBNU","Cavity",C77="DEJU","Ground",C77="LEGO","Tree",C77="CALT","Shrub")</f>
        <v>Ground</v>
      </c>
      <c r="G77" s="23" t="str" cm="1">
        <f t="array" ref="G77">_xlfn.IFS(C77="ALHU","Open Woodland",C77="ANHU","Open Woodland",C77="ATFL","Open Woodland",C77="BLPH","Open Woodland",C77="BRCR","Forest",C77="CASJ","Scrub",C77="CAVI","Forest",C77="CBCH","Forest",C77="COHA","Forest",C77="HOFI","Towns",C77="HOWR","Open Woodland",C77="OCWA","Forest",C77="PSFL","Forest",C77="PUFI","Forest",C77="RUHU","Open Woodland",C77="STJA","Forest",C77="WIWA","Scrub",C77="WREN","Scrub",C77="BEWR","Open Woodland",C77="OATI","Open Woodland",C77="SPTO","Scrub",C77="BUSH","Scrub",C77="WBNU","Forest",C77="DEJU","Forest",C77="LEGO","Open Woodland",C77="CALT","Scrub")</f>
        <v>Forest</v>
      </c>
      <c r="H77" s="23">
        <v>4</v>
      </c>
      <c r="I77" s="23" t="s">
        <v>88</v>
      </c>
      <c r="J77" s="24">
        <v>16.399999999999999</v>
      </c>
      <c r="K77" s="24">
        <f>J77-$G$196</f>
        <v>16.399999999999999</v>
      </c>
      <c r="M77" s="23" t="s">
        <v>101</v>
      </c>
      <c r="N77" s="23">
        <v>1193</v>
      </c>
      <c r="O77" s="23">
        <v>3.0766404436703421</v>
      </c>
      <c r="P77" s="23" cm="1">
        <f t="array" ref="P77">_xlfn.IFS(A77="FIL",1271,A77="JSP",1046,A77="LFY",225,A77="SLP",209,A77="TUP",48,A77="CCP",16,A77="PRO",225,A77="WHO",145,A77="WDP",80)</f>
        <v>16</v>
      </c>
      <c r="Q77" s="23">
        <f>LOG10(P77)</f>
        <v>1.2041199826559248</v>
      </c>
      <c r="R77" s="23">
        <v>8</v>
      </c>
      <c r="S77" s="23">
        <v>3</v>
      </c>
      <c r="T77" s="23">
        <v>5</v>
      </c>
      <c r="U77" s="23">
        <v>8</v>
      </c>
      <c r="V77" s="23">
        <v>16</v>
      </c>
      <c r="W77" s="23">
        <v>7.4999999999999997E-2</v>
      </c>
      <c r="X77" s="23">
        <v>1.875121856</v>
      </c>
      <c r="Y77" s="23">
        <v>0.67987370000000003</v>
      </c>
      <c r="Z77" s="23">
        <v>0.81086570000000002</v>
      </c>
      <c r="AA77" s="23">
        <v>11.5</v>
      </c>
      <c r="AB77" s="23">
        <v>32</v>
      </c>
      <c r="AC77" s="23">
        <f>AA77+AB77</f>
        <v>43.5</v>
      </c>
      <c r="AD77" s="23">
        <v>18</v>
      </c>
      <c r="AE77" s="23">
        <v>0.82098765429999998</v>
      </c>
      <c r="AF77" s="23">
        <f>IF(OR(AH77=1,AI77=1,AJ77=1,AK77=1,AL77=1),1,0)</f>
        <v>1</v>
      </c>
      <c r="AG77" s="23">
        <f>IF(OR(AH77=1,AI77=1,AJ77=1),1,0)</f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1</v>
      </c>
      <c r="AM77" s="23">
        <v>0</v>
      </c>
      <c r="AN77" s="23">
        <v>0</v>
      </c>
    </row>
    <row r="78" spans="1:40">
      <c r="A78" s="23" t="s">
        <v>10</v>
      </c>
      <c r="B78" s="23">
        <v>4</v>
      </c>
      <c r="C78" s="23" t="s">
        <v>167</v>
      </c>
      <c r="D78" s="23" t="str" cm="1">
        <f t="array" ref="D78">_xlfn.IFS(C78="ALHU","Nectarivore",C78="ANHU","Nectarivore",C78="ATFL","Insectivore",C78="BLPH","Insectivore",C78="BRCR","Insectivore",C78="CASJ","Omnivore",C78="CAVI","Insectivore",C78="CBCH","Insectivore",C78="COHA","Carnivore",C78="HOFI","Granivore",C78="HOWR","Insectivore",C78="OCWA","Insectivore",C78="PSFL","Insectivore",C78="PUFI","Granivore",C78="RUHU","Nectarivore",C78="STJA","Omnivore",C78="WIWA","Insectivore",C78="WREN","Insectivore",C78="BEWR","Insectivore",C78="OATI","Insectivore",C78="SPTO","Omnivore",C78="BUSH","Insectivore",C78="WBNU","Insectivore",C78="DEJU","Granivore",C78="LEGO","Granivore",C78="CALT","Granivore")</f>
        <v>Omnivore</v>
      </c>
      <c r="E78" s="23" t="str" cm="1">
        <f t="array" ref="E78">_xlfn.IFS(C78="ALHU","Foliage",C78="ANHU","Foliage",C78="ATFL","Aerial",C78="BLPH","Aerial",C78="BRCR","Bark",C78="CASJ","Ground",C78="CAVI","Foliage",C78="CBCH","Foliage",C78="COHA","Aerial",C78="HOFI","Ground",C78="HOWR","Foliage",C78="OCWA","Foliage",C78="PSFL","Aerial",C78="PUFI","Foliage",C78="RUHU","Foliage",C78="STJA","Ground",C78="WIWA","Foliage",C78="WREN","Foliage",C78="BEWR","Foliage",C78="OATI","Foliage",C78="SPTO","Ground",C78="BUSH","Foliage",C78="WBNU","Bark",C78="DEJU","Ground",C78="LEGO","Foliage",C78="CALT","Ground")</f>
        <v>Ground</v>
      </c>
      <c r="F78" s="23" t="str" cm="1">
        <f t="array" ref="F78">_xlfn.IFS(C78="ALHU","Shrub",C78="ANHU","Tree",C78="ATFL","Cavity",C78="BLPH","Cliff",C78="BRCR","Tree",C78="CASJ","Tree",C78="CAVI","Tree",C78="CBCH","Cavity",C78="COHA","Tree",C78="HOFI","Tree",C78="HOWR","Cavity",C78="OCWA","Ground",C78="PSFL","Cavity",C78="PUFI","Tree",C78="RUHU","Tree",C78="STJA","Tree",C78="WIWA","Ground",C78="WREN","Shrub",C78="BEWR","Cavity",C78="OATI","Cavity",C78="SPTO","Ground",C78="BUSH","Tree",C78="WBNU","Cavity",C78="DEJU","Ground",C78="LEGO","Tree",C78="CALT","Shrub")</f>
        <v>Ground</v>
      </c>
      <c r="G78" s="23" t="str" cm="1">
        <f t="array" ref="G78">_xlfn.IFS(C78="ALHU","Open Woodland",C78="ANHU","Open Woodland",C78="ATFL","Open Woodland",C78="BLPH","Open Woodland",C78="BRCR","Forest",C78="CASJ","Scrub",C78="CAVI","Forest",C78="CBCH","Forest",C78="COHA","Forest",C78="HOFI","Towns",C78="HOWR","Open Woodland",C78="OCWA","Forest",C78="PSFL","Forest",C78="PUFI","Forest",C78="RUHU","Open Woodland",C78="STJA","Forest",C78="WIWA","Scrub",C78="WREN","Scrub",C78="BEWR","Open Woodland",C78="OATI","Open Woodland",C78="SPTO","Scrub",C78="BUSH","Scrub",C78="WBNU","Forest",C78="DEJU","Forest",C78="LEGO","Open Woodland",C78="CALT","Scrub")</f>
        <v>Scrub</v>
      </c>
      <c r="H78" s="23">
        <v>4</v>
      </c>
      <c r="I78" s="23" t="s">
        <v>88</v>
      </c>
      <c r="J78" s="24">
        <v>36.5</v>
      </c>
      <c r="K78" s="24">
        <f>J78-$G$204</f>
        <v>36.5</v>
      </c>
      <c r="M78" s="23" t="s">
        <v>187</v>
      </c>
      <c r="N78" s="23">
        <v>499</v>
      </c>
      <c r="O78" s="23">
        <v>2.6981005456233897</v>
      </c>
      <c r="P78" s="23" cm="1">
        <f t="array" ref="P78">_xlfn.IFS(A78="FIL",1271,A78="JSP",1046,A78="LFY",225,A78="SLP",209,A78="TUP",48,A78="CCP",16,A78="PRO",225,A78="WHO",145,A78="WDP",80)</f>
        <v>225</v>
      </c>
      <c r="Q78" s="23">
        <f>LOG10(P78)</f>
        <v>2.3521825181113627</v>
      </c>
      <c r="R78" s="23">
        <v>9</v>
      </c>
      <c r="S78" s="23">
        <v>2</v>
      </c>
      <c r="T78" s="23">
        <v>6</v>
      </c>
      <c r="U78" s="23">
        <v>8</v>
      </c>
      <c r="V78" s="23">
        <v>17</v>
      </c>
      <c r="W78" s="23">
        <v>0.1</v>
      </c>
      <c r="X78" s="23">
        <v>2.1065773330000002</v>
      </c>
      <c r="Y78" s="23">
        <v>0.44180330000000001</v>
      </c>
      <c r="Z78" s="23">
        <v>1.366249</v>
      </c>
      <c r="AA78" s="23">
        <v>1</v>
      </c>
      <c r="AB78" s="23">
        <v>5.2</v>
      </c>
      <c r="AC78" s="23">
        <f>AA78+AB78</f>
        <v>6.2</v>
      </c>
      <c r="AD78" s="23">
        <v>14</v>
      </c>
      <c r="AE78" s="23">
        <v>0.86734693880000002</v>
      </c>
      <c r="AF78" s="23">
        <f>IF(OR(AH78=1,AI78=1,AJ78=1,AK78=1,AL78=1),1,0)</f>
        <v>0</v>
      </c>
      <c r="AG78" s="23">
        <f>IF(OR(AH78=1,AI78=1,AJ78=1),1,0)</f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</row>
    <row r="79" spans="1:40">
      <c r="A79" s="23" t="s">
        <v>10</v>
      </c>
      <c r="B79" s="23">
        <v>4</v>
      </c>
      <c r="C79" s="23" t="s">
        <v>184</v>
      </c>
      <c r="D79" s="23" t="str" cm="1">
        <f t="array" ref="D79">_xlfn.IFS(C79="ALHU","Nectarivore",C79="ANHU","Nectarivore",C79="ATFL","Insectivore",C79="BLPH","Insectivore",C79="BRCR","Insectivore",C79="CASJ","Omnivore",C79="CAVI","Insectivore",C79="CBCH","Insectivore",C79="COHA","Carnivore",C79="HOFI","Granivore",C79="HOWR","Insectivore",C79="OCWA","Insectivore",C79="PSFL","Insectivore",C79="PUFI","Granivore",C79="RUHU","Nectarivore",C79="STJA","Omnivore",C79="WIWA","Insectivore",C79="WREN","Insectivore",C79="BEWR","Insectivore",C79="OATI","Insectivore",C79="SPTO","Omnivore",C79="BUSH","Insectivore",C79="WBNU","Insectivore",C79="DEJU","Granivore",C79="LEGO","Granivore",C79="CALT","Granivore")</f>
        <v>Insectivore</v>
      </c>
      <c r="E79" s="23" t="str" cm="1">
        <f t="array" ref="E79">_xlfn.IFS(C79="ALHU","Foliage",C79="ANHU","Foliage",C79="ATFL","Aerial",C79="BLPH","Aerial",C79="BRCR","Bark",C79="CASJ","Ground",C79="CAVI","Foliage",C79="CBCH","Foliage",C79="COHA","Aerial",C79="HOFI","Ground",C79="HOWR","Foliage",C79="OCWA","Foliage",C79="PSFL","Aerial",C79="PUFI","Foliage",C79="RUHU","Foliage",C79="STJA","Ground",C79="WIWA","Foliage",C79="WREN","Foliage",C79="BEWR","Foliage",C79="OATI","Foliage",C79="SPTO","Ground",C79="BUSH","Foliage",C79="WBNU","Bark",C79="DEJU","Ground",C79="LEGO","Foliage",C79="CALT","Ground")</f>
        <v>Foliage</v>
      </c>
      <c r="F79" s="23" t="str" cm="1">
        <f t="array" ref="F79">_xlfn.IFS(C79="ALHU","Shrub",C79="ANHU","Tree",C79="ATFL","Cavity",C79="BLPH","Cliff",C79="BRCR","Tree",C79="CASJ","Tree",C79="CAVI","Tree",C79="CBCH","Cavity",C79="COHA","Tree",C79="HOFI","Tree",C79="HOWR","Cavity",C79="OCWA","Ground",C79="PSFL","Cavity",C79="PUFI","Tree",C79="RUHU","Tree",C79="STJA","Tree",C79="WIWA","Ground",C79="WREN","Shrub",C79="BEWR","Cavity",C79="OATI","Cavity",C79="SPTO","Ground",C79="BUSH","Tree",C79="WBNU","Cavity",C79="DEJU","Ground",C79="LEGO","Tree",C79="CALT","Shrub")</f>
        <v>Cavity</v>
      </c>
      <c r="G79" s="23" t="str" cm="1">
        <f t="array" ref="G79">_xlfn.IFS(C79="ALHU","Open Woodland",C79="ANHU","Open Woodland",C79="ATFL","Open Woodland",C79="BLPH","Open Woodland",C79="BRCR","Forest",C79="CASJ","Scrub",C79="CAVI","Forest",C79="CBCH","Forest",C79="COHA","Forest",C79="HOFI","Towns",C79="HOWR","Open Woodland",C79="OCWA","Forest",C79="PSFL","Forest",C79="PUFI","Forest",C79="RUHU","Open Woodland",C79="STJA","Forest",C79="WIWA","Scrub",C79="WREN","Scrub",C79="BEWR","Open Woodland",C79="OATI","Open Woodland",C79="SPTO","Scrub",C79="BUSH","Scrub",C79="WBNU","Forest",C79="DEJU","Forest",C79="LEGO","Open Woodland",C79="CALT","Scrub")</f>
        <v>Open Woodland</v>
      </c>
      <c r="H79" s="23">
        <v>2</v>
      </c>
      <c r="I79" s="23" t="s">
        <v>88</v>
      </c>
      <c r="J79" s="24">
        <v>16</v>
      </c>
      <c r="K79" s="24" t="e">
        <f>J79-G144</f>
        <v>#VALUE!</v>
      </c>
      <c r="M79" s="23" t="s">
        <v>185</v>
      </c>
      <c r="N79" s="23">
        <v>499</v>
      </c>
      <c r="O79" s="23">
        <v>2.6981005456233897</v>
      </c>
      <c r="P79" s="23" cm="1">
        <f t="array" ref="P79">_xlfn.IFS(A79="FIL",1271,A79="JSP",1046,A79="LFY",225,A79="SLP",209,A79="TUP",48,A79="CCP",16,A79="PRO",225,A79="WHO",145,A79="WDP",80)</f>
        <v>225</v>
      </c>
      <c r="Q79" s="23">
        <f>LOG10(P79)</f>
        <v>2.3521825181113627</v>
      </c>
      <c r="R79" s="23">
        <v>9</v>
      </c>
      <c r="S79" s="23">
        <v>2</v>
      </c>
      <c r="T79" s="23">
        <v>6</v>
      </c>
      <c r="U79" s="23">
        <v>8</v>
      </c>
      <c r="V79" s="23">
        <v>17</v>
      </c>
      <c r="W79" s="23">
        <v>0.1</v>
      </c>
      <c r="X79" s="23">
        <v>2.1065773330000002</v>
      </c>
      <c r="Y79" s="23">
        <v>0.44180330000000001</v>
      </c>
      <c r="Z79" s="23">
        <v>1.366249</v>
      </c>
      <c r="AA79" s="23">
        <v>1</v>
      </c>
      <c r="AB79" s="23">
        <v>5.2</v>
      </c>
      <c r="AC79" s="23">
        <f>AA79+AB79</f>
        <v>6.2</v>
      </c>
      <c r="AD79" s="23">
        <v>14</v>
      </c>
      <c r="AE79" s="23">
        <v>0.86734693880000002</v>
      </c>
      <c r="AF79" s="23">
        <f>IF(OR(AH79=1,AI79=1,AJ79=1,AK79=1,AL79=1),1,0)</f>
        <v>0</v>
      </c>
      <c r="AG79" s="23">
        <f>IF(OR(AH79=1,AI79=1,AJ79=1),1,0)</f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</row>
    <row r="80" spans="1:40">
      <c r="A80" s="23" t="s">
        <v>10</v>
      </c>
      <c r="B80" s="23">
        <v>4</v>
      </c>
      <c r="C80" s="23" t="s">
        <v>177</v>
      </c>
      <c r="D80" s="23" t="str" cm="1">
        <f t="array" ref="D80">_xlfn.IFS(C80="ALHU","Nectarivore",C80="ANHU","Nectarivore",C80="ATFL","Insectivore",C80="BLPH","Insectivore",C80="BRCR","Insectivore",C80="CASJ","Omnivore",C80="CAVI","Insectivore",C80="CBCH","Insectivore",C80="COHA","Carnivore",C80="HOFI","Granivore",C80="HOWR","Insectivore",C80="OCWA","Insectivore",C80="PSFL","Insectivore",C80="PUFI","Granivore",C80="RUHU","Nectarivore",C80="STJA","Omnivore",C80="WIWA","Insectivore",C80="WREN","Insectivore",C80="BEWR","Insectivore",C80="OATI","Insectivore",C80="SPTO","Omnivore",C80="BUSH","Insectivore",C80="WBNU","Insectivore",C80="DEJU","Granivore",C80="LEGO","Granivore",C80="CALT","Granivore")</f>
        <v>Granivore</v>
      </c>
      <c r="E80" s="23" t="str" cm="1">
        <f t="array" ref="E80">_xlfn.IFS(C80="ALHU","Foliage",C80="ANHU","Foliage",C80="ATFL","Aerial",C80="BLPH","Aerial",C80="BRCR","Bark",C80="CASJ","Ground",C80="CAVI","Foliage",C80="CBCH","Foliage",C80="COHA","Aerial",C80="HOFI","Ground",C80="HOWR","Foliage",C80="OCWA","Foliage",C80="PSFL","Aerial",C80="PUFI","Foliage",C80="RUHU","Foliage",C80="STJA","Ground",C80="WIWA","Foliage",C80="WREN","Foliage",C80="BEWR","Foliage",C80="OATI","Foliage",C80="SPTO","Ground",C80="BUSH","Foliage",C80="WBNU","Bark",C80="DEJU","Ground",C80="LEGO","Foliage",C80="CALT","Ground")</f>
        <v>Ground</v>
      </c>
      <c r="F80" s="23" t="str" cm="1">
        <f t="array" ref="F80">_xlfn.IFS(C80="ALHU","Shrub",C80="ANHU","Tree",C80="ATFL","Cavity",C80="BLPH","Cliff",C80="BRCR","Tree",C80="CASJ","Tree",C80="CAVI","Tree",C80="CBCH","Cavity",C80="COHA","Tree",C80="HOFI","Tree",C80="HOWR","Cavity",C80="OCWA","Ground",C80="PSFL","Cavity",C80="PUFI","Tree",C80="RUHU","Tree",C80="STJA","Tree",C80="WIWA","Ground",C80="WREN","Shrub",C80="BEWR","Cavity",C80="OATI","Cavity",C80="SPTO","Ground",C80="BUSH","Tree",C80="WBNU","Cavity",C80="DEJU","Ground",C80="LEGO","Tree",C80="CALT","Shrub")</f>
        <v>Shrub</v>
      </c>
      <c r="G80" s="23" t="str" cm="1">
        <f t="array" ref="G80">_xlfn.IFS(C80="ALHU","Open Woodland",C80="ANHU","Open Woodland",C80="ATFL","Open Woodland",C80="BLPH","Open Woodland",C80="BRCR","Forest",C80="CASJ","Scrub",C80="CAVI","Forest",C80="CBCH","Forest",C80="COHA","Forest",C80="HOFI","Towns",C80="HOWR","Open Woodland",C80="OCWA","Forest",C80="PSFL","Forest",C80="PUFI","Forest",C80="RUHU","Open Woodland",C80="STJA","Forest",C80="WIWA","Scrub",C80="WREN","Scrub",C80="BEWR","Open Woodland",C80="OATI","Open Woodland",C80="SPTO","Scrub",C80="BUSH","Scrub",C80="WBNU","Forest",C80="DEJU","Forest",C80="LEGO","Open Woodland",C80="CALT","Scrub")</f>
        <v>Scrub</v>
      </c>
      <c r="H80" s="23">
        <v>1</v>
      </c>
      <c r="I80" s="23" t="s">
        <v>88</v>
      </c>
      <c r="J80" s="24">
        <v>54.1</v>
      </c>
      <c r="K80" s="24">
        <f>J80-$G$192</f>
        <v>54.1</v>
      </c>
      <c r="M80" s="23" t="s">
        <v>178</v>
      </c>
      <c r="N80" s="23">
        <v>499</v>
      </c>
      <c r="O80" s="23">
        <v>2.6981005456233897</v>
      </c>
      <c r="P80" s="23" cm="1">
        <f t="array" ref="P80">_xlfn.IFS(A80="FIL",1271,A80="JSP",1046,A80="LFY",225,A80="SLP",209,A80="TUP",48,A80="CCP",16,A80="PRO",225,A80="WHO",145,A80="WDP",80)</f>
        <v>225</v>
      </c>
      <c r="Q80" s="23">
        <f>LOG10(P80)</f>
        <v>2.3521825181113627</v>
      </c>
      <c r="R80" s="23">
        <v>9</v>
      </c>
      <c r="S80" s="23">
        <v>2</v>
      </c>
      <c r="T80" s="23">
        <v>6</v>
      </c>
      <c r="U80" s="23">
        <v>8</v>
      </c>
      <c r="V80" s="23">
        <v>17</v>
      </c>
      <c r="W80" s="23">
        <v>0.1</v>
      </c>
      <c r="X80" s="23">
        <v>2.1065773330000002</v>
      </c>
      <c r="Y80" s="23">
        <v>0.44180330000000001</v>
      </c>
      <c r="Z80" s="23">
        <v>1.366249</v>
      </c>
      <c r="AA80" s="23">
        <v>1</v>
      </c>
      <c r="AB80" s="23">
        <v>5.2</v>
      </c>
      <c r="AC80" s="23">
        <f>AA80+AB80</f>
        <v>6.2</v>
      </c>
      <c r="AD80" s="23">
        <v>14</v>
      </c>
      <c r="AE80" s="23">
        <v>0.86734693880000002</v>
      </c>
      <c r="AF80" s="23">
        <f>IF(OR(AH80=1,AI80=1,AJ80=1,AK80=1,AL80=1),1,0)</f>
        <v>0</v>
      </c>
      <c r="AG80" s="23">
        <f>IF(OR(AH80=1,AI80=1,AJ80=1),1,0)</f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</row>
    <row r="81" spans="1:40">
      <c r="A81" s="23" t="s">
        <v>10</v>
      </c>
      <c r="B81" s="23">
        <v>4</v>
      </c>
      <c r="C81" s="23" t="s">
        <v>184</v>
      </c>
      <c r="D81" s="23" t="str" cm="1">
        <f t="array" ref="D81">_xlfn.IFS(C81="ALHU","Nectarivore",C81="ANHU","Nectarivore",C81="ATFL","Insectivore",C81="BLPH","Insectivore",C81="BRCR","Insectivore",C81="CASJ","Omnivore",C81="CAVI","Insectivore",C81="CBCH","Insectivore",C81="COHA","Carnivore",C81="HOFI","Granivore",C81="HOWR","Insectivore",C81="OCWA","Insectivore",C81="PSFL","Insectivore",C81="PUFI","Granivore",C81="RUHU","Nectarivore",C81="STJA","Omnivore",C81="WIWA","Insectivore",C81="WREN","Insectivore",C81="BEWR","Insectivore",C81="OATI","Insectivore",C81="SPTO","Omnivore",C81="BUSH","Insectivore",C81="WBNU","Insectivore",C81="DEJU","Granivore",C81="LEGO","Granivore",C81="CALT","Granivore")</f>
        <v>Insectivore</v>
      </c>
      <c r="E81" s="23" t="str" cm="1">
        <f t="array" ref="E81">_xlfn.IFS(C81="ALHU","Foliage",C81="ANHU","Foliage",C81="ATFL","Aerial",C81="BLPH","Aerial",C81="BRCR","Bark",C81="CASJ","Ground",C81="CAVI","Foliage",C81="CBCH","Foliage",C81="COHA","Aerial",C81="HOFI","Ground",C81="HOWR","Foliage",C81="OCWA","Foliage",C81="PSFL","Aerial",C81="PUFI","Foliage",C81="RUHU","Foliage",C81="STJA","Ground",C81="WIWA","Foliage",C81="WREN","Foliage",C81="BEWR","Foliage",C81="OATI","Foliage",C81="SPTO","Ground",C81="BUSH","Foliage",C81="WBNU","Bark",C81="DEJU","Ground",C81="LEGO","Foliage",C81="CALT","Ground")</f>
        <v>Foliage</v>
      </c>
      <c r="F81" s="23" t="str" cm="1">
        <f t="array" ref="F81">_xlfn.IFS(C81="ALHU","Shrub",C81="ANHU","Tree",C81="ATFL","Cavity",C81="BLPH","Cliff",C81="BRCR","Tree",C81="CASJ","Tree",C81="CAVI","Tree",C81="CBCH","Cavity",C81="COHA","Tree",C81="HOFI","Tree",C81="HOWR","Cavity",C81="OCWA","Ground",C81="PSFL","Cavity",C81="PUFI","Tree",C81="RUHU","Tree",C81="STJA","Tree",C81="WIWA","Ground",C81="WREN","Shrub",C81="BEWR","Cavity",C81="OATI","Cavity",C81="SPTO","Ground",C81="BUSH","Tree",C81="WBNU","Cavity",C81="DEJU","Ground",C81="LEGO","Tree",C81="CALT","Shrub")</f>
        <v>Cavity</v>
      </c>
      <c r="G81" s="23" t="str" cm="1">
        <f t="array" ref="G81">_xlfn.IFS(C81="ALHU","Open Woodland",C81="ANHU","Open Woodland",C81="ATFL","Open Woodland",C81="BLPH","Open Woodland",C81="BRCR","Forest",C81="CASJ","Scrub",C81="CAVI","Forest",C81="CBCH","Forest",C81="COHA","Forest",C81="HOFI","Towns",C81="HOWR","Open Woodland",C81="OCWA","Forest",C81="PSFL","Forest",C81="PUFI","Forest",C81="RUHU","Open Woodland",C81="STJA","Forest",C81="WIWA","Scrub",C81="WREN","Scrub",C81="BEWR","Open Woodland",C81="OATI","Open Woodland",C81="SPTO","Scrub",C81="BUSH","Scrub",C81="WBNU","Forest",C81="DEJU","Forest",C81="LEGO","Open Woodland",C81="CALT","Scrub")</f>
        <v>Open Woodland</v>
      </c>
      <c r="H81" s="23">
        <v>1</v>
      </c>
      <c r="I81" s="23" t="s">
        <v>88</v>
      </c>
      <c r="J81" s="24">
        <v>16.3</v>
      </c>
      <c r="K81" s="24" t="e">
        <f>J81-G146</f>
        <v>#VALUE!</v>
      </c>
      <c r="M81" s="23" t="s">
        <v>186</v>
      </c>
      <c r="N81" s="23">
        <v>499</v>
      </c>
      <c r="O81" s="23">
        <v>2.6981005456233897</v>
      </c>
      <c r="P81" s="23" cm="1">
        <f t="array" ref="P81">_xlfn.IFS(A81="FIL",1271,A81="JSP",1046,A81="LFY",225,A81="SLP",209,A81="TUP",48,A81="CCP",16,A81="PRO",225,A81="WHO",145,A81="WDP",80)</f>
        <v>225</v>
      </c>
      <c r="Q81" s="23">
        <f>LOG10(P81)</f>
        <v>2.3521825181113627</v>
      </c>
      <c r="R81" s="23">
        <v>9</v>
      </c>
      <c r="S81" s="23">
        <v>2</v>
      </c>
      <c r="T81" s="23">
        <v>6</v>
      </c>
      <c r="U81" s="23">
        <v>8</v>
      </c>
      <c r="V81" s="23">
        <v>17</v>
      </c>
      <c r="W81" s="23">
        <v>0.1</v>
      </c>
      <c r="X81" s="23">
        <v>2.1065773330000002</v>
      </c>
      <c r="Y81" s="23">
        <v>0.44180330000000001</v>
      </c>
      <c r="Z81" s="23">
        <v>1.366249</v>
      </c>
      <c r="AA81" s="23">
        <v>1</v>
      </c>
      <c r="AB81" s="23">
        <v>5.2</v>
      </c>
      <c r="AC81" s="23">
        <f>AA81+AB81</f>
        <v>6.2</v>
      </c>
      <c r="AD81" s="23">
        <v>14</v>
      </c>
      <c r="AE81" s="23">
        <v>0.86734693880000002</v>
      </c>
      <c r="AF81" s="23">
        <f>IF(OR(AH81=1,AI81=1,AJ81=1,AK81=1,AL81=1),1,0)</f>
        <v>0</v>
      </c>
      <c r="AG81" s="23">
        <f>IF(OR(AH81=1,AI81=1,AJ81=1),1,0)</f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</row>
    <row r="82" spans="1:40">
      <c r="A82" s="23" t="s">
        <v>10</v>
      </c>
      <c r="B82" s="23">
        <v>4</v>
      </c>
      <c r="C82" s="23" t="s">
        <v>123</v>
      </c>
      <c r="D82" s="23" t="str" cm="1">
        <f t="array" ref="D82">_xlfn.IFS(C82="ALHU","Nectarivore",C82="ANHU","Nectarivore",C82="ATFL","Insectivore",C82="BLPH","Insectivore",C82="BRCR","Insectivore",C82="CASJ","Omnivore",C82="CAVI","Insectivore",C82="CBCH","Insectivore",C82="COHA","Carnivore",C82="HOFI","Granivore",C82="HOWR","Insectivore",C82="OCWA","Insectivore",C82="PSFL","Insectivore",C82="PUFI","Granivore",C82="RUHU","Nectarivore",C82="STJA","Omnivore",C82="WIWA","Insectivore",C82="WREN","Insectivore",C82="BEWR","Insectivore",C82="OATI","Insectivore",C82="SPTO","Omnivore",C82="BUSH","Insectivore",C82="WBNU","Insectivore",C82="DEJU","Granivore",C82="LEGO","Granivore",C82="CALT","Granivore")</f>
        <v>Insectivore</v>
      </c>
      <c r="E82" s="23" t="str" cm="1">
        <f t="array" ref="E82">_xlfn.IFS(C82="ALHU","Foliage",C82="ANHU","Foliage",C82="ATFL","Aerial",C82="BLPH","Aerial",C82="BRCR","Bark",C82="CASJ","Ground",C82="CAVI","Foliage",C82="CBCH","Foliage",C82="COHA","Aerial",C82="HOFI","Ground",C82="HOWR","Foliage",C82="OCWA","Foliage",C82="PSFL","Aerial",C82="PUFI","Foliage",C82="RUHU","Foliage",C82="STJA","Ground",C82="WIWA","Foliage",C82="WREN","Foliage",C82="BEWR","Foliage",C82="OATI","Foliage",C82="SPTO","Ground",C82="BUSH","Foliage",C82="WBNU","Bark",C82="DEJU","Ground",C82="LEGO","Foliage",C82="CALT","Ground")</f>
        <v>Foliage</v>
      </c>
      <c r="F82" s="23" t="str" cm="1">
        <f t="array" ref="F82">_xlfn.IFS(C82="ALHU","Shrub",C82="ANHU","Tree",C82="ATFL","Cavity",C82="BLPH","Cliff",C82="BRCR","Tree",C82="CASJ","Tree",C82="CAVI","Tree",C82="CBCH","Cavity",C82="COHA","Tree",C82="HOFI","Tree",C82="HOWR","Cavity",C82="OCWA","Ground",C82="PSFL","Cavity",C82="PUFI","Tree",C82="RUHU","Tree",C82="STJA","Tree",C82="WIWA","Ground",C82="WREN","Shrub",C82="BEWR","Cavity",C82="OATI","Cavity",C82="SPTO","Ground",C82="BUSH","Tree",C82="WBNU","Cavity",C82="DEJU","Ground",C82="LEGO","Tree",C82="CALT","Shrub")</f>
        <v>Tree</v>
      </c>
      <c r="G82" s="23" t="str" cm="1">
        <f t="array" ref="G82">_xlfn.IFS(C82="ALHU","Open Woodland",C82="ANHU","Open Woodland",C82="ATFL","Open Woodland",C82="BLPH","Open Woodland",C82="BRCR","Forest",C82="CASJ","Scrub",C82="CAVI","Forest",C82="CBCH","Forest",C82="COHA","Forest",C82="HOFI","Towns",C82="HOWR","Open Woodland",C82="OCWA","Forest",C82="PSFL","Forest",C82="PUFI","Forest",C82="RUHU","Open Woodland",C82="STJA","Forest",C82="WIWA","Scrub",C82="WREN","Scrub",C82="BEWR","Open Woodland",C82="OATI","Open Woodland",C82="SPTO","Scrub",C82="BUSH","Scrub",C82="WBNU","Forest",C82="DEJU","Forest",C82="LEGO","Open Woodland",C82="CALT","Scrub")</f>
        <v>Scrub</v>
      </c>
      <c r="H82" s="23">
        <v>4</v>
      </c>
      <c r="I82" s="23" t="s">
        <v>88</v>
      </c>
      <c r="J82" s="24">
        <v>5.4</v>
      </c>
      <c r="K82" s="24">
        <f>J82-$G$191</f>
        <v>5.4</v>
      </c>
      <c r="M82" s="23" t="s">
        <v>176</v>
      </c>
      <c r="N82" s="23">
        <v>499</v>
      </c>
      <c r="O82" s="23">
        <v>2.6981005456233897</v>
      </c>
      <c r="P82" s="23" cm="1">
        <f t="array" ref="P82">_xlfn.IFS(A82="FIL",1271,A82="JSP",1046,A82="LFY",225,A82="SLP",209,A82="TUP",48,A82="CCP",16,A82="PRO",225,A82="WHO",145,A82="WDP",80)</f>
        <v>225</v>
      </c>
      <c r="Q82" s="23">
        <f>LOG10(P82)</f>
        <v>2.3521825181113627</v>
      </c>
      <c r="R82" s="23">
        <v>9</v>
      </c>
      <c r="S82" s="23">
        <v>2</v>
      </c>
      <c r="T82" s="23">
        <v>6</v>
      </c>
      <c r="U82" s="23">
        <v>8</v>
      </c>
      <c r="V82" s="23">
        <v>17</v>
      </c>
      <c r="W82" s="23">
        <v>0.1</v>
      </c>
      <c r="X82" s="23">
        <v>2.1065773330000002</v>
      </c>
      <c r="Y82" s="23">
        <v>0.44180330000000001</v>
      </c>
      <c r="Z82" s="23">
        <v>1.366249</v>
      </c>
      <c r="AA82" s="23">
        <v>1</v>
      </c>
      <c r="AB82" s="23">
        <v>5.2</v>
      </c>
      <c r="AC82" s="23">
        <f>AA82+AB82</f>
        <v>6.2</v>
      </c>
      <c r="AD82" s="23">
        <v>14</v>
      </c>
      <c r="AE82" s="23">
        <v>0.86734693880000002</v>
      </c>
      <c r="AF82" s="23">
        <f>IF(OR(AH82=1,AI82=1,AJ82=1,AK82=1,AL82=1),1,0)</f>
        <v>0</v>
      </c>
      <c r="AG82" s="23">
        <f>IF(OR(AH82=1,AI82=1,AJ82=1),1,0)</f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</row>
    <row r="83" spans="1:40">
      <c r="A83" s="23" t="s">
        <v>10</v>
      </c>
      <c r="B83" s="23">
        <v>4</v>
      </c>
      <c r="C83" s="23" t="s">
        <v>167</v>
      </c>
      <c r="D83" s="23" t="str" cm="1">
        <f t="array" ref="D83">_xlfn.IFS(C83="ALHU","Nectarivore",C83="ANHU","Nectarivore",C83="ATFL","Insectivore",C83="BLPH","Insectivore",C83="BRCR","Insectivore",C83="CASJ","Omnivore",C83="CAVI","Insectivore",C83="CBCH","Insectivore",C83="COHA","Carnivore",C83="HOFI","Granivore",C83="HOWR","Insectivore",C83="OCWA","Insectivore",C83="PSFL","Insectivore",C83="PUFI","Granivore",C83="RUHU","Nectarivore",C83="STJA","Omnivore",C83="WIWA","Insectivore",C83="WREN","Insectivore",C83="BEWR","Insectivore",C83="OATI","Insectivore",C83="SPTO","Omnivore",C83="BUSH","Insectivore",C83="WBNU","Insectivore",C83="DEJU","Granivore",C83="LEGO","Granivore",C83="CALT","Granivore")</f>
        <v>Omnivore</v>
      </c>
      <c r="E83" s="23" t="str" cm="1">
        <f t="array" ref="E83">_xlfn.IFS(C83="ALHU","Foliage",C83="ANHU","Foliage",C83="ATFL","Aerial",C83="BLPH","Aerial",C83="BRCR","Bark",C83="CASJ","Ground",C83="CAVI","Foliage",C83="CBCH","Foliage",C83="COHA","Aerial",C83="HOFI","Ground",C83="HOWR","Foliage",C83="OCWA","Foliage",C83="PSFL","Aerial",C83="PUFI","Foliage",C83="RUHU","Foliage",C83="STJA","Ground",C83="WIWA","Foliage",C83="WREN","Foliage",C83="BEWR","Foliage",C83="OATI","Foliage",C83="SPTO","Ground",C83="BUSH","Foliage",C83="WBNU","Bark",C83="DEJU","Ground",C83="LEGO","Foliage",C83="CALT","Ground")</f>
        <v>Ground</v>
      </c>
      <c r="F83" s="23" t="str" cm="1">
        <f t="array" ref="F83">_xlfn.IFS(C83="ALHU","Shrub",C83="ANHU","Tree",C83="ATFL","Cavity",C83="BLPH","Cliff",C83="BRCR","Tree",C83="CASJ","Tree",C83="CAVI","Tree",C83="CBCH","Cavity",C83="COHA","Tree",C83="HOFI","Tree",C83="HOWR","Cavity",C83="OCWA","Ground",C83="PSFL","Cavity",C83="PUFI","Tree",C83="RUHU","Tree",C83="STJA","Tree",C83="WIWA","Ground",C83="WREN","Shrub",C83="BEWR","Cavity",C83="OATI","Cavity",C83="SPTO","Ground",C83="BUSH","Tree",C83="WBNU","Cavity",C83="DEJU","Ground",C83="LEGO","Tree",C83="CALT","Shrub")</f>
        <v>Ground</v>
      </c>
      <c r="G83" s="23" t="str" cm="1">
        <f t="array" ref="G83">_xlfn.IFS(C83="ALHU","Open Woodland",C83="ANHU","Open Woodland",C83="ATFL","Open Woodland",C83="BLPH","Open Woodland",C83="BRCR","Forest",C83="CASJ","Scrub",C83="CAVI","Forest",C83="CBCH","Forest",C83="COHA","Forest",C83="HOFI","Towns",C83="HOWR","Open Woodland",C83="OCWA","Forest",C83="PSFL","Forest",C83="PUFI","Forest",C83="RUHU","Open Woodland",C83="STJA","Forest",C83="WIWA","Scrub",C83="WREN","Scrub",C83="BEWR","Open Woodland",C83="OATI","Open Woodland",C83="SPTO","Scrub",C83="BUSH","Scrub",C83="WBNU","Forest",C83="DEJU","Forest",C83="LEGO","Open Woodland",C83="CALT","Scrub")</f>
        <v>Scrub</v>
      </c>
      <c r="H83" s="23">
        <v>4</v>
      </c>
      <c r="I83" s="23" t="s">
        <v>92</v>
      </c>
      <c r="J83" s="24">
        <v>40.200000000000003</v>
      </c>
      <c r="K83" s="24">
        <f>J83-$G$204</f>
        <v>40.200000000000003</v>
      </c>
      <c r="M83" s="23" t="s">
        <v>188</v>
      </c>
      <c r="N83" s="23">
        <v>499</v>
      </c>
      <c r="O83" s="23">
        <v>2.6981005456233897</v>
      </c>
      <c r="P83" s="23" cm="1">
        <f t="array" ref="P83">_xlfn.IFS(A83="FIL",1271,A83="JSP",1046,A83="LFY",225,A83="SLP",209,A83="TUP",48,A83="CCP",16,A83="PRO",225,A83="WHO",145,A83="WDP",80)</f>
        <v>225</v>
      </c>
      <c r="Q83" s="23">
        <f>LOG10(P83)</f>
        <v>2.3521825181113627</v>
      </c>
      <c r="R83" s="23">
        <v>9</v>
      </c>
      <c r="S83" s="23">
        <v>2</v>
      </c>
      <c r="T83" s="23">
        <v>6</v>
      </c>
      <c r="U83" s="23">
        <v>8</v>
      </c>
      <c r="V83" s="23">
        <v>17</v>
      </c>
      <c r="W83" s="23">
        <v>0.1</v>
      </c>
      <c r="X83" s="23">
        <v>2.1065773330000002</v>
      </c>
      <c r="Y83" s="23">
        <v>0.44180330000000001</v>
      </c>
      <c r="Z83" s="23">
        <v>1.366249</v>
      </c>
      <c r="AA83" s="23">
        <v>1</v>
      </c>
      <c r="AB83" s="23">
        <v>5.2</v>
      </c>
      <c r="AC83" s="23">
        <f>AA83+AB83</f>
        <v>6.2</v>
      </c>
      <c r="AD83" s="23">
        <v>14</v>
      </c>
      <c r="AE83" s="23">
        <v>0.86734693880000002</v>
      </c>
      <c r="AF83" s="23">
        <f>IF(OR(AH83=1,AI83=1,AJ83=1,AK83=1,AL83=1),1,0)</f>
        <v>0</v>
      </c>
      <c r="AG83" s="23">
        <f>IF(OR(AH83=1,AI83=1,AJ83=1),1,0)</f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1</v>
      </c>
      <c r="AN83" s="23">
        <v>0</v>
      </c>
    </row>
    <row r="84" spans="1:40">
      <c r="A84" s="23" t="s">
        <v>10</v>
      </c>
      <c r="B84" s="23">
        <v>4</v>
      </c>
      <c r="C84" s="23" t="s">
        <v>182</v>
      </c>
      <c r="D84" s="23" t="str" cm="1">
        <f t="array" ref="D84">_xlfn.IFS(C84="ALHU","Nectarivore",C84="ANHU","Nectarivore",C84="ATFL","Insectivore",C84="BLPH","Insectivore",C84="BRCR","Insectivore",C84="CASJ","Omnivore",C84="CAVI","Insectivore",C84="CBCH","Insectivore",C84="COHA","Carnivore",C84="HOFI","Granivore",C84="HOWR","Insectivore",C84="OCWA","Insectivore",C84="PSFL","Insectivore",C84="PUFI","Granivore",C84="RUHU","Nectarivore",C84="STJA","Omnivore",C84="WIWA","Insectivore",C84="WREN","Insectivore",C84="BEWR","Insectivore",C84="OATI","Insectivore",C84="SPTO","Omnivore",C84="BUSH","Insectivore",C84="WBNU","Insectivore",C84="DEJU","Granivore",C84="LEGO","Granivore",C84="CALT","Granivore")</f>
        <v>Granivore</v>
      </c>
      <c r="E84" s="23" t="str" cm="1">
        <f t="array" ref="E84">_xlfn.IFS(C84="ALHU","Foliage",C84="ANHU","Foliage",C84="ATFL","Aerial",C84="BLPH","Aerial",C84="BRCR","Bark",C84="CASJ","Ground",C84="CAVI","Foliage",C84="CBCH","Foliage",C84="COHA","Aerial",C84="HOFI","Ground",C84="HOWR","Foliage",C84="OCWA","Foliage",C84="PSFL","Aerial",C84="PUFI","Foliage",C84="RUHU","Foliage",C84="STJA","Ground",C84="WIWA","Foliage",C84="WREN","Foliage",C84="BEWR","Foliage",C84="OATI","Foliage",C84="SPTO","Ground",C84="BUSH","Foliage",C84="WBNU","Bark",C84="DEJU","Ground",C84="LEGO","Foliage",C84="CALT","Ground")</f>
        <v>Foliage</v>
      </c>
      <c r="F84" s="23" t="str" cm="1">
        <f t="array" ref="F84">_xlfn.IFS(C84="ALHU","Shrub",C84="ANHU","Tree",C84="ATFL","Cavity",C84="BLPH","Cliff",C84="BRCR","Tree",C84="CASJ","Tree",C84="CAVI","Tree",C84="CBCH","Cavity",C84="COHA","Tree",C84="HOFI","Tree",C84="HOWR","Cavity",C84="OCWA","Ground",C84="PSFL","Cavity",C84="PUFI","Tree",C84="RUHU","Tree",C84="STJA","Tree",C84="WIWA","Ground",C84="WREN","Shrub",C84="BEWR","Cavity",C84="OATI","Cavity",C84="SPTO","Ground",C84="BUSH","Tree",C84="WBNU","Cavity",C84="DEJU","Ground",C84="LEGO","Tree",C84="CALT","Shrub")</f>
        <v>Tree</v>
      </c>
      <c r="G84" s="23" t="str" cm="1">
        <f t="array" ref="G84">_xlfn.IFS(C84="ALHU","Open Woodland",C84="ANHU","Open Woodland",C84="ATFL","Open Woodland",C84="BLPH","Open Woodland",C84="BRCR","Forest",C84="CASJ","Scrub",C84="CAVI","Forest",C84="CBCH","Forest",C84="COHA","Forest",C84="HOFI","Towns",C84="HOWR","Open Woodland",C84="OCWA","Forest",C84="PSFL","Forest",C84="PUFI","Forest",C84="RUHU","Open Woodland",C84="STJA","Forest",C84="WIWA","Scrub",C84="WREN","Scrub",C84="BEWR","Open Woodland",C84="OATI","Open Woodland",C84="SPTO","Scrub",C84="BUSH","Scrub",C84="WBNU","Forest",C84="DEJU","Forest",C84="LEGO","Open Woodland",C84="CALT","Scrub")</f>
        <v>Open Woodland</v>
      </c>
      <c r="H84" s="23">
        <v>2</v>
      </c>
      <c r="I84" s="23" t="s">
        <v>92</v>
      </c>
      <c r="J84" s="24">
        <v>8.6</v>
      </c>
      <c r="K84" s="24">
        <f>J84-$G$199</f>
        <v>8.6</v>
      </c>
      <c r="M84" s="23" t="s">
        <v>183</v>
      </c>
      <c r="N84" s="23">
        <v>499</v>
      </c>
      <c r="O84" s="23">
        <v>2.6981005456233897</v>
      </c>
      <c r="P84" s="23" cm="1">
        <f t="array" ref="P84">_xlfn.IFS(A84="FIL",1271,A84="JSP",1046,A84="LFY",225,A84="SLP",209,A84="TUP",48,A84="CCP",16,A84="PRO",225,A84="WHO",145,A84="WDP",80)</f>
        <v>225</v>
      </c>
      <c r="Q84" s="23">
        <f>LOG10(P84)</f>
        <v>2.3521825181113627</v>
      </c>
      <c r="R84" s="23">
        <v>9</v>
      </c>
      <c r="S84" s="23">
        <v>2</v>
      </c>
      <c r="T84" s="23">
        <v>6</v>
      </c>
      <c r="U84" s="23">
        <v>8</v>
      </c>
      <c r="V84" s="23">
        <v>17</v>
      </c>
      <c r="W84" s="23">
        <v>0.1</v>
      </c>
      <c r="X84" s="23">
        <v>2.1065773330000002</v>
      </c>
      <c r="Y84" s="23">
        <v>0.44180330000000001</v>
      </c>
      <c r="Z84" s="23">
        <v>1.366249</v>
      </c>
      <c r="AA84" s="23">
        <v>1</v>
      </c>
      <c r="AB84" s="23">
        <v>5.2</v>
      </c>
      <c r="AC84" s="23">
        <f>AA84+AB84</f>
        <v>6.2</v>
      </c>
      <c r="AD84" s="23">
        <v>14</v>
      </c>
      <c r="AE84" s="23">
        <v>0.86734693880000002</v>
      </c>
      <c r="AF84" s="23">
        <f>IF(OR(AH84=1,AI84=1,AJ84=1,AK84=1,AL84=1),1,0)</f>
        <v>0</v>
      </c>
      <c r="AG84" s="23">
        <f>IF(OR(AH84=1,AI84=1,AJ84=1),1,0)</f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</row>
    <row r="85" spans="1:40">
      <c r="A85" s="23" t="s">
        <v>10</v>
      </c>
      <c r="B85" s="23">
        <v>4</v>
      </c>
      <c r="C85" s="23" t="s">
        <v>96</v>
      </c>
      <c r="D85" s="23" t="str" cm="1">
        <f t="array" ref="D85">_xlfn.IFS(C85="ALHU","Nectarivore",C85="ANHU","Nectarivore",C85="ATFL","Insectivore",C85="BLPH","Insectivore",C85="BRCR","Insectivore",C85="CASJ","Omnivore",C85="CAVI","Insectivore",C85="CBCH","Insectivore",C85="COHA","Carnivore",C85="HOFI","Granivore",C85="HOWR","Insectivore",C85="OCWA","Insectivore",C85="PSFL","Insectivore",C85="PUFI","Granivore",C85="RUHU","Nectarivore",C85="STJA","Omnivore",C85="WIWA","Insectivore",C85="WREN","Insectivore",C85="BEWR","Insectivore",C85="OATI","Insectivore",C85="SPTO","Omnivore",C85="BUSH","Insectivore",C85="WBNU","Insectivore",C85="DEJU","Granivore",C85="LEGO","Granivore",C85="CALT","Granivore")</f>
        <v>Granivore</v>
      </c>
      <c r="E85" s="23" t="str" cm="1">
        <f t="array" ref="E85">_xlfn.IFS(C85="ALHU","Foliage",C85="ANHU","Foliage",C85="ATFL","Aerial",C85="BLPH","Aerial",C85="BRCR","Bark",C85="CASJ","Ground",C85="CAVI","Foliage",C85="CBCH","Foliage",C85="COHA","Aerial",C85="HOFI","Ground",C85="HOWR","Foliage",C85="OCWA","Foliage",C85="PSFL","Aerial",C85="PUFI","Foliage",C85="RUHU","Foliage",C85="STJA","Ground",C85="WIWA","Foliage",C85="WREN","Foliage",C85="BEWR","Foliage",C85="OATI","Foliage",C85="SPTO","Ground",C85="BUSH","Foliage",C85="WBNU","Bark",C85="DEJU","Ground",C85="LEGO","Foliage",C85="CALT","Ground")</f>
        <v>Ground</v>
      </c>
      <c r="F85" s="23" t="str" cm="1">
        <f t="array" ref="F85">_xlfn.IFS(C85="ALHU","Shrub",C85="ANHU","Tree",C85="ATFL","Cavity",C85="BLPH","Cliff",C85="BRCR","Tree",C85="CASJ","Tree",C85="CAVI","Tree",C85="CBCH","Cavity",C85="COHA","Tree",C85="HOFI","Tree",C85="HOWR","Cavity",C85="OCWA","Ground",C85="PSFL","Cavity",C85="PUFI","Tree",C85="RUHU","Tree",C85="STJA","Tree",C85="WIWA","Ground",C85="WREN","Shrub",C85="BEWR","Cavity",C85="OATI","Cavity",C85="SPTO","Ground",C85="BUSH","Tree",C85="WBNU","Cavity",C85="DEJU","Ground",C85="LEGO","Tree",C85="CALT","Shrub")</f>
        <v>Ground</v>
      </c>
      <c r="G85" s="23" t="str" cm="1">
        <f t="array" ref="G85">_xlfn.IFS(C85="ALHU","Open Woodland",C85="ANHU","Open Woodland",C85="ATFL","Open Woodland",C85="BLPH","Open Woodland",C85="BRCR","Forest",C85="CASJ","Scrub",C85="CAVI","Forest",C85="CBCH","Forest",C85="COHA","Forest",C85="HOFI","Towns",C85="HOWR","Open Woodland",C85="OCWA","Forest",C85="PSFL","Forest",C85="PUFI","Forest",C85="RUHU","Open Woodland",C85="STJA","Forest",C85="WIWA","Scrub",C85="WREN","Scrub",C85="BEWR","Open Woodland",C85="OATI","Open Woodland",C85="SPTO","Scrub",C85="BUSH","Scrub",C85="WBNU","Forest",C85="DEJU","Forest",C85="LEGO","Open Woodland",C85="CALT","Scrub")</f>
        <v>Forest</v>
      </c>
      <c r="H85" s="23">
        <v>1</v>
      </c>
      <c r="I85" s="23" t="s">
        <v>86</v>
      </c>
      <c r="J85" s="24">
        <v>15.7</v>
      </c>
      <c r="K85" s="24">
        <f>J85-$G$196</f>
        <v>15.7</v>
      </c>
      <c r="M85" s="23" t="s">
        <v>179</v>
      </c>
      <c r="N85" s="23">
        <v>499</v>
      </c>
      <c r="O85" s="23">
        <v>2.6981005456233897</v>
      </c>
      <c r="P85" s="23" cm="1">
        <f t="array" ref="P85">_xlfn.IFS(A85="FIL",1271,A85="JSP",1046,A85="LFY",225,A85="SLP",209,A85="TUP",48,A85="CCP",16,A85="PRO",225,A85="WHO",145,A85="WDP",80)</f>
        <v>225</v>
      </c>
      <c r="Q85" s="23">
        <f>LOG10(P85)</f>
        <v>2.3521825181113627</v>
      </c>
      <c r="R85" s="23">
        <v>9</v>
      </c>
      <c r="S85" s="23">
        <v>2</v>
      </c>
      <c r="T85" s="23">
        <v>6</v>
      </c>
      <c r="U85" s="23">
        <v>8</v>
      </c>
      <c r="V85" s="23">
        <v>17</v>
      </c>
      <c r="W85" s="23">
        <v>0.1</v>
      </c>
      <c r="X85" s="23">
        <v>2.1065773330000002</v>
      </c>
      <c r="Y85" s="23">
        <v>0.44180330000000001</v>
      </c>
      <c r="Z85" s="23">
        <v>1.366249</v>
      </c>
      <c r="AA85" s="23">
        <v>1</v>
      </c>
      <c r="AB85" s="23">
        <v>5.2</v>
      </c>
      <c r="AC85" s="23">
        <f>AA85+AB85</f>
        <v>6.2</v>
      </c>
      <c r="AD85" s="23">
        <v>14</v>
      </c>
      <c r="AE85" s="23">
        <v>0.86734693880000002</v>
      </c>
      <c r="AF85" s="23">
        <f>IF(OR(AH85=1,AI85=1,AJ85=1,AK85=1,AL85=1),1,0)</f>
        <v>0</v>
      </c>
      <c r="AG85" s="23">
        <f>IF(OR(AH85=1,AI85=1,AJ85=1),1,0)</f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</row>
    <row r="86" spans="1:40">
      <c r="A86" s="23" t="s">
        <v>10</v>
      </c>
      <c r="B86" s="23">
        <v>4</v>
      </c>
      <c r="C86" s="23" t="s">
        <v>96</v>
      </c>
      <c r="D86" s="23" t="str" cm="1">
        <f t="array" ref="D86">_xlfn.IFS(C86="ALHU","Nectarivore",C86="ANHU","Nectarivore",C86="ATFL","Insectivore",C86="BLPH","Insectivore",C86="BRCR","Insectivore",C86="CASJ","Omnivore",C86="CAVI","Insectivore",C86="CBCH","Insectivore",C86="COHA","Carnivore",C86="HOFI","Granivore",C86="HOWR","Insectivore",C86="OCWA","Insectivore",C86="PSFL","Insectivore",C86="PUFI","Granivore",C86="RUHU","Nectarivore",C86="STJA","Omnivore",C86="WIWA","Insectivore",C86="WREN","Insectivore",C86="BEWR","Insectivore",C86="OATI","Insectivore",C86="SPTO","Omnivore",C86="BUSH","Insectivore",C86="WBNU","Insectivore",C86="DEJU","Granivore",C86="LEGO","Granivore",C86="CALT","Granivore")</f>
        <v>Granivore</v>
      </c>
      <c r="E86" s="23" t="str" cm="1">
        <f t="array" ref="E86">_xlfn.IFS(C86="ALHU","Foliage",C86="ANHU","Foliage",C86="ATFL","Aerial",C86="BLPH","Aerial",C86="BRCR","Bark",C86="CASJ","Ground",C86="CAVI","Foliage",C86="CBCH","Foliage",C86="COHA","Aerial",C86="HOFI","Ground",C86="HOWR","Foliage",C86="OCWA","Foliage",C86="PSFL","Aerial",C86="PUFI","Foliage",C86="RUHU","Foliage",C86="STJA","Ground",C86="WIWA","Foliage",C86="WREN","Foliage",C86="BEWR","Foliage",C86="OATI","Foliage",C86="SPTO","Ground",C86="BUSH","Foliage",C86="WBNU","Bark",C86="DEJU","Ground",C86="LEGO","Foliage",C86="CALT","Ground")</f>
        <v>Ground</v>
      </c>
      <c r="F86" s="23" t="str" cm="1">
        <f t="array" ref="F86">_xlfn.IFS(C86="ALHU","Shrub",C86="ANHU","Tree",C86="ATFL","Cavity",C86="BLPH","Cliff",C86="BRCR","Tree",C86="CASJ","Tree",C86="CAVI","Tree",C86="CBCH","Cavity",C86="COHA","Tree",C86="HOFI","Tree",C86="HOWR","Cavity",C86="OCWA","Ground",C86="PSFL","Cavity",C86="PUFI","Tree",C86="RUHU","Tree",C86="STJA","Tree",C86="WIWA","Ground",C86="WREN","Shrub",C86="BEWR","Cavity",C86="OATI","Cavity",C86="SPTO","Ground",C86="BUSH","Tree",C86="WBNU","Cavity",C86="DEJU","Ground",C86="LEGO","Tree",C86="CALT","Shrub")</f>
        <v>Ground</v>
      </c>
      <c r="G86" s="23" t="str" cm="1">
        <f t="array" ref="G86">_xlfn.IFS(C86="ALHU","Open Woodland",C86="ANHU","Open Woodland",C86="ATFL","Open Woodland",C86="BLPH","Open Woodland",C86="BRCR","Forest",C86="CASJ","Scrub",C86="CAVI","Forest",C86="CBCH","Forest",C86="COHA","Forest",C86="HOFI","Towns",C86="HOWR","Open Woodland",C86="OCWA","Forest",C86="PSFL","Forest",C86="PUFI","Forest",C86="RUHU","Open Woodland",C86="STJA","Forest",C86="WIWA","Scrub",C86="WREN","Scrub",C86="BEWR","Open Woodland",C86="OATI","Open Woodland",C86="SPTO","Scrub",C86="BUSH","Scrub",C86="WBNU","Forest",C86="DEJU","Forest",C86="LEGO","Open Woodland",C86="CALT","Scrub")</f>
        <v>Forest</v>
      </c>
      <c r="H86" s="23">
        <v>4</v>
      </c>
      <c r="I86" s="23" t="s">
        <v>92</v>
      </c>
      <c r="J86" s="24">
        <v>17.2</v>
      </c>
      <c r="K86" s="24">
        <f>J86-$G$196</f>
        <v>17.2</v>
      </c>
      <c r="M86" s="23" t="s">
        <v>180</v>
      </c>
      <c r="N86" s="23">
        <v>499</v>
      </c>
      <c r="O86" s="23">
        <v>2.6981005456233897</v>
      </c>
      <c r="P86" s="23" cm="1">
        <f t="array" ref="P86">_xlfn.IFS(A86="FIL",1271,A86="JSP",1046,A86="LFY",225,A86="SLP",209,A86="TUP",48,A86="CCP",16,A86="PRO",225,A86="WHO",145,A86="WDP",80)</f>
        <v>225</v>
      </c>
      <c r="Q86" s="23">
        <f>LOG10(P86)</f>
        <v>2.3521825181113627</v>
      </c>
      <c r="R86" s="23">
        <v>9</v>
      </c>
      <c r="S86" s="23">
        <v>2</v>
      </c>
      <c r="T86" s="23">
        <v>6</v>
      </c>
      <c r="U86" s="23">
        <v>8</v>
      </c>
      <c r="V86" s="23">
        <v>17</v>
      </c>
      <c r="W86" s="23">
        <v>0.1</v>
      </c>
      <c r="X86" s="23">
        <v>2.1065773330000002</v>
      </c>
      <c r="Y86" s="23">
        <v>0.44180330000000001</v>
      </c>
      <c r="Z86" s="23">
        <v>1.366249</v>
      </c>
      <c r="AA86" s="23">
        <v>1</v>
      </c>
      <c r="AB86" s="23">
        <v>5.2</v>
      </c>
      <c r="AC86" s="23">
        <f>AA86+AB86</f>
        <v>6.2</v>
      </c>
      <c r="AD86" s="23">
        <v>14</v>
      </c>
      <c r="AE86" s="23">
        <v>0.86734693880000002</v>
      </c>
      <c r="AF86" s="23">
        <f>IF(OR(AH86=1,AI86=1,AJ86=1,AK86=1,AL86=1),1,0)</f>
        <v>0</v>
      </c>
      <c r="AG86" s="23">
        <f>IF(OR(AH86=1,AI86=1,AJ86=1),1,0)</f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</row>
    <row r="87" spans="1:40">
      <c r="A87" s="23" t="s">
        <v>10</v>
      </c>
      <c r="B87" s="23">
        <v>4</v>
      </c>
      <c r="C87" s="23" t="s">
        <v>96</v>
      </c>
      <c r="D87" s="23" t="str" cm="1">
        <f t="array" ref="D87">_xlfn.IFS(C87="ALHU","Nectarivore",C87="ANHU","Nectarivore",C87="ATFL","Insectivore",C87="BLPH","Insectivore",C87="BRCR","Insectivore",C87="CASJ","Omnivore",C87="CAVI","Insectivore",C87="CBCH","Insectivore",C87="COHA","Carnivore",C87="HOFI","Granivore",C87="HOWR","Insectivore",C87="OCWA","Insectivore",C87="PSFL","Insectivore",C87="PUFI","Granivore",C87="RUHU","Nectarivore",C87="STJA","Omnivore",C87="WIWA","Insectivore",C87="WREN","Insectivore",C87="BEWR","Insectivore",C87="OATI","Insectivore",C87="SPTO","Omnivore",C87="BUSH","Insectivore",C87="WBNU","Insectivore",C87="DEJU","Granivore",C87="LEGO","Granivore",C87="CALT","Granivore")</f>
        <v>Granivore</v>
      </c>
      <c r="E87" s="23" t="str" cm="1">
        <f t="array" ref="E87">_xlfn.IFS(C87="ALHU","Foliage",C87="ANHU","Foliage",C87="ATFL","Aerial",C87="BLPH","Aerial",C87="BRCR","Bark",C87="CASJ","Ground",C87="CAVI","Foliage",C87="CBCH","Foliage",C87="COHA","Aerial",C87="HOFI","Ground",C87="HOWR","Foliage",C87="OCWA","Foliage",C87="PSFL","Aerial",C87="PUFI","Foliage",C87="RUHU","Foliage",C87="STJA","Ground",C87="WIWA","Foliage",C87="WREN","Foliage",C87="BEWR","Foliage",C87="OATI","Foliage",C87="SPTO","Ground",C87="BUSH","Foliage",C87="WBNU","Bark",C87="DEJU","Ground",C87="LEGO","Foliage",C87="CALT","Ground")</f>
        <v>Ground</v>
      </c>
      <c r="F87" s="23" t="str" cm="1">
        <f t="array" ref="F87">_xlfn.IFS(C87="ALHU","Shrub",C87="ANHU","Tree",C87="ATFL","Cavity",C87="BLPH","Cliff",C87="BRCR","Tree",C87="CASJ","Tree",C87="CAVI","Tree",C87="CBCH","Cavity",C87="COHA","Tree",C87="HOFI","Tree",C87="HOWR","Cavity",C87="OCWA","Ground",C87="PSFL","Cavity",C87="PUFI","Tree",C87="RUHU","Tree",C87="STJA","Tree",C87="WIWA","Ground",C87="WREN","Shrub",C87="BEWR","Cavity",C87="OATI","Cavity",C87="SPTO","Ground",C87="BUSH","Tree",C87="WBNU","Cavity",C87="DEJU","Ground",C87="LEGO","Tree",C87="CALT","Shrub")</f>
        <v>Ground</v>
      </c>
      <c r="G87" s="23" t="str" cm="1">
        <f t="array" ref="G87">_xlfn.IFS(C87="ALHU","Open Woodland",C87="ANHU","Open Woodland",C87="ATFL","Open Woodland",C87="BLPH","Open Woodland",C87="BRCR","Forest",C87="CASJ","Scrub",C87="CAVI","Forest",C87="CBCH","Forest",C87="COHA","Forest",C87="HOFI","Towns",C87="HOWR","Open Woodland",C87="OCWA","Forest",C87="PSFL","Forest",C87="PUFI","Forest",C87="RUHU","Open Woodland",C87="STJA","Forest",C87="WIWA","Scrub",C87="WREN","Scrub",C87="BEWR","Open Woodland",C87="OATI","Open Woodland",C87="SPTO","Scrub",C87="BUSH","Scrub",C87="WBNU","Forest",C87="DEJU","Forest",C87="LEGO","Open Woodland",C87="CALT","Scrub")</f>
        <v>Forest</v>
      </c>
      <c r="H87" s="23">
        <v>1</v>
      </c>
      <c r="I87" s="23" t="s">
        <v>86</v>
      </c>
      <c r="J87" s="24">
        <v>16.7</v>
      </c>
      <c r="K87" s="24">
        <f>J87-$G$196</f>
        <v>16.7</v>
      </c>
      <c r="M87" s="23" t="s">
        <v>181</v>
      </c>
      <c r="N87" s="23">
        <v>499</v>
      </c>
      <c r="O87" s="23">
        <v>2.6981005456233897</v>
      </c>
      <c r="P87" s="23" cm="1">
        <f t="array" ref="P87">_xlfn.IFS(A87="FIL",1271,A87="JSP",1046,A87="LFY",225,A87="SLP",209,A87="TUP",48,A87="CCP",16,A87="PRO",225,A87="WHO",145,A87="WDP",80)</f>
        <v>225</v>
      </c>
      <c r="Q87" s="23">
        <f>LOG10(P87)</f>
        <v>2.3521825181113627</v>
      </c>
      <c r="R87" s="23">
        <v>9</v>
      </c>
      <c r="S87" s="23">
        <v>2</v>
      </c>
      <c r="T87" s="23">
        <v>6</v>
      </c>
      <c r="U87" s="23">
        <v>8</v>
      </c>
      <c r="V87" s="23">
        <v>17</v>
      </c>
      <c r="W87" s="23">
        <v>0.1</v>
      </c>
      <c r="X87" s="23">
        <v>2.1065773330000002</v>
      </c>
      <c r="Y87" s="23">
        <v>0.44180330000000001</v>
      </c>
      <c r="Z87" s="23">
        <v>1.366249</v>
      </c>
      <c r="AA87" s="23">
        <v>1</v>
      </c>
      <c r="AB87" s="23">
        <v>5.2</v>
      </c>
      <c r="AC87" s="23">
        <f>AA87+AB87</f>
        <v>6.2</v>
      </c>
      <c r="AD87" s="23">
        <v>14</v>
      </c>
      <c r="AE87" s="23">
        <v>0.86734693880000002</v>
      </c>
      <c r="AF87" s="23">
        <f>IF(OR(AH87=1,AI87=1,AJ87=1,AK87=1,AL87=1),1,0)</f>
        <v>0</v>
      </c>
      <c r="AG87" s="23">
        <f>IF(OR(AH87=1,AI87=1,AJ87=1),1,0)</f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</row>
    <row r="88" spans="1:40">
      <c r="A88" s="23" t="s">
        <v>10</v>
      </c>
      <c r="B88" s="23">
        <v>4</v>
      </c>
      <c r="C88" s="23" t="s">
        <v>111</v>
      </c>
      <c r="D88" s="23" t="str" cm="1">
        <f t="array" ref="D88">_xlfn.IFS(C88="ALHU","Nectarivore",C88="ANHU","Nectarivore",C88="ATFL","Insectivore",C88="BLPH","Insectivore",C88="BRCR","Insectivore",C88="CASJ","Omnivore",C88="CAVI","Insectivore",C88="CBCH","Insectivore",C88="COHA","Carnivore",C88="HOFI","Granivore",C88="HOWR","Insectivore",C88="OCWA","Insectivore",C88="PSFL","Insectivore",C88="PUFI","Granivore",C88="RUHU","Nectarivore",C88="STJA","Omnivore",C88="WIWA","Insectivore",C88="WREN","Insectivore",C88="BEWR","Insectivore",C88="OATI","Insectivore",C88="SPTO","Omnivore",C88="BUSH","Insectivore",C88="WBNU","Insectivore",C88="DEJU","Granivore",C88="LEGO","Granivore",C88="CALT","Granivore")</f>
        <v>Insectivore</v>
      </c>
      <c r="E88" s="23" t="str" cm="1">
        <f t="array" ref="E88">_xlfn.IFS(C88="ALHU","Foliage",C88="ANHU","Foliage",C88="ATFL","Aerial",C88="BLPH","Aerial",C88="BRCR","Bark",C88="CASJ","Ground",C88="CAVI","Foliage",C88="CBCH","Foliage",C88="COHA","Aerial",C88="HOFI","Ground",C88="HOWR","Foliage",C88="OCWA","Foliage",C88="PSFL","Aerial",C88="PUFI","Foliage",C88="RUHU","Foliage",C88="STJA","Ground",C88="WIWA","Foliage",C88="WREN","Foliage",C88="BEWR","Foliage",C88="OATI","Foliage",C88="SPTO","Ground",C88="BUSH","Foliage",C88="WBNU","Bark",C88="DEJU","Ground",C88="LEGO","Foliage",C88="CALT","Ground")</f>
        <v>Foliage</v>
      </c>
      <c r="F88" s="23" t="str" cm="1">
        <f t="array" ref="F88">_xlfn.IFS(C88="ALHU","Shrub",C88="ANHU","Tree",C88="ATFL","Cavity",C88="BLPH","Cliff",C88="BRCR","Tree",C88="CASJ","Tree",C88="CAVI","Tree",C88="CBCH","Cavity",C88="COHA","Tree",C88="HOFI","Tree",C88="HOWR","Cavity",C88="OCWA","Ground",C88="PSFL","Cavity",C88="PUFI","Tree",C88="RUHU","Tree",C88="STJA","Tree",C88="WIWA","Ground",C88="WREN","Shrub",C88="BEWR","Cavity",C88="OATI","Cavity",C88="SPTO","Ground",C88="BUSH","Tree",C88="WBNU","Cavity",C88="DEJU","Ground",C88="LEGO","Tree",C88="CALT","Shrub")</f>
        <v>Cavity</v>
      </c>
      <c r="G88" s="23" t="str" cm="1">
        <f t="array" ref="G88">_xlfn.IFS(C88="ALHU","Open Woodland",C88="ANHU","Open Woodland",C88="ATFL","Open Woodland",C88="BLPH","Open Woodland",C88="BRCR","Forest",C88="CASJ","Scrub",C88="CAVI","Forest",C88="CBCH","Forest",C88="COHA","Forest",C88="HOFI","Towns",C88="HOWR","Open Woodland",C88="OCWA","Forest",C88="PSFL","Forest",C88="PUFI","Forest",C88="RUHU","Open Woodland",C88="STJA","Forest",C88="WIWA","Scrub",C88="WREN","Scrub",C88="BEWR","Open Woodland",C88="OATI","Open Woodland",C88="SPTO","Scrub",C88="BUSH","Scrub",C88="WBNU","Forest",C88="DEJU","Forest",C88="LEGO","Open Woodland",C88="CALT","Scrub")</f>
        <v>Open Woodland</v>
      </c>
      <c r="H88" s="23">
        <v>4</v>
      </c>
      <c r="I88" s="23" t="s">
        <v>88</v>
      </c>
      <c r="J88" s="24">
        <v>8.8000000000000007</v>
      </c>
      <c r="K88" s="24">
        <f>J88-$G$188</f>
        <v>8.8000000000000007</v>
      </c>
      <c r="M88" s="23" t="s">
        <v>175</v>
      </c>
      <c r="N88" s="23">
        <v>499</v>
      </c>
      <c r="O88" s="23">
        <v>2.6981005456233897</v>
      </c>
      <c r="P88" s="23" cm="1">
        <f t="array" ref="P88">_xlfn.IFS(A88="FIL",1271,A88="JSP",1046,A88="LFY",225,A88="SLP",209,A88="TUP",48,A88="CCP",16,A88="PRO",225,A88="WHO",145,A88="WDP",80)</f>
        <v>225</v>
      </c>
      <c r="Q88" s="23">
        <f>LOG10(P88)</f>
        <v>2.3521825181113627</v>
      </c>
      <c r="R88" s="23">
        <v>9</v>
      </c>
      <c r="S88" s="23">
        <v>2</v>
      </c>
      <c r="T88" s="23">
        <v>6</v>
      </c>
      <c r="U88" s="23">
        <v>8</v>
      </c>
      <c r="V88" s="23">
        <v>17</v>
      </c>
      <c r="W88" s="23">
        <v>0.1</v>
      </c>
      <c r="X88" s="23">
        <v>2.1065773330000002</v>
      </c>
      <c r="Y88" s="23">
        <v>0.44180330000000001</v>
      </c>
      <c r="Z88" s="23">
        <v>1.366249</v>
      </c>
      <c r="AA88" s="23">
        <v>1</v>
      </c>
      <c r="AB88" s="23">
        <v>5.2</v>
      </c>
      <c r="AC88" s="23">
        <f>AA88+AB88</f>
        <v>6.2</v>
      </c>
      <c r="AD88" s="23">
        <v>14</v>
      </c>
      <c r="AE88" s="23">
        <v>0.86734693880000002</v>
      </c>
      <c r="AF88" s="23">
        <f>IF(OR(AH88=1,AI88=1,AJ88=1,AK88=1,AL88=1),1,0)</f>
        <v>0</v>
      </c>
      <c r="AG88" s="23">
        <f>IF(OR(AH88=1,AI88=1,AJ88=1),1,0)</f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</row>
    <row r="89" spans="1:40">
      <c r="A89" s="23" t="s">
        <v>9</v>
      </c>
      <c r="B89" s="23">
        <v>5</v>
      </c>
      <c r="C89" s="23" t="s">
        <v>111</v>
      </c>
      <c r="D89" s="23" t="str" cm="1">
        <f t="array" ref="D89">_xlfn.IFS(C89="ALHU","Nectarivore",C89="ANHU","Nectarivore",C89="ATFL","Insectivore",C89="BLPH","Insectivore",C89="BRCR","Insectivore",C89="CASJ","Omnivore",C89="CAVI","Insectivore",C89="CBCH","Insectivore",C89="COHA","Carnivore",C89="HOFI","Granivore",C89="HOWR","Insectivore",C89="OCWA","Insectivore",C89="PSFL","Insectivore",C89="PUFI","Granivore",C89="RUHU","Nectarivore",C89="STJA","Omnivore",C89="WIWA","Insectivore",C89="WREN","Insectivore",C89="BEWR","Insectivore",C89="OATI","Insectivore",C89="SPTO","Omnivore",C89="BUSH","Insectivore",C89="WBNU","Insectivore",C89="DEJU","Granivore",C89="LEGO","Granivore",C89="CALT","Granivore")</f>
        <v>Insectivore</v>
      </c>
      <c r="E89" s="23" t="str" cm="1">
        <f t="array" ref="E89">_xlfn.IFS(C89="ALHU","Foliage",C89="ANHU","Foliage",C89="ATFL","Aerial",C89="BLPH","Aerial",C89="BRCR","Bark",C89="CASJ","Ground",C89="CAVI","Foliage",C89="CBCH","Foliage",C89="COHA","Aerial",C89="HOFI","Ground",C89="HOWR","Foliage",C89="OCWA","Foliage",C89="PSFL","Aerial",C89="PUFI","Foliage",C89="RUHU","Foliage",C89="STJA","Ground",C89="WIWA","Foliage",C89="WREN","Foliage",C89="BEWR","Foliage",C89="OATI","Foliage",C89="SPTO","Ground",C89="BUSH","Foliage",C89="WBNU","Bark",C89="DEJU","Ground",C89="LEGO","Foliage",C89="CALT","Ground")</f>
        <v>Foliage</v>
      </c>
      <c r="F89" s="23" t="str" cm="1">
        <f t="array" ref="F89">_xlfn.IFS(C89="ALHU","Shrub",C89="ANHU","Tree",C89="ATFL","Cavity",C89="BLPH","Cliff",C89="BRCR","Tree",C89="CASJ","Tree",C89="CAVI","Tree",C89="CBCH","Cavity",C89="COHA","Tree",C89="HOFI","Tree",C89="HOWR","Cavity",C89="OCWA","Ground",C89="PSFL","Cavity",C89="PUFI","Tree",C89="RUHU","Tree",C89="STJA","Tree",C89="WIWA","Ground",C89="WREN","Shrub",C89="BEWR","Cavity",C89="OATI","Cavity",C89="SPTO","Ground",C89="BUSH","Tree",C89="WBNU","Cavity",C89="DEJU","Ground",C89="LEGO","Tree",C89="CALT","Shrub")</f>
        <v>Cavity</v>
      </c>
      <c r="G89" s="23" t="str" cm="1">
        <f t="array" ref="G89">_xlfn.IFS(C89="ALHU","Open Woodland",C89="ANHU","Open Woodland",C89="ATFL","Open Woodland",C89="BLPH","Open Woodland",C89="BRCR","Forest",C89="CASJ","Scrub",C89="CAVI","Forest",C89="CBCH","Forest",C89="COHA","Forest",C89="HOFI","Towns",C89="HOWR","Open Woodland",C89="OCWA","Forest",C89="PSFL","Forest",C89="PUFI","Forest",C89="RUHU","Open Woodland",C89="STJA","Forest",C89="WIWA","Scrub",C89="WREN","Scrub",C89="BEWR","Open Woodland",C89="OATI","Open Woodland",C89="SPTO","Scrub",C89="BUSH","Scrub",C89="WBNU","Forest",C89="DEJU","Forest",C89="LEGO","Open Woodland",C89="CALT","Scrub")</f>
        <v>Open Woodland</v>
      </c>
      <c r="H89" s="23">
        <v>5</v>
      </c>
      <c r="I89" s="23" t="s">
        <v>86</v>
      </c>
      <c r="J89" s="24">
        <v>9.5</v>
      </c>
      <c r="K89" s="24">
        <f>J89-$G$188</f>
        <v>9.5</v>
      </c>
      <c r="M89" s="23" t="s">
        <v>112</v>
      </c>
      <c r="N89" s="23">
        <v>57</v>
      </c>
      <c r="O89" s="23">
        <v>1.7558748556724915</v>
      </c>
      <c r="P89" s="23" cm="1">
        <f t="array" ref="P89">_xlfn.IFS(A89="FIL",1271,A89="JSP",1046,A89="LFY",225,A89="SLP",209,A89="TUP",48,A89="CCP",16,A89="PRO",225,A89="WHO",145,A89="WDP",80)</f>
        <v>1046</v>
      </c>
      <c r="Q89" s="23">
        <f>LOG10(P89)</f>
        <v>3.0195316845312554</v>
      </c>
      <c r="R89" s="23">
        <v>9</v>
      </c>
      <c r="S89" s="23">
        <v>2</v>
      </c>
      <c r="T89" s="23">
        <v>3</v>
      </c>
      <c r="U89" s="23">
        <v>5</v>
      </c>
      <c r="V89" s="23">
        <v>14</v>
      </c>
      <c r="W89" s="23">
        <v>0.22500000000000001</v>
      </c>
      <c r="X89" s="23">
        <v>1.654235948</v>
      </c>
      <c r="Y89" s="23">
        <v>0.65025379999999999</v>
      </c>
      <c r="Z89" s="23">
        <v>0.5796289</v>
      </c>
      <c r="AA89" s="23">
        <v>10</v>
      </c>
      <c r="AB89" s="23">
        <v>18.2</v>
      </c>
      <c r="AC89" s="23">
        <f>AA89+AB89</f>
        <v>28.2</v>
      </c>
      <c r="AD89" s="23">
        <v>43</v>
      </c>
      <c r="AE89" s="23">
        <v>0.7452677123</v>
      </c>
      <c r="AF89" s="23">
        <f>IF(OR(AH89=1,AI89=1,AJ89=1,AK89=1,AL89=1),1,0)</f>
        <v>0</v>
      </c>
      <c r="AG89" s="23">
        <f>IF(OR(AH89=1,AI89=1,AJ89=1),1,0)</f>
        <v>0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</row>
    <row r="90" spans="1:40" ht="14.3">
      <c r="A90" s="23" t="s">
        <v>9</v>
      </c>
      <c r="B90" s="21">
        <v>5</v>
      </c>
      <c r="C90" s="23" t="s">
        <v>96</v>
      </c>
      <c r="D90" s="23" t="str" cm="1">
        <f t="array" ref="D90">_xlfn.IFS(C90="ALHU","Nectarivore",C90="ANHU","Nectarivore",C90="ATFL","Insectivore",C90="BLPH","Insectivore",C90="BRCR","Insectivore",C90="CASJ","Omnivore",C90="CAVI","Insectivore",C90="CBCH","Insectivore",C90="COHA","Carnivore",C90="HOFI","Granivore",C90="HOWR","Insectivore",C90="OCWA","Insectivore",C90="PSFL","Insectivore",C90="PUFI","Granivore",C90="RUHU","Nectarivore",C90="STJA","Omnivore",C90="WIWA","Insectivore",C90="WREN","Insectivore",C90="BEWR","Insectivore",C90="OATI","Insectivore",C90="SPTO","Omnivore",C90="BUSH","Insectivore",C90="WBNU","Insectivore",C90="DEJU","Granivore",C90="LEGO","Granivore",C90="CALT","Granivore")</f>
        <v>Granivore</v>
      </c>
      <c r="E90" s="23" t="str" cm="1">
        <f t="array" ref="E90">_xlfn.IFS(C90="ALHU","Foliage",C90="ANHU","Foliage",C90="ATFL","Aerial",C90="BLPH","Aerial",C90="BRCR","Bark",C90="CASJ","Ground",C90="CAVI","Foliage",C90="CBCH","Foliage",C90="COHA","Aerial",C90="HOFI","Ground",C90="HOWR","Foliage",C90="OCWA","Foliage",C90="PSFL","Aerial",C90="PUFI","Foliage",C90="RUHU","Foliage",C90="STJA","Ground",C90="WIWA","Foliage",C90="WREN","Foliage",C90="BEWR","Foliage",C90="OATI","Foliage",C90="SPTO","Ground",C90="BUSH","Foliage",C90="WBNU","Bark",C90="DEJU","Ground",C90="LEGO","Foliage",C90="CALT","Ground")</f>
        <v>Ground</v>
      </c>
      <c r="F90" s="23" t="str" cm="1">
        <f t="array" ref="F90">_xlfn.IFS(C90="ALHU","Shrub",C90="ANHU","Tree",C90="ATFL","Cavity",C90="BLPH","Cliff",C90="BRCR","Tree",C90="CASJ","Tree",C90="CAVI","Tree",C90="CBCH","Cavity",C90="COHA","Tree",C90="HOFI","Tree",C90="HOWR","Cavity",C90="OCWA","Ground",C90="PSFL","Cavity",C90="PUFI","Tree",C90="RUHU","Tree",C90="STJA","Tree",C90="WIWA","Ground",C90="WREN","Shrub",C90="BEWR","Cavity",C90="OATI","Cavity",C90="SPTO","Ground",C90="BUSH","Tree",C90="WBNU","Cavity",C90="DEJU","Ground",C90="LEGO","Tree",C90="CALT","Shrub")</f>
        <v>Ground</v>
      </c>
      <c r="G90" s="23" t="str" cm="1">
        <f t="array" ref="G90">_xlfn.IFS(C90="ALHU","Open Woodland",C90="ANHU","Open Woodland",C90="ATFL","Open Woodland",C90="BLPH","Open Woodland",C90="BRCR","Forest",C90="CASJ","Scrub",C90="CAVI","Forest",C90="CBCH","Forest",C90="COHA","Forest",C90="HOFI","Towns",C90="HOWR","Open Woodland",C90="OCWA","Forest",C90="PSFL","Forest",C90="PUFI","Forest",C90="RUHU","Open Woodland",C90="STJA","Forest",C90="WIWA","Scrub",C90="WREN","Scrub",C90="BEWR","Open Woodland",C90="OATI","Open Woodland",C90="SPTO","Scrub",C90="BUSH","Scrub",C90="WBNU","Forest",C90="DEJU","Forest",C90="LEGO","Open Woodland",C90="CALT","Scrub")</f>
        <v>Forest</v>
      </c>
      <c r="H90" s="23">
        <v>1</v>
      </c>
      <c r="I90" s="23" t="s">
        <v>86</v>
      </c>
      <c r="J90" s="24">
        <v>15.8</v>
      </c>
      <c r="K90" s="24">
        <f>J90-$G$196</f>
        <v>15.8</v>
      </c>
      <c r="L90" t="s">
        <v>282</v>
      </c>
      <c r="M90" s="23" t="s">
        <v>136</v>
      </c>
      <c r="N90" s="23">
        <v>57</v>
      </c>
      <c r="O90" s="23">
        <v>1.7558748556724915</v>
      </c>
      <c r="P90" s="23" cm="1">
        <f t="array" ref="P90">_xlfn.IFS(A90="FIL",1271,A90="JSP",1046,A90="LFY",225,A90="SLP",209,A90="TUP",48,A90="CCP",16,A90="PRO",225,A90="WHO",145,A90="WDP",80)</f>
        <v>1046</v>
      </c>
      <c r="Q90" s="23">
        <f>LOG10(P90)</f>
        <v>3.0195316845312554</v>
      </c>
      <c r="R90" s="23">
        <v>9</v>
      </c>
      <c r="S90" s="23">
        <v>2</v>
      </c>
      <c r="T90" s="23">
        <v>3</v>
      </c>
      <c r="U90" s="23">
        <v>5</v>
      </c>
      <c r="V90" s="23">
        <v>14</v>
      </c>
      <c r="W90" s="23">
        <v>0.22500000000000001</v>
      </c>
      <c r="X90" s="23">
        <v>1.654235948</v>
      </c>
      <c r="Y90" s="23">
        <v>0.65025379999999999</v>
      </c>
      <c r="Z90" s="23">
        <v>0.5796289</v>
      </c>
      <c r="AA90" s="23">
        <v>10</v>
      </c>
      <c r="AB90" s="23">
        <v>18.2</v>
      </c>
      <c r="AC90" s="23">
        <f>AA90+AB90</f>
        <v>28.2</v>
      </c>
      <c r="AD90" s="23">
        <v>43</v>
      </c>
      <c r="AE90" s="23">
        <v>0.7452677123</v>
      </c>
      <c r="AF90" s="23">
        <f>IF(OR(AH90=1,AI90=1,AJ90=1,AK90=1,AL90=1),1,0)</f>
        <v>1</v>
      </c>
      <c r="AG90" s="23">
        <f>IF(OR(AH90=1,AI90=1,AJ90=1),1,0)</f>
        <v>1</v>
      </c>
      <c r="AH90" s="23">
        <v>1</v>
      </c>
      <c r="AI90" s="23">
        <v>0</v>
      </c>
      <c r="AJ90" s="23">
        <v>0</v>
      </c>
      <c r="AK90" s="23">
        <v>0</v>
      </c>
      <c r="AL90" s="23">
        <v>0</v>
      </c>
      <c r="AM90" s="23">
        <v>0</v>
      </c>
      <c r="AN90" s="23">
        <v>0</v>
      </c>
    </row>
    <row r="91" spans="1:40" ht="14.3">
      <c r="A91" s="23" t="s">
        <v>9</v>
      </c>
      <c r="B91" s="21">
        <v>5</v>
      </c>
      <c r="C91" s="23" t="s">
        <v>167</v>
      </c>
      <c r="D91" s="23" t="str" cm="1">
        <f t="array" ref="D91">_xlfn.IFS(C91="ALHU","Nectarivore",C91="ANHU","Nectarivore",C91="ATFL","Insectivore",C91="BLPH","Insectivore",C91="BRCR","Insectivore",C91="CASJ","Omnivore",C91="CAVI","Insectivore",C91="CBCH","Insectivore",C91="COHA","Carnivore",C91="HOFI","Granivore",C91="HOWR","Insectivore",C91="OCWA","Insectivore",C91="PSFL","Insectivore",C91="PUFI","Granivore",C91="RUHU","Nectarivore",C91="STJA","Omnivore",C91="WIWA","Insectivore",C91="WREN","Insectivore",C91="BEWR","Insectivore",C91="OATI","Insectivore",C91="SPTO","Omnivore",C91="BUSH","Insectivore",C91="WBNU","Insectivore",C91="DEJU","Granivore",C91="LEGO","Granivore",C91="CALT","Granivore")</f>
        <v>Omnivore</v>
      </c>
      <c r="E91" s="23" t="str" cm="1">
        <f t="array" ref="E91">_xlfn.IFS(C91="ALHU","Foliage",C91="ANHU","Foliage",C91="ATFL","Aerial",C91="BLPH","Aerial",C91="BRCR","Bark",C91="CASJ","Ground",C91="CAVI","Foliage",C91="CBCH","Foliage",C91="COHA","Aerial",C91="HOFI","Ground",C91="HOWR","Foliage",C91="OCWA","Foliage",C91="PSFL","Aerial",C91="PUFI","Foliage",C91="RUHU","Foliage",C91="STJA","Ground",C91="WIWA","Foliage",C91="WREN","Foliage",C91="BEWR","Foliage",C91="OATI","Foliage",C91="SPTO","Ground",C91="BUSH","Foliage",C91="WBNU","Bark",C91="DEJU","Ground",C91="LEGO","Foliage",C91="CALT","Ground")</f>
        <v>Ground</v>
      </c>
      <c r="F91" s="23" t="str" cm="1">
        <f t="array" ref="F91">_xlfn.IFS(C91="ALHU","Shrub",C91="ANHU","Tree",C91="ATFL","Cavity",C91="BLPH","Cliff",C91="BRCR","Tree",C91="CASJ","Tree",C91="CAVI","Tree",C91="CBCH","Cavity",C91="COHA","Tree",C91="HOFI","Tree",C91="HOWR","Cavity",C91="OCWA","Ground",C91="PSFL","Cavity",C91="PUFI","Tree",C91="RUHU","Tree",C91="STJA","Tree",C91="WIWA","Ground",C91="WREN","Shrub",C91="BEWR","Cavity",C91="OATI","Cavity",C91="SPTO","Ground",C91="BUSH","Tree",C91="WBNU","Cavity",C91="DEJU","Ground",C91="LEGO","Tree",C91="CALT","Shrub")</f>
        <v>Ground</v>
      </c>
      <c r="G91" s="23" t="str" cm="1">
        <f t="array" ref="G91">_xlfn.IFS(C91="ALHU","Open Woodland",C91="ANHU","Open Woodland",C91="ATFL","Open Woodland",C91="BLPH","Open Woodland",C91="BRCR","Forest",C91="CASJ","Scrub",C91="CAVI","Forest",C91="CBCH","Forest",C91="COHA","Forest",C91="HOFI","Towns",C91="HOWR","Open Woodland",C91="OCWA","Forest",C91="PSFL","Forest",C91="PUFI","Forest",C91="RUHU","Open Woodland",C91="STJA","Forest",C91="WIWA","Scrub",C91="WREN","Scrub",C91="BEWR","Open Woodland",C91="OATI","Open Woodland",C91="SPTO","Scrub",C91="BUSH","Scrub",C91="WBNU","Forest",C91="DEJU","Forest",C91="LEGO","Open Woodland",C91="CALT","Scrub")</f>
        <v>Scrub</v>
      </c>
      <c r="H91" s="23">
        <v>2</v>
      </c>
      <c r="I91" s="23" t="s">
        <v>88</v>
      </c>
      <c r="J91" s="24">
        <v>39.299999999999997</v>
      </c>
      <c r="K91" s="24">
        <f>J91-$G$204</f>
        <v>39.299999999999997</v>
      </c>
      <c r="L91" t="s">
        <v>282</v>
      </c>
      <c r="M91" s="23" t="s">
        <v>136</v>
      </c>
      <c r="N91" s="23">
        <v>57</v>
      </c>
      <c r="O91" s="23">
        <v>1.7558748556724915</v>
      </c>
      <c r="P91" s="23" cm="1">
        <f t="array" ref="P91">_xlfn.IFS(A91="FIL",1271,A91="JSP",1046,A91="LFY",225,A91="SLP",209,A91="TUP",48,A91="CCP",16,A91="PRO",225,A91="WHO",145,A91="WDP",80)</f>
        <v>1046</v>
      </c>
      <c r="Q91" s="23">
        <f>LOG10(P91)</f>
        <v>3.0195316845312554</v>
      </c>
      <c r="R91" s="23">
        <v>9</v>
      </c>
      <c r="S91" s="23">
        <v>2</v>
      </c>
      <c r="T91" s="23">
        <v>3</v>
      </c>
      <c r="U91" s="23">
        <v>5</v>
      </c>
      <c r="V91" s="23">
        <v>14</v>
      </c>
      <c r="W91" s="23">
        <v>0.22500000000000001</v>
      </c>
      <c r="X91" s="23">
        <v>1.654235948</v>
      </c>
      <c r="Y91" s="23">
        <v>0.65025379999999999</v>
      </c>
      <c r="Z91" s="23">
        <v>0.5796289</v>
      </c>
      <c r="AA91" s="23">
        <v>10</v>
      </c>
      <c r="AB91" s="23">
        <v>18.2</v>
      </c>
      <c r="AC91" s="23">
        <f>AA91+AB91</f>
        <v>28.2</v>
      </c>
      <c r="AD91" s="23">
        <v>43</v>
      </c>
      <c r="AE91" s="23">
        <v>0.7452677123</v>
      </c>
      <c r="AF91" s="23">
        <f>IF(OR(AH91=1,AI91=1,AJ91=1,AK91=1,AL91=1),1,0)</f>
        <v>0</v>
      </c>
      <c r="AG91" s="23">
        <f>IF(OR(AH91=1,AI91=1,AJ91=1),1,0)</f>
        <v>0</v>
      </c>
      <c r="AH91" s="23">
        <v>0</v>
      </c>
      <c r="AI91" s="23">
        <v>0</v>
      </c>
      <c r="AJ91" s="23">
        <v>0</v>
      </c>
      <c r="AK91" s="23">
        <v>0</v>
      </c>
      <c r="AL91" s="23">
        <v>0</v>
      </c>
      <c r="AM91" s="23">
        <v>0</v>
      </c>
      <c r="AN91" s="23">
        <v>0</v>
      </c>
    </row>
    <row r="92" spans="1:40" ht="14.3">
      <c r="A92" s="23" t="s">
        <v>9</v>
      </c>
      <c r="B92" s="21">
        <v>5</v>
      </c>
      <c r="C92" s="23" t="s">
        <v>111</v>
      </c>
      <c r="D92" s="23" t="str" cm="1">
        <f t="array" ref="D92">_xlfn.IFS(C92="ALHU","Nectarivore",C92="ANHU","Nectarivore",C92="ATFL","Insectivore",C92="BLPH","Insectivore",C92="BRCR","Insectivore",C92="CASJ","Omnivore",C92="CAVI","Insectivore",C92="CBCH","Insectivore",C92="COHA","Carnivore",C92="HOFI","Granivore",C92="HOWR","Insectivore",C92="OCWA","Insectivore",C92="PSFL","Insectivore",C92="PUFI","Granivore",C92="RUHU","Nectarivore",C92="STJA","Omnivore",C92="WIWA","Insectivore",C92="WREN","Insectivore",C92="BEWR","Insectivore",C92="OATI","Insectivore",C92="SPTO","Omnivore",C92="BUSH","Insectivore",C92="WBNU","Insectivore",C92="DEJU","Granivore",C92="LEGO","Granivore",C92="CALT","Granivore")</f>
        <v>Insectivore</v>
      </c>
      <c r="E92" s="23" t="str" cm="1">
        <f t="array" ref="E92">_xlfn.IFS(C92="ALHU","Foliage",C92="ANHU","Foliage",C92="ATFL","Aerial",C92="BLPH","Aerial",C92="BRCR","Bark",C92="CASJ","Ground",C92="CAVI","Foliage",C92="CBCH","Foliage",C92="COHA","Aerial",C92="HOFI","Ground",C92="HOWR","Foliage",C92="OCWA","Foliage",C92="PSFL","Aerial",C92="PUFI","Foliage",C92="RUHU","Foliage",C92="STJA","Ground",C92="WIWA","Foliage",C92="WREN","Foliage",C92="BEWR","Foliage",C92="OATI","Foliage",C92="SPTO","Ground",C92="BUSH","Foliage",C92="WBNU","Bark",C92="DEJU","Ground",C92="LEGO","Foliage",C92="CALT","Ground")</f>
        <v>Foliage</v>
      </c>
      <c r="F92" s="23" t="str" cm="1">
        <f t="array" ref="F92">_xlfn.IFS(C92="ALHU","Shrub",C92="ANHU","Tree",C92="ATFL","Cavity",C92="BLPH","Cliff",C92="BRCR","Tree",C92="CASJ","Tree",C92="CAVI","Tree",C92="CBCH","Cavity",C92="COHA","Tree",C92="HOFI","Tree",C92="HOWR","Cavity",C92="OCWA","Ground",C92="PSFL","Cavity",C92="PUFI","Tree",C92="RUHU","Tree",C92="STJA","Tree",C92="WIWA","Ground",C92="WREN","Shrub",C92="BEWR","Cavity",C92="OATI","Cavity",C92="SPTO","Ground",C92="BUSH","Tree",C92="WBNU","Cavity",C92="DEJU","Ground",C92="LEGO","Tree",C92="CALT","Shrub")</f>
        <v>Cavity</v>
      </c>
      <c r="G92" s="23" t="str" cm="1">
        <f t="array" ref="G92">_xlfn.IFS(C92="ALHU","Open Woodland",C92="ANHU","Open Woodland",C92="ATFL","Open Woodland",C92="BLPH","Open Woodland",C92="BRCR","Forest",C92="CASJ","Scrub",C92="CAVI","Forest",C92="CBCH","Forest",C92="COHA","Forest",C92="HOFI","Towns",C92="HOWR","Open Woodland",C92="OCWA","Forest",C92="PSFL","Forest",C92="PUFI","Forest",C92="RUHU","Open Woodland",C92="STJA","Forest",C92="WIWA","Scrub",C92="WREN","Scrub",C92="BEWR","Open Woodland",C92="OATI","Open Woodland",C92="SPTO","Scrub",C92="BUSH","Scrub",C92="WBNU","Forest",C92="DEJU","Forest",C92="LEGO","Open Woodland",C92="CALT","Scrub")</f>
        <v>Open Woodland</v>
      </c>
      <c r="H92" s="23">
        <v>2</v>
      </c>
      <c r="I92" s="23" t="s">
        <v>86</v>
      </c>
      <c r="J92" s="24">
        <v>10.1</v>
      </c>
      <c r="K92" s="24">
        <f>J92-$G$188</f>
        <v>10.1</v>
      </c>
      <c r="L92"/>
      <c r="M92" s="23" t="s">
        <v>113</v>
      </c>
      <c r="N92" s="23">
        <v>57</v>
      </c>
      <c r="O92" s="23">
        <v>1.7558748556724915</v>
      </c>
      <c r="P92" s="23" cm="1">
        <f t="array" ref="P92">_xlfn.IFS(A92="FIL",1271,A92="JSP",1046,A92="LFY",225,A92="SLP",209,A92="TUP",48,A92="CCP",16,A92="PRO",225,A92="WHO",145,A92="WDP",80)</f>
        <v>1046</v>
      </c>
      <c r="Q92" s="23">
        <f>LOG10(P92)</f>
        <v>3.0195316845312554</v>
      </c>
      <c r="R92" s="23">
        <v>9</v>
      </c>
      <c r="S92" s="23">
        <v>2</v>
      </c>
      <c r="T92" s="23">
        <v>3</v>
      </c>
      <c r="U92" s="23">
        <v>5</v>
      </c>
      <c r="V92" s="23">
        <v>14</v>
      </c>
      <c r="W92" s="23">
        <v>0.22500000000000001</v>
      </c>
      <c r="X92" s="23">
        <v>1.654235948</v>
      </c>
      <c r="Y92" s="23">
        <v>0.65025379999999999</v>
      </c>
      <c r="Z92" s="23">
        <v>0.5796289</v>
      </c>
      <c r="AA92" s="23">
        <v>10</v>
      </c>
      <c r="AB92" s="23">
        <v>18.2</v>
      </c>
      <c r="AC92" s="23">
        <f>AA92+AB92</f>
        <v>28.2</v>
      </c>
      <c r="AD92" s="23">
        <v>43</v>
      </c>
      <c r="AE92" s="23">
        <v>0.7452677123</v>
      </c>
      <c r="AF92" s="23">
        <f>IF(OR(AH92=1,AI92=1,AJ92=1,AK92=1,AL92=1),1,0)</f>
        <v>0</v>
      </c>
      <c r="AG92" s="23">
        <f>IF(OR(AH92=1,AI92=1,AJ92=1),1,0)</f>
        <v>0</v>
      </c>
      <c r="AH92" s="23">
        <v>0</v>
      </c>
      <c r="AI92" s="23">
        <v>0</v>
      </c>
      <c r="AJ92" s="23">
        <v>0</v>
      </c>
      <c r="AK92" s="23">
        <v>0</v>
      </c>
      <c r="AL92" s="23">
        <v>0</v>
      </c>
      <c r="AM92" s="23">
        <v>0</v>
      </c>
      <c r="AN92" s="23">
        <v>0</v>
      </c>
    </row>
    <row r="93" spans="1:40" ht="14.3">
      <c r="A93" s="23" t="s">
        <v>9</v>
      </c>
      <c r="B93" s="23">
        <v>5</v>
      </c>
      <c r="C93" s="23" t="s">
        <v>96</v>
      </c>
      <c r="D93" s="23" t="str" cm="1">
        <f t="array" ref="D93">_xlfn.IFS(C93="ALHU","Nectarivore",C93="ANHU","Nectarivore",C93="ATFL","Insectivore",C93="BLPH","Insectivore",C93="BRCR","Insectivore",C93="CASJ","Omnivore",C93="CAVI","Insectivore",C93="CBCH","Insectivore",C93="COHA","Carnivore",C93="HOFI","Granivore",C93="HOWR","Insectivore",C93="OCWA","Insectivore",C93="PSFL","Insectivore",C93="PUFI","Granivore",C93="RUHU","Nectarivore",C93="STJA","Omnivore",C93="WIWA","Insectivore",C93="WREN","Insectivore",C93="BEWR","Insectivore",C93="OATI","Insectivore",C93="SPTO","Omnivore",C93="BUSH","Insectivore",C93="WBNU","Insectivore",C93="DEJU","Granivore",C93="LEGO","Granivore",C93="CALT","Granivore")</f>
        <v>Granivore</v>
      </c>
      <c r="E93" s="23" t="str" cm="1">
        <f t="array" ref="E93">_xlfn.IFS(C93="ALHU","Foliage",C93="ANHU","Foliage",C93="ATFL","Aerial",C93="BLPH","Aerial",C93="BRCR","Bark",C93="CASJ","Ground",C93="CAVI","Foliage",C93="CBCH","Foliage",C93="COHA","Aerial",C93="HOFI","Ground",C93="HOWR","Foliage",C93="OCWA","Foliage",C93="PSFL","Aerial",C93="PUFI","Foliage",C93="RUHU","Foliage",C93="STJA","Ground",C93="WIWA","Foliage",C93="WREN","Foliage",C93="BEWR","Foliage",C93="OATI","Foliage",C93="SPTO","Ground",C93="BUSH","Foliage",C93="WBNU","Bark",C93="DEJU","Ground",C93="LEGO","Foliage",C93="CALT","Ground")</f>
        <v>Ground</v>
      </c>
      <c r="F93" s="23" t="str" cm="1">
        <f t="array" ref="F93">_xlfn.IFS(C93="ALHU","Shrub",C93="ANHU","Tree",C93="ATFL","Cavity",C93="BLPH","Cliff",C93="BRCR","Tree",C93="CASJ","Tree",C93="CAVI","Tree",C93="CBCH","Cavity",C93="COHA","Tree",C93="HOFI","Tree",C93="HOWR","Cavity",C93="OCWA","Ground",C93="PSFL","Cavity",C93="PUFI","Tree",C93="RUHU","Tree",C93="STJA","Tree",C93="WIWA","Ground",C93="WREN","Shrub",C93="BEWR","Cavity",C93="OATI","Cavity",C93="SPTO","Ground",C93="BUSH","Tree",C93="WBNU","Cavity",C93="DEJU","Ground",C93="LEGO","Tree",C93="CALT","Shrub")</f>
        <v>Ground</v>
      </c>
      <c r="G93" s="23" t="str" cm="1">
        <f t="array" ref="G93">_xlfn.IFS(C93="ALHU","Open Woodland",C93="ANHU","Open Woodland",C93="ATFL","Open Woodland",C93="BLPH","Open Woodland",C93="BRCR","Forest",C93="CASJ","Scrub",C93="CAVI","Forest",C93="CBCH","Forest",C93="COHA","Forest",C93="HOFI","Towns",C93="HOWR","Open Woodland",C93="OCWA","Forest",C93="PSFL","Forest",C93="PUFI","Forest",C93="RUHU","Open Woodland",C93="STJA","Forest",C93="WIWA","Scrub",C93="WREN","Scrub",C93="BEWR","Open Woodland",C93="OATI","Open Woodland",C93="SPTO","Scrub",C93="BUSH","Scrub",C93="WBNU","Forest",C93="DEJU","Forest",C93="LEGO","Open Woodland",C93="CALT","Scrub")</f>
        <v>Forest</v>
      </c>
      <c r="H93" s="23">
        <v>1</v>
      </c>
      <c r="I93" s="23" t="s">
        <v>86</v>
      </c>
      <c r="J93" s="24">
        <v>18.3</v>
      </c>
      <c r="K93" s="24">
        <f>J93-$G$196</f>
        <v>18.3</v>
      </c>
      <c r="L93"/>
      <c r="M93" s="23" t="s">
        <v>137</v>
      </c>
      <c r="N93" s="23">
        <v>57</v>
      </c>
      <c r="O93" s="23">
        <v>1.7558748556724915</v>
      </c>
      <c r="P93" s="23" cm="1">
        <f t="array" ref="P93">_xlfn.IFS(A93="FIL",1271,A93="JSP",1046,A93="LFY",225,A93="SLP",209,A93="TUP",48,A93="CCP",16,A93="PRO",225,A93="WHO",145,A93="WDP",80)</f>
        <v>1046</v>
      </c>
      <c r="Q93" s="23">
        <f>LOG10(P93)</f>
        <v>3.0195316845312554</v>
      </c>
      <c r="R93" s="23">
        <v>9</v>
      </c>
      <c r="S93" s="23">
        <v>2</v>
      </c>
      <c r="T93" s="23">
        <v>3</v>
      </c>
      <c r="U93" s="23">
        <v>5</v>
      </c>
      <c r="V93" s="23">
        <v>14</v>
      </c>
      <c r="W93" s="23">
        <v>0.22500000000000001</v>
      </c>
      <c r="X93" s="23">
        <v>1.654235948</v>
      </c>
      <c r="Y93" s="23">
        <v>0.65025379999999999</v>
      </c>
      <c r="Z93" s="23">
        <v>0.5796289</v>
      </c>
      <c r="AA93" s="23">
        <v>10</v>
      </c>
      <c r="AB93" s="23">
        <v>18.2</v>
      </c>
      <c r="AC93" s="23">
        <f>AA93+AB93</f>
        <v>28.2</v>
      </c>
      <c r="AD93" s="23">
        <v>43</v>
      </c>
      <c r="AE93" s="23">
        <v>0.7452677123</v>
      </c>
      <c r="AF93" s="23">
        <f>IF(OR(AH93=1,AI93=1,AJ93=1,AK93=1,AL93=1),1,0)</f>
        <v>0</v>
      </c>
      <c r="AG93" s="23">
        <f>IF(OR(AH93=1,AI93=1,AJ93=1),1,0)</f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</row>
    <row r="94" spans="1:40" ht="14.3">
      <c r="A94" s="23" t="s">
        <v>9</v>
      </c>
      <c r="B94" s="23">
        <v>5</v>
      </c>
      <c r="C94" s="23" t="s">
        <v>111</v>
      </c>
      <c r="D94" s="23" t="str" cm="1">
        <f t="array" ref="D94">_xlfn.IFS(C94="ALHU","Nectarivore",C94="ANHU","Nectarivore",C94="ATFL","Insectivore",C94="BLPH","Insectivore",C94="BRCR","Insectivore",C94="CASJ","Omnivore",C94="CAVI","Insectivore",C94="CBCH","Insectivore",C94="COHA","Carnivore",C94="HOFI","Granivore",C94="HOWR","Insectivore",C94="OCWA","Insectivore",C94="PSFL","Insectivore",C94="PUFI","Granivore",C94="RUHU","Nectarivore",C94="STJA","Omnivore",C94="WIWA","Insectivore",C94="WREN","Insectivore",C94="BEWR","Insectivore",C94="OATI","Insectivore",C94="SPTO","Omnivore",C94="BUSH","Insectivore",C94="WBNU","Insectivore",C94="DEJU","Granivore",C94="LEGO","Granivore",C94="CALT","Granivore")</f>
        <v>Insectivore</v>
      </c>
      <c r="E94" s="23" t="str" cm="1">
        <f t="array" ref="E94">_xlfn.IFS(C94="ALHU","Foliage",C94="ANHU","Foliage",C94="ATFL","Aerial",C94="BLPH","Aerial",C94="BRCR","Bark",C94="CASJ","Ground",C94="CAVI","Foliage",C94="CBCH","Foliage",C94="COHA","Aerial",C94="HOFI","Ground",C94="HOWR","Foliage",C94="OCWA","Foliage",C94="PSFL","Aerial",C94="PUFI","Foliage",C94="RUHU","Foliage",C94="STJA","Ground",C94="WIWA","Foliage",C94="WREN","Foliage",C94="BEWR","Foliage",C94="OATI","Foliage",C94="SPTO","Ground",C94="BUSH","Foliage",C94="WBNU","Bark",C94="DEJU","Ground",C94="LEGO","Foliage",C94="CALT","Ground")</f>
        <v>Foliage</v>
      </c>
      <c r="F94" s="23" t="str" cm="1">
        <f t="array" ref="F94">_xlfn.IFS(C94="ALHU","Shrub",C94="ANHU","Tree",C94="ATFL","Cavity",C94="BLPH","Cliff",C94="BRCR","Tree",C94="CASJ","Tree",C94="CAVI","Tree",C94="CBCH","Cavity",C94="COHA","Tree",C94="HOFI","Tree",C94="HOWR","Cavity",C94="OCWA","Ground",C94="PSFL","Cavity",C94="PUFI","Tree",C94="RUHU","Tree",C94="STJA","Tree",C94="WIWA","Ground",C94="WREN","Shrub",C94="BEWR","Cavity",C94="OATI","Cavity",C94="SPTO","Ground",C94="BUSH","Tree",C94="WBNU","Cavity",C94="DEJU","Ground",C94="LEGO","Tree",C94="CALT","Shrub")</f>
        <v>Cavity</v>
      </c>
      <c r="G94" s="23" t="str" cm="1">
        <f t="array" ref="G94">_xlfn.IFS(C94="ALHU","Open Woodland",C94="ANHU","Open Woodland",C94="ATFL","Open Woodland",C94="BLPH","Open Woodland",C94="BRCR","Forest",C94="CASJ","Scrub",C94="CAVI","Forest",C94="CBCH","Forest",C94="COHA","Forest",C94="HOFI","Towns",C94="HOWR","Open Woodland",C94="OCWA","Forest",C94="PSFL","Forest",C94="PUFI","Forest",C94="RUHU","Open Woodland",C94="STJA","Forest",C94="WIWA","Scrub",C94="WREN","Scrub",C94="BEWR","Open Woodland",C94="OATI","Open Woodland",C94="SPTO","Scrub",C94="BUSH","Scrub",C94="WBNU","Forest",C94="DEJU","Forest",C94="LEGO","Open Woodland",C94="CALT","Scrub")</f>
        <v>Open Woodland</v>
      </c>
      <c r="H94" s="23">
        <v>5</v>
      </c>
      <c r="I94" s="23" t="s">
        <v>86</v>
      </c>
      <c r="J94" s="24">
        <v>9.3000000000000007</v>
      </c>
      <c r="K94" s="24">
        <f>J94-$G$188</f>
        <v>9.3000000000000007</v>
      </c>
      <c r="L94"/>
      <c r="M94" s="23" t="s">
        <v>114</v>
      </c>
      <c r="N94" s="23">
        <v>57</v>
      </c>
      <c r="O94" s="23">
        <v>1.7558748556724915</v>
      </c>
      <c r="P94" s="23" cm="1">
        <f t="array" ref="P94">_xlfn.IFS(A94="FIL",1271,A94="JSP",1046,A94="LFY",225,A94="SLP",209,A94="TUP",48,A94="CCP",16,A94="PRO",225,A94="WHO",145,A94="WDP",80)</f>
        <v>1046</v>
      </c>
      <c r="Q94" s="23">
        <f>LOG10(P94)</f>
        <v>3.0195316845312554</v>
      </c>
      <c r="R94" s="23">
        <v>9</v>
      </c>
      <c r="S94" s="23">
        <v>2</v>
      </c>
      <c r="T94" s="23">
        <v>3</v>
      </c>
      <c r="U94" s="23">
        <v>5</v>
      </c>
      <c r="V94" s="23">
        <v>14</v>
      </c>
      <c r="W94" s="23">
        <v>0.22500000000000001</v>
      </c>
      <c r="X94" s="23">
        <v>1.654235948</v>
      </c>
      <c r="Y94" s="23">
        <v>0.65025379999999999</v>
      </c>
      <c r="Z94" s="23">
        <v>0.5796289</v>
      </c>
      <c r="AA94" s="23">
        <v>10</v>
      </c>
      <c r="AB94" s="23">
        <v>18.2</v>
      </c>
      <c r="AC94" s="23">
        <f>AA94+AB94</f>
        <v>28.2</v>
      </c>
      <c r="AD94" s="23">
        <v>43</v>
      </c>
      <c r="AE94" s="23">
        <v>0.7452677123</v>
      </c>
      <c r="AF94" s="23">
        <f>IF(OR(AH94=1,AI94=1,AJ94=1,AK94=1,AL94=1),1,0)</f>
        <v>0</v>
      </c>
      <c r="AG94" s="23">
        <f>IF(OR(AH94=1,AI94=1,AJ94=1),1,0)</f>
        <v>0</v>
      </c>
      <c r="AH94" s="23">
        <v>0</v>
      </c>
      <c r="AI94" s="23">
        <v>0</v>
      </c>
      <c r="AJ94" s="23">
        <v>0</v>
      </c>
      <c r="AK94" s="23">
        <v>0</v>
      </c>
      <c r="AL94" s="23">
        <v>0</v>
      </c>
      <c r="AM94" s="23">
        <v>0</v>
      </c>
      <c r="AN94" s="23">
        <v>0</v>
      </c>
    </row>
    <row r="95" spans="1:40" ht="14.3">
      <c r="A95" s="23" t="s">
        <v>9</v>
      </c>
      <c r="B95" s="23">
        <v>5</v>
      </c>
      <c r="C95" s="23" t="s">
        <v>165</v>
      </c>
      <c r="D95" s="23" t="str" cm="1">
        <f t="array" ref="D95">_xlfn.IFS(C95="ALHU","Nectarivore",C95="ANHU","Nectarivore",C95="ATFL","Insectivore",C95="BLPH","Insectivore",C95="BRCR","Insectivore",C95="CASJ","Omnivore",C95="CAVI","Insectivore",C95="CBCH","Insectivore",C95="COHA","Carnivore",C95="HOFI","Granivore",C95="HOWR","Insectivore",C95="OCWA","Insectivore",C95="PSFL","Insectivore",C95="PUFI","Granivore",C95="RUHU","Nectarivore",C95="STJA","Omnivore",C95="WIWA","Insectivore",C95="WREN","Insectivore",C95="BEWR","Insectivore",C95="OATI","Insectivore",C95="SPTO","Omnivore",C95="BUSH","Insectivore",C95="WBNU","Insectivore",C95="DEJU","Granivore",C95="LEGO","Granivore",C95="CALT","Granivore")</f>
        <v>Insectivore</v>
      </c>
      <c r="E95" s="23" t="str" cm="1">
        <f t="array" ref="E95">_xlfn.IFS(C95="ALHU","Foliage",C95="ANHU","Foliage",C95="ATFL","Aerial",C95="BLPH","Aerial",C95="BRCR","Bark",C95="CASJ","Ground",C95="CAVI","Foliage",C95="CBCH","Foliage",C95="COHA","Aerial",C95="HOFI","Ground",C95="HOWR","Foliage",C95="OCWA","Foliage",C95="PSFL","Aerial",C95="PUFI","Foliage",C95="RUHU","Foliage",C95="STJA","Ground",C95="WIWA","Foliage",C95="WREN","Foliage",C95="BEWR","Foliage",C95="OATI","Foliage",C95="SPTO","Ground",C95="BUSH","Foliage",C95="WBNU","Bark",C95="DEJU","Ground",C95="LEGO","Foliage",C95="CALT","Ground")</f>
        <v>Foliage</v>
      </c>
      <c r="F95" s="23" t="str" cm="1">
        <f t="array" ref="F95">_xlfn.IFS(C95="ALHU","Shrub",C95="ANHU","Tree",C95="ATFL","Cavity",C95="BLPH","Cliff",C95="BRCR","Tree",C95="CASJ","Tree",C95="CAVI","Tree",C95="CBCH","Cavity",C95="COHA","Tree",C95="HOFI","Tree",C95="HOWR","Cavity",C95="OCWA","Ground",C95="PSFL","Cavity",C95="PUFI","Tree",C95="RUHU","Tree",C95="STJA","Tree",C95="WIWA","Ground",C95="WREN","Shrub",C95="BEWR","Cavity",C95="OATI","Cavity",C95="SPTO","Ground",C95="BUSH","Tree",C95="WBNU","Cavity",C95="DEJU","Ground",C95="LEGO","Tree",C95="CALT","Shrub")</f>
        <v>Cavity</v>
      </c>
      <c r="G95" s="23" t="str" cm="1">
        <f t="array" ref="G95">_xlfn.IFS(C95="ALHU","Open Woodland",C95="ANHU","Open Woodland",C95="ATFL","Open Woodland",C95="BLPH","Open Woodland",C95="BRCR","Forest",C95="CASJ","Scrub",C95="CAVI","Forest",C95="CBCH","Forest",C95="COHA","Forest",C95="HOFI","Towns",C95="HOWR","Open Woodland",C95="OCWA","Forest",C95="PSFL","Forest",C95="PUFI","Forest",C95="RUHU","Open Woodland",C95="STJA","Forest",C95="WIWA","Scrub",C95="WREN","Scrub",C95="BEWR","Open Woodland",C95="OATI","Open Woodland",C95="SPTO","Scrub",C95="BUSH","Scrub",C95="WBNU","Forest",C95="DEJU","Forest",C95="LEGO","Open Woodland",C95="CALT","Scrub")</f>
        <v>Open Woodland</v>
      </c>
      <c r="H95" s="23">
        <v>4</v>
      </c>
      <c r="I95" s="23" t="s">
        <v>86</v>
      </c>
      <c r="J95" s="24">
        <v>9.6999999999999993</v>
      </c>
      <c r="K95" s="24">
        <v>0</v>
      </c>
      <c r="L95"/>
      <c r="M95" s="23" t="s">
        <v>166</v>
      </c>
      <c r="N95" s="23">
        <v>57</v>
      </c>
      <c r="O95" s="23">
        <v>1.7558748556724915</v>
      </c>
      <c r="P95" s="23" cm="1">
        <f t="array" ref="P95">_xlfn.IFS(A95="FIL",1271,A95="JSP",1046,A95="LFY",225,A95="SLP",209,A95="TUP",48,A95="CCP",16,A95="PRO",225,A95="WHO",145,A95="WDP",80)</f>
        <v>1046</v>
      </c>
      <c r="Q95" s="23">
        <f>LOG10(P95)</f>
        <v>3.0195316845312554</v>
      </c>
      <c r="R95" s="23">
        <v>9</v>
      </c>
      <c r="S95" s="23">
        <v>2</v>
      </c>
      <c r="T95" s="23">
        <v>3</v>
      </c>
      <c r="U95" s="23">
        <v>5</v>
      </c>
      <c r="V95" s="23">
        <v>14</v>
      </c>
      <c r="W95" s="23">
        <v>0.22500000000000001</v>
      </c>
      <c r="X95" s="23">
        <v>1.654235948</v>
      </c>
      <c r="Y95" s="23">
        <v>0.65025379999999999</v>
      </c>
      <c r="Z95" s="23">
        <v>0.5796289</v>
      </c>
      <c r="AA95" s="23">
        <v>10</v>
      </c>
      <c r="AB95" s="23">
        <v>18.2</v>
      </c>
      <c r="AC95" s="23">
        <f>AA95+AB95</f>
        <v>28.2</v>
      </c>
      <c r="AD95" s="23">
        <v>43</v>
      </c>
      <c r="AE95" s="23">
        <v>0.7452677123</v>
      </c>
      <c r="AF95" s="23">
        <f>IF(OR(AH95=1,AI95=1,AJ95=1,AK95=1,AL95=1),1,0)</f>
        <v>0</v>
      </c>
      <c r="AG95" s="23">
        <f>IF(OR(AH95=1,AI95=1,AJ95=1),1,0)</f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</row>
    <row r="96" spans="1:40" ht="14.3">
      <c r="A96" s="23" t="s">
        <v>9</v>
      </c>
      <c r="B96" s="23">
        <v>5</v>
      </c>
      <c r="C96" s="23" t="s">
        <v>167</v>
      </c>
      <c r="D96" s="23" t="str" cm="1">
        <f t="array" ref="D96">_xlfn.IFS(C96="ALHU","Nectarivore",C96="ANHU","Nectarivore",C96="ATFL","Insectivore",C96="BLPH","Insectivore",C96="BRCR","Insectivore",C96="CASJ","Omnivore",C96="CAVI","Insectivore",C96="CBCH","Insectivore",C96="COHA","Carnivore",C96="HOFI","Granivore",C96="HOWR","Insectivore",C96="OCWA","Insectivore",C96="PSFL","Insectivore",C96="PUFI","Granivore",C96="RUHU","Nectarivore",C96="STJA","Omnivore",C96="WIWA","Insectivore",C96="WREN","Insectivore",C96="BEWR","Insectivore",C96="OATI","Insectivore",C96="SPTO","Omnivore",C96="BUSH","Insectivore",C96="WBNU","Insectivore",C96="DEJU","Granivore",C96="LEGO","Granivore",C96="CALT","Granivore")</f>
        <v>Omnivore</v>
      </c>
      <c r="E96" s="23" t="str" cm="1">
        <f t="array" ref="E96">_xlfn.IFS(C96="ALHU","Foliage",C96="ANHU","Foliage",C96="ATFL","Aerial",C96="BLPH","Aerial",C96="BRCR","Bark",C96="CASJ","Ground",C96="CAVI","Foliage",C96="CBCH","Foliage",C96="COHA","Aerial",C96="HOFI","Ground",C96="HOWR","Foliage",C96="OCWA","Foliage",C96="PSFL","Aerial",C96="PUFI","Foliage",C96="RUHU","Foliage",C96="STJA","Ground",C96="WIWA","Foliage",C96="WREN","Foliage",C96="BEWR","Foliage",C96="OATI","Foliage",C96="SPTO","Ground",C96="BUSH","Foliage",C96="WBNU","Bark",C96="DEJU","Ground",C96="LEGO","Foliage",C96="CALT","Ground")</f>
        <v>Ground</v>
      </c>
      <c r="F96" s="23" t="str" cm="1">
        <f t="array" ref="F96">_xlfn.IFS(C96="ALHU","Shrub",C96="ANHU","Tree",C96="ATFL","Cavity",C96="BLPH","Cliff",C96="BRCR","Tree",C96="CASJ","Tree",C96="CAVI","Tree",C96="CBCH","Cavity",C96="COHA","Tree",C96="HOFI","Tree",C96="HOWR","Cavity",C96="OCWA","Ground",C96="PSFL","Cavity",C96="PUFI","Tree",C96="RUHU","Tree",C96="STJA","Tree",C96="WIWA","Ground",C96="WREN","Shrub",C96="BEWR","Cavity",C96="OATI","Cavity",C96="SPTO","Ground",C96="BUSH","Tree",C96="WBNU","Cavity",C96="DEJU","Ground",C96="LEGO","Tree",C96="CALT","Shrub")</f>
        <v>Ground</v>
      </c>
      <c r="G96" s="23" t="str" cm="1">
        <f t="array" ref="G96">_xlfn.IFS(C96="ALHU","Open Woodland",C96="ANHU","Open Woodland",C96="ATFL","Open Woodland",C96="BLPH","Open Woodland",C96="BRCR","Forest",C96="CASJ","Scrub",C96="CAVI","Forest",C96="CBCH","Forest",C96="COHA","Forest",C96="HOFI","Towns",C96="HOWR","Open Woodland",C96="OCWA","Forest",C96="PSFL","Forest",C96="PUFI","Forest",C96="RUHU","Open Woodland",C96="STJA","Forest",C96="WIWA","Scrub",C96="WREN","Scrub",C96="BEWR","Open Woodland",C96="OATI","Open Woodland",C96="SPTO","Scrub",C96="BUSH","Scrub",C96="WBNU","Forest",C96="DEJU","Forest",C96="LEGO","Open Woodland",C96="CALT","Scrub")</f>
        <v>Scrub</v>
      </c>
      <c r="H96" s="23">
        <v>1</v>
      </c>
      <c r="I96" s="23" t="s">
        <v>86</v>
      </c>
      <c r="J96" s="24">
        <v>37.6</v>
      </c>
      <c r="K96" s="24">
        <f>J96-$G$204</f>
        <v>37.6</v>
      </c>
      <c r="L96" t="s">
        <v>289</v>
      </c>
      <c r="M96" s="23" t="s">
        <v>168</v>
      </c>
      <c r="N96" s="23">
        <v>57</v>
      </c>
      <c r="O96" s="23">
        <v>1.7558748556724915</v>
      </c>
      <c r="P96" s="23" cm="1">
        <f t="array" ref="P96">_xlfn.IFS(A96="FIL",1271,A96="JSP",1046,A96="LFY",225,A96="SLP",209,A96="TUP",48,A96="CCP",16,A96="PRO",225,A96="WHO",145,A96="WDP",80)</f>
        <v>1046</v>
      </c>
      <c r="Q96" s="23">
        <f>LOG10(P96)</f>
        <v>3.0195316845312554</v>
      </c>
      <c r="R96" s="23">
        <v>9</v>
      </c>
      <c r="S96" s="23">
        <v>2</v>
      </c>
      <c r="T96" s="23">
        <v>3</v>
      </c>
      <c r="U96" s="23">
        <v>5</v>
      </c>
      <c r="V96" s="23">
        <v>14</v>
      </c>
      <c r="W96" s="23">
        <v>0.22500000000000001</v>
      </c>
      <c r="X96" s="23">
        <v>1.654235948</v>
      </c>
      <c r="Y96" s="23">
        <v>0.65025379999999999</v>
      </c>
      <c r="Z96" s="23">
        <v>0.5796289</v>
      </c>
      <c r="AA96" s="23">
        <v>10</v>
      </c>
      <c r="AB96" s="23">
        <v>18.2</v>
      </c>
      <c r="AC96" s="23">
        <f>AA96+AB96</f>
        <v>28.2</v>
      </c>
      <c r="AD96" s="23">
        <v>43</v>
      </c>
      <c r="AE96" s="23">
        <v>0.7452677123</v>
      </c>
      <c r="AF96" s="23">
        <f>IF(OR(AH96=1,AI96=1,AJ96=1,AK96=1,AL96=1),1,0)</f>
        <v>1</v>
      </c>
      <c r="AG96" s="23">
        <f>IF(OR(AH96=1,AI96=1,AJ96=1),1,0)</f>
        <v>1</v>
      </c>
      <c r="AH96" s="23">
        <v>0</v>
      </c>
      <c r="AI96" s="23">
        <v>1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</row>
    <row r="97" spans="1:40" ht="14.3">
      <c r="A97" s="23" t="s">
        <v>9</v>
      </c>
      <c r="B97" s="21">
        <v>5</v>
      </c>
      <c r="C97" s="23" t="s">
        <v>96</v>
      </c>
      <c r="D97" s="23" t="str" cm="1">
        <f t="array" ref="D97">_xlfn.IFS(C97="ALHU","Nectarivore",C97="ANHU","Nectarivore",C97="ATFL","Insectivore",C97="BLPH","Insectivore",C97="BRCR","Insectivore",C97="CASJ","Omnivore",C97="CAVI","Insectivore",C97="CBCH","Insectivore",C97="COHA","Carnivore",C97="HOFI","Granivore",C97="HOWR","Insectivore",C97="OCWA","Insectivore",C97="PSFL","Insectivore",C97="PUFI","Granivore",C97="RUHU","Nectarivore",C97="STJA","Omnivore",C97="WIWA","Insectivore",C97="WREN","Insectivore",C97="BEWR","Insectivore",C97="OATI","Insectivore",C97="SPTO","Omnivore",C97="BUSH","Insectivore",C97="WBNU","Insectivore",C97="DEJU","Granivore",C97="LEGO","Granivore",C97="CALT","Granivore")</f>
        <v>Granivore</v>
      </c>
      <c r="E97" s="23" t="str" cm="1">
        <f t="array" ref="E97">_xlfn.IFS(C97="ALHU","Foliage",C97="ANHU","Foliage",C97="ATFL","Aerial",C97="BLPH","Aerial",C97="BRCR","Bark",C97="CASJ","Ground",C97="CAVI","Foliage",C97="CBCH","Foliage",C97="COHA","Aerial",C97="HOFI","Ground",C97="HOWR","Foliage",C97="OCWA","Foliage",C97="PSFL","Aerial",C97="PUFI","Foliage",C97="RUHU","Foliage",C97="STJA","Ground",C97="WIWA","Foliage",C97="WREN","Foliage",C97="BEWR","Foliage",C97="OATI","Foliage",C97="SPTO","Ground",C97="BUSH","Foliage",C97="WBNU","Bark",C97="DEJU","Ground",C97="LEGO","Foliage",C97="CALT","Ground")</f>
        <v>Ground</v>
      </c>
      <c r="F97" s="23" t="str" cm="1">
        <f t="array" ref="F97">_xlfn.IFS(C97="ALHU","Shrub",C97="ANHU","Tree",C97="ATFL","Cavity",C97="BLPH","Cliff",C97="BRCR","Tree",C97="CASJ","Tree",C97="CAVI","Tree",C97="CBCH","Cavity",C97="COHA","Tree",C97="HOFI","Tree",C97="HOWR","Cavity",C97="OCWA","Ground",C97="PSFL","Cavity",C97="PUFI","Tree",C97="RUHU","Tree",C97="STJA","Tree",C97="WIWA","Ground",C97="WREN","Shrub",C97="BEWR","Cavity",C97="OATI","Cavity",C97="SPTO","Ground",C97="BUSH","Tree",C97="WBNU","Cavity",C97="DEJU","Ground",C97="LEGO","Tree",C97="CALT","Shrub")</f>
        <v>Ground</v>
      </c>
      <c r="G97" s="23" t="str" cm="1">
        <f t="array" ref="G97">_xlfn.IFS(C97="ALHU","Open Woodland",C97="ANHU","Open Woodland",C97="ATFL","Open Woodland",C97="BLPH","Open Woodland",C97="BRCR","Forest",C97="CASJ","Scrub",C97="CAVI","Forest",C97="CBCH","Forest",C97="COHA","Forest",C97="HOFI","Towns",C97="HOWR","Open Woodland",C97="OCWA","Forest",C97="PSFL","Forest",C97="PUFI","Forest",C97="RUHU","Open Woodland",C97="STJA","Forest",C97="WIWA","Scrub",C97="WREN","Scrub",C97="BEWR","Open Woodland",C97="OATI","Open Woodland",C97="SPTO","Scrub",C97="BUSH","Scrub",C97="WBNU","Forest",C97="DEJU","Forest",C97="LEGO","Open Woodland",C97="CALT","Scrub")</f>
        <v>Forest</v>
      </c>
      <c r="H97" s="23">
        <v>4</v>
      </c>
      <c r="I97" s="23" t="s">
        <v>86</v>
      </c>
      <c r="J97" s="24">
        <v>17.5</v>
      </c>
      <c r="K97" s="24">
        <f>J97-$G$196</f>
        <v>17.5</v>
      </c>
      <c r="L97" t="s">
        <v>290</v>
      </c>
      <c r="M97" s="23" t="s">
        <v>138</v>
      </c>
      <c r="N97" s="23">
        <v>57</v>
      </c>
      <c r="O97" s="23">
        <v>1.7558748556724915</v>
      </c>
      <c r="P97" s="23" cm="1">
        <f t="array" ref="P97">_xlfn.IFS(A97="FIL",1271,A97="JSP",1046,A97="LFY",225,A97="SLP",209,A97="TUP",48,A97="CCP",16,A97="PRO",225,A97="WHO",145,A97="WDP",80)</f>
        <v>1046</v>
      </c>
      <c r="Q97" s="23">
        <f>LOG10(P97)</f>
        <v>3.0195316845312554</v>
      </c>
      <c r="R97" s="23">
        <v>9</v>
      </c>
      <c r="S97" s="23">
        <v>2</v>
      </c>
      <c r="T97" s="23">
        <v>3</v>
      </c>
      <c r="U97" s="23">
        <v>5</v>
      </c>
      <c r="V97" s="23">
        <v>14</v>
      </c>
      <c r="W97" s="23">
        <v>0.22500000000000001</v>
      </c>
      <c r="X97" s="23">
        <v>1.654235948</v>
      </c>
      <c r="Y97" s="23">
        <v>0.65025379999999999</v>
      </c>
      <c r="Z97" s="23">
        <v>0.5796289</v>
      </c>
      <c r="AA97" s="23">
        <v>10</v>
      </c>
      <c r="AB97" s="23">
        <v>18.2</v>
      </c>
      <c r="AC97" s="23">
        <f>AA97+AB97</f>
        <v>28.2</v>
      </c>
      <c r="AD97" s="23">
        <v>43</v>
      </c>
      <c r="AE97" s="23">
        <v>0.7452677123</v>
      </c>
      <c r="AF97" s="23">
        <f>IF(OR(AH97=1,AI97=1,AJ97=1,AK97=1,AL97=1),1,0)</f>
        <v>1</v>
      </c>
      <c r="AG97" s="23">
        <f>IF(OR(AH97=1,AI97=1,AJ97=1),1,0)</f>
        <v>1</v>
      </c>
      <c r="AH97" s="23">
        <v>1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</row>
    <row r="98" spans="1:40" ht="14.3">
      <c r="A98" s="23" t="s">
        <v>9</v>
      </c>
      <c r="B98" s="23">
        <v>5</v>
      </c>
      <c r="C98" s="23" t="s">
        <v>96</v>
      </c>
      <c r="D98" s="23" t="str" cm="1">
        <f t="array" ref="D98">_xlfn.IFS(C98="ALHU","Nectarivore",C98="ANHU","Nectarivore",C98="ATFL","Insectivore",C98="BLPH","Insectivore",C98="BRCR","Insectivore",C98="CASJ","Omnivore",C98="CAVI","Insectivore",C98="CBCH","Insectivore",C98="COHA","Carnivore",C98="HOFI","Granivore",C98="HOWR","Insectivore",C98="OCWA","Insectivore",C98="PSFL","Insectivore",C98="PUFI","Granivore",C98="RUHU","Nectarivore",C98="STJA","Omnivore",C98="WIWA","Insectivore",C98="WREN","Insectivore",C98="BEWR","Insectivore",C98="OATI","Insectivore",C98="SPTO","Omnivore",C98="BUSH","Insectivore",C98="WBNU","Insectivore",C98="DEJU","Granivore",C98="LEGO","Granivore",C98="CALT","Granivore")</f>
        <v>Granivore</v>
      </c>
      <c r="E98" s="23" t="str" cm="1">
        <f t="array" ref="E98">_xlfn.IFS(C98="ALHU","Foliage",C98="ANHU","Foliage",C98="ATFL","Aerial",C98="BLPH","Aerial",C98="BRCR","Bark",C98="CASJ","Ground",C98="CAVI","Foliage",C98="CBCH","Foliage",C98="COHA","Aerial",C98="HOFI","Ground",C98="HOWR","Foliage",C98="OCWA","Foliage",C98="PSFL","Aerial",C98="PUFI","Foliage",C98="RUHU","Foliage",C98="STJA","Ground",C98="WIWA","Foliage",C98="WREN","Foliage",C98="BEWR","Foliage",C98="OATI","Foliage",C98="SPTO","Ground",C98="BUSH","Foliage",C98="WBNU","Bark",C98="DEJU","Ground",C98="LEGO","Foliage",C98="CALT","Ground")</f>
        <v>Ground</v>
      </c>
      <c r="F98" s="23" t="str" cm="1">
        <f t="array" ref="F98">_xlfn.IFS(C98="ALHU","Shrub",C98="ANHU","Tree",C98="ATFL","Cavity",C98="BLPH","Cliff",C98="BRCR","Tree",C98="CASJ","Tree",C98="CAVI","Tree",C98="CBCH","Cavity",C98="COHA","Tree",C98="HOFI","Tree",C98="HOWR","Cavity",C98="OCWA","Ground",C98="PSFL","Cavity",C98="PUFI","Tree",C98="RUHU","Tree",C98="STJA","Tree",C98="WIWA","Ground",C98="WREN","Shrub",C98="BEWR","Cavity",C98="OATI","Cavity",C98="SPTO","Ground",C98="BUSH","Tree",C98="WBNU","Cavity",C98="DEJU","Ground",C98="LEGO","Tree",C98="CALT","Shrub")</f>
        <v>Ground</v>
      </c>
      <c r="G98" s="23" t="str" cm="1">
        <f t="array" ref="G98">_xlfn.IFS(C98="ALHU","Open Woodland",C98="ANHU","Open Woodland",C98="ATFL","Open Woodland",C98="BLPH","Open Woodland",C98="BRCR","Forest",C98="CASJ","Scrub",C98="CAVI","Forest",C98="CBCH","Forest",C98="COHA","Forest",C98="HOFI","Towns",C98="HOWR","Open Woodland",C98="OCWA","Forest",C98="PSFL","Forest",C98="PUFI","Forest",C98="RUHU","Open Woodland",C98="STJA","Forest",C98="WIWA","Scrub",C98="WREN","Scrub",C98="BEWR","Open Woodland",C98="OATI","Open Woodland",C98="SPTO","Scrub",C98="BUSH","Scrub",C98="WBNU","Forest",C98="DEJU","Forest",C98="LEGO","Open Woodland",C98="CALT","Scrub")</f>
        <v>Forest</v>
      </c>
      <c r="H98" s="23">
        <v>1</v>
      </c>
      <c r="I98" s="23" t="s">
        <v>86</v>
      </c>
      <c r="J98" s="24">
        <v>18.899999999999999</v>
      </c>
      <c r="K98" s="24">
        <f>J98-$G$196</f>
        <v>18.899999999999999</v>
      </c>
      <c r="L98" t="s">
        <v>280</v>
      </c>
      <c r="M98" s="23" t="s">
        <v>139</v>
      </c>
      <c r="N98" s="23">
        <v>57</v>
      </c>
      <c r="O98" s="23">
        <v>1.7558748556724915</v>
      </c>
      <c r="P98" s="23" cm="1">
        <f t="array" ref="P98">_xlfn.IFS(A98="FIL",1271,A98="JSP",1046,A98="LFY",225,A98="SLP",209,A98="TUP",48,A98="CCP",16,A98="PRO",225,A98="WHO",145,A98="WDP",80)</f>
        <v>1046</v>
      </c>
      <c r="Q98" s="23">
        <f>LOG10(P98)</f>
        <v>3.0195316845312554</v>
      </c>
      <c r="R98" s="23">
        <v>9</v>
      </c>
      <c r="S98" s="23">
        <v>2</v>
      </c>
      <c r="T98" s="23">
        <v>3</v>
      </c>
      <c r="U98" s="23">
        <v>5</v>
      </c>
      <c r="V98" s="23">
        <v>14</v>
      </c>
      <c r="W98" s="23">
        <v>0.22500000000000001</v>
      </c>
      <c r="X98" s="23">
        <v>1.654235948</v>
      </c>
      <c r="Y98" s="23">
        <v>0.65025379999999999</v>
      </c>
      <c r="Z98" s="23">
        <v>0.5796289</v>
      </c>
      <c r="AA98" s="23">
        <v>10</v>
      </c>
      <c r="AB98" s="23">
        <v>18.2</v>
      </c>
      <c r="AC98" s="23">
        <f>AA98+AB98</f>
        <v>28.2</v>
      </c>
      <c r="AD98" s="23">
        <v>43</v>
      </c>
      <c r="AE98" s="23">
        <v>0.7452677123</v>
      </c>
      <c r="AF98" s="23">
        <f>IF(OR(AH98=1,AI98=1,AJ98=1,AK98=1,AL98=1),1,0)</f>
        <v>1</v>
      </c>
      <c r="AG98" s="23">
        <f>IF(OR(AH98=1,AI98=1,AJ98=1),1,0)</f>
        <v>1</v>
      </c>
      <c r="AH98" s="23">
        <v>1</v>
      </c>
      <c r="AI98" s="23">
        <v>0</v>
      </c>
      <c r="AJ98" s="23">
        <v>0</v>
      </c>
      <c r="AK98" s="23">
        <v>0</v>
      </c>
      <c r="AL98" s="23">
        <v>0</v>
      </c>
      <c r="AM98" s="23">
        <v>0</v>
      </c>
      <c r="AN98" s="23">
        <v>0</v>
      </c>
    </row>
    <row r="99" spans="1:40" ht="14.3">
      <c r="A99" s="23" t="s">
        <v>9</v>
      </c>
      <c r="B99" s="23">
        <v>5</v>
      </c>
      <c r="C99" s="23" t="s">
        <v>123</v>
      </c>
      <c r="D99" s="23" t="str" cm="1">
        <f t="array" ref="D99">_xlfn.IFS(C99="ALHU","Nectarivore",C99="ANHU","Nectarivore",C99="ATFL","Insectivore",C99="BLPH","Insectivore",C99="BRCR","Insectivore",C99="CASJ","Omnivore",C99="CAVI","Insectivore",C99="CBCH","Insectivore",C99="COHA","Carnivore",C99="HOFI","Granivore",C99="HOWR","Insectivore",C99="OCWA","Insectivore",C99="PSFL","Insectivore",C99="PUFI","Granivore",C99="RUHU","Nectarivore",C99="STJA","Omnivore",C99="WIWA","Insectivore",C99="WREN","Insectivore",C99="BEWR","Insectivore",C99="OATI","Insectivore",C99="SPTO","Omnivore",C99="BUSH","Insectivore",C99="WBNU","Insectivore",C99="DEJU","Granivore",C99="LEGO","Granivore",C99="CALT","Granivore")</f>
        <v>Insectivore</v>
      </c>
      <c r="E99" s="23" t="str" cm="1">
        <f t="array" ref="E99">_xlfn.IFS(C99="ALHU","Foliage",C99="ANHU","Foliage",C99="ATFL","Aerial",C99="BLPH","Aerial",C99="BRCR","Bark",C99="CASJ","Ground",C99="CAVI","Foliage",C99="CBCH","Foliage",C99="COHA","Aerial",C99="HOFI","Ground",C99="HOWR","Foliage",C99="OCWA","Foliage",C99="PSFL","Aerial",C99="PUFI","Foliage",C99="RUHU","Foliage",C99="STJA","Ground",C99="WIWA","Foliage",C99="WREN","Foliage",C99="BEWR","Foliage",C99="OATI","Foliage",C99="SPTO","Ground",C99="BUSH","Foliage",C99="WBNU","Bark",C99="DEJU","Ground",C99="LEGO","Foliage",C99="CALT","Ground")</f>
        <v>Foliage</v>
      </c>
      <c r="F99" s="23" t="str" cm="1">
        <f t="array" ref="F99">_xlfn.IFS(C99="ALHU","Shrub",C99="ANHU","Tree",C99="ATFL","Cavity",C99="BLPH","Cliff",C99="BRCR","Tree",C99="CASJ","Tree",C99="CAVI","Tree",C99="CBCH","Cavity",C99="COHA","Tree",C99="HOFI","Tree",C99="HOWR","Cavity",C99="OCWA","Ground",C99="PSFL","Cavity",C99="PUFI","Tree",C99="RUHU","Tree",C99="STJA","Tree",C99="WIWA","Ground",C99="WREN","Shrub",C99="BEWR","Cavity",C99="OATI","Cavity",C99="SPTO","Ground",C99="BUSH","Tree",C99="WBNU","Cavity",C99="DEJU","Ground",C99="LEGO","Tree",C99="CALT","Shrub")</f>
        <v>Tree</v>
      </c>
      <c r="G99" s="23" t="str" cm="1">
        <f t="array" ref="G99">_xlfn.IFS(C99="ALHU","Open Woodland",C99="ANHU","Open Woodland",C99="ATFL","Open Woodland",C99="BLPH","Open Woodland",C99="BRCR","Forest",C99="CASJ","Scrub",C99="CAVI","Forest",C99="CBCH","Forest",C99="COHA","Forest",C99="HOFI","Towns",C99="HOWR","Open Woodland",C99="OCWA","Forest",C99="PSFL","Forest",C99="PUFI","Forest",C99="RUHU","Open Woodland",C99="STJA","Forest",C99="WIWA","Scrub",C99="WREN","Scrub",C99="BEWR","Open Woodland",C99="OATI","Open Woodland",C99="SPTO","Scrub",C99="BUSH","Scrub",C99="WBNU","Forest",C99="DEJU","Forest",C99="LEGO","Open Woodland",C99="CALT","Scrub")</f>
        <v>Scrub</v>
      </c>
      <c r="H99" s="23">
        <v>2</v>
      </c>
      <c r="I99" s="23" t="s">
        <v>86</v>
      </c>
      <c r="J99" s="24">
        <v>5.7</v>
      </c>
      <c r="K99" s="24">
        <f>J99-$G$191</f>
        <v>5.7</v>
      </c>
      <c r="L99" t="s">
        <v>291</v>
      </c>
      <c r="M99" s="23" t="s">
        <v>124</v>
      </c>
      <c r="N99" s="23">
        <v>57</v>
      </c>
      <c r="O99" s="23">
        <v>1.7558748556724915</v>
      </c>
      <c r="P99" s="23" cm="1">
        <f t="array" ref="P99">_xlfn.IFS(A99="FIL",1271,A99="JSP",1046,A99="LFY",225,A99="SLP",209,A99="TUP",48,A99="CCP",16,A99="PRO",225,A99="WHO",145,A99="WDP",80)</f>
        <v>1046</v>
      </c>
      <c r="Q99" s="23">
        <f>LOG10(P99)</f>
        <v>3.0195316845312554</v>
      </c>
      <c r="R99" s="23">
        <v>9</v>
      </c>
      <c r="S99" s="23">
        <v>2</v>
      </c>
      <c r="T99" s="23">
        <v>3</v>
      </c>
      <c r="U99" s="23">
        <v>5</v>
      </c>
      <c r="V99" s="23">
        <v>14</v>
      </c>
      <c r="W99" s="23">
        <v>0.22500000000000001</v>
      </c>
      <c r="X99" s="23">
        <v>1.654235948</v>
      </c>
      <c r="Y99" s="23">
        <v>0.65025379999999999</v>
      </c>
      <c r="Z99" s="23">
        <v>0.5796289</v>
      </c>
      <c r="AA99" s="23">
        <v>10</v>
      </c>
      <c r="AB99" s="23">
        <v>18.2</v>
      </c>
      <c r="AC99" s="23">
        <f>AA99+AB99</f>
        <v>28.2</v>
      </c>
      <c r="AD99" s="23">
        <v>43</v>
      </c>
      <c r="AE99" s="23">
        <v>0.7452677123</v>
      </c>
      <c r="AF99" s="23">
        <f>IF(OR(AH99=1,AI99=1,AJ99=1,AK99=1,AL99=1),1,0)</f>
        <v>1</v>
      </c>
      <c r="AG99" s="23">
        <f>IF(OR(AH99=1,AI99=1,AJ99=1),1,0)</f>
        <v>1</v>
      </c>
      <c r="AH99" s="23">
        <v>1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</row>
    <row r="100" spans="1:40" ht="14.3">
      <c r="A100" s="23" t="s">
        <v>9</v>
      </c>
      <c r="B100" s="21">
        <v>5</v>
      </c>
      <c r="C100" s="23" t="s">
        <v>123</v>
      </c>
      <c r="D100" s="23" t="str" cm="1">
        <f t="array" ref="D100">_xlfn.IFS(C100="ALHU","Nectarivore",C100="ANHU","Nectarivore",C100="ATFL","Insectivore",C100="BLPH","Insectivore",C100="BRCR","Insectivore",C100="CASJ","Omnivore",C100="CAVI","Insectivore",C100="CBCH","Insectivore",C100="COHA","Carnivore",C100="HOFI","Granivore",C100="HOWR","Insectivore",C100="OCWA","Insectivore",C100="PSFL","Insectivore",C100="PUFI","Granivore",C100="RUHU","Nectarivore",C100="STJA","Omnivore",C100="WIWA","Insectivore",C100="WREN","Insectivore",C100="BEWR","Insectivore",C100="OATI","Insectivore",C100="SPTO","Omnivore",C100="BUSH","Insectivore",C100="WBNU","Insectivore",C100="DEJU","Granivore",C100="LEGO","Granivore",C100="CALT","Granivore")</f>
        <v>Insectivore</v>
      </c>
      <c r="E100" s="23" t="str" cm="1">
        <f t="array" ref="E100">_xlfn.IFS(C100="ALHU","Foliage",C100="ANHU","Foliage",C100="ATFL","Aerial",C100="BLPH","Aerial",C100="BRCR","Bark",C100="CASJ","Ground",C100="CAVI","Foliage",C100="CBCH","Foliage",C100="COHA","Aerial",C100="HOFI","Ground",C100="HOWR","Foliage",C100="OCWA","Foliage",C100="PSFL","Aerial",C100="PUFI","Foliage",C100="RUHU","Foliage",C100="STJA","Ground",C100="WIWA","Foliage",C100="WREN","Foliage",C100="BEWR","Foliage",C100="OATI","Foliage",C100="SPTO","Ground",C100="BUSH","Foliage",C100="WBNU","Bark",C100="DEJU","Ground",C100="LEGO","Foliage",C100="CALT","Ground")</f>
        <v>Foliage</v>
      </c>
      <c r="F100" s="23" t="str" cm="1">
        <f t="array" ref="F100">_xlfn.IFS(C100="ALHU","Shrub",C100="ANHU","Tree",C100="ATFL","Cavity",C100="BLPH","Cliff",C100="BRCR","Tree",C100="CASJ","Tree",C100="CAVI","Tree",C100="CBCH","Cavity",C100="COHA","Tree",C100="HOFI","Tree",C100="HOWR","Cavity",C100="OCWA","Ground",C100="PSFL","Cavity",C100="PUFI","Tree",C100="RUHU","Tree",C100="STJA","Tree",C100="WIWA","Ground",C100="WREN","Shrub",C100="BEWR","Cavity",C100="OATI","Cavity",C100="SPTO","Ground",C100="BUSH","Tree",C100="WBNU","Cavity",C100="DEJU","Ground",C100="LEGO","Tree",C100="CALT","Shrub")</f>
        <v>Tree</v>
      </c>
      <c r="G100" s="23" t="str" cm="1">
        <f t="array" ref="G100">_xlfn.IFS(C100="ALHU","Open Woodland",C100="ANHU","Open Woodland",C100="ATFL","Open Woodland",C100="BLPH","Open Woodland",C100="BRCR","Forest",C100="CASJ","Scrub",C100="CAVI","Forest",C100="CBCH","Forest",C100="COHA","Forest",C100="HOFI","Towns",C100="HOWR","Open Woodland",C100="OCWA","Forest",C100="PSFL","Forest",C100="PUFI","Forest",C100="RUHU","Open Woodland",C100="STJA","Forest",C100="WIWA","Scrub",C100="WREN","Scrub",C100="BEWR","Open Woodland",C100="OATI","Open Woodland",C100="SPTO","Scrub",C100="BUSH","Scrub",C100="WBNU","Forest",C100="DEJU","Forest",C100="LEGO","Open Woodland",C100="CALT","Scrub")</f>
        <v>Scrub</v>
      </c>
      <c r="H100" s="23">
        <v>2</v>
      </c>
      <c r="I100" s="23" t="s">
        <v>86</v>
      </c>
      <c r="J100" s="24">
        <v>6</v>
      </c>
      <c r="K100" s="24">
        <f>J100-$G$191</f>
        <v>6</v>
      </c>
      <c r="L100"/>
      <c r="M100" s="23" t="s">
        <v>125</v>
      </c>
      <c r="N100" s="23">
        <v>57</v>
      </c>
      <c r="O100" s="23">
        <v>1.7558748556724915</v>
      </c>
      <c r="P100" s="23" cm="1">
        <f t="array" ref="P100">_xlfn.IFS(A100="FIL",1271,A100="JSP",1046,A100="LFY",225,A100="SLP",209,A100="TUP",48,A100="CCP",16,A100="PRO",225,A100="WHO",145,A100="WDP",80)</f>
        <v>1046</v>
      </c>
      <c r="Q100" s="23">
        <f>LOG10(P100)</f>
        <v>3.0195316845312554</v>
      </c>
      <c r="R100" s="23">
        <v>9</v>
      </c>
      <c r="S100" s="23">
        <v>2</v>
      </c>
      <c r="T100" s="23">
        <v>3</v>
      </c>
      <c r="U100" s="23">
        <v>5</v>
      </c>
      <c r="V100" s="23">
        <v>14</v>
      </c>
      <c r="W100" s="23">
        <v>0.22500000000000001</v>
      </c>
      <c r="X100" s="23">
        <v>1.654235948</v>
      </c>
      <c r="Y100" s="23">
        <v>0.65025379999999999</v>
      </c>
      <c r="Z100" s="23">
        <v>0.5796289</v>
      </c>
      <c r="AA100" s="23">
        <v>10</v>
      </c>
      <c r="AB100" s="23">
        <v>18.2</v>
      </c>
      <c r="AC100" s="23">
        <f>AA100+AB100</f>
        <v>28.2</v>
      </c>
      <c r="AD100" s="23">
        <v>43</v>
      </c>
      <c r="AE100" s="23">
        <v>0.7452677123</v>
      </c>
      <c r="AF100" s="23">
        <f>IF(OR(AH100=1,AI100=1,AJ100=1,AK100=1,AL100=1),1,0)</f>
        <v>0</v>
      </c>
      <c r="AG100" s="23">
        <f>IF(OR(AH100=1,AI100=1,AJ100=1),1,0)</f>
        <v>0</v>
      </c>
      <c r="AH100" s="23">
        <v>0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</row>
    <row r="101" spans="1:40" ht="14.3">
      <c r="A101" s="23" t="s">
        <v>9</v>
      </c>
      <c r="B101" s="23">
        <v>5</v>
      </c>
      <c r="C101" s="23" t="s">
        <v>123</v>
      </c>
      <c r="D101" s="23" t="str" cm="1">
        <f t="array" ref="D101">_xlfn.IFS(C101="ALHU","Nectarivore",C101="ANHU","Nectarivore",C101="ATFL","Insectivore",C101="BLPH","Insectivore",C101="BRCR","Insectivore",C101="CASJ","Omnivore",C101="CAVI","Insectivore",C101="CBCH","Insectivore",C101="COHA","Carnivore",C101="HOFI","Granivore",C101="HOWR","Insectivore",C101="OCWA","Insectivore",C101="PSFL","Insectivore",C101="PUFI","Granivore",C101="RUHU","Nectarivore",C101="STJA","Omnivore",C101="WIWA","Insectivore",C101="WREN","Insectivore",C101="BEWR","Insectivore",C101="OATI","Insectivore",C101="SPTO","Omnivore",C101="BUSH","Insectivore",C101="WBNU","Insectivore",C101="DEJU","Granivore",C101="LEGO","Granivore",C101="CALT","Granivore")</f>
        <v>Insectivore</v>
      </c>
      <c r="E101" s="23" t="str" cm="1">
        <f t="array" ref="E101">_xlfn.IFS(C101="ALHU","Foliage",C101="ANHU","Foliage",C101="ATFL","Aerial",C101="BLPH","Aerial",C101="BRCR","Bark",C101="CASJ","Ground",C101="CAVI","Foliage",C101="CBCH","Foliage",C101="COHA","Aerial",C101="HOFI","Ground",C101="HOWR","Foliage",C101="OCWA","Foliage",C101="PSFL","Aerial",C101="PUFI","Foliage",C101="RUHU","Foliage",C101="STJA","Ground",C101="WIWA","Foliage",C101="WREN","Foliage",C101="BEWR","Foliage",C101="OATI","Foliage",C101="SPTO","Ground",C101="BUSH","Foliage",C101="WBNU","Bark",C101="DEJU","Ground",C101="LEGO","Foliage",C101="CALT","Ground")</f>
        <v>Foliage</v>
      </c>
      <c r="F101" s="23" t="str" cm="1">
        <f t="array" ref="F101">_xlfn.IFS(C101="ALHU","Shrub",C101="ANHU","Tree",C101="ATFL","Cavity",C101="BLPH","Cliff",C101="BRCR","Tree",C101="CASJ","Tree",C101="CAVI","Tree",C101="CBCH","Cavity",C101="COHA","Tree",C101="HOFI","Tree",C101="HOWR","Cavity",C101="OCWA","Ground",C101="PSFL","Cavity",C101="PUFI","Tree",C101="RUHU","Tree",C101="STJA","Tree",C101="WIWA","Ground",C101="WREN","Shrub",C101="BEWR","Cavity",C101="OATI","Cavity",C101="SPTO","Ground",C101="BUSH","Tree",C101="WBNU","Cavity",C101="DEJU","Ground",C101="LEGO","Tree",C101="CALT","Shrub")</f>
        <v>Tree</v>
      </c>
      <c r="G101" s="23" t="str" cm="1">
        <f t="array" ref="G101">_xlfn.IFS(C101="ALHU","Open Woodland",C101="ANHU","Open Woodland",C101="ATFL","Open Woodland",C101="BLPH","Open Woodland",C101="BRCR","Forest",C101="CASJ","Scrub",C101="CAVI","Forest",C101="CBCH","Forest",C101="COHA","Forest",C101="HOFI","Towns",C101="HOWR","Open Woodland",C101="OCWA","Forest",C101="PSFL","Forest",C101="PUFI","Forest",C101="RUHU","Open Woodland",C101="STJA","Forest",C101="WIWA","Scrub",C101="WREN","Scrub",C101="BEWR","Open Woodland",C101="OATI","Open Woodland",C101="SPTO","Scrub",C101="BUSH","Scrub",C101="WBNU","Forest",C101="DEJU","Forest",C101="LEGO","Open Woodland",C101="CALT","Scrub")</f>
        <v>Scrub</v>
      </c>
      <c r="H101" s="23">
        <v>2</v>
      </c>
      <c r="I101" s="23" t="s">
        <v>86</v>
      </c>
      <c r="J101" s="24">
        <v>6</v>
      </c>
      <c r="K101" s="24">
        <f>J101-$G$191</f>
        <v>6</v>
      </c>
      <c r="L101" t="s">
        <v>281</v>
      </c>
      <c r="M101" s="23" t="s">
        <v>126</v>
      </c>
      <c r="N101" s="23">
        <v>57</v>
      </c>
      <c r="O101" s="23">
        <v>1.7558748556724915</v>
      </c>
      <c r="P101" s="23" cm="1">
        <f t="array" ref="P101">_xlfn.IFS(A101="FIL",1271,A101="JSP",1046,A101="LFY",225,A101="SLP",209,A101="TUP",48,A101="CCP",16,A101="PRO",225,A101="WHO",145,A101="WDP",80)</f>
        <v>1046</v>
      </c>
      <c r="Q101" s="23">
        <f>LOG10(P101)</f>
        <v>3.0195316845312554</v>
      </c>
      <c r="R101" s="23">
        <v>9</v>
      </c>
      <c r="S101" s="23">
        <v>2</v>
      </c>
      <c r="T101" s="23">
        <v>3</v>
      </c>
      <c r="U101" s="23">
        <v>5</v>
      </c>
      <c r="V101" s="23">
        <v>14</v>
      </c>
      <c r="W101" s="23">
        <v>0.22500000000000001</v>
      </c>
      <c r="X101" s="23">
        <v>1.654235948</v>
      </c>
      <c r="Y101" s="23">
        <v>0.65025379999999999</v>
      </c>
      <c r="Z101" s="23">
        <v>0.5796289</v>
      </c>
      <c r="AA101" s="23">
        <v>10</v>
      </c>
      <c r="AB101" s="23">
        <v>18.2</v>
      </c>
      <c r="AC101" s="23">
        <f>AA101+AB101</f>
        <v>28.2</v>
      </c>
      <c r="AD101" s="23">
        <v>43</v>
      </c>
      <c r="AE101" s="23">
        <v>0.7452677123</v>
      </c>
      <c r="AF101" s="23">
        <f>IF(OR(AH101=1,AI101=1,AJ101=1,AK101=1,AL101=1),1,0)</f>
        <v>1</v>
      </c>
      <c r="AG101" s="23">
        <f>IF(OR(AH101=1,AI101=1,AJ101=1),1,0)</f>
        <v>1</v>
      </c>
      <c r="AH101" s="23">
        <v>1</v>
      </c>
      <c r="AI101" s="23">
        <v>0</v>
      </c>
      <c r="AJ101" s="23">
        <v>0</v>
      </c>
      <c r="AK101" s="23">
        <v>0</v>
      </c>
      <c r="AL101" s="23">
        <v>0</v>
      </c>
      <c r="AM101" s="23">
        <v>0</v>
      </c>
      <c r="AN101" s="23">
        <v>0</v>
      </c>
    </row>
    <row r="102" spans="1:40" ht="14.3">
      <c r="A102" s="23" t="s">
        <v>9</v>
      </c>
      <c r="B102" s="21">
        <v>5</v>
      </c>
      <c r="C102" s="23" t="s">
        <v>123</v>
      </c>
      <c r="D102" s="23" t="str" cm="1">
        <f t="array" ref="D102">_xlfn.IFS(C102="ALHU","Nectarivore",C102="ANHU","Nectarivore",C102="ATFL","Insectivore",C102="BLPH","Insectivore",C102="BRCR","Insectivore",C102="CASJ","Omnivore",C102="CAVI","Insectivore",C102="CBCH","Insectivore",C102="COHA","Carnivore",C102="HOFI","Granivore",C102="HOWR","Insectivore",C102="OCWA","Insectivore",C102="PSFL","Insectivore",C102="PUFI","Granivore",C102="RUHU","Nectarivore",C102="STJA","Omnivore",C102="WIWA","Insectivore",C102="WREN","Insectivore",C102="BEWR","Insectivore",C102="OATI","Insectivore",C102="SPTO","Omnivore",C102="BUSH","Insectivore",C102="WBNU","Insectivore",C102="DEJU","Granivore",C102="LEGO","Granivore",C102="CALT","Granivore")</f>
        <v>Insectivore</v>
      </c>
      <c r="E102" s="23" t="str" cm="1">
        <f t="array" ref="E102">_xlfn.IFS(C102="ALHU","Foliage",C102="ANHU","Foliage",C102="ATFL","Aerial",C102="BLPH","Aerial",C102="BRCR","Bark",C102="CASJ","Ground",C102="CAVI","Foliage",C102="CBCH","Foliage",C102="COHA","Aerial",C102="HOFI","Ground",C102="HOWR","Foliage",C102="OCWA","Foliage",C102="PSFL","Aerial",C102="PUFI","Foliage",C102="RUHU","Foliage",C102="STJA","Ground",C102="WIWA","Foliage",C102="WREN","Foliage",C102="BEWR","Foliage",C102="OATI","Foliage",C102="SPTO","Ground",C102="BUSH","Foliage",C102="WBNU","Bark",C102="DEJU","Ground",C102="LEGO","Foliage",C102="CALT","Ground")</f>
        <v>Foliage</v>
      </c>
      <c r="F102" s="23" t="str" cm="1">
        <f t="array" ref="F102">_xlfn.IFS(C102="ALHU","Shrub",C102="ANHU","Tree",C102="ATFL","Cavity",C102="BLPH","Cliff",C102="BRCR","Tree",C102="CASJ","Tree",C102="CAVI","Tree",C102="CBCH","Cavity",C102="COHA","Tree",C102="HOFI","Tree",C102="HOWR","Cavity",C102="OCWA","Ground",C102="PSFL","Cavity",C102="PUFI","Tree",C102="RUHU","Tree",C102="STJA","Tree",C102="WIWA","Ground",C102="WREN","Shrub",C102="BEWR","Cavity",C102="OATI","Cavity",C102="SPTO","Ground",C102="BUSH","Tree",C102="WBNU","Cavity",C102="DEJU","Ground",C102="LEGO","Tree",C102="CALT","Shrub")</f>
        <v>Tree</v>
      </c>
      <c r="G102" s="23" t="str" cm="1">
        <f t="array" ref="G102">_xlfn.IFS(C102="ALHU","Open Woodland",C102="ANHU","Open Woodland",C102="ATFL","Open Woodland",C102="BLPH","Open Woodland",C102="BRCR","Forest",C102="CASJ","Scrub",C102="CAVI","Forest",C102="CBCH","Forest",C102="COHA","Forest",C102="HOFI","Towns",C102="HOWR","Open Woodland",C102="OCWA","Forest",C102="PSFL","Forest",C102="PUFI","Forest",C102="RUHU","Open Woodland",C102="STJA","Forest",C102="WIWA","Scrub",C102="WREN","Scrub",C102="BEWR","Open Woodland",C102="OATI","Open Woodland",C102="SPTO","Scrub",C102="BUSH","Scrub",C102="WBNU","Forest",C102="DEJU","Forest",C102="LEGO","Open Woodland",C102="CALT","Scrub")</f>
        <v>Scrub</v>
      </c>
      <c r="H102" s="23">
        <v>4</v>
      </c>
      <c r="I102" s="23" t="s">
        <v>88</v>
      </c>
      <c r="J102" s="24">
        <v>5.8</v>
      </c>
      <c r="K102" s="24">
        <f>J102-$G$191</f>
        <v>5.8</v>
      </c>
      <c r="L102"/>
      <c r="M102" s="23" t="s">
        <v>127</v>
      </c>
      <c r="N102" s="23">
        <v>57</v>
      </c>
      <c r="O102" s="23">
        <v>1.7558748556724915</v>
      </c>
      <c r="P102" s="23" cm="1">
        <f t="array" ref="P102">_xlfn.IFS(A102="FIL",1271,A102="JSP",1046,A102="LFY",225,A102="SLP",209,A102="TUP",48,A102="CCP",16,A102="PRO",225,A102="WHO",145,A102="WDP",80)</f>
        <v>1046</v>
      </c>
      <c r="Q102" s="23">
        <f>LOG10(P102)</f>
        <v>3.0195316845312554</v>
      </c>
      <c r="R102" s="23">
        <v>9</v>
      </c>
      <c r="S102" s="23">
        <v>2</v>
      </c>
      <c r="T102" s="23">
        <v>3</v>
      </c>
      <c r="U102" s="23">
        <v>5</v>
      </c>
      <c r="V102" s="23">
        <v>14</v>
      </c>
      <c r="W102" s="23">
        <v>0.22500000000000001</v>
      </c>
      <c r="X102" s="23">
        <v>1.654235948</v>
      </c>
      <c r="Y102" s="23">
        <v>0.65025379999999999</v>
      </c>
      <c r="Z102" s="23">
        <v>0.5796289</v>
      </c>
      <c r="AA102" s="23">
        <v>10</v>
      </c>
      <c r="AB102" s="23">
        <v>18.2</v>
      </c>
      <c r="AC102" s="23">
        <f>AA102+AB102</f>
        <v>28.2</v>
      </c>
      <c r="AD102" s="23">
        <v>43</v>
      </c>
      <c r="AE102" s="23">
        <v>0.7452677123</v>
      </c>
      <c r="AF102" s="23">
        <f>IF(OR(AH102=1,AI102=1,AJ102=1,AK102=1,AL102=1),1,0)</f>
        <v>0</v>
      </c>
      <c r="AG102" s="23">
        <f>IF(OR(AH102=1,AI102=1,AJ102=1),1,0)</f>
        <v>0</v>
      </c>
      <c r="AH102" s="23">
        <v>0</v>
      </c>
      <c r="AI102" s="23">
        <v>0</v>
      </c>
      <c r="AJ102" s="23">
        <v>0</v>
      </c>
      <c r="AK102" s="23">
        <v>0</v>
      </c>
      <c r="AL102" s="23">
        <v>0</v>
      </c>
      <c r="AM102" s="23">
        <v>0</v>
      </c>
      <c r="AN102" s="23">
        <v>0</v>
      </c>
    </row>
    <row r="103" spans="1:40" ht="14.3">
      <c r="A103" s="23" t="s">
        <v>9</v>
      </c>
      <c r="B103" s="23">
        <v>5</v>
      </c>
      <c r="C103" s="23" t="s">
        <v>123</v>
      </c>
      <c r="D103" s="23" t="str" cm="1">
        <f t="array" ref="D103">_xlfn.IFS(C103="ALHU","Nectarivore",C103="ANHU","Nectarivore",C103="ATFL","Insectivore",C103="BLPH","Insectivore",C103="BRCR","Insectivore",C103="CASJ","Omnivore",C103="CAVI","Insectivore",C103="CBCH","Insectivore",C103="COHA","Carnivore",C103="HOFI","Granivore",C103="HOWR","Insectivore",C103="OCWA","Insectivore",C103="PSFL","Insectivore",C103="PUFI","Granivore",C103="RUHU","Nectarivore",C103="STJA","Omnivore",C103="WIWA","Insectivore",C103="WREN","Insectivore",C103="BEWR","Insectivore",C103="OATI","Insectivore",C103="SPTO","Omnivore",C103="BUSH","Insectivore",C103="WBNU","Insectivore",C103="DEJU","Granivore",C103="LEGO","Granivore",C103="CALT","Granivore")</f>
        <v>Insectivore</v>
      </c>
      <c r="E103" s="23" t="str" cm="1">
        <f t="array" ref="E103">_xlfn.IFS(C103="ALHU","Foliage",C103="ANHU","Foliage",C103="ATFL","Aerial",C103="BLPH","Aerial",C103="BRCR","Bark",C103="CASJ","Ground",C103="CAVI","Foliage",C103="CBCH","Foliage",C103="COHA","Aerial",C103="HOFI","Ground",C103="HOWR","Foliage",C103="OCWA","Foliage",C103="PSFL","Aerial",C103="PUFI","Foliage",C103="RUHU","Foliage",C103="STJA","Ground",C103="WIWA","Foliage",C103="WREN","Foliage",C103="BEWR","Foliage",C103="OATI","Foliage",C103="SPTO","Ground",C103="BUSH","Foliage",C103="WBNU","Bark",C103="DEJU","Ground",C103="LEGO","Foliage",C103="CALT","Ground")</f>
        <v>Foliage</v>
      </c>
      <c r="F103" s="23" t="str" cm="1">
        <f t="array" ref="F103">_xlfn.IFS(C103="ALHU","Shrub",C103="ANHU","Tree",C103="ATFL","Cavity",C103="BLPH","Cliff",C103="BRCR","Tree",C103="CASJ","Tree",C103="CAVI","Tree",C103="CBCH","Cavity",C103="COHA","Tree",C103="HOFI","Tree",C103="HOWR","Cavity",C103="OCWA","Ground",C103="PSFL","Cavity",C103="PUFI","Tree",C103="RUHU","Tree",C103="STJA","Tree",C103="WIWA","Ground",C103="WREN","Shrub",C103="BEWR","Cavity",C103="OATI","Cavity",C103="SPTO","Ground",C103="BUSH","Tree",C103="WBNU","Cavity",C103="DEJU","Ground",C103="LEGO","Tree",C103="CALT","Shrub")</f>
        <v>Tree</v>
      </c>
      <c r="G103" s="23" t="str" cm="1">
        <f t="array" ref="G103">_xlfn.IFS(C103="ALHU","Open Woodland",C103="ANHU","Open Woodland",C103="ATFL","Open Woodland",C103="BLPH","Open Woodland",C103="BRCR","Forest",C103="CASJ","Scrub",C103="CAVI","Forest",C103="CBCH","Forest",C103="COHA","Forest",C103="HOFI","Towns",C103="HOWR","Open Woodland",C103="OCWA","Forest",C103="PSFL","Forest",C103="PUFI","Forest",C103="RUHU","Open Woodland",C103="STJA","Forest",C103="WIWA","Scrub",C103="WREN","Scrub",C103="BEWR","Open Woodland",C103="OATI","Open Woodland",C103="SPTO","Scrub",C103="BUSH","Scrub",C103="WBNU","Forest",C103="DEJU","Forest",C103="LEGO","Open Woodland",C103="CALT","Scrub")</f>
        <v>Scrub</v>
      </c>
      <c r="H103" s="23">
        <v>2</v>
      </c>
      <c r="I103" s="23" t="s">
        <v>88</v>
      </c>
      <c r="J103" s="24">
        <v>6</v>
      </c>
      <c r="K103" s="24">
        <f>J103-$G$191</f>
        <v>6</v>
      </c>
      <c r="L103" t="s">
        <v>281</v>
      </c>
      <c r="M103" s="23" t="s">
        <v>128</v>
      </c>
      <c r="N103" s="23">
        <v>57</v>
      </c>
      <c r="O103" s="23">
        <v>1.7558748556724915</v>
      </c>
      <c r="P103" s="23" cm="1">
        <f t="array" ref="P103">_xlfn.IFS(A103="FIL",1271,A103="JSP",1046,A103="LFY",225,A103="SLP",209,A103="TUP",48,A103="CCP",16,A103="PRO",225,A103="WHO",145,A103="WDP",80)</f>
        <v>1046</v>
      </c>
      <c r="Q103" s="23">
        <f>LOG10(P103)</f>
        <v>3.0195316845312554</v>
      </c>
      <c r="R103" s="23">
        <v>9</v>
      </c>
      <c r="S103" s="23">
        <v>2</v>
      </c>
      <c r="T103" s="23">
        <v>3</v>
      </c>
      <c r="U103" s="23">
        <v>5</v>
      </c>
      <c r="V103" s="23">
        <v>14</v>
      </c>
      <c r="W103" s="23">
        <v>0.22500000000000001</v>
      </c>
      <c r="X103" s="23">
        <v>1.654235948</v>
      </c>
      <c r="Y103" s="23">
        <v>0.65025379999999999</v>
      </c>
      <c r="Z103" s="23">
        <v>0.5796289</v>
      </c>
      <c r="AA103" s="23">
        <v>10</v>
      </c>
      <c r="AB103" s="23">
        <v>18.2</v>
      </c>
      <c r="AC103" s="23">
        <f>AA103+AB103</f>
        <v>28.2</v>
      </c>
      <c r="AD103" s="23">
        <v>43</v>
      </c>
      <c r="AE103" s="23">
        <v>0.7452677123</v>
      </c>
      <c r="AF103" s="23">
        <f>IF(OR(AH103=1,AI103=1,AJ103=1,AK103=1,AL103=1),1,0)</f>
        <v>1</v>
      </c>
      <c r="AG103" s="23">
        <f>IF(OR(AH103=1,AI103=1,AJ103=1),1,0)</f>
        <v>1</v>
      </c>
      <c r="AH103" s="23">
        <v>1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</row>
    <row r="104" spans="1:40" ht="14.3">
      <c r="A104" s="23" t="s">
        <v>9</v>
      </c>
      <c r="B104" s="21">
        <v>5</v>
      </c>
      <c r="C104" s="23" t="s">
        <v>96</v>
      </c>
      <c r="D104" s="23" t="str" cm="1">
        <f t="array" ref="D104">_xlfn.IFS(C104="ALHU","Nectarivore",C104="ANHU","Nectarivore",C104="ATFL","Insectivore",C104="BLPH","Insectivore",C104="BRCR","Insectivore",C104="CASJ","Omnivore",C104="CAVI","Insectivore",C104="CBCH","Insectivore",C104="COHA","Carnivore",C104="HOFI","Granivore",C104="HOWR","Insectivore",C104="OCWA","Insectivore",C104="PSFL","Insectivore",C104="PUFI","Granivore",C104="RUHU","Nectarivore",C104="STJA","Omnivore",C104="WIWA","Insectivore",C104="WREN","Insectivore",C104="BEWR","Insectivore",C104="OATI","Insectivore",C104="SPTO","Omnivore",C104="BUSH","Insectivore",C104="WBNU","Insectivore",C104="DEJU","Granivore",C104="LEGO","Granivore",C104="CALT","Granivore")</f>
        <v>Granivore</v>
      </c>
      <c r="E104" s="23" t="str" cm="1">
        <f t="array" ref="E104">_xlfn.IFS(C104="ALHU","Foliage",C104="ANHU","Foliage",C104="ATFL","Aerial",C104="BLPH","Aerial",C104="BRCR","Bark",C104="CASJ","Ground",C104="CAVI","Foliage",C104="CBCH","Foliage",C104="COHA","Aerial",C104="HOFI","Ground",C104="HOWR","Foliage",C104="OCWA","Foliage",C104="PSFL","Aerial",C104="PUFI","Foliage",C104="RUHU","Foliage",C104="STJA","Ground",C104="WIWA","Foliage",C104="WREN","Foliage",C104="BEWR","Foliage",C104="OATI","Foliage",C104="SPTO","Ground",C104="BUSH","Foliage",C104="WBNU","Bark",C104="DEJU","Ground",C104="LEGO","Foliage",C104="CALT","Ground")</f>
        <v>Ground</v>
      </c>
      <c r="F104" s="23" t="str" cm="1">
        <f t="array" ref="F104">_xlfn.IFS(C104="ALHU","Shrub",C104="ANHU","Tree",C104="ATFL","Cavity",C104="BLPH","Cliff",C104="BRCR","Tree",C104="CASJ","Tree",C104="CAVI","Tree",C104="CBCH","Cavity",C104="COHA","Tree",C104="HOFI","Tree",C104="HOWR","Cavity",C104="OCWA","Ground",C104="PSFL","Cavity",C104="PUFI","Tree",C104="RUHU","Tree",C104="STJA","Tree",C104="WIWA","Ground",C104="WREN","Shrub",C104="BEWR","Cavity",C104="OATI","Cavity",C104="SPTO","Ground",C104="BUSH","Tree",C104="WBNU","Cavity",C104="DEJU","Ground",C104="LEGO","Tree",C104="CALT","Shrub")</f>
        <v>Ground</v>
      </c>
      <c r="G104" s="23" t="str" cm="1">
        <f t="array" ref="G104">_xlfn.IFS(C104="ALHU","Open Woodland",C104="ANHU","Open Woodland",C104="ATFL","Open Woodland",C104="BLPH","Open Woodland",C104="BRCR","Forest",C104="CASJ","Scrub",C104="CAVI","Forest",C104="CBCH","Forest",C104="COHA","Forest",C104="HOFI","Towns",C104="HOWR","Open Woodland",C104="OCWA","Forest",C104="PSFL","Forest",C104="PUFI","Forest",C104="RUHU","Open Woodland",C104="STJA","Forest",C104="WIWA","Scrub",C104="WREN","Scrub",C104="BEWR","Open Woodland",C104="OATI","Open Woodland",C104="SPTO","Scrub",C104="BUSH","Scrub",C104="WBNU","Forest",C104="DEJU","Forest",C104="LEGO","Open Woodland",C104="CALT","Scrub")</f>
        <v>Forest</v>
      </c>
      <c r="H104" s="23">
        <v>4</v>
      </c>
      <c r="I104" s="23" t="s">
        <v>88</v>
      </c>
      <c r="J104" s="24">
        <v>16.5</v>
      </c>
      <c r="K104" s="24">
        <f>J104-$G$196</f>
        <v>16.5</v>
      </c>
      <c r="L104"/>
      <c r="M104" s="23" t="s">
        <v>140</v>
      </c>
      <c r="N104" s="23">
        <v>57</v>
      </c>
      <c r="O104" s="23">
        <v>1.7558748556724915</v>
      </c>
      <c r="P104" s="23" cm="1">
        <f t="array" ref="P104">_xlfn.IFS(A104="FIL",1271,A104="JSP",1046,A104="LFY",225,A104="SLP",209,A104="TUP",48,A104="CCP",16,A104="PRO",225,A104="WHO",145,A104="WDP",80)</f>
        <v>1046</v>
      </c>
      <c r="Q104" s="23">
        <f>LOG10(P104)</f>
        <v>3.0195316845312554</v>
      </c>
      <c r="R104" s="23">
        <v>9</v>
      </c>
      <c r="S104" s="23">
        <v>2</v>
      </c>
      <c r="T104" s="23">
        <v>3</v>
      </c>
      <c r="U104" s="23">
        <v>5</v>
      </c>
      <c r="V104" s="23">
        <v>14</v>
      </c>
      <c r="W104" s="23">
        <v>0.22500000000000001</v>
      </c>
      <c r="X104" s="23">
        <v>1.654235948</v>
      </c>
      <c r="Y104" s="23">
        <v>0.65025379999999999</v>
      </c>
      <c r="Z104" s="23">
        <v>0.5796289</v>
      </c>
      <c r="AA104" s="23">
        <v>10</v>
      </c>
      <c r="AB104" s="23">
        <v>18.2</v>
      </c>
      <c r="AC104" s="23">
        <f>AA104+AB104</f>
        <v>28.2</v>
      </c>
      <c r="AD104" s="23">
        <v>43</v>
      </c>
      <c r="AE104" s="23">
        <v>0.7452677123</v>
      </c>
      <c r="AF104" s="23">
        <f>IF(OR(AH104=1,AI104=1,AJ104=1,AK104=1,AL104=1),1,0)</f>
        <v>0</v>
      </c>
      <c r="AG104" s="23">
        <f>IF(OR(AH104=1,AI104=1,AJ104=1),1,0)</f>
        <v>0</v>
      </c>
      <c r="AH104" s="23">
        <v>0</v>
      </c>
      <c r="AI104" s="23">
        <v>0</v>
      </c>
      <c r="AJ104" s="23">
        <v>0</v>
      </c>
      <c r="AK104" s="23">
        <v>0</v>
      </c>
      <c r="AL104" s="23">
        <v>0</v>
      </c>
      <c r="AM104" s="23">
        <v>0</v>
      </c>
      <c r="AN104" s="23">
        <v>0</v>
      </c>
    </row>
    <row r="105" spans="1:40" ht="14.3">
      <c r="A105" s="23" t="s">
        <v>9</v>
      </c>
      <c r="B105" s="23">
        <v>5</v>
      </c>
      <c r="C105" s="23" t="s">
        <v>130</v>
      </c>
      <c r="D105" s="23" t="str" cm="1">
        <f t="array" ref="D105">_xlfn.IFS(C105="ALHU","Nectarivore",C105="ANHU","Nectarivore",C105="ATFL","Insectivore",C105="BLPH","Insectivore",C105="BRCR","Insectivore",C105="CASJ","Omnivore",C105="CAVI","Insectivore",C105="CBCH","Insectivore",C105="COHA","Carnivore",C105="HOFI","Granivore",C105="HOWR","Insectivore",C105="OCWA","Insectivore",C105="PSFL","Insectivore",C105="PUFI","Granivore",C105="RUHU","Nectarivore",C105="STJA","Omnivore",C105="WIWA","Insectivore",C105="WREN","Insectivore",C105="BEWR","Insectivore",C105="OATI","Insectivore",C105="SPTO","Omnivore",C105="BUSH","Insectivore",C105="WBNU","Insectivore",C105="DEJU","Granivore",C105="LEGO","Granivore",C105="CALT","Granivore")</f>
        <v>Omnivore</v>
      </c>
      <c r="E105" s="23" t="str" cm="1">
        <f t="array" ref="E105">_xlfn.IFS(C105="ALHU","Foliage",C105="ANHU","Foliage",C105="ATFL","Aerial",C105="BLPH","Aerial",C105="BRCR","Bark",C105="CASJ","Ground",C105="CAVI","Foliage",C105="CBCH","Foliage",C105="COHA","Aerial",C105="HOFI","Ground",C105="HOWR","Foliage",C105="OCWA","Foliage",C105="PSFL","Aerial",C105="PUFI","Foliage",C105="RUHU","Foliage",C105="STJA","Ground",C105="WIWA","Foliage",C105="WREN","Foliage",C105="BEWR","Foliage",C105="OATI","Foliage",C105="SPTO","Ground",C105="BUSH","Foliage",C105="WBNU","Bark",C105="DEJU","Ground",C105="LEGO","Foliage",C105="CALT","Ground")</f>
        <v>Ground</v>
      </c>
      <c r="F105" s="23" t="str" cm="1">
        <f t="array" ref="F105">_xlfn.IFS(C105="ALHU","Shrub",C105="ANHU","Tree",C105="ATFL","Cavity",C105="BLPH","Cliff",C105="BRCR","Tree",C105="CASJ","Tree",C105="CAVI","Tree",C105="CBCH","Cavity",C105="COHA","Tree",C105="HOFI","Tree",C105="HOWR","Cavity",C105="OCWA","Ground",C105="PSFL","Cavity",C105="PUFI","Tree",C105="RUHU","Tree",C105="STJA","Tree",C105="WIWA","Ground",C105="WREN","Shrub",C105="BEWR","Cavity",C105="OATI","Cavity",C105="SPTO","Ground",C105="BUSH","Tree",C105="WBNU","Cavity",C105="DEJU","Ground",C105="LEGO","Tree",C105="CALT","Shrub")</f>
        <v>Tree</v>
      </c>
      <c r="G105" s="23" t="str" cm="1">
        <f t="array" ref="G105">_xlfn.IFS(C105="ALHU","Open Woodland",C105="ANHU","Open Woodland",C105="ATFL","Open Woodland",C105="BLPH","Open Woodland",C105="BRCR","Forest",C105="CASJ","Scrub",C105="CAVI","Forest",C105="CBCH","Forest",C105="COHA","Forest",C105="HOFI","Towns",C105="HOWR","Open Woodland",C105="OCWA","Forest",C105="PSFL","Forest",C105="PUFI","Forest",C105="RUHU","Open Woodland",C105="STJA","Forest",C105="WIWA","Scrub",C105="WREN","Scrub",C105="BEWR","Open Woodland",C105="OATI","Open Woodland",C105="SPTO","Scrub",C105="BUSH","Scrub",C105="WBNU","Forest",C105="DEJU","Forest",C105="LEGO","Open Woodland",C105="CALT","Scrub")</f>
        <v>Scrub</v>
      </c>
      <c r="H105" s="23">
        <v>4</v>
      </c>
      <c r="I105" s="23" t="s">
        <v>86</v>
      </c>
      <c r="J105" s="24">
        <v>94.1</v>
      </c>
      <c r="K105" s="24">
        <f>J105-$G$193</f>
        <v>94.1</v>
      </c>
      <c r="L105"/>
      <c r="M105" s="23" t="s">
        <v>131</v>
      </c>
      <c r="N105" s="23">
        <v>57</v>
      </c>
      <c r="O105" s="23">
        <v>1.7558748556724915</v>
      </c>
      <c r="P105" s="23" cm="1">
        <f t="array" ref="P105">_xlfn.IFS(A105="FIL",1271,A105="JSP",1046,A105="LFY",225,A105="SLP",209,A105="TUP",48,A105="CCP",16,A105="PRO",225,A105="WHO",145,A105="WDP",80)</f>
        <v>1046</v>
      </c>
      <c r="Q105" s="23">
        <f>LOG10(P105)</f>
        <v>3.0195316845312554</v>
      </c>
      <c r="R105" s="23">
        <v>9</v>
      </c>
      <c r="S105" s="23">
        <v>2</v>
      </c>
      <c r="T105" s="23">
        <v>3</v>
      </c>
      <c r="U105" s="23">
        <v>5</v>
      </c>
      <c r="V105" s="23">
        <v>14</v>
      </c>
      <c r="W105" s="23">
        <v>0.22500000000000001</v>
      </c>
      <c r="X105" s="23">
        <v>1.654235948</v>
      </c>
      <c r="Y105" s="23">
        <v>0.65025379999999999</v>
      </c>
      <c r="Z105" s="23">
        <v>0.5796289</v>
      </c>
      <c r="AA105" s="23">
        <v>10</v>
      </c>
      <c r="AB105" s="23">
        <v>18.2</v>
      </c>
      <c r="AC105" s="23">
        <f>AA105+AB105</f>
        <v>28.2</v>
      </c>
      <c r="AD105" s="23">
        <v>43</v>
      </c>
      <c r="AE105" s="23">
        <v>0.7452677123</v>
      </c>
      <c r="AF105" s="23">
        <f>IF(OR(AH105=1,AI105=1,AJ105=1,AK105=1,AL105=1),1,0)</f>
        <v>0</v>
      </c>
      <c r="AG105" s="23">
        <f>IF(OR(AH105=1,AI105=1,AJ105=1),1,0)</f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</row>
    <row r="106" spans="1:40" ht="14.3">
      <c r="A106" s="23" t="s">
        <v>9</v>
      </c>
      <c r="B106" s="23">
        <v>5</v>
      </c>
      <c r="C106" s="23" t="s">
        <v>94</v>
      </c>
      <c r="D106" s="23" t="str" cm="1">
        <f t="array" ref="D106">_xlfn.IFS(C106="ALHU","Nectarivore",C106="ANHU","Nectarivore",C106="ATFL","Insectivore",C106="BLPH","Insectivore",C106="BRCR","Insectivore",C106="CASJ","Omnivore",C106="CAVI","Insectivore",C106="CBCH","Insectivore",C106="COHA","Carnivore",C106="HOFI","Granivore",C106="HOWR","Insectivore",C106="OCWA","Insectivore",C106="PSFL","Insectivore",C106="PUFI","Granivore",C106="RUHU","Nectarivore",C106="STJA","Omnivore",C106="WIWA","Insectivore",C106="WREN","Insectivore",C106="BEWR","Insectivore",C106="OATI","Insectivore",C106="SPTO","Omnivore",C106="BUSH","Insectivore",C106="WBNU","Insectivore",C106="DEJU","Granivore",C106="LEGO","Granivore",C106="CALT","Granivore")</f>
        <v>Insectivore</v>
      </c>
      <c r="E106" s="23" t="str" cm="1">
        <f t="array" ref="E106">_xlfn.IFS(C106="ALHU","Foliage",C106="ANHU","Foliage",C106="ATFL","Aerial",C106="BLPH","Aerial",C106="BRCR","Bark",C106="CASJ","Ground",C106="CAVI","Foliage",C106="CBCH","Foliage",C106="COHA","Aerial",C106="HOFI","Ground",C106="HOWR","Foliage",C106="OCWA","Foliage",C106="PSFL","Aerial",C106="PUFI","Foliage",C106="RUHU","Foliage",C106="STJA","Ground",C106="WIWA","Foliage",C106="WREN","Foliage",C106="BEWR","Foliage",C106="OATI","Foliage",C106="SPTO","Ground",C106="BUSH","Foliage",C106="WBNU","Bark",C106="DEJU","Ground",C106="LEGO","Foliage",C106="CALT","Ground")</f>
        <v>Foliage</v>
      </c>
      <c r="F106" s="23" t="str" cm="1">
        <f t="array" ref="F106">_xlfn.IFS(C106="ALHU","Shrub",C106="ANHU","Tree",C106="ATFL","Cavity",C106="BLPH","Cliff",C106="BRCR","Tree",C106="CASJ","Tree",C106="CAVI","Tree",C106="CBCH","Cavity",C106="COHA","Tree",C106="HOFI","Tree",C106="HOWR","Cavity",C106="OCWA","Ground",C106="PSFL","Cavity",C106="PUFI","Tree",C106="RUHU","Tree",C106="STJA","Tree",C106="WIWA","Ground",C106="WREN","Shrub",C106="BEWR","Cavity",C106="OATI","Cavity",C106="SPTO","Ground",C106="BUSH","Tree",C106="WBNU","Cavity",C106="DEJU","Ground",C106="LEGO","Tree",C106="CALT","Shrub")</f>
        <v>Cavity</v>
      </c>
      <c r="G106" s="23" t="str" cm="1">
        <f t="array" ref="G106">_xlfn.IFS(C106="ALHU","Open Woodland",C106="ANHU","Open Woodland",C106="ATFL","Open Woodland",C106="BLPH","Open Woodland",C106="BRCR","Forest",C106="CASJ","Scrub",C106="CAVI","Forest",C106="CBCH","Forest",C106="COHA","Forest",C106="HOFI","Towns",C106="HOWR","Open Woodland",C106="OCWA","Forest",C106="PSFL","Forest",C106="PUFI","Forest",C106="RUHU","Open Woodland",C106="STJA","Forest",C106="WIWA","Scrub",C106="WREN","Scrub",C106="BEWR","Open Woodland",C106="OATI","Open Woodland",C106="SPTO","Scrub",C106="BUSH","Scrub",C106="WBNU","Forest",C106="DEJU","Forest",C106="LEGO","Open Woodland",C106="CALT","Scrub")</f>
        <v>Forest</v>
      </c>
      <c r="H106" s="23">
        <v>4</v>
      </c>
      <c r="I106" s="23" t="s">
        <v>86</v>
      </c>
      <c r="J106" s="24">
        <v>10.4</v>
      </c>
      <c r="K106" s="24">
        <f>J106-$G$195</f>
        <v>10.4</v>
      </c>
      <c r="L106"/>
      <c r="M106" s="23" t="s">
        <v>133</v>
      </c>
      <c r="N106" s="23">
        <v>57</v>
      </c>
      <c r="O106" s="23">
        <v>1.7558748556724915</v>
      </c>
      <c r="P106" s="23" cm="1">
        <f t="array" ref="P106">_xlfn.IFS(A106="FIL",1271,A106="JSP",1046,A106="LFY",225,A106="SLP",209,A106="TUP",48,A106="CCP",16,A106="PRO",225,A106="WHO",145,A106="WDP",80)</f>
        <v>1046</v>
      </c>
      <c r="Q106" s="23">
        <f>LOG10(P106)</f>
        <v>3.0195316845312554</v>
      </c>
      <c r="R106" s="23">
        <v>9</v>
      </c>
      <c r="S106" s="23">
        <v>2</v>
      </c>
      <c r="T106" s="23">
        <v>3</v>
      </c>
      <c r="U106" s="23">
        <v>5</v>
      </c>
      <c r="V106" s="23">
        <v>14</v>
      </c>
      <c r="W106" s="23">
        <v>0.22500000000000001</v>
      </c>
      <c r="X106" s="23">
        <v>1.654235948</v>
      </c>
      <c r="Y106" s="23">
        <v>0.65025379999999999</v>
      </c>
      <c r="Z106" s="23">
        <v>0.5796289</v>
      </c>
      <c r="AA106" s="23">
        <v>10</v>
      </c>
      <c r="AB106" s="23">
        <v>18.2</v>
      </c>
      <c r="AC106" s="23">
        <f>AA106+AB106</f>
        <v>28.2</v>
      </c>
      <c r="AD106" s="23">
        <v>43</v>
      </c>
      <c r="AE106" s="23">
        <v>0.7452677123</v>
      </c>
      <c r="AF106" s="23">
        <f>IF(OR(AH106=1,AI106=1,AJ106=1,AK106=1,AL106=1),1,0)</f>
        <v>0</v>
      </c>
      <c r="AG106" s="23">
        <f>IF(OR(AH106=1,AI106=1,AJ106=1),1,0)</f>
        <v>0</v>
      </c>
      <c r="AH106" s="23">
        <v>0</v>
      </c>
      <c r="AI106" s="23">
        <v>0</v>
      </c>
      <c r="AJ106" s="23">
        <v>0</v>
      </c>
      <c r="AK106" s="23">
        <v>0</v>
      </c>
      <c r="AL106" s="23">
        <v>0</v>
      </c>
      <c r="AM106" s="23">
        <v>0</v>
      </c>
      <c r="AN106" s="23">
        <v>0</v>
      </c>
    </row>
    <row r="107" spans="1:40" ht="14.3">
      <c r="A107" s="23" t="s">
        <v>9</v>
      </c>
      <c r="B107" s="23">
        <v>5</v>
      </c>
      <c r="C107" s="23" t="s">
        <v>96</v>
      </c>
      <c r="D107" s="23" t="str" cm="1">
        <f t="array" ref="D107">_xlfn.IFS(C107="ALHU","Nectarivore",C107="ANHU","Nectarivore",C107="ATFL","Insectivore",C107="BLPH","Insectivore",C107="BRCR","Insectivore",C107="CASJ","Omnivore",C107="CAVI","Insectivore",C107="CBCH","Insectivore",C107="COHA","Carnivore",C107="HOFI","Granivore",C107="HOWR","Insectivore",C107="OCWA","Insectivore",C107="PSFL","Insectivore",C107="PUFI","Granivore",C107="RUHU","Nectarivore",C107="STJA","Omnivore",C107="WIWA","Insectivore",C107="WREN","Insectivore",C107="BEWR","Insectivore",C107="OATI","Insectivore",C107="SPTO","Omnivore",C107="BUSH","Insectivore",C107="WBNU","Insectivore",C107="DEJU","Granivore",C107="LEGO","Granivore",C107="CALT","Granivore")</f>
        <v>Granivore</v>
      </c>
      <c r="E107" s="23" t="str" cm="1">
        <f t="array" ref="E107">_xlfn.IFS(C107="ALHU","Foliage",C107="ANHU","Foliage",C107="ATFL","Aerial",C107="BLPH","Aerial",C107="BRCR","Bark",C107="CASJ","Ground",C107="CAVI","Foliage",C107="CBCH","Foliage",C107="COHA","Aerial",C107="HOFI","Ground",C107="HOWR","Foliage",C107="OCWA","Foliage",C107="PSFL","Aerial",C107="PUFI","Foliage",C107="RUHU","Foliage",C107="STJA","Ground",C107="WIWA","Foliage",C107="WREN","Foliage",C107="BEWR","Foliage",C107="OATI","Foliage",C107="SPTO","Ground",C107="BUSH","Foliage",C107="WBNU","Bark",C107="DEJU","Ground",C107="LEGO","Foliage",C107="CALT","Ground")</f>
        <v>Ground</v>
      </c>
      <c r="F107" s="23" t="str" cm="1">
        <f t="array" ref="F107">_xlfn.IFS(C107="ALHU","Shrub",C107="ANHU","Tree",C107="ATFL","Cavity",C107="BLPH","Cliff",C107="BRCR","Tree",C107="CASJ","Tree",C107="CAVI","Tree",C107="CBCH","Cavity",C107="COHA","Tree",C107="HOFI","Tree",C107="HOWR","Cavity",C107="OCWA","Ground",C107="PSFL","Cavity",C107="PUFI","Tree",C107="RUHU","Tree",C107="STJA","Tree",C107="WIWA","Ground",C107="WREN","Shrub",C107="BEWR","Cavity",C107="OATI","Cavity",C107="SPTO","Ground",C107="BUSH","Tree",C107="WBNU","Cavity",C107="DEJU","Ground",C107="LEGO","Tree",C107="CALT","Shrub")</f>
        <v>Ground</v>
      </c>
      <c r="G107" s="23" t="str" cm="1">
        <f t="array" ref="G107">_xlfn.IFS(C107="ALHU","Open Woodland",C107="ANHU","Open Woodland",C107="ATFL","Open Woodland",C107="BLPH","Open Woodland",C107="BRCR","Forest",C107="CASJ","Scrub",C107="CAVI","Forest",C107="CBCH","Forest",C107="COHA","Forest",C107="HOFI","Towns",C107="HOWR","Open Woodland",C107="OCWA","Forest",C107="PSFL","Forest",C107="PUFI","Forest",C107="RUHU","Open Woodland",C107="STJA","Forest",C107="WIWA","Scrub",C107="WREN","Scrub",C107="BEWR","Open Woodland",C107="OATI","Open Woodland",C107="SPTO","Scrub",C107="BUSH","Scrub",C107="WBNU","Forest",C107="DEJU","Forest",C107="LEGO","Open Woodland",C107="CALT","Scrub")</f>
        <v>Forest</v>
      </c>
      <c r="H107" s="23">
        <v>1</v>
      </c>
      <c r="I107" s="23" t="s">
        <v>86</v>
      </c>
      <c r="J107" s="24">
        <v>16.3</v>
      </c>
      <c r="K107" s="24">
        <f>J107-$G$196</f>
        <v>16.3</v>
      </c>
      <c r="L107"/>
      <c r="M107" s="23" t="s">
        <v>141</v>
      </c>
      <c r="N107" s="23">
        <v>57</v>
      </c>
      <c r="O107" s="23">
        <v>1.7558748556724915</v>
      </c>
      <c r="P107" s="23" cm="1">
        <f t="array" ref="P107">_xlfn.IFS(A107="FIL",1271,A107="JSP",1046,A107="LFY",225,A107="SLP",209,A107="TUP",48,A107="CCP",16,A107="PRO",225,A107="WHO",145,A107="WDP",80)</f>
        <v>1046</v>
      </c>
      <c r="Q107" s="23">
        <f>LOG10(P107)</f>
        <v>3.0195316845312554</v>
      </c>
      <c r="R107" s="23">
        <v>9</v>
      </c>
      <c r="S107" s="23">
        <v>2</v>
      </c>
      <c r="T107" s="23">
        <v>3</v>
      </c>
      <c r="U107" s="23">
        <v>5</v>
      </c>
      <c r="V107" s="23">
        <v>14</v>
      </c>
      <c r="W107" s="23">
        <v>0.22500000000000001</v>
      </c>
      <c r="X107" s="23">
        <v>1.654235948</v>
      </c>
      <c r="Y107" s="23">
        <v>0.65025379999999999</v>
      </c>
      <c r="Z107" s="23">
        <v>0.5796289</v>
      </c>
      <c r="AA107" s="23">
        <v>10</v>
      </c>
      <c r="AB107" s="23">
        <v>18.2</v>
      </c>
      <c r="AC107" s="23">
        <f>AA107+AB107</f>
        <v>28.2</v>
      </c>
      <c r="AD107" s="23">
        <v>43</v>
      </c>
      <c r="AE107" s="23">
        <v>0.7452677123</v>
      </c>
      <c r="AF107" s="23">
        <f>IF(OR(AH107=1,AI107=1,AJ107=1,AK107=1,AL107=1),1,0)</f>
        <v>0</v>
      </c>
      <c r="AG107" s="23">
        <f>IF(OR(AH107=1,AI107=1,AJ107=1),1,0)</f>
        <v>0</v>
      </c>
      <c r="AH107" s="23">
        <v>0</v>
      </c>
      <c r="AI107" s="23">
        <v>0</v>
      </c>
      <c r="AJ107" s="23">
        <v>0</v>
      </c>
      <c r="AK107" s="23">
        <v>0</v>
      </c>
      <c r="AL107" s="23">
        <v>0</v>
      </c>
      <c r="AM107" s="23">
        <v>0</v>
      </c>
      <c r="AN107" s="23">
        <v>0</v>
      </c>
    </row>
    <row r="108" spans="1:40" ht="14.3">
      <c r="A108" s="23" t="s">
        <v>9</v>
      </c>
      <c r="B108" s="21">
        <v>5</v>
      </c>
      <c r="C108" s="23" t="s">
        <v>96</v>
      </c>
      <c r="D108" s="23" t="str" cm="1">
        <f t="array" ref="D108">_xlfn.IFS(C108="ALHU","Nectarivore",C108="ANHU","Nectarivore",C108="ATFL","Insectivore",C108="BLPH","Insectivore",C108="BRCR","Insectivore",C108="CASJ","Omnivore",C108="CAVI","Insectivore",C108="CBCH","Insectivore",C108="COHA","Carnivore",C108="HOFI","Granivore",C108="HOWR","Insectivore",C108="OCWA","Insectivore",C108="PSFL","Insectivore",C108="PUFI","Granivore",C108="RUHU","Nectarivore",C108="STJA","Omnivore",C108="WIWA","Insectivore",C108="WREN","Insectivore",C108="BEWR","Insectivore",C108="OATI","Insectivore",C108="SPTO","Omnivore",C108="BUSH","Insectivore",C108="WBNU","Insectivore",C108="DEJU","Granivore",C108="LEGO","Granivore",C108="CALT","Granivore")</f>
        <v>Granivore</v>
      </c>
      <c r="E108" s="23" t="str" cm="1">
        <f t="array" ref="E108">_xlfn.IFS(C108="ALHU","Foliage",C108="ANHU","Foliage",C108="ATFL","Aerial",C108="BLPH","Aerial",C108="BRCR","Bark",C108="CASJ","Ground",C108="CAVI","Foliage",C108="CBCH","Foliage",C108="COHA","Aerial",C108="HOFI","Ground",C108="HOWR","Foliage",C108="OCWA","Foliage",C108="PSFL","Aerial",C108="PUFI","Foliage",C108="RUHU","Foliage",C108="STJA","Ground",C108="WIWA","Foliage",C108="WREN","Foliage",C108="BEWR","Foliage",C108="OATI","Foliage",C108="SPTO","Ground",C108="BUSH","Foliage",C108="WBNU","Bark",C108="DEJU","Ground",C108="LEGO","Foliage",C108="CALT","Ground")</f>
        <v>Ground</v>
      </c>
      <c r="F108" s="23" t="str" cm="1">
        <f t="array" ref="F108">_xlfn.IFS(C108="ALHU","Shrub",C108="ANHU","Tree",C108="ATFL","Cavity",C108="BLPH","Cliff",C108="BRCR","Tree",C108="CASJ","Tree",C108="CAVI","Tree",C108="CBCH","Cavity",C108="COHA","Tree",C108="HOFI","Tree",C108="HOWR","Cavity",C108="OCWA","Ground",C108="PSFL","Cavity",C108="PUFI","Tree",C108="RUHU","Tree",C108="STJA","Tree",C108="WIWA","Ground",C108="WREN","Shrub",C108="BEWR","Cavity",C108="OATI","Cavity",C108="SPTO","Ground",C108="BUSH","Tree",C108="WBNU","Cavity",C108="DEJU","Ground",C108="LEGO","Tree",C108="CALT","Shrub")</f>
        <v>Ground</v>
      </c>
      <c r="G108" s="23" t="str" cm="1">
        <f t="array" ref="G108">_xlfn.IFS(C108="ALHU","Open Woodland",C108="ANHU","Open Woodland",C108="ATFL","Open Woodland",C108="BLPH","Open Woodland",C108="BRCR","Forest",C108="CASJ","Scrub",C108="CAVI","Forest",C108="CBCH","Forest",C108="COHA","Forest",C108="HOFI","Towns",C108="HOWR","Open Woodland",C108="OCWA","Forest",C108="PSFL","Forest",C108="PUFI","Forest",C108="RUHU","Open Woodland",C108="STJA","Forest",C108="WIWA","Scrub",C108="WREN","Scrub",C108="BEWR","Open Woodland",C108="OATI","Open Woodland",C108="SPTO","Scrub",C108="BUSH","Scrub",C108="WBNU","Forest",C108="DEJU","Forest",C108="LEGO","Open Woodland",C108="CALT","Scrub")</f>
        <v>Forest</v>
      </c>
      <c r="H108" s="23">
        <v>1</v>
      </c>
      <c r="I108" s="23" t="s">
        <v>88</v>
      </c>
      <c r="J108" s="24">
        <v>15.8</v>
      </c>
      <c r="K108" s="24">
        <f>J108-$G$196</f>
        <v>15.8</v>
      </c>
      <c r="L108"/>
      <c r="M108" s="23" t="s">
        <v>142</v>
      </c>
      <c r="N108" s="23">
        <v>57</v>
      </c>
      <c r="O108" s="23">
        <v>1.7558748556724915</v>
      </c>
      <c r="P108" s="23" cm="1">
        <f t="array" ref="P108">_xlfn.IFS(A108="FIL",1271,A108="JSP",1046,A108="LFY",225,A108="SLP",209,A108="TUP",48,A108="CCP",16,A108="PRO",225,A108="WHO",145,A108="WDP",80)</f>
        <v>1046</v>
      </c>
      <c r="Q108" s="23">
        <f>LOG10(P108)</f>
        <v>3.0195316845312554</v>
      </c>
      <c r="R108" s="23">
        <v>9</v>
      </c>
      <c r="S108" s="23">
        <v>2</v>
      </c>
      <c r="T108" s="23">
        <v>3</v>
      </c>
      <c r="U108" s="23">
        <v>5</v>
      </c>
      <c r="V108" s="23">
        <v>14</v>
      </c>
      <c r="W108" s="23">
        <v>0.22500000000000001</v>
      </c>
      <c r="X108" s="23">
        <v>1.654235948</v>
      </c>
      <c r="Y108" s="23">
        <v>0.65025379999999999</v>
      </c>
      <c r="Z108" s="23">
        <v>0.5796289</v>
      </c>
      <c r="AA108" s="23">
        <v>10</v>
      </c>
      <c r="AB108" s="23">
        <v>18.2</v>
      </c>
      <c r="AC108" s="23">
        <f>AA108+AB108</f>
        <v>28.2</v>
      </c>
      <c r="AD108" s="23">
        <v>43</v>
      </c>
      <c r="AE108" s="23">
        <v>0.7452677123</v>
      </c>
      <c r="AF108" s="23">
        <f>IF(OR(AH108=1,AI108=1,AJ108=1,AK108=1,AL108=1),1,0)</f>
        <v>0</v>
      </c>
      <c r="AG108" s="23">
        <f>IF(OR(AH108=1,AI108=1,AJ108=1),1,0)</f>
        <v>0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</row>
    <row r="109" spans="1:40" ht="14.3">
      <c r="A109" s="23" t="s">
        <v>9</v>
      </c>
      <c r="B109" s="23">
        <v>5</v>
      </c>
      <c r="C109" s="23" t="s">
        <v>96</v>
      </c>
      <c r="D109" s="23" t="str" cm="1">
        <f t="array" ref="D109">_xlfn.IFS(C109="ALHU","Nectarivore",C109="ANHU","Nectarivore",C109="ATFL","Insectivore",C109="BLPH","Insectivore",C109="BRCR","Insectivore",C109="CASJ","Omnivore",C109="CAVI","Insectivore",C109="CBCH","Insectivore",C109="COHA","Carnivore",C109="HOFI","Granivore",C109="HOWR","Insectivore",C109="OCWA","Insectivore",C109="PSFL","Insectivore",C109="PUFI","Granivore",C109="RUHU","Nectarivore",C109="STJA","Omnivore",C109="WIWA","Insectivore",C109="WREN","Insectivore",C109="BEWR","Insectivore",C109="OATI","Insectivore",C109="SPTO","Omnivore",C109="BUSH","Insectivore",C109="WBNU","Insectivore",C109="DEJU","Granivore",C109="LEGO","Granivore",C109="CALT","Granivore")</f>
        <v>Granivore</v>
      </c>
      <c r="E109" s="23" t="str" cm="1">
        <f t="array" ref="E109">_xlfn.IFS(C109="ALHU","Foliage",C109="ANHU","Foliage",C109="ATFL","Aerial",C109="BLPH","Aerial",C109="BRCR","Bark",C109="CASJ","Ground",C109="CAVI","Foliage",C109="CBCH","Foliage",C109="COHA","Aerial",C109="HOFI","Ground",C109="HOWR","Foliage",C109="OCWA","Foliage",C109="PSFL","Aerial",C109="PUFI","Foliage",C109="RUHU","Foliage",C109="STJA","Ground",C109="WIWA","Foliage",C109="WREN","Foliage",C109="BEWR","Foliage",C109="OATI","Foliage",C109="SPTO","Ground",C109="BUSH","Foliage",C109="WBNU","Bark",C109="DEJU","Ground",C109="LEGO","Foliage",C109="CALT","Ground")</f>
        <v>Ground</v>
      </c>
      <c r="F109" s="23" t="str" cm="1">
        <f t="array" ref="F109">_xlfn.IFS(C109="ALHU","Shrub",C109="ANHU","Tree",C109="ATFL","Cavity",C109="BLPH","Cliff",C109="BRCR","Tree",C109="CASJ","Tree",C109="CAVI","Tree",C109="CBCH","Cavity",C109="COHA","Tree",C109="HOFI","Tree",C109="HOWR","Cavity",C109="OCWA","Ground",C109="PSFL","Cavity",C109="PUFI","Tree",C109="RUHU","Tree",C109="STJA","Tree",C109="WIWA","Ground",C109="WREN","Shrub",C109="BEWR","Cavity",C109="OATI","Cavity",C109="SPTO","Ground",C109="BUSH","Tree",C109="WBNU","Cavity",C109="DEJU","Ground",C109="LEGO","Tree",C109="CALT","Shrub")</f>
        <v>Ground</v>
      </c>
      <c r="G109" s="23" t="str" cm="1">
        <f t="array" ref="G109">_xlfn.IFS(C109="ALHU","Open Woodland",C109="ANHU","Open Woodland",C109="ATFL","Open Woodland",C109="BLPH","Open Woodland",C109="BRCR","Forest",C109="CASJ","Scrub",C109="CAVI","Forest",C109="CBCH","Forest",C109="COHA","Forest",C109="HOFI","Towns",C109="HOWR","Open Woodland",C109="OCWA","Forest",C109="PSFL","Forest",C109="PUFI","Forest",C109="RUHU","Open Woodland",C109="STJA","Forest",C109="WIWA","Scrub",C109="WREN","Scrub",C109="BEWR","Open Woodland",C109="OATI","Open Woodland",C109="SPTO","Scrub",C109="BUSH","Scrub",C109="WBNU","Forest",C109="DEJU","Forest",C109="LEGO","Open Woodland",C109="CALT","Scrub")</f>
        <v>Forest</v>
      </c>
      <c r="H109" s="23">
        <v>5</v>
      </c>
      <c r="I109" s="23" t="s">
        <v>86</v>
      </c>
      <c r="J109" s="24">
        <v>18.100000000000001</v>
      </c>
      <c r="K109" s="24">
        <f>J109-$G$196</f>
        <v>18.100000000000001</v>
      </c>
      <c r="L109"/>
      <c r="M109" s="23" t="s">
        <v>143</v>
      </c>
      <c r="N109" s="23">
        <v>57</v>
      </c>
      <c r="O109" s="23">
        <v>1.7558748556724915</v>
      </c>
      <c r="P109" s="23" cm="1">
        <f t="array" ref="P109">_xlfn.IFS(A109="FIL",1271,A109="JSP",1046,A109="LFY",225,A109="SLP",209,A109="TUP",48,A109="CCP",16,A109="PRO",225,A109="WHO",145,A109="WDP",80)</f>
        <v>1046</v>
      </c>
      <c r="Q109" s="23">
        <f>LOG10(P109)</f>
        <v>3.0195316845312554</v>
      </c>
      <c r="R109" s="23">
        <v>9</v>
      </c>
      <c r="S109" s="23">
        <v>2</v>
      </c>
      <c r="T109" s="23">
        <v>3</v>
      </c>
      <c r="U109" s="23">
        <v>5</v>
      </c>
      <c r="V109" s="23">
        <v>14</v>
      </c>
      <c r="W109" s="23">
        <v>0.22500000000000001</v>
      </c>
      <c r="X109" s="23">
        <v>1.654235948</v>
      </c>
      <c r="Y109" s="23">
        <v>0.65025379999999999</v>
      </c>
      <c r="Z109" s="23">
        <v>0.5796289</v>
      </c>
      <c r="AA109" s="23">
        <v>10</v>
      </c>
      <c r="AB109" s="23">
        <v>18.2</v>
      </c>
      <c r="AC109" s="23">
        <f>AA109+AB109</f>
        <v>28.2</v>
      </c>
      <c r="AD109" s="23">
        <v>43</v>
      </c>
      <c r="AE109" s="23">
        <v>0.7452677123</v>
      </c>
      <c r="AF109" s="23">
        <f>IF(OR(AH109=1,AI109=1,AJ109=1,AK109=1,AL109=1),1,0)</f>
        <v>0</v>
      </c>
      <c r="AG109" s="23">
        <f>IF(OR(AH109=1,AI109=1,AJ109=1),1,0)</f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</row>
    <row r="110" spans="1:40" ht="14.3">
      <c r="A110" s="23" t="s">
        <v>9</v>
      </c>
      <c r="B110" s="21">
        <v>5</v>
      </c>
      <c r="C110" s="23" t="s">
        <v>96</v>
      </c>
      <c r="D110" s="23" t="str" cm="1">
        <f t="array" ref="D110">_xlfn.IFS(C110="ALHU","Nectarivore",C110="ANHU","Nectarivore",C110="ATFL","Insectivore",C110="BLPH","Insectivore",C110="BRCR","Insectivore",C110="CASJ","Omnivore",C110="CAVI","Insectivore",C110="CBCH","Insectivore",C110="COHA","Carnivore",C110="HOFI","Granivore",C110="HOWR","Insectivore",C110="OCWA","Insectivore",C110="PSFL","Insectivore",C110="PUFI","Granivore",C110="RUHU","Nectarivore",C110="STJA","Omnivore",C110="WIWA","Insectivore",C110="WREN","Insectivore",C110="BEWR","Insectivore",C110="OATI","Insectivore",C110="SPTO","Omnivore",C110="BUSH","Insectivore",C110="WBNU","Insectivore",C110="DEJU","Granivore",C110="LEGO","Granivore",C110="CALT","Granivore")</f>
        <v>Granivore</v>
      </c>
      <c r="E110" s="23" t="str" cm="1">
        <f t="array" ref="E110">_xlfn.IFS(C110="ALHU","Foliage",C110="ANHU","Foliage",C110="ATFL","Aerial",C110="BLPH","Aerial",C110="BRCR","Bark",C110="CASJ","Ground",C110="CAVI","Foliage",C110="CBCH","Foliage",C110="COHA","Aerial",C110="HOFI","Ground",C110="HOWR","Foliage",C110="OCWA","Foliage",C110="PSFL","Aerial",C110="PUFI","Foliage",C110="RUHU","Foliage",C110="STJA","Ground",C110="WIWA","Foliage",C110="WREN","Foliage",C110="BEWR","Foliage",C110="OATI","Foliage",C110="SPTO","Ground",C110="BUSH","Foliage",C110="WBNU","Bark",C110="DEJU","Ground",C110="LEGO","Foliage",C110="CALT","Ground")</f>
        <v>Ground</v>
      </c>
      <c r="F110" s="23" t="str" cm="1">
        <f t="array" ref="F110">_xlfn.IFS(C110="ALHU","Shrub",C110="ANHU","Tree",C110="ATFL","Cavity",C110="BLPH","Cliff",C110="BRCR","Tree",C110="CASJ","Tree",C110="CAVI","Tree",C110="CBCH","Cavity",C110="COHA","Tree",C110="HOFI","Tree",C110="HOWR","Cavity",C110="OCWA","Ground",C110="PSFL","Cavity",C110="PUFI","Tree",C110="RUHU","Tree",C110="STJA","Tree",C110="WIWA","Ground",C110="WREN","Shrub",C110="BEWR","Cavity",C110="OATI","Cavity",C110="SPTO","Ground",C110="BUSH","Tree",C110="WBNU","Cavity",C110="DEJU","Ground",C110="LEGO","Tree",C110="CALT","Shrub")</f>
        <v>Ground</v>
      </c>
      <c r="G110" s="23" t="str" cm="1">
        <f t="array" ref="G110">_xlfn.IFS(C110="ALHU","Open Woodland",C110="ANHU","Open Woodland",C110="ATFL","Open Woodland",C110="BLPH","Open Woodland",C110="BRCR","Forest",C110="CASJ","Scrub",C110="CAVI","Forest",C110="CBCH","Forest",C110="COHA","Forest",C110="HOFI","Towns",C110="HOWR","Open Woodland",C110="OCWA","Forest",C110="PSFL","Forest",C110="PUFI","Forest",C110="RUHU","Open Woodland",C110="STJA","Forest",C110="WIWA","Scrub",C110="WREN","Scrub",C110="BEWR","Open Woodland",C110="OATI","Open Woodland",C110="SPTO","Scrub",C110="BUSH","Scrub",C110="WBNU","Forest",C110="DEJU","Forest",C110="LEGO","Open Woodland",C110="CALT","Scrub")</f>
        <v>Forest</v>
      </c>
      <c r="H110" s="23">
        <v>4</v>
      </c>
      <c r="I110" s="23" t="s">
        <v>86</v>
      </c>
      <c r="J110" s="24">
        <v>16.5</v>
      </c>
      <c r="K110" s="24">
        <f>J110-$G$196</f>
        <v>16.5</v>
      </c>
      <c r="L110"/>
      <c r="M110" s="23" t="s">
        <v>144</v>
      </c>
      <c r="N110" s="23">
        <v>57</v>
      </c>
      <c r="O110" s="23">
        <v>1.7558748556724915</v>
      </c>
      <c r="P110" s="23" cm="1">
        <f t="array" ref="P110">_xlfn.IFS(A110="FIL",1271,A110="JSP",1046,A110="LFY",225,A110="SLP",209,A110="TUP",48,A110="CCP",16,A110="PRO",225,A110="WHO",145,A110="WDP",80)</f>
        <v>1046</v>
      </c>
      <c r="Q110" s="23">
        <f>LOG10(P110)</f>
        <v>3.0195316845312554</v>
      </c>
      <c r="R110" s="23">
        <v>9</v>
      </c>
      <c r="S110" s="23">
        <v>2</v>
      </c>
      <c r="T110" s="23">
        <v>3</v>
      </c>
      <c r="U110" s="23">
        <v>5</v>
      </c>
      <c r="V110" s="23">
        <v>14</v>
      </c>
      <c r="W110" s="23">
        <v>0.22500000000000001</v>
      </c>
      <c r="X110" s="23">
        <v>1.654235948</v>
      </c>
      <c r="Y110" s="23">
        <v>0.65025379999999999</v>
      </c>
      <c r="Z110" s="23">
        <v>0.5796289</v>
      </c>
      <c r="AA110" s="23">
        <v>10</v>
      </c>
      <c r="AB110" s="23">
        <v>18.2</v>
      </c>
      <c r="AC110" s="23">
        <f>AA110+AB110</f>
        <v>28.2</v>
      </c>
      <c r="AD110" s="23">
        <v>43</v>
      </c>
      <c r="AE110" s="23">
        <v>0.7452677123</v>
      </c>
      <c r="AF110" s="23">
        <f>IF(OR(AH110=1,AI110=1,AJ110=1,AK110=1,AL110=1),1,0)</f>
        <v>0</v>
      </c>
      <c r="AG110" s="23">
        <f>IF(OR(AH110=1,AI110=1,AJ110=1),1,0)</f>
        <v>0</v>
      </c>
      <c r="AH110" s="23">
        <v>0</v>
      </c>
      <c r="AI110" s="23">
        <v>0</v>
      </c>
      <c r="AJ110" s="23">
        <v>0</v>
      </c>
      <c r="AK110" s="23">
        <v>0</v>
      </c>
      <c r="AL110" s="23">
        <v>0</v>
      </c>
      <c r="AM110" s="23">
        <v>0</v>
      </c>
      <c r="AN110" s="23">
        <v>0</v>
      </c>
    </row>
    <row r="111" spans="1:40" ht="14.3">
      <c r="A111" s="23" t="s">
        <v>9</v>
      </c>
      <c r="B111" s="23">
        <v>5</v>
      </c>
      <c r="C111" s="23" t="s">
        <v>96</v>
      </c>
      <c r="D111" s="23" t="str" cm="1">
        <f t="array" ref="D111">_xlfn.IFS(C111="ALHU","Nectarivore",C111="ANHU","Nectarivore",C111="ATFL","Insectivore",C111="BLPH","Insectivore",C111="BRCR","Insectivore",C111="CASJ","Omnivore",C111="CAVI","Insectivore",C111="CBCH","Insectivore",C111="COHA","Carnivore",C111="HOFI","Granivore",C111="HOWR","Insectivore",C111="OCWA","Insectivore",C111="PSFL","Insectivore",C111="PUFI","Granivore",C111="RUHU","Nectarivore",C111="STJA","Omnivore",C111="WIWA","Insectivore",C111="WREN","Insectivore",C111="BEWR","Insectivore",C111="OATI","Insectivore",C111="SPTO","Omnivore",C111="BUSH","Insectivore",C111="WBNU","Insectivore",C111="DEJU","Granivore",C111="LEGO","Granivore",C111="CALT","Granivore")</f>
        <v>Granivore</v>
      </c>
      <c r="E111" s="23" t="str" cm="1">
        <f t="array" ref="E111">_xlfn.IFS(C111="ALHU","Foliage",C111="ANHU","Foliage",C111="ATFL","Aerial",C111="BLPH","Aerial",C111="BRCR","Bark",C111="CASJ","Ground",C111="CAVI","Foliage",C111="CBCH","Foliage",C111="COHA","Aerial",C111="HOFI","Ground",C111="HOWR","Foliage",C111="OCWA","Foliage",C111="PSFL","Aerial",C111="PUFI","Foliage",C111="RUHU","Foliage",C111="STJA","Ground",C111="WIWA","Foliage",C111="WREN","Foliage",C111="BEWR","Foliage",C111="OATI","Foliage",C111="SPTO","Ground",C111="BUSH","Foliage",C111="WBNU","Bark",C111="DEJU","Ground",C111="LEGO","Foliage",C111="CALT","Ground")</f>
        <v>Ground</v>
      </c>
      <c r="F111" s="23" t="str" cm="1">
        <f t="array" ref="F111">_xlfn.IFS(C111="ALHU","Shrub",C111="ANHU","Tree",C111="ATFL","Cavity",C111="BLPH","Cliff",C111="BRCR","Tree",C111="CASJ","Tree",C111="CAVI","Tree",C111="CBCH","Cavity",C111="COHA","Tree",C111="HOFI","Tree",C111="HOWR","Cavity",C111="OCWA","Ground",C111="PSFL","Cavity",C111="PUFI","Tree",C111="RUHU","Tree",C111="STJA","Tree",C111="WIWA","Ground",C111="WREN","Shrub",C111="BEWR","Cavity",C111="OATI","Cavity",C111="SPTO","Ground",C111="BUSH","Tree",C111="WBNU","Cavity",C111="DEJU","Ground",C111="LEGO","Tree",C111="CALT","Shrub")</f>
        <v>Ground</v>
      </c>
      <c r="G111" s="23" t="str" cm="1">
        <f t="array" ref="G111">_xlfn.IFS(C111="ALHU","Open Woodland",C111="ANHU","Open Woodland",C111="ATFL","Open Woodland",C111="BLPH","Open Woodland",C111="BRCR","Forest",C111="CASJ","Scrub",C111="CAVI","Forest",C111="CBCH","Forest",C111="COHA","Forest",C111="HOFI","Towns",C111="HOWR","Open Woodland",C111="OCWA","Forest",C111="PSFL","Forest",C111="PUFI","Forest",C111="RUHU","Open Woodland",C111="STJA","Forest",C111="WIWA","Scrub",C111="WREN","Scrub",C111="BEWR","Open Woodland",C111="OATI","Open Woodland",C111="SPTO","Scrub",C111="BUSH","Scrub",C111="WBNU","Forest",C111="DEJU","Forest",C111="LEGO","Open Woodland",C111="CALT","Scrub")</f>
        <v>Forest</v>
      </c>
      <c r="H111" s="23">
        <v>1</v>
      </c>
      <c r="I111" s="23" t="s">
        <v>88</v>
      </c>
      <c r="J111" s="24">
        <v>17.399999999999999</v>
      </c>
      <c r="K111" s="24">
        <f>J111-$G$196</f>
        <v>17.399999999999999</v>
      </c>
      <c r="L111"/>
      <c r="M111" s="23" t="s">
        <v>145</v>
      </c>
      <c r="N111" s="23">
        <v>57</v>
      </c>
      <c r="O111" s="23">
        <v>1.7558748556724915</v>
      </c>
      <c r="P111" s="23" cm="1">
        <f t="array" ref="P111">_xlfn.IFS(A111="FIL",1271,A111="JSP",1046,A111="LFY",225,A111="SLP",209,A111="TUP",48,A111="CCP",16,A111="PRO",225,A111="WHO",145,A111="WDP",80)</f>
        <v>1046</v>
      </c>
      <c r="Q111" s="23">
        <f>LOG10(P111)</f>
        <v>3.0195316845312554</v>
      </c>
      <c r="R111" s="23">
        <v>9</v>
      </c>
      <c r="S111" s="23">
        <v>2</v>
      </c>
      <c r="T111" s="23">
        <v>3</v>
      </c>
      <c r="U111" s="23">
        <v>5</v>
      </c>
      <c r="V111" s="23">
        <v>14</v>
      </c>
      <c r="W111" s="23">
        <v>0.22500000000000001</v>
      </c>
      <c r="X111" s="23">
        <v>1.654235948</v>
      </c>
      <c r="Y111" s="23">
        <v>0.65025379999999999</v>
      </c>
      <c r="Z111" s="23">
        <v>0.5796289</v>
      </c>
      <c r="AA111" s="23">
        <v>10</v>
      </c>
      <c r="AB111" s="23">
        <v>18.2</v>
      </c>
      <c r="AC111" s="23">
        <f>AA111+AB111</f>
        <v>28.2</v>
      </c>
      <c r="AD111" s="23">
        <v>43</v>
      </c>
      <c r="AE111" s="23">
        <v>0.7452677123</v>
      </c>
      <c r="AF111" s="23">
        <f>IF(OR(AH111=1,AI111=1,AJ111=1,AK111=1,AL111=1),1,0)</f>
        <v>0</v>
      </c>
      <c r="AG111" s="23">
        <f>IF(OR(AH111=1,AI111=1,AJ111=1),1,0)</f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</row>
    <row r="112" spans="1:40" ht="14.3">
      <c r="A112" s="23" t="s">
        <v>9</v>
      </c>
      <c r="B112" s="21">
        <v>5</v>
      </c>
      <c r="C112" s="23" t="s">
        <v>96</v>
      </c>
      <c r="D112" s="23" t="str" cm="1">
        <f t="array" ref="D112">_xlfn.IFS(C112="ALHU","Nectarivore",C112="ANHU","Nectarivore",C112="ATFL","Insectivore",C112="BLPH","Insectivore",C112="BRCR","Insectivore",C112="CASJ","Omnivore",C112="CAVI","Insectivore",C112="CBCH","Insectivore",C112="COHA","Carnivore",C112="HOFI","Granivore",C112="HOWR","Insectivore",C112="OCWA","Insectivore",C112="PSFL","Insectivore",C112="PUFI","Granivore",C112="RUHU","Nectarivore",C112="STJA","Omnivore",C112="WIWA","Insectivore",C112="WREN","Insectivore",C112="BEWR","Insectivore",C112="OATI","Insectivore",C112="SPTO","Omnivore",C112="BUSH","Insectivore",C112="WBNU","Insectivore",C112="DEJU","Granivore",C112="LEGO","Granivore",C112="CALT","Granivore")</f>
        <v>Granivore</v>
      </c>
      <c r="E112" s="23" t="str" cm="1">
        <f t="array" ref="E112">_xlfn.IFS(C112="ALHU","Foliage",C112="ANHU","Foliage",C112="ATFL","Aerial",C112="BLPH","Aerial",C112="BRCR","Bark",C112="CASJ","Ground",C112="CAVI","Foliage",C112="CBCH","Foliage",C112="COHA","Aerial",C112="HOFI","Ground",C112="HOWR","Foliage",C112="OCWA","Foliage",C112="PSFL","Aerial",C112="PUFI","Foliage",C112="RUHU","Foliage",C112="STJA","Ground",C112="WIWA","Foliage",C112="WREN","Foliage",C112="BEWR","Foliage",C112="OATI","Foliage",C112="SPTO","Ground",C112="BUSH","Foliage",C112="WBNU","Bark",C112="DEJU","Ground",C112="LEGO","Foliage",C112="CALT","Ground")</f>
        <v>Ground</v>
      </c>
      <c r="F112" s="23" t="str" cm="1">
        <f t="array" ref="F112">_xlfn.IFS(C112="ALHU","Shrub",C112="ANHU","Tree",C112="ATFL","Cavity",C112="BLPH","Cliff",C112="BRCR","Tree",C112="CASJ","Tree",C112="CAVI","Tree",C112="CBCH","Cavity",C112="COHA","Tree",C112="HOFI","Tree",C112="HOWR","Cavity",C112="OCWA","Ground",C112="PSFL","Cavity",C112="PUFI","Tree",C112="RUHU","Tree",C112="STJA","Tree",C112="WIWA","Ground",C112="WREN","Shrub",C112="BEWR","Cavity",C112="OATI","Cavity",C112="SPTO","Ground",C112="BUSH","Tree",C112="WBNU","Cavity",C112="DEJU","Ground",C112="LEGO","Tree",C112="CALT","Shrub")</f>
        <v>Ground</v>
      </c>
      <c r="G112" s="23" t="str" cm="1">
        <f t="array" ref="G112">_xlfn.IFS(C112="ALHU","Open Woodland",C112="ANHU","Open Woodland",C112="ATFL","Open Woodland",C112="BLPH","Open Woodland",C112="BRCR","Forest",C112="CASJ","Scrub",C112="CAVI","Forest",C112="CBCH","Forest",C112="COHA","Forest",C112="HOFI","Towns",C112="HOWR","Open Woodland",C112="OCWA","Forest",C112="PSFL","Forest",C112="PUFI","Forest",C112="RUHU","Open Woodland",C112="STJA","Forest",C112="WIWA","Scrub",C112="WREN","Scrub",C112="BEWR","Open Woodland",C112="OATI","Open Woodland",C112="SPTO","Scrub",C112="BUSH","Scrub",C112="WBNU","Forest",C112="DEJU","Forest",C112="LEGO","Open Woodland",C112="CALT","Scrub")</f>
        <v>Forest</v>
      </c>
      <c r="H112" s="23">
        <v>1</v>
      </c>
      <c r="I112" s="23" t="s">
        <v>92</v>
      </c>
      <c r="J112" s="24">
        <v>16.899999999999999</v>
      </c>
      <c r="K112" s="24">
        <f>J112-$G$196</f>
        <v>16.899999999999999</v>
      </c>
      <c r="L112"/>
      <c r="M112" s="23" t="s">
        <v>146</v>
      </c>
      <c r="N112" s="23">
        <v>57</v>
      </c>
      <c r="O112" s="23">
        <v>1.7558748556724915</v>
      </c>
      <c r="P112" s="23" cm="1">
        <f t="array" ref="P112">_xlfn.IFS(A112="FIL",1271,A112="JSP",1046,A112="LFY",225,A112="SLP",209,A112="TUP",48,A112="CCP",16,A112="PRO",225,A112="WHO",145,A112="WDP",80)</f>
        <v>1046</v>
      </c>
      <c r="Q112" s="23">
        <f>LOG10(P112)</f>
        <v>3.0195316845312554</v>
      </c>
      <c r="R112" s="23">
        <v>9</v>
      </c>
      <c r="S112" s="23">
        <v>2</v>
      </c>
      <c r="T112" s="23">
        <v>3</v>
      </c>
      <c r="U112" s="23">
        <v>5</v>
      </c>
      <c r="V112" s="23">
        <v>14</v>
      </c>
      <c r="W112" s="23">
        <v>0.22500000000000001</v>
      </c>
      <c r="X112" s="23">
        <v>1.654235948</v>
      </c>
      <c r="Y112" s="23">
        <v>0.65025379999999999</v>
      </c>
      <c r="Z112" s="23">
        <v>0.5796289</v>
      </c>
      <c r="AA112" s="23">
        <v>10</v>
      </c>
      <c r="AB112" s="23">
        <v>18.2</v>
      </c>
      <c r="AC112" s="23">
        <f>AA112+AB112</f>
        <v>28.2</v>
      </c>
      <c r="AD112" s="23">
        <v>43</v>
      </c>
      <c r="AE112" s="23">
        <v>0.7452677123</v>
      </c>
      <c r="AF112" s="23">
        <f>IF(OR(AH112=1,AI112=1,AJ112=1,AK112=1,AL112=1),1,0)</f>
        <v>0</v>
      </c>
      <c r="AG112" s="23">
        <f>IF(OR(AH112=1,AI112=1,AJ112=1),1,0)</f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</row>
    <row r="113" spans="1:40" ht="14.3">
      <c r="A113" s="23" t="s">
        <v>9</v>
      </c>
      <c r="B113" s="23">
        <v>5</v>
      </c>
      <c r="C113" s="23" t="s">
        <v>96</v>
      </c>
      <c r="D113" s="23" t="str" cm="1">
        <f t="array" ref="D113">_xlfn.IFS(C113="ALHU","Nectarivore",C113="ANHU","Nectarivore",C113="ATFL","Insectivore",C113="BLPH","Insectivore",C113="BRCR","Insectivore",C113="CASJ","Omnivore",C113="CAVI","Insectivore",C113="CBCH","Insectivore",C113="COHA","Carnivore",C113="HOFI","Granivore",C113="HOWR","Insectivore",C113="OCWA","Insectivore",C113="PSFL","Insectivore",C113="PUFI","Granivore",C113="RUHU","Nectarivore",C113="STJA","Omnivore",C113="WIWA","Insectivore",C113="WREN","Insectivore",C113="BEWR","Insectivore",C113="OATI","Insectivore",C113="SPTO","Omnivore",C113="BUSH","Insectivore",C113="WBNU","Insectivore",C113="DEJU","Granivore",C113="LEGO","Granivore",C113="CALT","Granivore")</f>
        <v>Granivore</v>
      </c>
      <c r="E113" s="23" t="str" cm="1">
        <f t="array" ref="E113">_xlfn.IFS(C113="ALHU","Foliage",C113="ANHU","Foliage",C113="ATFL","Aerial",C113="BLPH","Aerial",C113="BRCR","Bark",C113="CASJ","Ground",C113="CAVI","Foliage",C113="CBCH","Foliage",C113="COHA","Aerial",C113="HOFI","Ground",C113="HOWR","Foliage",C113="OCWA","Foliage",C113="PSFL","Aerial",C113="PUFI","Foliage",C113="RUHU","Foliage",C113="STJA","Ground",C113="WIWA","Foliage",C113="WREN","Foliage",C113="BEWR","Foliage",C113="OATI","Foliage",C113="SPTO","Ground",C113="BUSH","Foliage",C113="WBNU","Bark",C113="DEJU","Ground",C113="LEGO","Foliage",C113="CALT","Ground")</f>
        <v>Ground</v>
      </c>
      <c r="F113" s="23" t="str" cm="1">
        <f t="array" ref="F113">_xlfn.IFS(C113="ALHU","Shrub",C113="ANHU","Tree",C113="ATFL","Cavity",C113="BLPH","Cliff",C113="BRCR","Tree",C113="CASJ","Tree",C113="CAVI","Tree",C113="CBCH","Cavity",C113="COHA","Tree",C113="HOFI","Tree",C113="HOWR","Cavity",C113="OCWA","Ground",C113="PSFL","Cavity",C113="PUFI","Tree",C113="RUHU","Tree",C113="STJA","Tree",C113="WIWA","Ground",C113="WREN","Shrub",C113="BEWR","Cavity",C113="OATI","Cavity",C113="SPTO","Ground",C113="BUSH","Tree",C113="WBNU","Cavity",C113="DEJU","Ground",C113="LEGO","Tree",C113="CALT","Shrub")</f>
        <v>Ground</v>
      </c>
      <c r="G113" s="23" t="str" cm="1">
        <f t="array" ref="G113">_xlfn.IFS(C113="ALHU","Open Woodland",C113="ANHU","Open Woodland",C113="ATFL","Open Woodland",C113="BLPH","Open Woodland",C113="BRCR","Forest",C113="CASJ","Scrub",C113="CAVI","Forest",C113="CBCH","Forest",C113="COHA","Forest",C113="HOFI","Towns",C113="HOWR","Open Woodland",C113="OCWA","Forest",C113="PSFL","Forest",C113="PUFI","Forest",C113="RUHU","Open Woodland",C113="STJA","Forest",C113="WIWA","Scrub",C113="WREN","Scrub",C113="BEWR","Open Woodland",C113="OATI","Open Woodland",C113="SPTO","Scrub",C113="BUSH","Scrub",C113="WBNU","Forest",C113="DEJU","Forest",C113="LEGO","Open Woodland",C113="CALT","Scrub")</f>
        <v>Forest</v>
      </c>
      <c r="H113" s="23">
        <v>4</v>
      </c>
      <c r="I113" s="23" t="s">
        <v>88</v>
      </c>
      <c r="J113" s="24">
        <v>16.8</v>
      </c>
      <c r="K113" s="24">
        <f>J113-$G$196</f>
        <v>16.8</v>
      </c>
      <c r="L113" t="s">
        <v>292</v>
      </c>
      <c r="M113" s="23" t="s">
        <v>147</v>
      </c>
      <c r="N113" s="23">
        <v>57</v>
      </c>
      <c r="O113" s="23">
        <v>1.7558748556724915</v>
      </c>
      <c r="P113" s="23" cm="1">
        <f t="array" ref="P113">_xlfn.IFS(A113="FIL",1271,A113="JSP",1046,A113="LFY",225,A113="SLP",209,A113="TUP",48,A113="CCP",16,A113="PRO",225,A113="WHO",145,A113="WDP",80)</f>
        <v>1046</v>
      </c>
      <c r="Q113" s="23">
        <f>LOG10(P113)</f>
        <v>3.0195316845312554</v>
      </c>
      <c r="R113" s="23">
        <v>9</v>
      </c>
      <c r="S113" s="23">
        <v>2</v>
      </c>
      <c r="T113" s="23">
        <v>3</v>
      </c>
      <c r="U113" s="23">
        <v>5</v>
      </c>
      <c r="V113" s="23">
        <v>14</v>
      </c>
      <c r="W113" s="23">
        <v>0.22500000000000001</v>
      </c>
      <c r="X113" s="23">
        <v>1.654235948</v>
      </c>
      <c r="Y113" s="23">
        <v>0.65025379999999999</v>
      </c>
      <c r="Z113" s="23">
        <v>0.5796289</v>
      </c>
      <c r="AA113" s="23">
        <v>10</v>
      </c>
      <c r="AB113" s="23">
        <v>18.2</v>
      </c>
      <c r="AC113" s="23">
        <f>AA113+AB113</f>
        <v>28.2</v>
      </c>
      <c r="AD113" s="23">
        <v>43</v>
      </c>
      <c r="AE113" s="23">
        <v>0.7452677123</v>
      </c>
      <c r="AF113" s="23">
        <f>IF(OR(AH113=1,AI113=1,AJ113=1,AK113=1,AL113=1),1,0)</f>
        <v>1</v>
      </c>
      <c r="AG113" s="23">
        <f>IF(OR(AH113=1,AI113=1,AJ113=1),1,0)</f>
        <v>1</v>
      </c>
      <c r="AH113" s="23">
        <v>1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</row>
    <row r="114" spans="1:40">
      <c r="A114" s="23" t="s">
        <v>9</v>
      </c>
      <c r="B114" s="21">
        <v>5</v>
      </c>
      <c r="C114" s="23" t="s">
        <v>96</v>
      </c>
      <c r="D114" s="23" t="str" cm="1">
        <f t="array" ref="D114">_xlfn.IFS(C114="ALHU","Nectarivore",C114="ANHU","Nectarivore",C114="ATFL","Insectivore",C114="BLPH","Insectivore",C114="BRCR","Insectivore",C114="CASJ","Omnivore",C114="CAVI","Insectivore",C114="CBCH","Insectivore",C114="COHA","Carnivore",C114="HOFI","Granivore",C114="HOWR","Insectivore",C114="OCWA","Insectivore",C114="PSFL","Insectivore",C114="PUFI","Granivore",C114="RUHU","Nectarivore",C114="STJA","Omnivore",C114="WIWA","Insectivore",C114="WREN","Insectivore",C114="BEWR","Insectivore",C114="OATI","Insectivore",C114="SPTO","Omnivore",C114="BUSH","Insectivore",C114="WBNU","Insectivore",C114="DEJU","Granivore",C114="LEGO","Granivore",C114="CALT","Granivore")</f>
        <v>Granivore</v>
      </c>
      <c r="E114" s="23" t="str" cm="1">
        <f t="array" ref="E114">_xlfn.IFS(C114="ALHU","Foliage",C114="ANHU","Foliage",C114="ATFL","Aerial",C114="BLPH","Aerial",C114="BRCR","Bark",C114="CASJ","Ground",C114="CAVI","Foliage",C114="CBCH","Foliage",C114="COHA","Aerial",C114="HOFI","Ground",C114="HOWR","Foliage",C114="OCWA","Foliage",C114="PSFL","Aerial",C114="PUFI","Foliage",C114="RUHU","Foliage",C114="STJA","Ground",C114="WIWA","Foliage",C114="WREN","Foliage",C114="BEWR","Foliage",C114="OATI","Foliage",C114="SPTO","Ground",C114="BUSH","Foliage",C114="WBNU","Bark",C114="DEJU","Ground",C114="LEGO","Foliage",C114="CALT","Ground")</f>
        <v>Ground</v>
      </c>
      <c r="F114" s="23" t="str" cm="1">
        <f t="array" ref="F114">_xlfn.IFS(C114="ALHU","Shrub",C114="ANHU","Tree",C114="ATFL","Cavity",C114="BLPH","Cliff",C114="BRCR","Tree",C114="CASJ","Tree",C114="CAVI","Tree",C114="CBCH","Cavity",C114="COHA","Tree",C114="HOFI","Tree",C114="HOWR","Cavity",C114="OCWA","Ground",C114="PSFL","Cavity",C114="PUFI","Tree",C114="RUHU","Tree",C114="STJA","Tree",C114="WIWA","Ground",C114="WREN","Shrub",C114="BEWR","Cavity",C114="OATI","Cavity",C114="SPTO","Ground",C114="BUSH","Tree",C114="WBNU","Cavity",C114="DEJU","Ground",C114="LEGO","Tree",C114="CALT","Shrub")</f>
        <v>Ground</v>
      </c>
      <c r="G114" s="23" t="str" cm="1">
        <f t="array" ref="G114">_xlfn.IFS(C114="ALHU","Open Woodland",C114="ANHU","Open Woodland",C114="ATFL","Open Woodland",C114="BLPH","Open Woodland",C114="BRCR","Forest",C114="CASJ","Scrub",C114="CAVI","Forest",C114="CBCH","Forest",C114="COHA","Forest",C114="HOFI","Towns",C114="HOWR","Open Woodland",C114="OCWA","Forest",C114="PSFL","Forest",C114="PUFI","Forest",C114="RUHU","Open Woodland",C114="STJA","Forest",C114="WIWA","Scrub",C114="WREN","Scrub",C114="BEWR","Open Woodland",C114="OATI","Open Woodland",C114="SPTO","Scrub",C114="BUSH","Scrub",C114="WBNU","Forest",C114="DEJU","Forest",C114="LEGO","Open Woodland",C114="CALT","Scrub")</f>
        <v>Forest</v>
      </c>
      <c r="H114" s="23">
        <v>1</v>
      </c>
      <c r="I114" s="23" t="s">
        <v>92</v>
      </c>
      <c r="J114" s="24">
        <v>17.100000000000001</v>
      </c>
      <c r="K114" s="24">
        <f>J114-$G$196</f>
        <v>17.100000000000001</v>
      </c>
      <c r="M114" s="23" t="s">
        <v>148</v>
      </c>
      <c r="N114" s="23">
        <v>57</v>
      </c>
      <c r="O114" s="23">
        <v>1.7558748556724915</v>
      </c>
      <c r="P114" s="23" cm="1">
        <f t="array" ref="P114">_xlfn.IFS(A114="FIL",1271,A114="JSP",1046,A114="LFY",225,A114="SLP",209,A114="TUP",48,A114="CCP",16,A114="PRO",225,A114="WHO",145,A114="WDP",80)</f>
        <v>1046</v>
      </c>
      <c r="Q114" s="23">
        <f>LOG10(P114)</f>
        <v>3.0195316845312554</v>
      </c>
      <c r="R114" s="23">
        <v>9</v>
      </c>
      <c r="S114" s="23">
        <v>2</v>
      </c>
      <c r="T114" s="23">
        <v>3</v>
      </c>
      <c r="U114" s="23">
        <v>5</v>
      </c>
      <c r="V114" s="23">
        <v>14</v>
      </c>
      <c r="W114" s="23">
        <v>0.22500000000000001</v>
      </c>
      <c r="X114" s="23">
        <v>1.654235948</v>
      </c>
      <c r="Y114" s="23">
        <v>0.65025379999999999</v>
      </c>
      <c r="Z114" s="23">
        <v>0.5796289</v>
      </c>
      <c r="AA114" s="23">
        <v>10</v>
      </c>
      <c r="AB114" s="23">
        <v>18.2</v>
      </c>
      <c r="AC114" s="23">
        <f>AA114+AB114</f>
        <v>28.2</v>
      </c>
      <c r="AD114" s="23">
        <v>43</v>
      </c>
      <c r="AE114" s="23">
        <v>0.7452677123</v>
      </c>
      <c r="AF114" s="23">
        <f>IF(OR(AH114=1,AI114=1,AJ114=1,AK114=1,AL114=1),1,0)</f>
        <v>0</v>
      </c>
      <c r="AG114" s="23">
        <f>IF(OR(AH114=1,AI114=1,AJ114=1),1,0)</f>
        <v>0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</row>
    <row r="115" spans="1:40">
      <c r="A115" s="23" t="s">
        <v>9</v>
      </c>
      <c r="B115" s="23">
        <v>5</v>
      </c>
      <c r="C115" s="23" t="s">
        <v>96</v>
      </c>
      <c r="D115" s="23" t="str" cm="1">
        <f t="array" ref="D115">_xlfn.IFS(C115="ALHU","Nectarivore",C115="ANHU","Nectarivore",C115="ATFL","Insectivore",C115="BLPH","Insectivore",C115="BRCR","Insectivore",C115="CASJ","Omnivore",C115="CAVI","Insectivore",C115="CBCH","Insectivore",C115="COHA","Carnivore",C115="HOFI","Granivore",C115="HOWR","Insectivore",C115="OCWA","Insectivore",C115="PSFL","Insectivore",C115="PUFI","Granivore",C115="RUHU","Nectarivore",C115="STJA","Omnivore",C115="WIWA","Insectivore",C115="WREN","Insectivore",C115="BEWR","Insectivore",C115="OATI","Insectivore",C115="SPTO","Omnivore",C115="BUSH","Insectivore",C115="WBNU","Insectivore",C115="DEJU","Granivore",C115="LEGO","Granivore",C115="CALT","Granivore")</f>
        <v>Granivore</v>
      </c>
      <c r="E115" s="23" t="str" cm="1">
        <f t="array" ref="E115">_xlfn.IFS(C115="ALHU","Foliage",C115="ANHU","Foliage",C115="ATFL","Aerial",C115="BLPH","Aerial",C115="BRCR","Bark",C115="CASJ","Ground",C115="CAVI","Foliage",C115="CBCH","Foliage",C115="COHA","Aerial",C115="HOFI","Ground",C115="HOWR","Foliage",C115="OCWA","Foliage",C115="PSFL","Aerial",C115="PUFI","Foliage",C115="RUHU","Foliage",C115="STJA","Ground",C115="WIWA","Foliage",C115="WREN","Foliage",C115="BEWR","Foliage",C115="OATI","Foliage",C115="SPTO","Ground",C115="BUSH","Foliage",C115="WBNU","Bark",C115="DEJU","Ground",C115="LEGO","Foliage",C115="CALT","Ground")</f>
        <v>Ground</v>
      </c>
      <c r="F115" s="23" t="str" cm="1">
        <f t="array" ref="F115">_xlfn.IFS(C115="ALHU","Shrub",C115="ANHU","Tree",C115="ATFL","Cavity",C115="BLPH","Cliff",C115="BRCR","Tree",C115="CASJ","Tree",C115="CAVI","Tree",C115="CBCH","Cavity",C115="COHA","Tree",C115="HOFI","Tree",C115="HOWR","Cavity",C115="OCWA","Ground",C115="PSFL","Cavity",C115="PUFI","Tree",C115="RUHU","Tree",C115="STJA","Tree",C115="WIWA","Ground",C115="WREN","Shrub",C115="BEWR","Cavity",C115="OATI","Cavity",C115="SPTO","Ground",C115="BUSH","Tree",C115="WBNU","Cavity",C115="DEJU","Ground",C115="LEGO","Tree",C115="CALT","Shrub")</f>
        <v>Ground</v>
      </c>
      <c r="G115" s="23" t="str" cm="1">
        <f t="array" ref="G115">_xlfn.IFS(C115="ALHU","Open Woodland",C115="ANHU","Open Woodland",C115="ATFL","Open Woodland",C115="BLPH","Open Woodland",C115="BRCR","Forest",C115="CASJ","Scrub",C115="CAVI","Forest",C115="CBCH","Forest",C115="COHA","Forest",C115="HOFI","Towns",C115="HOWR","Open Woodland",C115="OCWA","Forest",C115="PSFL","Forest",C115="PUFI","Forest",C115="RUHU","Open Woodland",C115="STJA","Forest",C115="WIWA","Scrub",C115="WREN","Scrub",C115="BEWR","Open Woodland",C115="OATI","Open Woodland",C115="SPTO","Scrub",C115="BUSH","Scrub",C115="WBNU","Forest",C115="DEJU","Forest",C115="LEGO","Open Woodland",C115="CALT","Scrub")</f>
        <v>Forest</v>
      </c>
      <c r="H115" s="23">
        <v>1</v>
      </c>
      <c r="I115" s="23" t="s">
        <v>86</v>
      </c>
      <c r="J115" s="24">
        <v>16.2</v>
      </c>
      <c r="K115" s="24">
        <f>J115-$G$196</f>
        <v>16.2</v>
      </c>
      <c r="M115" s="23" t="s">
        <v>149</v>
      </c>
      <c r="N115" s="23">
        <v>57</v>
      </c>
      <c r="O115" s="23">
        <v>1.7558748556724915</v>
      </c>
      <c r="P115" s="23" cm="1">
        <f t="array" ref="P115">_xlfn.IFS(A115="FIL",1271,A115="JSP",1046,A115="LFY",225,A115="SLP",209,A115="TUP",48,A115="CCP",16,A115="PRO",225,A115="WHO",145,A115="WDP",80)</f>
        <v>1046</v>
      </c>
      <c r="Q115" s="23">
        <f>LOG10(P115)</f>
        <v>3.0195316845312554</v>
      </c>
      <c r="R115" s="23">
        <v>9</v>
      </c>
      <c r="S115" s="23">
        <v>2</v>
      </c>
      <c r="T115" s="23">
        <v>3</v>
      </c>
      <c r="U115" s="23">
        <v>5</v>
      </c>
      <c r="V115" s="23">
        <v>14</v>
      </c>
      <c r="W115" s="23">
        <v>0.22500000000000001</v>
      </c>
      <c r="X115" s="23">
        <v>1.654235948</v>
      </c>
      <c r="Y115" s="23">
        <v>0.65025379999999999</v>
      </c>
      <c r="Z115" s="23">
        <v>0.5796289</v>
      </c>
      <c r="AA115" s="23">
        <v>10</v>
      </c>
      <c r="AB115" s="23">
        <v>18.2</v>
      </c>
      <c r="AC115" s="23">
        <f>AA115+AB115</f>
        <v>28.2</v>
      </c>
      <c r="AD115" s="23">
        <v>43</v>
      </c>
      <c r="AE115" s="23">
        <v>0.7452677123</v>
      </c>
      <c r="AF115" s="23">
        <f>IF(OR(AH115=1,AI115=1,AJ115=1,AK115=1,AL115=1),1,0)</f>
        <v>0</v>
      </c>
      <c r="AG115" s="23">
        <f>IF(OR(AH115=1,AI115=1,AJ115=1),1,0)</f>
        <v>0</v>
      </c>
      <c r="AH115" s="23">
        <v>0</v>
      </c>
      <c r="AI115" s="23">
        <v>0</v>
      </c>
      <c r="AJ115" s="23">
        <v>0</v>
      </c>
      <c r="AK115" s="23">
        <v>0</v>
      </c>
      <c r="AL115" s="23">
        <v>0</v>
      </c>
      <c r="AM115" s="23">
        <v>0</v>
      </c>
      <c r="AN115" s="23">
        <v>0</v>
      </c>
    </row>
    <row r="116" spans="1:40">
      <c r="A116" s="23" t="s">
        <v>9</v>
      </c>
      <c r="B116" s="21">
        <v>5</v>
      </c>
      <c r="C116" s="23" t="s">
        <v>96</v>
      </c>
      <c r="D116" s="23" t="str" cm="1">
        <f t="array" ref="D116">_xlfn.IFS(C116="ALHU","Nectarivore",C116="ANHU","Nectarivore",C116="ATFL","Insectivore",C116="BLPH","Insectivore",C116="BRCR","Insectivore",C116="CASJ","Omnivore",C116="CAVI","Insectivore",C116="CBCH","Insectivore",C116="COHA","Carnivore",C116="HOFI","Granivore",C116="HOWR","Insectivore",C116="OCWA","Insectivore",C116="PSFL","Insectivore",C116="PUFI","Granivore",C116="RUHU","Nectarivore",C116="STJA","Omnivore",C116="WIWA","Insectivore",C116="WREN","Insectivore",C116="BEWR","Insectivore",C116="OATI","Insectivore",C116="SPTO","Omnivore",C116="BUSH","Insectivore",C116="WBNU","Insectivore",C116="DEJU","Granivore",C116="LEGO","Granivore",C116="CALT","Granivore")</f>
        <v>Granivore</v>
      </c>
      <c r="E116" s="23" t="str" cm="1">
        <f t="array" ref="E116">_xlfn.IFS(C116="ALHU","Foliage",C116="ANHU","Foliage",C116="ATFL","Aerial",C116="BLPH","Aerial",C116="BRCR","Bark",C116="CASJ","Ground",C116="CAVI","Foliage",C116="CBCH","Foliage",C116="COHA","Aerial",C116="HOFI","Ground",C116="HOWR","Foliage",C116="OCWA","Foliage",C116="PSFL","Aerial",C116="PUFI","Foliage",C116="RUHU","Foliage",C116="STJA","Ground",C116="WIWA","Foliage",C116="WREN","Foliage",C116="BEWR","Foliage",C116="OATI","Foliage",C116="SPTO","Ground",C116="BUSH","Foliage",C116="WBNU","Bark",C116="DEJU","Ground",C116="LEGO","Foliage",C116="CALT","Ground")</f>
        <v>Ground</v>
      </c>
      <c r="F116" s="23" t="str" cm="1">
        <f t="array" ref="F116">_xlfn.IFS(C116="ALHU","Shrub",C116="ANHU","Tree",C116="ATFL","Cavity",C116="BLPH","Cliff",C116="BRCR","Tree",C116="CASJ","Tree",C116="CAVI","Tree",C116="CBCH","Cavity",C116="COHA","Tree",C116="HOFI","Tree",C116="HOWR","Cavity",C116="OCWA","Ground",C116="PSFL","Cavity",C116="PUFI","Tree",C116="RUHU","Tree",C116="STJA","Tree",C116="WIWA","Ground",C116="WREN","Shrub",C116="BEWR","Cavity",C116="OATI","Cavity",C116="SPTO","Ground",C116="BUSH","Tree",C116="WBNU","Cavity",C116="DEJU","Ground",C116="LEGO","Tree",C116="CALT","Shrub")</f>
        <v>Ground</v>
      </c>
      <c r="G116" s="23" t="str" cm="1">
        <f t="array" ref="G116">_xlfn.IFS(C116="ALHU","Open Woodland",C116="ANHU","Open Woodland",C116="ATFL","Open Woodland",C116="BLPH","Open Woodland",C116="BRCR","Forest",C116="CASJ","Scrub",C116="CAVI","Forest",C116="CBCH","Forest",C116="COHA","Forest",C116="HOFI","Towns",C116="HOWR","Open Woodland",C116="OCWA","Forest",C116="PSFL","Forest",C116="PUFI","Forest",C116="RUHU","Open Woodland",C116="STJA","Forest",C116="WIWA","Scrub",C116="WREN","Scrub",C116="BEWR","Open Woodland",C116="OATI","Open Woodland",C116="SPTO","Scrub",C116="BUSH","Scrub",C116="WBNU","Forest",C116="DEJU","Forest",C116="LEGO","Open Woodland",C116="CALT","Scrub")</f>
        <v>Forest</v>
      </c>
      <c r="H116" s="23">
        <v>5</v>
      </c>
      <c r="I116" s="23" t="s">
        <v>88</v>
      </c>
      <c r="J116" s="24">
        <v>18.3</v>
      </c>
      <c r="K116" s="24">
        <f>J116-$G$196</f>
        <v>18.3</v>
      </c>
      <c r="M116" s="23" t="s">
        <v>150</v>
      </c>
      <c r="N116" s="23">
        <v>57</v>
      </c>
      <c r="O116" s="23">
        <v>1.7558748556724915</v>
      </c>
      <c r="P116" s="23" cm="1">
        <f t="array" ref="P116">_xlfn.IFS(A116="FIL",1271,A116="JSP",1046,A116="LFY",225,A116="SLP",209,A116="TUP",48,A116="CCP",16,A116="PRO",225,A116="WHO",145,A116="WDP",80)</f>
        <v>1046</v>
      </c>
      <c r="Q116" s="23">
        <f>LOG10(P116)</f>
        <v>3.0195316845312554</v>
      </c>
      <c r="R116" s="23">
        <v>9</v>
      </c>
      <c r="S116" s="23">
        <v>2</v>
      </c>
      <c r="T116" s="23">
        <v>3</v>
      </c>
      <c r="U116" s="23">
        <v>5</v>
      </c>
      <c r="V116" s="23">
        <v>14</v>
      </c>
      <c r="W116" s="23">
        <v>0.22500000000000001</v>
      </c>
      <c r="X116" s="23">
        <v>1.654235948</v>
      </c>
      <c r="Y116" s="23">
        <v>0.65025379999999999</v>
      </c>
      <c r="Z116" s="23">
        <v>0.5796289</v>
      </c>
      <c r="AA116" s="23">
        <v>10</v>
      </c>
      <c r="AB116" s="23">
        <v>18.2</v>
      </c>
      <c r="AC116" s="23">
        <f>AA116+AB116</f>
        <v>28.2</v>
      </c>
      <c r="AD116" s="23">
        <v>43</v>
      </c>
      <c r="AE116" s="23">
        <v>0.7452677123</v>
      </c>
      <c r="AF116" s="23">
        <f>IF(OR(AH116=1,AI116=1,AJ116=1,AK116=1,AL116=1),1,0)</f>
        <v>0</v>
      </c>
      <c r="AG116" s="23">
        <f>IF(OR(AH116=1,AI116=1,AJ116=1),1,0)</f>
        <v>0</v>
      </c>
      <c r="AH116" s="23">
        <v>0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</row>
    <row r="117" spans="1:40">
      <c r="A117" s="23" t="s">
        <v>9</v>
      </c>
      <c r="B117" s="23">
        <v>5</v>
      </c>
      <c r="C117" s="23" t="s">
        <v>96</v>
      </c>
      <c r="D117" s="23" t="str" cm="1">
        <f t="array" ref="D117">_xlfn.IFS(C117="ALHU","Nectarivore",C117="ANHU","Nectarivore",C117="ATFL","Insectivore",C117="BLPH","Insectivore",C117="BRCR","Insectivore",C117="CASJ","Omnivore",C117="CAVI","Insectivore",C117="CBCH","Insectivore",C117="COHA","Carnivore",C117="HOFI","Granivore",C117="HOWR","Insectivore",C117="OCWA","Insectivore",C117="PSFL","Insectivore",C117="PUFI","Granivore",C117="RUHU","Nectarivore",C117="STJA","Omnivore",C117="WIWA","Insectivore",C117="WREN","Insectivore",C117="BEWR","Insectivore",C117="OATI","Insectivore",C117="SPTO","Omnivore",C117="BUSH","Insectivore",C117="WBNU","Insectivore",C117="DEJU","Granivore",C117="LEGO","Granivore",C117="CALT","Granivore")</f>
        <v>Granivore</v>
      </c>
      <c r="E117" s="23" t="str" cm="1">
        <f t="array" ref="E117">_xlfn.IFS(C117="ALHU","Foliage",C117="ANHU","Foliage",C117="ATFL","Aerial",C117="BLPH","Aerial",C117="BRCR","Bark",C117="CASJ","Ground",C117="CAVI","Foliage",C117="CBCH","Foliage",C117="COHA","Aerial",C117="HOFI","Ground",C117="HOWR","Foliage",C117="OCWA","Foliage",C117="PSFL","Aerial",C117="PUFI","Foliage",C117="RUHU","Foliage",C117="STJA","Ground",C117="WIWA","Foliage",C117="WREN","Foliage",C117="BEWR","Foliage",C117="OATI","Foliage",C117="SPTO","Ground",C117="BUSH","Foliage",C117="WBNU","Bark",C117="DEJU","Ground",C117="LEGO","Foliage",C117="CALT","Ground")</f>
        <v>Ground</v>
      </c>
      <c r="F117" s="23" t="str" cm="1">
        <f t="array" ref="F117">_xlfn.IFS(C117="ALHU","Shrub",C117="ANHU","Tree",C117="ATFL","Cavity",C117="BLPH","Cliff",C117="BRCR","Tree",C117="CASJ","Tree",C117="CAVI","Tree",C117="CBCH","Cavity",C117="COHA","Tree",C117="HOFI","Tree",C117="HOWR","Cavity",C117="OCWA","Ground",C117="PSFL","Cavity",C117="PUFI","Tree",C117="RUHU","Tree",C117="STJA","Tree",C117="WIWA","Ground",C117="WREN","Shrub",C117="BEWR","Cavity",C117="OATI","Cavity",C117="SPTO","Ground",C117="BUSH","Tree",C117="WBNU","Cavity",C117="DEJU","Ground",C117="LEGO","Tree",C117="CALT","Shrub")</f>
        <v>Ground</v>
      </c>
      <c r="G117" s="23" t="str" cm="1">
        <f t="array" ref="G117">_xlfn.IFS(C117="ALHU","Open Woodland",C117="ANHU","Open Woodland",C117="ATFL","Open Woodland",C117="BLPH","Open Woodland",C117="BRCR","Forest",C117="CASJ","Scrub",C117="CAVI","Forest",C117="CBCH","Forest",C117="COHA","Forest",C117="HOFI","Towns",C117="HOWR","Open Woodland",C117="OCWA","Forest",C117="PSFL","Forest",C117="PUFI","Forest",C117="RUHU","Open Woodland",C117="STJA","Forest",C117="WIWA","Scrub",C117="WREN","Scrub",C117="BEWR","Open Woodland",C117="OATI","Open Woodland",C117="SPTO","Scrub",C117="BUSH","Scrub",C117="WBNU","Forest",C117="DEJU","Forest",C117="LEGO","Open Woodland",C117="CALT","Scrub")</f>
        <v>Forest</v>
      </c>
      <c r="H117" s="23">
        <v>1</v>
      </c>
      <c r="I117" s="23" t="s">
        <v>88</v>
      </c>
      <c r="J117" s="24">
        <v>16.5</v>
      </c>
      <c r="K117" s="24">
        <f>J117-$G$196</f>
        <v>16.5</v>
      </c>
      <c r="M117" s="23" t="s">
        <v>151</v>
      </c>
      <c r="N117" s="23">
        <v>57</v>
      </c>
      <c r="O117" s="23">
        <v>1.7558748556724915</v>
      </c>
      <c r="P117" s="23" cm="1">
        <f t="array" ref="P117">_xlfn.IFS(A117="FIL",1271,A117="JSP",1046,A117="LFY",225,A117="SLP",209,A117="TUP",48,A117="CCP",16,A117="PRO",225,A117="WHO",145,A117="WDP",80)</f>
        <v>1046</v>
      </c>
      <c r="Q117" s="23">
        <f>LOG10(P117)</f>
        <v>3.0195316845312554</v>
      </c>
      <c r="R117" s="23">
        <v>9</v>
      </c>
      <c r="S117" s="23">
        <v>2</v>
      </c>
      <c r="T117" s="23">
        <v>3</v>
      </c>
      <c r="U117" s="23">
        <v>5</v>
      </c>
      <c r="V117" s="23">
        <v>14</v>
      </c>
      <c r="W117" s="23">
        <v>0.22500000000000001</v>
      </c>
      <c r="X117" s="23">
        <v>1.654235948</v>
      </c>
      <c r="Y117" s="23">
        <v>0.65025379999999999</v>
      </c>
      <c r="Z117" s="23">
        <v>0.5796289</v>
      </c>
      <c r="AA117" s="23">
        <v>10</v>
      </c>
      <c r="AB117" s="23">
        <v>18.2</v>
      </c>
      <c r="AC117" s="23">
        <f>AA117+AB117</f>
        <v>28.2</v>
      </c>
      <c r="AD117" s="23">
        <v>43</v>
      </c>
      <c r="AE117" s="23">
        <v>0.7452677123</v>
      </c>
      <c r="AF117" s="23">
        <f>IF(OR(AH117=1,AI117=1,AJ117=1,AK117=1,AL117=1),1,0)</f>
        <v>0</v>
      </c>
      <c r="AG117" s="23">
        <f>IF(OR(AH117=1,AI117=1,AJ117=1),1,0)</f>
        <v>0</v>
      </c>
      <c r="AH117" s="23">
        <v>0</v>
      </c>
      <c r="AI117" s="23">
        <v>0</v>
      </c>
      <c r="AJ117" s="23">
        <v>0</v>
      </c>
      <c r="AK117" s="23">
        <v>0</v>
      </c>
      <c r="AL117" s="23">
        <v>0</v>
      </c>
      <c r="AM117" s="23">
        <v>0</v>
      </c>
      <c r="AN117" s="23">
        <v>0</v>
      </c>
    </row>
    <row r="118" spans="1:40">
      <c r="A118" s="23" t="s">
        <v>9</v>
      </c>
      <c r="B118" s="21">
        <v>5</v>
      </c>
      <c r="C118" s="23" t="s">
        <v>96</v>
      </c>
      <c r="D118" s="23" t="str" cm="1">
        <f t="array" ref="D118">_xlfn.IFS(C118="ALHU","Nectarivore",C118="ANHU","Nectarivore",C118="ATFL","Insectivore",C118="BLPH","Insectivore",C118="BRCR","Insectivore",C118="CASJ","Omnivore",C118="CAVI","Insectivore",C118="CBCH","Insectivore",C118="COHA","Carnivore",C118="HOFI","Granivore",C118="HOWR","Insectivore",C118="OCWA","Insectivore",C118="PSFL","Insectivore",C118="PUFI","Granivore",C118="RUHU","Nectarivore",C118="STJA","Omnivore",C118="WIWA","Insectivore",C118="WREN","Insectivore",C118="BEWR","Insectivore",C118="OATI","Insectivore",C118="SPTO","Omnivore",C118="BUSH","Insectivore",C118="WBNU","Insectivore",C118="DEJU","Granivore",C118="LEGO","Granivore",C118="CALT","Granivore")</f>
        <v>Granivore</v>
      </c>
      <c r="E118" s="23" t="str" cm="1">
        <f t="array" ref="E118">_xlfn.IFS(C118="ALHU","Foliage",C118="ANHU","Foliage",C118="ATFL","Aerial",C118="BLPH","Aerial",C118="BRCR","Bark",C118="CASJ","Ground",C118="CAVI","Foliage",C118="CBCH","Foliage",C118="COHA","Aerial",C118="HOFI","Ground",C118="HOWR","Foliage",C118="OCWA","Foliage",C118="PSFL","Aerial",C118="PUFI","Foliage",C118="RUHU","Foliage",C118="STJA","Ground",C118="WIWA","Foliage",C118="WREN","Foliage",C118="BEWR","Foliage",C118="OATI","Foliage",C118="SPTO","Ground",C118="BUSH","Foliage",C118="WBNU","Bark",C118="DEJU","Ground",C118="LEGO","Foliage",C118="CALT","Ground")</f>
        <v>Ground</v>
      </c>
      <c r="F118" s="23" t="str" cm="1">
        <f t="array" ref="F118">_xlfn.IFS(C118="ALHU","Shrub",C118="ANHU","Tree",C118="ATFL","Cavity",C118="BLPH","Cliff",C118="BRCR","Tree",C118="CASJ","Tree",C118="CAVI","Tree",C118="CBCH","Cavity",C118="COHA","Tree",C118="HOFI","Tree",C118="HOWR","Cavity",C118="OCWA","Ground",C118="PSFL","Cavity",C118="PUFI","Tree",C118="RUHU","Tree",C118="STJA","Tree",C118="WIWA","Ground",C118="WREN","Shrub",C118="BEWR","Cavity",C118="OATI","Cavity",C118="SPTO","Ground",C118="BUSH","Tree",C118="WBNU","Cavity",C118="DEJU","Ground",C118="LEGO","Tree",C118="CALT","Shrub")</f>
        <v>Ground</v>
      </c>
      <c r="G118" s="23" t="str" cm="1">
        <f t="array" ref="G118">_xlfn.IFS(C118="ALHU","Open Woodland",C118="ANHU","Open Woodland",C118="ATFL","Open Woodland",C118="BLPH","Open Woodland",C118="BRCR","Forest",C118="CASJ","Scrub",C118="CAVI","Forest",C118="CBCH","Forest",C118="COHA","Forest",C118="HOFI","Towns",C118="HOWR","Open Woodland",C118="OCWA","Forest",C118="PSFL","Forest",C118="PUFI","Forest",C118="RUHU","Open Woodland",C118="STJA","Forest",C118="WIWA","Scrub",C118="WREN","Scrub",C118="BEWR","Open Woodland",C118="OATI","Open Woodland",C118="SPTO","Scrub",C118="BUSH","Scrub",C118="WBNU","Forest",C118="DEJU","Forest",C118="LEGO","Open Woodland",C118="CALT","Scrub")</f>
        <v>Forest</v>
      </c>
      <c r="H118" s="23">
        <v>5</v>
      </c>
      <c r="I118" s="23" t="s">
        <v>88</v>
      </c>
      <c r="J118" s="24">
        <v>16.3</v>
      </c>
      <c r="K118" s="24">
        <f>J118-$G$196</f>
        <v>16.3</v>
      </c>
      <c r="M118" s="23" t="s">
        <v>152</v>
      </c>
      <c r="N118" s="23">
        <v>57</v>
      </c>
      <c r="O118" s="23">
        <v>1.7558748556724915</v>
      </c>
      <c r="P118" s="23" cm="1">
        <f t="array" ref="P118">_xlfn.IFS(A118="FIL",1271,A118="JSP",1046,A118="LFY",225,A118="SLP",209,A118="TUP",48,A118="CCP",16,A118="PRO",225,A118="WHO",145,A118="WDP",80)</f>
        <v>1046</v>
      </c>
      <c r="Q118" s="23">
        <f>LOG10(P118)</f>
        <v>3.0195316845312554</v>
      </c>
      <c r="R118" s="23">
        <v>9</v>
      </c>
      <c r="S118" s="23">
        <v>2</v>
      </c>
      <c r="T118" s="23">
        <v>3</v>
      </c>
      <c r="U118" s="23">
        <v>5</v>
      </c>
      <c r="V118" s="23">
        <v>14</v>
      </c>
      <c r="W118" s="23">
        <v>0.22500000000000001</v>
      </c>
      <c r="X118" s="23">
        <v>1.654235948</v>
      </c>
      <c r="Y118" s="23">
        <v>0.65025379999999999</v>
      </c>
      <c r="Z118" s="23">
        <v>0.5796289</v>
      </c>
      <c r="AA118" s="23">
        <v>10</v>
      </c>
      <c r="AB118" s="23">
        <v>18.2</v>
      </c>
      <c r="AC118" s="23">
        <f>AA118+AB118</f>
        <v>28.2</v>
      </c>
      <c r="AD118" s="23">
        <v>43</v>
      </c>
      <c r="AE118" s="23">
        <v>0.7452677123</v>
      </c>
      <c r="AF118" s="23">
        <f>IF(OR(AH118=1,AI118=1,AJ118=1,AK118=1,AL118=1),1,0)</f>
        <v>0</v>
      </c>
      <c r="AG118" s="23">
        <f>IF(OR(AH118=1,AI118=1,AJ118=1),1,0)</f>
        <v>0</v>
      </c>
      <c r="AH118" s="23">
        <v>0</v>
      </c>
      <c r="AI118" s="23">
        <v>0</v>
      </c>
      <c r="AJ118" s="23">
        <v>0</v>
      </c>
      <c r="AK118" s="23">
        <v>0</v>
      </c>
      <c r="AL118" s="23">
        <v>0</v>
      </c>
      <c r="AM118" s="23">
        <v>0</v>
      </c>
      <c r="AN118" s="23">
        <v>0</v>
      </c>
    </row>
    <row r="119" spans="1:40">
      <c r="A119" s="23" t="s">
        <v>9</v>
      </c>
      <c r="B119" s="23">
        <v>5</v>
      </c>
      <c r="C119" s="23" t="s">
        <v>96</v>
      </c>
      <c r="D119" s="23" t="str" cm="1">
        <f t="array" ref="D119">_xlfn.IFS(C119="ALHU","Nectarivore",C119="ANHU","Nectarivore",C119="ATFL","Insectivore",C119="BLPH","Insectivore",C119="BRCR","Insectivore",C119="CASJ","Omnivore",C119="CAVI","Insectivore",C119="CBCH","Insectivore",C119="COHA","Carnivore",C119="HOFI","Granivore",C119="HOWR","Insectivore",C119="OCWA","Insectivore",C119="PSFL","Insectivore",C119="PUFI","Granivore",C119="RUHU","Nectarivore",C119="STJA","Omnivore",C119="WIWA","Insectivore",C119="WREN","Insectivore",C119="BEWR","Insectivore",C119="OATI","Insectivore",C119="SPTO","Omnivore",C119="BUSH","Insectivore",C119="WBNU","Insectivore",C119="DEJU","Granivore",C119="LEGO","Granivore",C119="CALT","Granivore")</f>
        <v>Granivore</v>
      </c>
      <c r="E119" s="23" t="str" cm="1">
        <f t="array" ref="E119">_xlfn.IFS(C119="ALHU","Foliage",C119="ANHU","Foliage",C119="ATFL","Aerial",C119="BLPH","Aerial",C119="BRCR","Bark",C119="CASJ","Ground",C119="CAVI","Foliage",C119="CBCH","Foliage",C119="COHA","Aerial",C119="HOFI","Ground",C119="HOWR","Foliage",C119="OCWA","Foliage",C119="PSFL","Aerial",C119="PUFI","Foliage",C119="RUHU","Foliage",C119="STJA","Ground",C119="WIWA","Foliage",C119="WREN","Foliage",C119="BEWR","Foliage",C119="OATI","Foliage",C119="SPTO","Ground",C119="BUSH","Foliage",C119="WBNU","Bark",C119="DEJU","Ground",C119="LEGO","Foliage",C119="CALT","Ground")</f>
        <v>Ground</v>
      </c>
      <c r="F119" s="23" t="str" cm="1">
        <f t="array" ref="F119">_xlfn.IFS(C119="ALHU","Shrub",C119="ANHU","Tree",C119="ATFL","Cavity",C119="BLPH","Cliff",C119="BRCR","Tree",C119="CASJ","Tree",C119="CAVI","Tree",C119="CBCH","Cavity",C119="COHA","Tree",C119="HOFI","Tree",C119="HOWR","Cavity",C119="OCWA","Ground",C119="PSFL","Cavity",C119="PUFI","Tree",C119="RUHU","Tree",C119="STJA","Tree",C119="WIWA","Ground",C119="WREN","Shrub",C119="BEWR","Cavity",C119="OATI","Cavity",C119="SPTO","Ground",C119="BUSH","Tree",C119="WBNU","Cavity",C119="DEJU","Ground",C119="LEGO","Tree",C119="CALT","Shrub")</f>
        <v>Ground</v>
      </c>
      <c r="G119" s="23" t="str" cm="1">
        <f t="array" ref="G119">_xlfn.IFS(C119="ALHU","Open Woodland",C119="ANHU","Open Woodland",C119="ATFL","Open Woodland",C119="BLPH","Open Woodland",C119="BRCR","Forest",C119="CASJ","Scrub",C119="CAVI","Forest",C119="CBCH","Forest",C119="COHA","Forest",C119="HOFI","Towns",C119="HOWR","Open Woodland",C119="OCWA","Forest",C119="PSFL","Forest",C119="PUFI","Forest",C119="RUHU","Open Woodland",C119="STJA","Forest",C119="WIWA","Scrub",C119="WREN","Scrub",C119="BEWR","Open Woodland",C119="OATI","Open Woodland",C119="SPTO","Scrub",C119="BUSH","Scrub",C119="WBNU","Forest",C119="DEJU","Forest",C119="LEGO","Open Woodland",C119="CALT","Scrub")</f>
        <v>Forest</v>
      </c>
      <c r="H119" s="23">
        <v>5</v>
      </c>
      <c r="I119" s="23" t="s">
        <v>88</v>
      </c>
      <c r="J119" s="24">
        <v>17.2</v>
      </c>
      <c r="K119" s="24">
        <f>J119-$G$196</f>
        <v>17.2</v>
      </c>
      <c r="M119" s="23" t="s">
        <v>153</v>
      </c>
      <c r="N119" s="23">
        <v>57</v>
      </c>
      <c r="O119" s="23">
        <v>1.7558748556724915</v>
      </c>
      <c r="P119" s="23" cm="1">
        <f t="array" ref="P119">_xlfn.IFS(A119="FIL",1271,A119="JSP",1046,A119="LFY",225,A119="SLP",209,A119="TUP",48,A119="CCP",16,A119="PRO",225,A119="WHO",145,A119="WDP",80)</f>
        <v>1046</v>
      </c>
      <c r="Q119" s="23">
        <f>LOG10(P119)</f>
        <v>3.0195316845312554</v>
      </c>
      <c r="R119" s="23">
        <v>9</v>
      </c>
      <c r="S119" s="23">
        <v>2</v>
      </c>
      <c r="T119" s="23">
        <v>3</v>
      </c>
      <c r="U119" s="23">
        <v>5</v>
      </c>
      <c r="V119" s="23">
        <v>14</v>
      </c>
      <c r="W119" s="23">
        <v>0.22500000000000001</v>
      </c>
      <c r="X119" s="23">
        <v>1.654235948</v>
      </c>
      <c r="Y119" s="23">
        <v>0.65025379999999999</v>
      </c>
      <c r="Z119" s="23">
        <v>0.5796289</v>
      </c>
      <c r="AA119" s="23">
        <v>10</v>
      </c>
      <c r="AB119" s="23">
        <v>18.2</v>
      </c>
      <c r="AC119" s="23">
        <f>AA119+AB119</f>
        <v>28.2</v>
      </c>
      <c r="AD119" s="23">
        <v>43</v>
      </c>
      <c r="AE119" s="23">
        <v>0.7452677123</v>
      </c>
      <c r="AF119" s="23">
        <f>IF(OR(AH119=1,AI119=1,AJ119=1,AK119=1,AL119=1),1,0)</f>
        <v>0</v>
      </c>
      <c r="AG119" s="23">
        <f>IF(OR(AH119=1,AI119=1,AJ119=1),1,0)</f>
        <v>0</v>
      </c>
      <c r="AH119" s="23">
        <v>0</v>
      </c>
      <c r="AI119" s="23">
        <v>0</v>
      </c>
      <c r="AJ119" s="23">
        <v>0</v>
      </c>
      <c r="AK119" s="23">
        <v>0</v>
      </c>
      <c r="AL119" s="23">
        <v>0</v>
      </c>
      <c r="AM119" s="23">
        <v>0</v>
      </c>
      <c r="AN119" s="23">
        <v>0</v>
      </c>
    </row>
    <row r="120" spans="1:40" ht="14.3">
      <c r="A120" s="23" t="s">
        <v>9</v>
      </c>
      <c r="B120" s="21">
        <v>5</v>
      </c>
      <c r="C120" s="23" t="s">
        <v>111</v>
      </c>
      <c r="D120" s="23" t="str" cm="1">
        <f t="array" ref="D120">_xlfn.IFS(C120="ALHU","Nectarivore",C120="ANHU","Nectarivore",C120="ATFL","Insectivore",C120="BLPH","Insectivore",C120="BRCR","Insectivore",C120="CASJ","Omnivore",C120="CAVI","Insectivore",C120="CBCH","Insectivore",C120="COHA","Carnivore",C120="HOFI","Granivore",C120="HOWR","Insectivore",C120="OCWA","Insectivore",C120="PSFL","Insectivore",C120="PUFI","Granivore",C120="RUHU","Nectarivore",C120="STJA","Omnivore",C120="WIWA","Insectivore",C120="WREN","Insectivore",C120="BEWR","Insectivore",C120="OATI","Insectivore",C120="SPTO","Omnivore",C120="BUSH","Insectivore",C120="WBNU","Insectivore",C120="DEJU","Granivore",C120="LEGO","Granivore",C120="CALT","Granivore")</f>
        <v>Insectivore</v>
      </c>
      <c r="E120" s="23" t="str" cm="1">
        <f t="array" ref="E120">_xlfn.IFS(C120="ALHU","Foliage",C120="ANHU","Foliage",C120="ATFL","Aerial",C120="BLPH","Aerial",C120="BRCR","Bark",C120="CASJ","Ground",C120="CAVI","Foliage",C120="CBCH","Foliage",C120="COHA","Aerial",C120="HOFI","Ground",C120="HOWR","Foliage",C120="OCWA","Foliage",C120="PSFL","Aerial",C120="PUFI","Foliage",C120="RUHU","Foliage",C120="STJA","Ground",C120="WIWA","Foliage",C120="WREN","Foliage",C120="BEWR","Foliage",C120="OATI","Foliage",C120="SPTO","Ground",C120="BUSH","Foliage",C120="WBNU","Bark",C120="DEJU","Ground",C120="LEGO","Foliage",C120="CALT","Ground")</f>
        <v>Foliage</v>
      </c>
      <c r="F120" s="23" t="str" cm="1">
        <f t="array" ref="F120">_xlfn.IFS(C120="ALHU","Shrub",C120="ANHU","Tree",C120="ATFL","Cavity",C120="BLPH","Cliff",C120="BRCR","Tree",C120="CASJ","Tree",C120="CAVI","Tree",C120="CBCH","Cavity",C120="COHA","Tree",C120="HOFI","Tree",C120="HOWR","Cavity",C120="OCWA","Ground",C120="PSFL","Cavity",C120="PUFI","Tree",C120="RUHU","Tree",C120="STJA","Tree",C120="WIWA","Ground",C120="WREN","Shrub",C120="BEWR","Cavity",C120="OATI","Cavity",C120="SPTO","Ground",C120="BUSH","Tree",C120="WBNU","Cavity",C120="DEJU","Ground",C120="LEGO","Tree",C120="CALT","Shrub")</f>
        <v>Cavity</v>
      </c>
      <c r="G120" s="23" t="str" cm="1">
        <f t="array" ref="G120">_xlfn.IFS(C120="ALHU","Open Woodland",C120="ANHU","Open Woodland",C120="ATFL","Open Woodland",C120="BLPH","Open Woodland",C120="BRCR","Forest",C120="CASJ","Scrub",C120="CAVI","Forest",C120="CBCH","Forest",C120="COHA","Forest",C120="HOFI","Towns",C120="HOWR","Open Woodland",C120="OCWA","Forest",C120="PSFL","Forest",C120="PUFI","Forest",C120="RUHU","Open Woodland",C120="STJA","Forest",C120="WIWA","Scrub",C120="WREN","Scrub",C120="BEWR","Open Woodland",C120="OATI","Open Woodland",C120="SPTO","Scrub",C120="BUSH","Scrub",C120="WBNU","Forest",C120="DEJU","Forest",C120="LEGO","Open Woodland",C120="CALT","Scrub")</f>
        <v>Open Woodland</v>
      </c>
      <c r="H120" s="23">
        <v>5</v>
      </c>
      <c r="I120" s="23" t="s">
        <v>92</v>
      </c>
      <c r="J120" s="24">
        <v>8.8000000000000007</v>
      </c>
      <c r="K120" s="24">
        <f>J120-$G$188</f>
        <v>8.8000000000000007</v>
      </c>
      <c r="L120" t="s">
        <v>286</v>
      </c>
      <c r="M120" s="23" t="s">
        <v>115</v>
      </c>
      <c r="N120" s="23">
        <v>57</v>
      </c>
      <c r="O120" s="23">
        <v>1.7558748556724915</v>
      </c>
      <c r="P120" s="23" cm="1">
        <f t="array" ref="P120">_xlfn.IFS(A120="FIL",1271,A120="JSP",1046,A120="LFY",225,A120="SLP",209,A120="TUP",48,A120="CCP",16,A120="PRO",225,A120="WHO",145,A120="WDP",80)</f>
        <v>1046</v>
      </c>
      <c r="Q120" s="23">
        <f>LOG10(P120)</f>
        <v>3.0195316845312554</v>
      </c>
      <c r="R120" s="23">
        <v>9</v>
      </c>
      <c r="S120" s="23">
        <v>2</v>
      </c>
      <c r="T120" s="23">
        <v>3</v>
      </c>
      <c r="U120" s="23">
        <v>5</v>
      </c>
      <c r="V120" s="23">
        <v>14</v>
      </c>
      <c r="W120" s="23">
        <v>0.22500000000000001</v>
      </c>
      <c r="X120" s="23">
        <v>1.654235948</v>
      </c>
      <c r="Y120" s="23">
        <v>0.65025379999999999</v>
      </c>
      <c r="Z120" s="23">
        <v>0.5796289</v>
      </c>
      <c r="AA120" s="23">
        <v>10</v>
      </c>
      <c r="AB120" s="23">
        <v>18.2</v>
      </c>
      <c r="AC120" s="23">
        <f>AA120+AB120</f>
        <v>28.2</v>
      </c>
      <c r="AD120" s="23">
        <v>43</v>
      </c>
      <c r="AE120" s="23">
        <v>0.7452677123</v>
      </c>
      <c r="AF120" s="23">
        <f>IF(OR(AH120=1,AI120=1,AJ120=1,AK120=1,AL120=1),1,0)</f>
        <v>1</v>
      </c>
      <c r="AG120" s="23">
        <f>IF(OR(AH120=1,AI120=1,AJ120=1),1,0)</f>
        <v>1</v>
      </c>
      <c r="AH120" s="23">
        <v>0</v>
      </c>
      <c r="AI120" s="23">
        <v>1</v>
      </c>
      <c r="AJ120" s="23">
        <v>0</v>
      </c>
      <c r="AK120" s="23">
        <v>0</v>
      </c>
      <c r="AL120" s="23">
        <v>0</v>
      </c>
      <c r="AM120" s="23">
        <v>0</v>
      </c>
      <c r="AN120" s="23">
        <v>0</v>
      </c>
    </row>
    <row r="121" spans="1:40">
      <c r="A121" s="23" t="s">
        <v>9</v>
      </c>
      <c r="B121" s="21">
        <v>5</v>
      </c>
      <c r="C121" s="23" t="s">
        <v>167</v>
      </c>
      <c r="D121" s="23" t="str" cm="1">
        <f t="array" ref="D121">_xlfn.IFS(C121="ALHU","Nectarivore",C121="ANHU","Nectarivore",C121="ATFL","Insectivore",C121="BLPH","Insectivore",C121="BRCR","Insectivore",C121="CASJ","Omnivore",C121="CAVI","Insectivore",C121="CBCH","Insectivore",C121="COHA","Carnivore",C121="HOFI","Granivore",C121="HOWR","Insectivore",C121="OCWA","Insectivore",C121="PSFL","Insectivore",C121="PUFI","Granivore",C121="RUHU","Nectarivore",C121="STJA","Omnivore",C121="WIWA","Insectivore",C121="WREN","Insectivore",C121="BEWR","Insectivore",C121="OATI","Insectivore",C121="SPTO","Omnivore",C121="BUSH","Insectivore",C121="WBNU","Insectivore",C121="DEJU","Granivore",C121="LEGO","Granivore",C121="CALT","Granivore")</f>
        <v>Omnivore</v>
      </c>
      <c r="E121" s="23" t="str" cm="1">
        <f t="array" ref="E121">_xlfn.IFS(C121="ALHU","Foliage",C121="ANHU","Foliage",C121="ATFL","Aerial",C121="BLPH","Aerial",C121="BRCR","Bark",C121="CASJ","Ground",C121="CAVI","Foliage",C121="CBCH","Foliage",C121="COHA","Aerial",C121="HOFI","Ground",C121="HOWR","Foliage",C121="OCWA","Foliage",C121="PSFL","Aerial",C121="PUFI","Foliage",C121="RUHU","Foliage",C121="STJA","Ground",C121="WIWA","Foliage",C121="WREN","Foliage",C121="BEWR","Foliage",C121="OATI","Foliage",C121="SPTO","Ground",C121="BUSH","Foliage",C121="WBNU","Bark",C121="DEJU","Ground",C121="LEGO","Foliage",C121="CALT","Ground")</f>
        <v>Ground</v>
      </c>
      <c r="F121" s="23" t="str" cm="1">
        <f t="array" ref="F121">_xlfn.IFS(C121="ALHU","Shrub",C121="ANHU","Tree",C121="ATFL","Cavity",C121="BLPH","Cliff",C121="BRCR","Tree",C121="CASJ","Tree",C121="CAVI","Tree",C121="CBCH","Cavity",C121="COHA","Tree",C121="HOFI","Tree",C121="HOWR","Cavity",C121="OCWA","Ground",C121="PSFL","Cavity",C121="PUFI","Tree",C121="RUHU","Tree",C121="STJA","Tree",C121="WIWA","Ground",C121="WREN","Shrub",C121="BEWR","Cavity",C121="OATI","Cavity",C121="SPTO","Ground",C121="BUSH","Tree",C121="WBNU","Cavity",C121="DEJU","Ground",C121="LEGO","Tree",C121="CALT","Shrub")</f>
        <v>Ground</v>
      </c>
      <c r="G121" s="23" t="str" cm="1">
        <f t="array" ref="G121">_xlfn.IFS(C121="ALHU","Open Woodland",C121="ANHU","Open Woodland",C121="ATFL","Open Woodland",C121="BLPH","Open Woodland",C121="BRCR","Forest",C121="CASJ","Scrub",C121="CAVI","Forest",C121="CBCH","Forest",C121="COHA","Forest",C121="HOFI","Towns",C121="HOWR","Open Woodland",C121="OCWA","Forest",C121="PSFL","Forest",C121="PUFI","Forest",C121="RUHU","Open Woodland",C121="STJA","Forest",C121="WIWA","Scrub",C121="WREN","Scrub",C121="BEWR","Open Woodland",C121="OATI","Open Woodland",C121="SPTO","Scrub",C121="BUSH","Scrub",C121="WBNU","Forest",C121="DEJU","Forest",C121="LEGO","Open Woodland",C121="CALT","Scrub")</f>
        <v>Scrub</v>
      </c>
      <c r="H121" s="23">
        <v>1</v>
      </c>
      <c r="I121" s="23" t="s">
        <v>92</v>
      </c>
      <c r="J121" s="24">
        <v>38.299999999999997</v>
      </c>
      <c r="K121" s="24">
        <f>J121-$G$204</f>
        <v>38.299999999999997</v>
      </c>
      <c r="M121" s="23" t="s">
        <v>169</v>
      </c>
      <c r="N121" s="23">
        <v>57</v>
      </c>
      <c r="O121" s="23">
        <v>1.7558748556724915</v>
      </c>
      <c r="P121" s="23" cm="1">
        <f t="array" ref="P121">_xlfn.IFS(A121="FIL",1271,A121="JSP",1046,A121="LFY",225,A121="SLP",209,A121="TUP",48,A121="CCP",16,A121="PRO",225,A121="WHO",145,A121="WDP",80)</f>
        <v>1046</v>
      </c>
      <c r="Q121" s="23">
        <f>LOG10(P121)</f>
        <v>3.0195316845312554</v>
      </c>
      <c r="R121" s="23">
        <v>9</v>
      </c>
      <c r="S121" s="23">
        <v>2</v>
      </c>
      <c r="T121" s="23">
        <v>3</v>
      </c>
      <c r="U121" s="23">
        <v>5</v>
      </c>
      <c r="V121" s="23">
        <v>14</v>
      </c>
      <c r="W121" s="23">
        <v>0.22500000000000001</v>
      </c>
      <c r="X121" s="23">
        <v>1.654235948</v>
      </c>
      <c r="Y121" s="23">
        <v>0.65025379999999999</v>
      </c>
      <c r="Z121" s="23">
        <v>0.5796289</v>
      </c>
      <c r="AA121" s="23">
        <v>10</v>
      </c>
      <c r="AB121" s="23">
        <v>18.2</v>
      </c>
      <c r="AC121" s="23">
        <f>AA121+AB121</f>
        <v>28.2</v>
      </c>
      <c r="AD121" s="23">
        <v>43</v>
      </c>
      <c r="AE121" s="23">
        <v>0.7452677123</v>
      </c>
      <c r="AF121" s="23">
        <f>IF(OR(AH121=1,AI121=1,AJ121=1,AK121=1,AL121=1),1,0)</f>
        <v>0</v>
      </c>
      <c r="AG121" s="23">
        <f>IF(OR(AH121=1,AI121=1,AJ121=1),1,0)</f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</row>
    <row r="122" spans="1:40">
      <c r="A122" s="23" t="s">
        <v>9</v>
      </c>
      <c r="B122" s="23">
        <v>5</v>
      </c>
      <c r="C122" s="23" t="s">
        <v>167</v>
      </c>
      <c r="D122" s="23" t="str" cm="1">
        <f t="array" ref="D122">_xlfn.IFS(C122="ALHU","Nectarivore",C122="ANHU","Nectarivore",C122="ATFL","Insectivore",C122="BLPH","Insectivore",C122="BRCR","Insectivore",C122="CASJ","Omnivore",C122="CAVI","Insectivore",C122="CBCH","Insectivore",C122="COHA","Carnivore",C122="HOFI","Granivore",C122="HOWR","Insectivore",C122="OCWA","Insectivore",C122="PSFL","Insectivore",C122="PUFI","Granivore",C122="RUHU","Nectarivore",C122="STJA","Omnivore",C122="WIWA","Insectivore",C122="WREN","Insectivore",C122="BEWR","Insectivore",C122="OATI","Insectivore",C122="SPTO","Omnivore",C122="BUSH","Insectivore",C122="WBNU","Insectivore",C122="DEJU","Granivore",C122="LEGO","Granivore",C122="CALT","Granivore")</f>
        <v>Omnivore</v>
      </c>
      <c r="E122" s="23" t="str" cm="1">
        <f t="array" ref="E122">_xlfn.IFS(C122="ALHU","Foliage",C122="ANHU","Foliage",C122="ATFL","Aerial",C122="BLPH","Aerial",C122="BRCR","Bark",C122="CASJ","Ground",C122="CAVI","Foliage",C122="CBCH","Foliage",C122="COHA","Aerial",C122="HOFI","Ground",C122="HOWR","Foliage",C122="OCWA","Foliage",C122="PSFL","Aerial",C122="PUFI","Foliage",C122="RUHU","Foliage",C122="STJA","Ground",C122="WIWA","Foliage",C122="WREN","Foliage",C122="BEWR","Foliage",C122="OATI","Foliage",C122="SPTO","Ground",C122="BUSH","Foliage",C122="WBNU","Bark",C122="DEJU","Ground",C122="LEGO","Foliage",C122="CALT","Ground")</f>
        <v>Ground</v>
      </c>
      <c r="F122" s="23" t="str" cm="1">
        <f t="array" ref="F122">_xlfn.IFS(C122="ALHU","Shrub",C122="ANHU","Tree",C122="ATFL","Cavity",C122="BLPH","Cliff",C122="BRCR","Tree",C122="CASJ","Tree",C122="CAVI","Tree",C122="CBCH","Cavity",C122="COHA","Tree",C122="HOFI","Tree",C122="HOWR","Cavity",C122="OCWA","Ground",C122="PSFL","Cavity",C122="PUFI","Tree",C122="RUHU","Tree",C122="STJA","Tree",C122="WIWA","Ground",C122="WREN","Shrub",C122="BEWR","Cavity",C122="OATI","Cavity",C122="SPTO","Ground",C122="BUSH","Tree",C122="WBNU","Cavity",C122="DEJU","Ground",C122="LEGO","Tree",C122="CALT","Shrub")</f>
        <v>Ground</v>
      </c>
      <c r="G122" s="23" t="str" cm="1">
        <f t="array" ref="G122">_xlfn.IFS(C122="ALHU","Open Woodland",C122="ANHU","Open Woodland",C122="ATFL","Open Woodland",C122="BLPH","Open Woodland",C122="BRCR","Forest",C122="CASJ","Scrub",C122="CAVI","Forest",C122="CBCH","Forest",C122="COHA","Forest",C122="HOFI","Towns",C122="HOWR","Open Woodland",C122="OCWA","Forest",C122="PSFL","Forest",C122="PUFI","Forest",C122="RUHU","Open Woodland",C122="STJA","Forest",C122="WIWA","Scrub",C122="WREN","Scrub",C122="BEWR","Open Woodland",C122="OATI","Open Woodland",C122="SPTO","Scrub",C122="BUSH","Scrub",C122="WBNU","Forest",C122="DEJU","Forest",C122="LEGO","Open Woodland",C122="CALT","Scrub")</f>
        <v>Scrub</v>
      </c>
      <c r="H122" s="23">
        <v>1</v>
      </c>
      <c r="I122" s="23" t="s">
        <v>92</v>
      </c>
      <c r="J122" s="24">
        <v>39.6</v>
      </c>
      <c r="K122" s="24">
        <f>J122-$G$204</f>
        <v>39.6</v>
      </c>
      <c r="M122" s="23" t="s">
        <v>170</v>
      </c>
      <c r="N122" s="23">
        <v>57</v>
      </c>
      <c r="O122" s="23">
        <v>1.7558748556724915</v>
      </c>
      <c r="P122" s="23" cm="1">
        <f t="array" ref="P122">_xlfn.IFS(A122="FIL",1271,A122="JSP",1046,A122="LFY",225,A122="SLP",209,A122="TUP",48,A122="CCP",16,A122="PRO",225,A122="WHO",145,A122="WDP",80)</f>
        <v>1046</v>
      </c>
      <c r="Q122" s="23">
        <f>LOG10(P122)</f>
        <v>3.0195316845312554</v>
      </c>
      <c r="R122" s="23">
        <v>9</v>
      </c>
      <c r="S122" s="23">
        <v>2</v>
      </c>
      <c r="T122" s="23">
        <v>3</v>
      </c>
      <c r="U122" s="23">
        <v>5</v>
      </c>
      <c r="V122" s="23">
        <v>14</v>
      </c>
      <c r="W122" s="23">
        <v>0.22500000000000001</v>
      </c>
      <c r="X122" s="23">
        <v>1.654235948</v>
      </c>
      <c r="Y122" s="23">
        <v>0.65025379999999999</v>
      </c>
      <c r="Z122" s="23">
        <v>0.5796289</v>
      </c>
      <c r="AA122" s="23">
        <v>10</v>
      </c>
      <c r="AB122" s="23">
        <v>18.2</v>
      </c>
      <c r="AC122" s="23">
        <f>AA122+AB122</f>
        <v>28.2</v>
      </c>
      <c r="AD122" s="23">
        <v>43</v>
      </c>
      <c r="AE122" s="23">
        <v>0.7452677123</v>
      </c>
      <c r="AF122" s="23">
        <f>IF(OR(AH122=1,AI122=1,AJ122=1,AK122=1,AL122=1),1,0)</f>
        <v>0</v>
      </c>
      <c r="AG122" s="23">
        <f>IF(OR(AH122=1,AI122=1,AJ122=1),1,0)</f>
        <v>0</v>
      </c>
      <c r="AH122" s="23">
        <v>0</v>
      </c>
      <c r="AI122" s="23">
        <v>0</v>
      </c>
      <c r="AJ122" s="23">
        <v>0</v>
      </c>
      <c r="AK122" s="23">
        <v>0</v>
      </c>
      <c r="AL122" s="23">
        <v>0</v>
      </c>
      <c r="AM122" s="23">
        <v>0</v>
      </c>
      <c r="AN122" s="23">
        <v>0</v>
      </c>
    </row>
    <row r="123" spans="1:40">
      <c r="A123" s="23" t="s">
        <v>9</v>
      </c>
      <c r="B123" s="23">
        <v>5</v>
      </c>
      <c r="C123" s="23" t="s">
        <v>85</v>
      </c>
      <c r="D123" s="23" t="str" cm="1">
        <f t="array" ref="D123">_xlfn.IFS(C123="ALHU","Nectarivore",C123="ANHU","Nectarivore",C123="ATFL","Insectivore",C123="BLPH","Insectivore",C123="BRCR","Insectivore",C123="CASJ","Omnivore",C123="CAVI","Insectivore",C123="CBCH","Insectivore",C123="COHA","Carnivore",C123="HOFI","Granivore",C123="HOWR","Insectivore",C123="OCWA","Insectivore",C123="PSFL","Insectivore",C123="PUFI","Granivore",C123="RUHU","Nectarivore",C123="STJA","Omnivore",C123="WIWA","Insectivore",C123="WREN","Insectivore",C123="BEWR","Insectivore",C123="OATI","Insectivore",C123="SPTO","Omnivore",C123="BUSH","Insectivore",C123="WBNU","Insectivore",C123="DEJU","Granivore",C123="LEGO","Granivore",C123="CALT","Granivore")</f>
        <v>Insectivore</v>
      </c>
      <c r="E123" s="23" t="str" cm="1">
        <f t="array" ref="E123">_xlfn.IFS(C123="ALHU","Foliage",C123="ANHU","Foliage",C123="ATFL","Aerial",C123="BLPH","Aerial",C123="BRCR","Bark",C123="CASJ","Ground",C123="CAVI","Foliage",C123="CBCH","Foliage",C123="COHA","Aerial",C123="HOFI","Ground",C123="HOWR","Foliage",C123="OCWA","Foliage",C123="PSFL","Aerial",C123="PUFI","Foliage",C123="RUHU","Foliage",C123="STJA","Ground",C123="WIWA","Foliage",C123="WREN","Foliage",C123="BEWR","Foliage",C123="OATI","Foliage",C123="SPTO","Ground",C123="BUSH","Foliage",C123="WBNU","Bark",C123="DEJU","Ground",C123="LEGO","Foliage",C123="CALT","Ground")</f>
        <v>Bark</v>
      </c>
      <c r="F123" s="23" t="str" cm="1">
        <f t="array" ref="F123">_xlfn.IFS(C123="ALHU","Shrub",C123="ANHU","Tree",C123="ATFL","Cavity",C123="BLPH","Cliff",C123="BRCR","Tree",C123="CASJ","Tree",C123="CAVI","Tree",C123="CBCH","Cavity",C123="COHA","Tree",C123="HOFI","Tree",C123="HOWR","Cavity",C123="OCWA","Ground",C123="PSFL","Cavity",C123="PUFI","Tree",C123="RUHU","Tree",C123="STJA","Tree",C123="WIWA","Ground",C123="WREN","Shrub",C123="BEWR","Cavity",C123="OATI","Cavity",C123="SPTO","Ground",C123="BUSH","Tree",C123="WBNU","Cavity",C123="DEJU","Ground",C123="LEGO","Tree",C123="CALT","Shrub")</f>
        <v>Tree</v>
      </c>
      <c r="G123" s="23" t="str" cm="1">
        <f t="array" ref="G123">_xlfn.IFS(C123="ALHU","Open Woodland",C123="ANHU","Open Woodland",C123="ATFL","Open Woodland",C123="BLPH","Open Woodland",C123="BRCR","Forest",C123="CASJ","Scrub",C123="CAVI","Forest",C123="CBCH","Forest",C123="COHA","Forest",C123="HOFI","Towns",C123="HOWR","Open Woodland",C123="OCWA","Forest",C123="PSFL","Forest",C123="PUFI","Forest",C123="RUHU","Open Woodland",C123="STJA","Forest",C123="WIWA","Scrub",C123="WREN","Scrub",C123="BEWR","Open Woodland",C123="OATI","Open Woodland",C123="SPTO","Scrub",C123="BUSH","Scrub",C123="WBNU","Forest",C123="DEJU","Forest",C123="LEGO","Open Woodland",C123="CALT","Scrub")</f>
        <v>Forest</v>
      </c>
      <c r="H123" s="23">
        <v>5</v>
      </c>
      <c r="I123" s="23" t="s">
        <v>92</v>
      </c>
      <c r="J123" s="24">
        <v>7.9</v>
      </c>
      <c r="K123" s="22">
        <f>J123-$G$190</f>
        <v>7.9</v>
      </c>
      <c r="L123" s="22"/>
      <c r="M123" s="23" t="s">
        <v>121</v>
      </c>
      <c r="N123" s="23">
        <v>57</v>
      </c>
      <c r="O123" s="23">
        <v>1.7558748556724915</v>
      </c>
      <c r="P123" s="23" cm="1">
        <f t="array" ref="P123">_xlfn.IFS(A123="FIL",1271,A123="JSP",1046,A123="LFY",225,A123="SLP",209,A123="TUP",48,A123="CCP",16,A123="PRO",225,A123="WHO",145,A123="WDP",80)</f>
        <v>1046</v>
      </c>
      <c r="Q123" s="23">
        <f>LOG10(P123)</f>
        <v>3.0195316845312554</v>
      </c>
      <c r="R123" s="23">
        <v>9</v>
      </c>
      <c r="S123" s="23">
        <v>2</v>
      </c>
      <c r="T123" s="23">
        <v>3</v>
      </c>
      <c r="U123" s="23">
        <v>5</v>
      </c>
      <c r="V123" s="23">
        <v>14</v>
      </c>
      <c r="W123" s="23">
        <v>0.22500000000000001</v>
      </c>
      <c r="X123" s="23">
        <v>1.654235948</v>
      </c>
      <c r="Y123" s="23">
        <v>0.65025379999999999</v>
      </c>
      <c r="Z123" s="23">
        <v>0.5796289</v>
      </c>
      <c r="AA123" s="23">
        <v>10</v>
      </c>
      <c r="AB123" s="23">
        <v>18.2</v>
      </c>
      <c r="AC123" s="23">
        <f>AA123+AB123</f>
        <v>28.2</v>
      </c>
      <c r="AD123" s="23">
        <v>43</v>
      </c>
      <c r="AE123" s="23">
        <v>0.7452677123</v>
      </c>
      <c r="AF123" s="23">
        <f>IF(OR(AH123=1,AI123=1,AJ123=1,AK123=1,AL123=1),1,0)</f>
        <v>0</v>
      </c>
      <c r="AG123" s="23">
        <f>IF(OR(AH123=1,AI123=1,AJ123=1),1,0)</f>
        <v>0</v>
      </c>
      <c r="AH123" s="23">
        <v>0</v>
      </c>
      <c r="AI123" s="23">
        <v>0</v>
      </c>
      <c r="AJ123" s="23">
        <v>0</v>
      </c>
      <c r="AK123" s="23">
        <v>0</v>
      </c>
      <c r="AL123" s="23">
        <v>0</v>
      </c>
      <c r="AM123" s="23">
        <v>0</v>
      </c>
      <c r="AN123" s="23">
        <v>0</v>
      </c>
    </row>
    <row r="124" spans="1:40">
      <c r="A124" s="23" t="s">
        <v>9</v>
      </c>
      <c r="B124" s="21">
        <v>5</v>
      </c>
      <c r="C124" s="23" t="s">
        <v>119</v>
      </c>
      <c r="D124" s="23" t="str" cm="1">
        <f t="array" ref="D124">_xlfn.IFS(C124="ALHU","Nectarivore",C124="ANHU","Nectarivore",C124="ATFL","Insectivore",C124="BLPH","Insectivore",C124="BRCR","Insectivore",C124="CASJ","Omnivore",C124="CAVI","Insectivore",C124="CBCH","Insectivore",C124="COHA","Carnivore",C124="HOFI","Granivore",C124="HOWR","Insectivore",C124="OCWA","Insectivore",C124="PSFL","Insectivore",C124="PUFI","Granivore",C124="RUHU","Nectarivore",C124="STJA","Omnivore",C124="WIWA","Insectivore",C124="WREN","Insectivore",C124="BEWR","Insectivore",C124="OATI","Insectivore",C124="SPTO","Omnivore",C124="BUSH","Insectivore",C124="WBNU","Insectivore",C124="DEJU","Granivore",C124="LEGO","Granivore",C124="CALT","Granivore")</f>
        <v>Insectivore</v>
      </c>
      <c r="E124" s="23" t="str" cm="1">
        <f t="array" ref="E124">_xlfn.IFS(C124="ALHU","Foliage",C124="ANHU","Foliage",C124="ATFL","Aerial",C124="BLPH","Aerial",C124="BRCR","Bark",C124="CASJ","Ground",C124="CAVI","Foliage",C124="CBCH","Foliage",C124="COHA","Aerial",C124="HOFI","Ground",C124="HOWR","Foliage",C124="OCWA","Foliage",C124="PSFL","Aerial",C124="PUFI","Foliage",C124="RUHU","Foliage",C124="STJA","Ground",C124="WIWA","Foliage",C124="WREN","Foliage",C124="BEWR","Foliage",C124="OATI","Foliage",C124="SPTO","Ground",C124="BUSH","Foliage",C124="WBNU","Bark",C124="DEJU","Ground",C124="LEGO","Foliage",C124="CALT","Ground")</f>
        <v>Aerial</v>
      </c>
      <c r="F124" s="23" t="str" cm="1">
        <f t="array" ref="F124">_xlfn.IFS(C124="ALHU","Shrub",C124="ANHU","Tree",C124="ATFL","Cavity",C124="BLPH","Cliff",C124="BRCR","Tree",C124="CASJ","Tree",C124="CAVI","Tree",C124="CBCH","Cavity",C124="COHA","Tree",C124="HOFI","Tree",C124="HOWR","Cavity",C124="OCWA","Ground",C124="PSFL","Cavity",C124="PUFI","Tree",C124="RUHU","Tree",C124="STJA","Tree",C124="WIWA","Ground",C124="WREN","Shrub",C124="BEWR","Cavity",C124="OATI","Cavity",C124="SPTO","Ground",C124="BUSH","Tree",C124="WBNU","Cavity",C124="DEJU","Ground",C124="LEGO","Tree",C124="CALT","Shrub")</f>
        <v>Cliff</v>
      </c>
      <c r="G124" s="23" t="str" cm="1">
        <f t="array" ref="G124">_xlfn.IFS(C124="ALHU","Open Woodland",C124="ANHU","Open Woodland",C124="ATFL","Open Woodland",C124="BLPH","Open Woodland",C124="BRCR","Forest",C124="CASJ","Scrub",C124="CAVI","Forest",C124="CBCH","Forest",C124="COHA","Forest",C124="HOFI","Towns",C124="HOWR","Open Woodland",C124="OCWA","Forest",C124="PSFL","Forest",C124="PUFI","Forest",C124="RUHU","Open Woodland",C124="STJA","Forest",C124="WIWA","Scrub",C124="WREN","Scrub",C124="BEWR","Open Woodland",C124="OATI","Open Woodland",C124="SPTO","Scrub",C124="BUSH","Scrub",C124="WBNU","Forest",C124="DEJU","Forest",C124="LEGO","Open Woodland",C124="CALT","Scrub")</f>
        <v>Open Woodland</v>
      </c>
      <c r="H124" s="23">
        <v>1</v>
      </c>
      <c r="I124" s="23" t="s">
        <v>92</v>
      </c>
      <c r="J124" s="24">
        <v>16.399999999999999</v>
      </c>
      <c r="K124" s="24">
        <v>0</v>
      </c>
      <c r="M124" s="23" t="s">
        <v>120</v>
      </c>
      <c r="N124" s="23">
        <v>57</v>
      </c>
      <c r="O124" s="23">
        <v>1.7558748556724915</v>
      </c>
      <c r="P124" s="23" cm="1">
        <f t="array" ref="P124">_xlfn.IFS(A124="FIL",1271,A124="JSP",1046,A124="LFY",225,A124="SLP",209,A124="TUP",48,A124="CCP",16,A124="PRO",225,A124="WHO",145,A124="WDP",80)</f>
        <v>1046</v>
      </c>
      <c r="Q124" s="23">
        <f>LOG10(P124)</f>
        <v>3.0195316845312554</v>
      </c>
      <c r="R124" s="23">
        <v>9</v>
      </c>
      <c r="S124" s="23">
        <v>2</v>
      </c>
      <c r="T124" s="23">
        <v>3</v>
      </c>
      <c r="U124" s="23">
        <v>5</v>
      </c>
      <c r="V124" s="23">
        <v>14</v>
      </c>
      <c r="W124" s="23">
        <v>0.22500000000000001</v>
      </c>
      <c r="X124" s="23">
        <v>1.654235948</v>
      </c>
      <c r="Y124" s="23">
        <v>0.65025379999999999</v>
      </c>
      <c r="Z124" s="23">
        <v>0.5796289</v>
      </c>
      <c r="AA124" s="23">
        <v>10</v>
      </c>
      <c r="AB124" s="23">
        <v>18.2</v>
      </c>
      <c r="AC124" s="23">
        <f>AA124+AB124</f>
        <v>28.2</v>
      </c>
      <c r="AD124" s="23">
        <v>43</v>
      </c>
      <c r="AE124" s="23">
        <v>0.7452677123</v>
      </c>
      <c r="AF124" s="23">
        <f>IF(OR(AH124=1,AI124=1,AJ124=1,AK124=1,AL124=1),1,0)</f>
        <v>0</v>
      </c>
      <c r="AG124" s="23">
        <f>IF(OR(AH124=1,AI124=1,AJ124=1),1,0)</f>
        <v>0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</row>
    <row r="125" spans="1:40">
      <c r="A125" s="23" t="s">
        <v>12</v>
      </c>
      <c r="B125" s="21">
        <v>6</v>
      </c>
      <c r="C125" s="23" t="s">
        <v>96</v>
      </c>
      <c r="D125" s="23" t="str" cm="1">
        <f t="array" ref="D125">_xlfn.IFS(C125="ALHU","Nectarivore",C125="ANHU","Nectarivore",C125="ATFL","Insectivore",C125="BLPH","Insectivore",C125="BRCR","Insectivore",C125="CASJ","Omnivore",C125="CAVI","Insectivore",C125="CBCH","Insectivore",C125="COHA","Carnivore",C125="HOFI","Granivore",C125="HOWR","Insectivore",C125="OCWA","Insectivore",C125="PSFL","Insectivore",C125="PUFI","Granivore",C125="RUHU","Nectarivore",C125="STJA","Omnivore",C125="WIWA","Insectivore",C125="WREN","Insectivore",C125="BEWR","Insectivore",C125="OATI","Insectivore",C125="SPTO","Omnivore",C125="BUSH","Insectivore",C125="WBNU","Insectivore",C125="DEJU","Granivore",C125="LEGO","Granivore",C125="CALT","Granivore")</f>
        <v>Granivore</v>
      </c>
      <c r="E125" s="23" t="str" cm="1">
        <f t="array" ref="E125">_xlfn.IFS(C125="ALHU","Foliage",C125="ANHU","Foliage",C125="ATFL","Aerial",C125="BLPH","Aerial",C125="BRCR","Bark",C125="CASJ","Ground",C125="CAVI","Foliage",C125="CBCH","Foliage",C125="COHA","Aerial",C125="HOFI","Ground",C125="HOWR","Foliage",C125="OCWA","Foliage",C125="PSFL","Aerial",C125="PUFI","Foliage",C125="RUHU","Foliage",C125="STJA","Ground",C125="WIWA","Foliage",C125="WREN","Foliage",C125="BEWR","Foliage",C125="OATI","Foliage",C125="SPTO","Ground",C125="BUSH","Foliage",C125="WBNU","Bark",C125="DEJU","Ground",C125="LEGO","Foliage",C125="CALT","Ground")</f>
        <v>Ground</v>
      </c>
      <c r="F125" s="23" t="str" cm="1">
        <f t="array" ref="F125">_xlfn.IFS(C125="ALHU","Shrub",C125="ANHU","Tree",C125="ATFL","Cavity",C125="BLPH","Cliff",C125="BRCR","Tree",C125="CASJ","Tree",C125="CAVI","Tree",C125="CBCH","Cavity",C125="COHA","Tree",C125="HOFI","Tree",C125="HOWR","Cavity",C125="OCWA","Ground",C125="PSFL","Cavity",C125="PUFI","Tree",C125="RUHU","Tree",C125="STJA","Tree",C125="WIWA","Ground",C125="WREN","Shrub",C125="BEWR","Cavity",C125="OATI","Cavity",C125="SPTO","Ground",C125="BUSH","Tree",C125="WBNU","Cavity",C125="DEJU","Ground",C125="LEGO","Tree",C125="CALT","Shrub")</f>
        <v>Ground</v>
      </c>
      <c r="G125" s="23" t="str" cm="1">
        <f t="array" ref="G125">_xlfn.IFS(C125="ALHU","Open Woodland",C125="ANHU","Open Woodland",C125="ATFL","Open Woodland",C125="BLPH","Open Woodland",C125="BRCR","Forest",C125="CASJ","Scrub",C125="CAVI","Forest",C125="CBCH","Forest",C125="COHA","Forest",C125="HOFI","Towns",C125="HOWR","Open Woodland",C125="OCWA","Forest",C125="PSFL","Forest",C125="PUFI","Forest",C125="RUHU","Open Woodland",C125="STJA","Forest",C125="WIWA","Scrub",C125="WREN","Scrub",C125="BEWR","Open Woodland",C125="OATI","Open Woodland",C125="SPTO","Scrub",C125="BUSH","Scrub",C125="WBNU","Forest",C125="DEJU","Forest",C125="LEGO","Open Woodland",C125="CALT","Scrub")</f>
        <v>Forest</v>
      </c>
      <c r="H125" s="23">
        <v>4</v>
      </c>
      <c r="I125" s="23" t="s">
        <v>86</v>
      </c>
      <c r="J125" s="24">
        <v>17.600000000000001</v>
      </c>
      <c r="K125" s="24">
        <f>J125-$G$196</f>
        <v>17.600000000000001</v>
      </c>
      <c r="M125" s="23" t="s">
        <v>216</v>
      </c>
      <c r="N125" s="23">
        <v>2775</v>
      </c>
      <c r="O125" s="23">
        <v>3.4432629874586951</v>
      </c>
      <c r="P125" s="23" cm="1">
        <f t="array" ref="P125">_xlfn.IFS(A125="FIL",1271,A125="JSP",1046,A125="LFY",225,A125="SLP",209,A125="TUP",48,A125="CCP",16,A125="PRO",225,A125="WHO",145,A125="WDP",80)</f>
        <v>209</v>
      </c>
      <c r="Q125" s="23">
        <f>LOG10(P125)</f>
        <v>2.3201462861110542</v>
      </c>
      <c r="R125" s="23">
        <v>2</v>
      </c>
      <c r="S125" s="23">
        <v>2</v>
      </c>
      <c r="T125" s="23">
        <v>6</v>
      </c>
      <c r="U125" s="23">
        <v>8</v>
      </c>
      <c r="V125" s="23">
        <v>10</v>
      </c>
      <c r="W125" s="23">
        <v>0.17499999999999999</v>
      </c>
      <c r="X125" s="23">
        <v>0.37677016130000002</v>
      </c>
      <c r="Y125" s="23">
        <v>0.29367300000000002</v>
      </c>
      <c r="Z125" s="23">
        <v>1.4434899999999999</v>
      </c>
      <c r="AA125" s="23">
        <v>1</v>
      </c>
      <c r="AB125" s="23">
        <v>10.6</v>
      </c>
      <c r="AC125" s="23">
        <f>AA125+AB125</f>
        <v>11.6</v>
      </c>
      <c r="AD125" s="23">
        <v>8</v>
      </c>
      <c r="AE125" s="23">
        <v>0.21875</v>
      </c>
      <c r="AF125" s="23">
        <f>IF(OR(AH125=1,AI125=1,AJ125=1,AK125=1,AL125=1),1,0)</f>
        <v>0</v>
      </c>
      <c r="AG125" s="23">
        <f>IF(OR(AH125=1,AI125=1,AJ125=1),1,0)</f>
        <v>0</v>
      </c>
      <c r="AH125" s="23">
        <v>0</v>
      </c>
      <c r="AI125" s="23">
        <v>0</v>
      </c>
      <c r="AJ125" s="23">
        <v>0</v>
      </c>
      <c r="AK125" s="23">
        <v>0</v>
      </c>
      <c r="AL125" s="23">
        <v>0</v>
      </c>
      <c r="AM125" s="23">
        <v>0</v>
      </c>
      <c r="AN125" s="23">
        <v>0</v>
      </c>
    </row>
    <row r="126" spans="1:40">
      <c r="A126" s="23" t="s">
        <v>12</v>
      </c>
      <c r="B126" s="21">
        <v>6</v>
      </c>
      <c r="C126" s="23" t="s">
        <v>96</v>
      </c>
      <c r="D126" s="23" t="str" cm="1">
        <f t="array" ref="D126">_xlfn.IFS(C126="ALHU","Nectarivore",C126="ANHU","Nectarivore",C126="ATFL","Insectivore",C126="BLPH","Insectivore",C126="BRCR","Insectivore",C126="CASJ","Omnivore",C126="CAVI","Insectivore",C126="CBCH","Insectivore",C126="COHA","Carnivore",C126="HOFI","Granivore",C126="HOWR","Insectivore",C126="OCWA","Insectivore",C126="PSFL","Insectivore",C126="PUFI","Granivore",C126="RUHU","Nectarivore",C126="STJA","Omnivore",C126="WIWA","Insectivore",C126="WREN","Insectivore",C126="BEWR","Insectivore",C126="OATI","Insectivore",C126="SPTO","Omnivore",C126="BUSH","Insectivore",C126="WBNU","Insectivore",C126="DEJU","Granivore",C126="LEGO","Granivore",C126="CALT","Granivore")</f>
        <v>Granivore</v>
      </c>
      <c r="E126" s="23" t="str" cm="1">
        <f t="array" ref="E126">_xlfn.IFS(C126="ALHU","Foliage",C126="ANHU","Foliage",C126="ATFL","Aerial",C126="BLPH","Aerial",C126="BRCR","Bark",C126="CASJ","Ground",C126="CAVI","Foliage",C126="CBCH","Foliage",C126="COHA","Aerial",C126="HOFI","Ground",C126="HOWR","Foliage",C126="OCWA","Foliage",C126="PSFL","Aerial",C126="PUFI","Foliage",C126="RUHU","Foliage",C126="STJA","Ground",C126="WIWA","Foliage",C126="WREN","Foliage",C126="BEWR","Foliage",C126="OATI","Foliage",C126="SPTO","Ground",C126="BUSH","Foliage",C126="WBNU","Bark",C126="DEJU","Ground",C126="LEGO","Foliage",C126="CALT","Ground")</f>
        <v>Ground</v>
      </c>
      <c r="F126" s="23" t="str" cm="1">
        <f t="array" ref="F126">_xlfn.IFS(C126="ALHU","Shrub",C126="ANHU","Tree",C126="ATFL","Cavity",C126="BLPH","Cliff",C126="BRCR","Tree",C126="CASJ","Tree",C126="CAVI","Tree",C126="CBCH","Cavity",C126="COHA","Tree",C126="HOFI","Tree",C126="HOWR","Cavity",C126="OCWA","Ground",C126="PSFL","Cavity",C126="PUFI","Tree",C126="RUHU","Tree",C126="STJA","Tree",C126="WIWA","Ground",C126="WREN","Shrub",C126="BEWR","Cavity",C126="OATI","Cavity",C126="SPTO","Ground",C126="BUSH","Tree",C126="WBNU","Cavity",C126="DEJU","Ground",C126="LEGO","Tree",C126="CALT","Shrub")</f>
        <v>Ground</v>
      </c>
      <c r="G126" s="23" t="str" cm="1">
        <f t="array" ref="G126">_xlfn.IFS(C126="ALHU","Open Woodland",C126="ANHU","Open Woodland",C126="ATFL","Open Woodland",C126="BLPH","Open Woodland",C126="BRCR","Forest",C126="CASJ","Scrub",C126="CAVI","Forest",C126="CBCH","Forest",C126="COHA","Forest",C126="HOFI","Towns",C126="HOWR","Open Woodland",C126="OCWA","Forest",C126="PSFL","Forest",C126="PUFI","Forest",C126="RUHU","Open Woodland",C126="STJA","Forest",C126="WIWA","Scrub",C126="WREN","Scrub",C126="BEWR","Open Woodland",C126="OATI","Open Woodland",C126="SPTO","Scrub",C126="BUSH","Scrub",C126="WBNU","Forest",C126="DEJU","Forest",C126="LEGO","Open Woodland",C126="CALT","Scrub")</f>
        <v>Forest</v>
      </c>
      <c r="H126" s="23">
        <v>4</v>
      </c>
      <c r="I126" s="23" t="s">
        <v>92</v>
      </c>
      <c r="J126" s="24">
        <v>16.5</v>
      </c>
      <c r="K126" s="24">
        <f>J126-$G$196</f>
        <v>16.5</v>
      </c>
      <c r="M126" s="23" t="s">
        <v>217</v>
      </c>
      <c r="N126" s="23">
        <v>2775</v>
      </c>
      <c r="O126" s="23">
        <v>3.4432629874586951</v>
      </c>
      <c r="P126" s="23" cm="1">
        <f t="array" ref="P126">_xlfn.IFS(A126="FIL",1271,A126="JSP",1046,A126="LFY",225,A126="SLP",209,A126="TUP",48,A126="CCP",16,A126="PRO",225,A126="WHO",145,A126="WDP",80)</f>
        <v>209</v>
      </c>
      <c r="Q126" s="23">
        <f>LOG10(P126)</f>
        <v>2.3201462861110542</v>
      </c>
      <c r="R126" s="23">
        <v>2</v>
      </c>
      <c r="S126" s="23">
        <v>2</v>
      </c>
      <c r="T126" s="23">
        <v>6</v>
      </c>
      <c r="U126" s="23">
        <v>8</v>
      </c>
      <c r="V126" s="23">
        <v>10</v>
      </c>
      <c r="W126" s="23">
        <v>0.17499999999999999</v>
      </c>
      <c r="X126" s="23">
        <v>0.37677016130000002</v>
      </c>
      <c r="Y126" s="23">
        <v>0.29367300000000002</v>
      </c>
      <c r="Z126" s="23">
        <v>1.4434899999999999</v>
      </c>
      <c r="AA126" s="23">
        <v>1</v>
      </c>
      <c r="AB126" s="23">
        <v>10.6</v>
      </c>
      <c r="AC126" s="23">
        <f>AA126+AB126</f>
        <v>11.6</v>
      </c>
      <c r="AD126" s="23">
        <v>8</v>
      </c>
      <c r="AE126" s="23">
        <v>0.21875</v>
      </c>
      <c r="AF126" s="23">
        <f>IF(OR(AH126=1,AI126=1,AJ126=1,AK126=1,AL126=1),1,0)</f>
        <v>0</v>
      </c>
      <c r="AG126" s="23">
        <f>IF(OR(AH126=1,AI126=1,AJ126=1),1,0)</f>
        <v>0</v>
      </c>
      <c r="AH126" s="23">
        <v>0</v>
      </c>
      <c r="AI126" s="23">
        <v>0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</row>
    <row r="127" spans="1:40">
      <c r="A127" s="23" t="s">
        <v>12</v>
      </c>
      <c r="B127" s="21">
        <v>6</v>
      </c>
      <c r="C127" s="23" t="s">
        <v>96</v>
      </c>
      <c r="D127" s="23" t="str" cm="1">
        <f t="array" ref="D127">_xlfn.IFS(C127="ALHU","Nectarivore",C127="ANHU","Nectarivore",C127="ATFL","Insectivore",C127="BLPH","Insectivore",C127="BRCR","Insectivore",C127="CASJ","Omnivore",C127="CAVI","Insectivore",C127="CBCH","Insectivore",C127="COHA","Carnivore",C127="HOFI","Granivore",C127="HOWR","Insectivore",C127="OCWA","Insectivore",C127="PSFL","Insectivore",C127="PUFI","Granivore",C127="RUHU","Nectarivore",C127="STJA","Omnivore",C127="WIWA","Insectivore",C127="WREN","Insectivore",C127="BEWR","Insectivore",C127="OATI","Insectivore",C127="SPTO","Omnivore",C127="BUSH","Insectivore",C127="WBNU","Insectivore",C127="DEJU","Granivore",C127="LEGO","Granivore",C127="CALT","Granivore")</f>
        <v>Granivore</v>
      </c>
      <c r="E127" s="23" t="str" cm="1">
        <f t="array" ref="E127">_xlfn.IFS(C127="ALHU","Foliage",C127="ANHU","Foliage",C127="ATFL","Aerial",C127="BLPH","Aerial",C127="BRCR","Bark",C127="CASJ","Ground",C127="CAVI","Foliage",C127="CBCH","Foliage",C127="COHA","Aerial",C127="HOFI","Ground",C127="HOWR","Foliage",C127="OCWA","Foliage",C127="PSFL","Aerial",C127="PUFI","Foliage",C127="RUHU","Foliage",C127="STJA","Ground",C127="WIWA","Foliage",C127="WREN","Foliage",C127="BEWR","Foliage",C127="OATI","Foliage",C127="SPTO","Ground",C127="BUSH","Foliage",C127="WBNU","Bark",C127="DEJU","Ground",C127="LEGO","Foliage",C127="CALT","Ground")</f>
        <v>Ground</v>
      </c>
      <c r="F127" s="23" t="str" cm="1">
        <f t="array" ref="F127">_xlfn.IFS(C127="ALHU","Shrub",C127="ANHU","Tree",C127="ATFL","Cavity",C127="BLPH","Cliff",C127="BRCR","Tree",C127="CASJ","Tree",C127="CAVI","Tree",C127="CBCH","Cavity",C127="COHA","Tree",C127="HOFI","Tree",C127="HOWR","Cavity",C127="OCWA","Ground",C127="PSFL","Cavity",C127="PUFI","Tree",C127="RUHU","Tree",C127="STJA","Tree",C127="WIWA","Ground",C127="WREN","Shrub",C127="BEWR","Cavity",C127="OATI","Cavity",C127="SPTO","Ground",C127="BUSH","Tree",C127="WBNU","Cavity",C127="DEJU","Ground",C127="LEGO","Tree",C127="CALT","Shrub")</f>
        <v>Ground</v>
      </c>
      <c r="G127" s="23" t="str" cm="1">
        <f t="array" ref="G127">_xlfn.IFS(C127="ALHU","Open Woodland",C127="ANHU","Open Woodland",C127="ATFL","Open Woodland",C127="BLPH","Open Woodland",C127="BRCR","Forest",C127="CASJ","Scrub",C127="CAVI","Forest",C127="CBCH","Forest",C127="COHA","Forest",C127="HOFI","Towns",C127="HOWR","Open Woodland",C127="OCWA","Forest",C127="PSFL","Forest",C127="PUFI","Forest",C127="RUHU","Open Woodland",C127="STJA","Forest",C127="WIWA","Scrub",C127="WREN","Scrub",C127="BEWR","Open Woodland",C127="OATI","Open Woodland",C127="SPTO","Scrub",C127="BUSH","Scrub",C127="WBNU","Forest",C127="DEJU","Forest",C127="LEGO","Open Woodland",C127="CALT","Scrub")</f>
        <v>Forest</v>
      </c>
      <c r="H127" s="23">
        <v>5</v>
      </c>
      <c r="I127" s="23" t="s">
        <v>86</v>
      </c>
      <c r="J127" s="24">
        <v>17.100000000000001</v>
      </c>
      <c r="K127" s="24">
        <f>J127-$G$196</f>
        <v>17.100000000000001</v>
      </c>
      <c r="M127" s="23" t="s">
        <v>218</v>
      </c>
      <c r="N127" s="23">
        <v>2775</v>
      </c>
      <c r="O127" s="23">
        <v>3.4432629874586951</v>
      </c>
      <c r="P127" s="23" cm="1">
        <f t="array" ref="P127">_xlfn.IFS(A127="FIL",1271,A127="JSP",1046,A127="LFY",225,A127="SLP",209,A127="TUP",48,A127="CCP",16,A127="PRO",225,A127="WHO",145,A127="WDP",80)</f>
        <v>209</v>
      </c>
      <c r="Q127" s="23">
        <f>LOG10(P127)</f>
        <v>2.3201462861110542</v>
      </c>
      <c r="R127" s="23">
        <v>2</v>
      </c>
      <c r="S127" s="23">
        <v>2</v>
      </c>
      <c r="T127" s="23">
        <v>6</v>
      </c>
      <c r="U127" s="23">
        <v>8</v>
      </c>
      <c r="V127" s="23">
        <v>10</v>
      </c>
      <c r="W127" s="23">
        <v>0.17499999999999999</v>
      </c>
      <c r="X127" s="23">
        <v>0.37677016130000002</v>
      </c>
      <c r="Y127" s="23">
        <v>0.29367300000000002</v>
      </c>
      <c r="Z127" s="23">
        <v>1.4434899999999999</v>
      </c>
      <c r="AA127" s="23">
        <v>1</v>
      </c>
      <c r="AB127" s="23">
        <v>10.6</v>
      </c>
      <c r="AC127" s="23">
        <f>AA127+AB127</f>
        <v>11.6</v>
      </c>
      <c r="AD127" s="23">
        <v>8</v>
      </c>
      <c r="AE127" s="23">
        <v>0.21875</v>
      </c>
      <c r="AF127" s="23">
        <f>IF(OR(AH127=1,AI127=1,AJ127=1,AK127=1,AL127=1),1,0)</f>
        <v>0</v>
      </c>
      <c r="AG127" s="23">
        <f>IF(OR(AH127=1,AI127=1,AJ127=1),1,0)</f>
        <v>0</v>
      </c>
      <c r="AH127" s="23">
        <v>0</v>
      </c>
      <c r="AI127" s="23">
        <v>0</v>
      </c>
      <c r="AJ127" s="23">
        <v>0</v>
      </c>
      <c r="AK127" s="23">
        <v>0</v>
      </c>
      <c r="AL127" s="23">
        <v>0</v>
      </c>
      <c r="AM127" s="23">
        <v>0</v>
      </c>
      <c r="AN127" s="23">
        <v>0</v>
      </c>
    </row>
    <row r="128" spans="1:40">
      <c r="A128" s="23" t="s">
        <v>12</v>
      </c>
      <c r="B128" s="21">
        <v>6</v>
      </c>
      <c r="C128" s="23" t="s">
        <v>184</v>
      </c>
      <c r="D128" s="23" t="str" cm="1">
        <f t="array" ref="D128">_xlfn.IFS(C128="ALHU","Nectarivore",C128="ANHU","Nectarivore",C128="ATFL","Insectivore",C128="BLPH","Insectivore",C128="BRCR","Insectivore",C128="CASJ","Omnivore",C128="CAVI","Insectivore",C128="CBCH","Insectivore",C128="COHA","Carnivore",C128="HOFI","Granivore",C128="HOWR","Insectivore",C128="OCWA","Insectivore",C128="PSFL","Insectivore",C128="PUFI","Granivore",C128="RUHU","Nectarivore",C128="STJA","Omnivore",C128="WIWA","Insectivore",C128="WREN","Insectivore",C128="BEWR","Insectivore",C128="OATI","Insectivore",C128="SPTO","Omnivore",C128="BUSH","Insectivore",C128="WBNU","Insectivore",C128="DEJU","Granivore",C128="LEGO","Granivore",C128="CALT","Granivore")</f>
        <v>Insectivore</v>
      </c>
      <c r="E128" s="23" t="str" cm="1">
        <f t="array" ref="E128">_xlfn.IFS(C128="ALHU","Foliage",C128="ANHU","Foliage",C128="ATFL","Aerial",C128="BLPH","Aerial",C128="BRCR","Bark",C128="CASJ","Ground",C128="CAVI","Foliage",C128="CBCH","Foliage",C128="COHA","Aerial",C128="HOFI","Ground",C128="HOWR","Foliage",C128="OCWA","Foliage",C128="PSFL","Aerial",C128="PUFI","Foliage",C128="RUHU","Foliage",C128="STJA","Ground",C128="WIWA","Foliage",C128="WREN","Foliage",C128="BEWR","Foliage",C128="OATI","Foliage",C128="SPTO","Ground",C128="BUSH","Foliage",C128="WBNU","Bark",C128="DEJU","Ground",C128="LEGO","Foliage",C128="CALT","Ground")</f>
        <v>Foliage</v>
      </c>
      <c r="F128" s="23" t="str" cm="1">
        <f t="array" ref="F128">_xlfn.IFS(C128="ALHU","Shrub",C128="ANHU","Tree",C128="ATFL","Cavity",C128="BLPH","Cliff",C128="BRCR","Tree",C128="CASJ","Tree",C128="CAVI","Tree",C128="CBCH","Cavity",C128="COHA","Tree",C128="HOFI","Tree",C128="HOWR","Cavity",C128="OCWA","Ground",C128="PSFL","Cavity",C128="PUFI","Tree",C128="RUHU","Tree",C128="STJA","Tree",C128="WIWA","Ground",C128="WREN","Shrub",C128="BEWR","Cavity",C128="OATI","Cavity",C128="SPTO","Ground",C128="BUSH","Tree",C128="WBNU","Cavity",C128="DEJU","Ground",C128="LEGO","Tree",C128="CALT","Shrub")</f>
        <v>Cavity</v>
      </c>
      <c r="G128" s="23" t="str" cm="1">
        <f t="array" ref="G128">_xlfn.IFS(C128="ALHU","Open Woodland",C128="ANHU","Open Woodland",C128="ATFL","Open Woodland",C128="BLPH","Open Woodland",C128="BRCR","Forest",C128="CASJ","Scrub",C128="CAVI","Forest",C128="CBCH","Forest",C128="COHA","Forest",C128="HOFI","Towns",C128="HOWR","Open Woodland",C128="OCWA","Forest",C128="PSFL","Forest",C128="PUFI","Forest",C128="RUHU","Open Woodland",C128="STJA","Forest",C128="WIWA","Scrub",C128="WREN","Scrub",C128="BEWR","Open Woodland",C128="OATI","Open Woodland",C128="SPTO","Scrub",C128="BUSH","Scrub",C128="WBNU","Forest",C128="DEJU","Forest",C128="LEGO","Open Woodland",C128="CALT","Scrub")</f>
        <v>Open Woodland</v>
      </c>
      <c r="H128" s="23">
        <v>4</v>
      </c>
      <c r="I128" s="23" t="s">
        <v>86</v>
      </c>
      <c r="J128" s="24">
        <v>16.8</v>
      </c>
      <c r="K128" s="24">
        <f>J128-G193</f>
        <v>16.8</v>
      </c>
      <c r="M128" s="23" t="s">
        <v>223</v>
      </c>
      <c r="N128" s="23">
        <v>2775</v>
      </c>
      <c r="O128" s="23">
        <v>3.4432629874586951</v>
      </c>
      <c r="P128" s="23" cm="1">
        <f t="array" ref="P128">_xlfn.IFS(A128="FIL",1271,A128="JSP",1046,A128="LFY",225,A128="SLP",209,A128="TUP",48,A128="CCP",16,A128="PRO",225,A128="WHO",145,A128="WDP",80)</f>
        <v>209</v>
      </c>
      <c r="Q128" s="23">
        <f>LOG10(P128)</f>
        <v>2.3201462861110542</v>
      </c>
      <c r="R128" s="23">
        <v>2</v>
      </c>
      <c r="S128" s="23">
        <v>2</v>
      </c>
      <c r="T128" s="23">
        <v>6</v>
      </c>
      <c r="U128" s="23">
        <v>8</v>
      </c>
      <c r="V128" s="23">
        <v>10</v>
      </c>
      <c r="W128" s="23">
        <v>0.17499999999999999</v>
      </c>
      <c r="X128" s="23">
        <v>0.37677016130000002</v>
      </c>
      <c r="Y128" s="23">
        <v>0.29367300000000002</v>
      </c>
      <c r="Z128" s="23">
        <v>1.4434899999999999</v>
      </c>
      <c r="AA128" s="23">
        <v>1</v>
      </c>
      <c r="AB128" s="23">
        <v>10.6</v>
      </c>
      <c r="AC128" s="23">
        <f>AA128+AB128</f>
        <v>11.6</v>
      </c>
      <c r="AD128" s="23">
        <v>8</v>
      </c>
      <c r="AE128" s="23">
        <v>0.21875</v>
      </c>
      <c r="AF128" s="23">
        <f>IF(OR(AH128=1,AI128=1,AJ128=1,AK128=1,AL128=1),1,0)</f>
        <v>0</v>
      </c>
      <c r="AG128" s="23">
        <f>IF(OR(AH128=1,AI128=1,AJ128=1),1,0)</f>
        <v>0</v>
      </c>
      <c r="AH128" s="23">
        <v>0</v>
      </c>
      <c r="AI128" s="23">
        <v>0</v>
      </c>
      <c r="AJ128" s="23">
        <v>0</v>
      </c>
      <c r="AK128" s="23">
        <v>0</v>
      </c>
      <c r="AL128" s="23">
        <v>0</v>
      </c>
      <c r="AM128" s="23">
        <v>0</v>
      </c>
      <c r="AN128" s="23">
        <v>0</v>
      </c>
    </row>
    <row r="129" spans="1:40" ht="14.3">
      <c r="A129" s="23" t="s">
        <v>12</v>
      </c>
      <c r="B129" s="21">
        <v>6</v>
      </c>
      <c r="C129" s="23" t="s">
        <v>96</v>
      </c>
      <c r="D129" s="23" t="str" cm="1">
        <f t="array" ref="D129">_xlfn.IFS(C129="ALHU","Nectarivore",C129="ANHU","Nectarivore",C129="ATFL","Insectivore",C129="BLPH","Insectivore",C129="BRCR","Insectivore",C129="CASJ","Omnivore",C129="CAVI","Insectivore",C129="CBCH","Insectivore",C129="COHA","Carnivore",C129="HOFI","Granivore",C129="HOWR","Insectivore",C129="OCWA","Insectivore",C129="PSFL","Insectivore",C129="PUFI","Granivore",C129="RUHU","Nectarivore",C129="STJA","Omnivore",C129="WIWA","Insectivore",C129="WREN","Insectivore",C129="BEWR","Insectivore",C129="OATI","Insectivore",C129="SPTO","Omnivore",C129="BUSH","Insectivore",C129="WBNU","Insectivore",C129="DEJU","Granivore",C129="LEGO","Granivore",C129="CALT","Granivore")</f>
        <v>Granivore</v>
      </c>
      <c r="E129" s="23" t="str" cm="1">
        <f t="array" ref="E129">_xlfn.IFS(C129="ALHU","Foliage",C129="ANHU","Foliage",C129="ATFL","Aerial",C129="BLPH","Aerial",C129="BRCR","Bark",C129="CASJ","Ground",C129="CAVI","Foliage",C129="CBCH","Foliage",C129="COHA","Aerial",C129="HOFI","Ground",C129="HOWR","Foliage",C129="OCWA","Foliage",C129="PSFL","Aerial",C129="PUFI","Foliage",C129="RUHU","Foliage",C129="STJA","Ground",C129="WIWA","Foliage",C129="WREN","Foliage",C129="BEWR","Foliage",C129="OATI","Foliage",C129="SPTO","Ground",C129="BUSH","Foliage",C129="WBNU","Bark",C129="DEJU","Ground",C129="LEGO","Foliage",C129="CALT","Ground")</f>
        <v>Ground</v>
      </c>
      <c r="F129" s="23" t="str" cm="1">
        <f t="array" ref="F129">_xlfn.IFS(C129="ALHU","Shrub",C129="ANHU","Tree",C129="ATFL","Cavity",C129="BLPH","Cliff",C129="BRCR","Tree",C129="CASJ","Tree",C129="CAVI","Tree",C129="CBCH","Cavity",C129="COHA","Tree",C129="HOFI","Tree",C129="HOWR","Cavity",C129="OCWA","Ground",C129="PSFL","Cavity",C129="PUFI","Tree",C129="RUHU","Tree",C129="STJA","Tree",C129="WIWA","Ground",C129="WREN","Shrub",C129="BEWR","Cavity",C129="OATI","Cavity",C129="SPTO","Ground",C129="BUSH","Tree",C129="WBNU","Cavity",C129="DEJU","Ground",C129="LEGO","Tree",C129="CALT","Shrub")</f>
        <v>Ground</v>
      </c>
      <c r="G129" s="23" t="str" cm="1">
        <f t="array" ref="G129">_xlfn.IFS(C129="ALHU","Open Woodland",C129="ANHU","Open Woodland",C129="ATFL","Open Woodland",C129="BLPH","Open Woodland",C129="BRCR","Forest",C129="CASJ","Scrub",C129="CAVI","Forest",C129="CBCH","Forest",C129="COHA","Forest",C129="HOFI","Towns",C129="HOWR","Open Woodland",C129="OCWA","Forest",C129="PSFL","Forest",C129="PUFI","Forest",C129="RUHU","Open Woodland",C129="STJA","Forest",C129="WIWA","Scrub",C129="WREN","Scrub",C129="BEWR","Open Woodland",C129="OATI","Open Woodland",C129="SPTO","Scrub",C129="BUSH","Scrub",C129="WBNU","Forest",C129="DEJU","Forest",C129="LEGO","Open Woodland",C129="CALT","Scrub")</f>
        <v>Forest</v>
      </c>
      <c r="H129" s="23">
        <v>1</v>
      </c>
      <c r="I129" s="23" t="s">
        <v>86</v>
      </c>
      <c r="J129" s="24">
        <v>16.600000000000001</v>
      </c>
      <c r="K129" s="24">
        <f>J129-$G$196</f>
        <v>16.600000000000001</v>
      </c>
      <c r="L129" t="s">
        <v>281</v>
      </c>
      <c r="M129" s="23" t="s">
        <v>219</v>
      </c>
      <c r="N129" s="23">
        <v>2775</v>
      </c>
      <c r="O129" s="23">
        <v>3.4432629874586951</v>
      </c>
      <c r="P129" s="23" cm="1">
        <f t="array" ref="P129">_xlfn.IFS(A129="FIL",1271,A129="JSP",1046,A129="LFY",225,A129="SLP",209,A129="TUP",48,A129="CCP",16,A129="PRO",225,A129="WHO",145,A129="WDP",80)</f>
        <v>209</v>
      </c>
      <c r="Q129" s="23">
        <f>LOG10(P129)</f>
        <v>2.3201462861110542</v>
      </c>
      <c r="R129" s="23">
        <v>2</v>
      </c>
      <c r="S129" s="23">
        <v>2</v>
      </c>
      <c r="T129" s="23">
        <v>6</v>
      </c>
      <c r="U129" s="23">
        <v>8</v>
      </c>
      <c r="V129" s="23">
        <v>10</v>
      </c>
      <c r="W129" s="23">
        <v>0.17499999999999999</v>
      </c>
      <c r="X129" s="23">
        <v>0.37677016130000002</v>
      </c>
      <c r="Y129" s="23">
        <v>0.29367300000000002</v>
      </c>
      <c r="Z129" s="23">
        <v>1.4434899999999999</v>
      </c>
      <c r="AA129" s="23">
        <v>1</v>
      </c>
      <c r="AB129" s="23">
        <v>10.6</v>
      </c>
      <c r="AC129" s="23">
        <f>AA129+AB129</f>
        <v>11.6</v>
      </c>
      <c r="AD129" s="23">
        <v>8</v>
      </c>
      <c r="AE129" s="23">
        <v>0.21875</v>
      </c>
      <c r="AF129" s="23">
        <f>IF(OR(AH129=1,AI129=1,AJ129=1,AK129=1,AL129=1),1,0)</f>
        <v>1</v>
      </c>
      <c r="AG129" s="23">
        <f>IF(OR(AH129=1,AI129=1,AJ129=1),1,0)</f>
        <v>1</v>
      </c>
      <c r="AH129" s="23">
        <v>1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</row>
    <row r="130" spans="1:40" ht="14.3">
      <c r="A130" s="23" t="s">
        <v>12</v>
      </c>
      <c r="B130" s="21">
        <v>6</v>
      </c>
      <c r="C130" s="23" t="s">
        <v>96</v>
      </c>
      <c r="D130" s="23" t="str" cm="1">
        <f t="array" ref="D130">_xlfn.IFS(C130="ALHU","Nectarivore",C130="ANHU","Nectarivore",C130="ATFL","Insectivore",C130="BLPH","Insectivore",C130="BRCR","Insectivore",C130="CASJ","Omnivore",C130="CAVI","Insectivore",C130="CBCH","Insectivore",C130="COHA","Carnivore",C130="HOFI","Granivore",C130="HOWR","Insectivore",C130="OCWA","Insectivore",C130="PSFL","Insectivore",C130="PUFI","Granivore",C130="RUHU","Nectarivore",C130="STJA","Omnivore",C130="WIWA","Insectivore",C130="WREN","Insectivore",C130="BEWR","Insectivore",C130="OATI","Insectivore",C130="SPTO","Omnivore",C130="BUSH","Insectivore",C130="WBNU","Insectivore",C130="DEJU","Granivore",C130="LEGO","Granivore",C130="CALT","Granivore")</f>
        <v>Granivore</v>
      </c>
      <c r="E130" s="23" t="str" cm="1">
        <f t="array" ref="E130">_xlfn.IFS(C130="ALHU","Foliage",C130="ANHU","Foliage",C130="ATFL","Aerial",C130="BLPH","Aerial",C130="BRCR","Bark",C130="CASJ","Ground",C130="CAVI","Foliage",C130="CBCH","Foliage",C130="COHA","Aerial",C130="HOFI","Ground",C130="HOWR","Foliage",C130="OCWA","Foliage",C130="PSFL","Aerial",C130="PUFI","Foliage",C130="RUHU","Foliage",C130="STJA","Ground",C130="WIWA","Foliage",C130="WREN","Foliage",C130="BEWR","Foliage",C130="OATI","Foliage",C130="SPTO","Ground",C130="BUSH","Foliage",C130="WBNU","Bark",C130="DEJU","Ground",C130="LEGO","Foliage",C130="CALT","Ground")</f>
        <v>Ground</v>
      </c>
      <c r="F130" s="23" t="str" cm="1">
        <f t="array" ref="F130">_xlfn.IFS(C130="ALHU","Shrub",C130="ANHU","Tree",C130="ATFL","Cavity",C130="BLPH","Cliff",C130="BRCR","Tree",C130="CASJ","Tree",C130="CAVI","Tree",C130="CBCH","Cavity",C130="COHA","Tree",C130="HOFI","Tree",C130="HOWR","Cavity",C130="OCWA","Ground",C130="PSFL","Cavity",C130="PUFI","Tree",C130="RUHU","Tree",C130="STJA","Tree",C130="WIWA","Ground",C130="WREN","Shrub",C130="BEWR","Cavity",C130="OATI","Cavity",C130="SPTO","Ground",C130="BUSH","Tree",C130="WBNU","Cavity",C130="DEJU","Ground",C130="LEGO","Tree",C130="CALT","Shrub")</f>
        <v>Ground</v>
      </c>
      <c r="G130" s="23" t="str" cm="1">
        <f t="array" ref="G130">_xlfn.IFS(C130="ALHU","Open Woodland",C130="ANHU","Open Woodland",C130="ATFL","Open Woodland",C130="BLPH","Open Woodland",C130="BRCR","Forest",C130="CASJ","Scrub",C130="CAVI","Forest",C130="CBCH","Forest",C130="COHA","Forest",C130="HOFI","Towns",C130="HOWR","Open Woodland",C130="OCWA","Forest",C130="PSFL","Forest",C130="PUFI","Forest",C130="RUHU","Open Woodland",C130="STJA","Forest",C130="WIWA","Scrub",C130="WREN","Scrub",C130="BEWR","Open Woodland",C130="OATI","Open Woodland",C130="SPTO","Scrub",C130="BUSH","Scrub",C130="WBNU","Forest",C130="DEJU","Forest",C130="LEGO","Open Woodland",C130="CALT","Scrub")</f>
        <v>Forest</v>
      </c>
      <c r="H130" s="23">
        <v>1</v>
      </c>
      <c r="I130" s="23" t="s">
        <v>86</v>
      </c>
      <c r="J130" s="24">
        <v>17.899999999999999</v>
      </c>
      <c r="K130" s="24">
        <f>J130-$G$196</f>
        <v>17.899999999999999</v>
      </c>
      <c r="L130"/>
      <c r="M130" s="23" t="s">
        <v>220</v>
      </c>
      <c r="N130" s="23">
        <v>2775</v>
      </c>
      <c r="O130" s="23">
        <v>3.4432629874586951</v>
      </c>
      <c r="P130" s="23" cm="1">
        <f t="array" ref="P130">_xlfn.IFS(A130="FIL",1271,A130="JSP",1046,A130="LFY",225,A130="SLP",209,A130="TUP",48,A130="CCP",16,A130="PRO",225,A130="WHO",145,A130="WDP",80)</f>
        <v>209</v>
      </c>
      <c r="Q130" s="23">
        <f>LOG10(P130)</f>
        <v>2.3201462861110542</v>
      </c>
      <c r="R130" s="23">
        <v>2</v>
      </c>
      <c r="S130" s="23">
        <v>2</v>
      </c>
      <c r="T130" s="23">
        <v>6</v>
      </c>
      <c r="U130" s="23">
        <v>8</v>
      </c>
      <c r="V130" s="23">
        <v>10</v>
      </c>
      <c r="W130" s="23">
        <v>0.17499999999999999</v>
      </c>
      <c r="X130" s="23">
        <v>0.37677016130000002</v>
      </c>
      <c r="Y130" s="23">
        <v>0.29367300000000002</v>
      </c>
      <c r="Z130" s="23">
        <v>1.4434899999999999</v>
      </c>
      <c r="AA130" s="23">
        <v>1</v>
      </c>
      <c r="AB130" s="23">
        <v>10.6</v>
      </c>
      <c r="AC130" s="23">
        <f>AA130+AB130</f>
        <v>11.6</v>
      </c>
      <c r="AD130" s="23">
        <v>8</v>
      </c>
      <c r="AE130" s="23">
        <v>0.21875</v>
      </c>
      <c r="AF130" s="23">
        <f>IF(OR(AH130=1,AI130=1,AJ130=1,AK130=1,AL130=1),1,0)</f>
        <v>0</v>
      </c>
      <c r="AG130" s="23">
        <f>IF(OR(AH130=1,AI130=1,AJ130=1),1,0)</f>
        <v>0</v>
      </c>
      <c r="AH130" s="23">
        <v>0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</row>
    <row r="131" spans="1:40" ht="14.3">
      <c r="A131" s="23" t="s">
        <v>12</v>
      </c>
      <c r="B131" s="21">
        <v>6</v>
      </c>
      <c r="C131" s="23" t="s">
        <v>96</v>
      </c>
      <c r="D131" s="23" t="str" cm="1">
        <f t="array" ref="D131">_xlfn.IFS(C131="ALHU","Nectarivore",C131="ANHU","Nectarivore",C131="ATFL","Insectivore",C131="BLPH","Insectivore",C131="BRCR","Insectivore",C131="CASJ","Omnivore",C131="CAVI","Insectivore",C131="CBCH","Insectivore",C131="COHA","Carnivore",C131="HOFI","Granivore",C131="HOWR","Insectivore",C131="OCWA","Insectivore",C131="PSFL","Insectivore",C131="PUFI","Granivore",C131="RUHU","Nectarivore",C131="STJA","Omnivore",C131="WIWA","Insectivore",C131="WREN","Insectivore",C131="BEWR","Insectivore",C131="OATI","Insectivore",C131="SPTO","Omnivore",C131="BUSH","Insectivore",C131="WBNU","Insectivore",C131="DEJU","Granivore",C131="LEGO","Granivore",C131="CALT","Granivore")</f>
        <v>Granivore</v>
      </c>
      <c r="E131" s="23" t="str" cm="1">
        <f t="array" ref="E131">_xlfn.IFS(C131="ALHU","Foliage",C131="ANHU","Foliage",C131="ATFL","Aerial",C131="BLPH","Aerial",C131="BRCR","Bark",C131="CASJ","Ground",C131="CAVI","Foliage",C131="CBCH","Foliage",C131="COHA","Aerial",C131="HOFI","Ground",C131="HOWR","Foliage",C131="OCWA","Foliage",C131="PSFL","Aerial",C131="PUFI","Foliage",C131="RUHU","Foliage",C131="STJA","Ground",C131="WIWA","Foliage",C131="WREN","Foliage",C131="BEWR","Foliage",C131="OATI","Foliage",C131="SPTO","Ground",C131="BUSH","Foliage",C131="WBNU","Bark",C131="DEJU","Ground",C131="LEGO","Foliage",C131="CALT","Ground")</f>
        <v>Ground</v>
      </c>
      <c r="F131" s="23" t="str" cm="1">
        <f t="array" ref="F131">_xlfn.IFS(C131="ALHU","Shrub",C131="ANHU","Tree",C131="ATFL","Cavity",C131="BLPH","Cliff",C131="BRCR","Tree",C131="CASJ","Tree",C131="CAVI","Tree",C131="CBCH","Cavity",C131="COHA","Tree",C131="HOFI","Tree",C131="HOWR","Cavity",C131="OCWA","Ground",C131="PSFL","Cavity",C131="PUFI","Tree",C131="RUHU","Tree",C131="STJA","Tree",C131="WIWA","Ground",C131="WREN","Shrub",C131="BEWR","Cavity",C131="OATI","Cavity",C131="SPTO","Ground",C131="BUSH","Tree",C131="WBNU","Cavity",C131="DEJU","Ground",C131="LEGO","Tree",C131="CALT","Shrub")</f>
        <v>Ground</v>
      </c>
      <c r="G131" s="23" t="str" cm="1">
        <f t="array" ref="G131">_xlfn.IFS(C131="ALHU","Open Woodland",C131="ANHU","Open Woodland",C131="ATFL","Open Woodland",C131="BLPH","Open Woodland",C131="BRCR","Forest",C131="CASJ","Scrub",C131="CAVI","Forest",C131="CBCH","Forest",C131="COHA","Forest",C131="HOFI","Towns",C131="HOWR","Open Woodland",C131="OCWA","Forest",C131="PSFL","Forest",C131="PUFI","Forest",C131="RUHU","Open Woodland",C131="STJA","Forest",C131="WIWA","Scrub",C131="WREN","Scrub",C131="BEWR","Open Woodland",C131="OATI","Open Woodland",C131="SPTO","Scrub",C131="BUSH","Scrub",C131="WBNU","Forest",C131="DEJU","Forest",C131="LEGO","Open Woodland",C131="CALT","Scrub")</f>
        <v>Forest</v>
      </c>
      <c r="H131" s="23">
        <v>4</v>
      </c>
      <c r="I131" s="23" t="s">
        <v>88</v>
      </c>
      <c r="J131" s="24">
        <v>18.100000000000001</v>
      </c>
      <c r="K131" s="24">
        <f>J131-$G$196</f>
        <v>18.100000000000001</v>
      </c>
      <c r="L131" t="s">
        <v>293</v>
      </c>
      <c r="M131" s="23" t="s">
        <v>221</v>
      </c>
      <c r="N131" s="23">
        <v>2775</v>
      </c>
      <c r="O131" s="23">
        <v>3.4432629874586951</v>
      </c>
      <c r="P131" s="23" cm="1">
        <f t="array" ref="P131">_xlfn.IFS(A131="FIL",1271,A131="JSP",1046,A131="LFY",225,A131="SLP",209,A131="TUP",48,A131="CCP",16,A131="PRO",225,A131="WHO",145,A131="WDP",80)</f>
        <v>209</v>
      </c>
      <c r="Q131" s="23">
        <f>LOG10(P131)</f>
        <v>2.3201462861110542</v>
      </c>
      <c r="R131" s="23">
        <v>2</v>
      </c>
      <c r="S131" s="23">
        <v>2</v>
      </c>
      <c r="T131" s="23">
        <v>6</v>
      </c>
      <c r="U131" s="23">
        <v>8</v>
      </c>
      <c r="V131" s="23">
        <v>10</v>
      </c>
      <c r="W131" s="23">
        <v>0.17499999999999999</v>
      </c>
      <c r="X131" s="23">
        <v>0.37677016130000002</v>
      </c>
      <c r="Y131" s="23">
        <v>0.29367300000000002</v>
      </c>
      <c r="Z131" s="23">
        <v>1.4434899999999999</v>
      </c>
      <c r="AA131" s="23">
        <v>1</v>
      </c>
      <c r="AB131" s="23">
        <v>10.6</v>
      </c>
      <c r="AC131" s="23">
        <f>AA131+AB131</f>
        <v>11.6</v>
      </c>
      <c r="AD131" s="23">
        <v>8</v>
      </c>
      <c r="AE131" s="23">
        <v>0.21875</v>
      </c>
      <c r="AF131" s="23">
        <f>IF(OR(AH131=1,AI131=1,AJ131=1,AK131=1,AL131=1),1,0)</f>
        <v>1</v>
      </c>
      <c r="AG131" s="23">
        <f>IF(OR(AH131=1,AI131=1,AJ131=1),1,0)</f>
        <v>1</v>
      </c>
      <c r="AH131" s="23">
        <v>0</v>
      </c>
      <c r="AI131" s="23">
        <v>0</v>
      </c>
      <c r="AJ131" s="23">
        <v>1</v>
      </c>
      <c r="AK131" s="23">
        <v>0</v>
      </c>
      <c r="AL131" s="23">
        <v>0</v>
      </c>
      <c r="AM131" s="23">
        <v>1</v>
      </c>
      <c r="AN131" s="23">
        <v>1</v>
      </c>
    </row>
    <row r="132" spans="1:40" ht="14.3">
      <c r="A132" s="23" t="s">
        <v>12</v>
      </c>
      <c r="B132" s="21">
        <v>6</v>
      </c>
      <c r="C132" s="23" t="s">
        <v>96</v>
      </c>
      <c r="D132" s="23" t="str" cm="1">
        <f t="array" ref="D132">_xlfn.IFS(C132="ALHU","Nectarivore",C132="ANHU","Nectarivore",C132="ATFL","Insectivore",C132="BLPH","Insectivore",C132="BRCR","Insectivore",C132="CASJ","Omnivore",C132="CAVI","Insectivore",C132="CBCH","Insectivore",C132="COHA","Carnivore",C132="HOFI","Granivore",C132="HOWR","Insectivore",C132="OCWA","Insectivore",C132="PSFL","Insectivore",C132="PUFI","Granivore",C132="RUHU","Nectarivore",C132="STJA","Omnivore",C132="WIWA","Insectivore",C132="WREN","Insectivore",C132="BEWR","Insectivore",C132="OATI","Insectivore",C132="SPTO","Omnivore",C132="BUSH","Insectivore",C132="WBNU","Insectivore",C132="DEJU","Granivore",C132="LEGO","Granivore",C132="CALT","Granivore")</f>
        <v>Granivore</v>
      </c>
      <c r="E132" s="23" t="str" cm="1">
        <f t="array" ref="E132">_xlfn.IFS(C132="ALHU","Foliage",C132="ANHU","Foliage",C132="ATFL","Aerial",C132="BLPH","Aerial",C132="BRCR","Bark",C132="CASJ","Ground",C132="CAVI","Foliage",C132="CBCH","Foliage",C132="COHA","Aerial",C132="HOFI","Ground",C132="HOWR","Foliage",C132="OCWA","Foliage",C132="PSFL","Aerial",C132="PUFI","Foliage",C132="RUHU","Foliage",C132="STJA","Ground",C132="WIWA","Foliage",C132="WREN","Foliage",C132="BEWR","Foliage",C132="OATI","Foliage",C132="SPTO","Ground",C132="BUSH","Foliage",C132="WBNU","Bark",C132="DEJU","Ground",C132="LEGO","Foliage",C132="CALT","Ground")</f>
        <v>Ground</v>
      </c>
      <c r="F132" s="23" t="str" cm="1">
        <f t="array" ref="F132">_xlfn.IFS(C132="ALHU","Shrub",C132="ANHU","Tree",C132="ATFL","Cavity",C132="BLPH","Cliff",C132="BRCR","Tree",C132="CASJ","Tree",C132="CAVI","Tree",C132="CBCH","Cavity",C132="COHA","Tree",C132="HOFI","Tree",C132="HOWR","Cavity",C132="OCWA","Ground",C132="PSFL","Cavity",C132="PUFI","Tree",C132="RUHU","Tree",C132="STJA","Tree",C132="WIWA","Ground",C132="WREN","Shrub",C132="BEWR","Cavity",C132="OATI","Cavity",C132="SPTO","Ground",C132="BUSH","Tree",C132="WBNU","Cavity",C132="DEJU","Ground",C132="LEGO","Tree",C132="CALT","Shrub")</f>
        <v>Ground</v>
      </c>
      <c r="G132" s="23" t="str" cm="1">
        <f t="array" ref="G132">_xlfn.IFS(C132="ALHU","Open Woodland",C132="ANHU","Open Woodland",C132="ATFL","Open Woodland",C132="BLPH","Open Woodland",C132="BRCR","Forest",C132="CASJ","Scrub",C132="CAVI","Forest",C132="CBCH","Forest",C132="COHA","Forest",C132="HOFI","Towns",C132="HOWR","Open Woodland",C132="OCWA","Forest",C132="PSFL","Forest",C132="PUFI","Forest",C132="RUHU","Open Woodland",C132="STJA","Forest",C132="WIWA","Scrub",C132="WREN","Scrub",C132="BEWR","Open Woodland",C132="OATI","Open Woodland",C132="SPTO","Scrub",C132="BUSH","Scrub",C132="WBNU","Forest",C132="DEJU","Forest",C132="LEGO","Open Woodland",C132="CALT","Scrub")</f>
        <v>Forest</v>
      </c>
      <c r="H132" s="23">
        <v>1</v>
      </c>
      <c r="I132" s="23" t="s">
        <v>86</v>
      </c>
      <c r="J132" s="24">
        <v>16.399999999999999</v>
      </c>
      <c r="K132" s="24">
        <f>J132-$G$196</f>
        <v>16.399999999999999</v>
      </c>
      <c r="L132" t="s">
        <v>288</v>
      </c>
      <c r="M132" s="23" t="s">
        <v>222</v>
      </c>
      <c r="N132" s="23">
        <v>2775</v>
      </c>
      <c r="O132" s="23">
        <v>3.4432629874586951</v>
      </c>
      <c r="P132" s="23" cm="1">
        <f t="array" ref="P132">_xlfn.IFS(A132="FIL",1271,A132="JSP",1046,A132="LFY",225,A132="SLP",209,A132="TUP",48,A132="CCP",16,A132="PRO",225,A132="WHO",145,A132="WDP",80)</f>
        <v>209</v>
      </c>
      <c r="Q132" s="23">
        <f>LOG10(P132)</f>
        <v>2.3201462861110542</v>
      </c>
      <c r="R132" s="23">
        <v>2</v>
      </c>
      <c r="S132" s="23">
        <v>2</v>
      </c>
      <c r="T132" s="23">
        <v>6</v>
      </c>
      <c r="U132" s="23">
        <v>8</v>
      </c>
      <c r="V132" s="23">
        <v>10</v>
      </c>
      <c r="W132" s="23">
        <v>0.17499999999999999</v>
      </c>
      <c r="X132" s="23">
        <v>0.37677016130000002</v>
      </c>
      <c r="Y132" s="23">
        <v>0.29367300000000002</v>
      </c>
      <c r="Z132" s="23">
        <v>1.4434899999999999</v>
      </c>
      <c r="AA132" s="23">
        <v>1</v>
      </c>
      <c r="AB132" s="23">
        <v>10.6</v>
      </c>
      <c r="AC132" s="23">
        <f>AA132+AB132</f>
        <v>11.6</v>
      </c>
      <c r="AD132" s="23">
        <v>8</v>
      </c>
      <c r="AE132" s="23">
        <v>0.21875</v>
      </c>
      <c r="AF132" s="23">
        <f>IF(OR(AH132=1,AI132=1,AJ132=1,AK132=1,AL132=1),1,0)</f>
        <v>1</v>
      </c>
      <c r="AG132" s="23">
        <f>IF(OR(AH132=1,AI132=1,AJ132=1),1,0)</f>
        <v>1</v>
      </c>
      <c r="AH132" s="23">
        <v>1</v>
      </c>
      <c r="AI132" s="23">
        <v>0</v>
      </c>
      <c r="AJ132" s="23">
        <v>0</v>
      </c>
      <c r="AK132" s="23">
        <v>0</v>
      </c>
      <c r="AL132" s="23">
        <v>0</v>
      </c>
      <c r="AM132" s="23">
        <v>0</v>
      </c>
      <c r="AN132" s="23">
        <v>0</v>
      </c>
    </row>
    <row r="133" spans="1:40">
      <c r="A133" s="21" t="s">
        <v>9</v>
      </c>
      <c r="B133" s="21">
        <v>5</v>
      </c>
      <c r="C133" s="21" t="s">
        <v>167</v>
      </c>
      <c r="D133" s="23" t="str" cm="1">
        <f t="array" ref="D133">_xlfn.IFS(C133="ALHU","Nectarivore",C133="ANHU","Nectarivore",C133="ATFL","Insectivore",C133="BLPH","Insectivore",C133="BRCR","Insectivore",C133="CASJ","Omnivore",C133="CAVI","Insectivore",C133="CBCH","Insectivore",C133="COHA","Carnivore",C133="HOFI","Granivore",C133="HOWR","Insectivore",C133="OCWA","Insectivore",C133="PSFL","Insectivore",C133="PUFI","Granivore",C133="RUHU","Nectarivore",C133="STJA","Omnivore",C133="WIWA","Insectivore",C133="WREN","Insectivore",C133="BEWR","Insectivore",C133="OATI","Insectivore",C133="SPTO","Omnivore",C133="BUSH","Insectivore",C133="WBNU","Insectivore",C133="DEJU","Granivore",C133="LEGO","Granivore",C133="CALT","Granivore")</f>
        <v>Omnivore</v>
      </c>
      <c r="E133" s="23" t="str" cm="1">
        <f t="array" ref="E133">_xlfn.IFS(C133="ALHU","Foliage",C133="ANHU","Foliage",C133="ATFL","Aerial",C133="BLPH","Aerial",C133="BRCR","Bark",C133="CASJ","Ground",C133="CAVI","Foliage",C133="CBCH","Foliage",C133="COHA","Aerial",C133="HOFI","Ground",C133="HOWR","Foliage",C133="OCWA","Foliage",C133="PSFL","Aerial",C133="PUFI","Foliage",C133="RUHU","Foliage",C133="STJA","Ground",C133="WIWA","Foliage",C133="WREN","Foliage",C133="BEWR","Foliage",C133="OATI","Foliage",C133="SPTO","Ground",C133="BUSH","Foliage",C133="WBNU","Bark",C133="DEJU","Ground",C133="LEGO","Foliage",C133="CALT","Ground")</f>
        <v>Ground</v>
      </c>
      <c r="F133" s="23" t="str" cm="1">
        <f t="array" ref="F133">_xlfn.IFS(C133="ALHU","Shrub",C133="ANHU","Tree",C133="ATFL","Cavity",C133="BLPH","Cliff",C133="BRCR","Tree",C133="CASJ","Tree",C133="CAVI","Tree",C133="CBCH","Cavity",C133="COHA","Tree",C133="HOFI","Tree",C133="HOWR","Cavity",C133="OCWA","Ground",C133="PSFL","Cavity",C133="PUFI","Tree",C133="RUHU","Tree",C133="STJA","Tree",C133="WIWA","Ground",C133="WREN","Shrub",C133="BEWR","Cavity",C133="OATI","Cavity",C133="SPTO","Ground",C133="BUSH","Tree",C133="WBNU","Cavity",C133="DEJU","Ground",C133="LEGO","Tree",C133="CALT","Shrub")</f>
        <v>Ground</v>
      </c>
      <c r="G133" s="23" t="str" cm="1">
        <f t="array" ref="G133">_xlfn.IFS(C133="ALHU","Open Woodland",C133="ANHU","Open Woodland",C133="ATFL","Open Woodland",C133="BLPH","Open Woodland",C133="BRCR","Forest",C133="CASJ","Scrub",C133="CAVI","Forest",C133="CBCH","Forest",C133="COHA","Forest",C133="HOFI","Towns",C133="HOWR","Open Woodland",C133="OCWA","Forest",C133="PSFL","Forest",C133="PUFI","Forest",C133="RUHU","Open Woodland",C133="STJA","Forest",C133="WIWA","Scrub",C133="WREN","Scrub",C133="BEWR","Open Woodland",C133="OATI","Open Woodland",C133="SPTO","Scrub",C133="BUSH","Scrub",C133="WBNU","Forest",C133="DEJU","Forest",C133="LEGO","Open Woodland",C133="CALT","Scrub")</f>
        <v>Scrub</v>
      </c>
      <c r="H133" s="21">
        <v>4</v>
      </c>
      <c r="I133" s="21" t="s">
        <v>92</v>
      </c>
      <c r="J133" s="22">
        <v>42</v>
      </c>
      <c r="K133" s="24">
        <f>J133-$G$204</f>
        <v>42</v>
      </c>
      <c r="M133" s="21" t="s">
        <v>171</v>
      </c>
      <c r="N133" s="23">
        <v>57</v>
      </c>
      <c r="O133" s="23">
        <v>1.7558748556724915</v>
      </c>
      <c r="P133" s="23" cm="1">
        <f t="array" ref="P133">_xlfn.IFS(A133="FIL",1271,A133="JSP",1046,A133="LFY",225,A133="SLP",209,A133="TUP",48,A133="CCP",16,A133="PRO",225,A133="WHO",145,A133="WDP",80)</f>
        <v>1046</v>
      </c>
      <c r="Q133" s="23">
        <f>LOG10(P133)</f>
        <v>3.0195316845312554</v>
      </c>
      <c r="R133" s="23">
        <v>9</v>
      </c>
      <c r="S133" s="23">
        <v>2</v>
      </c>
      <c r="T133" s="23">
        <v>3</v>
      </c>
      <c r="U133" s="23">
        <v>5</v>
      </c>
      <c r="V133" s="23">
        <v>14</v>
      </c>
      <c r="W133" s="23">
        <v>0.22500000000000001</v>
      </c>
      <c r="X133" s="23">
        <v>1.654235948</v>
      </c>
      <c r="Y133" s="23">
        <v>0.65025379999999999</v>
      </c>
      <c r="Z133" s="23">
        <v>0.5796289</v>
      </c>
      <c r="AA133" s="23">
        <v>10</v>
      </c>
      <c r="AB133" s="23">
        <v>18.2</v>
      </c>
      <c r="AC133" s="23">
        <f>AA133+AB133</f>
        <v>28.2</v>
      </c>
      <c r="AD133" s="23">
        <v>43</v>
      </c>
      <c r="AE133" s="23">
        <v>0.7452677123</v>
      </c>
      <c r="AF133" s="23">
        <f>IF(OR(AH133=1,AI133=1,AJ133=1,AK133=1,AL133=1),1,0)</f>
        <v>0</v>
      </c>
      <c r="AG133" s="23">
        <f>IF(OR(AH133=1,AI133=1,AJ133=1),1,0)</f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</row>
    <row r="134" spans="1:40">
      <c r="A134" s="21" t="s">
        <v>9</v>
      </c>
      <c r="B134" s="21">
        <v>5</v>
      </c>
      <c r="C134" s="21" t="s">
        <v>96</v>
      </c>
      <c r="D134" s="23" t="str" cm="1">
        <f t="array" ref="D134">_xlfn.IFS(C134="ALHU","Nectarivore",C134="ANHU","Nectarivore",C134="ATFL","Insectivore",C134="BLPH","Insectivore",C134="BRCR","Insectivore",C134="CASJ","Omnivore",C134="CAVI","Insectivore",C134="CBCH","Insectivore",C134="COHA","Carnivore",C134="HOFI","Granivore",C134="HOWR","Insectivore",C134="OCWA","Insectivore",C134="PSFL","Insectivore",C134="PUFI","Granivore",C134="RUHU","Nectarivore",C134="STJA","Omnivore",C134="WIWA","Insectivore",C134="WREN","Insectivore",C134="BEWR","Insectivore",C134="OATI","Insectivore",C134="SPTO","Omnivore",C134="BUSH","Insectivore",C134="WBNU","Insectivore",C134="DEJU","Granivore",C134="LEGO","Granivore",C134="CALT","Granivore")</f>
        <v>Granivore</v>
      </c>
      <c r="E134" s="23" t="str" cm="1">
        <f t="array" ref="E134">_xlfn.IFS(C134="ALHU","Foliage",C134="ANHU","Foliage",C134="ATFL","Aerial",C134="BLPH","Aerial",C134="BRCR","Bark",C134="CASJ","Ground",C134="CAVI","Foliage",C134="CBCH","Foliage",C134="COHA","Aerial",C134="HOFI","Ground",C134="HOWR","Foliage",C134="OCWA","Foliage",C134="PSFL","Aerial",C134="PUFI","Foliage",C134="RUHU","Foliage",C134="STJA","Ground",C134="WIWA","Foliage",C134="WREN","Foliage",C134="BEWR","Foliage",C134="OATI","Foliage",C134="SPTO","Ground",C134="BUSH","Foliage",C134="WBNU","Bark",C134="DEJU","Ground",C134="LEGO","Foliage",C134="CALT","Ground")</f>
        <v>Ground</v>
      </c>
      <c r="F134" s="23" t="str" cm="1">
        <f t="array" ref="F134">_xlfn.IFS(C134="ALHU","Shrub",C134="ANHU","Tree",C134="ATFL","Cavity",C134="BLPH","Cliff",C134="BRCR","Tree",C134="CASJ","Tree",C134="CAVI","Tree",C134="CBCH","Cavity",C134="COHA","Tree",C134="HOFI","Tree",C134="HOWR","Cavity",C134="OCWA","Ground",C134="PSFL","Cavity",C134="PUFI","Tree",C134="RUHU","Tree",C134="STJA","Tree",C134="WIWA","Ground",C134="WREN","Shrub",C134="BEWR","Cavity",C134="OATI","Cavity",C134="SPTO","Ground",C134="BUSH","Tree",C134="WBNU","Cavity",C134="DEJU","Ground",C134="LEGO","Tree",C134="CALT","Shrub")</f>
        <v>Ground</v>
      </c>
      <c r="G134" s="23" t="str" cm="1">
        <f t="array" ref="G134">_xlfn.IFS(C134="ALHU","Open Woodland",C134="ANHU","Open Woodland",C134="ATFL","Open Woodland",C134="BLPH","Open Woodland",C134="BRCR","Forest",C134="CASJ","Scrub",C134="CAVI","Forest",C134="CBCH","Forest",C134="COHA","Forest",C134="HOFI","Towns",C134="HOWR","Open Woodland",C134="OCWA","Forest",C134="PSFL","Forest",C134="PUFI","Forest",C134="RUHU","Open Woodland",C134="STJA","Forest",C134="WIWA","Scrub",C134="WREN","Scrub",C134="BEWR","Open Woodland",C134="OATI","Open Woodland",C134="SPTO","Scrub",C134="BUSH","Scrub",C134="WBNU","Forest",C134="DEJU","Forest",C134="LEGO","Open Woodland",C134="CALT","Scrub")</f>
        <v>Forest</v>
      </c>
      <c r="H134" s="21">
        <v>4</v>
      </c>
      <c r="I134" s="21" t="s">
        <v>92</v>
      </c>
      <c r="J134" s="22">
        <v>16</v>
      </c>
      <c r="K134" s="24">
        <f>J134-$G$196</f>
        <v>16</v>
      </c>
      <c r="M134" s="21" t="s">
        <v>154</v>
      </c>
      <c r="N134" s="23">
        <v>57</v>
      </c>
      <c r="O134" s="23">
        <v>1.7558748556724915</v>
      </c>
      <c r="P134" s="23" cm="1">
        <f t="array" ref="P134">_xlfn.IFS(A134="FIL",1271,A134="JSP",1046,A134="LFY",225,A134="SLP",209,A134="TUP",48,A134="CCP",16,A134="PRO",225,A134="WHO",145,A134="WDP",80)</f>
        <v>1046</v>
      </c>
      <c r="Q134" s="23">
        <f>LOG10(P134)</f>
        <v>3.0195316845312554</v>
      </c>
      <c r="R134" s="23">
        <v>9</v>
      </c>
      <c r="S134" s="23">
        <v>2</v>
      </c>
      <c r="T134" s="23">
        <v>3</v>
      </c>
      <c r="U134" s="23">
        <v>5</v>
      </c>
      <c r="V134" s="23">
        <v>14</v>
      </c>
      <c r="W134" s="23">
        <v>0.22500000000000001</v>
      </c>
      <c r="X134" s="23">
        <v>1.654235948</v>
      </c>
      <c r="Y134" s="23">
        <v>0.65025379999999999</v>
      </c>
      <c r="Z134" s="23">
        <v>0.5796289</v>
      </c>
      <c r="AA134" s="23">
        <v>10</v>
      </c>
      <c r="AB134" s="23">
        <v>18.2</v>
      </c>
      <c r="AC134" s="23">
        <f>AA134+AB134</f>
        <v>28.2</v>
      </c>
      <c r="AD134" s="23">
        <v>43</v>
      </c>
      <c r="AE134" s="23">
        <v>0.7452677123</v>
      </c>
      <c r="AF134" s="23">
        <f>IF(OR(AH134=1,AI134=1,AJ134=1,AK134=1,AL134=1),1,0)</f>
        <v>0</v>
      </c>
      <c r="AG134" s="23">
        <f>IF(OR(AH134=1,AI134=1,AJ134=1),1,0)</f>
        <v>0</v>
      </c>
      <c r="AH134" s="23">
        <v>0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0</v>
      </c>
    </row>
    <row r="135" spans="1:40">
      <c r="A135" s="21" t="s">
        <v>9</v>
      </c>
      <c r="B135" s="23">
        <v>5</v>
      </c>
      <c r="C135" s="21" t="s">
        <v>96</v>
      </c>
      <c r="D135" s="23" t="str" cm="1">
        <f t="array" ref="D135">_xlfn.IFS(C135="ALHU","Nectarivore",C135="ANHU","Nectarivore",C135="ATFL","Insectivore",C135="BLPH","Insectivore",C135="BRCR","Insectivore",C135="CASJ","Omnivore",C135="CAVI","Insectivore",C135="CBCH","Insectivore",C135="COHA","Carnivore",C135="HOFI","Granivore",C135="HOWR","Insectivore",C135="OCWA","Insectivore",C135="PSFL","Insectivore",C135="PUFI","Granivore",C135="RUHU","Nectarivore",C135="STJA","Omnivore",C135="WIWA","Insectivore",C135="WREN","Insectivore",C135="BEWR","Insectivore",C135="OATI","Insectivore",C135="SPTO","Omnivore",C135="BUSH","Insectivore",C135="WBNU","Insectivore",C135="DEJU","Granivore",C135="LEGO","Granivore",C135="CALT","Granivore")</f>
        <v>Granivore</v>
      </c>
      <c r="E135" s="23" t="str" cm="1">
        <f t="array" ref="E135">_xlfn.IFS(C135="ALHU","Foliage",C135="ANHU","Foliage",C135="ATFL","Aerial",C135="BLPH","Aerial",C135="BRCR","Bark",C135="CASJ","Ground",C135="CAVI","Foliage",C135="CBCH","Foliage",C135="COHA","Aerial",C135="HOFI","Ground",C135="HOWR","Foliage",C135="OCWA","Foliage",C135="PSFL","Aerial",C135="PUFI","Foliage",C135="RUHU","Foliage",C135="STJA","Ground",C135="WIWA","Foliage",C135="WREN","Foliage",C135="BEWR","Foliage",C135="OATI","Foliage",C135="SPTO","Ground",C135="BUSH","Foliage",C135="WBNU","Bark",C135="DEJU","Ground",C135="LEGO","Foliage",C135="CALT","Ground")</f>
        <v>Ground</v>
      </c>
      <c r="F135" s="23" t="str" cm="1">
        <f t="array" ref="F135">_xlfn.IFS(C135="ALHU","Shrub",C135="ANHU","Tree",C135="ATFL","Cavity",C135="BLPH","Cliff",C135="BRCR","Tree",C135="CASJ","Tree",C135="CAVI","Tree",C135="CBCH","Cavity",C135="COHA","Tree",C135="HOFI","Tree",C135="HOWR","Cavity",C135="OCWA","Ground",C135="PSFL","Cavity",C135="PUFI","Tree",C135="RUHU","Tree",C135="STJA","Tree",C135="WIWA","Ground",C135="WREN","Shrub",C135="BEWR","Cavity",C135="OATI","Cavity",C135="SPTO","Ground",C135="BUSH","Tree",C135="WBNU","Cavity",C135="DEJU","Ground",C135="LEGO","Tree",C135="CALT","Shrub")</f>
        <v>Ground</v>
      </c>
      <c r="G135" s="23" t="str" cm="1">
        <f t="array" ref="G135">_xlfn.IFS(C135="ALHU","Open Woodland",C135="ANHU","Open Woodland",C135="ATFL","Open Woodland",C135="BLPH","Open Woodland",C135="BRCR","Forest",C135="CASJ","Scrub",C135="CAVI","Forest",C135="CBCH","Forest",C135="COHA","Forest",C135="HOFI","Towns",C135="HOWR","Open Woodland",C135="OCWA","Forest",C135="PSFL","Forest",C135="PUFI","Forest",C135="RUHU","Open Woodland",C135="STJA","Forest",C135="WIWA","Scrub",C135="WREN","Scrub",C135="BEWR","Open Woodland",C135="OATI","Open Woodland",C135="SPTO","Scrub",C135="BUSH","Scrub",C135="WBNU","Forest",C135="DEJU","Forest",C135="LEGO","Open Woodland",C135="CALT","Scrub")</f>
        <v>Forest</v>
      </c>
      <c r="H135" s="21">
        <v>4</v>
      </c>
      <c r="I135" s="21" t="s">
        <v>92</v>
      </c>
      <c r="J135" s="22">
        <v>20</v>
      </c>
      <c r="K135" s="24">
        <f>J135-$G$196</f>
        <v>20</v>
      </c>
      <c r="M135" s="21" t="s">
        <v>155</v>
      </c>
      <c r="N135" s="23">
        <v>57</v>
      </c>
      <c r="O135" s="23">
        <v>1.7558748556724915</v>
      </c>
      <c r="P135" s="23" cm="1">
        <f t="array" ref="P135">_xlfn.IFS(A135="FIL",1271,A135="JSP",1046,A135="LFY",225,A135="SLP",209,A135="TUP",48,A135="CCP",16,A135="PRO",225,A135="WHO",145,A135="WDP",80)</f>
        <v>1046</v>
      </c>
      <c r="Q135" s="23">
        <f>LOG10(P135)</f>
        <v>3.0195316845312554</v>
      </c>
      <c r="R135" s="23">
        <v>9</v>
      </c>
      <c r="S135" s="23">
        <v>2</v>
      </c>
      <c r="T135" s="23">
        <v>3</v>
      </c>
      <c r="U135" s="23">
        <v>5</v>
      </c>
      <c r="V135" s="23">
        <v>14</v>
      </c>
      <c r="W135" s="23">
        <v>0.22500000000000001</v>
      </c>
      <c r="X135" s="23">
        <v>1.654235948</v>
      </c>
      <c r="Y135" s="23">
        <v>0.65025379999999999</v>
      </c>
      <c r="Z135" s="23">
        <v>0.5796289</v>
      </c>
      <c r="AA135" s="23">
        <v>10</v>
      </c>
      <c r="AB135" s="23">
        <v>18.2</v>
      </c>
      <c r="AC135" s="23">
        <f>AA135+AB135</f>
        <v>28.2</v>
      </c>
      <c r="AD135" s="23">
        <v>43</v>
      </c>
      <c r="AE135" s="23">
        <v>0.7452677123</v>
      </c>
      <c r="AF135" s="23">
        <f>IF(OR(AH135=1,AI135=1,AJ135=1,AK135=1,AL135=1),1,0)</f>
        <v>0</v>
      </c>
      <c r="AG135" s="23">
        <f>IF(OR(AH135=1,AI135=1,AJ135=1),1,0)</f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</row>
    <row r="136" spans="1:40">
      <c r="A136" s="21" t="s">
        <v>9</v>
      </c>
      <c r="B136" s="21">
        <v>5</v>
      </c>
      <c r="C136" s="21" t="s">
        <v>96</v>
      </c>
      <c r="D136" s="23" t="str" cm="1">
        <f t="array" ref="D136">_xlfn.IFS(C136="ALHU","Nectarivore",C136="ANHU","Nectarivore",C136="ATFL","Insectivore",C136="BLPH","Insectivore",C136="BRCR","Insectivore",C136="CASJ","Omnivore",C136="CAVI","Insectivore",C136="CBCH","Insectivore",C136="COHA","Carnivore",C136="HOFI","Granivore",C136="HOWR","Insectivore",C136="OCWA","Insectivore",C136="PSFL","Insectivore",C136="PUFI","Granivore",C136="RUHU","Nectarivore",C136="STJA","Omnivore",C136="WIWA","Insectivore",C136="WREN","Insectivore",C136="BEWR","Insectivore",C136="OATI","Insectivore",C136="SPTO","Omnivore",C136="BUSH","Insectivore",C136="WBNU","Insectivore",C136="DEJU","Granivore",C136="LEGO","Granivore",C136="CALT","Granivore")</f>
        <v>Granivore</v>
      </c>
      <c r="E136" s="23" t="str" cm="1">
        <f t="array" ref="E136">_xlfn.IFS(C136="ALHU","Foliage",C136="ANHU","Foliage",C136="ATFL","Aerial",C136="BLPH","Aerial",C136="BRCR","Bark",C136="CASJ","Ground",C136="CAVI","Foliage",C136="CBCH","Foliage",C136="COHA","Aerial",C136="HOFI","Ground",C136="HOWR","Foliage",C136="OCWA","Foliage",C136="PSFL","Aerial",C136="PUFI","Foliage",C136="RUHU","Foliage",C136="STJA","Ground",C136="WIWA","Foliage",C136="WREN","Foliage",C136="BEWR","Foliage",C136="OATI","Foliage",C136="SPTO","Ground",C136="BUSH","Foliage",C136="WBNU","Bark",C136="DEJU","Ground",C136="LEGO","Foliage",C136="CALT","Ground")</f>
        <v>Ground</v>
      </c>
      <c r="F136" s="23" t="str" cm="1">
        <f t="array" ref="F136">_xlfn.IFS(C136="ALHU","Shrub",C136="ANHU","Tree",C136="ATFL","Cavity",C136="BLPH","Cliff",C136="BRCR","Tree",C136="CASJ","Tree",C136="CAVI","Tree",C136="CBCH","Cavity",C136="COHA","Tree",C136="HOFI","Tree",C136="HOWR","Cavity",C136="OCWA","Ground",C136="PSFL","Cavity",C136="PUFI","Tree",C136="RUHU","Tree",C136="STJA","Tree",C136="WIWA","Ground",C136="WREN","Shrub",C136="BEWR","Cavity",C136="OATI","Cavity",C136="SPTO","Ground",C136="BUSH","Tree",C136="WBNU","Cavity",C136="DEJU","Ground",C136="LEGO","Tree",C136="CALT","Shrub")</f>
        <v>Ground</v>
      </c>
      <c r="G136" s="23" t="str" cm="1">
        <f t="array" ref="G136">_xlfn.IFS(C136="ALHU","Open Woodland",C136="ANHU","Open Woodland",C136="ATFL","Open Woodland",C136="BLPH","Open Woodland",C136="BRCR","Forest",C136="CASJ","Scrub",C136="CAVI","Forest",C136="CBCH","Forest",C136="COHA","Forest",C136="HOFI","Towns",C136="HOWR","Open Woodland",C136="OCWA","Forest",C136="PSFL","Forest",C136="PUFI","Forest",C136="RUHU","Open Woodland",C136="STJA","Forest",C136="WIWA","Scrub",C136="WREN","Scrub",C136="BEWR","Open Woodland",C136="OATI","Open Woodland",C136="SPTO","Scrub",C136="BUSH","Scrub",C136="WBNU","Forest",C136="DEJU","Forest",C136="LEGO","Open Woodland",C136="CALT","Scrub")</f>
        <v>Forest</v>
      </c>
      <c r="H136" s="21">
        <v>1</v>
      </c>
      <c r="I136" s="21" t="s">
        <v>88</v>
      </c>
      <c r="J136" s="22">
        <v>20</v>
      </c>
      <c r="K136" s="24">
        <f>J136-$G$196</f>
        <v>20</v>
      </c>
      <c r="M136" s="21" t="s">
        <v>156</v>
      </c>
      <c r="N136" s="23">
        <v>57</v>
      </c>
      <c r="O136" s="23">
        <v>1.7558748556724915</v>
      </c>
      <c r="P136" s="23" cm="1">
        <f t="array" ref="P136">_xlfn.IFS(A136="FIL",1271,A136="JSP",1046,A136="LFY",225,A136="SLP",209,A136="TUP",48,A136="CCP",16,A136="PRO",225,A136="WHO",145,A136="WDP",80)</f>
        <v>1046</v>
      </c>
      <c r="Q136" s="23">
        <f>LOG10(P136)</f>
        <v>3.0195316845312554</v>
      </c>
      <c r="R136" s="23">
        <v>9</v>
      </c>
      <c r="S136" s="23">
        <v>2</v>
      </c>
      <c r="T136" s="23">
        <v>3</v>
      </c>
      <c r="U136" s="23">
        <v>5</v>
      </c>
      <c r="V136" s="23">
        <v>14</v>
      </c>
      <c r="W136" s="23">
        <v>0.22500000000000001</v>
      </c>
      <c r="X136" s="23">
        <v>1.654235948</v>
      </c>
      <c r="Y136" s="23">
        <v>0.65025379999999999</v>
      </c>
      <c r="Z136" s="23">
        <v>0.5796289</v>
      </c>
      <c r="AA136" s="23">
        <v>10</v>
      </c>
      <c r="AB136" s="23">
        <v>18.2</v>
      </c>
      <c r="AC136" s="23">
        <f>AA136+AB136</f>
        <v>28.2</v>
      </c>
      <c r="AD136" s="23">
        <v>43</v>
      </c>
      <c r="AE136" s="23">
        <v>0.7452677123</v>
      </c>
      <c r="AF136" s="23">
        <f>IF(OR(AH136=1,AI136=1,AJ136=1,AK136=1,AL136=1),1,0)</f>
        <v>0</v>
      </c>
      <c r="AG136" s="23">
        <f>IF(OR(AH136=1,AI136=1,AJ136=1),1,0)</f>
        <v>0</v>
      </c>
      <c r="AH136" s="23">
        <v>0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</row>
    <row r="137" spans="1:40">
      <c r="A137" s="21" t="s">
        <v>9</v>
      </c>
      <c r="B137" s="23">
        <v>5</v>
      </c>
      <c r="C137" s="21" t="s">
        <v>96</v>
      </c>
      <c r="D137" s="23" t="str" cm="1">
        <f t="array" ref="D137">_xlfn.IFS(C137="ALHU","Nectarivore",C137="ANHU","Nectarivore",C137="ATFL","Insectivore",C137="BLPH","Insectivore",C137="BRCR","Insectivore",C137="CASJ","Omnivore",C137="CAVI","Insectivore",C137="CBCH","Insectivore",C137="COHA","Carnivore",C137="HOFI","Granivore",C137="HOWR","Insectivore",C137="OCWA","Insectivore",C137="PSFL","Insectivore",C137="PUFI","Granivore",C137="RUHU","Nectarivore",C137="STJA","Omnivore",C137="WIWA","Insectivore",C137="WREN","Insectivore",C137="BEWR","Insectivore",C137="OATI","Insectivore",C137="SPTO","Omnivore",C137="BUSH","Insectivore",C137="WBNU","Insectivore",C137="DEJU","Granivore",C137="LEGO","Granivore",C137="CALT","Granivore")</f>
        <v>Granivore</v>
      </c>
      <c r="E137" s="23" t="str" cm="1">
        <f t="array" ref="E137">_xlfn.IFS(C137="ALHU","Foliage",C137="ANHU","Foliage",C137="ATFL","Aerial",C137="BLPH","Aerial",C137="BRCR","Bark",C137="CASJ","Ground",C137="CAVI","Foliage",C137="CBCH","Foliage",C137="COHA","Aerial",C137="HOFI","Ground",C137="HOWR","Foliage",C137="OCWA","Foliage",C137="PSFL","Aerial",C137="PUFI","Foliage",C137="RUHU","Foliage",C137="STJA","Ground",C137="WIWA","Foliage",C137="WREN","Foliage",C137="BEWR","Foliage",C137="OATI","Foliage",C137="SPTO","Ground",C137="BUSH","Foliage",C137="WBNU","Bark",C137="DEJU","Ground",C137="LEGO","Foliage",C137="CALT","Ground")</f>
        <v>Ground</v>
      </c>
      <c r="F137" s="23" t="str" cm="1">
        <f t="array" ref="F137">_xlfn.IFS(C137="ALHU","Shrub",C137="ANHU","Tree",C137="ATFL","Cavity",C137="BLPH","Cliff",C137="BRCR","Tree",C137="CASJ","Tree",C137="CAVI","Tree",C137="CBCH","Cavity",C137="COHA","Tree",C137="HOFI","Tree",C137="HOWR","Cavity",C137="OCWA","Ground",C137="PSFL","Cavity",C137="PUFI","Tree",C137="RUHU","Tree",C137="STJA","Tree",C137="WIWA","Ground",C137="WREN","Shrub",C137="BEWR","Cavity",C137="OATI","Cavity",C137="SPTO","Ground",C137="BUSH","Tree",C137="WBNU","Cavity",C137="DEJU","Ground",C137="LEGO","Tree",C137="CALT","Shrub")</f>
        <v>Ground</v>
      </c>
      <c r="G137" s="23" t="str" cm="1">
        <f t="array" ref="G137">_xlfn.IFS(C137="ALHU","Open Woodland",C137="ANHU","Open Woodland",C137="ATFL","Open Woodland",C137="BLPH","Open Woodland",C137="BRCR","Forest",C137="CASJ","Scrub",C137="CAVI","Forest",C137="CBCH","Forest",C137="COHA","Forest",C137="HOFI","Towns",C137="HOWR","Open Woodland",C137="OCWA","Forest",C137="PSFL","Forest",C137="PUFI","Forest",C137="RUHU","Open Woodland",C137="STJA","Forest",C137="WIWA","Scrub",C137="WREN","Scrub",C137="BEWR","Open Woodland",C137="OATI","Open Woodland",C137="SPTO","Scrub",C137="BUSH","Scrub",C137="WBNU","Forest",C137="DEJU","Forest",C137="LEGO","Open Woodland",C137="CALT","Scrub")</f>
        <v>Forest</v>
      </c>
      <c r="H137" s="21">
        <v>1</v>
      </c>
      <c r="I137" s="21" t="s">
        <v>88</v>
      </c>
      <c r="J137" s="22">
        <v>18</v>
      </c>
      <c r="K137" s="24">
        <f>J137-$G$196</f>
        <v>18</v>
      </c>
      <c r="M137" s="21" t="s">
        <v>157</v>
      </c>
      <c r="N137" s="23">
        <v>57</v>
      </c>
      <c r="O137" s="23">
        <v>1.7558748556724915</v>
      </c>
      <c r="P137" s="23" cm="1">
        <f t="array" ref="P137">_xlfn.IFS(A137="FIL",1271,A137="JSP",1046,A137="LFY",225,A137="SLP",209,A137="TUP",48,A137="CCP",16,A137="PRO",225,A137="WHO",145,A137="WDP",80)</f>
        <v>1046</v>
      </c>
      <c r="Q137" s="23">
        <f>LOG10(P137)</f>
        <v>3.0195316845312554</v>
      </c>
      <c r="R137" s="23">
        <v>9</v>
      </c>
      <c r="S137" s="23">
        <v>2</v>
      </c>
      <c r="T137" s="23">
        <v>3</v>
      </c>
      <c r="U137" s="23">
        <v>5</v>
      </c>
      <c r="V137" s="23">
        <v>14</v>
      </c>
      <c r="W137" s="23">
        <v>0.22500000000000001</v>
      </c>
      <c r="X137" s="23">
        <v>1.654235948</v>
      </c>
      <c r="Y137" s="23">
        <v>0.65025379999999999</v>
      </c>
      <c r="Z137" s="23">
        <v>0.5796289</v>
      </c>
      <c r="AA137" s="23">
        <v>10</v>
      </c>
      <c r="AB137" s="23">
        <v>18.2</v>
      </c>
      <c r="AC137" s="23">
        <f>AA137+AB137</f>
        <v>28.2</v>
      </c>
      <c r="AD137" s="23">
        <v>43</v>
      </c>
      <c r="AE137" s="23">
        <v>0.7452677123</v>
      </c>
      <c r="AF137" s="23">
        <f>IF(OR(AH137=1,AI137=1,AJ137=1,AK137=1,AL137=1),1,0)</f>
        <v>0</v>
      </c>
      <c r="AG137" s="23">
        <f>IF(OR(AH137=1,AI137=1,AJ137=1),1,0)</f>
        <v>0</v>
      </c>
      <c r="AH137" s="23">
        <v>0</v>
      </c>
      <c r="AI137" s="23">
        <v>0</v>
      </c>
      <c r="AJ137" s="23">
        <v>0</v>
      </c>
      <c r="AK137" s="23">
        <v>0</v>
      </c>
      <c r="AL137" s="23">
        <v>0</v>
      </c>
      <c r="AM137" s="23">
        <v>0</v>
      </c>
      <c r="AN137" s="23">
        <v>0</v>
      </c>
    </row>
    <row r="138" spans="1:40">
      <c r="A138" s="21" t="s">
        <v>9</v>
      </c>
      <c r="B138" s="21">
        <v>5</v>
      </c>
      <c r="C138" s="21" t="s">
        <v>96</v>
      </c>
      <c r="D138" s="23" t="str" cm="1">
        <f t="array" ref="D138">_xlfn.IFS(C138="ALHU","Nectarivore",C138="ANHU","Nectarivore",C138="ATFL","Insectivore",C138="BLPH","Insectivore",C138="BRCR","Insectivore",C138="CASJ","Omnivore",C138="CAVI","Insectivore",C138="CBCH","Insectivore",C138="COHA","Carnivore",C138="HOFI","Granivore",C138="HOWR","Insectivore",C138="OCWA","Insectivore",C138="PSFL","Insectivore",C138="PUFI","Granivore",C138="RUHU","Nectarivore",C138="STJA","Omnivore",C138="WIWA","Insectivore",C138="WREN","Insectivore",C138="BEWR","Insectivore",C138="OATI","Insectivore",C138="SPTO","Omnivore",C138="BUSH","Insectivore",C138="WBNU","Insectivore",C138="DEJU","Granivore",C138="LEGO","Granivore",C138="CALT","Granivore")</f>
        <v>Granivore</v>
      </c>
      <c r="E138" s="23" t="str" cm="1">
        <f t="array" ref="E138">_xlfn.IFS(C138="ALHU","Foliage",C138="ANHU","Foliage",C138="ATFL","Aerial",C138="BLPH","Aerial",C138="BRCR","Bark",C138="CASJ","Ground",C138="CAVI","Foliage",C138="CBCH","Foliage",C138="COHA","Aerial",C138="HOFI","Ground",C138="HOWR","Foliage",C138="OCWA","Foliage",C138="PSFL","Aerial",C138="PUFI","Foliage",C138="RUHU","Foliage",C138="STJA","Ground",C138="WIWA","Foliage",C138="WREN","Foliage",C138="BEWR","Foliage",C138="OATI","Foliage",C138="SPTO","Ground",C138="BUSH","Foliage",C138="WBNU","Bark",C138="DEJU","Ground",C138="LEGO","Foliage",C138="CALT","Ground")</f>
        <v>Ground</v>
      </c>
      <c r="F138" s="23" t="str" cm="1">
        <f t="array" ref="F138">_xlfn.IFS(C138="ALHU","Shrub",C138="ANHU","Tree",C138="ATFL","Cavity",C138="BLPH","Cliff",C138="BRCR","Tree",C138="CASJ","Tree",C138="CAVI","Tree",C138="CBCH","Cavity",C138="COHA","Tree",C138="HOFI","Tree",C138="HOWR","Cavity",C138="OCWA","Ground",C138="PSFL","Cavity",C138="PUFI","Tree",C138="RUHU","Tree",C138="STJA","Tree",C138="WIWA","Ground",C138="WREN","Shrub",C138="BEWR","Cavity",C138="OATI","Cavity",C138="SPTO","Ground",C138="BUSH","Tree",C138="WBNU","Cavity",C138="DEJU","Ground",C138="LEGO","Tree",C138="CALT","Shrub")</f>
        <v>Ground</v>
      </c>
      <c r="G138" s="23" t="str" cm="1">
        <f t="array" ref="G138">_xlfn.IFS(C138="ALHU","Open Woodland",C138="ANHU","Open Woodland",C138="ATFL","Open Woodland",C138="BLPH","Open Woodland",C138="BRCR","Forest",C138="CASJ","Scrub",C138="CAVI","Forest",C138="CBCH","Forest",C138="COHA","Forest",C138="HOFI","Towns",C138="HOWR","Open Woodland",C138="OCWA","Forest",C138="PSFL","Forest",C138="PUFI","Forest",C138="RUHU","Open Woodland",C138="STJA","Forest",C138="WIWA","Scrub",C138="WREN","Scrub",C138="BEWR","Open Woodland",C138="OATI","Open Woodland",C138="SPTO","Scrub",C138="BUSH","Scrub",C138="WBNU","Forest",C138="DEJU","Forest",C138="LEGO","Open Woodland",C138="CALT","Scrub")</f>
        <v>Forest</v>
      </c>
      <c r="H138" s="21">
        <v>1</v>
      </c>
      <c r="I138" s="21" t="s">
        <v>88</v>
      </c>
      <c r="J138" s="22">
        <v>14</v>
      </c>
      <c r="K138" s="24">
        <f>J138-$G$196</f>
        <v>14</v>
      </c>
      <c r="M138" s="21" t="s">
        <v>158</v>
      </c>
      <c r="N138" s="23">
        <v>57</v>
      </c>
      <c r="O138" s="23">
        <v>1.7558748556724915</v>
      </c>
      <c r="P138" s="23" cm="1">
        <f t="array" ref="P138">_xlfn.IFS(A138="FIL",1271,A138="JSP",1046,A138="LFY",225,A138="SLP",209,A138="TUP",48,A138="CCP",16,A138="PRO",225,A138="WHO",145,A138="WDP",80)</f>
        <v>1046</v>
      </c>
      <c r="Q138" s="23">
        <f>LOG10(P138)</f>
        <v>3.0195316845312554</v>
      </c>
      <c r="R138" s="23">
        <v>9</v>
      </c>
      <c r="S138" s="23">
        <v>2</v>
      </c>
      <c r="T138" s="23">
        <v>3</v>
      </c>
      <c r="U138" s="23">
        <v>5</v>
      </c>
      <c r="V138" s="23">
        <v>14</v>
      </c>
      <c r="W138" s="23">
        <v>0.22500000000000001</v>
      </c>
      <c r="X138" s="23">
        <v>1.654235948</v>
      </c>
      <c r="Y138" s="23">
        <v>0.65025379999999999</v>
      </c>
      <c r="Z138" s="23">
        <v>0.5796289</v>
      </c>
      <c r="AA138" s="23">
        <v>10</v>
      </c>
      <c r="AB138" s="23">
        <v>18.2</v>
      </c>
      <c r="AC138" s="23">
        <f>AA138+AB138</f>
        <v>28.2</v>
      </c>
      <c r="AD138" s="23">
        <v>43</v>
      </c>
      <c r="AE138" s="23">
        <v>0.7452677123</v>
      </c>
      <c r="AF138" s="23">
        <f>IF(OR(AH138=1,AI138=1,AJ138=1,AK138=1,AL138=1),1,0)</f>
        <v>0</v>
      </c>
      <c r="AG138" s="23">
        <f>IF(OR(AH138=1,AI138=1,AJ138=1),1,0)</f>
        <v>0</v>
      </c>
      <c r="AH138" s="23">
        <v>0</v>
      </c>
      <c r="AI138" s="23">
        <v>0</v>
      </c>
      <c r="AJ138" s="23">
        <v>0</v>
      </c>
      <c r="AK138" s="23">
        <v>0</v>
      </c>
      <c r="AL138" s="23">
        <v>0</v>
      </c>
      <c r="AM138" s="23">
        <v>0</v>
      </c>
      <c r="AN138" s="23">
        <v>0</v>
      </c>
    </row>
    <row r="139" spans="1:40">
      <c r="A139" s="21" t="s">
        <v>9</v>
      </c>
      <c r="B139" s="23">
        <v>5</v>
      </c>
      <c r="C139" s="21" t="s">
        <v>96</v>
      </c>
      <c r="D139" s="23" t="str" cm="1">
        <f t="array" ref="D139">_xlfn.IFS(C139="ALHU","Nectarivore",C139="ANHU","Nectarivore",C139="ATFL","Insectivore",C139="BLPH","Insectivore",C139="BRCR","Insectivore",C139="CASJ","Omnivore",C139="CAVI","Insectivore",C139="CBCH","Insectivore",C139="COHA","Carnivore",C139="HOFI","Granivore",C139="HOWR","Insectivore",C139="OCWA","Insectivore",C139="PSFL","Insectivore",C139="PUFI","Granivore",C139="RUHU","Nectarivore",C139="STJA","Omnivore",C139="WIWA","Insectivore",C139="WREN","Insectivore",C139="BEWR","Insectivore",C139="OATI","Insectivore",C139="SPTO","Omnivore",C139="BUSH","Insectivore",C139="WBNU","Insectivore",C139="DEJU","Granivore",C139="LEGO","Granivore",C139="CALT","Granivore")</f>
        <v>Granivore</v>
      </c>
      <c r="E139" s="23" t="str" cm="1">
        <f t="array" ref="E139">_xlfn.IFS(C139="ALHU","Foliage",C139="ANHU","Foliage",C139="ATFL","Aerial",C139="BLPH","Aerial",C139="BRCR","Bark",C139="CASJ","Ground",C139="CAVI","Foliage",C139="CBCH","Foliage",C139="COHA","Aerial",C139="HOFI","Ground",C139="HOWR","Foliage",C139="OCWA","Foliage",C139="PSFL","Aerial",C139="PUFI","Foliage",C139="RUHU","Foliage",C139="STJA","Ground",C139="WIWA","Foliage",C139="WREN","Foliage",C139="BEWR","Foliage",C139="OATI","Foliage",C139="SPTO","Ground",C139="BUSH","Foliage",C139="WBNU","Bark",C139="DEJU","Ground",C139="LEGO","Foliage",C139="CALT","Ground")</f>
        <v>Ground</v>
      </c>
      <c r="F139" s="23" t="str" cm="1">
        <f t="array" ref="F139">_xlfn.IFS(C139="ALHU","Shrub",C139="ANHU","Tree",C139="ATFL","Cavity",C139="BLPH","Cliff",C139="BRCR","Tree",C139="CASJ","Tree",C139="CAVI","Tree",C139="CBCH","Cavity",C139="COHA","Tree",C139="HOFI","Tree",C139="HOWR","Cavity",C139="OCWA","Ground",C139="PSFL","Cavity",C139="PUFI","Tree",C139="RUHU","Tree",C139="STJA","Tree",C139="WIWA","Ground",C139="WREN","Shrub",C139="BEWR","Cavity",C139="OATI","Cavity",C139="SPTO","Ground",C139="BUSH","Tree",C139="WBNU","Cavity",C139="DEJU","Ground",C139="LEGO","Tree",C139="CALT","Shrub")</f>
        <v>Ground</v>
      </c>
      <c r="G139" s="23" t="str" cm="1">
        <f t="array" ref="G139">_xlfn.IFS(C139="ALHU","Open Woodland",C139="ANHU","Open Woodland",C139="ATFL","Open Woodland",C139="BLPH","Open Woodland",C139="BRCR","Forest",C139="CASJ","Scrub",C139="CAVI","Forest",C139="CBCH","Forest",C139="COHA","Forest",C139="HOFI","Towns",C139="HOWR","Open Woodland",C139="OCWA","Forest",C139="PSFL","Forest",C139="PUFI","Forest",C139="RUHU","Open Woodland",C139="STJA","Forest",C139="WIWA","Scrub",C139="WREN","Scrub",C139="BEWR","Open Woodland",C139="OATI","Open Woodland",C139="SPTO","Scrub",C139="BUSH","Scrub",C139="WBNU","Forest",C139="DEJU","Forest",C139="LEGO","Open Woodland",C139="CALT","Scrub")</f>
        <v>Forest</v>
      </c>
      <c r="H139" s="21">
        <v>1</v>
      </c>
      <c r="I139" s="21" t="s">
        <v>88</v>
      </c>
      <c r="J139" s="22">
        <v>18</v>
      </c>
      <c r="K139" s="24">
        <f>J139-$G$196</f>
        <v>18</v>
      </c>
      <c r="M139" s="21" t="s">
        <v>159</v>
      </c>
      <c r="N139" s="23">
        <v>57</v>
      </c>
      <c r="O139" s="23">
        <v>1.7558748556724915</v>
      </c>
      <c r="P139" s="23" cm="1">
        <f t="array" ref="P139">_xlfn.IFS(A139="FIL",1271,A139="JSP",1046,A139="LFY",225,A139="SLP",209,A139="TUP",48,A139="CCP",16,A139="PRO",225,A139="WHO",145,A139="WDP",80)</f>
        <v>1046</v>
      </c>
      <c r="Q139" s="23">
        <f>LOG10(P139)</f>
        <v>3.0195316845312554</v>
      </c>
      <c r="R139" s="23">
        <v>9</v>
      </c>
      <c r="S139" s="23">
        <v>2</v>
      </c>
      <c r="T139" s="23">
        <v>3</v>
      </c>
      <c r="U139" s="23">
        <v>5</v>
      </c>
      <c r="V139" s="23">
        <v>14</v>
      </c>
      <c r="W139" s="23">
        <v>0.22500000000000001</v>
      </c>
      <c r="X139" s="23">
        <v>1.654235948</v>
      </c>
      <c r="Y139" s="23">
        <v>0.65025379999999999</v>
      </c>
      <c r="Z139" s="23">
        <v>0.5796289</v>
      </c>
      <c r="AA139" s="23">
        <v>10</v>
      </c>
      <c r="AB139" s="23">
        <v>18.2</v>
      </c>
      <c r="AC139" s="23">
        <f>AA139+AB139</f>
        <v>28.2</v>
      </c>
      <c r="AD139" s="23">
        <v>43</v>
      </c>
      <c r="AE139" s="23">
        <v>0.7452677123</v>
      </c>
      <c r="AF139" s="23">
        <f>IF(OR(AH139=1,AI139=1,AJ139=1,AK139=1,AL139=1),1,0)</f>
        <v>0</v>
      </c>
      <c r="AG139" s="23">
        <f>IF(OR(AH139=1,AI139=1,AJ139=1),1,0)</f>
        <v>0</v>
      </c>
      <c r="AH139" s="23">
        <v>0</v>
      </c>
      <c r="AI139" s="23">
        <v>0</v>
      </c>
      <c r="AJ139" s="23">
        <v>0</v>
      </c>
      <c r="AK139" s="23">
        <v>0</v>
      </c>
      <c r="AL139" s="23">
        <v>0</v>
      </c>
      <c r="AM139" s="23">
        <v>0</v>
      </c>
      <c r="AN139" s="23">
        <v>0</v>
      </c>
    </row>
    <row r="140" spans="1:40">
      <c r="A140" s="21" t="s">
        <v>9</v>
      </c>
      <c r="B140" s="21">
        <v>5</v>
      </c>
      <c r="C140" s="21" t="s">
        <v>96</v>
      </c>
      <c r="D140" s="23" t="str" cm="1">
        <f t="array" ref="D140">_xlfn.IFS(C140="ALHU","Nectarivore",C140="ANHU","Nectarivore",C140="ATFL","Insectivore",C140="BLPH","Insectivore",C140="BRCR","Insectivore",C140="CASJ","Omnivore",C140="CAVI","Insectivore",C140="CBCH","Insectivore",C140="COHA","Carnivore",C140="HOFI","Granivore",C140="HOWR","Insectivore",C140="OCWA","Insectivore",C140="PSFL","Insectivore",C140="PUFI","Granivore",C140="RUHU","Nectarivore",C140="STJA","Omnivore",C140="WIWA","Insectivore",C140="WREN","Insectivore",C140="BEWR","Insectivore",C140="OATI","Insectivore",C140="SPTO","Omnivore",C140="BUSH","Insectivore",C140="WBNU","Insectivore",C140="DEJU","Granivore",C140="LEGO","Granivore",C140="CALT","Granivore")</f>
        <v>Granivore</v>
      </c>
      <c r="E140" s="23" t="str" cm="1">
        <f t="array" ref="E140">_xlfn.IFS(C140="ALHU","Foliage",C140="ANHU","Foliage",C140="ATFL","Aerial",C140="BLPH","Aerial",C140="BRCR","Bark",C140="CASJ","Ground",C140="CAVI","Foliage",C140="CBCH","Foliage",C140="COHA","Aerial",C140="HOFI","Ground",C140="HOWR","Foliage",C140="OCWA","Foliage",C140="PSFL","Aerial",C140="PUFI","Foliage",C140="RUHU","Foliage",C140="STJA","Ground",C140="WIWA","Foliage",C140="WREN","Foliage",C140="BEWR","Foliage",C140="OATI","Foliage",C140="SPTO","Ground",C140="BUSH","Foliage",C140="WBNU","Bark",C140="DEJU","Ground",C140="LEGO","Foliage",C140="CALT","Ground")</f>
        <v>Ground</v>
      </c>
      <c r="F140" s="23" t="str" cm="1">
        <f t="array" ref="F140">_xlfn.IFS(C140="ALHU","Shrub",C140="ANHU","Tree",C140="ATFL","Cavity",C140="BLPH","Cliff",C140="BRCR","Tree",C140="CASJ","Tree",C140="CAVI","Tree",C140="CBCH","Cavity",C140="COHA","Tree",C140="HOFI","Tree",C140="HOWR","Cavity",C140="OCWA","Ground",C140="PSFL","Cavity",C140="PUFI","Tree",C140="RUHU","Tree",C140="STJA","Tree",C140="WIWA","Ground",C140="WREN","Shrub",C140="BEWR","Cavity",C140="OATI","Cavity",C140="SPTO","Ground",C140="BUSH","Tree",C140="WBNU","Cavity",C140="DEJU","Ground",C140="LEGO","Tree",C140="CALT","Shrub")</f>
        <v>Ground</v>
      </c>
      <c r="G140" s="23" t="str" cm="1">
        <f t="array" ref="G140">_xlfn.IFS(C140="ALHU","Open Woodland",C140="ANHU","Open Woodland",C140="ATFL","Open Woodland",C140="BLPH","Open Woodland",C140="BRCR","Forest",C140="CASJ","Scrub",C140="CAVI","Forest",C140="CBCH","Forest",C140="COHA","Forest",C140="HOFI","Towns",C140="HOWR","Open Woodland",C140="OCWA","Forest",C140="PSFL","Forest",C140="PUFI","Forest",C140="RUHU","Open Woodland",C140="STJA","Forest",C140="WIWA","Scrub",C140="WREN","Scrub",C140="BEWR","Open Woodland",C140="OATI","Open Woodland",C140="SPTO","Scrub",C140="BUSH","Scrub",C140="WBNU","Forest",C140="DEJU","Forest",C140="LEGO","Open Woodland",C140="CALT","Scrub")</f>
        <v>Forest</v>
      </c>
      <c r="H140" s="21">
        <v>4</v>
      </c>
      <c r="I140" s="21" t="s">
        <v>88</v>
      </c>
      <c r="J140" s="22">
        <v>16</v>
      </c>
      <c r="K140" s="24">
        <f>J140-$G$196</f>
        <v>16</v>
      </c>
      <c r="M140" s="21" t="s">
        <v>160</v>
      </c>
      <c r="N140" s="23">
        <v>57</v>
      </c>
      <c r="O140" s="23">
        <v>1.7558748556724915</v>
      </c>
      <c r="P140" s="23" cm="1">
        <f t="array" ref="P140">_xlfn.IFS(A140="FIL",1271,A140="JSP",1046,A140="LFY",225,A140="SLP",209,A140="TUP",48,A140="CCP",16,A140="PRO",225,A140="WHO",145,A140="WDP",80)</f>
        <v>1046</v>
      </c>
      <c r="Q140" s="23">
        <f>LOG10(P140)</f>
        <v>3.0195316845312554</v>
      </c>
      <c r="R140" s="23">
        <v>9</v>
      </c>
      <c r="S140" s="23">
        <v>2</v>
      </c>
      <c r="T140" s="23">
        <v>3</v>
      </c>
      <c r="U140" s="23">
        <v>5</v>
      </c>
      <c r="V140" s="23">
        <v>14</v>
      </c>
      <c r="W140" s="23">
        <v>0.22500000000000001</v>
      </c>
      <c r="X140" s="23">
        <v>1.654235948</v>
      </c>
      <c r="Y140" s="23">
        <v>0.65025379999999999</v>
      </c>
      <c r="Z140" s="23">
        <v>0.5796289</v>
      </c>
      <c r="AA140" s="23">
        <v>10</v>
      </c>
      <c r="AB140" s="23">
        <v>18.2</v>
      </c>
      <c r="AC140" s="23">
        <f>AA140+AB140</f>
        <v>28.2</v>
      </c>
      <c r="AD140" s="23">
        <v>43</v>
      </c>
      <c r="AE140" s="23">
        <v>0.7452677123</v>
      </c>
      <c r="AF140" s="23">
        <f>IF(OR(AH140=1,AI140=1,AJ140=1,AK140=1,AL140=1),1,0)</f>
        <v>0</v>
      </c>
      <c r="AG140" s="23">
        <f>IF(OR(AH140=1,AI140=1,AJ140=1),1,0)</f>
        <v>0</v>
      </c>
      <c r="AH140" s="23">
        <v>0</v>
      </c>
      <c r="AI140" s="23">
        <v>0</v>
      </c>
      <c r="AJ140" s="23">
        <v>0</v>
      </c>
      <c r="AK140" s="23">
        <v>0</v>
      </c>
      <c r="AL140" s="23">
        <v>0</v>
      </c>
      <c r="AM140" s="23">
        <v>0</v>
      </c>
      <c r="AN140" s="23">
        <v>0</v>
      </c>
    </row>
    <row r="141" spans="1:40">
      <c r="A141" s="21" t="s">
        <v>9</v>
      </c>
      <c r="B141" s="23">
        <v>5</v>
      </c>
      <c r="C141" s="21" t="s">
        <v>96</v>
      </c>
      <c r="D141" s="23" t="str" cm="1">
        <f t="array" ref="D141">_xlfn.IFS(C141="ALHU","Nectarivore",C141="ANHU","Nectarivore",C141="ATFL","Insectivore",C141="BLPH","Insectivore",C141="BRCR","Insectivore",C141="CASJ","Omnivore",C141="CAVI","Insectivore",C141="CBCH","Insectivore",C141="COHA","Carnivore",C141="HOFI","Granivore",C141="HOWR","Insectivore",C141="OCWA","Insectivore",C141="PSFL","Insectivore",C141="PUFI","Granivore",C141="RUHU","Nectarivore",C141="STJA","Omnivore",C141="WIWA","Insectivore",C141="WREN","Insectivore",C141="BEWR","Insectivore",C141="OATI","Insectivore",C141="SPTO","Omnivore",C141="BUSH","Insectivore",C141="WBNU","Insectivore",C141="DEJU","Granivore",C141="LEGO","Granivore",C141="CALT","Granivore")</f>
        <v>Granivore</v>
      </c>
      <c r="E141" s="23" t="str" cm="1">
        <f t="array" ref="E141">_xlfn.IFS(C141="ALHU","Foliage",C141="ANHU","Foliage",C141="ATFL","Aerial",C141="BLPH","Aerial",C141="BRCR","Bark",C141="CASJ","Ground",C141="CAVI","Foliage",C141="CBCH","Foliage",C141="COHA","Aerial",C141="HOFI","Ground",C141="HOWR","Foliage",C141="OCWA","Foliage",C141="PSFL","Aerial",C141="PUFI","Foliage",C141="RUHU","Foliage",C141="STJA","Ground",C141="WIWA","Foliage",C141="WREN","Foliage",C141="BEWR","Foliage",C141="OATI","Foliage",C141="SPTO","Ground",C141="BUSH","Foliage",C141="WBNU","Bark",C141="DEJU","Ground",C141="LEGO","Foliage",C141="CALT","Ground")</f>
        <v>Ground</v>
      </c>
      <c r="F141" s="23" t="str" cm="1">
        <f t="array" ref="F141">_xlfn.IFS(C141="ALHU","Shrub",C141="ANHU","Tree",C141="ATFL","Cavity",C141="BLPH","Cliff",C141="BRCR","Tree",C141="CASJ","Tree",C141="CAVI","Tree",C141="CBCH","Cavity",C141="COHA","Tree",C141="HOFI","Tree",C141="HOWR","Cavity",C141="OCWA","Ground",C141="PSFL","Cavity",C141="PUFI","Tree",C141="RUHU","Tree",C141="STJA","Tree",C141="WIWA","Ground",C141="WREN","Shrub",C141="BEWR","Cavity",C141="OATI","Cavity",C141="SPTO","Ground",C141="BUSH","Tree",C141="WBNU","Cavity",C141="DEJU","Ground",C141="LEGO","Tree",C141="CALT","Shrub")</f>
        <v>Ground</v>
      </c>
      <c r="G141" s="23" t="str" cm="1">
        <f t="array" ref="G141">_xlfn.IFS(C141="ALHU","Open Woodland",C141="ANHU","Open Woodland",C141="ATFL","Open Woodland",C141="BLPH","Open Woodland",C141="BRCR","Forest",C141="CASJ","Scrub",C141="CAVI","Forest",C141="CBCH","Forest",C141="COHA","Forest",C141="HOFI","Towns",C141="HOWR","Open Woodland",C141="OCWA","Forest",C141="PSFL","Forest",C141="PUFI","Forest",C141="RUHU","Open Woodland",C141="STJA","Forest",C141="WIWA","Scrub",C141="WREN","Scrub",C141="BEWR","Open Woodland",C141="OATI","Open Woodland",C141="SPTO","Scrub",C141="BUSH","Scrub",C141="WBNU","Forest",C141="DEJU","Forest",C141="LEGO","Open Woodland",C141="CALT","Scrub")</f>
        <v>Forest</v>
      </c>
      <c r="H141" s="21">
        <v>1</v>
      </c>
      <c r="I141" s="21" t="s">
        <v>88</v>
      </c>
      <c r="J141" s="22">
        <v>16</v>
      </c>
      <c r="K141" s="24">
        <f>J141-$G$196</f>
        <v>16</v>
      </c>
      <c r="M141" s="21" t="s">
        <v>161</v>
      </c>
      <c r="N141" s="23">
        <v>57</v>
      </c>
      <c r="O141" s="23">
        <v>1.7558748556724915</v>
      </c>
      <c r="P141" s="23" cm="1">
        <f t="array" ref="P141">_xlfn.IFS(A141="FIL",1271,A141="JSP",1046,A141="LFY",225,A141="SLP",209,A141="TUP",48,A141="CCP",16,A141="PRO",225,A141="WHO",145,A141="WDP",80)</f>
        <v>1046</v>
      </c>
      <c r="Q141" s="23">
        <f>LOG10(P141)</f>
        <v>3.0195316845312554</v>
      </c>
      <c r="R141" s="23">
        <v>9</v>
      </c>
      <c r="S141" s="23">
        <v>2</v>
      </c>
      <c r="T141" s="23">
        <v>3</v>
      </c>
      <c r="U141" s="23">
        <v>5</v>
      </c>
      <c r="V141" s="23">
        <v>14</v>
      </c>
      <c r="W141" s="23">
        <v>0.22500000000000001</v>
      </c>
      <c r="X141" s="23">
        <v>1.654235948</v>
      </c>
      <c r="Y141" s="23">
        <v>0.65025379999999999</v>
      </c>
      <c r="Z141" s="23">
        <v>0.5796289</v>
      </c>
      <c r="AA141" s="23">
        <v>10</v>
      </c>
      <c r="AB141" s="23">
        <v>18.2</v>
      </c>
      <c r="AC141" s="23">
        <f>AA141+AB141</f>
        <v>28.2</v>
      </c>
      <c r="AD141" s="23">
        <v>43</v>
      </c>
      <c r="AE141" s="23">
        <v>0.7452677123</v>
      </c>
      <c r="AF141" s="23">
        <f>IF(OR(AH141=1,AI141=1,AJ141=1,AK141=1,AL141=1),1,0)</f>
        <v>0</v>
      </c>
      <c r="AG141" s="23">
        <f>IF(OR(AH141=1,AI141=1,AJ141=1),1,0)</f>
        <v>0</v>
      </c>
      <c r="AH141" s="23">
        <v>0</v>
      </c>
      <c r="AI141" s="23">
        <v>0</v>
      </c>
      <c r="AJ141" s="23">
        <v>0</v>
      </c>
      <c r="AK141" s="23">
        <v>0</v>
      </c>
      <c r="AL141" s="23">
        <v>0</v>
      </c>
      <c r="AM141" s="23">
        <v>0</v>
      </c>
      <c r="AN141" s="23">
        <v>0</v>
      </c>
    </row>
    <row r="142" spans="1:40">
      <c r="A142" s="21" t="s">
        <v>9</v>
      </c>
      <c r="B142" s="21">
        <v>5</v>
      </c>
      <c r="C142" s="21" t="s">
        <v>96</v>
      </c>
      <c r="D142" s="23" t="str" cm="1">
        <f t="array" ref="D142">_xlfn.IFS(C142="ALHU","Nectarivore",C142="ANHU","Nectarivore",C142="ATFL","Insectivore",C142="BLPH","Insectivore",C142="BRCR","Insectivore",C142="CASJ","Omnivore",C142="CAVI","Insectivore",C142="CBCH","Insectivore",C142="COHA","Carnivore",C142="HOFI","Granivore",C142="HOWR","Insectivore",C142="OCWA","Insectivore",C142="PSFL","Insectivore",C142="PUFI","Granivore",C142="RUHU","Nectarivore",C142="STJA","Omnivore",C142="WIWA","Insectivore",C142="WREN","Insectivore",C142="BEWR","Insectivore",C142="OATI","Insectivore",C142="SPTO","Omnivore",C142="BUSH","Insectivore",C142="WBNU","Insectivore",C142="DEJU","Granivore",C142="LEGO","Granivore",C142="CALT","Granivore")</f>
        <v>Granivore</v>
      </c>
      <c r="E142" s="23" t="str" cm="1">
        <f t="array" ref="E142">_xlfn.IFS(C142="ALHU","Foliage",C142="ANHU","Foliage",C142="ATFL","Aerial",C142="BLPH","Aerial",C142="BRCR","Bark",C142="CASJ","Ground",C142="CAVI","Foliage",C142="CBCH","Foliage",C142="COHA","Aerial",C142="HOFI","Ground",C142="HOWR","Foliage",C142="OCWA","Foliage",C142="PSFL","Aerial",C142="PUFI","Foliage",C142="RUHU","Foliage",C142="STJA","Ground",C142="WIWA","Foliage",C142="WREN","Foliage",C142="BEWR","Foliage",C142="OATI","Foliage",C142="SPTO","Ground",C142="BUSH","Foliage",C142="WBNU","Bark",C142="DEJU","Ground",C142="LEGO","Foliage",C142="CALT","Ground")</f>
        <v>Ground</v>
      </c>
      <c r="F142" s="23" t="str" cm="1">
        <f t="array" ref="F142">_xlfn.IFS(C142="ALHU","Shrub",C142="ANHU","Tree",C142="ATFL","Cavity",C142="BLPH","Cliff",C142="BRCR","Tree",C142="CASJ","Tree",C142="CAVI","Tree",C142="CBCH","Cavity",C142="COHA","Tree",C142="HOFI","Tree",C142="HOWR","Cavity",C142="OCWA","Ground",C142="PSFL","Cavity",C142="PUFI","Tree",C142="RUHU","Tree",C142="STJA","Tree",C142="WIWA","Ground",C142="WREN","Shrub",C142="BEWR","Cavity",C142="OATI","Cavity",C142="SPTO","Ground",C142="BUSH","Tree",C142="WBNU","Cavity",C142="DEJU","Ground",C142="LEGO","Tree",C142="CALT","Shrub")</f>
        <v>Ground</v>
      </c>
      <c r="G142" s="23" t="str" cm="1">
        <f t="array" ref="G142">_xlfn.IFS(C142="ALHU","Open Woodland",C142="ANHU","Open Woodland",C142="ATFL","Open Woodland",C142="BLPH","Open Woodland",C142="BRCR","Forest",C142="CASJ","Scrub",C142="CAVI","Forest",C142="CBCH","Forest",C142="COHA","Forest",C142="HOFI","Towns",C142="HOWR","Open Woodland",C142="OCWA","Forest",C142="PSFL","Forest",C142="PUFI","Forest",C142="RUHU","Open Woodland",C142="STJA","Forest",C142="WIWA","Scrub",C142="WREN","Scrub",C142="BEWR","Open Woodland",C142="OATI","Open Woodland",C142="SPTO","Scrub",C142="BUSH","Scrub",C142="WBNU","Forest",C142="DEJU","Forest",C142="LEGO","Open Woodland",C142="CALT","Scrub")</f>
        <v>Forest</v>
      </c>
      <c r="H142" s="21">
        <v>4</v>
      </c>
      <c r="I142" s="21" t="s">
        <v>92</v>
      </c>
      <c r="J142" s="22">
        <v>12</v>
      </c>
      <c r="K142" s="24">
        <f>J142-$G$196</f>
        <v>12</v>
      </c>
      <c r="M142" s="21" t="s">
        <v>162</v>
      </c>
      <c r="N142" s="23">
        <v>57</v>
      </c>
      <c r="O142" s="23">
        <v>1.7558748556724915</v>
      </c>
      <c r="P142" s="23" cm="1">
        <f t="array" ref="P142">_xlfn.IFS(A142="FIL",1271,A142="JSP",1046,A142="LFY",225,A142="SLP",209,A142="TUP",48,A142="CCP",16,A142="PRO",225,A142="WHO",145,A142="WDP",80)</f>
        <v>1046</v>
      </c>
      <c r="Q142" s="23">
        <f>LOG10(P142)</f>
        <v>3.0195316845312554</v>
      </c>
      <c r="R142" s="23">
        <v>9</v>
      </c>
      <c r="S142" s="23">
        <v>2</v>
      </c>
      <c r="T142" s="23">
        <v>3</v>
      </c>
      <c r="U142" s="23">
        <v>5</v>
      </c>
      <c r="V142" s="23">
        <v>14</v>
      </c>
      <c r="W142" s="23">
        <v>0.22500000000000001</v>
      </c>
      <c r="X142" s="23">
        <v>1.654235948</v>
      </c>
      <c r="Y142" s="23">
        <v>0.65025379999999999</v>
      </c>
      <c r="Z142" s="23">
        <v>0.5796289</v>
      </c>
      <c r="AA142" s="23">
        <v>10</v>
      </c>
      <c r="AB142" s="23">
        <v>18.2</v>
      </c>
      <c r="AC142" s="23">
        <f>AA142+AB142</f>
        <v>28.2</v>
      </c>
      <c r="AD142" s="23">
        <v>43</v>
      </c>
      <c r="AE142" s="23">
        <v>0.7452677123</v>
      </c>
      <c r="AF142" s="23">
        <f>IF(OR(AH142=1,AI142=1,AJ142=1,AK142=1,AL142=1),1,0)</f>
        <v>0</v>
      </c>
      <c r="AG142" s="23">
        <f>IF(OR(AH142=1,AI142=1,AJ142=1),1,0)</f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</row>
    <row r="143" spans="1:40">
      <c r="A143" s="21" t="s">
        <v>9</v>
      </c>
      <c r="B143" s="21">
        <v>5</v>
      </c>
      <c r="C143" s="21" t="s">
        <v>96</v>
      </c>
      <c r="D143" s="23" t="str" cm="1">
        <f t="array" ref="D143">_xlfn.IFS(C143="ALHU","Nectarivore",C143="ANHU","Nectarivore",C143="ATFL","Insectivore",C143="BLPH","Insectivore",C143="BRCR","Insectivore",C143="CASJ","Omnivore",C143="CAVI","Insectivore",C143="CBCH","Insectivore",C143="COHA","Carnivore",C143="HOFI","Granivore",C143="HOWR","Insectivore",C143="OCWA","Insectivore",C143="PSFL","Insectivore",C143="PUFI","Granivore",C143="RUHU","Nectarivore",C143="STJA","Omnivore",C143="WIWA","Insectivore",C143="WREN","Insectivore",C143="BEWR","Insectivore",C143="OATI","Insectivore",C143="SPTO","Omnivore",C143="BUSH","Insectivore",C143="WBNU","Insectivore",C143="DEJU","Granivore",C143="LEGO","Granivore",C143="CALT","Granivore")</f>
        <v>Granivore</v>
      </c>
      <c r="E143" s="23" t="str" cm="1">
        <f t="array" ref="E143">_xlfn.IFS(C143="ALHU","Foliage",C143="ANHU","Foliage",C143="ATFL","Aerial",C143="BLPH","Aerial",C143="BRCR","Bark",C143="CASJ","Ground",C143="CAVI","Foliage",C143="CBCH","Foliage",C143="COHA","Aerial",C143="HOFI","Ground",C143="HOWR","Foliage",C143="OCWA","Foliage",C143="PSFL","Aerial",C143="PUFI","Foliage",C143="RUHU","Foliage",C143="STJA","Ground",C143="WIWA","Foliage",C143="WREN","Foliage",C143="BEWR","Foliage",C143="OATI","Foliage",C143="SPTO","Ground",C143="BUSH","Foliage",C143="WBNU","Bark",C143="DEJU","Ground",C143="LEGO","Foliage",C143="CALT","Ground")</f>
        <v>Ground</v>
      </c>
      <c r="F143" s="23" t="str" cm="1">
        <f t="array" ref="F143">_xlfn.IFS(C143="ALHU","Shrub",C143="ANHU","Tree",C143="ATFL","Cavity",C143="BLPH","Cliff",C143="BRCR","Tree",C143="CASJ","Tree",C143="CAVI","Tree",C143="CBCH","Cavity",C143="COHA","Tree",C143="HOFI","Tree",C143="HOWR","Cavity",C143="OCWA","Ground",C143="PSFL","Cavity",C143="PUFI","Tree",C143="RUHU","Tree",C143="STJA","Tree",C143="WIWA","Ground",C143="WREN","Shrub",C143="BEWR","Cavity",C143="OATI","Cavity",C143="SPTO","Ground",C143="BUSH","Tree",C143="WBNU","Cavity",C143="DEJU","Ground",C143="LEGO","Tree",C143="CALT","Shrub")</f>
        <v>Ground</v>
      </c>
      <c r="G143" s="23" t="str" cm="1">
        <f t="array" ref="G143">_xlfn.IFS(C143="ALHU","Open Woodland",C143="ANHU","Open Woodland",C143="ATFL","Open Woodland",C143="BLPH","Open Woodland",C143="BRCR","Forest",C143="CASJ","Scrub",C143="CAVI","Forest",C143="CBCH","Forest",C143="COHA","Forest",C143="HOFI","Towns",C143="HOWR","Open Woodland",C143="OCWA","Forest",C143="PSFL","Forest",C143="PUFI","Forest",C143="RUHU","Open Woodland",C143="STJA","Forest",C143="WIWA","Scrub",C143="WREN","Scrub",C143="BEWR","Open Woodland",C143="OATI","Open Woodland",C143="SPTO","Scrub",C143="BUSH","Scrub",C143="WBNU","Forest",C143="DEJU","Forest",C143="LEGO","Open Woodland",C143="CALT","Scrub")</f>
        <v>Forest</v>
      </c>
      <c r="H143" s="21">
        <v>3</v>
      </c>
      <c r="I143" s="21" t="s">
        <v>88</v>
      </c>
      <c r="J143" s="22">
        <v>22</v>
      </c>
      <c r="K143" s="24">
        <f>J143-$G$196</f>
        <v>22</v>
      </c>
      <c r="M143" s="21" t="s">
        <v>294</v>
      </c>
      <c r="N143" s="23">
        <v>57</v>
      </c>
      <c r="O143" s="23">
        <v>1.7558748556724915</v>
      </c>
      <c r="P143" s="23" cm="1">
        <f t="array" ref="P143">_xlfn.IFS(A143="FIL",1271,A143="JSP",1046,A143="LFY",225,A143="SLP",209,A143="TUP",48,A143="CCP",16,A143="PRO",225,A143="WHO",145,A143="WDP",80)</f>
        <v>1046</v>
      </c>
      <c r="Q143" s="23">
        <f>LOG10(P143)</f>
        <v>3.0195316845312554</v>
      </c>
      <c r="R143" s="23">
        <v>9</v>
      </c>
      <c r="S143" s="23">
        <v>2</v>
      </c>
      <c r="T143" s="23">
        <v>3</v>
      </c>
      <c r="U143" s="23">
        <v>5</v>
      </c>
      <c r="V143" s="23">
        <v>14</v>
      </c>
      <c r="W143" s="23">
        <v>0.22500000000000001</v>
      </c>
      <c r="X143" s="23">
        <v>1.654235948</v>
      </c>
      <c r="Y143" s="23">
        <v>0.65025379999999999</v>
      </c>
      <c r="Z143" s="23">
        <v>0.5796289</v>
      </c>
      <c r="AA143" s="23">
        <v>10</v>
      </c>
      <c r="AB143" s="23">
        <v>18.2</v>
      </c>
      <c r="AC143" s="23">
        <f>AA143+AB143</f>
        <v>28.2</v>
      </c>
      <c r="AD143" s="23">
        <v>43</v>
      </c>
      <c r="AE143" s="23">
        <v>0.7452677123</v>
      </c>
      <c r="AF143" s="23">
        <f>IF(OR(AH143=1,AI143=1,AJ143=1,AK143=1,AL143=1),1,0)</f>
        <v>0</v>
      </c>
      <c r="AG143" s="23">
        <f>IF(OR(AH143=1,AI143=1,AJ143=1),1,0)</f>
        <v>0</v>
      </c>
      <c r="AH143" s="23">
        <v>0</v>
      </c>
      <c r="AI143" s="23">
        <v>0</v>
      </c>
      <c r="AJ143" s="23">
        <v>0</v>
      </c>
      <c r="AK143" s="23">
        <v>0</v>
      </c>
      <c r="AL143" s="23">
        <v>0</v>
      </c>
      <c r="AM143" s="23">
        <v>0</v>
      </c>
      <c r="AN143" s="23">
        <v>0</v>
      </c>
    </row>
    <row r="144" spans="1:40">
      <c r="A144" s="21" t="s">
        <v>9</v>
      </c>
      <c r="B144" s="23">
        <v>5</v>
      </c>
      <c r="C144" s="21" t="s">
        <v>96</v>
      </c>
      <c r="D144" s="23" t="str" cm="1">
        <f t="array" ref="D144">_xlfn.IFS(C144="ALHU","Nectarivore",C144="ANHU","Nectarivore",C144="ATFL","Insectivore",C144="BLPH","Insectivore",C144="BRCR","Insectivore",C144="CASJ","Omnivore",C144="CAVI","Insectivore",C144="CBCH","Insectivore",C144="COHA","Carnivore",C144="HOFI","Granivore",C144="HOWR","Insectivore",C144="OCWA","Insectivore",C144="PSFL","Insectivore",C144="PUFI","Granivore",C144="RUHU","Nectarivore",C144="STJA","Omnivore",C144="WIWA","Insectivore",C144="WREN","Insectivore",C144="BEWR","Insectivore",C144="OATI","Insectivore",C144="SPTO","Omnivore",C144="BUSH","Insectivore",C144="WBNU","Insectivore",C144="DEJU","Granivore",C144="LEGO","Granivore",C144="CALT","Granivore")</f>
        <v>Granivore</v>
      </c>
      <c r="E144" s="23" t="str" cm="1">
        <f t="array" ref="E144">_xlfn.IFS(C144="ALHU","Foliage",C144="ANHU","Foliage",C144="ATFL","Aerial",C144="BLPH","Aerial",C144="BRCR","Bark",C144="CASJ","Ground",C144="CAVI","Foliage",C144="CBCH","Foliage",C144="COHA","Aerial",C144="HOFI","Ground",C144="HOWR","Foliage",C144="OCWA","Foliage",C144="PSFL","Aerial",C144="PUFI","Foliage",C144="RUHU","Foliage",C144="STJA","Ground",C144="WIWA","Foliage",C144="WREN","Foliage",C144="BEWR","Foliage",C144="OATI","Foliage",C144="SPTO","Ground",C144="BUSH","Foliage",C144="WBNU","Bark",C144="DEJU","Ground",C144="LEGO","Foliage",C144="CALT","Ground")</f>
        <v>Ground</v>
      </c>
      <c r="F144" s="23" t="str" cm="1">
        <f t="array" ref="F144">_xlfn.IFS(C144="ALHU","Shrub",C144="ANHU","Tree",C144="ATFL","Cavity",C144="BLPH","Cliff",C144="BRCR","Tree",C144="CASJ","Tree",C144="CAVI","Tree",C144="CBCH","Cavity",C144="COHA","Tree",C144="HOFI","Tree",C144="HOWR","Cavity",C144="OCWA","Ground",C144="PSFL","Cavity",C144="PUFI","Tree",C144="RUHU","Tree",C144="STJA","Tree",C144="WIWA","Ground",C144="WREN","Shrub",C144="BEWR","Cavity",C144="OATI","Cavity",C144="SPTO","Ground",C144="BUSH","Tree",C144="WBNU","Cavity",C144="DEJU","Ground",C144="LEGO","Tree",C144="CALT","Shrub")</f>
        <v>Ground</v>
      </c>
      <c r="G144" s="23" t="str" cm="1">
        <f t="array" ref="G144">_xlfn.IFS(C144="ALHU","Open Woodland",C144="ANHU","Open Woodland",C144="ATFL","Open Woodland",C144="BLPH","Open Woodland",C144="BRCR","Forest",C144="CASJ","Scrub",C144="CAVI","Forest",C144="CBCH","Forest",C144="COHA","Forest",C144="HOFI","Towns",C144="HOWR","Open Woodland",C144="OCWA","Forest",C144="PSFL","Forest",C144="PUFI","Forest",C144="RUHU","Open Woodland",C144="STJA","Forest",C144="WIWA","Scrub",C144="WREN","Scrub",C144="BEWR","Open Woodland",C144="OATI","Open Woodland",C144="SPTO","Scrub",C144="BUSH","Scrub",C144="WBNU","Forest",C144="DEJU","Forest",C144="LEGO","Open Woodland",C144="CALT","Scrub")</f>
        <v>Forest</v>
      </c>
      <c r="H144" s="21">
        <v>1</v>
      </c>
      <c r="I144" s="21" t="s">
        <v>88</v>
      </c>
      <c r="J144" s="22">
        <v>15</v>
      </c>
      <c r="K144" s="24">
        <f>J144-$G$196</f>
        <v>15</v>
      </c>
      <c r="M144" s="21" t="s">
        <v>295</v>
      </c>
      <c r="N144" s="23">
        <v>57</v>
      </c>
      <c r="O144" s="23">
        <v>1.7558748556724915</v>
      </c>
      <c r="P144" s="23" cm="1">
        <f t="array" ref="P144">_xlfn.IFS(A144="FIL",1271,A144="JSP",1046,A144="LFY",225,A144="SLP",209,A144="TUP",48,A144="CCP",16,A144="PRO",225,A144="WHO",145,A144="WDP",80)</f>
        <v>1046</v>
      </c>
      <c r="Q144" s="23">
        <f>LOG10(P144)</f>
        <v>3.0195316845312554</v>
      </c>
      <c r="R144" s="23">
        <v>9</v>
      </c>
      <c r="S144" s="23">
        <v>2</v>
      </c>
      <c r="T144" s="23">
        <v>3</v>
      </c>
      <c r="U144" s="23">
        <v>5</v>
      </c>
      <c r="V144" s="23">
        <v>14</v>
      </c>
      <c r="W144" s="23">
        <v>0.22500000000000001</v>
      </c>
      <c r="X144" s="23">
        <v>1.654235948</v>
      </c>
      <c r="Y144" s="23">
        <v>0.65025379999999999</v>
      </c>
      <c r="Z144" s="23">
        <v>0.5796289</v>
      </c>
      <c r="AA144" s="23">
        <v>10</v>
      </c>
      <c r="AB144" s="23">
        <v>18.2</v>
      </c>
      <c r="AC144" s="23">
        <f>AA144+AB144</f>
        <v>28.2</v>
      </c>
      <c r="AD144" s="23">
        <v>43</v>
      </c>
      <c r="AE144" s="23">
        <v>0.7452677123</v>
      </c>
      <c r="AF144" s="23">
        <f>IF(OR(AH144=1,AI144=1,AJ144=1,AK144=1,AL144=1),1,0)</f>
        <v>0</v>
      </c>
      <c r="AG144" s="23">
        <f>IF(OR(AH144=1,AI144=1,AJ144=1),1,0)</f>
        <v>0</v>
      </c>
      <c r="AH144" s="23">
        <v>0</v>
      </c>
      <c r="AI144" s="23">
        <v>0</v>
      </c>
      <c r="AJ144" s="23">
        <v>0</v>
      </c>
      <c r="AK144" s="23">
        <v>0</v>
      </c>
      <c r="AL144" s="23">
        <v>0</v>
      </c>
      <c r="AM144" s="23">
        <v>0</v>
      </c>
      <c r="AN144" s="23">
        <v>0</v>
      </c>
    </row>
    <row r="145" spans="1:40">
      <c r="A145" s="21" t="s">
        <v>9</v>
      </c>
      <c r="B145" s="21">
        <v>5</v>
      </c>
      <c r="C145" s="21" t="s">
        <v>111</v>
      </c>
      <c r="D145" s="23" t="str" cm="1">
        <f t="array" ref="D145">_xlfn.IFS(C145="ALHU","Nectarivore",C145="ANHU","Nectarivore",C145="ATFL","Insectivore",C145="BLPH","Insectivore",C145="BRCR","Insectivore",C145="CASJ","Omnivore",C145="CAVI","Insectivore",C145="CBCH","Insectivore",C145="COHA","Carnivore",C145="HOFI","Granivore",C145="HOWR","Insectivore",C145="OCWA","Insectivore",C145="PSFL","Insectivore",C145="PUFI","Granivore",C145="RUHU","Nectarivore",C145="STJA","Omnivore",C145="WIWA","Insectivore",C145="WREN","Insectivore",C145="BEWR","Insectivore",C145="OATI","Insectivore",C145="SPTO","Omnivore",C145="BUSH","Insectivore",C145="WBNU","Insectivore",C145="DEJU","Granivore",C145="LEGO","Granivore",C145="CALT","Granivore")</f>
        <v>Insectivore</v>
      </c>
      <c r="E145" s="23" t="str" cm="1">
        <f t="array" ref="E145">_xlfn.IFS(C145="ALHU","Foliage",C145="ANHU","Foliage",C145="ATFL","Aerial",C145="BLPH","Aerial",C145="BRCR","Bark",C145="CASJ","Ground",C145="CAVI","Foliage",C145="CBCH","Foliage",C145="COHA","Aerial",C145="HOFI","Ground",C145="HOWR","Foliage",C145="OCWA","Foliage",C145="PSFL","Aerial",C145="PUFI","Foliage",C145="RUHU","Foliage",C145="STJA","Ground",C145="WIWA","Foliage",C145="WREN","Foliage",C145="BEWR","Foliage",C145="OATI","Foliage",C145="SPTO","Ground",C145="BUSH","Foliage",C145="WBNU","Bark",C145="DEJU","Ground",C145="LEGO","Foliage",C145="CALT","Ground")</f>
        <v>Foliage</v>
      </c>
      <c r="F145" s="23" t="str" cm="1">
        <f t="array" ref="F145">_xlfn.IFS(C145="ALHU","Shrub",C145="ANHU","Tree",C145="ATFL","Cavity",C145="BLPH","Cliff",C145="BRCR","Tree",C145="CASJ","Tree",C145="CAVI","Tree",C145="CBCH","Cavity",C145="COHA","Tree",C145="HOFI","Tree",C145="HOWR","Cavity",C145="OCWA","Ground",C145="PSFL","Cavity",C145="PUFI","Tree",C145="RUHU","Tree",C145="STJA","Tree",C145="WIWA","Ground",C145="WREN","Shrub",C145="BEWR","Cavity",C145="OATI","Cavity",C145="SPTO","Ground",C145="BUSH","Tree",C145="WBNU","Cavity",C145="DEJU","Ground",C145="LEGO","Tree",C145="CALT","Shrub")</f>
        <v>Cavity</v>
      </c>
      <c r="G145" s="23" t="str" cm="1">
        <f t="array" ref="G145">_xlfn.IFS(C145="ALHU","Open Woodland",C145="ANHU","Open Woodland",C145="ATFL","Open Woodland",C145="BLPH","Open Woodland",C145="BRCR","Forest",C145="CASJ","Scrub",C145="CAVI","Forest",C145="CBCH","Forest",C145="COHA","Forest",C145="HOFI","Towns",C145="HOWR","Open Woodland",C145="OCWA","Forest",C145="PSFL","Forest",C145="PUFI","Forest",C145="RUHU","Open Woodland",C145="STJA","Forest",C145="WIWA","Scrub",C145="WREN","Scrub",C145="BEWR","Open Woodland",C145="OATI","Open Woodland",C145="SPTO","Scrub",C145="BUSH","Scrub",C145="WBNU","Forest",C145="DEJU","Forest",C145="LEGO","Open Woodland",C145="CALT","Scrub")</f>
        <v>Open Woodland</v>
      </c>
      <c r="H145" s="21"/>
      <c r="I145" s="21" t="s">
        <v>88</v>
      </c>
      <c r="M145" s="21" t="s">
        <v>296</v>
      </c>
      <c r="N145" s="23">
        <v>57</v>
      </c>
      <c r="O145" s="23">
        <v>1.7558748556724915</v>
      </c>
      <c r="P145" s="23" cm="1">
        <f t="array" ref="P145">_xlfn.IFS(A145="FIL",1271,A145="JSP",1046,A145="LFY",225,A145="SLP",209,A145="TUP",48,A145="CCP",16,A145="PRO",225,A145="WHO",145,A145="WDP",80)</f>
        <v>1046</v>
      </c>
      <c r="Q145" s="23">
        <f>LOG10(P145)</f>
        <v>3.0195316845312554</v>
      </c>
      <c r="R145" s="23">
        <v>9</v>
      </c>
      <c r="S145" s="23">
        <v>2</v>
      </c>
      <c r="T145" s="23">
        <v>3</v>
      </c>
      <c r="U145" s="23">
        <v>5</v>
      </c>
      <c r="V145" s="23">
        <v>14</v>
      </c>
      <c r="W145" s="23">
        <v>0.22500000000000001</v>
      </c>
      <c r="X145" s="23">
        <v>1.654235948</v>
      </c>
      <c r="Y145" s="23">
        <v>0.65025379999999999</v>
      </c>
      <c r="Z145" s="23">
        <v>0.5796289</v>
      </c>
      <c r="AA145" s="23">
        <v>10</v>
      </c>
      <c r="AB145" s="23">
        <v>18.2</v>
      </c>
      <c r="AC145" s="23">
        <f>AA145+AB145</f>
        <v>28.2</v>
      </c>
      <c r="AD145" s="23">
        <v>43</v>
      </c>
      <c r="AE145" s="23">
        <v>0.7452677123</v>
      </c>
      <c r="AF145" s="23">
        <f>IF(OR(AH145=1,AI145=1,AJ145=1,AK145=1,AL145=1),1,0)</f>
        <v>0</v>
      </c>
      <c r="AG145" s="23">
        <f>IF(OR(AH145=1,AI145=1,AJ145=1),1,0)</f>
        <v>0</v>
      </c>
      <c r="AH145" s="23">
        <v>0</v>
      </c>
      <c r="AI145" s="23">
        <v>0</v>
      </c>
      <c r="AJ145" s="23">
        <v>0</v>
      </c>
      <c r="AK145" s="23">
        <v>0</v>
      </c>
      <c r="AL145" s="23">
        <v>0</v>
      </c>
      <c r="AM145" s="23">
        <v>0</v>
      </c>
      <c r="AN145" s="23">
        <v>0</v>
      </c>
    </row>
    <row r="146" spans="1:40">
      <c r="A146" s="21" t="s">
        <v>9</v>
      </c>
      <c r="B146" s="23">
        <v>5</v>
      </c>
      <c r="C146" s="21" t="s">
        <v>111</v>
      </c>
      <c r="D146" s="23" t="str" cm="1">
        <f t="array" ref="D146">_xlfn.IFS(C146="ALHU","Nectarivore",C146="ANHU","Nectarivore",C146="ATFL","Insectivore",C146="BLPH","Insectivore",C146="BRCR","Insectivore",C146="CASJ","Omnivore",C146="CAVI","Insectivore",C146="CBCH","Insectivore",C146="COHA","Carnivore",C146="HOFI","Granivore",C146="HOWR","Insectivore",C146="OCWA","Insectivore",C146="PSFL","Insectivore",C146="PUFI","Granivore",C146="RUHU","Nectarivore",C146="STJA","Omnivore",C146="WIWA","Insectivore",C146="WREN","Insectivore",C146="BEWR","Insectivore",C146="OATI","Insectivore",C146="SPTO","Omnivore",C146="BUSH","Insectivore",C146="WBNU","Insectivore",C146="DEJU","Granivore",C146="LEGO","Granivore",C146="CALT","Granivore")</f>
        <v>Insectivore</v>
      </c>
      <c r="E146" s="23" t="str" cm="1">
        <f t="array" ref="E146">_xlfn.IFS(C146="ALHU","Foliage",C146="ANHU","Foliage",C146="ATFL","Aerial",C146="BLPH","Aerial",C146="BRCR","Bark",C146="CASJ","Ground",C146="CAVI","Foliage",C146="CBCH","Foliage",C146="COHA","Aerial",C146="HOFI","Ground",C146="HOWR","Foliage",C146="OCWA","Foliage",C146="PSFL","Aerial",C146="PUFI","Foliage",C146="RUHU","Foliage",C146="STJA","Ground",C146="WIWA","Foliage",C146="WREN","Foliage",C146="BEWR","Foliage",C146="OATI","Foliage",C146="SPTO","Ground",C146="BUSH","Foliage",C146="WBNU","Bark",C146="DEJU","Ground",C146="LEGO","Foliage",C146="CALT","Ground")</f>
        <v>Foliage</v>
      </c>
      <c r="F146" s="23" t="str" cm="1">
        <f t="array" ref="F146">_xlfn.IFS(C146="ALHU","Shrub",C146="ANHU","Tree",C146="ATFL","Cavity",C146="BLPH","Cliff",C146="BRCR","Tree",C146="CASJ","Tree",C146="CAVI","Tree",C146="CBCH","Cavity",C146="COHA","Tree",C146="HOFI","Tree",C146="HOWR","Cavity",C146="OCWA","Ground",C146="PSFL","Cavity",C146="PUFI","Tree",C146="RUHU","Tree",C146="STJA","Tree",C146="WIWA","Ground",C146="WREN","Shrub",C146="BEWR","Cavity",C146="OATI","Cavity",C146="SPTO","Ground",C146="BUSH","Tree",C146="WBNU","Cavity",C146="DEJU","Ground",C146="LEGO","Tree",C146="CALT","Shrub")</f>
        <v>Cavity</v>
      </c>
      <c r="G146" s="23" t="str" cm="1">
        <f t="array" ref="G146">_xlfn.IFS(C146="ALHU","Open Woodland",C146="ANHU","Open Woodland",C146="ATFL","Open Woodland",C146="BLPH","Open Woodland",C146="BRCR","Forest",C146="CASJ","Scrub",C146="CAVI","Forest",C146="CBCH","Forest",C146="COHA","Forest",C146="HOFI","Towns",C146="HOWR","Open Woodland",C146="OCWA","Forest",C146="PSFL","Forest",C146="PUFI","Forest",C146="RUHU","Open Woodland",C146="STJA","Forest",C146="WIWA","Scrub",C146="WREN","Scrub",C146="BEWR","Open Woodland",C146="OATI","Open Woodland",C146="SPTO","Scrub",C146="BUSH","Scrub",C146="WBNU","Forest",C146="DEJU","Forest",C146="LEGO","Open Woodland",C146="CALT","Scrub")</f>
        <v>Open Woodland</v>
      </c>
      <c r="H146" s="21">
        <v>3</v>
      </c>
      <c r="I146" s="21" t="s">
        <v>86</v>
      </c>
      <c r="J146" s="22">
        <v>20</v>
      </c>
      <c r="K146" s="24">
        <f>J146-$G$188</f>
        <v>20</v>
      </c>
      <c r="M146" s="21" t="s">
        <v>116</v>
      </c>
      <c r="N146" s="23">
        <v>57</v>
      </c>
      <c r="O146" s="23">
        <v>1.7558748556724915</v>
      </c>
      <c r="P146" s="23" cm="1">
        <f t="array" ref="P146">_xlfn.IFS(A146="FIL",1271,A146="JSP",1046,A146="LFY",225,A146="SLP",209,A146="TUP",48,A146="CCP",16,A146="PRO",225,A146="WHO",145,A146="WDP",80)</f>
        <v>1046</v>
      </c>
      <c r="Q146" s="23">
        <f>LOG10(P146)</f>
        <v>3.0195316845312554</v>
      </c>
      <c r="R146" s="23">
        <v>9</v>
      </c>
      <c r="S146" s="23">
        <v>2</v>
      </c>
      <c r="T146" s="23">
        <v>3</v>
      </c>
      <c r="U146" s="23">
        <v>5</v>
      </c>
      <c r="V146" s="23">
        <v>14</v>
      </c>
      <c r="W146" s="23">
        <v>0.22500000000000001</v>
      </c>
      <c r="X146" s="23">
        <v>1.654235948</v>
      </c>
      <c r="Y146" s="23">
        <v>0.65025379999999999</v>
      </c>
      <c r="Z146" s="23">
        <v>0.5796289</v>
      </c>
      <c r="AA146" s="23">
        <v>10</v>
      </c>
      <c r="AB146" s="23">
        <v>18.2</v>
      </c>
      <c r="AC146" s="23">
        <f>AA146+AB146</f>
        <v>28.2</v>
      </c>
      <c r="AD146" s="23">
        <v>43</v>
      </c>
      <c r="AE146" s="23">
        <v>0.7452677123</v>
      </c>
      <c r="AF146" s="23">
        <f>IF(OR(AH146=1,AI146=1,AJ146=1,AK146=1,AL146=1),1,0)</f>
        <v>0</v>
      </c>
      <c r="AG146" s="23">
        <f>IF(OR(AH146=1,AI146=1,AJ146=1),1,0)</f>
        <v>0</v>
      </c>
      <c r="AH146" s="23">
        <v>0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</row>
    <row r="147" spans="1:40">
      <c r="A147" s="21" t="s">
        <v>9</v>
      </c>
      <c r="B147" s="21">
        <v>5</v>
      </c>
      <c r="C147" s="21" t="s">
        <v>111</v>
      </c>
      <c r="D147" s="23" t="str" cm="1">
        <f t="array" ref="D147">_xlfn.IFS(C147="ALHU","Nectarivore",C147="ANHU","Nectarivore",C147="ATFL","Insectivore",C147="BLPH","Insectivore",C147="BRCR","Insectivore",C147="CASJ","Omnivore",C147="CAVI","Insectivore",C147="CBCH","Insectivore",C147="COHA","Carnivore",C147="HOFI","Granivore",C147="HOWR","Insectivore",C147="OCWA","Insectivore",C147="PSFL","Insectivore",C147="PUFI","Granivore",C147="RUHU","Nectarivore",C147="STJA","Omnivore",C147="WIWA","Insectivore",C147="WREN","Insectivore",C147="BEWR","Insectivore",C147="OATI","Insectivore",C147="SPTO","Omnivore",C147="BUSH","Insectivore",C147="WBNU","Insectivore",C147="DEJU","Granivore",C147="LEGO","Granivore",C147="CALT","Granivore")</f>
        <v>Insectivore</v>
      </c>
      <c r="E147" s="23" t="str" cm="1">
        <f t="array" ref="E147">_xlfn.IFS(C147="ALHU","Foliage",C147="ANHU","Foliage",C147="ATFL","Aerial",C147="BLPH","Aerial",C147="BRCR","Bark",C147="CASJ","Ground",C147="CAVI","Foliage",C147="CBCH","Foliage",C147="COHA","Aerial",C147="HOFI","Ground",C147="HOWR","Foliage",C147="OCWA","Foliage",C147="PSFL","Aerial",C147="PUFI","Foliage",C147="RUHU","Foliage",C147="STJA","Ground",C147="WIWA","Foliage",C147="WREN","Foliage",C147="BEWR","Foliage",C147="OATI","Foliage",C147="SPTO","Ground",C147="BUSH","Foliage",C147="WBNU","Bark",C147="DEJU","Ground",C147="LEGO","Foliage",C147="CALT","Ground")</f>
        <v>Foliage</v>
      </c>
      <c r="F147" s="23" t="str" cm="1">
        <f t="array" ref="F147">_xlfn.IFS(C147="ALHU","Shrub",C147="ANHU","Tree",C147="ATFL","Cavity",C147="BLPH","Cliff",C147="BRCR","Tree",C147="CASJ","Tree",C147="CAVI","Tree",C147="CBCH","Cavity",C147="COHA","Tree",C147="HOFI","Tree",C147="HOWR","Cavity",C147="OCWA","Ground",C147="PSFL","Cavity",C147="PUFI","Tree",C147="RUHU","Tree",C147="STJA","Tree",C147="WIWA","Ground",C147="WREN","Shrub",C147="BEWR","Cavity",C147="OATI","Cavity",C147="SPTO","Ground",C147="BUSH","Tree",C147="WBNU","Cavity",C147="DEJU","Ground",C147="LEGO","Tree",C147="CALT","Shrub")</f>
        <v>Cavity</v>
      </c>
      <c r="G147" s="23" t="str" cm="1">
        <f t="array" ref="G147">_xlfn.IFS(C147="ALHU","Open Woodland",C147="ANHU","Open Woodland",C147="ATFL","Open Woodland",C147="BLPH","Open Woodland",C147="BRCR","Forest",C147="CASJ","Scrub",C147="CAVI","Forest",C147="CBCH","Forest",C147="COHA","Forest",C147="HOFI","Towns",C147="HOWR","Open Woodland",C147="OCWA","Forest",C147="PSFL","Forest",C147="PUFI","Forest",C147="RUHU","Open Woodland",C147="STJA","Forest",C147="WIWA","Scrub",C147="WREN","Scrub",C147="BEWR","Open Woodland",C147="OATI","Open Woodland",C147="SPTO","Scrub",C147="BUSH","Scrub",C147="WBNU","Forest",C147="DEJU","Forest",C147="LEGO","Open Woodland",C147="CALT","Scrub")</f>
        <v>Open Woodland</v>
      </c>
      <c r="H147" s="21">
        <v>4</v>
      </c>
      <c r="I147" s="21" t="s">
        <v>88</v>
      </c>
      <c r="J147" s="22">
        <v>19</v>
      </c>
      <c r="K147" s="24">
        <f>J147-$G$188</f>
        <v>19</v>
      </c>
      <c r="M147" s="21" t="s">
        <v>117</v>
      </c>
      <c r="N147" s="23">
        <v>57</v>
      </c>
      <c r="O147" s="23">
        <v>1.7558748556724915</v>
      </c>
      <c r="P147" s="23" cm="1">
        <f t="array" ref="P147">_xlfn.IFS(A147="FIL",1271,A147="JSP",1046,A147="LFY",225,A147="SLP",209,A147="TUP",48,A147="CCP",16,A147="PRO",225,A147="WHO",145,A147="WDP",80)</f>
        <v>1046</v>
      </c>
      <c r="Q147" s="23">
        <f>LOG10(P147)</f>
        <v>3.0195316845312554</v>
      </c>
      <c r="R147" s="23">
        <v>9</v>
      </c>
      <c r="S147" s="23">
        <v>2</v>
      </c>
      <c r="T147" s="23">
        <v>3</v>
      </c>
      <c r="U147" s="23">
        <v>5</v>
      </c>
      <c r="V147" s="23">
        <v>14</v>
      </c>
      <c r="W147" s="23">
        <v>0.22500000000000001</v>
      </c>
      <c r="X147" s="23">
        <v>1.654235948</v>
      </c>
      <c r="Y147" s="23">
        <v>0.65025379999999999</v>
      </c>
      <c r="Z147" s="23">
        <v>0.5796289</v>
      </c>
      <c r="AA147" s="23">
        <v>10</v>
      </c>
      <c r="AB147" s="23">
        <v>18.2</v>
      </c>
      <c r="AC147" s="23">
        <f>AA147+AB147</f>
        <v>28.2</v>
      </c>
      <c r="AD147" s="23">
        <v>43</v>
      </c>
      <c r="AE147" s="23">
        <v>0.7452677123</v>
      </c>
      <c r="AF147" s="23">
        <f>IF(OR(AH147=1,AI147=1,AJ147=1,AK147=1,AL147=1),1,0)</f>
        <v>0</v>
      </c>
      <c r="AG147" s="23">
        <f>IF(OR(AH147=1,AI147=1,AJ147=1),1,0)</f>
        <v>0</v>
      </c>
      <c r="AH147" s="23">
        <v>0</v>
      </c>
      <c r="AI147" s="23">
        <v>0</v>
      </c>
      <c r="AJ147" s="23">
        <v>0</v>
      </c>
      <c r="AK147" s="23">
        <v>0</v>
      </c>
      <c r="AL147" s="23">
        <v>0</v>
      </c>
      <c r="AM147" s="23">
        <v>0</v>
      </c>
      <c r="AN147" s="23">
        <v>0</v>
      </c>
    </row>
    <row r="148" spans="1:40">
      <c r="A148" s="21" t="s">
        <v>9</v>
      </c>
      <c r="B148" s="23">
        <v>5</v>
      </c>
      <c r="C148" s="21" t="s">
        <v>96</v>
      </c>
      <c r="D148" s="23" t="str" cm="1">
        <f t="array" ref="D148">_xlfn.IFS(C148="ALHU","Nectarivore",C148="ANHU","Nectarivore",C148="ATFL","Insectivore",C148="BLPH","Insectivore",C148="BRCR","Insectivore",C148="CASJ","Omnivore",C148="CAVI","Insectivore",C148="CBCH","Insectivore",C148="COHA","Carnivore",C148="HOFI","Granivore",C148="HOWR","Insectivore",C148="OCWA","Insectivore",C148="PSFL","Insectivore",C148="PUFI","Granivore",C148="RUHU","Nectarivore",C148="STJA","Omnivore",C148="WIWA","Insectivore",C148="WREN","Insectivore",C148="BEWR","Insectivore",C148="OATI","Insectivore",C148="SPTO","Omnivore",C148="BUSH","Insectivore",C148="WBNU","Insectivore",C148="DEJU","Granivore",C148="LEGO","Granivore",C148="CALT","Granivore")</f>
        <v>Granivore</v>
      </c>
      <c r="E148" s="23" t="str" cm="1">
        <f t="array" ref="E148">_xlfn.IFS(C148="ALHU","Foliage",C148="ANHU","Foliage",C148="ATFL","Aerial",C148="BLPH","Aerial",C148="BRCR","Bark",C148="CASJ","Ground",C148="CAVI","Foliage",C148="CBCH","Foliage",C148="COHA","Aerial",C148="HOFI","Ground",C148="HOWR","Foliage",C148="OCWA","Foliage",C148="PSFL","Aerial",C148="PUFI","Foliage",C148="RUHU","Foliage",C148="STJA","Ground",C148="WIWA","Foliage",C148="WREN","Foliage",C148="BEWR","Foliage",C148="OATI","Foliage",C148="SPTO","Ground",C148="BUSH","Foliage",C148="WBNU","Bark",C148="DEJU","Ground",C148="LEGO","Foliage",C148="CALT","Ground")</f>
        <v>Ground</v>
      </c>
      <c r="F148" s="23" t="str" cm="1">
        <f t="array" ref="F148">_xlfn.IFS(C148="ALHU","Shrub",C148="ANHU","Tree",C148="ATFL","Cavity",C148="BLPH","Cliff",C148="BRCR","Tree",C148="CASJ","Tree",C148="CAVI","Tree",C148="CBCH","Cavity",C148="COHA","Tree",C148="HOFI","Tree",C148="HOWR","Cavity",C148="OCWA","Ground",C148="PSFL","Cavity",C148="PUFI","Tree",C148="RUHU","Tree",C148="STJA","Tree",C148="WIWA","Ground",C148="WREN","Shrub",C148="BEWR","Cavity",C148="OATI","Cavity",C148="SPTO","Ground",C148="BUSH","Tree",C148="WBNU","Cavity",C148="DEJU","Ground",C148="LEGO","Tree",C148="CALT","Shrub")</f>
        <v>Ground</v>
      </c>
      <c r="G148" s="23" t="str" cm="1">
        <f t="array" ref="G148">_xlfn.IFS(C148="ALHU","Open Woodland",C148="ANHU","Open Woodland",C148="ATFL","Open Woodland",C148="BLPH","Open Woodland",C148="BRCR","Forest",C148="CASJ","Scrub",C148="CAVI","Forest",C148="CBCH","Forest",C148="COHA","Forest",C148="HOFI","Towns",C148="HOWR","Open Woodland",C148="OCWA","Forest",C148="PSFL","Forest",C148="PUFI","Forest",C148="RUHU","Open Woodland",C148="STJA","Forest",C148="WIWA","Scrub",C148="WREN","Scrub",C148="BEWR","Open Woodland",C148="OATI","Open Woodland",C148="SPTO","Scrub",C148="BUSH","Scrub",C148="WBNU","Forest",C148="DEJU","Forest",C148="LEGO","Open Woodland",C148="CALT","Scrub")</f>
        <v>Forest</v>
      </c>
      <c r="H148" s="21">
        <v>1</v>
      </c>
      <c r="I148" s="21" t="s">
        <v>88</v>
      </c>
      <c r="J148" s="22">
        <v>17</v>
      </c>
      <c r="K148" s="24">
        <f>J148-$G$196</f>
        <v>17</v>
      </c>
      <c r="M148" s="21" t="s">
        <v>163</v>
      </c>
      <c r="N148" s="23">
        <v>57</v>
      </c>
      <c r="O148" s="23">
        <v>1.7558748556724915</v>
      </c>
      <c r="P148" s="23" cm="1">
        <f t="array" ref="P148">_xlfn.IFS(A148="FIL",1271,A148="JSP",1046,A148="LFY",225,A148="SLP",209,A148="TUP",48,A148="CCP",16,A148="PRO",225,A148="WHO",145,A148="WDP",80)</f>
        <v>1046</v>
      </c>
      <c r="Q148" s="23">
        <f>LOG10(P148)</f>
        <v>3.0195316845312554</v>
      </c>
      <c r="R148" s="23">
        <v>9</v>
      </c>
      <c r="S148" s="23">
        <v>2</v>
      </c>
      <c r="T148" s="23">
        <v>3</v>
      </c>
      <c r="U148" s="23">
        <v>5</v>
      </c>
      <c r="V148" s="23">
        <v>14</v>
      </c>
      <c r="W148" s="23">
        <v>0.22500000000000001</v>
      </c>
      <c r="X148" s="23">
        <v>1.654235948</v>
      </c>
      <c r="Y148" s="23">
        <v>0.65025379999999999</v>
      </c>
      <c r="Z148" s="23">
        <v>0.5796289</v>
      </c>
      <c r="AA148" s="23">
        <v>10</v>
      </c>
      <c r="AB148" s="23">
        <v>18.2</v>
      </c>
      <c r="AC148" s="23">
        <f>AA148+AB148</f>
        <v>28.2</v>
      </c>
      <c r="AD148" s="23">
        <v>43</v>
      </c>
      <c r="AE148" s="23">
        <v>0.7452677123</v>
      </c>
      <c r="AF148" s="23">
        <f>IF(OR(AH148=1,AI148=1,AJ148=1,AK148=1,AL148=1),1,0)</f>
        <v>0</v>
      </c>
      <c r="AG148" s="23">
        <f>IF(OR(AH148=1,AI148=1,AJ148=1),1,0)</f>
        <v>0</v>
      </c>
      <c r="AH148" s="23">
        <v>0</v>
      </c>
      <c r="AI148" s="23">
        <v>0</v>
      </c>
      <c r="AJ148" s="23">
        <v>0</v>
      </c>
      <c r="AK148" s="23">
        <v>0</v>
      </c>
      <c r="AL148" s="23">
        <v>0</v>
      </c>
      <c r="AM148" s="23">
        <v>0</v>
      </c>
      <c r="AN148" s="23">
        <v>0</v>
      </c>
    </row>
    <row r="149" spans="1:40">
      <c r="A149" s="21" t="s">
        <v>9</v>
      </c>
      <c r="B149" s="23">
        <v>5</v>
      </c>
      <c r="C149" s="21" t="s">
        <v>111</v>
      </c>
      <c r="D149" s="23" t="str" cm="1">
        <f t="array" ref="D149">_xlfn.IFS(C149="ALHU","Nectarivore",C149="ANHU","Nectarivore",C149="ATFL","Insectivore",C149="BLPH","Insectivore",C149="BRCR","Insectivore",C149="CASJ","Omnivore",C149="CAVI","Insectivore",C149="CBCH","Insectivore",C149="COHA","Carnivore",C149="HOFI","Granivore",C149="HOWR","Insectivore",C149="OCWA","Insectivore",C149="PSFL","Insectivore",C149="PUFI","Granivore",C149="RUHU","Nectarivore",C149="STJA","Omnivore",C149="WIWA","Insectivore",C149="WREN","Insectivore",C149="BEWR","Insectivore",C149="OATI","Insectivore",C149="SPTO","Omnivore",C149="BUSH","Insectivore",C149="WBNU","Insectivore",C149="DEJU","Granivore",C149="LEGO","Granivore",C149="CALT","Granivore")</f>
        <v>Insectivore</v>
      </c>
      <c r="E149" s="23" t="str" cm="1">
        <f t="array" ref="E149">_xlfn.IFS(C149="ALHU","Foliage",C149="ANHU","Foliage",C149="ATFL","Aerial",C149="BLPH","Aerial",C149="BRCR","Bark",C149="CASJ","Ground",C149="CAVI","Foliage",C149="CBCH","Foliage",C149="COHA","Aerial",C149="HOFI","Ground",C149="HOWR","Foliage",C149="OCWA","Foliage",C149="PSFL","Aerial",C149="PUFI","Foliage",C149="RUHU","Foliage",C149="STJA","Ground",C149="WIWA","Foliage",C149="WREN","Foliage",C149="BEWR","Foliage",C149="OATI","Foliage",C149="SPTO","Ground",C149="BUSH","Foliage",C149="WBNU","Bark",C149="DEJU","Ground",C149="LEGO","Foliage",C149="CALT","Ground")</f>
        <v>Foliage</v>
      </c>
      <c r="F149" s="23" t="str" cm="1">
        <f t="array" ref="F149">_xlfn.IFS(C149="ALHU","Shrub",C149="ANHU","Tree",C149="ATFL","Cavity",C149="BLPH","Cliff",C149="BRCR","Tree",C149="CASJ","Tree",C149="CAVI","Tree",C149="CBCH","Cavity",C149="COHA","Tree",C149="HOFI","Tree",C149="HOWR","Cavity",C149="OCWA","Ground",C149="PSFL","Cavity",C149="PUFI","Tree",C149="RUHU","Tree",C149="STJA","Tree",C149="WIWA","Ground",C149="WREN","Shrub",C149="BEWR","Cavity",C149="OATI","Cavity",C149="SPTO","Ground",C149="BUSH","Tree",C149="WBNU","Cavity",C149="DEJU","Ground",C149="LEGO","Tree",C149="CALT","Shrub")</f>
        <v>Cavity</v>
      </c>
      <c r="G149" s="23" t="str" cm="1">
        <f t="array" ref="G149">_xlfn.IFS(C149="ALHU","Open Woodland",C149="ANHU","Open Woodland",C149="ATFL","Open Woodland",C149="BLPH","Open Woodland",C149="BRCR","Forest",C149="CASJ","Scrub",C149="CAVI","Forest",C149="CBCH","Forest",C149="COHA","Forest",C149="HOFI","Towns",C149="HOWR","Open Woodland",C149="OCWA","Forest",C149="PSFL","Forest",C149="PUFI","Forest",C149="RUHU","Open Woodland",C149="STJA","Forest",C149="WIWA","Scrub",C149="WREN","Scrub",C149="BEWR","Open Woodland",C149="OATI","Open Woodland",C149="SPTO","Scrub",C149="BUSH","Scrub",C149="WBNU","Forest",C149="DEJU","Forest",C149="LEGO","Open Woodland",C149="CALT","Scrub")</f>
        <v>Open Woodland</v>
      </c>
      <c r="H149" s="21">
        <v>4</v>
      </c>
      <c r="I149" s="21" t="s">
        <v>88</v>
      </c>
      <c r="J149" s="22">
        <v>9</v>
      </c>
      <c r="K149" s="24">
        <f>J149-$G$188</f>
        <v>9</v>
      </c>
      <c r="M149" s="21" t="s">
        <v>118</v>
      </c>
      <c r="N149" s="23">
        <v>57</v>
      </c>
      <c r="O149" s="23">
        <v>1.7558748556724915</v>
      </c>
      <c r="P149" s="23" cm="1">
        <f t="array" ref="P149">_xlfn.IFS(A149="FIL",1271,A149="JSP",1046,A149="LFY",225,A149="SLP",209,A149="TUP",48,A149="CCP",16,A149="PRO",225,A149="WHO",145,A149="WDP",80)</f>
        <v>1046</v>
      </c>
      <c r="Q149" s="23">
        <f>LOG10(P149)</f>
        <v>3.0195316845312554</v>
      </c>
      <c r="R149" s="23">
        <v>9</v>
      </c>
      <c r="S149" s="23">
        <v>2</v>
      </c>
      <c r="T149" s="23">
        <v>3</v>
      </c>
      <c r="U149" s="23">
        <v>5</v>
      </c>
      <c r="V149" s="23">
        <v>14</v>
      </c>
      <c r="W149" s="23">
        <v>0.22500000000000001</v>
      </c>
      <c r="X149" s="23">
        <v>1.654235948</v>
      </c>
      <c r="Y149" s="23">
        <v>0.65025379999999999</v>
      </c>
      <c r="Z149" s="23">
        <v>0.5796289</v>
      </c>
      <c r="AA149" s="23">
        <v>10</v>
      </c>
      <c r="AB149" s="23">
        <v>18.2</v>
      </c>
      <c r="AC149" s="23">
        <f>AA149+AB149</f>
        <v>28.2</v>
      </c>
      <c r="AD149" s="23">
        <v>43</v>
      </c>
      <c r="AE149" s="23">
        <v>0.7452677123</v>
      </c>
      <c r="AF149" s="23">
        <f>IF(OR(AH149=1,AI149=1,AJ149=1,AK149=1,AL149=1),1,0)</f>
        <v>0</v>
      </c>
      <c r="AG149" s="23">
        <f>IF(OR(AH149=1,AI149=1,AJ149=1),1,0)</f>
        <v>0</v>
      </c>
      <c r="AH149" s="23">
        <v>0</v>
      </c>
      <c r="AI149" s="23">
        <v>0</v>
      </c>
      <c r="AJ149" s="23">
        <v>0</v>
      </c>
      <c r="AK149" s="23">
        <v>0</v>
      </c>
      <c r="AL149" s="23">
        <v>0</v>
      </c>
      <c r="AM149" s="23">
        <v>0</v>
      </c>
      <c r="AN149" s="23">
        <v>0</v>
      </c>
    </row>
    <row r="150" spans="1:40">
      <c r="A150" s="21" t="s">
        <v>9</v>
      </c>
      <c r="B150" s="21">
        <v>5</v>
      </c>
      <c r="C150" s="21" t="s">
        <v>130</v>
      </c>
      <c r="D150" s="23" t="str" cm="1">
        <f t="array" ref="D150">_xlfn.IFS(C150="ALHU","Nectarivore",C150="ANHU","Nectarivore",C150="ATFL","Insectivore",C150="BLPH","Insectivore",C150="BRCR","Insectivore",C150="CASJ","Omnivore",C150="CAVI","Insectivore",C150="CBCH","Insectivore",C150="COHA","Carnivore",C150="HOFI","Granivore",C150="HOWR","Insectivore",C150="OCWA","Insectivore",C150="PSFL","Insectivore",C150="PUFI","Granivore",C150="RUHU","Nectarivore",C150="STJA","Omnivore",C150="WIWA","Insectivore",C150="WREN","Insectivore",C150="BEWR","Insectivore",C150="OATI","Insectivore",C150="SPTO","Omnivore",C150="BUSH","Insectivore",C150="WBNU","Insectivore",C150="DEJU","Granivore",C150="LEGO","Granivore",C150="CALT","Granivore")</f>
        <v>Omnivore</v>
      </c>
      <c r="E150" s="23" t="str" cm="1">
        <f t="array" ref="E150">_xlfn.IFS(C150="ALHU","Foliage",C150="ANHU","Foliage",C150="ATFL","Aerial",C150="BLPH","Aerial",C150="BRCR","Bark",C150="CASJ","Ground",C150="CAVI","Foliage",C150="CBCH","Foliage",C150="COHA","Aerial",C150="HOFI","Ground",C150="HOWR","Foliage",C150="OCWA","Foliage",C150="PSFL","Aerial",C150="PUFI","Foliage",C150="RUHU","Foliage",C150="STJA","Ground",C150="WIWA","Foliage",C150="WREN","Foliage",C150="BEWR","Foliage",C150="OATI","Foliage",C150="SPTO","Ground",C150="BUSH","Foliage",C150="WBNU","Bark",C150="DEJU","Ground",C150="LEGO","Foliage",C150="CALT","Ground")</f>
        <v>Ground</v>
      </c>
      <c r="F150" s="23" t="str" cm="1">
        <f t="array" ref="F150">_xlfn.IFS(C150="ALHU","Shrub",C150="ANHU","Tree",C150="ATFL","Cavity",C150="BLPH","Cliff",C150="BRCR","Tree",C150="CASJ","Tree",C150="CAVI","Tree",C150="CBCH","Cavity",C150="COHA","Tree",C150="HOFI","Tree",C150="HOWR","Cavity",C150="OCWA","Ground",C150="PSFL","Cavity",C150="PUFI","Tree",C150="RUHU","Tree",C150="STJA","Tree",C150="WIWA","Ground",C150="WREN","Shrub",C150="BEWR","Cavity",C150="OATI","Cavity",C150="SPTO","Ground",C150="BUSH","Tree",C150="WBNU","Cavity",C150="DEJU","Ground",C150="LEGO","Tree",C150="CALT","Shrub")</f>
        <v>Tree</v>
      </c>
      <c r="G150" s="23" t="str" cm="1">
        <f t="array" ref="G150">_xlfn.IFS(C150="ALHU","Open Woodland",C150="ANHU","Open Woodland",C150="ATFL","Open Woodland",C150="BLPH","Open Woodland",C150="BRCR","Forest",C150="CASJ","Scrub",C150="CAVI","Forest",C150="CBCH","Forest",C150="COHA","Forest",C150="HOFI","Towns",C150="HOWR","Open Woodland",C150="OCWA","Forest",C150="PSFL","Forest",C150="PUFI","Forest",C150="RUHU","Open Woodland",C150="STJA","Forest",C150="WIWA","Scrub",C150="WREN","Scrub",C150="BEWR","Open Woodland",C150="OATI","Open Woodland",C150="SPTO","Scrub",C150="BUSH","Scrub",C150="WBNU","Forest",C150="DEJU","Forest",C150="LEGO","Open Woodland",C150="CALT","Scrub")</f>
        <v>Scrub</v>
      </c>
      <c r="H150" s="21">
        <v>3</v>
      </c>
      <c r="I150" s="21" t="s">
        <v>88</v>
      </c>
      <c r="J150" s="22">
        <v>120</v>
      </c>
      <c r="K150" s="24">
        <f>J150-$G$193</f>
        <v>120</v>
      </c>
      <c r="M150" s="21" t="s">
        <v>132</v>
      </c>
      <c r="N150" s="23">
        <v>57</v>
      </c>
      <c r="O150" s="23">
        <v>1.7558748556724915</v>
      </c>
      <c r="P150" s="23" cm="1">
        <f t="array" ref="P150">_xlfn.IFS(A150="FIL",1271,A150="JSP",1046,A150="LFY",225,A150="SLP",209,A150="TUP",48,A150="CCP",16,A150="PRO",225,A150="WHO",145,A150="WDP",80)</f>
        <v>1046</v>
      </c>
      <c r="Q150" s="23">
        <f>LOG10(P150)</f>
        <v>3.0195316845312554</v>
      </c>
      <c r="R150" s="23">
        <v>9</v>
      </c>
      <c r="S150" s="23">
        <v>2</v>
      </c>
      <c r="T150" s="23">
        <v>3</v>
      </c>
      <c r="U150" s="23">
        <v>5</v>
      </c>
      <c r="V150" s="23">
        <v>14</v>
      </c>
      <c r="W150" s="23">
        <v>0.22500000000000001</v>
      </c>
      <c r="X150" s="23">
        <v>1.654235948</v>
      </c>
      <c r="Y150" s="23">
        <v>0.65025379999999999</v>
      </c>
      <c r="Z150" s="23">
        <v>0.5796289</v>
      </c>
      <c r="AA150" s="23">
        <v>10</v>
      </c>
      <c r="AB150" s="23">
        <v>18.2</v>
      </c>
      <c r="AC150" s="23">
        <f>AA150+AB150</f>
        <v>28.2</v>
      </c>
      <c r="AD150" s="23">
        <v>43</v>
      </c>
      <c r="AE150" s="23">
        <v>0.7452677123</v>
      </c>
      <c r="AF150" s="23">
        <f>IF(OR(AH150=1,AI150=1,AJ150=1,AK150=1,AL150=1),1,0)</f>
        <v>0</v>
      </c>
      <c r="AG150" s="23">
        <f>IF(OR(AH150=1,AI150=1,AJ150=1),1,0)</f>
        <v>0</v>
      </c>
      <c r="AH150" s="23">
        <v>0</v>
      </c>
      <c r="AI150" s="23">
        <v>0</v>
      </c>
      <c r="AJ150" s="23">
        <v>0</v>
      </c>
      <c r="AK150" s="23">
        <v>0</v>
      </c>
      <c r="AL150" s="23">
        <v>0</v>
      </c>
      <c r="AM150" s="23">
        <v>0</v>
      </c>
      <c r="AN150" s="23">
        <v>0</v>
      </c>
    </row>
    <row r="151" spans="1:40">
      <c r="A151" s="21" t="s">
        <v>9</v>
      </c>
      <c r="B151" s="21">
        <v>5</v>
      </c>
      <c r="C151" s="21" t="s">
        <v>123</v>
      </c>
      <c r="D151" s="23" t="str" cm="1">
        <f t="array" ref="D151">_xlfn.IFS(C151="ALHU","Nectarivore",C151="ANHU","Nectarivore",C151="ATFL","Insectivore",C151="BLPH","Insectivore",C151="BRCR","Insectivore",C151="CASJ","Omnivore",C151="CAVI","Insectivore",C151="CBCH","Insectivore",C151="COHA","Carnivore",C151="HOFI","Granivore",C151="HOWR","Insectivore",C151="OCWA","Insectivore",C151="PSFL","Insectivore",C151="PUFI","Granivore",C151="RUHU","Nectarivore",C151="STJA","Omnivore",C151="WIWA","Insectivore",C151="WREN","Insectivore",C151="BEWR","Insectivore",C151="OATI","Insectivore",C151="SPTO","Omnivore",C151="BUSH","Insectivore",C151="WBNU","Insectivore",C151="DEJU","Granivore",C151="LEGO","Granivore",C151="CALT","Granivore")</f>
        <v>Insectivore</v>
      </c>
      <c r="E151" s="23" t="str" cm="1">
        <f t="array" ref="E151">_xlfn.IFS(C151="ALHU","Foliage",C151="ANHU","Foliage",C151="ATFL","Aerial",C151="BLPH","Aerial",C151="BRCR","Bark",C151="CASJ","Ground",C151="CAVI","Foliage",C151="CBCH","Foliage",C151="COHA","Aerial",C151="HOFI","Ground",C151="HOWR","Foliage",C151="OCWA","Foliage",C151="PSFL","Aerial",C151="PUFI","Foliage",C151="RUHU","Foliage",C151="STJA","Ground",C151="WIWA","Foliage",C151="WREN","Foliage",C151="BEWR","Foliage",C151="OATI","Foliage",C151="SPTO","Ground",C151="BUSH","Foliage",C151="WBNU","Bark",C151="DEJU","Ground",C151="LEGO","Foliage",C151="CALT","Ground")</f>
        <v>Foliage</v>
      </c>
      <c r="F151" s="23" t="str" cm="1">
        <f t="array" ref="F151">_xlfn.IFS(C151="ALHU","Shrub",C151="ANHU","Tree",C151="ATFL","Cavity",C151="BLPH","Cliff",C151="BRCR","Tree",C151="CASJ","Tree",C151="CAVI","Tree",C151="CBCH","Cavity",C151="COHA","Tree",C151="HOFI","Tree",C151="HOWR","Cavity",C151="OCWA","Ground",C151="PSFL","Cavity",C151="PUFI","Tree",C151="RUHU","Tree",C151="STJA","Tree",C151="WIWA","Ground",C151="WREN","Shrub",C151="BEWR","Cavity",C151="OATI","Cavity",C151="SPTO","Ground",C151="BUSH","Tree",C151="WBNU","Cavity",C151="DEJU","Ground",C151="LEGO","Tree",C151="CALT","Shrub")</f>
        <v>Tree</v>
      </c>
      <c r="G151" s="23" t="str" cm="1">
        <f t="array" ref="G151">_xlfn.IFS(C151="ALHU","Open Woodland",C151="ANHU","Open Woodland",C151="ATFL","Open Woodland",C151="BLPH","Open Woodland",C151="BRCR","Forest",C151="CASJ","Scrub",C151="CAVI","Forest",C151="CBCH","Forest",C151="COHA","Forest",C151="HOFI","Towns",C151="HOWR","Open Woodland",C151="OCWA","Forest",C151="PSFL","Forest",C151="PUFI","Forest",C151="RUHU","Open Woodland",C151="STJA","Forest",C151="WIWA","Scrub",C151="WREN","Scrub",C151="BEWR","Open Woodland",C151="OATI","Open Woodland",C151="SPTO","Scrub",C151="BUSH","Scrub",C151="WBNU","Forest",C151="DEJU","Forest",C151="LEGO","Open Woodland",C151="CALT","Scrub")</f>
        <v>Scrub</v>
      </c>
      <c r="H151" s="21">
        <v>2</v>
      </c>
      <c r="I151" s="21" t="s">
        <v>92</v>
      </c>
      <c r="J151" s="22">
        <v>6</v>
      </c>
      <c r="K151" s="24">
        <f>J151-$G$191</f>
        <v>6</v>
      </c>
      <c r="M151" s="21" t="s">
        <v>129</v>
      </c>
      <c r="N151" s="23">
        <v>57</v>
      </c>
      <c r="O151" s="23">
        <v>1.7558748556724915</v>
      </c>
      <c r="P151" s="23" cm="1">
        <f t="array" ref="P151">_xlfn.IFS(A151="FIL",1271,A151="JSP",1046,A151="LFY",225,A151="SLP",209,A151="TUP",48,A151="CCP",16,A151="PRO",225,A151="WHO",145,A151="WDP",80)</f>
        <v>1046</v>
      </c>
      <c r="Q151" s="23">
        <f>LOG10(P151)</f>
        <v>3.0195316845312554</v>
      </c>
      <c r="R151" s="23">
        <v>9</v>
      </c>
      <c r="S151" s="23">
        <v>2</v>
      </c>
      <c r="T151" s="23">
        <v>3</v>
      </c>
      <c r="U151" s="23">
        <v>5</v>
      </c>
      <c r="V151" s="23">
        <v>14</v>
      </c>
      <c r="W151" s="23">
        <v>0.22500000000000001</v>
      </c>
      <c r="X151" s="23">
        <v>1.654235948</v>
      </c>
      <c r="Y151" s="23">
        <v>0.65025379999999999</v>
      </c>
      <c r="Z151" s="23">
        <v>0.5796289</v>
      </c>
      <c r="AA151" s="23">
        <v>10</v>
      </c>
      <c r="AB151" s="23">
        <v>18.2</v>
      </c>
      <c r="AC151" s="23">
        <f>AA151+AB151</f>
        <v>28.2</v>
      </c>
      <c r="AD151" s="23">
        <v>43</v>
      </c>
      <c r="AE151" s="23">
        <v>0.7452677123</v>
      </c>
      <c r="AF151" s="23">
        <f>IF(OR(AH151=1,AI151=1,AJ151=1,AK151=1,AL151=1),1,0)</f>
        <v>0</v>
      </c>
      <c r="AG151" s="23">
        <f>IF(OR(AH151=1,AI151=1,AJ151=1),1,0)</f>
        <v>0</v>
      </c>
      <c r="AH151" s="23">
        <v>0</v>
      </c>
      <c r="AI151" s="23">
        <v>0</v>
      </c>
      <c r="AJ151" s="23">
        <v>0</v>
      </c>
      <c r="AK151" s="23">
        <v>0</v>
      </c>
      <c r="AL151" s="23">
        <v>0</v>
      </c>
      <c r="AM151" s="23">
        <v>0</v>
      </c>
      <c r="AN151" s="23">
        <v>0</v>
      </c>
    </row>
    <row r="152" spans="1:40">
      <c r="A152" s="21" t="s">
        <v>9</v>
      </c>
      <c r="B152" s="23">
        <v>5</v>
      </c>
      <c r="C152" s="21" t="s">
        <v>172</v>
      </c>
      <c r="D152" s="23" t="str" cm="1">
        <f t="array" ref="D152">_xlfn.IFS(C152="ALHU","Nectarivore",C152="ANHU","Nectarivore",C152="ATFL","Insectivore",C152="BLPH","Insectivore",C152="BRCR","Insectivore",C152="CASJ","Omnivore",C152="CAVI","Insectivore",C152="CBCH","Insectivore",C152="COHA","Carnivore",C152="HOFI","Granivore",C152="HOWR","Insectivore",C152="OCWA","Insectivore",C152="PSFL","Insectivore",C152="PUFI","Granivore",C152="RUHU","Nectarivore",C152="STJA","Omnivore",C152="WIWA","Insectivore",C152="WREN","Insectivore",C152="BEWR","Insectivore",C152="OATI","Insectivore",C152="SPTO","Omnivore",C152="BUSH","Insectivore",C152="WBNU","Insectivore",C152="DEJU","Granivore",C152="LEGO","Granivore",C152="CALT","Granivore")</f>
        <v>Insectivore</v>
      </c>
      <c r="E152" s="23" t="str" cm="1">
        <f t="array" ref="E152">_xlfn.IFS(C152="ALHU","Foliage",C152="ANHU","Foliage",C152="ATFL","Aerial",C152="BLPH","Aerial",C152="BRCR","Bark",C152="CASJ","Ground",C152="CAVI","Foliage",C152="CBCH","Foliage",C152="COHA","Aerial",C152="HOFI","Ground",C152="HOWR","Foliage",C152="OCWA","Foliage",C152="PSFL","Aerial",C152="PUFI","Foliage",C152="RUHU","Foliage",C152="STJA","Ground",C152="WIWA","Foliage",C152="WREN","Foliage",C152="BEWR","Foliage",C152="OATI","Foliage",C152="SPTO","Ground",C152="BUSH","Foliage",C152="WBNU","Bark",C152="DEJU","Ground",C152="LEGO","Foliage",C152="CALT","Ground")</f>
        <v>Foliage</v>
      </c>
      <c r="F152" s="23" t="str" cm="1">
        <f t="array" ref="F152">_xlfn.IFS(C152="ALHU","Shrub",C152="ANHU","Tree",C152="ATFL","Cavity",C152="BLPH","Cliff",C152="BRCR","Tree",C152="CASJ","Tree",C152="CAVI","Tree",C152="CBCH","Cavity",C152="COHA","Tree",C152="HOFI","Tree",C152="HOWR","Cavity",C152="OCWA","Ground",C152="PSFL","Cavity",C152="PUFI","Tree",C152="RUHU","Tree",C152="STJA","Tree",C152="WIWA","Ground",C152="WREN","Shrub",C152="BEWR","Cavity",C152="OATI","Cavity",C152="SPTO","Ground",C152="BUSH","Tree",C152="WBNU","Cavity",C152="DEJU","Ground",C152="LEGO","Tree",C152="CALT","Shrub")</f>
        <v>Shrub</v>
      </c>
      <c r="G152" s="23" t="str" cm="1">
        <f t="array" ref="G152">_xlfn.IFS(C152="ALHU","Open Woodland",C152="ANHU","Open Woodland",C152="ATFL","Open Woodland",C152="BLPH","Open Woodland",C152="BRCR","Forest",C152="CASJ","Scrub",C152="CAVI","Forest",C152="CBCH","Forest",C152="COHA","Forest",C152="HOFI","Towns",C152="HOWR","Open Woodland",C152="OCWA","Forest",C152="PSFL","Forest",C152="PUFI","Forest",C152="RUHU","Open Woodland",C152="STJA","Forest",C152="WIWA","Scrub",C152="WREN","Scrub",C152="BEWR","Open Woodland",C152="OATI","Open Woodland",C152="SPTO","Scrub",C152="BUSH","Scrub",C152="WBNU","Forest",C152="DEJU","Forest",C152="LEGO","Open Woodland",C152="CALT","Scrub")</f>
        <v>Scrub</v>
      </c>
      <c r="H152" s="21"/>
      <c r="I152" s="21" t="s">
        <v>86</v>
      </c>
      <c r="J152" s="22">
        <v>16</v>
      </c>
      <c r="K152" s="22">
        <f>J152-G183</f>
        <v>16</v>
      </c>
      <c r="L152" s="22"/>
      <c r="M152" s="21" t="s">
        <v>173</v>
      </c>
      <c r="N152" s="23">
        <v>57</v>
      </c>
      <c r="O152" s="23">
        <v>1.7558748556724915</v>
      </c>
      <c r="P152" s="23" cm="1">
        <f t="array" ref="P152">_xlfn.IFS(A152="FIL",1271,A152="JSP",1046,A152="LFY",225,A152="SLP",209,A152="TUP",48,A152="CCP",16,A152="PRO",225,A152="WHO",145,A152="WDP",80)</f>
        <v>1046</v>
      </c>
      <c r="Q152" s="23">
        <f>LOG10(P152)</f>
        <v>3.0195316845312554</v>
      </c>
      <c r="R152" s="23">
        <v>9</v>
      </c>
      <c r="S152" s="23">
        <v>2</v>
      </c>
      <c r="T152" s="23">
        <v>3</v>
      </c>
      <c r="U152" s="23">
        <v>5</v>
      </c>
      <c r="V152" s="23">
        <v>14</v>
      </c>
      <c r="W152" s="23">
        <v>0.22500000000000001</v>
      </c>
      <c r="X152" s="23">
        <v>1.654235948</v>
      </c>
      <c r="Y152" s="23">
        <v>0.65025379999999999</v>
      </c>
      <c r="Z152" s="23">
        <v>0.5796289</v>
      </c>
      <c r="AA152" s="23">
        <v>10</v>
      </c>
      <c r="AB152" s="23">
        <v>18.2</v>
      </c>
      <c r="AC152" s="23">
        <f>AA152+AB152</f>
        <v>28.2</v>
      </c>
      <c r="AD152" s="23">
        <v>43</v>
      </c>
      <c r="AE152" s="23">
        <v>0.7452677123</v>
      </c>
      <c r="AF152" s="23">
        <f>IF(OR(AH152=1,AI152=1,AJ152=1,AK152=1,AL152=1),1,0)</f>
        <v>0</v>
      </c>
      <c r="AG152" s="23">
        <f>IF(OR(AH152=1,AI152=1,AJ152=1),1,0)</f>
        <v>0</v>
      </c>
      <c r="AH152" s="23">
        <v>0</v>
      </c>
      <c r="AI152" s="23">
        <v>0</v>
      </c>
      <c r="AJ152" s="23">
        <v>0</v>
      </c>
      <c r="AK152" s="23">
        <v>0</v>
      </c>
      <c r="AL152" s="23">
        <v>0</v>
      </c>
      <c r="AM152" s="23">
        <v>0</v>
      </c>
      <c r="AN152" s="23">
        <v>0</v>
      </c>
    </row>
    <row r="153" spans="1:40">
      <c r="A153" s="21" t="s">
        <v>9</v>
      </c>
      <c r="B153" s="21">
        <v>5</v>
      </c>
      <c r="C153" s="21" t="s">
        <v>172</v>
      </c>
      <c r="D153" s="23" t="str" cm="1">
        <f t="array" ref="D153">_xlfn.IFS(C153="ALHU","Nectarivore",C153="ANHU","Nectarivore",C153="ATFL","Insectivore",C153="BLPH","Insectivore",C153="BRCR","Insectivore",C153="CASJ","Omnivore",C153="CAVI","Insectivore",C153="CBCH","Insectivore",C153="COHA","Carnivore",C153="HOFI","Granivore",C153="HOWR","Insectivore",C153="OCWA","Insectivore",C153="PSFL","Insectivore",C153="PUFI","Granivore",C153="RUHU","Nectarivore",C153="STJA","Omnivore",C153="WIWA","Insectivore",C153="WREN","Insectivore",C153="BEWR","Insectivore",C153="OATI","Insectivore",C153="SPTO","Omnivore",C153="BUSH","Insectivore",C153="WBNU","Insectivore",C153="DEJU","Granivore",C153="LEGO","Granivore",C153="CALT","Granivore")</f>
        <v>Insectivore</v>
      </c>
      <c r="E153" s="23" t="str" cm="1">
        <f t="array" ref="E153">_xlfn.IFS(C153="ALHU","Foliage",C153="ANHU","Foliage",C153="ATFL","Aerial",C153="BLPH","Aerial",C153="BRCR","Bark",C153="CASJ","Ground",C153="CAVI","Foliage",C153="CBCH","Foliage",C153="COHA","Aerial",C153="HOFI","Ground",C153="HOWR","Foliage",C153="OCWA","Foliage",C153="PSFL","Aerial",C153="PUFI","Foliage",C153="RUHU","Foliage",C153="STJA","Ground",C153="WIWA","Foliage",C153="WREN","Foliage",C153="BEWR","Foliage",C153="OATI","Foliage",C153="SPTO","Ground",C153="BUSH","Foliage",C153="WBNU","Bark",C153="DEJU","Ground",C153="LEGO","Foliage",C153="CALT","Ground")</f>
        <v>Foliage</v>
      </c>
      <c r="F153" s="23" t="str" cm="1">
        <f t="array" ref="F153">_xlfn.IFS(C153="ALHU","Shrub",C153="ANHU","Tree",C153="ATFL","Cavity",C153="BLPH","Cliff",C153="BRCR","Tree",C153="CASJ","Tree",C153="CAVI","Tree",C153="CBCH","Cavity",C153="COHA","Tree",C153="HOFI","Tree",C153="HOWR","Cavity",C153="OCWA","Ground",C153="PSFL","Cavity",C153="PUFI","Tree",C153="RUHU","Tree",C153="STJA","Tree",C153="WIWA","Ground",C153="WREN","Shrub",C153="BEWR","Cavity",C153="OATI","Cavity",C153="SPTO","Ground",C153="BUSH","Tree",C153="WBNU","Cavity",C153="DEJU","Ground",C153="LEGO","Tree",C153="CALT","Shrub")</f>
        <v>Shrub</v>
      </c>
      <c r="G153" s="23" t="str" cm="1">
        <f t="array" ref="G153">_xlfn.IFS(C153="ALHU","Open Woodland",C153="ANHU","Open Woodland",C153="ATFL","Open Woodland",C153="BLPH","Open Woodland",C153="BRCR","Forest",C153="CASJ","Scrub",C153="CAVI","Forest",C153="CBCH","Forest",C153="COHA","Forest",C153="HOFI","Towns",C153="HOWR","Open Woodland",C153="OCWA","Forest",C153="PSFL","Forest",C153="PUFI","Forest",C153="RUHU","Open Woodland",C153="STJA","Forest",C153="WIWA","Scrub",C153="WREN","Scrub",C153="BEWR","Open Woodland",C153="OATI","Open Woodland",C153="SPTO","Scrub",C153="BUSH","Scrub",C153="WBNU","Forest",C153="DEJU","Forest",C153="LEGO","Open Woodland",C153="CALT","Scrub")</f>
        <v>Scrub</v>
      </c>
      <c r="H153" s="21"/>
      <c r="I153" s="21" t="s">
        <v>86</v>
      </c>
      <c r="J153" s="22">
        <v>15</v>
      </c>
      <c r="K153" s="22">
        <f>J153-G184</f>
        <v>15</v>
      </c>
      <c r="L153" s="22"/>
      <c r="M153" s="21" t="s">
        <v>174</v>
      </c>
      <c r="N153" s="23">
        <v>57</v>
      </c>
      <c r="O153" s="23">
        <v>1.7558748556724915</v>
      </c>
      <c r="P153" s="23" cm="1">
        <f t="array" ref="P153">_xlfn.IFS(A153="FIL",1271,A153="JSP",1046,A153="LFY",225,A153="SLP",209,A153="TUP",48,A153="CCP",16,A153="PRO",225,A153="WHO",145,A153="WDP",80)</f>
        <v>1046</v>
      </c>
      <c r="Q153" s="23">
        <f>LOG10(P153)</f>
        <v>3.0195316845312554</v>
      </c>
      <c r="R153" s="23">
        <v>9</v>
      </c>
      <c r="S153" s="23">
        <v>2</v>
      </c>
      <c r="T153" s="23">
        <v>3</v>
      </c>
      <c r="U153" s="23">
        <v>5</v>
      </c>
      <c r="V153" s="23">
        <v>14</v>
      </c>
      <c r="W153" s="23">
        <v>0.22500000000000001</v>
      </c>
      <c r="X153" s="23">
        <v>1.654235948</v>
      </c>
      <c r="Y153" s="23">
        <v>0.65025379999999999</v>
      </c>
      <c r="Z153" s="23">
        <v>0.5796289</v>
      </c>
      <c r="AA153" s="23">
        <v>10</v>
      </c>
      <c r="AB153" s="23">
        <v>18.2</v>
      </c>
      <c r="AC153" s="23">
        <f>AA153+AB153</f>
        <v>28.2</v>
      </c>
      <c r="AD153" s="23">
        <v>43</v>
      </c>
      <c r="AE153" s="23">
        <v>0.7452677123</v>
      </c>
      <c r="AF153" s="23">
        <f>IF(OR(AH153=1,AI153=1,AJ153=1,AK153=1,AL153=1),1,0)</f>
        <v>0</v>
      </c>
      <c r="AG153" s="23">
        <f>IF(OR(AH153=1,AI153=1,AJ153=1),1,0)</f>
        <v>0</v>
      </c>
      <c r="AH153" s="23">
        <v>0</v>
      </c>
      <c r="AI153" s="23">
        <v>0</v>
      </c>
      <c r="AJ153" s="23">
        <v>0</v>
      </c>
      <c r="AK153" s="23">
        <v>0</v>
      </c>
      <c r="AL153" s="23">
        <v>0</v>
      </c>
      <c r="AM153" s="23">
        <v>0</v>
      </c>
      <c r="AN153" s="23">
        <v>0</v>
      </c>
    </row>
    <row r="154" spans="1:40">
      <c r="A154" s="21" t="s">
        <v>9</v>
      </c>
      <c r="B154" s="21">
        <v>5</v>
      </c>
      <c r="C154" s="21" t="s">
        <v>94</v>
      </c>
      <c r="D154" s="23" t="str" cm="1">
        <f t="array" ref="D154">_xlfn.IFS(C154="ALHU","Nectarivore",C154="ANHU","Nectarivore",C154="ATFL","Insectivore",C154="BLPH","Insectivore",C154="BRCR","Insectivore",C154="CASJ","Omnivore",C154="CAVI","Insectivore",C154="CBCH","Insectivore",C154="COHA","Carnivore",C154="HOFI","Granivore",C154="HOWR","Insectivore",C154="OCWA","Insectivore",C154="PSFL","Insectivore",C154="PUFI","Granivore",C154="RUHU","Nectarivore",C154="STJA","Omnivore",C154="WIWA","Insectivore",C154="WREN","Insectivore",C154="BEWR","Insectivore",C154="OATI","Insectivore",C154="SPTO","Omnivore",C154="BUSH","Insectivore",C154="WBNU","Insectivore",C154="DEJU","Granivore",C154="LEGO","Granivore",C154="CALT","Granivore")</f>
        <v>Insectivore</v>
      </c>
      <c r="E154" s="23" t="str" cm="1">
        <f t="array" ref="E154">_xlfn.IFS(C154="ALHU","Foliage",C154="ANHU","Foliage",C154="ATFL","Aerial",C154="BLPH","Aerial",C154="BRCR","Bark",C154="CASJ","Ground",C154="CAVI","Foliage",C154="CBCH","Foliage",C154="COHA","Aerial",C154="HOFI","Ground",C154="HOWR","Foliage",C154="OCWA","Foliage",C154="PSFL","Aerial",C154="PUFI","Foliage",C154="RUHU","Foliage",C154="STJA","Ground",C154="WIWA","Foliage",C154="WREN","Foliage",C154="BEWR","Foliage",C154="OATI","Foliage",C154="SPTO","Ground",C154="BUSH","Foliage",C154="WBNU","Bark",C154="DEJU","Ground",C154="LEGO","Foliage",C154="CALT","Ground")</f>
        <v>Foliage</v>
      </c>
      <c r="F154" s="23" t="str" cm="1">
        <f t="array" ref="F154">_xlfn.IFS(C154="ALHU","Shrub",C154="ANHU","Tree",C154="ATFL","Cavity",C154="BLPH","Cliff",C154="BRCR","Tree",C154="CASJ","Tree",C154="CAVI","Tree",C154="CBCH","Cavity",C154="COHA","Tree",C154="HOFI","Tree",C154="HOWR","Cavity",C154="OCWA","Ground",C154="PSFL","Cavity",C154="PUFI","Tree",C154="RUHU","Tree",C154="STJA","Tree",C154="WIWA","Ground",C154="WREN","Shrub",C154="BEWR","Cavity",C154="OATI","Cavity",C154="SPTO","Ground",C154="BUSH","Tree",C154="WBNU","Cavity",C154="DEJU","Ground",C154="LEGO","Tree",C154="CALT","Shrub")</f>
        <v>Cavity</v>
      </c>
      <c r="G154" s="23" t="str" cm="1">
        <f t="array" ref="G154">_xlfn.IFS(C154="ALHU","Open Woodland",C154="ANHU","Open Woodland",C154="ATFL","Open Woodland",C154="BLPH","Open Woodland",C154="BRCR","Forest",C154="CASJ","Scrub",C154="CAVI","Forest",C154="CBCH","Forest",C154="COHA","Forest",C154="HOFI","Towns",C154="HOWR","Open Woodland",C154="OCWA","Forest",C154="PSFL","Forest",C154="PUFI","Forest",C154="RUHU","Open Woodland",C154="STJA","Forest",C154="WIWA","Scrub",C154="WREN","Scrub",C154="BEWR","Open Woodland",C154="OATI","Open Woodland",C154="SPTO","Scrub",C154="BUSH","Scrub",C154="WBNU","Forest",C154="DEJU","Forest",C154="LEGO","Open Woodland",C154="CALT","Scrub")</f>
        <v>Forest</v>
      </c>
      <c r="H154" s="21">
        <v>2</v>
      </c>
      <c r="I154" s="21" t="s">
        <v>88</v>
      </c>
      <c r="J154" s="22">
        <v>10</v>
      </c>
      <c r="K154" s="24">
        <f>J154-$G$195</f>
        <v>10</v>
      </c>
      <c r="M154" s="21" t="s">
        <v>134</v>
      </c>
      <c r="N154" s="23">
        <v>57</v>
      </c>
      <c r="O154" s="23">
        <v>1.7558748556724915</v>
      </c>
      <c r="P154" s="23" cm="1">
        <f t="array" ref="P154">_xlfn.IFS(A154="FIL",1271,A154="JSP",1046,A154="LFY",225,A154="SLP",209,A154="TUP",48,A154="CCP",16,A154="PRO",225,A154="WHO",145,A154="WDP",80)</f>
        <v>1046</v>
      </c>
      <c r="Q154" s="23">
        <f>LOG10(P154)</f>
        <v>3.0195316845312554</v>
      </c>
      <c r="R154" s="23">
        <v>9</v>
      </c>
      <c r="S154" s="23">
        <v>2</v>
      </c>
      <c r="T154" s="23">
        <v>3</v>
      </c>
      <c r="U154" s="23">
        <v>5</v>
      </c>
      <c r="V154" s="23">
        <v>14</v>
      </c>
      <c r="W154" s="23">
        <v>0.22500000000000001</v>
      </c>
      <c r="X154" s="23">
        <v>1.654235948</v>
      </c>
      <c r="Y154" s="23">
        <v>0.65025379999999999</v>
      </c>
      <c r="Z154" s="23">
        <v>0.5796289</v>
      </c>
      <c r="AA154" s="23">
        <v>10</v>
      </c>
      <c r="AB154" s="23">
        <v>18.2</v>
      </c>
      <c r="AC154" s="23">
        <f>AA154+AB154</f>
        <v>28.2</v>
      </c>
      <c r="AD154" s="23">
        <v>43</v>
      </c>
      <c r="AE154" s="23">
        <v>0.7452677123</v>
      </c>
      <c r="AF154" s="23">
        <f>IF(OR(AH154=1,AI154=1,AJ154=1,AK154=1,AL154=1),1,0)</f>
        <v>0</v>
      </c>
      <c r="AG154" s="23">
        <f>IF(OR(AH154=1,AI154=1,AJ154=1),1,0)</f>
        <v>0</v>
      </c>
      <c r="AH154" s="23">
        <v>0</v>
      </c>
      <c r="AI154" s="23">
        <v>0</v>
      </c>
      <c r="AJ154" s="23">
        <v>0</v>
      </c>
      <c r="AK154" s="23">
        <v>0</v>
      </c>
      <c r="AL154" s="23">
        <v>0</v>
      </c>
      <c r="AM154" s="23">
        <v>0</v>
      </c>
      <c r="AN154" s="23">
        <v>0</v>
      </c>
    </row>
    <row r="155" spans="1:40">
      <c r="A155" s="21" t="s">
        <v>9</v>
      </c>
      <c r="B155" s="21">
        <v>5</v>
      </c>
      <c r="C155" s="21" t="s">
        <v>85</v>
      </c>
      <c r="D155" s="23" t="str" cm="1">
        <f t="array" ref="D155">_xlfn.IFS(C155="ALHU","Nectarivore",C155="ANHU","Nectarivore",C155="ATFL","Insectivore",C155="BLPH","Insectivore",C155="BRCR","Insectivore",C155="CASJ","Omnivore",C155="CAVI","Insectivore",C155="CBCH","Insectivore",C155="COHA","Carnivore",C155="HOFI","Granivore",C155="HOWR","Insectivore",C155="OCWA","Insectivore",C155="PSFL","Insectivore",C155="PUFI","Granivore",C155="RUHU","Nectarivore",C155="STJA","Omnivore",C155="WIWA","Insectivore",C155="WREN","Insectivore",C155="BEWR","Insectivore",C155="OATI","Insectivore",C155="SPTO","Omnivore",C155="BUSH","Insectivore",C155="WBNU","Insectivore",C155="DEJU","Granivore",C155="LEGO","Granivore",C155="CALT","Granivore")</f>
        <v>Insectivore</v>
      </c>
      <c r="E155" s="23" t="str" cm="1">
        <f t="array" ref="E155">_xlfn.IFS(C155="ALHU","Foliage",C155="ANHU","Foliage",C155="ATFL","Aerial",C155="BLPH","Aerial",C155="BRCR","Bark",C155="CASJ","Ground",C155="CAVI","Foliage",C155="CBCH","Foliage",C155="COHA","Aerial",C155="HOFI","Ground",C155="HOWR","Foliage",C155="OCWA","Foliage",C155="PSFL","Aerial",C155="PUFI","Foliage",C155="RUHU","Foliage",C155="STJA","Ground",C155="WIWA","Foliage",C155="WREN","Foliage",C155="BEWR","Foliage",C155="OATI","Foliage",C155="SPTO","Ground",C155="BUSH","Foliage",C155="WBNU","Bark",C155="DEJU","Ground",C155="LEGO","Foliage",C155="CALT","Ground")</f>
        <v>Bark</v>
      </c>
      <c r="F155" s="23" t="str" cm="1">
        <f t="array" ref="F155">_xlfn.IFS(C155="ALHU","Shrub",C155="ANHU","Tree",C155="ATFL","Cavity",C155="BLPH","Cliff",C155="BRCR","Tree",C155="CASJ","Tree",C155="CAVI","Tree",C155="CBCH","Cavity",C155="COHA","Tree",C155="HOFI","Tree",C155="HOWR","Cavity",C155="OCWA","Ground",C155="PSFL","Cavity",C155="PUFI","Tree",C155="RUHU","Tree",C155="STJA","Tree",C155="WIWA","Ground",C155="WREN","Shrub",C155="BEWR","Cavity",C155="OATI","Cavity",C155="SPTO","Ground",C155="BUSH","Tree",C155="WBNU","Cavity",C155="DEJU","Ground",C155="LEGO","Tree",C155="CALT","Shrub")</f>
        <v>Tree</v>
      </c>
      <c r="G155" s="23" t="str" cm="1">
        <f t="array" ref="G155">_xlfn.IFS(C155="ALHU","Open Woodland",C155="ANHU","Open Woodland",C155="ATFL","Open Woodland",C155="BLPH","Open Woodland",C155="BRCR","Forest",C155="CASJ","Scrub",C155="CAVI","Forest",C155="CBCH","Forest",C155="COHA","Forest",C155="HOFI","Towns",C155="HOWR","Open Woodland",C155="OCWA","Forest",C155="PSFL","Forest",C155="PUFI","Forest",C155="RUHU","Open Woodland",C155="STJA","Forest",C155="WIWA","Scrub",C155="WREN","Scrub",C155="BEWR","Open Woodland",C155="OATI","Open Woodland",C155="SPTO","Scrub",C155="BUSH","Scrub",C155="WBNU","Forest",C155="DEJU","Forest",C155="LEGO","Open Woodland",C155="CALT","Scrub")</f>
        <v>Forest</v>
      </c>
      <c r="H155" s="21">
        <v>2</v>
      </c>
      <c r="I155" s="21" t="s">
        <v>86</v>
      </c>
      <c r="J155" s="22">
        <v>7</v>
      </c>
      <c r="K155" s="22">
        <f>J155-$G$190</f>
        <v>7</v>
      </c>
      <c r="L155" s="22"/>
      <c r="M155" s="21" t="s">
        <v>122</v>
      </c>
      <c r="N155" s="23">
        <v>57</v>
      </c>
      <c r="O155" s="23">
        <v>1.7558748556724915</v>
      </c>
      <c r="P155" s="23" cm="1">
        <f t="array" ref="P155">_xlfn.IFS(A155="FIL",1271,A155="JSP",1046,A155="LFY",225,A155="SLP",209,A155="TUP",48,A155="CCP",16,A155="PRO",225,A155="WHO",145,A155="WDP",80)</f>
        <v>1046</v>
      </c>
      <c r="Q155" s="23">
        <f>LOG10(P155)</f>
        <v>3.0195316845312554</v>
      </c>
      <c r="R155" s="23">
        <v>9</v>
      </c>
      <c r="S155" s="23">
        <v>2</v>
      </c>
      <c r="T155" s="23">
        <v>3</v>
      </c>
      <c r="U155" s="23">
        <v>5</v>
      </c>
      <c r="V155" s="23">
        <v>14</v>
      </c>
      <c r="W155" s="23">
        <v>0.22500000000000001</v>
      </c>
      <c r="X155" s="23">
        <v>1.654235948</v>
      </c>
      <c r="Y155" s="23">
        <v>0.65025379999999999</v>
      </c>
      <c r="Z155" s="23">
        <v>0.5796289</v>
      </c>
      <c r="AA155" s="23">
        <v>10</v>
      </c>
      <c r="AB155" s="23">
        <v>18.2</v>
      </c>
      <c r="AC155" s="23">
        <f>AA155+AB155</f>
        <v>28.2</v>
      </c>
      <c r="AD155" s="23">
        <v>43</v>
      </c>
      <c r="AE155" s="23">
        <v>0.7452677123</v>
      </c>
      <c r="AF155" s="23">
        <f>IF(OR(AH155=1,AI155=1,AJ155=1,AK155=1,AL155=1),1,0)</f>
        <v>0</v>
      </c>
      <c r="AG155" s="23">
        <f>IF(OR(AH155=1,AI155=1,AJ155=1),1,0)</f>
        <v>0</v>
      </c>
      <c r="AH155" s="23">
        <v>0</v>
      </c>
      <c r="AI155" s="23">
        <v>0</v>
      </c>
      <c r="AJ155" s="23">
        <v>0</v>
      </c>
      <c r="AK155" s="23">
        <v>0</v>
      </c>
      <c r="AL155" s="23">
        <v>0</v>
      </c>
      <c r="AM155" s="23">
        <v>0</v>
      </c>
      <c r="AN155" s="23">
        <v>0</v>
      </c>
    </row>
    <row r="156" spans="1:40">
      <c r="A156" s="21" t="s">
        <v>9</v>
      </c>
      <c r="B156" s="21">
        <v>5</v>
      </c>
      <c r="C156" s="21" t="s">
        <v>96</v>
      </c>
      <c r="D156" s="23" t="str" cm="1">
        <f t="array" ref="D156">_xlfn.IFS(C156="ALHU","Nectarivore",C156="ANHU","Nectarivore",C156="ATFL","Insectivore",C156="BLPH","Insectivore",C156="BRCR","Insectivore",C156="CASJ","Omnivore",C156="CAVI","Insectivore",C156="CBCH","Insectivore",C156="COHA","Carnivore",C156="HOFI","Granivore",C156="HOWR","Insectivore",C156="OCWA","Insectivore",C156="PSFL","Insectivore",C156="PUFI","Granivore",C156="RUHU","Nectarivore",C156="STJA","Omnivore",C156="WIWA","Insectivore",C156="WREN","Insectivore",C156="BEWR","Insectivore",C156="OATI","Insectivore",C156="SPTO","Omnivore",C156="BUSH","Insectivore",C156="WBNU","Insectivore",C156="DEJU","Granivore",C156="LEGO","Granivore",C156="CALT","Granivore")</f>
        <v>Granivore</v>
      </c>
      <c r="E156" s="23" t="str" cm="1">
        <f t="array" ref="E156">_xlfn.IFS(C156="ALHU","Foliage",C156="ANHU","Foliage",C156="ATFL","Aerial",C156="BLPH","Aerial",C156="BRCR","Bark",C156="CASJ","Ground",C156="CAVI","Foliage",C156="CBCH","Foliage",C156="COHA","Aerial",C156="HOFI","Ground",C156="HOWR","Foliage",C156="OCWA","Foliage",C156="PSFL","Aerial",C156="PUFI","Foliage",C156="RUHU","Foliage",C156="STJA","Ground",C156="WIWA","Foliage",C156="WREN","Foliage",C156="BEWR","Foliage",C156="OATI","Foliage",C156="SPTO","Ground",C156="BUSH","Foliage",C156="WBNU","Bark",C156="DEJU","Ground",C156="LEGO","Foliage",C156="CALT","Ground")</f>
        <v>Ground</v>
      </c>
      <c r="F156" s="23" t="str" cm="1">
        <f t="array" ref="F156">_xlfn.IFS(C156="ALHU","Shrub",C156="ANHU","Tree",C156="ATFL","Cavity",C156="BLPH","Cliff",C156="BRCR","Tree",C156="CASJ","Tree",C156="CAVI","Tree",C156="CBCH","Cavity",C156="COHA","Tree",C156="HOFI","Tree",C156="HOWR","Cavity",C156="OCWA","Ground",C156="PSFL","Cavity",C156="PUFI","Tree",C156="RUHU","Tree",C156="STJA","Tree",C156="WIWA","Ground",C156="WREN","Shrub",C156="BEWR","Cavity",C156="OATI","Cavity",C156="SPTO","Ground",C156="BUSH","Tree",C156="WBNU","Cavity",C156="DEJU","Ground",C156="LEGO","Tree",C156="CALT","Shrub")</f>
        <v>Ground</v>
      </c>
      <c r="G156" s="23" t="str" cm="1">
        <f t="array" ref="G156">_xlfn.IFS(C156="ALHU","Open Woodland",C156="ANHU","Open Woodland",C156="ATFL","Open Woodland",C156="BLPH","Open Woodland",C156="BRCR","Forest",C156="CASJ","Scrub",C156="CAVI","Forest",C156="CBCH","Forest",C156="COHA","Forest",C156="HOFI","Towns",C156="HOWR","Open Woodland",C156="OCWA","Forest",C156="PSFL","Forest",C156="PUFI","Forest",C156="RUHU","Open Woodland",C156="STJA","Forest",C156="WIWA","Scrub",C156="WREN","Scrub",C156="BEWR","Open Woodland",C156="OATI","Open Woodland",C156="SPTO","Scrub",C156="BUSH","Scrub",C156="WBNU","Forest",C156="DEJU","Forest",C156="LEGO","Open Woodland",C156="CALT","Scrub")</f>
        <v>Forest</v>
      </c>
      <c r="H156" s="21">
        <v>3</v>
      </c>
      <c r="I156" s="21" t="s">
        <v>86</v>
      </c>
      <c r="J156" s="22">
        <v>18</v>
      </c>
      <c r="K156" s="24">
        <f>J156-$G$196</f>
        <v>18</v>
      </c>
      <c r="M156" s="21" t="s">
        <v>164</v>
      </c>
      <c r="N156" s="23">
        <v>57</v>
      </c>
      <c r="O156" s="23">
        <v>1.7558748556724915</v>
      </c>
      <c r="P156" s="23" cm="1">
        <f t="array" ref="P156">_xlfn.IFS(A156="FIL",1271,A156="JSP",1046,A156="LFY",225,A156="SLP",209,A156="TUP",48,A156="CCP",16,A156="PRO",225,A156="WHO",145,A156="WDP",80)</f>
        <v>1046</v>
      </c>
      <c r="Q156" s="23">
        <f>LOG10(P156)</f>
        <v>3.0195316845312554</v>
      </c>
      <c r="R156" s="23">
        <v>9</v>
      </c>
      <c r="S156" s="23">
        <v>2</v>
      </c>
      <c r="T156" s="23">
        <v>3</v>
      </c>
      <c r="U156" s="23">
        <v>5</v>
      </c>
      <c r="V156" s="23">
        <v>14</v>
      </c>
      <c r="W156" s="23">
        <v>0.22500000000000001</v>
      </c>
      <c r="X156" s="23">
        <v>1.654235948</v>
      </c>
      <c r="Y156" s="23">
        <v>0.65025379999999999</v>
      </c>
      <c r="Z156" s="23">
        <v>0.5796289</v>
      </c>
      <c r="AA156" s="23">
        <v>10</v>
      </c>
      <c r="AB156" s="23">
        <v>18.2</v>
      </c>
      <c r="AC156" s="23">
        <f>AA156+AB156</f>
        <v>28.2</v>
      </c>
      <c r="AD156" s="23">
        <v>43</v>
      </c>
      <c r="AE156" s="23">
        <v>0.7452677123</v>
      </c>
      <c r="AF156" s="23">
        <f>IF(OR(AH156=1,AI156=1,AJ156=1,AK156=1,AL156=1),1,0)</f>
        <v>0</v>
      </c>
      <c r="AG156" s="23">
        <f>IF(OR(AH156=1,AI156=1,AJ156=1),1,0)</f>
        <v>0</v>
      </c>
      <c r="AH156" s="23">
        <v>0</v>
      </c>
      <c r="AI156" s="23">
        <v>0</v>
      </c>
      <c r="AJ156" s="23">
        <v>0</v>
      </c>
      <c r="AK156" s="23">
        <v>0</v>
      </c>
      <c r="AL156" s="23">
        <v>0</v>
      </c>
      <c r="AM156" s="23">
        <v>0</v>
      </c>
      <c r="AN156" s="23">
        <v>0</v>
      </c>
    </row>
    <row r="157" spans="1:40">
      <c r="A157" s="21" t="s">
        <v>13</v>
      </c>
      <c r="B157" s="21">
        <v>2</v>
      </c>
      <c r="C157" s="21" t="s">
        <v>184</v>
      </c>
      <c r="D157" s="23" t="str" cm="1">
        <f t="array" ref="D157">_xlfn.IFS(C157="ALHU","Nectarivore",C157="ANHU","Nectarivore",C157="ATFL","Insectivore",C157="BLPH","Insectivore",C157="BRCR","Insectivore",C157="CASJ","Omnivore",C157="CAVI","Insectivore",C157="CBCH","Insectivore",C157="COHA","Carnivore",C157="HOFI","Granivore",C157="HOWR","Insectivore",C157="OCWA","Insectivore",C157="PSFL","Insectivore",C157="PUFI","Granivore",C157="RUHU","Nectarivore",C157="STJA","Omnivore",C157="WIWA","Insectivore",C157="WREN","Insectivore",C157="BEWR","Insectivore",C157="OATI","Insectivore",C157="SPTO","Omnivore",C157="BUSH","Insectivore",C157="WBNU","Insectivore",C157="DEJU","Granivore",C157="LEGO","Granivore",C157="CALT","Granivore")</f>
        <v>Insectivore</v>
      </c>
      <c r="E157" s="23" t="str" cm="1">
        <f t="array" ref="E157">_xlfn.IFS(C157="ALHU","Foliage",C157="ANHU","Foliage",C157="ATFL","Aerial",C157="BLPH","Aerial",C157="BRCR","Bark",C157="CASJ","Ground",C157="CAVI","Foliage",C157="CBCH","Foliage",C157="COHA","Aerial",C157="HOFI","Ground",C157="HOWR","Foliage",C157="OCWA","Foliage",C157="PSFL","Aerial",C157="PUFI","Foliage",C157="RUHU","Foliage",C157="STJA","Ground",C157="WIWA","Foliage",C157="WREN","Foliage",C157="BEWR","Foliage",C157="OATI","Foliage",C157="SPTO","Ground",C157="BUSH","Foliage",C157="WBNU","Bark",C157="DEJU","Ground",C157="LEGO","Foliage",C157="CALT","Ground")</f>
        <v>Foliage</v>
      </c>
      <c r="F157" s="23" t="str" cm="1">
        <f t="array" ref="F157">_xlfn.IFS(C157="ALHU","Shrub",C157="ANHU","Tree",C157="ATFL","Cavity",C157="BLPH","Cliff",C157="BRCR","Tree",C157="CASJ","Tree",C157="CAVI","Tree",C157="CBCH","Cavity",C157="COHA","Tree",C157="HOFI","Tree",C157="HOWR","Cavity",C157="OCWA","Ground",C157="PSFL","Cavity",C157="PUFI","Tree",C157="RUHU","Tree",C157="STJA","Tree",C157="WIWA","Ground",C157="WREN","Shrub",C157="BEWR","Cavity",C157="OATI","Cavity",C157="SPTO","Ground",C157="BUSH","Tree",C157="WBNU","Cavity",C157="DEJU","Ground",C157="LEGO","Tree",C157="CALT","Shrub")</f>
        <v>Cavity</v>
      </c>
      <c r="G157" s="23" t="str" cm="1">
        <f t="array" ref="G157">_xlfn.IFS(C157="ALHU","Open Woodland",C157="ANHU","Open Woodland",C157="ATFL","Open Woodland",C157="BLPH","Open Woodland",C157="BRCR","Forest",C157="CASJ","Scrub",C157="CAVI","Forest",C157="CBCH","Forest",C157="COHA","Forest",C157="HOFI","Towns",C157="HOWR","Open Woodland",C157="OCWA","Forest",C157="PSFL","Forest",C157="PUFI","Forest",C157="RUHU","Open Woodland",C157="STJA","Forest",C157="WIWA","Scrub",C157="WREN","Scrub",C157="BEWR","Open Woodland",C157="OATI","Open Woodland",C157="SPTO","Scrub",C157="BUSH","Scrub",C157="WBNU","Forest",C157="DEJU","Forest",C157="LEGO","Open Woodland",C157="CALT","Scrub")</f>
        <v>Open Woodland</v>
      </c>
      <c r="H157" s="21">
        <v>5</v>
      </c>
      <c r="I157" s="21" t="s">
        <v>86</v>
      </c>
      <c r="J157" s="22">
        <v>15</v>
      </c>
      <c r="K157" s="24">
        <f>J157-G222</f>
        <v>15</v>
      </c>
      <c r="M157" s="21" t="s">
        <v>250</v>
      </c>
      <c r="N157" s="23">
        <v>293</v>
      </c>
      <c r="O157" s="23">
        <v>2.4668676203541096</v>
      </c>
      <c r="P157" s="23" cm="1">
        <f t="array" ref="P157">_xlfn.IFS(A157="FIL",1271,A157="JSP",1046,A157="LFY",225,A157="SLP",209,A157="TUP",48,A157="CCP",16,A157="PRO",225,A157="WHO",145,A157="WDP",80)</f>
        <v>48</v>
      </c>
      <c r="Q157" s="23">
        <f>LOG10(P157)</f>
        <v>1.6812412373755872</v>
      </c>
      <c r="R157" s="23">
        <v>6</v>
      </c>
      <c r="S157" s="23">
        <v>2</v>
      </c>
      <c r="T157" s="23">
        <v>4</v>
      </c>
      <c r="U157" s="23">
        <v>6</v>
      </c>
      <c r="V157" s="23">
        <v>12</v>
      </c>
      <c r="W157" s="23">
        <v>7.4999999999999997E-2</v>
      </c>
      <c r="X157" s="23">
        <v>1.241889265</v>
      </c>
      <c r="Y157" s="23">
        <v>0.69229529999999995</v>
      </c>
      <c r="Z157" s="23">
        <v>0.29288429999999999</v>
      </c>
      <c r="AA157" s="23">
        <v>15.1</v>
      </c>
      <c r="AB157" s="23">
        <v>16.399999999999999</v>
      </c>
      <c r="AC157" s="23">
        <f>AA157+AB157</f>
        <v>31.5</v>
      </c>
      <c r="AD157" s="23">
        <v>18</v>
      </c>
      <c r="AE157" s="23">
        <v>0.58641975310000005</v>
      </c>
      <c r="AF157" s="23">
        <f>IF(OR(AH157=1,AI157=1,AJ157=1,AK157=1,AL157=1),1,0)</f>
        <v>0</v>
      </c>
      <c r="AG157" s="23">
        <f>IF(OR(AH157=1,AI157=1,AJ157=1),1,0)</f>
        <v>0</v>
      </c>
      <c r="AH157" s="23">
        <v>0</v>
      </c>
      <c r="AI157" s="23">
        <v>0</v>
      </c>
      <c r="AJ157" s="23">
        <v>0</v>
      </c>
      <c r="AK157" s="23">
        <v>0</v>
      </c>
      <c r="AL157" s="23">
        <v>0</v>
      </c>
      <c r="AM157" s="23">
        <v>0</v>
      </c>
      <c r="AN157" s="23">
        <v>0</v>
      </c>
    </row>
    <row r="158" spans="1:40">
      <c r="A158" s="21" t="s">
        <v>13</v>
      </c>
      <c r="B158" s="23">
        <v>2</v>
      </c>
      <c r="C158" s="21" t="s">
        <v>102</v>
      </c>
      <c r="D158" s="23" t="str" cm="1">
        <f t="array" ref="D158">_xlfn.IFS(C158="ALHU","Nectarivore",C158="ANHU","Nectarivore",C158="ATFL","Insectivore",C158="BLPH","Insectivore",C158="BRCR","Insectivore",C158="CASJ","Omnivore",C158="CAVI","Insectivore",C158="CBCH","Insectivore",C158="COHA","Carnivore",C158="HOFI","Granivore",C158="HOWR","Insectivore",C158="OCWA","Insectivore",C158="PSFL","Insectivore",C158="PUFI","Granivore",C158="RUHU","Nectarivore",C158="STJA","Omnivore",C158="WIWA","Insectivore",C158="WREN","Insectivore",C158="BEWR","Insectivore",C158="OATI","Insectivore",C158="SPTO","Omnivore",C158="BUSH","Insectivore",C158="WBNU","Insectivore",C158="DEJU","Granivore",C158="LEGO","Granivore",C158="CALT","Granivore")</f>
        <v>Insectivore</v>
      </c>
      <c r="E158" s="23" t="str" cm="1">
        <f t="array" ref="E158">_xlfn.IFS(C158="ALHU","Foliage",C158="ANHU","Foliage",C158="ATFL","Aerial",C158="BLPH","Aerial",C158="BRCR","Bark",C158="CASJ","Ground",C158="CAVI","Foliage",C158="CBCH","Foliage",C158="COHA","Aerial",C158="HOFI","Ground",C158="HOWR","Foliage",C158="OCWA","Foliage",C158="PSFL","Aerial",C158="PUFI","Foliage",C158="RUHU","Foliage",C158="STJA","Ground",C158="WIWA","Foliage",C158="WREN","Foliage",C158="BEWR","Foliage",C158="OATI","Foliage",C158="SPTO","Ground",C158="BUSH","Foliage",C158="WBNU","Bark",C158="DEJU","Ground",C158="LEGO","Foliage",C158="CALT","Ground")</f>
        <v>Aerial</v>
      </c>
      <c r="F158" s="23" t="str" cm="1">
        <f t="array" ref="F158">_xlfn.IFS(C158="ALHU","Shrub",C158="ANHU","Tree",C158="ATFL","Cavity",C158="BLPH","Cliff",C158="BRCR","Tree",C158="CASJ","Tree",C158="CAVI","Tree",C158="CBCH","Cavity",C158="COHA","Tree",C158="HOFI","Tree",C158="HOWR","Cavity",C158="OCWA","Ground",C158="PSFL","Cavity",C158="PUFI","Tree",C158="RUHU","Tree",C158="STJA","Tree",C158="WIWA","Ground",C158="WREN","Shrub",C158="BEWR","Cavity",C158="OATI","Cavity",C158="SPTO","Ground",C158="BUSH","Tree",C158="WBNU","Cavity",C158="DEJU","Ground",C158="LEGO","Tree",C158="CALT","Shrub")</f>
        <v>Cavity</v>
      </c>
      <c r="G158" s="23" t="str" cm="1">
        <f t="array" ref="G158">_xlfn.IFS(C158="ALHU","Open Woodland",C158="ANHU","Open Woodland",C158="ATFL","Open Woodland",C158="BLPH","Open Woodland",C158="BRCR","Forest",C158="CASJ","Scrub",C158="CAVI","Forest",C158="CBCH","Forest",C158="COHA","Forest",C158="HOFI","Towns",C158="HOWR","Open Woodland",C158="OCWA","Forest",C158="PSFL","Forest",C158="PUFI","Forest",C158="RUHU","Open Woodland",C158="STJA","Forest",C158="WIWA","Scrub",C158="WREN","Scrub",C158="BEWR","Open Woodland",C158="OATI","Open Woodland",C158="SPTO","Scrub",C158="BUSH","Scrub",C158="WBNU","Forest",C158="DEJU","Forest",C158="LEGO","Open Woodland",C158="CALT","Scrub")</f>
        <v>Forest</v>
      </c>
      <c r="H158" s="21">
        <v>2</v>
      </c>
      <c r="I158" s="21" t="s">
        <v>86</v>
      </c>
      <c r="J158" s="22">
        <v>13</v>
      </c>
      <c r="K158" s="24">
        <f>J158-$G$202</f>
        <v>13</v>
      </c>
      <c r="M158" s="21" t="s">
        <v>251</v>
      </c>
      <c r="N158" s="23">
        <v>293</v>
      </c>
      <c r="O158" s="23">
        <v>2.4668676203541096</v>
      </c>
      <c r="P158" s="23" cm="1">
        <f t="array" ref="P158">_xlfn.IFS(A158="FIL",1271,A158="JSP",1046,A158="LFY",225,A158="SLP",209,A158="TUP",48,A158="CCP",16,A158="PRO",225,A158="WHO",145,A158="WDP",80)</f>
        <v>48</v>
      </c>
      <c r="Q158" s="23">
        <f>LOG10(P158)</f>
        <v>1.6812412373755872</v>
      </c>
      <c r="R158" s="23">
        <v>6</v>
      </c>
      <c r="S158" s="23">
        <v>2</v>
      </c>
      <c r="T158" s="23">
        <v>4</v>
      </c>
      <c r="U158" s="23">
        <v>6</v>
      </c>
      <c r="V158" s="23">
        <v>12</v>
      </c>
      <c r="W158" s="23">
        <v>7.4999999999999997E-2</v>
      </c>
      <c r="X158" s="23">
        <v>1.241889265</v>
      </c>
      <c r="Y158" s="23">
        <v>0.69229529999999995</v>
      </c>
      <c r="Z158" s="23">
        <v>0.29288429999999999</v>
      </c>
      <c r="AA158" s="23">
        <v>15.1</v>
      </c>
      <c r="AB158" s="23">
        <v>16.399999999999999</v>
      </c>
      <c r="AC158" s="23">
        <f>AA158+AB158</f>
        <v>31.5</v>
      </c>
      <c r="AD158" s="23">
        <v>18</v>
      </c>
      <c r="AE158" s="23">
        <v>0.58641975310000005</v>
      </c>
      <c r="AF158" s="23">
        <f>IF(OR(AH158=1,AI158=1,AJ158=1,AK158=1,AL158=1),1,0)</f>
        <v>0</v>
      </c>
      <c r="AG158" s="23">
        <f>IF(OR(AH158=1,AI158=1,AJ158=1),1,0)</f>
        <v>0</v>
      </c>
      <c r="AH158" s="23">
        <v>0</v>
      </c>
      <c r="AI158" s="23">
        <v>0</v>
      </c>
      <c r="AJ158" s="23">
        <v>0</v>
      </c>
      <c r="AK158" s="23">
        <v>0</v>
      </c>
      <c r="AL158" s="23">
        <v>0</v>
      </c>
      <c r="AM158" s="23">
        <v>0</v>
      </c>
      <c r="AN158" s="23">
        <v>0</v>
      </c>
    </row>
    <row r="159" spans="1:40">
      <c r="A159" s="21" t="s">
        <v>13</v>
      </c>
      <c r="B159" s="21">
        <v>2</v>
      </c>
      <c r="C159" s="21" t="s">
        <v>96</v>
      </c>
      <c r="D159" s="23" t="str" cm="1">
        <f t="array" ref="D159">_xlfn.IFS(C159="ALHU","Nectarivore",C159="ANHU","Nectarivore",C159="ATFL","Insectivore",C159="BLPH","Insectivore",C159="BRCR","Insectivore",C159="CASJ","Omnivore",C159="CAVI","Insectivore",C159="CBCH","Insectivore",C159="COHA","Carnivore",C159="HOFI","Granivore",C159="HOWR","Insectivore",C159="OCWA","Insectivore",C159="PSFL","Insectivore",C159="PUFI","Granivore",C159="RUHU","Nectarivore",C159="STJA","Omnivore",C159="WIWA","Insectivore",C159="WREN","Insectivore",C159="BEWR","Insectivore",C159="OATI","Insectivore",C159="SPTO","Omnivore",C159="BUSH","Insectivore",C159="WBNU","Insectivore",C159="DEJU","Granivore",C159="LEGO","Granivore",C159="CALT","Granivore")</f>
        <v>Granivore</v>
      </c>
      <c r="E159" s="23" t="str" cm="1">
        <f t="array" ref="E159">_xlfn.IFS(C159="ALHU","Foliage",C159="ANHU","Foliage",C159="ATFL","Aerial",C159="BLPH","Aerial",C159="BRCR","Bark",C159="CASJ","Ground",C159="CAVI","Foliage",C159="CBCH","Foliage",C159="COHA","Aerial",C159="HOFI","Ground",C159="HOWR","Foliage",C159="OCWA","Foliage",C159="PSFL","Aerial",C159="PUFI","Foliage",C159="RUHU","Foliage",C159="STJA","Ground",C159="WIWA","Foliage",C159="WREN","Foliage",C159="BEWR","Foliage",C159="OATI","Foliage",C159="SPTO","Ground",C159="BUSH","Foliage",C159="WBNU","Bark",C159="DEJU","Ground",C159="LEGO","Foliage",C159="CALT","Ground")</f>
        <v>Ground</v>
      </c>
      <c r="F159" s="23" t="str" cm="1">
        <f t="array" ref="F159">_xlfn.IFS(C159="ALHU","Shrub",C159="ANHU","Tree",C159="ATFL","Cavity",C159="BLPH","Cliff",C159="BRCR","Tree",C159="CASJ","Tree",C159="CAVI","Tree",C159="CBCH","Cavity",C159="COHA","Tree",C159="HOFI","Tree",C159="HOWR","Cavity",C159="OCWA","Ground",C159="PSFL","Cavity",C159="PUFI","Tree",C159="RUHU","Tree",C159="STJA","Tree",C159="WIWA","Ground",C159="WREN","Shrub",C159="BEWR","Cavity",C159="OATI","Cavity",C159="SPTO","Ground",C159="BUSH","Tree",C159="WBNU","Cavity",C159="DEJU","Ground",C159="LEGO","Tree",C159="CALT","Shrub")</f>
        <v>Ground</v>
      </c>
      <c r="G159" s="23" t="str" cm="1">
        <f t="array" ref="G159">_xlfn.IFS(C159="ALHU","Open Woodland",C159="ANHU","Open Woodland",C159="ATFL","Open Woodland",C159="BLPH","Open Woodland",C159="BRCR","Forest",C159="CASJ","Scrub",C159="CAVI","Forest",C159="CBCH","Forest",C159="COHA","Forest",C159="HOFI","Towns",C159="HOWR","Open Woodland",C159="OCWA","Forest",C159="PSFL","Forest",C159="PUFI","Forest",C159="RUHU","Open Woodland",C159="STJA","Forest",C159="WIWA","Scrub",C159="WREN","Scrub",C159="BEWR","Open Woodland",C159="OATI","Open Woodland",C159="SPTO","Scrub",C159="BUSH","Scrub",C159="WBNU","Forest",C159="DEJU","Forest",C159="LEGO","Open Woodland",C159="CALT","Scrub")</f>
        <v>Forest</v>
      </c>
      <c r="H159" s="21">
        <v>3</v>
      </c>
      <c r="I159" s="21" t="s">
        <v>88</v>
      </c>
      <c r="J159" s="22">
        <v>16</v>
      </c>
      <c r="K159" s="24">
        <f>J159-$G$196</f>
        <v>16</v>
      </c>
      <c r="M159" s="21" t="s">
        <v>248</v>
      </c>
      <c r="N159" s="23">
        <v>293</v>
      </c>
      <c r="O159" s="23">
        <v>2.4668676203541096</v>
      </c>
      <c r="P159" s="23" cm="1">
        <f t="array" ref="P159">_xlfn.IFS(A159="FIL",1271,A159="JSP",1046,A159="LFY",225,A159="SLP",209,A159="TUP",48,A159="CCP",16,A159="PRO",225,A159="WHO",145,A159="WDP",80)</f>
        <v>48</v>
      </c>
      <c r="Q159" s="23">
        <f>LOG10(P159)</f>
        <v>1.6812412373755872</v>
      </c>
      <c r="R159" s="23">
        <v>6</v>
      </c>
      <c r="S159" s="23">
        <v>2</v>
      </c>
      <c r="T159" s="23">
        <v>4</v>
      </c>
      <c r="U159" s="23">
        <v>6</v>
      </c>
      <c r="V159" s="23">
        <v>12</v>
      </c>
      <c r="W159" s="23">
        <v>7.4999999999999997E-2</v>
      </c>
      <c r="X159" s="23">
        <v>1.241889265</v>
      </c>
      <c r="Y159" s="23">
        <v>0.69229529999999995</v>
      </c>
      <c r="Z159" s="23">
        <v>0.29288429999999999</v>
      </c>
      <c r="AA159" s="23">
        <v>15.1</v>
      </c>
      <c r="AB159" s="23">
        <v>16.399999999999999</v>
      </c>
      <c r="AC159" s="23">
        <f>AA159+AB159</f>
        <v>31.5</v>
      </c>
      <c r="AD159" s="23">
        <v>18</v>
      </c>
      <c r="AE159" s="23">
        <v>0.58641975310000005</v>
      </c>
      <c r="AF159" s="23">
        <f>IF(OR(AH159=1,AI159=1,AJ159=1,AK159=1,AL159=1),1,0)</f>
        <v>0</v>
      </c>
      <c r="AG159" s="23">
        <f>IF(OR(AH159=1,AI159=1,AJ159=1),1,0)</f>
        <v>0</v>
      </c>
      <c r="AH159" s="23">
        <v>0</v>
      </c>
      <c r="AI159" s="23">
        <v>0</v>
      </c>
      <c r="AJ159" s="23">
        <v>0</v>
      </c>
      <c r="AK159" s="23">
        <v>0</v>
      </c>
      <c r="AL159" s="23">
        <v>0</v>
      </c>
      <c r="AM159" s="23">
        <v>0</v>
      </c>
      <c r="AN159" s="23">
        <v>0</v>
      </c>
    </row>
    <row r="160" spans="1:40">
      <c r="A160" s="21" t="s">
        <v>13</v>
      </c>
      <c r="B160" s="23">
        <v>2</v>
      </c>
      <c r="C160" s="21" t="s">
        <v>96</v>
      </c>
      <c r="D160" s="23" t="str" cm="1">
        <f t="array" ref="D160">_xlfn.IFS(C160="ALHU","Nectarivore",C160="ANHU","Nectarivore",C160="ATFL","Insectivore",C160="BLPH","Insectivore",C160="BRCR","Insectivore",C160="CASJ","Omnivore",C160="CAVI","Insectivore",C160="CBCH","Insectivore",C160="COHA","Carnivore",C160="HOFI","Granivore",C160="HOWR","Insectivore",C160="OCWA","Insectivore",C160="PSFL","Insectivore",C160="PUFI","Granivore",C160="RUHU","Nectarivore",C160="STJA","Omnivore",C160="WIWA","Insectivore",C160="WREN","Insectivore",C160="BEWR","Insectivore",C160="OATI","Insectivore",C160="SPTO","Omnivore",C160="BUSH","Insectivore",C160="WBNU","Insectivore",C160="DEJU","Granivore",C160="LEGO","Granivore",C160="CALT","Granivore")</f>
        <v>Granivore</v>
      </c>
      <c r="E160" s="23" t="str" cm="1">
        <f t="array" ref="E160">_xlfn.IFS(C160="ALHU","Foliage",C160="ANHU","Foliage",C160="ATFL","Aerial",C160="BLPH","Aerial",C160="BRCR","Bark",C160="CASJ","Ground",C160="CAVI","Foliage",C160="CBCH","Foliage",C160="COHA","Aerial",C160="HOFI","Ground",C160="HOWR","Foliage",C160="OCWA","Foliage",C160="PSFL","Aerial",C160="PUFI","Foliage",C160="RUHU","Foliage",C160="STJA","Ground",C160="WIWA","Foliage",C160="WREN","Foliage",C160="BEWR","Foliage",C160="OATI","Foliage",C160="SPTO","Ground",C160="BUSH","Foliage",C160="WBNU","Bark",C160="DEJU","Ground",C160="LEGO","Foliage",C160="CALT","Ground")</f>
        <v>Ground</v>
      </c>
      <c r="F160" s="23" t="str" cm="1">
        <f t="array" ref="F160">_xlfn.IFS(C160="ALHU","Shrub",C160="ANHU","Tree",C160="ATFL","Cavity",C160="BLPH","Cliff",C160="BRCR","Tree",C160="CASJ","Tree",C160="CAVI","Tree",C160="CBCH","Cavity",C160="COHA","Tree",C160="HOFI","Tree",C160="HOWR","Cavity",C160="OCWA","Ground",C160="PSFL","Cavity",C160="PUFI","Tree",C160="RUHU","Tree",C160="STJA","Tree",C160="WIWA","Ground",C160="WREN","Shrub",C160="BEWR","Cavity",C160="OATI","Cavity",C160="SPTO","Ground",C160="BUSH","Tree",C160="WBNU","Cavity",C160="DEJU","Ground",C160="LEGO","Tree",C160="CALT","Shrub")</f>
        <v>Ground</v>
      </c>
      <c r="G160" s="23" t="str" cm="1">
        <f t="array" ref="G160">_xlfn.IFS(C160="ALHU","Open Woodland",C160="ANHU","Open Woodland",C160="ATFL","Open Woodland",C160="BLPH","Open Woodland",C160="BRCR","Forest",C160="CASJ","Scrub",C160="CAVI","Forest",C160="CBCH","Forest",C160="COHA","Forest",C160="HOFI","Towns",C160="HOWR","Open Woodland",C160="OCWA","Forest",C160="PSFL","Forest",C160="PUFI","Forest",C160="RUHU","Open Woodland",C160="STJA","Forest",C160="WIWA","Scrub",C160="WREN","Scrub",C160="BEWR","Open Woodland",C160="OATI","Open Woodland",C160="SPTO","Scrub",C160="BUSH","Scrub",C160="WBNU","Forest",C160="DEJU","Forest",C160="LEGO","Open Woodland",C160="CALT","Scrub")</f>
        <v>Forest</v>
      </c>
      <c r="H160" s="21">
        <v>4</v>
      </c>
      <c r="I160" s="21" t="s">
        <v>92</v>
      </c>
      <c r="J160" s="22">
        <v>15</v>
      </c>
      <c r="K160" s="24">
        <f>J160-$G$196</f>
        <v>15</v>
      </c>
      <c r="M160" s="21" t="s">
        <v>249</v>
      </c>
      <c r="N160" s="23">
        <v>293</v>
      </c>
      <c r="O160" s="23">
        <v>2.4668676203541096</v>
      </c>
      <c r="P160" s="23" cm="1">
        <f t="array" ref="P160">_xlfn.IFS(A160="FIL",1271,A160="JSP",1046,A160="LFY",225,A160="SLP",209,A160="TUP",48,A160="CCP",16,A160="PRO",225,A160="WHO",145,A160="WDP",80)</f>
        <v>48</v>
      </c>
      <c r="Q160" s="23">
        <f>LOG10(P160)</f>
        <v>1.6812412373755872</v>
      </c>
      <c r="R160" s="23">
        <v>6</v>
      </c>
      <c r="S160" s="23">
        <v>2</v>
      </c>
      <c r="T160" s="23">
        <v>4</v>
      </c>
      <c r="U160" s="23">
        <v>6</v>
      </c>
      <c r="V160" s="23">
        <v>12</v>
      </c>
      <c r="W160" s="23">
        <v>7.4999999999999997E-2</v>
      </c>
      <c r="X160" s="23">
        <v>1.241889265</v>
      </c>
      <c r="Y160" s="23">
        <v>0.69229529999999995</v>
      </c>
      <c r="Z160" s="23">
        <v>0.29288429999999999</v>
      </c>
      <c r="AA160" s="23">
        <v>15.1</v>
      </c>
      <c r="AB160" s="23">
        <v>16.399999999999999</v>
      </c>
      <c r="AC160" s="23">
        <f>AA160+AB160</f>
        <v>31.5</v>
      </c>
      <c r="AD160" s="23">
        <v>18</v>
      </c>
      <c r="AE160" s="23">
        <v>0.58641975310000005</v>
      </c>
      <c r="AF160" s="23">
        <f>IF(OR(AH160=1,AI160=1,AJ160=1,AK160=1,AL160=1),1,0)</f>
        <v>0</v>
      </c>
      <c r="AG160" s="23">
        <f>IF(OR(AH160=1,AI160=1,AJ160=1),1,0)</f>
        <v>0</v>
      </c>
      <c r="AH160" s="23">
        <v>0</v>
      </c>
      <c r="AI160" s="23">
        <v>0</v>
      </c>
      <c r="AJ160" s="23">
        <v>0</v>
      </c>
      <c r="AK160" s="23">
        <v>0</v>
      </c>
      <c r="AL160" s="23">
        <v>0</v>
      </c>
      <c r="AM160" s="23">
        <v>0</v>
      </c>
      <c r="AN160" s="23">
        <v>0</v>
      </c>
    </row>
    <row r="161" spans="1:40">
      <c r="A161" s="21" t="s">
        <v>13</v>
      </c>
      <c r="B161" s="21">
        <v>2</v>
      </c>
      <c r="C161" s="21" t="s">
        <v>102</v>
      </c>
      <c r="D161" s="23" t="str" cm="1">
        <f t="array" ref="D161">_xlfn.IFS(C161="ALHU","Nectarivore",C161="ANHU","Nectarivore",C161="ATFL","Insectivore",C161="BLPH","Insectivore",C161="BRCR","Insectivore",C161="CASJ","Omnivore",C161="CAVI","Insectivore",C161="CBCH","Insectivore",C161="COHA","Carnivore",C161="HOFI","Granivore",C161="HOWR","Insectivore",C161="OCWA","Insectivore",C161="PSFL","Insectivore",C161="PUFI","Granivore",C161="RUHU","Nectarivore",C161="STJA","Omnivore",C161="WIWA","Insectivore",C161="WREN","Insectivore",C161="BEWR","Insectivore",C161="OATI","Insectivore",C161="SPTO","Omnivore",C161="BUSH","Insectivore",C161="WBNU","Insectivore",C161="DEJU","Granivore",C161="LEGO","Granivore",C161="CALT","Granivore")</f>
        <v>Insectivore</v>
      </c>
      <c r="E161" s="23" t="str" cm="1">
        <f t="array" ref="E161">_xlfn.IFS(C161="ALHU","Foliage",C161="ANHU","Foliage",C161="ATFL","Aerial",C161="BLPH","Aerial",C161="BRCR","Bark",C161="CASJ","Ground",C161="CAVI","Foliage",C161="CBCH","Foliage",C161="COHA","Aerial",C161="HOFI","Ground",C161="HOWR","Foliage",C161="OCWA","Foliage",C161="PSFL","Aerial",C161="PUFI","Foliage",C161="RUHU","Foliage",C161="STJA","Ground",C161="WIWA","Foliage",C161="WREN","Foliage",C161="BEWR","Foliage",C161="OATI","Foliage",C161="SPTO","Ground",C161="BUSH","Foliage",C161="WBNU","Bark",C161="DEJU","Ground",C161="LEGO","Foliage",C161="CALT","Ground")</f>
        <v>Aerial</v>
      </c>
      <c r="F161" s="23" t="str" cm="1">
        <f t="array" ref="F161">_xlfn.IFS(C161="ALHU","Shrub",C161="ANHU","Tree",C161="ATFL","Cavity",C161="BLPH","Cliff",C161="BRCR","Tree",C161="CASJ","Tree",C161="CAVI","Tree",C161="CBCH","Cavity",C161="COHA","Tree",C161="HOFI","Tree",C161="HOWR","Cavity",C161="OCWA","Ground",C161="PSFL","Cavity",C161="PUFI","Tree",C161="RUHU","Tree",C161="STJA","Tree",C161="WIWA","Ground",C161="WREN","Shrub",C161="BEWR","Cavity",C161="OATI","Cavity",C161="SPTO","Ground",C161="BUSH","Tree",C161="WBNU","Cavity",C161="DEJU","Ground",C161="LEGO","Tree",C161="CALT","Shrub")</f>
        <v>Cavity</v>
      </c>
      <c r="G161" s="23" t="str" cm="1">
        <f t="array" ref="G161">_xlfn.IFS(C161="ALHU","Open Woodland",C161="ANHU","Open Woodland",C161="ATFL","Open Woodland",C161="BLPH","Open Woodland",C161="BRCR","Forest",C161="CASJ","Scrub",C161="CAVI","Forest",C161="CBCH","Forest",C161="COHA","Forest",C161="HOFI","Towns",C161="HOWR","Open Woodland",C161="OCWA","Forest",C161="PSFL","Forest",C161="PUFI","Forest",C161="RUHU","Open Woodland",C161="STJA","Forest",C161="WIWA","Scrub",C161="WREN","Scrub",C161="BEWR","Open Woodland",C161="OATI","Open Woodland",C161="SPTO","Scrub",C161="BUSH","Scrub",C161="WBNU","Forest",C161="DEJU","Forest",C161="LEGO","Open Woodland",C161="CALT","Scrub")</f>
        <v>Forest</v>
      </c>
      <c r="H161" s="21">
        <v>4</v>
      </c>
      <c r="I161" s="21" t="s">
        <v>86</v>
      </c>
      <c r="J161" s="22">
        <v>8</v>
      </c>
      <c r="K161" s="24">
        <f>J161-$G$202</f>
        <v>8</v>
      </c>
      <c r="M161" s="21" t="s">
        <v>252</v>
      </c>
      <c r="N161" s="23">
        <v>293</v>
      </c>
      <c r="O161" s="23">
        <v>2.4668676203541096</v>
      </c>
      <c r="P161" s="23" cm="1">
        <f t="array" ref="P161">_xlfn.IFS(A161="FIL",1271,A161="JSP",1046,A161="LFY",225,A161="SLP",209,A161="TUP",48,A161="CCP",16,A161="PRO",225,A161="WHO",145,A161="WDP",80)</f>
        <v>48</v>
      </c>
      <c r="Q161" s="23">
        <f>LOG10(P161)</f>
        <v>1.6812412373755872</v>
      </c>
      <c r="R161" s="23">
        <v>6</v>
      </c>
      <c r="S161" s="23">
        <v>2</v>
      </c>
      <c r="T161" s="23">
        <v>4</v>
      </c>
      <c r="U161" s="23">
        <v>6</v>
      </c>
      <c r="V161" s="23">
        <v>12</v>
      </c>
      <c r="W161" s="23">
        <v>7.4999999999999997E-2</v>
      </c>
      <c r="X161" s="23">
        <v>1.241889265</v>
      </c>
      <c r="Y161" s="23">
        <v>0.69229529999999995</v>
      </c>
      <c r="Z161" s="23">
        <v>0.29288429999999999</v>
      </c>
      <c r="AA161" s="23">
        <v>15.1</v>
      </c>
      <c r="AB161" s="23">
        <v>16.399999999999999</v>
      </c>
      <c r="AC161" s="23">
        <f>AA161+AB161</f>
        <v>31.5</v>
      </c>
      <c r="AD161" s="23">
        <v>18</v>
      </c>
      <c r="AE161" s="23">
        <v>0.58641975310000005</v>
      </c>
      <c r="AF161" s="23">
        <f>IF(OR(AH161=1,AI161=1,AJ161=1,AK161=1,AL161=1),1,0)</f>
        <v>0</v>
      </c>
      <c r="AG161" s="23">
        <f>IF(OR(AH161=1,AI161=1,AJ161=1),1,0)</f>
        <v>0</v>
      </c>
      <c r="AH161" s="23">
        <v>0</v>
      </c>
      <c r="AI161" s="23">
        <v>0</v>
      </c>
      <c r="AJ161" s="23">
        <v>0</v>
      </c>
      <c r="AK161" s="23">
        <v>0</v>
      </c>
      <c r="AL161" s="23">
        <v>0</v>
      </c>
      <c r="AM161" s="23">
        <v>0</v>
      </c>
      <c r="AN161" s="23">
        <v>0</v>
      </c>
    </row>
    <row r="162" spans="1:40">
      <c r="A162" s="21" t="s">
        <v>13</v>
      </c>
      <c r="B162" s="23">
        <v>2</v>
      </c>
      <c r="C162" s="21" t="s">
        <v>102</v>
      </c>
      <c r="D162" s="23" t="str" cm="1">
        <f t="array" ref="D162">_xlfn.IFS(C162="ALHU","Nectarivore",C162="ANHU","Nectarivore",C162="ATFL","Insectivore",C162="BLPH","Insectivore",C162="BRCR","Insectivore",C162="CASJ","Omnivore",C162="CAVI","Insectivore",C162="CBCH","Insectivore",C162="COHA","Carnivore",C162="HOFI","Granivore",C162="HOWR","Insectivore",C162="OCWA","Insectivore",C162="PSFL","Insectivore",C162="PUFI","Granivore",C162="RUHU","Nectarivore",C162="STJA","Omnivore",C162="WIWA","Insectivore",C162="WREN","Insectivore",C162="BEWR","Insectivore",C162="OATI","Insectivore",C162="SPTO","Omnivore",C162="BUSH","Insectivore",C162="WBNU","Insectivore",C162="DEJU","Granivore",C162="LEGO","Granivore",C162="CALT","Granivore")</f>
        <v>Insectivore</v>
      </c>
      <c r="E162" s="23" t="str" cm="1">
        <f t="array" ref="E162">_xlfn.IFS(C162="ALHU","Foliage",C162="ANHU","Foliage",C162="ATFL","Aerial",C162="BLPH","Aerial",C162="BRCR","Bark",C162="CASJ","Ground",C162="CAVI","Foliage",C162="CBCH","Foliage",C162="COHA","Aerial",C162="HOFI","Ground",C162="HOWR","Foliage",C162="OCWA","Foliage",C162="PSFL","Aerial",C162="PUFI","Foliage",C162="RUHU","Foliage",C162="STJA","Ground",C162="WIWA","Foliage",C162="WREN","Foliage",C162="BEWR","Foliage",C162="OATI","Foliage",C162="SPTO","Ground",C162="BUSH","Foliage",C162="WBNU","Bark",C162="DEJU","Ground",C162="LEGO","Foliage",C162="CALT","Ground")</f>
        <v>Aerial</v>
      </c>
      <c r="F162" s="23" t="str" cm="1">
        <f t="array" ref="F162">_xlfn.IFS(C162="ALHU","Shrub",C162="ANHU","Tree",C162="ATFL","Cavity",C162="BLPH","Cliff",C162="BRCR","Tree",C162="CASJ","Tree",C162="CAVI","Tree",C162="CBCH","Cavity",C162="COHA","Tree",C162="HOFI","Tree",C162="HOWR","Cavity",C162="OCWA","Ground",C162="PSFL","Cavity",C162="PUFI","Tree",C162="RUHU","Tree",C162="STJA","Tree",C162="WIWA","Ground",C162="WREN","Shrub",C162="BEWR","Cavity",C162="OATI","Cavity",C162="SPTO","Ground",C162="BUSH","Tree",C162="WBNU","Cavity",C162="DEJU","Ground",C162="LEGO","Tree",C162="CALT","Shrub")</f>
        <v>Cavity</v>
      </c>
      <c r="G162" s="23" t="str" cm="1">
        <f t="array" ref="G162">_xlfn.IFS(C162="ALHU","Open Woodland",C162="ANHU","Open Woodland",C162="ATFL","Open Woodland",C162="BLPH","Open Woodland",C162="BRCR","Forest",C162="CASJ","Scrub",C162="CAVI","Forest",C162="CBCH","Forest",C162="COHA","Forest",C162="HOFI","Towns",C162="HOWR","Open Woodland",C162="OCWA","Forest",C162="PSFL","Forest",C162="PUFI","Forest",C162="RUHU","Open Woodland",C162="STJA","Forest",C162="WIWA","Scrub",C162="WREN","Scrub",C162="BEWR","Open Woodland",C162="OATI","Open Woodland",C162="SPTO","Scrub",C162="BUSH","Scrub",C162="WBNU","Forest",C162="DEJU","Forest",C162="LEGO","Open Woodland",C162="CALT","Scrub")</f>
        <v>Forest</v>
      </c>
      <c r="H162" s="21"/>
      <c r="I162" s="21" t="s">
        <v>86</v>
      </c>
      <c r="J162" s="22">
        <v>10</v>
      </c>
      <c r="K162" s="24">
        <f>J162-$G$202</f>
        <v>10</v>
      </c>
      <c r="M162" s="21" t="s">
        <v>253</v>
      </c>
      <c r="N162" s="23">
        <v>293</v>
      </c>
      <c r="O162" s="23">
        <v>2.4668676203541096</v>
      </c>
      <c r="P162" s="23" cm="1">
        <f t="array" ref="P162">_xlfn.IFS(A162="FIL",1271,A162="JSP",1046,A162="LFY",225,A162="SLP",209,A162="TUP",48,A162="CCP",16,A162="PRO",225,A162="WHO",145,A162="WDP",80)</f>
        <v>48</v>
      </c>
      <c r="Q162" s="23">
        <f>LOG10(P162)</f>
        <v>1.6812412373755872</v>
      </c>
      <c r="R162" s="23">
        <v>6</v>
      </c>
      <c r="S162" s="23">
        <v>2</v>
      </c>
      <c r="T162" s="23">
        <v>4</v>
      </c>
      <c r="U162" s="23">
        <v>6</v>
      </c>
      <c r="V162" s="23">
        <v>12</v>
      </c>
      <c r="W162" s="23">
        <v>7.4999999999999997E-2</v>
      </c>
      <c r="X162" s="23">
        <v>1.241889265</v>
      </c>
      <c r="Y162" s="23">
        <v>0.69229529999999995</v>
      </c>
      <c r="Z162" s="23">
        <v>0.29288429999999999</v>
      </c>
      <c r="AA162" s="23">
        <v>15.1</v>
      </c>
      <c r="AB162" s="23">
        <v>16.399999999999999</v>
      </c>
      <c r="AC162" s="23">
        <f>AA162+AB162</f>
        <v>31.5</v>
      </c>
      <c r="AD162" s="23">
        <v>18</v>
      </c>
      <c r="AE162" s="23">
        <v>0.58641975310000005</v>
      </c>
      <c r="AF162" s="23">
        <f>IF(OR(AH162=1,AI162=1,AJ162=1,AK162=1,AL162=1),1,0)</f>
        <v>0</v>
      </c>
      <c r="AG162" s="23">
        <f>IF(OR(AH162=1,AI162=1,AJ162=1),1,0)</f>
        <v>0</v>
      </c>
      <c r="AH162" s="23">
        <v>0</v>
      </c>
      <c r="AI162" s="23">
        <v>0</v>
      </c>
      <c r="AJ162" s="23">
        <v>0</v>
      </c>
      <c r="AK162" s="23">
        <v>0</v>
      </c>
      <c r="AL162" s="23">
        <v>0</v>
      </c>
      <c r="AM162" s="23">
        <v>0</v>
      </c>
      <c r="AN162" s="23">
        <v>0</v>
      </c>
    </row>
    <row r="163" spans="1:40">
      <c r="A163" s="21" t="s">
        <v>13</v>
      </c>
      <c r="B163" s="21">
        <v>2</v>
      </c>
      <c r="C163" s="21" t="s">
        <v>233</v>
      </c>
      <c r="D163" s="23" t="str" cm="1">
        <f t="array" ref="D163">_xlfn.IFS(C163="ALHU","Nectarivore",C163="ANHU","Nectarivore",C163="ATFL","Insectivore",C163="BLPH","Insectivore",C163="BRCR","Insectivore",C163="CASJ","Omnivore",C163="CAVI","Insectivore",C163="CBCH","Insectivore",C163="COHA","Carnivore",C163="HOFI","Granivore",C163="HOWR","Insectivore",C163="OCWA","Insectivore",C163="PSFL","Insectivore",C163="PUFI","Granivore",C163="RUHU","Nectarivore",C163="STJA","Omnivore",C163="WIWA","Insectivore",C163="WREN","Insectivore",C163="BEWR","Insectivore",C163="OATI","Insectivore",C163="SPTO","Omnivore",C163="BUSH","Insectivore",C163="WBNU","Insectivore",C163="DEJU","Granivore",C163="LEGO","Granivore",C163="CALT","Granivore")</f>
        <v>Insectivore</v>
      </c>
      <c r="E163" s="23" t="str" cm="1">
        <f t="array" ref="E163">_xlfn.IFS(C163="ALHU","Foliage",C163="ANHU","Foliage",C163="ATFL","Aerial",C163="BLPH","Aerial",C163="BRCR","Bark",C163="CASJ","Ground",C163="CAVI","Foliage",C163="CBCH","Foliage",C163="COHA","Aerial",C163="HOFI","Ground",C163="HOWR","Foliage",C163="OCWA","Foliage",C163="PSFL","Aerial",C163="PUFI","Foliage",C163="RUHU","Foliage",C163="STJA","Ground",C163="WIWA","Foliage",C163="WREN","Foliage",C163="BEWR","Foliage",C163="OATI","Foliage",C163="SPTO","Ground",C163="BUSH","Foliage",C163="WBNU","Bark",C163="DEJU","Ground",C163="LEGO","Foliage",C163="CALT","Ground")</f>
        <v>Aerial</v>
      </c>
      <c r="F163" s="23" t="str" cm="1">
        <f t="array" ref="F163">_xlfn.IFS(C163="ALHU","Shrub",C163="ANHU","Tree",C163="ATFL","Cavity",C163="BLPH","Cliff",C163="BRCR","Tree",C163="CASJ","Tree",C163="CAVI","Tree",C163="CBCH","Cavity",C163="COHA","Tree",C163="HOFI","Tree",C163="HOWR","Cavity",C163="OCWA","Ground",C163="PSFL","Cavity",C163="PUFI","Tree",C163="RUHU","Tree",C163="STJA","Tree",C163="WIWA","Ground",C163="WREN","Shrub",C163="BEWR","Cavity",C163="OATI","Cavity",C163="SPTO","Ground",C163="BUSH","Tree",C163="WBNU","Cavity",C163="DEJU","Ground",C163="LEGO","Tree",C163="CALT","Shrub")</f>
        <v>Cavity</v>
      </c>
      <c r="G163" s="23" t="str" cm="1">
        <f t="array" ref="G163">_xlfn.IFS(C163="ALHU","Open Woodland",C163="ANHU","Open Woodland",C163="ATFL","Open Woodland",C163="BLPH","Open Woodland",C163="BRCR","Forest",C163="CASJ","Scrub",C163="CAVI","Forest",C163="CBCH","Forest",C163="COHA","Forest",C163="HOFI","Towns",C163="HOWR","Open Woodland",C163="OCWA","Forest",C163="PSFL","Forest",C163="PUFI","Forest",C163="RUHU","Open Woodland",C163="STJA","Forest",C163="WIWA","Scrub",C163="WREN","Scrub",C163="BEWR","Open Woodland",C163="OATI","Open Woodland",C163="SPTO","Scrub",C163="BUSH","Scrub",C163="WBNU","Forest",C163="DEJU","Forest",C163="LEGO","Open Woodland",C163="CALT","Scrub")</f>
        <v>Open Woodland</v>
      </c>
      <c r="H163" s="21">
        <v>5</v>
      </c>
      <c r="I163" s="21" t="s">
        <v>86</v>
      </c>
      <c r="J163" s="22">
        <v>30</v>
      </c>
      <c r="K163" s="22">
        <f>J163-G349</f>
        <v>30</v>
      </c>
      <c r="L163" s="22"/>
      <c r="M163" s="21" t="s">
        <v>234</v>
      </c>
      <c r="N163" s="23">
        <v>293</v>
      </c>
      <c r="O163" s="23">
        <v>2.4668676203541096</v>
      </c>
      <c r="P163" s="23" cm="1">
        <f t="array" ref="P163">_xlfn.IFS(A163="FIL",1271,A163="JSP",1046,A163="LFY",225,A163="SLP",209,A163="TUP",48,A163="CCP",16,A163="PRO",225,A163="WHO",145,A163="WDP",80)</f>
        <v>48</v>
      </c>
      <c r="Q163" s="23">
        <f>LOG10(P163)</f>
        <v>1.6812412373755872</v>
      </c>
      <c r="R163" s="23">
        <v>6</v>
      </c>
      <c r="S163" s="23">
        <v>2</v>
      </c>
      <c r="T163" s="23">
        <v>4</v>
      </c>
      <c r="U163" s="23">
        <v>6</v>
      </c>
      <c r="V163" s="23">
        <v>12</v>
      </c>
      <c r="W163" s="23">
        <v>7.4999999999999997E-2</v>
      </c>
      <c r="X163" s="23">
        <v>1.241889265</v>
      </c>
      <c r="Y163" s="23">
        <v>0.69229529999999995</v>
      </c>
      <c r="Z163" s="23">
        <v>0.29288429999999999</v>
      </c>
      <c r="AA163" s="23">
        <v>15.1</v>
      </c>
      <c r="AB163" s="23">
        <v>16.399999999999999</v>
      </c>
      <c r="AC163" s="23">
        <f>AA163+AB163</f>
        <v>31.5</v>
      </c>
      <c r="AD163" s="23">
        <v>18</v>
      </c>
      <c r="AE163" s="23">
        <v>0.58641975310000005</v>
      </c>
      <c r="AF163" s="23">
        <f>IF(OR(AH163=1,AI163=1,AJ163=1,AK163=1,AL163=1),1,0)</f>
        <v>0</v>
      </c>
      <c r="AG163" s="23">
        <f>IF(OR(AH163=1,AI163=1,AJ163=1),1,0)</f>
        <v>0</v>
      </c>
      <c r="AH163" s="23">
        <v>0</v>
      </c>
      <c r="AI163" s="23">
        <v>0</v>
      </c>
      <c r="AJ163" s="23">
        <v>0</v>
      </c>
      <c r="AK163" s="23">
        <v>0</v>
      </c>
      <c r="AL163" s="23">
        <v>0</v>
      </c>
      <c r="AM163" s="23">
        <v>0</v>
      </c>
      <c r="AN163" s="23">
        <v>0</v>
      </c>
    </row>
    <row r="164" spans="1:40">
      <c r="A164" s="21" t="s">
        <v>12</v>
      </c>
      <c r="B164" s="21">
        <v>6</v>
      </c>
      <c r="C164" s="21" t="s">
        <v>85</v>
      </c>
      <c r="D164" s="23" t="str" cm="1">
        <f t="array" ref="D164">_xlfn.IFS(C164="ALHU","Nectarivore",C164="ANHU","Nectarivore",C164="ATFL","Insectivore",C164="BLPH","Insectivore",C164="BRCR","Insectivore",C164="CASJ","Omnivore",C164="CAVI","Insectivore",C164="CBCH","Insectivore",C164="COHA","Carnivore",C164="HOFI","Granivore",C164="HOWR","Insectivore",C164="OCWA","Insectivore",C164="PSFL","Insectivore",C164="PUFI","Granivore",C164="RUHU","Nectarivore",C164="STJA","Omnivore",C164="WIWA","Insectivore",C164="WREN","Insectivore",C164="BEWR","Insectivore",C164="OATI","Insectivore",C164="SPTO","Omnivore",C164="BUSH","Insectivore",C164="WBNU","Insectivore",C164="DEJU","Granivore",C164="LEGO","Granivore",C164="CALT","Granivore")</f>
        <v>Insectivore</v>
      </c>
      <c r="E164" s="23" t="str" cm="1">
        <f t="array" ref="E164">_xlfn.IFS(C164="ALHU","Foliage",C164="ANHU","Foliage",C164="ATFL","Aerial",C164="BLPH","Aerial",C164="BRCR","Bark",C164="CASJ","Ground",C164="CAVI","Foliage",C164="CBCH","Foliage",C164="COHA","Aerial",C164="HOFI","Ground",C164="HOWR","Foliage",C164="OCWA","Foliage",C164="PSFL","Aerial",C164="PUFI","Foliage",C164="RUHU","Foliage",C164="STJA","Ground",C164="WIWA","Foliage",C164="WREN","Foliage",C164="BEWR","Foliage",C164="OATI","Foliage",C164="SPTO","Ground",C164="BUSH","Foliage",C164="WBNU","Bark",C164="DEJU","Ground",C164="LEGO","Foliage",C164="CALT","Ground")</f>
        <v>Bark</v>
      </c>
      <c r="F164" s="23" t="str" cm="1">
        <f t="array" ref="F164">_xlfn.IFS(C164="ALHU","Shrub",C164="ANHU","Tree",C164="ATFL","Cavity",C164="BLPH","Cliff",C164="BRCR","Tree",C164="CASJ","Tree",C164="CAVI","Tree",C164="CBCH","Cavity",C164="COHA","Tree",C164="HOFI","Tree",C164="HOWR","Cavity",C164="OCWA","Ground",C164="PSFL","Cavity",C164="PUFI","Tree",C164="RUHU","Tree",C164="STJA","Tree",C164="WIWA","Ground",C164="WREN","Shrub",C164="BEWR","Cavity",C164="OATI","Cavity",C164="SPTO","Ground",C164="BUSH","Tree",C164="WBNU","Cavity",C164="DEJU","Ground",C164="LEGO","Tree",C164="CALT","Shrub")</f>
        <v>Tree</v>
      </c>
      <c r="G164" s="23" t="str" cm="1">
        <f t="array" ref="G164">_xlfn.IFS(C164="ALHU","Open Woodland",C164="ANHU","Open Woodland",C164="ATFL","Open Woodland",C164="BLPH","Open Woodland",C164="BRCR","Forest",C164="CASJ","Scrub",C164="CAVI","Forest",C164="CBCH","Forest",C164="COHA","Forest",C164="HOFI","Towns",C164="HOWR","Open Woodland",C164="OCWA","Forest",C164="PSFL","Forest",C164="PUFI","Forest",C164="RUHU","Open Woodland",C164="STJA","Forest",C164="WIWA","Scrub",C164="WREN","Scrub",C164="BEWR","Open Woodland",C164="OATI","Open Woodland",C164="SPTO","Scrub",C164="BUSH","Scrub",C164="WBNU","Forest",C164="DEJU","Forest",C164="LEGO","Open Woodland",C164="CALT","Scrub")</f>
        <v>Forest</v>
      </c>
      <c r="H164" s="21">
        <v>4</v>
      </c>
      <c r="I164" s="21" t="s">
        <v>88</v>
      </c>
      <c r="J164" s="22">
        <v>8</v>
      </c>
      <c r="K164" s="22">
        <f>J164-$G$190</f>
        <v>8</v>
      </c>
      <c r="L164" s="22"/>
      <c r="M164" s="21" t="s">
        <v>297</v>
      </c>
      <c r="N164" s="23">
        <v>2775</v>
      </c>
      <c r="O164" s="23">
        <v>3.4432629874586951</v>
      </c>
      <c r="P164" s="23" cm="1">
        <f t="array" ref="P164">_xlfn.IFS(A164="FIL",1271,A164="JSP",1046,A164="LFY",225,A164="SLP",209,A164="TUP",48,A164="CCP",16,A164="PRO",225,A164="WHO",145,A164="WDP",80)</f>
        <v>209</v>
      </c>
      <c r="Q164" s="23">
        <f>LOG10(P164)</f>
        <v>2.3201462861110542</v>
      </c>
      <c r="R164" s="23">
        <v>2</v>
      </c>
      <c r="S164" s="23">
        <v>2</v>
      </c>
      <c r="T164" s="23">
        <v>6</v>
      </c>
      <c r="U164" s="23">
        <v>8</v>
      </c>
      <c r="V164" s="23">
        <v>10</v>
      </c>
      <c r="W164" s="23">
        <v>0.17499999999999999</v>
      </c>
      <c r="X164" s="23">
        <v>0.37677016130000002</v>
      </c>
      <c r="Y164" s="23">
        <v>0.29367300000000002</v>
      </c>
      <c r="Z164" s="23">
        <v>1.4434899999999999</v>
      </c>
      <c r="AA164" s="23">
        <v>1</v>
      </c>
      <c r="AB164" s="23">
        <v>10.6</v>
      </c>
      <c r="AC164" s="23">
        <f>AA164+AB164</f>
        <v>11.6</v>
      </c>
      <c r="AD164" s="23">
        <v>8</v>
      </c>
      <c r="AE164" s="23">
        <v>0.21875</v>
      </c>
      <c r="AF164" s="23">
        <f>IF(OR(AH164=1,AI164=1,AJ164=1,AK164=1,AL164=1),1,0)</f>
        <v>0</v>
      </c>
      <c r="AG164" s="23">
        <f>IF(OR(AH164=1,AI164=1,AJ164=1),1,0)</f>
        <v>0</v>
      </c>
      <c r="AH164" s="23">
        <v>0</v>
      </c>
      <c r="AI164" s="23">
        <v>0</v>
      </c>
      <c r="AJ164" s="23">
        <v>0</v>
      </c>
      <c r="AK164" s="23">
        <v>0</v>
      </c>
      <c r="AL164" s="23">
        <v>0</v>
      </c>
      <c r="AM164" s="23">
        <v>0</v>
      </c>
      <c r="AN164" s="23">
        <v>0</v>
      </c>
    </row>
    <row r="165" spans="1:40">
      <c r="A165" s="21" t="s">
        <v>12</v>
      </c>
      <c r="B165" s="21">
        <v>6</v>
      </c>
      <c r="C165" s="21" t="s">
        <v>85</v>
      </c>
      <c r="D165" s="23" t="str" cm="1">
        <f t="array" ref="D165">_xlfn.IFS(C165="ALHU","Nectarivore",C165="ANHU","Nectarivore",C165="ATFL","Insectivore",C165="BLPH","Insectivore",C165="BRCR","Insectivore",C165="CASJ","Omnivore",C165="CAVI","Insectivore",C165="CBCH","Insectivore",C165="COHA","Carnivore",C165="HOFI","Granivore",C165="HOWR","Insectivore",C165="OCWA","Insectivore",C165="PSFL","Insectivore",C165="PUFI","Granivore",C165="RUHU","Nectarivore",C165="STJA","Omnivore",C165="WIWA","Insectivore",C165="WREN","Insectivore",C165="BEWR","Insectivore",C165="OATI","Insectivore",C165="SPTO","Omnivore",C165="BUSH","Insectivore",C165="WBNU","Insectivore",C165="DEJU","Granivore",C165="LEGO","Granivore",C165="CALT","Granivore")</f>
        <v>Insectivore</v>
      </c>
      <c r="E165" s="23" t="str" cm="1">
        <f t="array" ref="E165">_xlfn.IFS(C165="ALHU","Foliage",C165="ANHU","Foliage",C165="ATFL","Aerial",C165="BLPH","Aerial",C165="BRCR","Bark",C165="CASJ","Ground",C165="CAVI","Foliage",C165="CBCH","Foliage",C165="COHA","Aerial",C165="HOFI","Ground",C165="HOWR","Foliage",C165="OCWA","Foliage",C165="PSFL","Aerial",C165="PUFI","Foliage",C165="RUHU","Foliage",C165="STJA","Ground",C165="WIWA","Foliage",C165="WREN","Foliage",C165="BEWR","Foliage",C165="OATI","Foliage",C165="SPTO","Ground",C165="BUSH","Foliage",C165="WBNU","Bark",C165="DEJU","Ground",C165="LEGO","Foliage",C165="CALT","Ground")</f>
        <v>Bark</v>
      </c>
      <c r="F165" s="23" t="str" cm="1">
        <f t="array" ref="F165">_xlfn.IFS(C165="ALHU","Shrub",C165="ANHU","Tree",C165="ATFL","Cavity",C165="BLPH","Cliff",C165="BRCR","Tree",C165="CASJ","Tree",C165="CAVI","Tree",C165="CBCH","Cavity",C165="COHA","Tree",C165="HOFI","Tree",C165="HOWR","Cavity",C165="OCWA","Ground",C165="PSFL","Cavity",C165="PUFI","Tree",C165="RUHU","Tree",C165="STJA","Tree",C165="WIWA","Ground",C165="WREN","Shrub",C165="BEWR","Cavity",C165="OATI","Cavity",C165="SPTO","Ground",C165="BUSH","Tree",C165="WBNU","Cavity",C165="DEJU","Ground",C165="LEGO","Tree",C165="CALT","Shrub")</f>
        <v>Tree</v>
      </c>
      <c r="G165" s="23" t="str" cm="1">
        <f t="array" ref="G165">_xlfn.IFS(C165="ALHU","Open Woodland",C165="ANHU","Open Woodland",C165="ATFL","Open Woodland",C165="BLPH","Open Woodland",C165="BRCR","Forest",C165="CASJ","Scrub",C165="CAVI","Forest",C165="CBCH","Forest",C165="COHA","Forest",C165="HOFI","Towns",C165="HOWR","Open Woodland",C165="OCWA","Forest",C165="PSFL","Forest",C165="PUFI","Forest",C165="RUHU","Open Woodland",C165="STJA","Forest",C165="WIWA","Scrub",C165="WREN","Scrub",C165="BEWR","Open Woodland",C165="OATI","Open Woodland",C165="SPTO","Scrub",C165="BUSH","Scrub",C165="WBNU","Forest",C165="DEJU","Forest",C165="LEGO","Open Woodland",C165="CALT","Scrub")</f>
        <v>Forest</v>
      </c>
      <c r="H165" s="21">
        <v>4</v>
      </c>
      <c r="I165" s="21" t="s">
        <v>88</v>
      </c>
      <c r="J165" s="22">
        <v>6</v>
      </c>
      <c r="K165" s="22">
        <f>J165-$G$190</f>
        <v>6</v>
      </c>
      <c r="L165" s="22"/>
      <c r="M165" s="21" t="s">
        <v>211</v>
      </c>
      <c r="N165" s="23">
        <v>2775</v>
      </c>
      <c r="O165" s="23">
        <v>3.4432629874586951</v>
      </c>
      <c r="P165" s="23" cm="1">
        <f t="array" ref="P165">_xlfn.IFS(A165="FIL",1271,A165="JSP",1046,A165="LFY",225,A165="SLP",209,A165="TUP",48,A165="CCP",16,A165="PRO",225,A165="WHO",145,A165="WDP",80)</f>
        <v>209</v>
      </c>
      <c r="Q165" s="23">
        <f>LOG10(P165)</f>
        <v>2.3201462861110542</v>
      </c>
      <c r="R165" s="23">
        <v>2</v>
      </c>
      <c r="S165" s="23">
        <v>2</v>
      </c>
      <c r="T165" s="23">
        <v>6</v>
      </c>
      <c r="U165" s="23">
        <v>8</v>
      </c>
      <c r="V165" s="23">
        <v>10</v>
      </c>
      <c r="W165" s="23">
        <v>0.17499999999999999</v>
      </c>
      <c r="X165" s="23">
        <v>0.37677016130000002</v>
      </c>
      <c r="Y165" s="23">
        <v>0.29367300000000002</v>
      </c>
      <c r="Z165" s="23">
        <v>1.4434899999999999</v>
      </c>
      <c r="AA165" s="23">
        <v>1</v>
      </c>
      <c r="AB165" s="23">
        <v>10.6</v>
      </c>
      <c r="AC165" s="23">
        <f>AA165+AB165</f>
        <v>11.6</v>
      </c>
      <c r="AD165" s="23">
        <v>8</v>
      </c>
      <c r="AE165" s="23">
        <v>0.21875</v>
      </c>
      <c r="AF165" s="23">
        <f>IF(OR(AH165=1,AI165=1,AJ165=1,AK165=1,AL165=1),1,0)</f>
        <v>0</v>
      </c>
      <c r="AG165" s="23">
        <f>IF(OR(AH165=1,AI165=1,AJ165=1),1,0)</f>
        <v>0</v>
      </c>
      <c r="AH165" s="23">
        <v>0</v>
      </c>
      <c r="AI165" s="23">
        <v>0</v>
      </c>
      <c r="AJ165" s="23">
        <v>0</v>
      </c>
      <c r="AK165" s="23">
        <v>0</v>
      </c>
      <c r="AL165" s="23">
        <v>0</v>
      </c>
      <c r="AM165" s="23">
        <v>0</v>
      </c>
      <c r="AN165" s="23">
        <v>0</v>
      </c>
    </row>
    <row r="166" spans="1:40">
      <c r="A166" s="21" t="s">
        <v>12</v>
      </c>
      <c r="B166" s="21">
        <v>6</v>
      </c>
      <c r="C166" s="21" t="s">
        <v>85</v>
      </c>
      <c r="D166" s="23" t="str" cm="1">
        <f t="array" ref="D166">_xlfn.IFS(C166="ALHU","Nectarivore",C166="ANHU","Nectarivore",C166="ATFL","Insectivore",C166="BLPH","Insectivore",C166="BRCR","Insectivore",C166="CASJ","Omnivore",C166="CAVI","Insectivore",C166="CBCH","Insectivore",C166="COHA","Carnivore",C166="HOFI","Granivore",C166="HOWR","Insectivore",C166="OCWA","Insectivore",C166="PSFL","Insectivore",C166="PUFI","Granivore",C166="RUHU","Nectarivore",C166="STJA","Omnivore",C166="WIWA","Insectivore",C166="WREN","Insectivore",C166="BEWR","Insectivore",C166="OATI","Insectivore",C166="SPTO","Omnivore",C166="BUSH","Insectivore",C166="WBNU","Insectivore",C166="DEJU","Granivore",C166="LEGO","Granivore",C166="CALT","Granivore")</f>
        <v>Insectivore</v>
      </c>
      <c r="E166" s="23" t="str" cm="1">
        <f t="array" ref="E166">_xlfn.IFS(C166="ALHU","Foliage",C166="ANHU","Foliage",C166="ATFL","Aerial",C166="BLPH","Aerial",C166="BRCR","Bark",C166="CASJ","Ground",C166="CAVI","Foliage",C166="CBCH","Foliage",C166="COHA","Aerial",C166="HOFI","Ground",C166="HOWR","Foliage",C166="OCWA","Foliage",C166="PSFL","Aerial",C166="PUFI","Foliage",C166="RUHU","Foliage",C166="STJA","Ground",C166="WIWA","Foliage",C166="WREN","Foliage",C166="BEWR","Foliage",C166="OATI","Foliage",C166="SPTO","Ground",C166="BUSH","Foliage",C166="WBNU","Bark",C166="DEJU","Ground",C166="LEGO","Foliage",C166="CALT","Ground")</f>
        <v>Bark</v>
      </c>
      <c r="F166" s="23" t="str" cm="1">
        <f t="array" ref="F166">_xlfn.IFS(C166="ALHU","Shrub",C166="ANHU","Tree",C166="ATFL","Cavity",C166="BLPH","Cliff",C166="BRCR","Tree",C166="CASJ","Tree",C166="CAVI","Tree",C166="CBCH","Cavity",C166="COHA","Tree",C166="HOFI","Tree",C166="HOWR","Cavity",C166="OCWA","Ground",C166="PSFL","Cavity",C166="PUFI","Tree",C166="RUHU","Tree",C166="STJA","Tree",C166="WIWA","Ground",C166="WREN","Shrub",C166="BEWR","Cavity",C166="OATI","Cavity",C166="SPTO","Ground",C166="BUSH","Tree",C166="WBNU","Cavity",C166="DEJU","Ground",C166="LEGO","Tree",C166="CALT","Shrub")</f>
        <v>Tree</v>
      </c>
      <c r="G166" s="23" t="str" cm="1">
        <f t="array" ref="G166">_xlfn.IFS(C166="ALHU","Open Woodland",C166="ANHU","Open Woodland",C166="ATFL","Open Woodland",C166="BLPH","Open Woodland",C166="BRCR","Forest",C166="CASJ","Scrub",C166="CAVI","Forest",C166="CBCH","Forest",C166="COHA","Forest",C166="HOFI","Towns",C166="HOWR","Open Woodland",C166="OCWA","Forest",C166="PSFL","Forest",C166="PUFI","Forest",C166="RUHU","Open Woodland",C166="STJA","Forest",C166="WIWA","Scrub",C166="WREN","Scrub",C166="BEWR","Open Woodland",C166="OATI","Open Woodland",C166="SPTO","Scrub",C166="BUSH","Scrub",C166="WBNU","Forest",C166="DEJU","Forest",C166="LEGO","Open Woodland",C166="CALT","Scrub")</f>
        <v>Forest</v>
      </c>
      <c r="H166" s="21">
        <v>4</v>
      </c>
      <c r="I166" s="21" t="s">
        <v>88</v>
      </c>
      <c r="J166" s="22">
        <v>6</v>
      </c>
      <c r="K166" s="22">
        <f>J166-$G$190</f>
        <v>6</v>
      </c>
      <c r="L166" s="22"/>
      <c r="M166" s="21" t="s">
        <v>212</v>
      </c>
      <c r="N166" s="23">
        <v>2775</v>
      </c>
      <c r="O166" s="23">
        <v>3.4432629874586951</v>
      </c>
      <c r="P166" s="23" cm="1">
        <f t="array" ref="P166">_xlfn.IFS(A166="FIL",1271,A166="JSP",1046,A166="LFY",225,A166="SLP",209,A166="TUP",48,A166="CCP",16,A166="PRO",225,A166="WHO",145,A166="WDP",80)</f>
        <v>209</v>
      </c>
      <c r="Q166" s="23">
        <f>LOG10(P166)</f>
        <v>2.3201462861110542</v>
      </c>
      <c r="R166" s="23">
        <v>2</v>
      </c>
      <c r="S166" s="23">
        <v>2</v>
      </c>
      <c r="T166" s="23">
        <v>6</v>
      </c>
      <c r="U166" s="23">
        <v>8</v>
      </c>
      <c r="V166" s="23">
        <v>10</v>
      </c>
      <c r="W166" s="23">
        <v>0.17499999999999999</v>
      </c>
      <c r="X166" s="23">
        <v>0.37677016130000002</v>
      </c>
      <c r="Y166" s="23">
        <v>0.29367300000000002</v>
      </c>
      <c r="Z166" s="23">
        <v>1.4434899999999999</v>
      </c>
      <c r="AA166" s="23">
        <v>1</v>
      </c>
      <c r="AB166" s="23">
        <v>10.6</v>
      </c>
      <c r="AC166" s="23">
        <f>AA166+AB166</f>
        <v>11.6</v>
      </c>
      <c r="AD166" s="23">
        <v>8</v>
      </c>
      <c r="AE166" s="23">
        <v>0.21875</v>
      </c>
      <c r="AF166" s="23">
        <f>IF(OR(AH166=1,AI166=1,AJ166=1,AK166=1,AL166=1),1,0)</f>
        <v>0</v>
      </c>
      <c r="AG166" s="23">
        <f>IF(OR(AH166=1,AI166=1,AJ166=1),1,0)</f>
        <v>0</v>
      </c>
      <c r="AH166" s="23">
        <v>0</v>
      </c>
      <c r="AI166" s="23">
        <v>0</v>
      </c>
      <c r="AJ166" s="23">
        <v>0</v>
      </c>
      <c r="AK166" s="23">
        <v>0</v>
      </c>
      <c r="AL166" s="23">
        <v>0</v>
      </c>
      <c r="AM166" s="23">
        <v>0</v>
      </c>
      <c r="AN166" s="23">
        <v>0</v>
      </c>
    </row>
    <row r="167" spans="1:40">
      <c r="A167" s="21" t="s">
        <v>12</v>
      </c>
      <c r="B167" s="21">
        <v>6</v>
      </c>
      <c r="C167" s="21" t="s">
        <v>102</v>
      </c>
      <c r="D167" s="23" t="str" cm="1">
        <f t="array" ref="D167">_xlfn.IFS(C167="ALHU","Nectarivore",C167="ANHU","Nectarivore",C167="ATFL","Insectivore",C167="BLPH","Insectivore",C167="BRCR","Insectivore",C167="CASJ","Omnivore",C167="CAVI","Insectivore",C167="CBCH","Insectivore",C167="COHA","Carnivore",C167="HOFI","Granivore",C167="HOWR","Insectivore",C167="OCWA","Insectivore",C167="PSFL","Insectivore",C167="PUFI","Granivore",C167="RUHU","Nectarivore",C167="STJA","Omnivore",C167="WIWA","Insectivore",C167="WREN","Insectivore",C167="BEWR","Insectivore",C167="OATI","Insectivore",C167="SPTO","Omnivore",C167="BUSH","Insectivore",C167="WBNU","Insectivore",C167="DEJU","Granivore",C167="LEGO","Granivore",C167="CALT","Granivore")</f>
        <v>Insectivore</v>
      </c>
      <c r="E167" s="23" t="str" cm="1">
        <f t="array" ref="E167">_xlfn.IFS(C167="ALHU","Foliage",C167="ANHU","Foliage",C167="ATFL","Aerial",C167="BLPH","Aerial",C167="BRCR","Bark",C167="CASJ","Ground",C167="CAVI","Foliage",C167="CBCH","Foliage",C167="COHA","Aerial",C167="HOFI","Ground",C167="HOWR","Foliage",C167="OCWA","Foliage",C167="PSFL","Aerial",C167="PUFI","Foliage",C167="RUHU","Foliage",C167="STJA","Ground",C167="WIWA","Foliage",C167="WREN","Foliage",C167="BEWR","Foliage",C167="OATI","Foliage",C167="SPTO","Ground",C167="BUSH","Foliage",C167="WBNU","Bark",C167="DEJU","Ground",C167="LEGO","Foliage",C167="CALT","Ground")</f>
        <v>Aerial</v>
      </c>
      <c r="F167" s="23" t="str" cm="1">
        <f t="array" ref="F167">_xlfn.IFS(C167="ALHU","Shrub",C167="ANHU","Tree",C167="ATFL","Cavity",C167="BLPH","Cliff",C167="BRCR","Tree",C167="CASJ","Tree",C167="CAVI","Tree",C167="CBCH","Cavity",C167="COHA","Tree",C167="HOFI","Tree",C167="HOWR","Cavity",C167="OCWA","Ground",C167="PSFL","Cavity",C167="PUFI","Tree",C167="RUHU","Tree",C167="STJA","Tree",C167="WIWA","Ground",C167="WREN","Shrub",C167="BEWR","Cavity",C167="OATI","Cavity",C167="SPTO","Ground",C167="BUSH","Tree",C167="WBNU","Cavity",C167="DEJU","Ground",C167="LEGO","Tree",C167="CALT","Shrub")</f>
        <v>Cavity</v>
      </c>
      <c r="G167" s="23" t="str" cm="1">
        <f t="array" ref="G167">_xlfn.IFS(C167="ALHU","Open Woodland",C167="ANHU","Open Woodland",C167="ATFL","Open Woodland",C167="BLPH","Open Woodland",C167="BRCR","Forest",C167="CASJ","Scrub",C167="CAVI","Forest",C167="CBCH","Forest",C167="COHA","Forest",C167="HOFI","Towns",C167="HOWR","Open Woodland",C167="OCWA","Forest",C167="PSFL","Forest",C167="PUFI","Forest",C167="RUHU","Open Woodland",C167="STJA","Forest",C167="WIWA","Scrub",C167="WREN","Scrub",C167="BEWR","Open Woodland",C167="OATI","Open Woodland",C167="SPTO","Scrub",C167="BUSH","Scrub",C167="WBNU","Forest",C167="DEJU","Forest",C167="LEGO","Open Woodland",C167="CALT","Scrub")</f>
        <v>Forest</v>
      </c>
      <c r="H167" s="21">
        <v>1</v>
      </c>
      <c r="I167" s="21" t="s">
        <v>88</v>
      </c>
      <c r="J167" s="22">
        <v>10</v>
      </c>
      <c r="K167" s="24">
        <f>J167-$G$202</f>
        <v>10</v>
      </c>
      <c r="M167" s="21" t="s">
        <v>227</v>
      </c>
      <c r="N167" s="23">
        <v>2775</v>
      </c>
      <c r="O167" s="23">
        <v>3.4432629874586951</v>
      </c>
      <c r="P167" s="23" cm="1">
        <f t="array" ref="P167">_xlfn.IFS(A167="FIL",1271,A167="JSP",1046,A167="LFY",225,A167="SLP",209,A167="TUP",48,A167="CCP",16,A167="PRO",225,A167="WHO",145,A167="WDP",80)</f>
        <v>209</v>
      </c>
      <c r="Q167" s="23">
        <f>LOG10(P167)</f>
        <v>2.3201462861110542</v>
      </c>
      <c r="R167" s="23">
        <v>2</v>
      </c>
      <c r="S167" s="23">
        <v>2</v>
      </c>
      <c r="T167" s="23">
        <v>6</v>
      </c>
      <c r="U167" s="23">
        <v>8</v>
      </c>
      <c r="V167" s="23">
        <v>10</v>
      </c>
      <c r="W167" s="23">
        <v>0.17499999999999999</v>
      </c>
      <c r="X167" s="23">
        <v>0.37677016130000002</v>
      </c>
      <c r="Y167" s="23">
        <v>0.29367300000000002</v>
      </c>
      <c r="Z167" s="23">
        <v>1.4434899999999999</v>
      </c>
      <c r="AA167" s="23">
        <v>1</v>
      </c>
      <c r="AB167" s="23">
        <v>10.6</v>
      </c>
      <c r="AC167" s="23">
        <f>AA167+AB167</f>
        <v>11.6</v>
      </c>
      <c r="AD167" s="23">
        <v>8</v>
      </c>
      <c r="AE167" s="23">
        <v>0.21875</v>
      </c>
      <c r="AF167" s="23">
        <f>IF(OR(AH167=1,AI167=1,AJ167=1,AK167=1,AL167=1),1,0)</f>
        <v>0</v>
      </c>
      <c r="AG167" s="23">
        <f>IF(OR(AH167=1,AI167=1,AJ167=1),1,0)</f>
        <v>0</v>
      </c>
      <c r="AH167" s="23">
        <v>0</v>
      </c>
      <c r="AI167" s="23">
        <v>0</v>
      </c>
      <c r="AJ167" s="23">
        <v>0</v>
      </c>
      <c r="AK167" s="23">
        <v>0</v>
      </c>
      <c r="AL167" s="23">
        <v>0</v>
      </c>
      <c r="AM167" s="23">
        <v>0</v>
      </c>
      <c r="AN167" s="23">
        <v>0</v>
      </c>
    </row>
    <row r="168" spans="1:40">
      <c r="A168" s="21" t="s">
        <v>12</v>
      </c>
      <c r="B168" s="21">
        <v>6</v>
      </c>
      <c r="C168" s="21" t="s">
        <v>111</v>
      </c>
      <c r="D168" s="23" t="str" cm="1">
        <f t="array" ref="D168">_xlfn.IFS(C168="ALHU","Nectarivore",C168="ANHU","Nectarivore",C168="ATFL","Insectivore",C168="BLPH","Insectivore",C168="BRCR","Insectivore",C168="CASJ","Omnivore",C168="CAVI","Insectivore",C168="CBCH","Insectivore",C168="COHA","Carnivore",C168="HOFI","Granivore",C168="HOWR","Insectivore",C168="OCWA","Insectivore",C168="PSFL","Insectivore",C168="PUFI","Granivore",C168="RUHU","Nectarivore",C168="STJA","Omnivore",C168="WIWA","Insectivore",C168="WREN","Insectivore",C168="BEWR","Insectivore",C168="OATI","Insectivore",C168="SPTO","Omnivore",C168="BUSH","Insectivore",C168="WBNU","Insectivore",C168="DEJU","Granivore",C168="LEGO","Granivore",C168="CALT","Granivore")</f>
        <v>Insectivore</v>
      </c>
      <c r="E168" s="23" t="str" cm="1">
        <f t="array" ref="E168">_xlfn.IFS(C168="ALHU","Foliage",C168="ANHU","Foliage",C168="ATFL","Aerial",C168="BLPH","Aerial",C168="BRCR","Bark",C168="CASJ","Ground",C168="CAVI","Foliage",C168="CBCH","Foliage",C168="COHA","Aerial",C168="HOFI","Ground",C168="HOWR","Foliage",C168="OCWA","Foliage",C168="PSFL","Aerial",C168="PUFI","Foliage",C168="RUHU","Foliage",C168="STJA","Ground",C168="WIWA","Foliage",C168="WREN","Foliage",C168="BEWR","Foliage",C168="OATI","Foliage",C168="SPTO","Ground",C168="BUSH","Foliage",C168="WBNU","Bark",C168="DEJU","Ground",C168="LEGO","Foliage",C168="CALT","Ground")</f>
        <v>Foliage</v>
      </c>
      <c r="F168" s="23" t="str" cm="1">
        <f t="array" ref="F168">_xlfn.IFS(C168="ALHU","Shrub",C168="ANHU","Tree",C168="ATFL","Cavity",C168="BLPH","Cliff",C168="BRCR","Tree",C168="CASJ","Tree",C168="CAVI","Tree",C168="CBCH","Cavity",C168="COHA","Tree",C168="HOFI","Tree",C168="HOWR","Cavity",C168="OCWA","Ground",C168="PSFL","Cavity",C168="PUFI","Tree",C168="RUHU","Tree",C168="STJA","Tree",C168="WIWA","Ground",C168="WREN","Shrub",C168="BEWR","Cavity",C168="OATI","Cavity",C168="SPTO","Ground",C168="BUSH","Tree",C168="WBNU","Cavity",C168="DEJU","Ground",C168="LEGO","Tree",C168="CALT","Shrub")</f>
        <v>Cavity</v>
      </c>
      <c r="G168" s="23" t="str" cm="1">
        <f t="array" ref="G168">_xlfn.IFS(C168="ALHU","Open Woodland",C168="ANHU","Open Woodland",C168="ATFL","Open Woodland",C168="BLPH","Open Woodland",C168="BRCR","Forest",C168="CASJ","Scrub",C168="CAVI","Forest",C168="CBCH","Forest",C168="COHA","Forest",C168="HOFI","Towns",C168="HOWR","Open Woodland",C168="OCWA","Forest",C168="PSFL","Forest",C168="PUFI","Forest",C168="RUHU","Open Woodland",C168="STJA","Forest",C168="WIWA","Scrub",C168="WREN","Scrub",C168="BEWR","Open Woodland",C168="OATI","Open Woodland",C168="SPTO","Scrub",C168="BUSH","Scrub",C168="WBNU","Forest",C168="DEJU","Forest",C168="LEGO","Open Woodland",C168="CALT","Scrub")</f>
        <v>Open Woodland</v>
      </c>
      <c r="H168" s="21">
        <v>2</v>
      </c>
      <c r="I168" s="21" t="s">
        <v>88</v>
      </c>
      <c r="J168" s="22">
        <v>9</v>
      </c>
      <c r="K168" s="24">
        <f>J168-$G$188</f>
        <v>9</v>
      </c>
      <c r="M168" s="21" t="s">
        <v>210</v>
      </c>
      <c r="N168" s="23">
        <v>2775</v>
      </c>
      <c r="O168" s="23">
        <v>3.4432629874586951</v>
      </c>
      <c r="P168" s="23" cm="1">
        <f t="array" ref="P168">_xlfn.IFS(A168="FIL",1271,A168="JSP",1046,A168="LFY",225,A168="SLP",209,A168="TUP",48,A168="CCP",16,A168="PRO",225,A168="WHO",145,A168="WDP",80)</f>
        <v>209</v>
      </c>
      <c r="Q168" s="23">
        <f>LOG10(P168)</f>
        <v>2.3201462861110542</v>
      </c>
      <c r="R168" s="23">
        <v>2</v>
      </c>
      <c r="S168" s="23">
        <v>2</v>
      </c>
      <c r="T168" s="23">
        <v>6</v>
      </c>
      <c r="U168" s="23">
        <v>8</v>
      </c>
      <c r="V168" s="23">
        <v>10</v>
      </c>
      <c r="W168" s="23">
        <v>0.17499999999999999</v>
      </c>
      <c r="X168" s="23">
        <v>0.37677016130000002</v>
      </c>
      <c r="Y168" s="23">
        <v>0.29367300000000002</v>
      </c>
      <c r="Z168" s="23">
        <v>1.4434899999999999</v>
      </c>
      <c r="AA168" s="23">
        <v>1</v>
      </c>
      <c r="AB168" s="23">
        <v>10.6</v>
      </c>
      <c r="AC168" s="23">
        <f>AA168+AB168</f>
        <v>11.6</v>
      </c>
      <c r="AD168" s="23">
        <v>8</v>
      </c>
      <c r="AE168" s="23">
        <v>0.21875</v>
      </c>
      <c r="AF168" s="23">
        <f>IF(OR(AH168=1,AI168=1,AJ168=1,AK168=1,AL168=1),1,0)</f>
        <v>0</v>
      </c>
      <c r="AG168" s="23">
        <f>IF(OR(AH168=1,AI168=1,AJ168=1),1,0)</f>
        <v>0</v>
      </c>
      <c r="AH168" s="23">
        <v>0</v>
      </c>
      <c r="AI168" s="23">
        <v>0</v>
      </c>
      <c r="AJ168" s="23">
        <v>0</v>
      </c>
      <c r="AK168" s="23">
        <v>0</v>
      </c>
      <c r="AL168" s="23">
        <v>0</v>
      </c>
      <c r="AM168" s="23">
        <v>1</v>
      </c>
      <c r="AN168" s="23">
        <v>0</v>
      </c>
    </row>
    <row r="169" spans="1:40">
      <c r="A169" s="21" t="s">
        <v>12</v>
      </c>
      <c r="B169" s="21">
        <v>6</v>
      </c>
      <c r="C169" s="21" t="s">
        <v>102</v>
      </c>
      <c r="D169" s="23" t="str" cm="1">
        <f t="array" ref="D169">_xlfn.IFS(C169="ALHU","Nectarivore",C169="ANHU","Nectarivore",C169="ATFL","Insectivore",C169="BLPH","Insectivore",C169="BRCR","Insectivore",C169="CASJ","Omnivore",C169="CAVI","Insectivore",C169="CBCH","Insectivore",C169="COHA","Carnivore",C169="HOFI","Granivore",C169="HOWR","Insectivore",C169="OCWA","Insectivore",C169="PSFL","Insectivore",C169="PUFI","Granivore",C169="RUHU","Nectarivore",C169="STJA","Omnivore",C169="WIWA","Insectivore",C169="WREN","Insectivore",C169="BEWR","Insectivore",C169="OATI","Insectivore",C169="SPTO","Omnivore",C169="BUSH","Insectivore",C169="WBNU","Insectivore",C169="DEJU","Granivore",C169="LEGO","Granivore",C169="CALT","Granivore")</f>
        <v>Insectivore</v>
      </c>
      <c r="E169" s="23" t="str" cm="1">
        <f t="array" ref="E169">_xlfn.IFS(C169="ALHU","Foliage",C169="ANHU","Foliage",C169="ATFL","Aerial",C169="BLPH","Aerial",C169="BRCR","Bark",C169="CASJ","Ground",C169="CAVI","Foliage",C169="CBCH","Foliage",C169="COHA","Aerial",C169="HOFI","Ground",C169="HOWR","Foliage",C169="OCWA","Foliage",C169="PSFL","Aerial",C169="PUFI","Foliage",C169="RUHU","Foliage",C169="STJA","Ground",C169="WIWA","Foliage",C169="WREN","Foliage",C169="BEWR","Foliage",C169="OATI","Foliage",C169="SPTO","Ground",C169="BUSH","Foliage",C169="WBNU","Bark",C169="DEJU","Ground",C169="LEGO","Foliage",C169="CALT","Ground")</f>
        <v>Aerial</v>
      </c>
      <c r="F169" s="23" t="str" cm="1">
        <f t="array" ref="F169">_xlfn.IFS(C169="ALHU","Shrub",C169="ANHU","Tree",C169="ATFL","Cavity",C169="BLPH","Cliff",C169="BRCR","Tree",C169="CASJ","Tree",C169="CAVI","Tree",C169="CBCH","Cavity",C169="COHA","Tree",C169="HOFI","Tree",C169="HOWR","Cavity",C169="OCWA","Ground",C169="PSFL","Cavity",C169="PUFI","Tree",C169="RUHU","Tree",C169="STJA","Tree",C169="WIWA","Ground",C169="WREN","Shrub",C169="BEWR","Cavity",C169="OATI","Cavity",C169="SPTO","Ground",C169="BUSH","Tree",C169="WBNU","Cavity",C169="DEJU","Ground",C169="LEGO","Tree",C169="CALT","Shrub")</f>
        <v>Cavity</v>
      </c>
      <c r="G169" s="23" t="str" cm="1">
        <f t="array" ref="G169">_xlfn.IFS(C169="ALHU","Open Woodland",C169="ANHU","Open Woodland",C169="ATFL","Open Woodland",C169="BLPH","Open Woodland",C169="BRCR","Forest",C169="CASJ","Scrub",C169="CAVI","Forest",C169="CBCH","Forest",C169="COHA","Forest",C169="HOFI","Towns",C169="HOWR","Open Woodland",C169="OCWA","Forest",C169="PSFL","Forest",C169="PUFI","Forest",C169="RUHU","Open Woodland",C169="STJA","Forest",C169="WIWA","Scrub",C169="WREN","Scrub",C169="BEWR","Open Woodland",C169="OATI","Open Woodland",C169="SPTO","Scrub",C169="BUSH","Scrub",C169="WBNU","Forest",C169="DEJU","Forest",C169="LEGO","Open Woodland",C169="CALT","Scrub")</f>
        <v>Forest</v>
      </c>
      <c r="H169" s="21">
        <v>1</v>
      </c>
      <c r="I169" s="21" t="s">
        <v>88</v>
      </c>
      <c r="J169" s="22">
        <v>10</v>
      </c>
      <c r="K169" s="24">
        <f>J169-$G$202</f>
        <v>10</v>
      </c>
      <c r="M169" s="21" t="s">
        <v>228</v>
      </c>
      <c r="N169" s="23">
        <v>2775</v>
      </c>
      <c r="O169" s="23">
        <v>3.4432629874586951</v>
      </c>
      <c r="P169" s="23" cm="1">
        <f t="array" ref="P169">_xlfn.IFS(A169="FIL",1271,A169="JSP",1046,A169="LFY",225,A169="SLP",209,A169="TUP",48,A169="CCP",16,A169="PRO",225,A169="WHO",145,A169="WDP",80)</f>
        <v>209</v>
      </c>
      <c r="Q169" s="23">
        <f>LOG10(P169)</f>
        <v>2.3201462861110542</v>
      </c>
      <c r="R169" s="23">
        <v>2</v>
      </c>
      <c r="S169" s="23">
        <v>2</v>
      </c>
      <c r="T169" s="23">
        <v>6</v>
      </c>
      <c r="U169" s="23">
        <v>8</v>
      </c>
      <c r="V169" s="23">
        <v>10</v>
      </c>
      <c r="W169" s="23">
        <v>0.17499999999999999</v>
      </c>
      <c r="X169" s="23">
        <v>0.37677016130000002</v>
      </c>
      <c r="Y169" s="23">
        <v>0.29367300000000002</v>
      </c>
      <c r="Z169" s="23">
        <v>1.4434899999999999</v>
      </c>
      <c r="AA169" s="23">
        <v>1</v>
      </c>
      <c r="AB169" s="23">
        <v>10.6</v>
      </c>
      <c r="AC169" s="23">
        <f>AA169+AB169</f>
        <v>11.6</v>
      </c>
      <c r="AD169" s="23">
        <v>8</v>
      </c>
      <c r="AE169" s="23">
        <v>0.21875</v>
      </c>
      <c r="AF169" s="23">
        <f>IF(OR(AH169=1,AI169=1,AJ169=1,AK169=1,AL169=1),1,0)</f>
        <v>0</v>
      </c>
      <c r="AG169" s="23">
        <f>IF(OR(AH169=1,AI169=1,AJ169=1),1,0)</f>
        <v>0</v>
      </c>
      <c r="AH169" s="23">
        <v>0</v>
      </c>
      <c r="AI169" s="23">
        <v>0</v>
      </c>
      <c r="AJ169" s="23">
        <v>0</v>
      </c>
      <c r="AK169" s="23">
        <v>0</v>
      </c>
      <c r="AL169" s="23">
        <v>0</v>
      </c>
      <c r="AM169" s="23">
        <v>0</v>
      </c>
      <c r="AN169" s="23">
        <v>0</v>
      </c>
    </row>
    <row r="170" spans="1:40">
      <c r="A170" s="21" t="s">
        <v>12</v>
      </c>
      <c r="B170" s="21">
        <v>6</v>
      </c>
      <c r="C170" s="21" t="s">
        <v>184</v>
      </c>
      <c r="D170" s="23" t="str" cm="1">
        <f t="array" ref="D170">_xlfn.IFS(C170="ALHU","Nectarivore",C170="ANHU","Nectarivore",C170="ATFL","Insectivore",C170="BLPH","Insectivore",C170="BRCR","Insectivore",C170="CASJ","Omnivore",C170="CAVI","Insectivore",C170="CBCH","Insectivore",C170="COHA","Carnivore",C170="HOFI","Granivore",C170="HOWR","Insectivore",C170="OCWA","Insectivore",C170="PSFL","Insectivore",C170="PUFI","Granivore",C170="RUHU","Nectarivore",C170="STJA","Omnivore",C170="WIWA","Insectivore",C170="WREN","Insectivore",C170="BEWR","Insectivore",C170="OATI","Insectivore",C170="SPTO","Omnivore",C170="BUSH","Insectivore",C170="WBNU","Insectivore",C170="DEJU","Granivore",C170="LEGO","Granivore",C170="CALT","Granivore")</f>
        <v>Insectivore</v>
      </c>
      <c r="E170" s="23" t="str" cm="1">
        <f t="array" ref="E170">_xlfn.IFS(C170="ALHU","Foliage",C170="ANHU","Foliage",C170="ATFL","Aerial",C170="BLPH","Aerial",C170="BRCR","Bark",C170="CASJ","Ground",C170="CAVI","Foliage",C170="CBCH","Foliage",C170="COHA","Aerial",C170="HOFI","Ground",C170="HOWR","Foliage",C170="OCWA","Foliage",C170="PSFL","Aerial",C170="PUFI","Foliage",C170="RUHU","Foliage",C170="STJA","Ground",C170="WIWA","Foliage",C170="WREN","Foliage",C170="BEWR","Foliage",C170="OATI","Foliage",C170="SPTO","Ground",C170="BUSH","Foliage",C170="WBNU","Bark",C170="DEJU","Ground",C170="LEGO","Foliage",C170="CALT","Ground")</f>
        <v>Foliage</v>
      </c>
      <c r="F170" s="23" t="str" cm="1">
        <f t="array" ref="F170">_xlfn.IFS(C170="ALHU","Shrub",C170="ANHU","Tree",C170="ATFL","Cavity",C170="BLPH","Cliff",C170="BRCR","Tree",C170="CASJ","Tree",C170="CAVI","Tree",C170="CBCH","Cavity",C170="COHA","Tree",C170="HOFI","Tree",C170="HOWR","Cavity",C170="OCWA","Ground",C170="PSFL","Cavity",C170="PUFI","Tree",C170="RUHU","Tree",C170="STJA","Tree",C170="WIWA","Ground",C170="WREN","Shrub",C170="BEWR","Cavity",C170="OATI","Cavity",C170="SPTO","Ground",C170="BUSH","Tree",C170="WBNU","Cavity",C170="DEJU","Ground",C170="LEGO","Tree",C170="CALT","Shrub")</f>
        <v>Cavity</v>
      </c>
      <c r="G170" s="23" t="str" cm="1">
        <f t="array" ref="G170">_xlfn.IFS(C170="ALHU","Open Woodland",C170="ANHU","Open Woodland",C170="ATFL","Open Woodland",C170="BLPH","Open Woodland",C170="BRCR","Forest",C170="CASJ","Scrub",C170="CAVI","Forest",C170="CBCH","Forest",C170="COHA","Forest",C170="HOFI","Towns",C170="HOWR","Open Woodland",C170="OCWA","Forest",C170="PSFL","Forest",C170="PUFI","Forest",C170="RUHU","Open Woodland",C170="STJA","Forest",C170="WIWA","Scrub",C170="WREN","Scrub",C170="BEWR","Open Woodland",C170="OATI","Open Woodland",C170="SPTO","Scrub",C170="BUSH","Scrub",C170="WBNU","Forest",C170="DEJU","Forest",C170="LEGO","Open Woodland",C170="CALT","Scrub")</f>
        <v>Open Woodland</v>
      </c>
      <c r="H170" s="21">
        <v>4</v>
      </c>
      <c r="I170" s="21" t="s">
        <v>88</v>
      </c>
      <c r="J170" s="22">
        <v>17</v>
      </c>
      <c r="K170" s="24">
        <f>J170-G235</f>
        <v>17</v>
      </c>
      <c r="M170" s="21" t="s">
        <v>224</v>
      </c>
      <c r="N170" s="23">
        <v>2775</v>
      </c>
      <c r="O170" s="23">
        <v>3.4432629874586951</v>
      </c>
      <c r="P170" s="23" cm="1">
        <f t="array" ref="P170">_xlfn.IFS(A170="FIL",1271,A170="JSP",1046,A170="LFY",225,A170="SLP",209,A170="TUP",48,A170="CCP",16,A170="PRO",225,A170="WHO",145,A170="WDP",80)</f>
        <v>209</v>
      </c>
      <c r="Q170" s="23">
        <f>LOG10(P170)</f>
        <v>2.3201462861110542</v>
      </c>
      <c r="R170" s="23">
        <v>2</v>
      </c>
      <c r="S170" s="23">
        <v>2</v>
      </c>
      <c r="T170" s="23">
        <v>6</v>
      </c>
      <c r="U170" s="23">
        <v>8</v>
      </c>
      <c r="V170" s="23">
        <v>10</v>
      </c>
      <c r="W170" s="23">
        <v>0.17499999999999999</v>
      </c>
      <c r="X170" s="23">
        <v>0.37677016130000002</v>
      </c>
      <c r="Y170" s="23">
        <v>0.29367300000000002</v>
      </c>
      <c r="Z170" s="23">
        <v>1.4434899999999999</v>
      </c>
      <c r="AA170" s="23">
        <v>1</v>
      </c>
      <c r="AB170" s="23">
        <v>10.6</v>
      </c>
      <c r="AC170" s="23">
        <f>AA170+AB170</f>
        <v>11.6</v>
      </c>
      <c r="AD170" s="23">
        <v>8</v>
      </c>
      <c r="AE170" s="23">
        <v>0.21875</v>
      </c>
      <c r="AF170" s="23">
        <f>IF(OR(AH170=1,AI170=1,AJ170=1,AK170=1,AL170=1),1,0)</f>
        <v>0</v>
      </c>
      <c r="AG170" s="23">
        <f>IF(OR(AH170=1,AI170=1,AJ170=1),1,0)</f>
        <v>0</v>
      </c>
      <c r="AH170" s="23">
        <v>0</v>
      </c>
      <c r="AI170" s="23">
        <v>0</v>
      </c>
      <c r="AJ170" s="23">
        <v>0</v>
      </c>
      <c r="AK170" s="23">
        <v>0</v>
      </c>
      <c r="AL170" s="23">
        <v>0</v>
      </c>
      <c r="AM170" s="23">
        <v>0</v>
      </c>
      <c r="AN170" s="23">
        <v>0</v>
      </c>
    </row>
    <row r="171" spans="1:40">
      <c r="A171" s="21" t="s">
        <v>12</v>
      </c>
      <c r="B171" s="21">
        <v>6</v>
      </c>
      <c r="C171" s="21" t="s">
        <v>230</v>
      </c>
      <c r="D171" s="23" t="str" cm="1">
        <f t="array" ref="D171">_xlfn.IFS(C171="ALHU","Nectarivore",C171="ANHU","Nectarivore",C171="ATFL","Insectivore",C171="BLPH","Insectivore",C171="BRCR","Insectivore",C171="CASJ","Omnivore",C171="CAVI","Insectivore",C171="CBCH","Insectivore",C171="COHA","Carnivore",C171="HOFI","Granivore",C171="HOWR","Insectivore",C171="OCWA","Insectivore",C171="PSFL","Insectivore",C171="PUFI","Granivore",C171="RUHU","Nectarivore",C171="STJA","Omnivore",C171="WIWA","Insectivore",C171="WREN","Insectivore",C171="BEWR","Insectivore",C171="OATI","Insectivore",C171="SPTO","Omnivore",C171="BUSH","Insectivore",C171="WBNU","Insectivore",C171="DEJU","Granivore",C171="LEGO","Granivore",C171="CALT","Granivore")</f>
        <v>Insectivore</v>
      </c>
      <c r="E171" s="23" t="str" cm="1">
        <f t="array" ref="E171">_xlfn.IFS(C171="ALHU","Foliage",C171="ANHU","Foliage",C171="ATFL","Aerial",C171="BLPH","Aerial",C171="BRCR","Bark",C171="CASJ","Ground",C171="CAVI","Foliage",C171="CBCH","Foliage",C171="COHA","Aerial",C171="HOFI","Ground",C171="HOWR","Foliage",C171="OCWA","Foliage",C171="PSFL","Aerial",C171="PUFI","Foliage",C171="RUHU","Foliage",C171="STJA","Ground",C171="WIWA","Foliage",C171="WREN","Foliage",C171="BEWR","Foliage",C171="OATI","Foliage",C171="SPTO","Ground",C171="BUSH","Foliage",C171="WBNU","Bark",C171="DEJU","Ground",C171="LEGO","Foliage",C171="CALT","Ground")</f>
        <v>Bark</v>
      </c>
      <c r="F171" s="23" t="str" cm="1">
        <f t="array" ref="F171">_xlfn.IFS(C171="ALHU","Shrub",C171="ANHU","Tree",C171="ATFL","Cavity",C171="BLPH","Cliff",C171="BRCR","Tree",C171="CASJ","Tree",C171="CAVI","Tree",C171="CBCH","Cavity",C171="COHA","Tree",C171="HOFI","Tree",C171="HOWR","Cavity",C171="OCWA","Ground",C171="PSFL","Cavity",C171="PUFI","Tree",C171="RUHU","Tree",C171="STJA","Tree",C171="WIWA","Ground",C171="WREN","Shrub",C171="BEWR","Cavity",C171="OATI","Cavity",C171="SPTO","Ground",C171="BUSH","Tree",C171="WBNU","Cavity",C171="DEJU","Ground",C171="LEGO","Tree",C171="CALT","Shrub")</f>
        <v>Cavity</v>
      </c>
      <c r="G171" s="23" t="str" cm="1">
        <f t="array" ref="G171">_xlfn.IFS(C171="ALHU","Open Woodland",C171="ANHU","Open Woodland",C171="ATFL","Open Woodland",C171="BLPH","Open Woodland",C171="BRCR","Forest",C171="CASJ","Scrub",C171="CAVI","Forest",C171="CBCH","Forest",C171="COHA","Forest",C171="HOFI","Towns",C171="HOWR","Open Woodland",C171="OCWA","Forest",C171="PSFL","Forest",C171="PUFI","Forest",C171="RUHU","Open Woodland",C171="STJA","Forest",C171="WIWA","Scrub",C171="WREN","Scrub",C171="BEWR","Open Woodland",C171="OATI","Open Woodland",C171="SPTO","Scrub",C171="BUSH","Scrub",C171="WBNU","Forest",C171="DEJU","Forest",C171="LEGO","Open Woodland",C171="CALT","Scrub")</f>
        <v>Forest</v>
      </c>
      <c r="H171" s="21">
        <v>4</v>
      </c>
      <c r="I171" s="21" t="s">
        <v>88</v>
      </c>
      <c r="J171" s="22">
        <v>18</v>
      </c>
      <c r="K171" s="24">
        <f>J171-$G$205</f>
        <v>18</v>
      </c>
      <c r="M171" s="21" t="s">
        <v>231</v>
      </c>
      <c r="N171" s="23">
        <v>2775</v>
      </c>
      <c r="O171" s="23">
        <v>3.4432629874586951</v>
      </c>
      <c r="P171" s="23" cm="1">
        <f t="array" ref="P171">_xlfn.IFS(A171="FIL",1271,A171="JSP",1046,A171="LFY",225,A171="SLP",209,A171="TUP",48,A171="CCP",16,A171="PRO",225,A171="WHO",145,A171="WDP",80)</f>
        <v>209</v>
      </c>
      <c r="Q171" s="23">
        <f>LOG10(P171)</f>
        <v>2.3201462861110542</v>
      </c>
      <c r="R171" s="23">
        <v>2</v>
      </c>
      <c r="S171" s="23">
        <v>2</v>
      </c>
      <c r="T171" s="23">
        <v>6</v>
      </c>
      <c r="U171" s="23">
        <v>8</v>
      </c>
      <c r="V171" s="23">
        <v>10</v>
      </c>
      <c r="W171" s="23">
        <v>0.17499999999999999</v>
      </c>
      <c r="X171" s="23">
        <v>0.37677016130000002</v>
      </c>
      <c r="Y171" s="23">
        <v>0.29367300000000002</v>
      </c>
      <c r="Z171" s="23">
        <v>1.4434899999999999</v>
      </c>
      <c r="AA171" s="23">
        <v>1</v>
      </c>
      <c r="AB171" s="23">
        <v>10.6</v>
      </c>
      <c r="AC171" s="23">
        <f>AA171+AB171</f>
        <v>11.6</v>
      </c>
      <c r="AD171" s="23">
        <v>8</v>
      </c>
      <c r="AE171" s="23">
        <v>0.21875</v>
      </c>
      <c r="AF171" s="23">
        <f>IF(OR(AH171=1,AI171=1,AJ171=1,AK171=1,AL171=1),1,0)</f>
        <v>0</v>
      </c>
      <c r="AG171" s="23">
        <f>IF(OR(AH171=1,AI171=1,AJ171=1),1,0)</f>
        <v>0</v>
      </c>
      <c r="AH171" s="23">
        <v>0</v>
      </c>
      <c r="AI171" s="23">
        <v>0</v>
      </c>
      <c r="AJ171" s="23">
        <v>0</v>
      </c>
      <c r="AK171" s="23">
        <v>0</v>
      </c>
      <c r="AL171" s="23">
        <v>0</v>
      </c>
      <c r="AM171" s="23">
        <v>0</v>
      </c>
      <c r="AN171" s="23">
        <v>0</v>
      </c>
    </row>
    <row r="172" spans="1:40">
      <c r="A172" s="21" t="s">
        <v>12</v>
      </c>
      <c r="B172" s="21">
        <v>6</v>
      </c>
      <c r="C172" s="21" t="s">
        <v>102</v>
      </c>
      <c r="D172" s="23" t="str" cm="1">
        <f t="array" ref="D172">_xlfn.IFS(C172="ALHU","Nectarivore",C172="ANHU","Nectarivore",C172="ATFL","Insectivore",C172="BLPH","Insectivore",C172="BRCR","Insectivore",C172="CASJ","Omnivore",C172="CAVI","Insectivore",C172="CBCH","Insectivore",C172="COHA","Carnivore",C172="HOFI","Granivore",C172="HOWR","Insectivore",C172="OCWA","Insectivore",C172="PSFL","Insectivore",C172="PUFI","Granivore",C172="RUHU","Nectarivore",C172="STJA","Omnivore",C172="WIWA","Insectivore",C172="WREN","Insectivore",C172="BEWR","Insectivore",C172="OATI","Insectivore",C172="SPTO","Omnivore",C172="BUSH","Insectivore",C172="WBNU","Insectivore",C172="DEJU","Granivore",C172="LEGO","Granivore",C172="CALT","Granivore")</f>
        <v>Insectivore</v>
      </c>
      <c r="E172" s="23" t="str" cm="1">
        <f t="array" ref="E172">_xlfn.IFS(C172="ALHU","Foliage",C172="ANHU","Foliage",C172="ATFL","Aerial",C172="BLPH","Aerial",C172="BRCR","Bark",C172="CASJ","Ground",C172="CAVI","Foliage",C172="CBCH","Foliage",C172="COHA","Aerial",C172="HOFI","Ground",C172="HOWR","Foliage",C172="OCWA","Foliage",C172="PSFL","Aerial",C172="PUFI","Foliage",C172="RUHU","Foliage",C172="STJA","Ground",C172="WIWA","Foliage",C172="WREN","Foliage",C172="BEWR","Foliage",C172="OATI","Foliage",C172="SPTO","Ground",C172="BUSH","Foliage",C172="WBNU","Bark",C172="DEJU","Ground",C172="LEGO","Foliage",C172="CALT","Ground")</f>
        <v>Aerial</v>
      </c>
      <c r="F172" s="23" t="str" cm="1">
        <f t="array" ref="F172">_xlfn.IFS(C172="ALHU","Shrub",C172="ANHU","Tree",C172="ATFL","Cavity",C172="BLPH","Cliff",C172="BRCR","Tree",C172="CASJ","Tree",C172="CAVI","Tree",C172="CBCH","Cavity",C172="COHA","Tree",C172="HOFI","Tree",C172="HOWR","Cavity",C172="OCWA","Ground",C172="PSFL","Cavity",C172="PUFI","Tree",C172="RUHU","Tree",C172="STJA","Tree",C172="WIWA","Ground",C172="WREN","Shrub",C172="BEWR","Cavity",C172="OATI","Cavity",C172="SPTO","Ground",C172="BUSH","Tree",C172="WBNU","Cavity",C172="DEJU","Ground",C172="LEGO","Tree",C172="CALT","Shrub")</f>
        <v>Cavity</v>
      </c>
      <c r="G172" s="23" t="str" cm="1">
        <f t="array" ref="G172">_xlfn.IFS(C172="ALHU","Open Woodland",C172="ANHU","Open Woodland",C172="ATFL","Open Woodland",C172="BLPH","Open Woodland",C172="BRCR","Forest",C172="CASJ","Scrub",C172="CAVI","Forest",C172="CBCH","Forest",C172="COHA","Forest",C172="HOFI","Towns",C172="HOWR","Open Woodland",C172="OCWA","Forest",C172="PSFL","Forest",C172="PUFI","Forest",C172="RUHU","Open Woodland",C172="STJA","Forest",C172="WIWA","Scrub",C172="WREN","Scrub",C172="BEWR","Open Woodland",C172="OATI","Open Woodland",C172="SPTO","Scrub",C172="BUSH","Scrub",C172="WBNU","Forest",C172="DEJU","Forest",C172="LEGO","Open Woodland",C172="CALT","Scrub")</f>
        <v>Forest</v>
      </c>
      <c r="H172" s="21">
        <v>4</v>
      </c>
      <c r="I172" s="21" t="s">
        <v>88</v>
      </c>
      <c r="J172" s="22">
        <v>10</v>
      </c>
      <c r="K172" s="24">
        <f>J172-$G$202</f>
        <v>10</v>
      </c>
      <c r="M172" s="21" t="s">
        <v>229</v>
      </c>
      <c r="N172" s="23">
        <v>2775</v>
      </c>
      <c r="O172" s="23">
        <v>3.4432629874586951</v>
      </c>
      <c r="P172" s="23" cm="1">
        <f t="array" ref="P172">_xlfn.IFS(A172="FIL",1271,A172="JSP",1046,A172="LFY",225,A172="SLP",209,A172="TUP",48,A172="CCP",16,A172="PRO",225,A172="WHO",145,A172="WDP",80)</f>
        <v>209</v>
      </c>
      <c r="Q172" s="23">
        <f>LOG10(P172)</f>
        <v>2.3201462861110542</v>
      </c>
      <c r="R172" s="23">
        <v>2</v>
      </c>
      <c r="S172" s="23">
        <v>2</v>
      </c>
      <c r="T172" s="23">
        <v>6</v>
      </c>
      <c r="U172" s="23">
        <v>8</v>
      </c>
      <c r="V172" s="23">
        <v>10</v>
      </c>
      <c r="W172" s="23">
        <v>0.17499999999999999</v>
      </c>
      <c r="X172" s="23">
        <v>0.37677016130000002</v>
      </c>
      <c r="Y172" s="23">
        <v>0.29367300000000002</v>
      </c>
      <c r="Z172" s="23">
        <v>1.4434899999999999</v>
      </c>
      <c r="AA172" s="23">
        <v>1</v>
      </c>
      <c r="AB172" s="23">
        <v>10.6</v>
      </c>
      <c r="AC172" s="23">
        <f>AA172+AB172</f>
        <v>11.6</v>
      </c>
      <c r="AD172" s="23">
        <v>8</v>
      </c>
      <c r="AE172" s="23">
        <v>0.21875</v>
      </c>
      <c r="AF172" s="23">
        <f>IF(OR(AH172=1,AI172=1,AJ172=1,AK172=1,AL172=1),1,0)</f>
        <v>0</v>
      </c>
      <c r="AG172" s="23">
        <f>IF(OR(AH172=1,AI172=1,AJ172=1),1,0)</f>
        <v>0</v>
      </c>
      <c r="AH172" s="23">
        <v>0</v>
      </c>
      <c r="AI172" s="23">
        <v>0</v>
      </c>
      <c r="AJ172" s="23">
        <v>0</v>
      </c>
      <c r="AK172" s="23">
        <v>0</v>
      </c>
      <c r="AL172" s="23">
        <v>0</v>
      </c>
      <c r="AM172" s="23">
        <v>0</v>
      </c>
      <c r="AN172" s="23">
        <v>0</v>
      </c>
    </row>
    <row r="173" spans="1:40">
      <c r="A173" s="21" t="s">
        <v>12</v>
      </c>
      <c r="B173" s="21">
        <v>6</v>
      </c>
      <c r="C173" s="21" t="s">
        <v>230</v>
      </c>
      <c r="D173" s="23" t="str" cm="1">
        <f t="array" ref="D173">_xlfn.IFS(C173="ALHU","Nectarivore",C173="ANHU","Nectarivore",C173="ATFL","Insectivore",C173="BLPH","Insectivore",C173="BRCR","Insectivore",C173="CASJ","Omnivore",C173="CAVI","Insectivore",C173="CBCH","Insectivore",C173="COHA","Carnivore",C173="HOFI","Granivore",C173="HOWR","Insectivore",C173="OCWA","Insectivore",C173="PSFL","Insectivore",C173="PUFI","Granivore",C173="RUHU","Nectarivore",C173="STJA","Omnivore",C173="WIWA","Insectivore",C173="WREN","Insectivore",C173="BEWR","Insectivore",C173="OATI","Insectivore",C173="SPTO","Omnivore",C173="BUSH","Insectivore",C173="WBNU","Insectivore",C173="DEJU","Granivore",C173="LEGO","Granivore",C173="CALT","Granivore")</f>
        <v>Insectivore</v>
      </c>
      <c r="E173" s="23" t="str" cm="1">
        <f t="array" ref="E173">_xlfn.IFS(C173="ALHU","Foliage",C173="ANHU","Foliage",C173="ATFL","Aerial",C173="BLPH","Aerial",C173="BRCR","Bark",C173="CASJ","Ground",C173="CAVI","Foliage",C173="CBCH","Foliage",C173="COHA","Aerial",C173="HOFI","Ground",C173="HOWR","Foliage",C173="OCWA","Foliage",C173="PSFL","Aerial",C173="PUFI","Foliage",C173="RUHU","Foliage",C173="STJA","Ground",C173="WIWA","Foliage",C173="WREN","Foliage",C173="BEWR","Foliage",C173="OATI","Foliage",C173="SPTO","Ground",C173="BUSH","Foliage",C173="WBNU","Bark",C173="DEJU","Ground",C173="LEGO","Foliage",C173="CALT","Ground")</f>
        <v>Bark</v>
      </c>
      <c r="F173" s="23" t="str" cm="1">
        <f t="array" ref="F173">_xlfn.IFS(C173="ALHU","Shrub",C173="ANHU","Tree",C173="ATFL","Cavity",C173="BLPH","Cliff",C173="BRCR","Tree",C173="CASJ","Tree",C173="CAVI","Tree",C173="CBCH","Cavity",C173="COHA","Tree",C173="HOFI","Tree",C173="HOWR","Cavity",C173="OCWA","Ground",C173="PSFL","Cavity",C173="PUFI","Tree",C173="RUHU","Tree",C173="STJA","Tree",C173="WIWA","Ground",C173="WREN","Shrub",C173="BEWR","Cavity",C173="OATI","Cavity",C173="SPTO","Ground",C173="BUSH","Tree",C173="WBNU","Cavity",C173="DEJU","Ground",C173="LEGO","Tree",C173="CALT","Shrub")</f>
        <v>Cavity</v>
      </c>
      <c r="G173" s="23" t="str" cm="1">
        <f t="array" ref="G173">_xlfn.IFS(C173="ALHU","Open Woodland",C173="ANHU","Open Woodland",C173="ATFL","Open Woodland",C173="BLPH","Open Woodland",C173="BRCR","Forest",C173="CASJ","Scrub",C173="CAVI","Forest",C173="CBCH","Forest",C173="COHA","Forest",C173="HOFI","Towns",C173="HOWR","Open Woodland",C173="OCWA","Forest",C173="PSFL","Forest",C173="PUFI","Forest",C173="RUHU","Open Woodland",C173="STJA","Forest",C173="WIWA","Scrub",C173="WREN","Scrub",C173="BEWR","Open Woodland",C173="OATI","Open Woodland",C173="SPTO","Scrub",C173="BUSH","Scrub",C173="WBNU","Forest",C173="DEJU","Forest",C173="LEGO","Open Woodland",C173="CALT","Scrub")</f>
        <v>Forest</v>
      </c>
      <c r="H173" s="21">
        <v>4</v>
      </c>
      <c r="I173" s="21" t="s">
        <v>92</v>
      </c>
      <c r="J173" s="22">
        <v>23</v>
      </c>
      <c r="K173" s="24">
        <f>J173-$G$205</f>
        <v>23</v>
      </c>
      <c r="M173" s="21" t="s">
        <v>232</v>
      </c>
      <c r="N173" s="23">
        <v>2775</v>
      </c>
      <c r="O173" s="23">
        <v>3.4432629874586951</v>
      </c>
      <c r="P173" s="23" cm="1">
        <f t="array" ref="P173">_xlfn.IFS(A173="FIL",1271,A173="JSP",1046,A173="LFY",225,A173="SLP",209,A173="TUP",48,A173="CCP",16,A173="PRO",225,A173="WHO",145,A173="WDP",80)</f>
        <v>209</v>
      </c>
      <c r="Q173" s="23">
        <f>LOG10(P173)</f>
        <v>2.3201462861110542</v>
      </c>
      <c r="R173" s="23">
        <v>2</v>
      </c>
      <c r="S173" s="23">
        <v>2</v>
      </c>
      <c r="T173" s="23">
        <v>6</v>
      </c>
      <c r="U173" s="23">
        <v>8</v>
      </c>
      <c r="V173" s="23">
        <v>10</v>
      </c>
      <c r="W173" s="23">
        <v>0.17499999999999999</v>
      </c>
      <c r="X173" s="23">
        <v>0.37677016130000002</v>
      </c>
      <c r="Y173" s="23">
        <v>0.29367300000000002</v>
      </c>
      <c r="Z173" s="23">
        <v>1.4434899999999999</v>
      </c>
      <c r="AA173" s="23">
        <v>1</v>
      </c>
      <c r="AB173" s="23">
        <v>10.6</v>
      </c>
      <c r="AC173" s="23">
        <f>AA173+AB173</f>
        <v>11.6</v>
      </c>
      <c r="AD173" s="23">
        <v>8</v>
      </c>
      <c r="AE173" s="23">
        <v>0.21875</v>
      </c>
      <c r="AF173" s="23">
        <f>IF(OR(AH173=1,AI173=1,AJ173=1,AK173=1,AL173=1),1,0)</f>
        <v>0</v>
      </c>
      <c r="AG173" s="23">
        <f>IF(OR(AH173=1,AI173=1,AJ173=1),1,0)</f>
        <v>0</v>
      </c>
      <c r="AH173" s="23">
        <v>0</v>
      </c>
      <c r="AI173" s="23">
        <v>0</v>
      </c>
      <c r="AJ173" s="23">
        <v>0</v>
      </c>
      <c r="AK173" s="23">
        <v>0</v>
      </c>
      <c r="AL173" s="23">
        <v>0</v>
      </c>
      <c r="AM173" s="23">
        <v>0</v>
      </c>
      <c r="AN173" s="23">
        <v>0</v>
      </c>
    </row>
    <row r="174" spans="1:40">
      <c r="A174" s="21" t="s">
        <v>12</v>
      </c>
      <c r="B174" s="21">
        <v>6</v>
      </c>
      <c r="C174" s="21" t="s">
        <v>85</v>
      </c>
      <c r="D174" s="23" t="str" cm="1">
        <f t="array" ref="D174">_xlfn.IFS(C174="ALHU","Nectarivore",C174="ANHU","Nectarivore",C174="ATFL","Insectivore",C174="BLPH","Insectivore",C174="BRCR","Insectivore",C174="CASJ","Omnivore",C174="CAVI","Insectivore",C174="CBCH","Insectivore",C174="COHA","Carnivore",C174="HOFI","Granivore",C174="HOWR","Insectivore",C174="OCWA","Insectivore",C174="PSFL","Insectivore",C174="PUFI","Granivore",C174="RUHU","Nectarivore",C174="STJA","Omnivore",C174="WIWA","Insectivore",C174="WREN","Insectivore",C174="BEWR","Insectivore",C174="OATI","Insectivore",C174="SPTO","Omnivore",C174="BUSH","Insectivore",C174="WBNU","Insectivore",C174="DEJU","Granivore",C174="LEGO","Granivore",C174="CALT","Granivore")</f>
        <v>Insectivore</v>
      </c>
      <c r="E174" s="23" t="str" cm="1">
        <f t="array" ref="E174">_xlfn.IFS(C174="ALHU","Foliage",C174="ANHU","Foliage",C174="ATFL","Aerial",C174="BLPH","Aerial",C174="BRCR","Bark",C174="CASJ","Ground",C174="CAVI","Foliage",C174="CBCH","Foliage",C174="COHA","Aerial",C174="HOFI","Ground",C174="HOWR","Foliage",C174="OCWA","Foliage",C174="PSFL","Aerial",C174="PUFI","Foliage",C174="RUHU","Foliage",C174="STJA","Ground",C174="WIWA","Foliage",C174="WREN","Foliage",C174="BEWR","Foliage",C174="OATI","Foliage",C174="SPTO","Ground",C174="BUSH","Foliage",C174="WBNU","Bark",C174="DEJU","Ground",C174="LEGO","Foliage",C174="CALT","Ground")</f>
        <v>Bark</v>
      </c>
      <c r="F174" s="23" t="str" cm="1">
        <f t="array" ref="F174">_xlfn.IFS(C174="ALHU","Shrub",C174="ANHU","Tree",C174="ATFL","Cavity",C174="BLPH","Cliff",C174="BRCR","Tree",C174="CASJ","Tree",C174="CAVI","Tree",C174="CBCH","Cavity",C174="COHA","Tree",C174="HOFI","Tree",C174="HOWR","Cavity",C174="OCWA","Ground",C174="PSFL","Cavity",C174="PUFI","Tree",C174="RUHU","Tree",C174="STJA","Tree",C174="WIWA","Ground",C174="WREN","Shrub",C174="BEWR","Cavity",C174="OATI","Cavity",C174="SPTO","Ground",C174="BUSH","Tree",C174="WBNU","Cavity",C174="DEJU","Ground",C174="LEGO","Tree",C174="CALT","Shrub")</f>
        <v>Tree</v>
      </c>
      <c r="G174" s="23" t="str" cm="1">
        <f t="array" ref="G174">_xlfn.IFS(C174="ALHU","Open Woodland",C174="ANHU","Open Woodland",C174="ATFL","Open Woodland",C174="BLPH","Open Woodland",C174="BRCR","Forest",C174="CASJ","Scrub",C174="CAVI","Forest",C174="CBCH","Forest",C174="COHA","Forest",C174="HOFI","Towns",C174="HOWR","Open Woodland",C174="OCWA","Forest",C174="PSFL","Forest",C174="PUFI","Forest",C174="RUHU","Open Woodland",C174="STJA","Forest",C174="WIWA","Scrub",C174="WREN","Scrub",C174="BEWR","Open Woodland",C174="OATI","Open Woodland",C174="SPTO","Scrub",C174="BUSH","Scrub",C174="WBNU","Forest",C174="DEJU","Forest",C174="LEGO","Open Woodland",C174="CALT","Scrub")</f>
        <v>Forest</v>
      </c>
      <c r="H174" s="21">
        <v>4</v>
      </c>
      <c r="I174" s="21" t="s">
        <v>88</v>
      </c>
      <c r="J174" s="22">
        <v>8</v>
      </c>
      <c r="K174" s="22">
        <f>J174-$G$190</f>
        <v>8</v>
      </c>
      <c r="L174" s="22"/>
      <c r="M174" s="21" t="s">
        <v>213</v>
      </c>
      <c r="N174" s="23">
        <v>2775</v>
      </c>
      <c r="O174" s="23">
        <v>3.4432629874586951</v>
      </c>
      <c r="P174" s="23" cm="1">
        <f t="array" ref="P174">_xlfn.IFS(A174="FIL",1271,A174="JSP",1046,A174="LFY",225,A174="SLP",209,A174="TUP",48,A174="CCP",16,A174="PRO",225,A174="WHO",145,A174="WDP",80)</f>
        <v>209</v>
      </c>
      <c r="Q174" s="23">
        <f>LOG10(P174)</f>
        <v>2.3201462861110542</v>
      </c>
      <c r="R174" s="23">
        <v>2</v>
      </c>
      <c r="S174" s="23">
        <v>2</v>
      </c>
      <c r="T174" s="23">
        <v>6</v>
      </c>
      <c r="U174" s="23">
        <v>8</v>
      </c>
      <c r="V174" s="23">
        <v>10</v>
      </c>
      <c r="W174" s="23">
        <v>0.17499999999999999</v>
      </c>
      <c r="X174" s="23">
        <v>0.37677016130000002</v>
      </c>
      <c r="Y174" s="23">
        <v>0.29367300000000002</v>
      </c>
      <c r="Z174" s="23">
        <v>1.4434899999999999</v>
      </c>
      <c r="AA174" s="23">
        <v>1</v>
      </c>
      <c r="AB174" s="23">
        <v>10.6</v>
      </c>
      <c r="AC174" s="23">
        <f>AA174+AB174</f>
        <v>11.6</v>
      </c>
      <c r="AD174" s="23">
        <v>8</v>
      </c>
      <c r="AE174" s="23">
        <v>0.21875</v>
      </c>
      <c r="AF174" s="23">
        <f>IF(OR(AH174=1,AI174=1,AJ174=1,AK174=1,AL174=1),1,0)</f>
        <v>0</v>
      </c>
      <c r="AG174" s="23">
        <f>IF(OR(AH174=1,AI174=1,AJ174=1),1,0)</f>
        <v>0</v>
      </c>
      <c r="AH174" s="23">
        <v>0</v>
      </c>
      <c r="AI174" s="23">
        <v>0</v>
      </c>
      <c r="AJ174" s="23">
        <v>0</v>
      </c>
      <c r="AK174" s="23">
        <v>0</v>
      </c>
      <c r="AL174" s="23">
        <v>0</v>
      </c>
      <c r="AM174" s="23">
        <v>1</v>
      </c>
      <c r="AN174" s="23">
        <v>0</v>
      </c>
    </row>
    <row r="175" spans="1:40">
      <c r="A175" s="21" t="s">
        <v>12</v>
      </c>
      <c r="B175" s="21">
        <v>6</v>
      </c>
      <c r="C175" s="21" t="s">
        <v>85</v>
      </c>
      <c r="D175" s="23" t="str" cm="1">
        <f t="array" ref="D175">_xlfn.IFS(C175="ALHU","Nectarivore",C175="ANHU","Nectarivore",C175="ATFL","Insectivore",C175="BLPH","Insectivore",C175="BRCR","Insectivore",C175="CASJ","Omnivore",C175="CAVI","Insectivore",C175="CBCH","Insectivore",C175="COHA","Carnivore",C175="HOFI","Granivore",C175="HOWR","Insectivore",C175="OCWA","Insectivore",C175="PSFL","Insectivore",C175="PUFI","Granivore",C175="RUHU","Nectarivore",C175="STJA","Omnivore",C175="WIWA","Insectivore",C175="WREN","Insectivore",C175="BEWR","Insectivore",C175="OATI","Insectivore",C175="SPTO","Omnivore",C175="BUSH","Insectivore",C175="WBNU","Insectivore",C175="DEJU","Granivore",C175="LEGO","Granivore",C175="CALT","Granivore")</f>
        <v>Insectivore</v>
      </c>
      <c r="E175" s="23" t="str" cm="1">
        <f t="array" ref="E175">_xlfn.IFS(C175="ALHU","Foliage",C175="ANHU","Foliage",C175="ATFL","Aerial",C175="BLPH","Aerial",C175="BRCR","Bark",C175="CASJ","Ground",C175="CAVI","Foliage",C175="CBCH","Foliage",C175="COHA","Aerial",C175="HOFI","Ground",C175="HOWR","Foliage",C175="OCWA","Foliage",C175="PSFL","Aerial",C175="PUFI","Foliage",C175="RUHU","Foliage",C175="STJA","Ground",C175="WIWA","Foliage",C175="WREN","Foliage",C175="BEWR","Foliage",C175="OATI","Foliage",C175="SPTO","Ground",C175="BUSH","Foliage",C175="WBNU","Bark",C175="DEJU","Ground",C175="LEGO","Foliage",C175="CALT","Ground")</f>
        <v>Bark</v>
      </c>
      <c r="F175" s="23" t="str" cm="1">
        <f t="array" ref="F175">_xlfn.IFS(C175="ALHU","Shrub",C175="ANHU","Tree",C175="ATFL","Cavity",C175="BLPH","Cliff",C175="BRCR","Tree",C175="CASJ","Tree",C175="CAVI","Tree",C175="CBCH","Cavity",C175="COHA","Tree",C175="HOFI","Tree",C175="HOWR","Cavity",C175="OCWA","Ground",C175="PSFL","Cavity",C175="PUFI","Tree",C175="RUHU","Tree",C175="STJA","Tree",C175="WIWA","Ground",C175="WREN","Shrub",C175="BEWR","Cavity",C175="OATI","Cavity",C175="SPTO","Ground",C175="BUSH","Tree",C175="WBNU","Cavity",C175="DEJU","Ground",C175="LEGO","Tree",C175="CALT","Shrub")</f>
        <v>Tree</v>
      </c>
      <c r="G175" s="23" t="str" cm="1">
        <f t="array" ref="G175">_xlfn.IFS(C175="ALHU","Open Woodland",C175="ANHU","Open Woodland",C175="ATFL","Open Woodland",C175="BLPH","Open Woodland",C175="BRCR","Forest",C175="CASJ","Scrub",C175="CAVI","Forest",C175="CBCH","Forest",C175="COHA","Forest",C175="HOFI","Towns",C175="HOWR","Open Woodland",C175="OCWA","Forest",C175="PSFL","Forest",C175="PUFI","Forest",C175="RUHU","Open Woodland",C175="STJA","Forest",C175="WIWA","Scrub",C175="WREN","Scrub",C175="BEWR","Open Woodland",C175="OATI","Open Woodland",C175="SPTO","Scrub",C175="BUSH","Scrub",C175="WBNU","Forest",C175="DEJU","Forest",C175="LEGO","Open Woodland",C175="CALT","Scrub")</f>
        <v>Forest</v>
      </c>
      <c r="H175" s="21">
        <v>2</v>
      </c>
      <c r="I175" s="21" t="s">
        <v>86</v>
      </c>
      <c r="J175" s="22">
        <v>6</v>
      </c>
      <c r="K175" s="22">
        <f>J175-$G$190</f>
        <v>6</v>
      </c>
      <c r="L175" s="22"/>
      <c r="M175" s="21" t="s">
        <v>214</v>
      </c>
      <c r="N175" s="23">
        <v>2775</v>
      </c>
      <c r="O175" s="23">
        <v>3.4432629874586951</v>
      </c>
      <c r="P175" s="23" cm="1">
        <f t="array" ref="P175">_xlfn.IFS(A175="FIL",1271,A175="JSP",1046,A175="LFY",225,A175="SLP",209,A175="TUP",48,A175="CCP",16,A175="PRO",225,A175="WHO",145,A175="WDP",80)</f>
        <v>209</v>
      </c>
      <c r="Q175" s="23">
        <f>LOG10(P175)</f>
        <v>2.3201462861110542</v>
      </c>
      <c r="R175" s="23">
        <v>2</v>
      </c>
      <c r="S175" s="23">
        <v>2</v>
      </c>
      <c r="T175" s="23">
        <v>6</v>
      </c>
      <c r="U175" s="23">
        <v>8</v>
      </c>
      <c r="V175" s="23">
        <v>10</v>
      </c>
      <c r="W175" s="23">
        <v>0.17499999999999999</v>
      </c>
      <c r="X175" s="23">
        <v>0.37677016130000002</v>
      </c>
      <c r="Y175" s="23">
        <v>0.29367300000000002</v>
      </c>
      <c r="Z175" s="23">
        <v>1.4434899999999999</v>
      </c>
      <c r="AA175" s="23">
        <v>1</v>
      </c>
      <c r="AB175" s="23">
        <v>10.6</v>
      </c>
      <c r="AC175" s="23">
        <f>AA175+AB175</f>
        <v>11.6</v>
      </c>
      <c r="AD175" s="23">
        <v>8</v>
      </c>
      <c r="AE175" s="23">
        <v>0.21875</v>
      </c>
      <c r="AF175" s="23">
        <f>IF(OR(AH175=1,AI175=1,AJ175=1,AK175=1,AL175=1),1,0)</f>
        <v>0</v>
      </c>
      <c r="AG175" s="23">
        <f>IF(OR(AH175=1,AI175=1,AJ175=1),1,0)</f>
        <v>0</v>
      </c>
      <c r="AH175" s="23">
        <v>0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0</v>
      </c>
    </row>
    <row r="176" spans="1:40">
      <c r="A176" s="21" t="s">
        <v>12</v>
      </c>
      <c r="B176" s="21">
        <v>6</v>
      </c>
      <c r="C176" s="21" t="s">
        <v>184</v>
      </c>
      <c r="D176" s="23" t="str" cm="1">
        <f t="array" ref="D176">_xlfn.IFS(C176="ALHU","Nectarivore",C176="ANHU","Nectarivore",C176="ATFL","Insectivore",C176="BLPH","Insectivore",C176="BRCR","Insectivore",C176="CASJ","Omnivore",C176="CAVI","Insectivore",C176="CBCH","Insectivore",C176="COHA","Carnivore",C176="HOFI","Granivore",C176="HOWR","Insectivore",C176="OCWA","Insectivore",C176="PSFL","Insectivore",C176="PUFI","Granivore",C176="RUHU","Nectarivore",C176="STJA","Omnivore",C176="WIWA","Insectivore",C176="WREN","Insectivore",C176="BEWR","Insectivore",C176="OATI","Insectivore",C176="SPTO","Omnivore",C176="BUSH","Insectivore",C176="WBNU","Insectivore",C176="DEJU","Granivore",C176="LEGO","Granivore",C176="CALT","Granivore")</f>
        <v>Insectivore</v>
      </c>
      <c r="E176" s="23" t="str" cm="1">
        <f t="array" ref="E176">_xlfn.IFS(C176="ALHU","Foliage",C176="ANHU","Foliage",C176="ATFL","Aerial",C176="BLPH","Aerial",C176="BRCR","Bark",C176="CASJ","Ground",C176="CAVI","Foliage",C176="CBCH","Foliage",C176="COHA","Aerial",C176="HOFI","Ground",C176="HOWR","Foliage",C176="OCWA","Foliage",C176="PSFL","Aerial",C176="PUFI","Foliage",C176="RUHU","Foliage",C176="STJA","Ground",C176="WIWA","Foliage",C176="WREN","Foliage",C176="BEWR","Foliage",C176="OATI","Foliage",C176="SPTO","Ground",C176="BUSH","Foliage",C176="WBNU","Bark",C176="DEJU","Ground",C176="LEGO","Foliage",C176="CALT","Ground")</f>
        <v>Foliage</v>
      </c>
      <c r="F176" s="23" t="str" cm="1">
        <f t="array" ref="F176">_xlfn.IFS(C176="ALHU","Shrub",C176="ANHU","Tree",C176="ATFL","Cavity",C176="BLPH","Cliff",C176="BRCR","Tree",C176="CASJ","Tree",C176="CAVI","Tree",C176="CBCH","Cavity",C176="COHA","Tree",C176="HOFI","Tree",C176="HOWR","Cavity",C176="OCWA","Ground",C176="PSFL","Cavity",C176="PUFI","Tree",C176="RUHU","Tree",C176="STJA","Tree",C176="WIWA","Ground",C176="WREN","Shrub",C176="BEWR","Cavity",C176="OATI","Cavity",C176="SPTO","Ground",C176="BUSH","Tree",C176="WBNU","Cavity",C176="DEJU","Ground",C176="LEGO","Tree",C176="CALT","Shrub")</f>
        <v>Cavity</v>
      </c>
      <c r="G176" s="23" t="str" cm="1">
        <f t="array" ref="G176">_xlfn.IFS(C176="ALHU","Open Woodland",C176="ANHU","Open Woodland",C176="ATFL","Open Woodland",C176="BLPH","Open Woodland",C176="BRCR","Forest",C176="CASJ","Scrub",C176="CAVI","Forest",C176="CBCH","Forest",C176="COHA","Forest",C176="HOFI","Towns",C176="HOWR","Open Woodland",C176="OCWA","Forest",C176="PSFL","Forest",C176="PUFI","Forest",C176="RUHU","Open Woodland",C176="STJA","Forest",C176="WIWA","Scrub",C176="WREN","Scrub",C176="BEWR","Open Woodland",C176="OATI","Open Woodland",C176="SPTO","Scrub",C176="BUSH","Scrub",C176="WBNU","Forest",C176="DEJU","Forest",C176="LEGO","Open Woodland",C176="CALT","Scrub")</f>
        <v>Open Woodland</v>
      </c>
      <c r="H176" s="21">
        <v>2</v>
      </c>
      <c r="I176" s="21" t="s">
        <v>88</v>
      </c>
      <c r="J176" s="22">
        <v>17</v>
      </c>
      <c r="K176" s="24">
        <f>J176-G241</f>
        <v>17</v>
      </c>
      <c r="M176" s="21" t="s">
        <v>225</v>
      </c>
      <c r="N176" s="23">
        <v>2775</v>
      </c>
      <c r="O176" s="23">
        <v>3.4432629874586951</v>
      </c>
      <c r="P176" s="23" cm="1">
        <f t="array" ref="P176">_xlfn.IFS(A176="FIL",1271,A176="JSP",1046,A176="LFY",225,A176="SLP",209,A176="TUP",48,A176="CCP",16,A176="PRO",225,A176="WHO",145,A176="WDP",80)</f>
        <v>209</v>
      </c>
      <c r="Q176" s="23">
        <f>LOG10(P176)</f>
        <v>2.3201462861110542</v>
      </c>
      <c r="R176" s="23">
        <v>2</v>
      </c>
      <c r="S176" s="23">
        <v>2</v>
      </c>
      <c r="T176" s="23">
        <v>6</v>
      </c>
      <c r="U176" s="23">
        <v>8</v>
      </c>
      <c r="V176" s="23">
        <v>10</v>
      </c>
      <c r="W176" s="23">
        <v>0.17499999999999999</v>
      </c>
      <c r="X176" s="23">
        <v>0.37677016130000002</v>
      </c>
      <c r="Y176" s="23">
        <v>0.29367300000000002</v>
      </c>
      <c r="Z176" s="23">
        <v>1.4434899999999999</v>
      </c>
      <c r="AA176" s="23">
        <v>1</v>
      </c>
      <c r="AB176" s="23">
        <v>10.6</v>
      </c>
      <c r="AC176" s="23">
        <f>AA176+AB176</f>
        <v>11.6</v>
      </c>
      <c r="AD176" s="23">
        <v>8</v>
      </c>
      <c r="AE176" s="23">
        <v>0.21875</v>
      </c>
      <c r="AF176" s="23">
        <f>IF(OR(AH176=1,AI176=1,AJ176=1,AK176=1,AL176=1),1,0)</f>
        <v>0</v>
      </c>
      <c r="AG176" s="23">
        <f>IF(OR(AH176=1,AI176=1,AJ176=1),1,0)</f>
        <v>0</v>
      </c>
      <c r="AH176" s="23">
        <v>0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</row>
    <row r="177" spans="1:42">
      <c r="A177" s="21" t="s">
        <v>12</v>
      </c>
      <c r="B177" s="21">
        <v>6</v>
      </c>
      <c r="C177" s="21" t="s">
        <v>184</v>
      </c>
      <c r="D177" s="23" t="str" cm="1">
        <f t="array" ref="D177">_xlfn.IFS(C177="ALHU","Nectarivore",C177="ANHU","Nectarivore",C177="ATFL","Insectivore",C177="BLPH","Insectivore",C177="BRCR","Insectivore",C177="CASJ","Omnivore",C177="CAVI","Insectivore",C177="CBCH","Insectivore",C177="COHA","Carnivore",C177="HOFI","Granivore",C177="HOWR","Insectivore",C177="OCWA","Insectivore",C177="PSFL","Insectivore",C177="PUFI","Granivore",C177="RUHU","Nectarivore",C177="STJA","Omnivore",C177="WIWA","Insectivore",C177="WREN","Insectivore",C177="BEWR","Insectivore",C177="OATI","Insectivore",C177="SPTO","Omnivore",C177="BUSH","Insectivore",C177="WBNU","Insectivore",C177="DEJU","Granivore",C177="LEGO","Granivore",C177="CALT","Granivore")</f>
        <v>Insectivore</v>
      </c>
      <c r="E177" s="23" t="str" cm="1">
        <f t="array" ref="E177">_xlfn.IFS(C177="ALHU","Foliage",C177="ANHU","Foliage",C177="ATFL","Aerial",C177="BLPH","Aerial",C177="BRCR","Bark",C177="CASJ","Ground",C177="CAVI","Foliage",C177="CBCH","Foliage",C177="COHA","Aerial",C177="HOFI","Ground",C177="HOWR","Foliage",C177="OCWA","Foliage",C177="PSFL","Aerial",C177="PUFI","Foliage",C177="RUHU","Foliage",C177="STJA","Ground",C177="WIWA","Foliage",C177="WREN","Foliage",C177="BEWR","Foliage",C177="OATI","Foliage",C177="SPTO","Ground",C177="BUSH","Foliage",C177="WBNU","Bark",C177="DEJU","Ground",C177="LEGO","Foliage",C177="CALT","Ground")</f>
        <v>Foliage</v>
      </c>
      <c r="F177" s="23" t="str" cm="1">
        <f t="array" ref="F177">_xlfn.IFS(C177="ALHU","Shrub",C177="ANHU","Tree",C177="ATFL","Cavity",C177="BLPH","Cliff",C177="BRCR","Tree",C177="CASJ","Tree",C177="CAVI","Tree",C177="CBCH","Cavity",C177="COHA","Tree",C177="HOFI","Tree",C177="HOWR","Cavity",C177="OCWA","Ground",C177="PSFL","Cavity",C177="PUFI","Tree",C177="RUHU","Tree",C177="STJA","Tree",C177="WIWA","Ground",C177="WREN","Shrub",C177="BEWR","Cavity",C177="OATI","Cavity",C177="SPTO","Ground",C177="BUSH","Tree",C177="WBNU","Cavity",C177="DEJU","Ground",C177="LEGO","Tree",C177="CALT","Shrub")</f>
        <v>Cavity</v>
      </c>
      <c r="G177" s="23" t="str" cm="1">
        <f t="array" ref="G177">_xlfn.IFS(C177="ALHU","Open Woodland",C177="ANHU","Open Woodland",C177="ATFL","Open Woodland",C177="BLPH","Open Woodland",C177="BRCR","Forest",C177="CASJ","Scrub",C177="CAVI","Forest",C177="CBCH","Forest",C177="COHA","Forest",C177="HOFI","Towns",C177="HOWR","Open Woodland",C177="OCWA","Forest",C177="PSFL","Forest",C177="PUFI","Forest",C177="RUHU","Open Woodland",C177="STJA","Forest",C177="WIWA","Scrub",C177="WREN","Scrub",C177="BEWR","Open Woodland",C177="OATI","Open Woodland",C177="SPTO","Scrub",C177="BUSH","Scrub",C177="WBNU","Forest",C177="DEJU","Forest",C177="LEGO","Open Woodland",C177="CALT","Scrub")</f>
        <v>Open Woodland</v>
      </c>
      <c r="H177" s="21">
        <v>4</v>
      </c>
      <c r="I177" s="21" t="s">
        <v>88</v>
      </c>
      <c r="J177" s="22">
        <v>16</v>
      </c>
      <c r="K177" s="24">
        <f>J177-G242</f>
        <v>16</v>
      </c>
      <c r="M177" s="21" t="s">
        <v>226</v>
      </c>
      <c r="N177" s="23">
        <v>2775</v>
      </c>
      <c r="O177" s="23">
        <v>3.4432629874586951</v>
      </c>
      <c r="P177" s="23" cm="1">
        <f t="array" ref="P177">_xlfn.IFS(A177="FIL",1271,A177="JSP",1046,A177="LFY",225,A177="SLP",209,A177="TUP",48,A177="CCP",16,A177="PRO",225,A177="WHO",145,A177="WDP",80)</f>
        <v>209</v>
      </c>
      <c r="Q177" s="23">
        <f>LOG10(P177)</f>
        <v>2.3201462861110542</v>
      </c>
      <c r="R177" s="23">
        <v>2</v>
      </c>
      <c r="S177" s="23">
        <v>2</v>
      </c>
      <c r="T177" s="23">
        <v>6</v>
      </c>
      <c r="U177" s="23">
        <v>8</v>
      </c>
      <c r="V177" s="23">
        <v>10</v>
      </c>
      <c r="W177" s="23">
        <v>0.17499999999999999</v>
      </c>
      <c r="X177" s="23">
        <v>0.37677016130000002</v>
      </c>
      <c r="Y177" s="23">
        <v>0.29367300000000002</v>
      </c>
      <c r="Z177" s="23">
        <v>1.4434899999999999</v>
      </c>
      <c r="AA177" s="23">
        <v>1</v>
      </c>
      <c r="AB177" s="23">
        <v>10.6</v>
      </c>
      <c r="AC177" s="23">
        <f>AA177+AB177</f>
        <v>11.6</v>
      </c>
      <c r="AD177" s="23">
        <v>8</v>
      </c>
      <c r="AE177" s="23">
        <v>0.21875</v>
      </c>
      <c r="AF177" s="23">
        <f>IF(OR(AH177=1,AI177=1,AJ177=1,AK177=1,AL177=1),1,0)</f>
        <v>0</v>
      </c>
      <c r="AG177" s="23">
        <f>IF(OR(AH177=1,AI177=1,AJ177=1),1,0)</f>
        <v>0</v>
      </c>
      <c r="AH177" s="23">
        <v>0</v>
      </c>
      <c r="AI177" s="23">
        <v>0</v>
      </c>
      <c r="AJ177" s="23">
        <v>0</v>
      </c>
      <c r="AK177" s="23">
        <v>0</v>
      </c>
      <c r="AL177" s="23">
        <v>0</v>
      </c>
      <c r="AM177" s="23">
        <v>0</v>
      </c>
      <c r="AN177" s="23">
        <v>0</v>
      </c>
    </row>
    <row r="178" spans="1:42">
      <c r="A178" s="21"/>
      <c r="B178" s="21"/>
      <c r="C178" s="21"/>
      <c r="D178" s="21"/>
      <c r="E178" s="21"/>
      <c r="F178" s="21"/>
      <c r="G178" s="21"/>
      <c r="J178" s="23"/>
      <c r="K178" s="23"/>
      <c r="L178" s="23"/>
      <c r="O178" s="25"/>
      <c r="P178" s="25"/>
      <c r="Q178" s="25"/>
      <c r="T178" s="24"/>
      <c r="AP178" s="26"/>
    </row>
    <row r="179" spans="1:42">
      <c r="C179" s="25"/>
      <c r="J179" s="23"/>
      <c r="K179" s="23"/>
      <c r="L179" s="23"/>
      <c r="O179" s="25"/>
      <c r="P179" s="25"/>
      <c r="Q179" s="25"/>
      <c r="T179" s="24"/>
      <c r="AP179" s="26"/>
    </row>
    <row r="180" spans="1:42">
      <c r="C180" s="25"/>
      <c r="J180" s="23"/>
      <c r="K180" s="23"/>
      <c r="L180" s="23"/>
      <c r="O180" s="25"/>
      <c r="P180" s="25"/>
      <c r="Q180" s="25"/>
      <c r="T180" s="24"/>
      <c r="AP180" s="26"/>
    </row>
    <row r="181" spans="1:42">
      <c r="C181" s="25"/>
      <c r="J181" s="23"/>
      <c r="K181" s="23"/>
      <c r="L181" s="23"/>
      <c r="O181" s="25"/>
      <c r="P181" s="25"/>
      <c r="Q181" s="25"/>
      <c r="T181" s="24"/>
      <c r="AP181" s="26"/>
    </row>
    <row r="182" spans="1:42">
      <c r="C182" s="25"/>
      <c r="J182" s="23"/>
      <c r="K182" s="23"/>
      <c r="L182" s="23"/>
      <c r="O182" s="25"/>
      <c r="P182" s="25"/>
      <c r="Q182" s="25"/>
      <c r="T182" s="24"/>
      <c r="AP182" s="26"/>
    </row>
    <row r="183" spans="1:42">
      <c r="C183" s="25"/>
      <c r="J183" s="23"/>
      <c r="K183" s="23"/>
      <c r="L183" s="23"/>
      <c r="O183" s="25"/>
      <c r="P183" s="25"/>
      <c r="Q183" s="25"/>
      <c r="T183" s="24"/>
    </row>
    <row r="184" spans="1:42">
      <c r="C184" s="25"/>
      <c r="J184" s="23"/>
      <c r="K184" s="23"/>
      <c r="L184" s="23"/>
      <c r="O184" s="25"/>
      <c r="P184" s="25"/>
      <c r="Q184" s="25"/>
      <c r="T184" s="24"/>
    </row>
    <row r="185" spans="1:42">
      <c r="C185" s="25"/>
      <c r="J185" s="23"/>
      <c r="K185" s="23"/>
      <c r="L185" s="23"/>
      <c r="O185" s="25"/>
      <c r="P185" s="25"/>
      <c r="Q185" s="25"/>
      <c r="T185" s="24"/>
    </row>
    <row r="186" spans="1:42">
      <c r="A186" s="21"/>
      <c r="B186" s="21"/>
      <c r="C186" s="22"/>
      <c r="J186" s="23"/>
      <c r="K186" s="23"/>
      <c r="L186" s="23"/>
      <c r="O186" s="25"/>
      <c r="P186" s="25"/>
      <c r="Q186" s="25"/>
      <c r="T186" s="24"/>
    </row>
    <row r="187" spans="1:42">
      <c r="A187" s="21"/>
      <c r="B187" s="21"/>
      <c r="C187" s="24"/>
      <c r="E187" s="21"/>
      <c r="J187" s="23"/>
      <c r="K187" s="23"/>
      <c r="L187" s="23"/>
      <c r="O187" s="25"/>
      <c r="P187" s="25"/>
      <c r="Q187" s="25"/>
      <c r="T187" s="24"/>
    </row>
    <row r="188" spans="1:42">
      <c r="A188" s="21"/>
      <c r="B188" s="21"/>
      <c r="C188" s="22"/>
      <c r="E188" s="21"/>
    </row>
    <row r="189" spans="1:42">
      <c r="A189" s="21"/>
      <c r="B189" s="21"/>
      <c r="C189" s="22"/>
    </row>
    <row r="190" spans="1:42">
      <c r="A190" s="21"/>
      <c r="B190" s="21"/>
      <c r="C190" s="22"/>
      <c r="E190" s="21"/>
    </row>
    <row r="191" spans="1:42">
      <c r="A191" s="21"/>
      <c r="B191" s="21"/>
      <c r="C191" s="24"/>
      <c r="E191" s="21"/>
    </row>
    <row r="192" spans="1:42">
      <c r="A192" s="21"/>
      <c r="B192" s="21"/>
      <c r="C192" s="22"/>
    </row>
    <row r="193" spans="3:13">
      <c r="C193" s="24"/>
      <c r="E193" s="21"/>
    </row>
    <row r="194" spans="3:13">
      <c r="C194" s="24"/>
      <c r="D194" s="21"/>
    </row>
    <row r="195" spans="3:13">
      <c r="C195" s="24"/>
      <c r="E195" s="21"/>
      <c r="J195" s="23"/>
      <c r="K195" s="23"/>
      <c r="L195" s="23"/>
      <c r="M195" s="24"/>
    </row>
    <row r="196" spans="3:13">
      <c r="C196" s="24"/>
      <c r="E196" s="21"/>
      <c r="J196" s="23"/>
      <c r="K196" s="23"/>
      <c r="L196" s="23"/>
      <c r="M196" s="24"/>
    </row>
    <row r="197" spans="3:13">
      <c r="C197" s="24"/>
      <c r="J197" s="23"/>
      <c r="K197" s="23"/>
      <c r="L197" s="23"/>
      <c r="M197" s="24"/>
    </row>
    <row r="198" spans="3:13">
      <c r="C198" s="24"/>
      <c r="J198" s="23"/>
      <c r="K198" s="23"/>
      <c r="L198" s="23"/>
      <c r="M198" s="24"/>
    </row>
    <row r="199" spans="3:13">
      <c r="C199" s="24"/>
      <c r="J199" s="23"/>
      <c r="K199" s="23"/>
      <c r="L199" s="23"/>
      <c r="M199" s="24"/>
    </row>
    <row r="200" spans="3:13">
      <c r="C200" s="24"/>
      <c r="E200" s="21"/>
      <c r="J200" s="23"/>
      <c r="K200" s="23"/>
      <c r="L200" s="23"/>
      <c r="M200" s="24"/>
    </row>
    <row r="201" spans="3:13">
      <c r="C201" s="24"/>
      <c r="J201" s="23"/>
      <c r="K201" s="23"/>
      <c r="L201" s="23"/>
      <c r="M201" s="24"/>
    </row>
    <row r="202" spans="3:13">
      <c r="C202" s="24"/>
    </row>
    <row r="203" spans="3:13">
      <c r="C203" s="24"/>
    </row>
    <row r="204" spans="3:13">
      <c r="C204" s="24"/>
    </row>
    <row r="205" spans="3:13">
      <c r="C205" s="24"/>
      <c r="E205" s="21"/>
    </row>
    <row r="206" spans="3:13">
      <c r="C206" s="24"/>
    </row>
    <row r="207" spans="3:13">
      <c r="C207" s="24"/>
      <c r="E207" s="21"/>
    </row>
    <row r="208" spans="3:13">
      <c r="C208" s="24"/>
      <c r="J208" s="25"/>
      <c r="K208" s="25"/>
      <c r="L208" s="25"/>
    </row>
    <row r="209" spans="3:14">
      <c r="C209" s="24"/>
      <c r="J209" s="25"/>
      <c r="K209" s="25"/>
      <c r="L209" s="25"/>
      <c r="M209" s="25"/>
      <c r="N209" s="24"/>
    </row>
    <row r="210" spans="3:14">
      <c r="C210" s="24"/>
      <c r="J210" s="25"/>
      <c r="K210" s="25"/>
      <c r="L210" s="25"/>
      <c r="M210" s="25"/>
      <c r="N210" s="24"/>
    </row>
    <row r="211" spans="3:14">
      <c r="C211" s="24"/>
      <c r="J211" s="25"/>
      <c r="K211" s="25"/>
      <c r="L211" s="25"/>
      <c r="M211" s="25"/>
      <c r="N211" s="24"/>
    </row>
    <row r="212" spans="3:14">
      <c r="C212" s="24"/>
      <c r="J212" s="25"/>
      <c r="K212" s="25"/>
      <c r="L212" s="25"/>
      <c r="M212" s="25"/>
      <c r="N212" s="24"/>
    </row>
    <row r="213" spans="3:14">
      <c r="C213" s="24"/>
      <c r="J213" s="25"/>
      <c r="K213" s="25"/>
      <c r="L213" s="25"/>
      <c r="M213" s="25"/>
      <c r="N213" s="24"/>
    </row>
    <row r="214" spans="3:14">
      <c r="C214" s="24"/>
      <c r="J214" s="25"/>
      <c r="K214" s="25"/>
      <c r="L214" s="25"/>
      <c r="M214" s="25"/>
      <c r="N214" s="24"/>
    </row>
    <row r="215" spans="3:14">
      <c r="C215" s="24"/>
      <c r="J215" s="25"/>
      <c r="K215" s="25"/>
      <c r="L215" s="25"/>
      <c r="M215" s="25"/>
      <c r="N215" s="24"/>
    </row>
    <row r="216" spans="3:14">
      <c r="C216" s="24"/>
      <c r="J216" s="23"/>
      <c r="K216" s="23"/>
      <c r="L216" s="23"/>
    </row>
    <row r="217" spans="3:14">
      <c r="C217" s="24"/>
      <c r="J217" s="23"/>
      <c r="K217" s="23"/>
      <c r="L217" s="23"/>
    </row>
    <row r="218" spans="3:14">
      <c r="C218" s="24"/>
    </row>
    <row r="219" spans="3:14">
      <c r="C219" s="24"/>
    </row>
    <row r="220" spans="3:14">
      <c r="C220" s="24"/>
    </row>
    <row r="221" spans="3:14">
      <c r="C221" s="24"/>
    </row>
    <row r="222" spans="3:14">
      <c r="C222" s="24"/>
    </row>
    <row r="223" spans="3:14">
      <c r="C223" s="24"/>
    </row>
    <row r="224" spans="3:14">
      <c r="C224" s="24"/>
    </row>
    <row r="225" spans="3:3">
      <c r="C225" s="24"/>
    </row>
    <row r="226" spans="3:3">
      <c r="C226" s="24"/>
    </row>
    <row r="227" spans="3:3">
      <c r="C227" s="24"/>
    </row>
    <row r="228" spans="3:3">
      <c r="C228" s="24"/>
    </row>
    <row r="229" spans="3:3">
      <c r="C229" s="24"/>
    </row>
    <row r="230" spans="3:3">
      <c r="C230" s="24"/>
    </row>
    <row r="231" spans="3:3">
      <c r="C231" s="24"/>
    </row>
    <row r="232" spans="3:3">
      <c r="C232" s="24"/>
    </row>
    <row r="233" spans="3:3">
      <c r="C233" s="24"/>
    </row>
    <row r="234" spans="3:3">
      <c r="C234" s="24"/>
    </row>
    <row r="235" spans="3:3">
      <c r="C235" s="24"/>
    </row>
    <row r="236" spans="3:3">
      <c r="C236" s="24"/>
    </row>
    <row r="237" spans="3:3">
      <c r="C237" s="24"/>
    </row>
    <row r="238" spans="3:3">
      <c r="C238" s="24"/>
    </row>
    <row r="239" spans="3:3">
      <c r="C239" s="24"/>
    </row>
    <row r="240" spans="3:3">
      <c r="C240" s="24"/>
    </row>
    <row r="241" spans="3:3">
      <c r="C241" s="24"/>
    </row>
    <row r="242" spans="3:3">
      <c r="C242" s="24"/>
    </row>
    <row r="243" spans="3:3">
      <c r="C243" s="24"/>
    </row>
    <row r="244" spans="3:3">
      <c r="C244" s="24"/>
    </row>
    <row r="245" spans="3:3">
      <c r="C245" s="24"/>
    </row>
    <row r="246" spans="3:3">
      <c r="C246" s="24"/>
    </row>
    <row r="247" spans="3:3">
      <c r="C247" s="24"/>
    </row>
    <row r="248" spans="3:3">
      <c r="C248" s="24"/>
    </row>
    <row r="249" spans="3:3">
      <c r="C249" s="24"/>
    </row>
    <row r="250" spans="3:3">
      <c r="C250" s="24"/>
    </row>
    <row r="251" spans="3:3">
      <c r="C251" s="24"/>
    </row>
    <row r="252" spans="3:3">
      <c r="C252" s="24"/>
    </row>
    <row r="253" spans="3:3">
      <c r="C253" s="24"/>
    </row>
    <row r="254" spans="3:3">
      <c r="C254" s="24"/>
    </row>
    <row r="255" spans="3:3">
      <c r="C255" s="24"/>
    </row>
    <row r="256" spans="3:3">
      <c r="C256" s="24"/>
    </row>
    <row r="257" spans="3:6">
      <c r="C257" s="24"/>
    </row>
    <row r="258" spans="3:6">
      <c r="C258" s="24"/>
    </row>
    <row r="259" spans="3:6">
      <c r="C259" s="24"/>
    </row>
    <row r="260" spans="3:6">
      <c r="C260" s="24"/>
    </row>
    <row r="261" spans="3:6">
      <c r="C261" s="24"/>
    </row>
    <row r="262" spans="3:6">
      <c r="C262" s="24"/>
      <c r="D262" s="27"/>
      <c r="F262" s="27"/>
    </row>
    <row r="263" spans="3:6">
      <c r="C263" s="24"/>
    </row>
    <row r="264" spans="3:6">
      <c r="C264" s="24"/>
    </row>
    <row r="265" spans="3:6">
      <c r="C265" s="24"/>
    </row>
    <row r="266" spans="3:6">
      <c r="C266" s="24"/>
    </row>
    <row r="267" spans="3:6">
      <c r="C267" s="24"/>
    </row>
    <row r="268" spans="3:6">
      <c r="C268" s="24"/>
    </row>
    <row r="269" spans="3:6">
      <c r="C269" s="24"/>
    </row>
    <row r="270" spans="3:6">
      <c r="C270" s="24"/>
    </row>
    <row r="271" spans="3:6">
      <c r="C271" s="24"/>
    </row>
    <row r="272" spans="3:6">
      <c r="C272" s="24"/>
    </row>
    <row r="273" spans="3:13">
      <c r="C273" s="24"/>
      <c r="D273" s="27"/>
      <c r="F273" s="27"/>
      <c r="J273" s="23"/>
      <c r="K273" s="23"/>
      <c r="L273" s="23"/>
    </row>
    <row r="274" spans="3:13">
      <c r="C274" s="24"/>
      <c r="F274" s="21"/>
      <c r="J274" s="23"/>
      <c r="K274" s="23"/>
      <c r="L274" s="23"/>
    </row>
    <row r="275" spans="3:13">
      <c r="C275" s="24"/>
      <c r="F275" s="25"/>
      <c r="J275" s="23"/>
      <c r="K275" s="23"/>
      <c r="L275" s="23"/>
    </row>
    <row r="276" spans="3:13">
      <c r="C276" s="24"/>
      <c r="F276" s="25"/>
      <c r="J276" s="23"/>
      <c r="K276" s="23"/>
      <c r="L276" s="23"/>
    </row>
    <row r="277" spans="3:13">
      <c r="C277" s="24"/>
      <c r="F277" s="25"/>
      <c r="J277" s="23"/>
      <c r="K277" s="23"/>
      <c r="L277" s="23"/>
    </row>
    <row r="278" spans="3:13">
      <c r="C278" s="24"/>
      <c r="F278" s="25"/>
      <c r="J278" s="23"/>
      <c r="K278" s="23"/>
      <c r="L278" s="23"/>
    </row>
    <row r="279" spans="3:13">
      <c r="C279" s="24"/>
      <c r="F279" s="25"/>
      <c r="J279" s="23"/>
      <c r="K279" s="23"/>
      <c r="L279" s="23"/>
    </row>
    <row r="280" spans="3:13">
      <c r="C280" s="24"/>
      <c r="F280" s="25"/>
      <c r="J280" s="23"/>
      <c r="K280" s="23"/>
      <c r="L280" s="23"/>
    </row>
    <row r="281" spans="3:13">
      <c r="C281" s="24"/>
      <c r="F281" s="25"/>
    </row>
    <row r="282" spans="3:13">
      <c r="C282" s="24"/>
    </row>
    <row r="283" spans="3:13">
      <c r="C283" s="24"/>
    </row>
    <row r="284" spans="3:13">
      <c r="C284" s="24"/>
    </row>
    <row r="285" spans="3:13">
      <c r="C285" s="24"/>
      <c r="J285" s="23"/>
      <c r="K285" s="23"/>
      <c r="L285" s="23"/>
      <c r="M285" s="24"/>
    </row>
    <row r="286" spans="3:13">
      <c r="C286" s="24"/>
      <c r="J286" s="23"/>
      <c r="K286" s="23"/>
      <c r="L286" s="23"/>
      <c r="M286" s="24"/>
    </row>
    <row r="287" spans="3:13">
      <c r="C287" s="24"/>
      <c r="J287" s="23"/>
      <c r="K287" s="23"/>
      <c r="L287" s="23"/>
      <c r="M287" s="24"/>
    </row>
    <row r="288" spans="3:13">
      <c r="C288" s="24"/>
      <c r="J288" s="23"/>
      <c r="K288" s="23"/>
      <c r="L288" s="23"/>
      <c r="M288" s="24"/>
    </row>
    <row r="289" spans="3:13">
      <c r="C289" s="24"/>
      <c r="J289" s="23"/>
      <c r="K289" s="23"/>
      <c r="L289" s="23"/>
      <c r="M289" s="24"/>
    </row>
    <row r="290" spans="3:13">
      <c r="C290" s="24"/>
      <c r="J290" s="23"/>
      <c r="K290" s="23"/>
      <c r="L290" s="23"/>
      <c r="M290" s="24"/>
    </row>
    <row r="291" spans="3:13">
      <c r="C291" s="24"/>
      <c r="J291" s="23"/>
      <c r="K291" s="23"/>
      <c r="L291" s="23"/>
      <c r="M291" s="24"/>
    </row>
    <row r="292" spans="3:13">
      <c r="C292" s="24"/>
      <c r="J292" s="23"/>
      <c r="K292" s="23"/>
      <c r="L292" s="23"/>
      <c r="M292" s="24"/>
    </row>
    <row r="293" spans="3:13">
      <c r="C293" s="24"/>
    </row>
    <row r="294" spans="3:13">
      <c r="C294" s="24"/>
    </row>
    <row r="295" spans="3:13">
      <c r="C295" s="24"/>
    </row>
    <row r="296" spans="3:13">
      <c r="C296" s="24"/>
    </row>
    <row r="297" spans="3:13">
      <c r="C297" s="24"/>
    </row>
    <row r="298" spans="3:13">
      <c r="C298" s="24"/>
    </row>
    <row r="299" spans="3:13">
      <c r="C299" s="24"/>
    </row>
    <row r="300" spans="3:13">
      <c r="C300" s="24"/>
    </row>
    <row r="301" spans="3:13">
      <c r="C301" s="24"/>
    </row>
    <row r="302" spans="3:13">
      <c r="C302" s="24"/>
    </row>
    <row r="303" spans="3:13">
      <c r="C303" s="24"/>
    </row>
    <row r="304" spans="3:13">
      <c r="C304" s="24"/>
    </row>
    <row r="305" spans="3:12">
      <c r="C305" s="24"/>
    </row>
    <row r="306" spans="3:12">
      <c r="C306" s="24"/>
    </row>
    <row r="307" spans="3:12">
      <c r="C307" s="24"/>
      <c r="J307" s="23"/>
      <c r="K307" s="23"/>
      <c r="L307" s="23"/>
    </row>
    <row r="308" spans="3:12">
      <c r="C308" s="24"/>
      <c r="J308" s="23"/>
      <c r="K308" s="23"/>
      <c r="L308" s="23"/>
    </row>
    <row r="309" spans="3:12">
      <c r="C309" s="24"/>
      <c r="J309" s="23"/>
      <c r="K309" s="23"/>
      <c r="L309" s="23"/>
    </row>
    <row r="310" spans="3:12">
      <c r="C310" s="24"/>
      <c r="J310" s="23"/>
      <c r="K310" s="23"/>
      <c r="L310" s="23"/>
    </row>
    <row r="311" spans="3:12">
      <c r="C311" s="24"/>
      <c r="J311" s="23"/>
      <c r="K311" s="23"/>
      <c r="L311" s="23"/>
    </row>
    <row r="312" spans="3:12">
      <c r="C312" s="24"/>
      <c r="J312" s="23"/>
      <c r="K312" s="23"/>
      <c r="L312" s="23"/>
    </row>
    <row r="313" spans="3:12">
      <c r="C313" s="24"/>
      <c r="J313" s="23"/>
      <c r="K313" s="23"/>
      <c r="L313" s="23"/>
    </row>
    <row r="314" spans="3:12">
      <c r="C314" s="24"/>
      <c r="J314" s="23"/>
      <c r="K314" s="23"/>
      <c r="L314" s="23"/>
    </row>
    <row r="315" spans="3:12">
      <c r="C315" s="24"/>
    </row>
    <row r="316" spans="3:12">
      <c r="C316" s="24"/>
    </row>
    <row r="317" spans="3:12">
      <c r="C317" s="24"/>
    </row>
    <row r="318" spans="3:12">
      <c r="C318" s="24"/>
    </row>
    <row r="319" spans="3:12">
      <c r="C319" s="24"/>
    </row>
    <row r="320" spans="3:12">
      <c r="C320" s="24"/>
    </row>
    <row r="321" spans="1:3">
      <c r="C321" s="24"/>
    </row>
    <row r="322" spans="1:3">
      <c r="C322" s="24"/>
    </row>
    <row r="323" spans="1:3">
      <c r="A323" s="21"/>
      <c r="B323" s="21"/>
      <c r="C323" s="22"/>
    </row>
    <row r="324" spans="1:3">
      <c r="A324" s="21"/>
      <c r="B324" s="21"/>
      <c r="C324" s="22"/>
    </row>
    <row r="325" spans="1:3">
      <c r="A325" s="21"/>
      <c r="B325" s="21"/>
      <c r="C325" s="22"/>
    </row>
    <row r="326" spans="1:3">
      <c r="A326" s="21"/>
      <c r="B326" s="21"/>
      <c r="C326" s="22"/>
    </row>
    <row r="327" spans="1:3">
      <c r="A327" s="21"/>
      <c r="B327" s="21"/>
      <c r="C327" s="22"/>
    </row>
    <row r="328" spans="1:3">
      <c r="A328" s="21"/>
      <c r="B328" s="21"/>
      <c r="C328" s="22"/>
    </row>
    <row r="329" spans="1:3">
      <c r="A329" s="21"/>
      <c r="B329" s="21"/>
      <c r="C329" s="22"/>
    </row>
    <row r="330" spans="1:3">
      <c r="A330" s="21"/>
      <c r="B330" s="21"/>
      <c r="C330" s="22"/>
    </row>
    <row r="331" spans="1:3">
      <c r="A331" s="21"/>
      <c r="B331" s="21"/>
      <c r="C331" s="22"/>
    </row>
    <row r="332" spans="1:3">
      <c r="A332" s="21"/>
      <c r="B332" s="21"/>
      <c r="C332" s="22"/>
    </row>
    <row r="333" spans="1:3">
      <c r="A333" s="21"/>
      <c r="B333" s="21"/>
      <c r="C333" s="22"/>
    </row>
    <row r="334" spans="1:3">
      <c r="A334" s="21"/>
      <c r="B334" s="21"/>
      <c r="C334" s="22"/>
    </row>
    <row r="335" spans="1:3">
      <c r="A335" s="21"/>
      <c r="B335" s="21"/>
      <c r="C335" s="22"/>
    </row>
    <row r="336" spans="1:3">
      <c r="A336" s="21"/>
      <c r="B336" s="21"/>
      <c r="C336" s="22"/>
    </row>
    <row r="337" spans="1:3">
      <c r="A337" s="21"/>
      <c r="B337" s="21"/>
      <c r="C337" s="22"/>
    </row>
    <row r="338" spans="1:3">
      <c r="A338" s="21"/>
      <c r="B338" s="21"/>
      <c r="C338" s="22"/>
    </row>
    <row r="339" spans="1:3">
      <c r="A339" s="21"/>
      <c r="B339" s="21"/>
      <c r="C339" s="22"/>
    </row>
    <row r="340" spans="1:3">
      <c r="A340" s="21"/>
      <c r="B340" s="21"/>
      <c r="C340" s="22"/>
    </row>
    <row r="341" spans="1:3">
      <c r="A341" s="21"/>
      <c r="B341" s="21"/>
      <c r="C341" s="22"/>
    </row>
    <row r="342" spans="1:3">
      <c r="A342" s="21"/>
      <c r="B342" s="21"/>
      <c r="C342" s="22"/>
    </row>
    <row r="343" spans="1:3">
      <c r="A343" s="21"/>
      <c r="B343" s="21"/>
      <c r="C343" s="22"/>
    </row>
    <row r="344" spans="1:3">
      <c r="A344" s="21"/>
      <c r="B344" s="21"/>
      <c r="C344" s="22"/>
    </row>
    <row r="345" spans="1:3">
      <c r="A345" s="21"/>
      <c r="B345" s="21"/>
      <c r="C345" s="22"/>
    </row>
    <row r="346" spans="1:3">
      <c r="A346" s="21"/>
      <c r="B346" s="21"/>
      <c r="C346" s="22"/>
    </row>
    <row r="347" spans="1:3">
      <c r="A347" s="21"/>
      <c r="B347" s="21"/>
      <c r="C347" s="22"/>
    </row>
    <row r="348" spans="1:3">
      <c r="A348" s="21"/>
      <c r="B348" s="21"/>
      <c r="C348" s="22"/>
    </row>
    <row r="349" spans="1:3">
      <c r="A349" s="21"/>
      <c r="B349" s="21"/>
      <c r="C349" s="22"/>
    </row>
    <row r="350" spans="1:3">
      <c r="A350" s="21"/>
      <c r="B350" s="21"/>
      <c r="C350" s="22"/>
    </row>
    <row r="351" spans="1:3">
      <c r="A351" s="21"/>
      <c r="B351" s="21"/>
      <c r="C351" s="22"/>
    </row>
    <row r="352" spans="1:3">
      <c r="A352" s="21"/>
      <c r="B352" s="21"/>
      <c r="C352" s="22"/>
    </row>
    <row r="353" spans="1:3">
      <c r="A353" s="21"/>
      <c r="B353" s="21"/>
      <c r="C353" s="22"/>
    </row>
    <row r="354" spans="1:3">
      <c r="A354" s="21"/>
      <c r="B354" s="21"/>
      <c r="C354" s="22"/>
    </row>
    <row r="355" spans="1:3">
      <c r="A355" s="21"/>
      <c r="B355" s="21"/>
      <c r="C355" s="22"/>
    </row>
    <row r="356" spans="1:3">
      <c r="A356" s="21"/>
      <c r="B356" s="21"/>
      <c r="C356" s="22"/>
    </row>
    <row r="357" spans="1:3">
      <c r="A357" s="21"/>
      <c r="B357" s="21"/>
      <c r="C357" s="22"/>
    </row>
    <row r="358" spans="1:3">
      <c r="A358" s="21"/>
      <c r="B358" s="21"/>
      <c r="C358" s="22"/>
    </row>
    <row r="359" spans="1:3">
      <c r="A359" s="21"/>
      <c r="B359" s="21"/>
      <c r="C359" s="22"/>
    </row>
    <row r="360" spans="1:3">
      <c r="A360" s="21"/>
      <c r="B360" s="21"/>
      <c r="C360" s="22"/>
    </row>
    <row r="361" spans="1:3">
      <c r="A361" s="21"/>
      <c r="B361" s="21"/>
      <c r="C361" s="22"/>
    </row>
    <row r="362" spans="1:3">
      <c r="A362" s="21"/>
      <c r="B362" s="21"/>
      <c r="C362" s="22"/>
    </row>
    <row r="363" spans="1:3">
      <c r="A363" s="21"/>
      <c r="B363" s="21"/>
      <c r="C363" s="22"/>
    </row>
  </sheetData>
  <autoFilter ref="A1:BO1" xr:uid="{52B48F15-B872-4C76-B6CE-6032B9BC00AE}">
    <sortState xmlns:xlrd2="http://schemas.microsoft.com/office/spreadsheetml/2017/richdata2" ref="A2:AP177">
      <sortCondition ref="M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48263-6557-4BFE-9607-9BDA9D671799}">
  <dimension ref="A1:U69"/>
  <sheetViews>
    <sheetView workbookViewId="0">
      <selection activeCell="M10" sqref="M10"/>
    </sheetView>
  </sheetViews>
  <sheetFormatPr defaultRowHeight="14.3"/>
  <cols>
    <col min="3" max="3" width="11.875" customWidth="1"/>
    <col min="4" max="4" width="11.125" customWidth="1"/>
    <col min="5" max="5" width="12.25" customWidth="1"/>
    <col min="7" max="7" width="13.25" customWidth="1"/>
    <col min="9" max="9" width="32" customWidth="1"/>
    <col min="10" max="10" width="15" customWidth="1"/>
  </cols>
  <sheetData>
    <row r="1" spans="1:21" s="32" customFormat="1" ht="16.3" thickBot="1">
      <c r="A1" s="31"/>
      <c r="B1" s="31" t="s">
        <v>0</v>
      </c>
      <c r="C1" s="31"/>
      <c r="D1" s="31" t="s">
        <v>1</v>
      </c>
      <c r="E1" s="31" t="s">
        <v>2</v>
      </c>
      <c r="F1" s="31" t="s">
        <v>3</v>
      </c>
      <c r="G1" s="31" t="s">
        <v>4</v>
      </c>
      <c r="I1" s="33" t="s">
        <v>360</v>
      </c>
      <c r="J1" s="34" t="s">
        <v>343</v>
      </c>
      <c r="K1" s="35"/>
      <c r="L1" s="36"/>
      <c r="M1" s="36"/>
      <c r="N1" s="36"/>
      <c r="O1" s="36"/>
      <c r="P1" s="36"/>
      <c r="Q1" s="36"/>
      <c r="R1" s="36"/>
      <c r="S1" s="36"/>
      <c r="T1" s="36"/>
      <c r="U1" s="37"/>
    </row>
    <row r="2" spans="1:21" ht="15.65">
      <c r="A2" s="12" t="s">
        <v>5</v>
      </c>
      <c r="B2" s="16" t="s">
        <v>6</v>
      </c>
      <c r="C2" s="17"/>
      <c r="D2" s="2"/>
      <c r="E2" s="2"/>
      <c r="F2" s="2"/>
      <c r="G2" s="3"/>
      <c r="I2" s="38"/>
      <c r="J2" s="39" t="s">
        <v>344</v>
      </c>
      <c r="K2" s="40"/>
      <c r="L2" s="41"/>
      <c r="M2" s="41"/>
      <c r="N2" s="41"/>
      <c r="O2" s="41"/>
      <c r="P2" s="41"/>
      <c r="Q2" s="41"/>
      <c r="R2" s="41"/>
      <c r="S2" s="41"/>
      <c r="T2" s="41"/>
      <c r="U2" s="42"/>
    </row>
    <row r="3" spans="1:21" ht="15.65">
      <c r="A3" s="13"/>
      <c r="B3" s="4"/>
      <c r="C3" s="5" t="s">
        <v>7</v>
      </c>
      <c r="D3" s="5">
        <v>-1.466</v>
      </c>
      <c r="E3" s="5">
        <v>0.64100000000000001</v>
      </c>
      <c r="F3" s="5">
        <v>-2.2890000000000001</v>
      </c>
      <c r="G3" s="6" t="s">
        <v>8</v>
      </c>
      <c r="I3" s="38"/>
      <c r="J3" s="39" t="s">
        <v>345</v>
      </c>
      <c r="K3" s="43" t="s">
        <v>82</v>
      </c>
      <c r="L3" s="41"/>
      <c r="M3" s="41"/>
      <c r="N3" s="41"/>
      <c r="O3" s="41"/>
      <c r="P3" s="41"/>
      <c r="Q3" s="41"/>
      <c r="R3" s="41"/>
      <c r="S3" s="41"/>
      <c r="T3" s="41"/>
      <c r="U3" s="42"/>
    </row>
    <row r="4" spans="1:21" ht="15.65">
      <c r="A4" s="13"/>
      <c r="B4" s="4"/>
      <c r="C4" s="5" t="s">
        <v>9</v>
      </c>
      <c r="D4" s="5">
        <v>-18.100000000000001</v>
      </c>
      <c r="E4" s="5">
        <v>1376.9</v>
      </c>
      <c r="F4" s="5">
        <v>-1.2999999999999999E-2</v>
      </c>
      <c r="G4" s="6">
        <v>0.99</v>
      </c>
      <c r="I4" s="38"/>
      <c r="J4" s="44" t="s">
        <v>346</v>
      </c>
      <c r="K4" s="40"/>
      <c r="L4" s="41"/>
      <c r="M4" s="41"/>
      <c r="N4" s="41"/>
      <c r="O4" s="41"/>
      <c r="P4" s="41"/>
      <c r="Q4" s="41"/>
      <c r="R4" s="41"/>
      <c r="S4" s="41"/>
      <c r="T4" s="41"/>
      <c r="U4" s="42"/>
    </row>
    <row r="5" spans="1:21" ht="15.65">
      <c r="A5" s="13"/>
      <c r="B5" s="4"/>
      <c r="C5" s="5" t="s">
        <v>10</v>
      </c>
      <c r="D5" s="5">
        <v>-0.83599999999999997</v>
      </c>
      <c r="E5" s="5">
        <v>1.2290000000000001</v>
      </c>
      <c r="F5" s="5">
        <v>-0.68</v>
      </c>
      <c r="G5" s="6">
        <v>0.496</v>
      </c>
      <c r="I5" s="38"/>
      <c r="J5" s="44" t="s">
        <v>347</v>
      </c>
      <c r="K5" s="40"/>
      <c r="L5" s="41"/>
      <c r="M5" s="41"/>
      <c r="N5" s="41"/>
      <c r="O5" s="41"/>
      <c r="P5" s="41"/>
      <c r="Q5" s="41"/>
      <c r="R5" s="41"/>
      <c r="S5" s="41"/>
      <c r="T5" s="41"/>
      <c r="U5" s="42"/>
    </row>
    <row r="6" spans="1:21" ht="15.65">
      <c r="A6" s="13"/>
      <c r="B6" s="4"/>
      <c r="C6" s="5" t="s">
        <v>11</v>
      </c>
      <c r="D6" s="5">
        <v>0.437</v>
      </c>
      <c r="E6" s="5">
        <v>0.82599999999999996</v>
      </c>
      <c r="F6" s="5">
        <v>0.52900000000000003</v>
      </c>
      <c r="G6" s="6">
        <v>0.59699999999999998</v>
      </c>
      <c r="I6" s="38"/>
      <c r="J6" s="39" t="s">
        <v>345</v>
      </c>
      <c r="K6" s="43" t="s">
        <v>41</v>
      </c>
      <c r="L6" s="41"/>
      <c r="M6" s="41"/>
      <c r="N6" s="41"/>
      <c r="O6" s="41"/>
      <c r="P6" s="41"/>
      <c r="Q6" s="41"/>
      <c r="R6" s="41"/>
      <c r="S6" s="41"/>
      <c r="T6" s="41"/>
      <c r="U6" s="42"/>
    </row>
    <row r="7" spans="1:21" ht="15.65">
      <c r="A7" s="13"/>
      <c r="B7" s="4"/>
      <c r="C7" s="5" t="s">
        <v>12</v>
      </c>
      <c r="D7" s="5">
        <v>-0.43099999999999999</v>
      </c>
      <c r="E7" s="5">
        <v>0.89100000000000001</v>
      </c>
      <c r="F7" s="5">
        <v>-0.48399999999999999</v>
      </c>
      <c r="G7" s="6">
        <v>0.629</v>
      </c>
      <c r="I7" s="38"/>
      <c r="J7" s="44" t="s">
        <v>348</v>
      </c>
      <c r="K7" s="40"/>
      <c r="L7" s="41"/>
      <c r="M7" s="41"/>
      <c r="N7" s="41"/>
      <c r="O7" s="41"/>
      <c r="P7" s="41"/>
      <c r="Q7" s="41"/>
      <c r="R7" s="41"/>
      <c r="S7" s="41"/>
      <c r="T7" s="41"/>
      <c r="U7" s="42"/>
    </row>
    <row r="8" spans="1:21" ht="15.65">
      <c r="A8" s="13"/>
      <c r="B8" s="4"/>
      <c r="C8" s="5" t="s">
        <v>13</v>
      </c>
      <c r="D8" s="5">
        <v>-0.26800000000000002</v>
      </c>
      <c r="E8" s="5">
        <v>0.89600000000000002</v>
      </c>
      <c r="F8" s="5">
        <v>-0.29899999999999999</v>
      </c>
      <c r="G8" s="6">
        <v>0.76500000000000001</v>
      </c>
      <c r="I8" s="38"/>
      <c r="J8" s="44" t="s">
        <v>349</v>
      </c>
      <c r="K8" s="40"/>
      <c r="L8" s="41"/>
      <c r="M8" s="41"/>
      <c r="N8" s="41"/>
      <c r="O8" s="41"/>
      <c r="P8" s="41"/>
      <c r="Q8" s="41"/>
      <c r="R8" s="41"/>
      <c r="S8" s="41"/>
      <c r="T8" s="41"/>
      <c r="U8" s="42"/>
    </row>
    <row r="9" spans="1:21" ht="16.3" thickBot="1">
      <c r="A9" s="13"/>
      <c r="B9" s="7"/>
      <c r="C9" s="8" t="s">
        <v>14</v>
      </c>
      <c r="D9" s="8">
        <v>1.1559999999999999</v>
      </c>
      <c r="E9" s="8">
        <v>0.73399999999999999</v>
      </c>
      <c r="F9" s="8">
        <v>1.534</v>
      </c>
      <c r="G9" s="9">
        <v>0.125</v>
      </c>
      <c r="I9" s="38"/>
      <c r="J9" s="39"/>
      <c r="K9" s="40"/>
      <c r="L9" s="41"/>
      <c r="M9" s="41"/>
      <c r="N9" s="41"/>
      <c r="O9" s="41"/>
      <c r="P9" s="41"/>
      <c r="Q9" s="41"/>
      <c r="R9" s="41"/>
      <c r="S9" s="41"/>
      <c r="T9" s="41"/>
      <c r="U9" s="42"/>
    </row>
    <row r="10" spans="1:21" ht="15.65">
      <c r="A10" s="13"/>
      <c r="B10" s="16" t="s">
        <v>15</v>
      </c>
      <c r="C10" s="17"/>
      <c r="D10" s="2"/>
      <c r="E10" s="2"/>
      <c r="F10" s="2"/>
      <c r="G10" s="3"/>
      <c r="I10" s="38"/>
      <c r="J10" s="39" t="s">
        <v>350</v>
      </c>
      <c r="K10" s="40"/>
      <c r="L10" s="41"/>
      <c r="M10" s="41"/>
      <c r="N10" s="41"/>
      <c r="O10" s="41"/>
      <c r="P10" s="41"/>
      <c r="Q10" s="41"/>
      <c r="R10" s="41"/>
      <c r="S10" s="41"/>
      <c r="T10" s="41"/>
      <c r="U10" s="42"/>
    </row>
    <row r="11" spans="1:21" ht="15.65">
      <c r="A11" s="13"/>
      <c r="B11" s="4"/>
      <c r="C11" s="5" t="s">
        <v>7</v>
      </c>
      <c r="D11" s="5">
        <v>-1.23</v>
      </c>
      <c r="E11" s="5">
        <v>3.7999999999999999E-2</v>
      </c>
      <c r="F11" s="5">
        <v>-3.2170000000000001</v>
      </c>
      <c r="G11" s="6" t="s">
        <v>16</v>
      </c>
      <c r="I11" s="38"/>
      <c r="J11" s="39" t="s">
        <v>351</v>
      </c>
      <c r="K11" s="40"/>
      <c r="L11" s="41"/>
      <c r="M11" s="41"/>
      <c r="N11" s="41"/>
      <c r="O11" s="41"/>
      <c r="P11" s="41"/>
      <c r="Q11" s="41"/>
      <c r="R11" s="41"/>
      <c r="S11" s="41"/>
      <c r="T11" s="41"/>
      <c r="U11" s="42"/>
    </row>
    <row r="12" spans="1:21" ht="15.65">
      <c r="A12" s="13"/>
      <c r="B12" s="4"/>
      <c r="C12" s="5" t="s">
        <v>17</v>
      </c>
      <c r="D12" s="5">
        <v>1E-4</v>
      </c>
      <c r="E12" s="5">
        <v>2.0000000000000002E-5</v>
      </c>
      <c r="F12" s="5">
        <v>2.8010000000000002</v>
      </c>
      <c r="G12" s="6" t="s">
        <v>18</v>
      </c>
      <c r="I12" s="38"/>
      <c r="J12" s="39" t="s">
        <v>345</v>
      </c>
      <c r="K12" s="43" t="s">
        <v>82</v>
      </c>
      <c r="L12" s="41"/>
      <c r="M12" s="41"/>
      <c r="N12" s="41"/>
      <c r="O12" s="41"/>
      <c r="P12" s="41"/>
      <c r="Q12" s="41"/>
      <c r="R12" s="41"/>
      <c r="S12" s="41"/>
      <c r="T12" s="41"/>
      <c r="U12" s="42"/>
    </row>
    <row r="13" spans="1:21" ht="31.95" thickBot="1">
      <c r="A13" s="13"/>
      <c r="B13" s="10"/>
      <c r="C13" s="8" t="s">
        <v>19</v>
      </c>
      <c r="D13" s="8">
        <v>-4.0000000000000001E-3</v>
      </c>
      <c r="E13" s="8">
        <v>2E-3</v>
      </c>
      <c r="F13" s="8">
        <v>-2.3820000000000001</v>
      </c>
      <c r="G13" s="9" t="s">
        <v>20</v>
      </c>
      <c r="I13" s="38"/>
      <c r="J13" s="44" t="s">
        <v>352</v>
      </c>
      <c r="K13" s="45" t="s">
        <v>353</v>
      </c>
      <c r="L13" s="41"/>
      <c r="M13" s="41"/>
      <c r="N13" s="41"/>
      <c r="O13" s="41"/>
      <c r="P13" s="41"/>
      <c r="Q13" s="41"/>
      <c r="R13" s="41"/>
      <c r="S13" s="41"/>
      <c r="T13" s="41"/>
      <c r="U13" s="42"/>
    </row>
    <row r="14" spans="1:21" ht="15.65">
      <c r="A14" s="14"/>
      <c r="B14" s="1" t="s">
        <v>21</v>
      </c>
      <c r="C14" s="2"/>
      <c r="D14" s="2"/>
      <c r="E14" s="2"/>
      <c r="F14" s="2"/>
      <c r="G14" s="3"/>
      <c r="I14" s="38"/>
      <c r="J14" s="44" t="s">
        <v>354</v>
      </c>
      <c r="K14" s="40"/>
      <c r="L14" s="41"/>
      <c r="M14" s="41"/>
      <c r="N14" s="41"/>
      <c r="O14" s="41"/>
      <c r="P14" s="41"/>
      <c r="Q14" s="41"/>
      <c r="R14" s="41"/>
      <c r="S14" s="41"/>
      <c r="T14" s="41"/>
      <c r="U14" s="42"/>
    </row>
    <row r="15" spans="1:21" ht="15.65">
      <c r="A15" s="14"/>
      <c r="B15" s="11"/>
      <c r="C15" s="5" t="s">
        <v>7</v>
      </c>
      <c r="D15" s="5">
        <v>0.111</v>
      </c>
      <c r="E15" s="5">
        <v>1.494</v>
      </c>
      <c r="F15" s="5">
        <v>7.3999999999999996E-2</v>
      </c>
      <c r="G15" s="6">
        <v>0.94099999999999995</v>
      </c>
      <c r="I15" s="38"/>
      <c r="J15" s="44" t="s">
        <v>355</v>
      </c>
      <c r="K15" s="40"/>
      <c r="L15" s="41"/>
      <c r="M15" s="41"/>
      <c r="N15" s="41"/>
      <c r="O15" s="41"/>
      <c r="P15" s="41"/>
      <c r="Q15" s="41"/>
      <c r="R15" s="41"/>
      <c r="S15" s="41"/>
      <c r="T15" s="41"/>
      <c r="U15" s="42"/>
    </row>
    <row r="16" spans="1:21" ht="15.65">
      <c r="A16" s="14"/>
      <c r="B16" s="11"/>
      <c r="C16" s="5" t="s">
        <v>22</v>
      </c>
      <c r="D16" s="5">
        <v>-1.615</v>
      </c>
      <c r="E16" s="5">
        <v>1.2729999999999999</v>
      </c>
      <c r="F16" s="5">
        <v>-1.2689999999999999</v>
      </c>
      <c r="G16" s="6">
        <v>0.20399999999999999</v>
      </c>
      <c r="I16" s="38"/>
      <c r="J16" s="39" t="s">
        <v>345</v>
      </c>
      <c r="K16" s="43" t="s">
        <v>41</v>
      </c>
      <c r="L16" s="41"/>
      <c r="M16" s="41"/>
      <c r="N16" s="41"/>
      <c r="O16" s="41"/>
      <c r="P16" s="41"/>
      <c r="Q16" s="41"/>
      <c r="R16" s="41"/>
      <c r="S16" s="41"/>
      <c r="T16" s="41"/>
      <c r="U16" s="42"/>
    </row>
    <row r="17" spans="1:21" ht="15.65">
      <c r="A17" s="14"/>
      <c r="B17" s="11"/>
      <c r="C17" s="5" t="s">
        <v>23</v>
      </c>
      <c r="D17" s="5">
        <v>-0.106</v>
      </c>
      <c r="E17" s="5">
        <v>0.91900000000000004</v>
      </c>
      <c r="F17" s="5">
        <v>-0.115</v>
      </c>
      <c r="G17" s="6">
        <v>0.90800000000000003</v>
      </c>
      <c r="I17" s="38"/>
      <c r="J17" s="44" t="s">
        <v>356</v>
      </c>
      <c r="K17" s="45" t="s">
        <v>357</v>
      </c>
      <c r="L17" s="41"/>
      <c r="M17" s="41"/>
      <c r="N17" s="41"/>
      <c r="O17" s="41"/>
      <c r="P17" s="41"/>
      <c r="Q17" s="41"/>
      <c r="R17" s="41"/>
      <c r="S17" s="41"/>
      <c r="T17" s="41"/>
      <c r="U17" s="42"/>
    </row>
    <row r="18" spans="1:21" ht="15.65">
      <c r="A18" s="14"/>
      <c r="B18" s="11"/>
      <c r="C18" s="5" t="s">
        <v>24</v>
      </c>
      <c r="D18" s="5">
        <v>9.9000000000000005E-2</v>
      </c>
      <c r="E18" s="5">
        <v>1.262</v>
      </c>
      <c r="F18" s="5">
        <v>7.8E-2</v>
      </c>
      <c r="G18" s="6">
        <v>0.93799999999999994</v>
      </c>
      <c r="I18" s="38"/>
      <c r="J18" s="44" t="s">
        <v>358</v>
      </c>
      <c r="K18" s="40"/>
      <c r="L18" s="41"/>
      <c r="M18" s="41"/>
      <c r="N18" s="41"/>
      <c r="O18" s="41"/>
      <c r="P18" s="41"/>
      <c r="Q18" s="41"/>
      <c r="R18" s="41"/>
      <c r="S18" s="41"/>
      <c r="T18" s="41"/>
      <c r="U18" s="42"/>
    </row>
    <row r="19" spans="1:21" ht="16.3" thickBot="1">
      <c r="A19" s="14"/>
      <c r="B19" s="11"/>
      <c r="C19" s="5" t="s">
        <v>25</v>
      </c>
      <c r="D19" s="5">
        <v>-0.45200000000000001</v>
      </c>
      <c r="E19" s="5">
        <v>0.93</v>
      </c>
      <c r="F19" s="5">
        <v>-0.48599999999999999</v>
      </c>
      <c r="G19" s="6">
        <v>0.627</v>
      </c>
      <c r="I19" s="46"/>
      <c r="J19" s="47" t="s">
        <v>359</v>
      </c>
      <c r="K19" s="48"/>
      <c r="L19" s="49"/>
      <c r="M19" s="49"/>
      <c r="N19" s="49"/>
      <c r="O19" s="49"/>
      <c r="P19" s="49"/>
      <c r="Q19" s="49"/>
      <c r="R19" s="49"/>
      <c r="S19" s="49"/>
      <c r="T19" s="49"/>
      <c r="U19" s="50"/>
    </row>
    <row r="20" spans="1:21" ht="15.65">
      <c r="A20" s="14"/>
      <c r="B20" s="11"/>
      <c r="C20" s="5" t="s">
        <v>26</v>
      </c>
      <c r="D20" s="5">
        <v>-8.3000000000000004E-2</v>
      </c>
      <c r="E20" s="5">
        <v>1.81</v>
      </c>
      <c r="F20" s="5">
        <v>-4.5999999999999999E-2</v>
      </c>
      <c r="G20" s="6">
        <v>0.96299999999999997</v>
      </c>
    </row>
    <row r="21" spans="1:21" ht="15.65">
      <c r="A21" s="14"/>
      <c r="B21" s="11"/>
      <c r="C21" s="5" t="s">
        <v>27</v>
      </c>
      <c r="D21" s="5">
        <v>-16.012</v>
      </c>
      <c r="E21" s="5">
        <v>3956.2</v>
      </c>
      <c r="F21" s="5">
        <v>-4.0000000000000001E-3</v>
      </c>
      <c r="G21" s="6">
        <v>0.997</v>
      </c>
    </row>
    <row r="22" spans="1:21" ht="15.65">
      <c r="A22" s="14"/>
      <c r="B22" s="11"/>
      <c r="C22" s="5" t="s">
        <v>26</v>
      </c>
      <c r="D22" s="5">
        <v>-1.6870000000000001</v>
      </c>
      <c r="E22" s="5">
        <v>1.5920000000000001</v>
      </c>
      <c r="F22" s="5">
        <v>-1.06</v>
      </c>
      <c r="G22" s="6">
        <v>0.28899999999999998</v>
      </c>
    </row>
    <row r="23" spans="1:21" ht="15.65">
      <c r="A23" s="14"/>
      <c r="B23" s="11"/>
      <c r="C23" s="5" t="s">
        <v>28</v>
      </c>
      <c r="D23" s="5">
        <v>-17.155999999999999</v>
      </c>
      <c r="E23" s="5">
        <v>1536.6</v>
      </c>
      <c r="F23" s="5">
        <v>-1.0999999999999999E-2</v>
      </c>
      <c r="G23" s="6">
        <v>0.99099999999999999</v>
      </c>
    </row>
    <row r="24" spans="1:21" ht="16.3" thickBot="1">
      <c r="A24" s="14"/>
      <c r="B24" s="7"/>
      <c r="C24" s="8" t="s">
        <v>29</v>
      </c>
      <c r="D24" s="8">
        <v>-0.57499999999999996</v>
      </c>
      <c r="E24" s="8">
        <v>0.998</v>
      </c>
      <c r="F24" s="8">
        <v>-0.57699999999999996</v>
      </c>
      <c r="G24" s="9">
        <v>0.56399999999999995</v>
      </c>
    </row>
    <row r="25" spans="1:21" ht="15.65">
      <c r="A25" s="14"/>
      <c r="B25" s="4" t="s">
        <v>30</v>
      </c>
      <c r="C25" s="5"/>
      <c r="D25" s="5"/>
      <c r="E25" s="5"/>
      <c r="F25" s="5"/>
      <c r="G25" s="6"/>
    </row>
    <row r="26" spans="1:21" ht="15.65">
      <c r="A26" s="14"/>
      <c r="B26" s="4"/>
      <c r="C26" s="5" t="s">
        <v>7</v>
      </c>
      <c r="D26" s="5">
        <v>-1.944</v>
      </c>
      <c r="E26" s="5">
        <v>0.72799999999999998</v>
      </c>
      <c r="F26" s="5">
        <v>-2.6709999999999998</v>
      </c>
      <c r="G26" s="6" t="s">
        <v>31</v>
      </c>
    </row>
    <row r="27" spans="1:21" ht="15.65">
      <c r="A27" s="14"/>
      <c r="B27" s="4"/>
      <c r="C27" s="5" t="s">
        <v>32</v>
      </c>
      <c r="D27" s="5">
        <v>5.7000000000000002E-2</v>
      </c>
      <c r="E27" s="5">
        <v>0.15</v>
      </c>
      <c r="F27" s="5">
        <v>0.38300000000000001</v>
      </c>
      <c r="G27" s="6">
        <v>0.70199999999999996</v>
      </c>
    </row>
    <row r="28" spans="1:21" ht="15.65">
      <c r="A28" s="14"/>
      <c r="B28" s="4"/>
      <c r="C28" s="5" t="s">
        <v>33</v>
      </c>
      <c r="D28" s="5">
        <v>0.77600000000000002</v>
      </c>
      <c r="E28" s="5">
        <v>0.55900000000000005</v>
      </c>
      <c r="F28" s="5">
        <v>1.39</v>
      </c>
      <c r="G28" s="6">
        <v>0.16500000000000001</v>
      </c>
    </row>
    <row r="29" spans="1:21" ht="15.65">
      <c r="A29" s="14"/>
      <c r="B29" s="4"/>
      <c r="C29" s="5" t="s">
        <v>34</v>
      </c>
      <c r="D29" s="5">
        <v>0.441</v>
      </c>
      <c r="E29" s="5">
        <v>0.53500000000000003</v>
      </c>
      <c r="F29" s="5">
        <v>0.82399999999999995</v>
      </c>
      <c r="G29" s="6">
        <v>0.41</v>
      </c>
    </row>
    <row r="30" spans="1:21" ht="16.3" thickBot="1">
      <c r="A30" s="14"/>
      <c r="B30" s="10"/>
      <c r="C30" s="8" t="s">
        <v>35</v>
      </c>
      <c r="D30" s="8">
        <v>-1.9E-2</v>
      </c>
      <c r="E30" s="8">
        <v>2.1999999999999999E-2</v>
      </c>
      <c r="F30" s="8">
        <v>-0.86799999999999999</v>
      </c>
      <c r="G30" s="9">
        <v>0.38600000000000001</v>
      </c>
    </row>
    <row r="31" spans="1:21" ht="15.65">
      <c r="A31" s="14"/>
      <c r="B31" s="4" t="s">
        <v>36</v>
      </c>
      <c r="C31" s="5"/>
      <c r="D31" s="5"/>
      <c r="E31" s="5"/>
      <c r="F31" s="5"/>
      <c r="G31" s="6"/>
    </row>
    <row r="32" spans="1:21" ht="15.65">
      <c r="A32" s="14"/>
      <c r="B32" s="4"/>
      <c r="C32" s="5" t="s">
        <v>7</v>
      </c>
      <c r="D32" s="5">
        <v>-7.3360000000000003</v>
      </c>
      <c r="E32" s="5">
        <v>1.9139999999999999</v>
      </c>
      <c r="F32" s="5">
        <v>-3.8330000000000002</v>
      </c>
      <c r="G32" s="6" t="s">
        <v>37</v>
      </c>
    </row>
    <row r="33" spans="1:7" ht="31.25">
      <c r="A33" s="14"/>
      <c r="B33" s="4"/>
      <c r="C33" s="5" t="s">
        <v>38</v>
      </c>
      <c r="D33" s="5">
        <v>0.11600000000000001</v>
      </c>
      <c r="E33" s="5">
        <v>0.11799999999999999</v>
      </c>
      <c r="F33" s="5">
        <v>0.98499999999999999</v>
      </c>
      <c r="G33" s="6">
        <v>0.34499999999999997</v>
      </c>
    </row>
    <row r="34" spans="1:7" ht="31.25">
      <c r="A34" s="14"/>
      <c r="B34" s="4"/>
      <c r="C34" s="5" t="s">
        <v>39</v>
      </c>
      <c r="D34" s="5">
        <v>0.86399999999999999</v>
      </c>
      <c r="E34" s="5">
        <v>0.307</v>
      </c>
      <c r="F34" s="5">
        <v>2.8130000000000002</v>
      </c>
      <c r="G34" s="6" t="s">
        <v>18</v>
      </c>
    </row>
    <row r="35" spans="1:7" ht="47.55" thickBot="1">
      <c r="A35" s="15"/>
      <c r="B35" s="10"/>
      <c r="C35" s="8" t="s">
        <v>40</v>
      </c>
      <c r="D35" s="8">
        <v>0.55100000000000005</v>
      </c>
      <c r="E35" s="8">
        <v>0.28799999999999998</v>
      </c>
      <c r="F35" s="8">
        <v>1.917</v>
      </c>
      <c r="G35" s="9">
        <v>5.5E-2</v>
      </c>
    </row>
    <row r="36" spans="1:7" ht="15.65">
      <c r="A36" s="18" t="s">
        <v>41</v>
      </c>
      <c r="B36" s="4" t="s">
        <v>6</v>
      </c>
      <c r="C36" s="5"/>
      <c r="D36" s="5"/>
      <c r="E36" s="5"/>
      <c r="F36" s="5"/>
      <c r="G36" s="6"/>
    </row>
    <row r="37" spans="1:7" ht="15.65">
      <c r="A37" s="19"/>
      <c r="B37" s="4"/>
      <c r="C37" s="5" t="s">
        <v>7</v>
      </c>
      <c r="D37" s="5">
        <v>-2.7080000000000002</v>
      </c>
      <c r="E37" s="5">
        <v>1.0329999999999999</v>
      </c>
      <c r="F37" s="5">
        <v>-2.6219999999999999</v>
      </c>
      <c r="G37" s="6" t="s">
        <v>42</v>
      </c>
    </row>
    <row r="38" spans="1:7" ht="15.65">
      <c r="A38" s="19"/>
      <c r="B38" s="4"/>
      <c r="C38" s="5" t="s">
        <v>9</v>
      </c>
      <c r="D38" s="5">
        <v>0.66500000000000004</v>
      </c>
      <c r="E38" s="5">
        <v>1.1080000000000001</v>
      </c>
      <c r="F38" s="5">
        <v>0.6</v>
      </c>
      <c r="G38" s="6">
        <v>0.54800000000000004</v>
      </c>
    </row>
    <row r="39" spans="1:7" ht="15.65">
      <c r="A39" s="19"/>
      <c r="B39" s="4"/>
      <c r="C39" s="5" t="s">
        <v>10</v>
      </c>
      <c r="D39" s="5">
        <v>-14.858000000000001</v>
      </c>
      <c r="E39" s="5">
        <v>1192.8340000000001</v>
      </c>
      <c r="F39" s="5">
        <v>-1.2E-2</v>
      </c>
      <c r="G39" s="6">
        <v>0.99</v>
      </c>
    </row>
    <row r="40" spans="1:7" ht="15.65">
      <c r="A40" s="19"/>
      <c r="B40" s="4"/>
      <c r="C40" s="5" t="s">
        <v>11</v>
      </c>
      <c r="D40" s="5">
        <v>1.9450000000000001</v>
      </c>
      <c r="E40" s="5">
        <v>1.145</v>
      </c>
      <c r="F40" s="5">
        <v>1.69</v>
      </c>
      <c r="G40" s="6">
        <v>9.0999999999999998E-2</v>
      </c>
    </row>
    <row r="41" spans="1:7" ht="15.65">
      <c r="A41" s="19"/>
      <c r="B41" s="4"/>
      <c r="C41" s="5" t="s">
        <v>12</v>
      </c>
      <c r="D41" s="5">
        <v>0.35699999999999998</v>
      </c>
      <c r="E41" s="5">
        <v>1.2709999999999999</v>
      </c>
      <c r="F41" s="5">
        <v>0.28100000000000003</v>
      </c>
      <c r="G41" s="6">
        <v>0.77900000000000003</v>
      </c>
    </row>
    <row r="42" spans="1:7" ht="15.65">
      <c r="A42" s="19"/>
      <c r="B42" s="4"/>
      <c r="C42" s="5" t="s">
        <v>13</v>
      </c>
      <c r="D42" s="5">
        <v>2.7080000000000002</v>
      </c>
      <c r="E42" s="5">
        <v>1.1259999999999999</v>
      </c>
      <c r="F42" s="5">
        <v>2.4060000000000001</v>
      </c>
      <c r="G42" s="6" t="s">
        <v>43</v>
      </c>
    </row>
    <row r="43" spans="1:7" ht="16.3" thickBot="1">
      <c r="A43" s="19"/>
      <c r="B43" s="10"/>
      <c r="C43" s="8" t="s">
        <v>14</v>
      </c>
      <c r="D43" s="8">
        <v>1.504</v>
      </c>
      <c r="E43" s="8">
        <v>1.133</v>
      </c>
      <c r="F43" s="8">
        <v>1.3280000000000001</v>
      </c>
      <c r="G43" s="9">
        <v>0.184</v>
      </c>
    </row>
    <row r="44" spans="1:7" ht="15.65">
      <c r="A44" s="19"/>
      <c r="B44" s="4" t="s">
        <v>15</v>
      </c>
      <c r="C44" s="5"/>
      <c r="D44" s="5"/>
      <c r="E44" s="5"/>
      <c r="F44" s="5"/>
      <c r="G44" s="6"/>
    </row>
    <row r="45" spans="1:7" ht="15.65">
      <c r="A45" s="19"/>
      <c r="B45" s="4"/>
      <c r="C45" s="5" t="s">
        <v>7</v>
      </c>
      <c r="D45" s="5">
        <v>0.372</v>
      </c>
      <c r="E45" s="5">
        <v>1.1859999999999999</v>
      </c>
      <c r="F45" s="5">
        <v>0.313</v>
      </c>
      <c r="G45" s="6">
        <v>0.754</v>
      </c>
    </row>
    <row r="46" spans="1:7" ht="15.65">
      <c r="A46" s="19"/>
      <c r="B46" s="4"/>
      <c r="C46" s="5" t="s">
        <v>17</v>
      </c>
      <c r="D46" s="5">
        <v>-0.44500000000000001</v>
      </c>
      <c r="E46" s="5">
        <v>0.34899999999999998</v>
      </c>
      <c r="F46" s="5">
        <v>-1.2729999999999999</v>
      </c>
      <c r="G46" s="6">
        <v>0.20300000000000001</v>
      </c>
    </row>
    <row r="47" spans="1:7" ht="31.95" thickBot="1">
      <c r="A47" s="19"/>
      <c r="B47" s="10"/>
      <c r="C47" s="8" t="s">
        <v>19</v>
      </c>
      <c r="D47" s="8">
        <v>2E-3</v>
      </c>
      <c r="E47" s="8">
        <v>1E-3</v>
      </c>
      <c r="F47" s="8">
        <v>-2.258</v>
      </c>
      <c r="G47" s="9" t="s">
        <v>44</v>
      </c>
    </row>
    <row r="48" spans="1:7" ht="15.65">
      <c r="A48" s="19"/>
      <c r="B48" s="4" t="s">
        <v>21</v>
      </c>
      <c r="C48" s="5"/>
      <c r="D48" s="5"/>
      <c r="E48" s="5"/>
      <c r="F48" s="5"/>
      <c r="G48" s="6"/>
    </row>
    <row r="49" spans="1:7" ht="15.65">
      <c r="A49" s="19"/>
      <c r="B49" s="4"/>
      <c r="C49" s="5" t="s">
        <v>7</v>
      </c>
      <c r="D49" s="5">
        <v>-37.96</v>
      </c>
      <c r="E49" s="5">
        <v>5199</v>
      </c>
      <c r="F49" s="5">
        <v>-7.0000000000000001E-3</v>
      </c>
      <c r="G49" s="6">
        <v>0.99399999999999999</v>
      </c>
    </row>
    <row r="50" spans="1:7" ht="15.65">
      <c r="A50" s="19"/>
      <c r="B50" s="4"/>
      <c r="C50" s="5" t="s">
        <v>22</v>
      </c>
      <c r="D50" s="5">
        <v>18.399999999999999</v>
      </c>
      <c r="E50" s="5">
        <v>5065</v>
      </c>
      <c r="F50" s="5">
        <v>5.0000000000000001E-3</v>
      </c>
      <c r="G50" s="6">
        <v>0.996</v>
      </c>
    </row>
    <row r="51" spans="1:7" ht="15.65">
      <c r="A51" s="19"/>
      <c r="B51" s="4"/>
      <c r="C51" s="5" t="s">
        <v>23</v>
      </c>
      <c r="D51" s="5">
        <v>-19.100000000000001</v>
      </c>
      <c r="E51" s="5">
        <v>3158</v>
      </c>
      <c r="F51" s="5">
        <v>-6.0000000000000001E-3</v>
      </c>
      <c r="G51" s="6">
        <v>0.995</v>
      </c>
    </row>
    <row r="52" spans="1:7" ht="15.65">
      <c r="A52" s="19"/>
      <c r="B52" s="4"/>
      <c r="C52" s="5" t="s">
        <v>24</v>
      </c>
      <c r="D52" s="5">
        <v>-1.2849999999999999</v>
      </c>
      <c r="E52" s="5">
        <v>4277</v>
      </c>
      <c r="F52" s="5">
        <v>0</v>
      </c>
      <c r="G52" s="6">
        <v>1</v>
      </c>
    </row>
    <row r="53" spans="1:7" ht="15.65">
      <c r="A53" s="19"/>
      <c r="B53" s="4"/>
      <c r="C53" s="5" t="s">
        <v>25</v>
      </c>
      <c r="D53" s="5">
        <v>16.79</v>
      </c>
      <c r="E53" s="5">
        <v>3242</v>
      </c>
      <c r="F53" s="5">
        <v>5.0000000000000001E-3</v>
      </c>
      <c r="G53" s="6">
        <v>0.996</v>
      </c>
    </row>
    <row r="54" spans="1:7" ht="15.65">
      <c r="A54" s="19"/>
      <c r="B54" s="4"/>
      <c r="C54" s="5" t="s">
        <v>26</v>
      </c>
      <c r="D54" s="5">
        <v>36.880000000000003</v>
      </c>
      <c r="E54" s="5">
        <v>5199</v>
      </c>
      <c r="F54" s="5">
        <v>7.0000000000000001E-3</v>
      </c>
      <c r="G54" s="6">
        <v>0.99399999999999999</v>
      </c>
    </row>
    <row r="55" spans="1:7" ht="15.65">
      <c r="A55" s="19"/>
      <c r="B55" s="4"/>
      <c r="C55" s="5" t="s">
        <v>27</v>
      </c>
      <c r="D55" s="5">
        <v>4.0000000000000001E-10</v>
      </c>
      <c r="E55" s="5">
        <v>11230</v>
      </c>
      <c r="F55" s="5">
        <v>0</v>
      </c>
      <c r="G55" s="6">
        <v>1</v>
      </c>
    </row>
    <row r="56" spans="1:7" ht="15.65">
      <c r="A56" s="19"/>
      <c r="B56" s="4"/>
      <c r="C56" s="5" t="s">
        <v>26</v>
      </c>
      <c r="D56" s="5">
        <v>0.246</v>
      </c>
      <c r="E56" s="5">
        <v>1.4890000000000001</v>
      </c>
      <c r="F56" s="5">
        <v>0.16500000000000001</v>
      </c>
      <c r="G56" s="6">
        <v>0.86899999999999999</v>
      </c>
    </row>
    <row r="57" spans="1:7" ht="15.65">
      <c r="A57" s="19"/>
      <c r="B57" s="4"/>
      <c r="C57" s="5" t="s">
        <v>28</v>
      </c>
      <c r="D57" s="5">
        <v>1.6180000000000001</v>
      </c>
      <c r="E57" s="5">
        <v>1.4690000000000001</v>
      </c>
      <c r="F57" s="5">
        <v>1.101</v>
      </c>
      <c r="G57" s="6">
        <v>0.27100000000000002</v>
      </c>
    </row>
    <row r="58" spans="1:7" ht="16.3" thickBot="1">
      <c r="A58" s="19"/>
      <c r="B58" s="10"/>
      <c r="C58" s="8" t="s">
        <v>29</v>
      </c>
      <c r="D58" s="8">
        <v>1.605</v>
      </c>
      <c r="E58" s="8">
        <v>1.0209999999999999</v>
      </c>
      <c r="F58" s="8">
        <v>1.5720000000000001</v>
      </c>
      <c r="G58" s="9">
        <v>0.11600000000000001</v>
      </c>
    </row>
    <row r="59" spans="1:7" ht="15.65">
      <c r="A59" s="19"/>
      <c r="B59" s="4" t="s">
        <v>30</v>
      </c>
      <c r="C59" s="5"/>
      <c r="D59" s="5"/>
      <c r="E59" s="5"/>
      <c r="F59" s="5"/>
      <c r="G59" s="6"/>
    </row>
    <row r="60" spans="1:7" ht="15.65">
      <c r="A60" s="19"/>
      <c r="B60" s="4"/>
      <c r="C60" s="5" t="s">
        <v>7</v>
      </c>
      <c r="D60" s="5">
        <v>-2.484</v>
      </c>
      <c r="E60" s="5">
        <v>0.66700000000000004</v>
      </c>
      <c r="F60" s="5">
        <v>-3.7229999999999999</v>
      </c>
      <c r="G60" s="6" t="s">
        <v>37</v>
      </c>
    </row>
    <row r="61" spans="1:7" ht="15.65">
      <c r="A61" s="19"/>
      <c r="B61" s="4"/>
      <c r="C61" s="5" t="s">
        <v>32</v>
      </c>
      <c r="D61" s="5">
        <v>0.29099999999999998</v>
      </c>
      <c r="E61" s="5">
        <v>0.13700000000000001</v>
      </c>
      <c r="F61" s="5">
        <v>0.21299999999999999</v>
      </c>
      <c r="G61" s="6">
        <v>0.83099999999999996</v>
      </c>
    </row>
    <row r="62" spans="1:7" ht="15.65">
      <c r="A62" s="19"/>
      <c r="B62" s="4"/>
      <c r="C62" s="5" t="s">
        <v>33</v>
      </c>
      <c r="D62" s="5">
        <v>1.2250000000000001</v>
      </c>
      <c r="E62" s="5">
        <v>0.54900000000000004</v>
      </c>
      <c r="F62" s="5">
        <v>2.2320000000000002</v>
      </c>
      <c r="G62" s="6" t="s">
        <v>45</v>
      </c>
    </row>
    <row r="63" spans="1:7" ht="15.65">
      <c r="A63" s="19"/>
      <c r="B63" s="4"/>
      <c r="C63" s="5" t="s">
        <v>34</v>
      </c>
      <c r="D63" s="5">
        <v>1.054</v>
      </c>
      <c r="E63" s="5">
        <v>0.53200000000000003</v>
      </c>
      <c r="F63" s="5">
        <v>1.982</v>
      </c>
      <c r="G63" s="6" t="s">
        <v>46</v>
      </c>
    </row>
    <row r="64" spans="1:7" ht="16.3" thickBot="1">
      <c r="A64" s="19"/>
      <c r="B64" s="10"/>
      <c r="C64" s="8" t="s">
        <v>35</v>
      </c>
      <c r="D64" s="8">
        <v>1E-3</v>
      </c>
      <c r="E64" s="8">
        <v>1.2999999999999999E-2</v>
      </c>
      <c r="F64" s="8">
        <v>0.65600000000000003</v>
      </c>
      <c r="G64" s="9">
        <v>0.51200000000000001</v>
      </c>
    </row>
    <row r="65" spans="1:7" ht="15.65">
      <c r="A65" s="19"/>
      <c r="B65" s="4" t="s">
        <v>36</v>
      </c>
      <c r="C65" s="5"/>
      <c r="D65" s="5"/>
      <c r="E65" s="5"/>
      <c r="F65" s="5"/>
      <c r="G65" s="6"/>
    </row>
    <row r="66" spans="1:7" ht="15.65">
      <c r="A66" s="19"/>
      <c r="B66" s="4"/>
      <c r="C66" s="5" t="s">
        <v>7</v>
      </c>
      <c r="D66" s="5">
        <v>-0.115</v>
      </c>
      <c r="E66" s="5">
        <v>1.5780000000000001</v>
      </c>
      <c r="F66" s="5">
        <v>-7.2999999999999995E-2</v>
      </c>
      <c r="G66" s="6">
        <v>0.94199999999999995</v>
      </c>
    </row>
    <row r="67" spans="1:7" ht="31.25">
      <c r="A67" s="19"/>
      <c r="B67" s="4"/>
      <c r="C67" s="5" t="s">
        <v>38</v>
      </c>
      <c r="D67" s="5">
        <v>-6.5000000000000002E-2</v>
      </c>
      <c r="E67" s="5">
        <v>0.11700000000000001</v>
      </c>
      <c r="F67" s="5">
        <v>-0.55100000000000005</v>
      </c>
      <c r="G67" s="6">
        <v>0.58199999999999996</v>
      </c>
    </row>
    <row r="68" spans="1:7" ht="31.25">
      <c r="A68" s="19"/>
      <c r="B68" s="4"/>
      <c r="C68" s="5" t="s">
        <v>39</v>
      </c>
      <c r="D68" s="5">
        <v>0.18099999999999999</v>
      </c>
      <c r="E68" s="5">
        <v>0.33600000000000002</v>
      </c>
      <c r="F68" s="5">
        <v>0.54</v>
      </c>
      <c r="G68" s="6">
        <v>0.58899999999999997</v>
      </c>
    </row>
    <row r="69" spans="1:7" ht="47.55" thickBot="1">
      <c r="A69" s="20"/>
      <c r="B69" s="10"/>
      <c r="C69" s="8" t="s">
        <v>40</v>
      </c>
      <c r="D69" s="8">
        <v>-0.31900000000000001</v>
      </c>
      <c r="E69" s="8">
        <v>0.27500000000000002</v>
      </c>
      <c r="F69" s="8">
        <v>-1.1579999999999999</v>
      </c>
      <c r="G69" s="9">
        <v>0.247</v>
      </c>
    </row>
  </sheetData>
  <mergeCells count="4">
    <mergeCell ref="A2:A35"/>
    <mergeCell ref="B2:C2"/>
    <mergeCell ref="B10:C10"/>
    <mergeCell ref="A36:A6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SI1 Vegetation Survey</vt:lpstr>
      <vt:lpstr>Table SI2 Infection Prevalence</vt:lpstr>
      <vt:lpstr>Table SI 3 Model Coefficients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 Amaya</dc:creator>
  <cp:lastModifiedBy>Wil Amaya</cp:lastModifiedBy>
  <dcterms:created xsi:type="dcterms:W3CDTF">2025-01-29T08:14:15Z</dcterms:created>
  <dcterms:modified xsi:type="dcterms:W3CDTF">2025-02-07T22:48:38Z</dcterms:modified>
</cp:coreProperties>
</file>