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ropbox (Carnegie Inst. Wash)/VGAB_WorkingPaperCommon/Epigenetics and Chromatin/Additional Files/"/>
    </mc:Choice>
  </mc:AlternateContent>
  <bookViews>
    <workbookView xWindow="18500" yWindow="6680" windowWidth="27640" windowHeight="16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G18" i="1"/>
  <c r="F17" i="1"/>
  <c r="E17" i="1"/>
  <c r="G17" i="1"/>
  <c r="F15" i="1"/>
  <c r="E15" i="1"/>
  <c r="G15" i="1"/>
  <c r="F14" i="1"/>
  <c r="E14" i="1"/>
  <c r="G14" i="1"/>
  <c r="F13" i="1"/>
  <c r="E13" i="1"/>
  <c r="G13" i="1"/>
  <c r="F12" i="1"/>
  <c r="E12" i="1"/>
  <c r="G12" i="1"/>
  <c r="F11" i="1"/>
  <c r="E11" i="1"/>
  <c r="G11" i="1"/>
  <c r="F10" i="1"/>
  <c r="E10" i="1"/>
  <c r="G10" i="1"/>
  <c r="F8" i="1"/>
  <c r="E8" i="1"/>
  <c r="G8" i="1"/>
  <c r="F6" i="1"/>
  <c r="E6" i="1"/>
  <c r="F5" i="1"/>
  <c r="E5" i="1"/>
  <c r="F4" i="1"/>
  <c r="E4" i="1"/>
  <c r="F3" i="1"/>
  <c r="E3" i="1"/>
</calcChain>
</file>

<file path=xl/sharedStrings.xml><?xml version="1.0" encoding="utf-8"?>
<sst xmlns="http://schemas.openxmlformats.org/spreadsheetml/2006/main" count="36" uniqueCount="36">
  <si>
    <t>Supplemental Table S2. The efficiency of Bisulfite conversion based on unmethylated lambda DNA</t>
  </si>
  <si>
    <t>Sample ID</t>
  </si>
  <si>
    <t>Sample Name</t>
  </si>
  <si>
    <t xml:space="preserve"># Uniquely aligned to λ </t>
  </si>
  <si>
    <t xml:space="preserve">% Uniquely aligned to λ </t>
  </si>
  <si>
    <t># Methylated C (λ)</t>
  </si>
  <si>
    <t># Unmethylated C (λ)</t>
  </si>
  <si>
    <t xml:space="preserve">% Conversion (λ) estimate  </t>
  </si>
  <si>
    <t>VG1</t>
  </si>
  <si>
    <t>WT Spg1</t>
  </si>
  <si>
    <t>VG3</t>
  </si>
  <si>
    <t>WT PL1</t>
  </si>
  <si>
    <t>VG5</t>
  </si>
  <si>
    <t>WT L1</t>
  </si>
  <si>
    <t>VG7</t>
  </si>
  <si>
    <t>WT Z1</t>
  </si>
  <si>
    <t>VG911</t>
  </si>
  <si>
    <t>WT P1</t>
  </si>
  <si>
    <t>VG12</t>
  </si>
  <si>
    <t>WT D1</t>
  </si>
  <si>
    <t>VG2</t>
  </si>
  <si>
    <t>WT Spg2</t>
  </si>
  <si>
    <t>VG4</t>
  </si>
  <si>
    <t>WT PL2</t>
  </si>
  <si>
    <t>VG6</t>
  </si>
  <si>
    <t>WT L2</t>
  </si>
  <si>
    <t>VG8</t>
  </si>
  <si>
    <t>WT Z2</t>
  </si>
  <si>
    <t>VG10</t>
  </si>
  <si>
    <t>WT P2</t>
  </si>
  <si>
    <t>VG13</t>
  </si>
  <si>
    <t>WT D2</t>
  </si>
  <si>
    <t>VG24</t>
  </si>
  <si>
    <t>WT Sperm1</t>
  </si>
  <si>
    <t>VG25</t>
  </si>
  <si>
    <t>WT Sperm2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</si>
</sst>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"/>
  </numFmts>
  <fonts count="5" x14ac:knownFonts="1">
    <font>
      <sz val="12"/>
      <color theme="1"/>
      <name val="Calibri"/>
      <family val="2"/>
      <scheme val="minor"/>
    </font>
    <font>
      <b/>
      <sz val="12"/>
      <name val="Arial"/>
    </font>
    <font>
      <sz val="12"/>
      <name val="Arial"/>
    </font>
    <font>
      <sz val="12"/>
      <color theme="1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21" sqref="A21"/>
    </sheetView>
  </sheetViews>
  <sheetFormatPr baseColWidth="10" defaultRowHeight="16" x14ac:dyDescent="0.2"/>
  <cols>
    <col min="3" max="3" width="14.6640625" customWidth="1"/>
    <col min="4" max="4" width="14" customWidth="1"/>
    <col min="5" max="5" width="14.33203125" customWidth="1"/>
    <col min="6" max="6" width="15.6640625" customWidth="1"/>
    <col min="7" max="7" width="18.1640625" customWidth="1"/>
  </cols>
  <sheetData>
    <row r="1" spans="1:7" x14ac:dyDescent="0.2">
      <c r="A1" s="1" t="s">
        <v>0</v>
      </c>
      <c r="B1" s="1"/>
      <c r="C1" s="2"/>
      <c r="D1" s="2"/>
      <c r="E1" s="2"/>
      <c r="F1" s="2"/>
      <c r="G1" s="3"/>
    </row>
    <row r="2" spans="1:7" ht="65" thickBo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7" thickTop="1" x14ac:dyDescent="0.2">
      <c r="A3" s="5" t="s">
        <v>8</v>
      </c>
      <c r="B3" s="6" t="s">
        <v>9</v>
      </c>
      <c r="C3" s="7">
        <v>1844690</v>
      </c>
      <c r="D3" s="8">
        <v>1</v>
      </c>
      <c r="E3" s="6">
        <f xml:space="preserve"> 56070 + 62965 + 123489</f>
        <v>242524</v>
      </c>
      <c r="F3" s="6">
        <f>22149944 + 22936055 +40608940</f>
        <v>85694939</v>
      </c>
      <c r="G3" s="9">
        <v>99.717789999999994</v>
      </c>
    </row>
    <row r="4" spans="1:7" x14ac:dyDescent="0.2">
      <c r="A4" s="5" t="s">
        <v>10</v>
      </c>
      <c r="B4" s="6" t="s">
        <v>11</v>
      </c>
      <c r="C4" s="7">
        <v>1542003</v>
      </c>
      <c r="D4" s="5">
        <v>0.8</v>
      </c>
      <c r="E4" s="6">
        <f xml:space="preserve"> 38722 + 44046 +87355</f>
        <v>170123</v>
      </c>
      <c r="F4" s="6">
        <f>18099563 + 18783138 + 34364612</f>
        <v>71247313</v>
      </c>
      <c r="G4" s="9">
        <v>99.761790000000005</v>
      </c>
    </row>
    <row r="5" spans="1:7" x14ac:dyDescent="0.2">
      <c r="A5" s="5" t="s">
        <v>12</v>
      </c>
      <c r="B5" s="6" t="s">
        <v>13</v>
      </c>
      <c r="C5" s="7">
        <v>855832</v>
      </c>
      <c r="D5" s="5">
        <v>0.5</v>
      </c>
      <c r="E5" s="6">
        <f xml:space="preserve"> 26642 + 29076 +53317</f>
        <v>109035</v>
      </c>
      <c r="F5" s="6">
        <f>10783188 + 11071508 + 18150403</f>
        <v>40005099</v>
      </c>
      <c r="G5" s="9">
        <v>99.728189999999998</v>
      </c>
    </row>
    <row r="6" spans="1:7" x14ac:dyDescent="0.2">
      <c r="A6" s="5" t="s">
        <v>14</v>
      </c>
      <c r="B6" s="6" t="s">
        <v>15</v>
      </c>
      <c r="C6" s="7">
        <v>841290</v>
      </c>
      <c r="D6" s="5">
        <v>0.5</v>
      </c>
      <c r="E6" s="6">
        <f xml:space="preserve"> 22120 + 24525 + 44301</f>
        <v>90946</v>
      </c>
      <c r="F6" s="6">
        <f>10444239 + 10717798 + 17760372</f>
        <v>38922409</v>
      </c>
      <c r="G6" s="9">
        <v>99.76688</v>
      </c>
    </row>
    <row r="7" spans="1:7" x14ac:dyDescent="0.2">
      <c r="A7" s="5" t="s">
        <v>16</v>
      </c>
      <c r="B7" s="6" t="s">
        <v>17</v>
      </c>
      <c r="C7" s="7"/>
      <c r="D7" s="10"/>
      <c r="E7" s="10"/>
      <c r="F7" s="10"/>
      <c r="G7" s="9"/>
    </row>
    <row r="8" spans="1:7" x14ac:dyDescent="0.2">
      <c r="A8" s="5" t="s">
        <v>18</v>
      </c>
      <c r="B8" s="6" t="s">
        <v>19</v>
      </c>
      <c r="C8" s="7">
        <v>1020405</v>
      </c>
      <c r="D8" s="5">
        <v>0.5</v>
      </c>
      <c r="E8" s="6">
        <f xml:space="preserve"> 27222 +29495 + 49333</f>
        <v>106050</v>
      </c>
      <c r="F8" s="6">
        <f>13470008 +13746574 + 21265139</f>
        <v>48481721</v>
      </c>
      <c r="G8" s="9">
        <f>100*(F8/(E8+F8))</f>
        <v>99.781735202464844</v>
      </c>
    </row>
    <row r="9" spans="1:7" x14ac:dyDescent="0.2">
      <c r="A9" s="5"/>
      <c r="B9" s="6"/>
      <c r="C9" s="6"/>
      <c r="D9" s="6"/>
      <c r="E9" s="6"/>
      <c r="F9" s="6"/>
      <c r="G9" s="9"/>
    </row>
    <row r="10" spans="1:7" x14ac:dyDescent="0.2">
      <c r="A10" s="5" t="s">
        <v>20</v>
      </c>
      <c r="B10" s="6" t="s">
        <v>21</v>
      </c>
      <c r="C10" s="7">
        <v>1279974</v>
      </c>
      <c r="D10" s="8">
        <v>0.7</v>
      </c>
      <c r="E10" s="6">
        <f xml:space="preserve"> 35872 +39546 + 71836</f>
        <v>147254</v>
      </c>
      <c r="F10" s="6">
        <f>16167663 +16632113 + 27994230</f>
        <v>60794006</v>
      </c>
      <c r="G10" s="9">
        <f t="shared" ref="G10:G14" si="0">100*(F10/(E10+F10))</f>
        <v>99.758367319612361</v>
      </c>
    </row>
    <row r="11" spans="1:7" x14ac:dyDescent="0.2">
      <c r="A11" s="5" t="s">
        <v>22</v>
      </c>
      <c r="B11" s="6" t="s">
        <v>23</v>
      </c>
      <c r="C11" s="7">
        <v>1311948</v>
      </c>
      <c r="D11" s="8">
        <v>0.7</v>
      </c>
      <c r="E11" s="6">
        <f xml:space="preserve">  37957 +41235 + 76415</f>
        <v>155607</v>
      </c>
      <c r="F11" s="6">
        <f>16025422 +16469790 + 28047659</f>
        <v>60542871</v>
      </c>
      <c r="G11" s="9">
        <f t="shared" si="0"/>
        <v>99.743639370990493</v>
      </c>
    </row>
    <row r="12" spans="1:7" x14ac:dyDescent="0.2">
      <c r="A12" s="5" t="s">
        <v>24</v>
      </c>
      <c r="B12" s="6" t="s">
        <v>25</v>
      </c>
      <c r="C12" s="7">
        <v>1257963</v>
      </c>
      <c r="D12" s="8">
        <v>0.7</v>
      </c>
      <c r="E12" s="6">
        <f xml:space="preserve">  34619 +38657 + 72117</f>
        <v>145393</v>
      </c>
      <c r="F12" s="6">
        <f>15196364 +15694522 + 27348843</f>
        <v>58239729</v>
      </c>
      <c r="G12" s="9">
        <f t="shared" si="0"/>
        <v>99.750975942124427</v>
      </c>
    </row>
    <row r="13" spans="1:7" x14ac:dyDescent="0.2">
      <c r="A13" s="5" t="s">
        <v>26</v>
      </c>
      <c r="B13" s="6" t="s">
        <v>27</v>
      </c>
      <c r="C13" s="7">
        <v>966649</v>
      </c>
      <c r="D13" s="8">
        <v>0.7</v>
      </c>
      <c r="E13" s="6">
        <f xml:space="preserve">  30440 +32477 + 59313</f>
        <v>122230</v>
      </c>
      <c r="F13" s="6">
        <f>11768036 +12120285 + 20676128</f>
        <v>44564449</v>
      </c>
      <c r="G13" s="9">
        <f t="shared" si="0"/>
        <v>99.726473296438073</v>
      </c>
    </row>
    <row r="14" spans="1:7" x14ac:dyDescent="0.2">
      <c r="A14" s="5" t="s">
        <v>28</v>
      </c>
      <c r="B14" s="6" t="s">
        <v>29</v>
      </c>
      <c r="C14" s="7">
        <v>612841</v>
      </c>
      <c r="D14" s="8">
        <v>0.3</v>
      </c>
      <c r="E14" s="6">
        <f xml:space="preserve">  18122 +19610 + 35771</f>
        <v>73503</v>
      </c>
      <c r="F14" s="6">
        <f>7238092 +7453525 + 12958190</f>
        <v>27649807</v>
      </c>
      <c r="G14" s="9">
        <f t="shared" si="0"/>
        <v>99.734869321159707</v>
      </c>
    </row>
    <row r="15" spans="1:7" x14ac:dyDescent="0.2">
      <c r="A15" s="5" t="s">
        <v>30</v>
      </c>
      <c r="B15" s="6" t="s">
        <v>31</v>
      </c>
      <c r="C15" s="7">
        <v>1122430</v>
      </c>
      <c r="D15" s="8">
        <v>0.6</v>
      </c>
      <c r="E15" s="6">
        <f xml:space="preserve">  29743 +32666 +  56078</f>
        <v>118487</v>
      </c>
      <c r="F15" s="6">
        <f>14479155 +14825428 + 23709706</f>
        <v>53014289</v>
      </c>
      <c r="G15" s="9">
        <f>100*(F15/(E15+F15))</f>
        <v>99.776998288212909</v>
      </c>
    </row>
    <row r="16" spans="1:7" x14ac:dyDescent="0.2">
      <c r="A16" s="5"/>
      <c r="B16" s="6"/>
      <c r="C16" s="7"/>
      <c r="D16" s="8"/>
      <c r="E16" s="6"/>
      <c r="F16" s="6"/>
      <c r="G16" s="9"/>
    </row>
    <row r="17" spans="1:7" x14ac:dyDescent="0.2">
      <c r="A17" s="5" t="s">
        <v>32</v>
      </c>
      <c r="B17" s="6" t="s">
        <v>33</v>
      </c>
      <c r="C17" s="10">
        <v>234603</v>
      </c>
      <c r="D17" s="11">
        <v>0.3</v>
      </c>
      <c r="E17" s="6">
        <f xml:space="preserve"> 8332 +9506+ 19474</f>
        <v>37312</v>
      </c>
      <c r="F17" s="6">
        <f>2925312 + 3022329 +5239473</f>
        <v>11187114</v>
      </c>
      <c r="G17" s="9">
        <f>100*(F17/(E17+F17))</f>
        <v>99.667582110657591</v>
      </c>
    </row>
    <row r="18" spans="1:7" x14ac:dyDescent="0.2">
      <c r="A18" s="5" t="s">
        <v>34</v>
      </c>
      <c r="B18" s="12" t="s">
        <v>35</v>
      </c>
      <c r="C18" s="6">
        <v>193328</v>
      </c>
      <c r="D18" s="6">
        <v>0.3</v>
      </c>
      <c r="E18" s="6">
        <f xml:space="preserve"> 8254 +8616+  16686</f>
        <v>33556</v>
      </c>
      <c r="F18" s="6">
        <f>2388643 + 2459731 +4207834</f>
        <v>9056208</v>
      </c>
      <c r="G18" s="9">
        <f>100*(F18/(E18+F18))</f>
        <v>99.630837500291534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Bortvin</dc:creator>
  <cp:lastModifiedBy>Alex Bortvin</cp:lastModifiedBy>
  <dcterms:created xsi:type="dcterms:W3CDTF">2018-03-16T14:40:50Z</dcterms:created>
  <dcterms:modified xsi:type="dcterms:W3CDTF">2018-03-16T14:41:49Z</dcterms:modified>
</cp:coreProperties>
</file>