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823"/>
  <workbookPr showInkAnnotation="0" autoCompressPictures="0"/>
  <bookViews>
    <workbookView xWindow="2340" yWindow="1440" windowWidth="23180" windowHeight="15320" tabRatio="500" activeTab="2"/>
  </bookViews>
  <sheets>
    <sheet name="Table 1" sheetId="1" r:id="rId1"/>
    <sheet name="Supplemental Table 1" sheetId="3" r:id="rId2"/>
    <sheet name="Supplemental Table 2" sheetId="2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3" i="1" l="1"/>
  <c r="G13" i="1"/>
  <c r="I13" i="1"/>
  <c r="I9" i="1"/>
  <c r="I11" i="1"/>
  <c r="I10" i="1"/>
  <c r="I8" i="1"/>
  <c r="I7" i="1"/>
  <c r="I6" i="1"/>
  <c r="I5" i="1"/>
  <c r="I4" i="1"/>
  <c r="I3" i="1"/>
  <c r="I2" i="1"/>
  <c r="E11" i="1"/>
  <c r="E10" i="1"/>
  <c r="E3" i="1"/>
  <c r="F9" i="1"/>
  <c r="F8" i="1"/>
  <c r="F3" i="1"/>
  <c r="F2" i="1"/>
  <c r="F13" i="1"/>
</calcChain>
</file>

<file path=xl/sharedStrings.xml><?xml version="1.0" encoding="utf-8"?>
<sst xmlns="http://schemas.openxmlformats.org/spreadsheetml/2006/main" count="237" uniqueCount="98">
  <si>
    <t>HCV</t>
  </si>
  <si>
    <t>first run</t>
  </si>
  <si>
    <t>reload #1</t>
  </si>
  <si>
    <t>reload #2</t>
  </si>
  <si>
    <t>reload #3</t>
  </si>
  <si>
    <t>Total reads</t>
  </si>
  <si>
    <t>Pass reads</t>
  </si>
  <si>
    <t>Fail reads</t>
  </si>
  <si>
    <t>Run time (min)</t>
  </si>
  <si>
    <t>Run #</t>
  </si>
  <si>
    <t># of Active Pores</t>
  </si>
  <si>
    <t>Pass / fail rate</t>
  </si>
  <si>
    <t>TOTAL</t>
  </si>
  <si>
    <t>CHIKV</t>
  </si>
  <si>
    <t>Chik1</t>
  </si>
  <si>
    <t>Ebola1</t>
  </si>
  <si>
    <t>Ebola2</t>
  </si>
  <si>
    <t>HepC1</t>
  </si>
  <si>
    <t>EBOV</t>
  </si>
  <si>
    <t>Flow Cell #</t>
  </si>
  <si>
    <t># of aligned reads</t>
  </si>
  <si>
    <t xml:space="preserve"> </t>
  </si>
  <si>
    <t>455           [126-1,477]</t>
  </si>
  <si>
    <t>358           [220-672]</t>
  </si>
  <si>
    <t>572           [318-792]</t>
  </si>
  <si>
    <t>452           [126-1,477]</t>
  </si>
  <si>
    <t>24.3%           (8-49%)</t>
  </si>
  <si>
    <t>22.3%           (8-48%)</t>
  </si>
  <si>
    <t>33.1%           (24-46%)</t>
  </si>
  <si>
    <t>22.0%           (12-43%)</t>
  </si>
  <si>
    <t>20.6%           (8-49%)</t>
  </si>
  <si>
    <t>456                 [189-1,430]</t>
  </si>
  <si>
    <t>MetaPORE Parameters</t>
  </si>
  <si>
    <t>Mode</t>
  </si>
  <si>
    <t>Platform</t>
  </si>
  <si>
    <t>Word Size</t>
  </si>
  <si>
    <t>viral</t>
  </si>
  <si>
    <t>nt</t>
  </si>
  <si>
    <t>BLASTn</t>
  </si>
  <si>
    <t>MegaBLAST</t>
  </si>
  <si>
    <t>racked server*</t>
  </si>
  <si>
    <t>laptop**</t>
  </si>
  <si>
    <r>
      <t>Average Processing Times Per Batch (200 FAST5 files)</t>
    </r>
    <r>
      <rPr>
        <b/>
        <vertAlign val="superscript"/>
        <sz val="10"/>
        <color theme="1"/>
        <rFont val="Arial"/>
      </rPr>
      <t>¶</t>
    </r>
  </si>
  <si>
    <t>*4xAMD Opteron 6380 (2.5 GHz) CPU, 64 cores, 512 GB RAM, 8x1 TB SSD RAID0 storage, 16 simultaneous threads per batch</t>
  </si>
  <si>
    <t>**Intel Core i7-4800MQ (2.7 GHz), 4 cores, 32 GB RAM, 1 TB SSD storage, 2 simultaneous threads per batch</t>
  </si>
  <si>
    <t>Sensitivity</t>
  </si>
  <si>
    <t>% of EBOV reads detected</t>
  </si>
  <si>
    <t>Target Virus</t>
  </si>
  <si>
    <t>*based on average pairwise identity of aligned viral reads to the most closely matched reference sequence</t>
  </si>
  <si>
    <t>99% (98 of 99)</t>
  </si>
  <si>
    <t>93% (92 of 99)</t>
  </si>
  <si>
    <t>44% (44 of 99)</t>
  </si>
  <si>
    <t>Alignment algorithm</t>
  </si>
  <si>
    <t>Table S2 - Word count optimization for MegaBLAST</t>
  </si>
  <si>
    <t>Table S2. MetaPORE performance according to computer system and alignment mode</t>
  </si>
  <si>
    <t>Exp / Sample</t>
  </si>
  <si>
    <t>Table 1. Flow cell run data. Abbreviations: Exp, experiment; CHIKV, chikungunya virus; EBOV, Ebola virus; HCV, hepatitis C virus</t>
  </si>
  <si>
    <t>Avg read length [range], bp</t>
  </si>
  <si>
    <t>Avg  read error rate*</t>
  </si>
  <si>
    <t>Table S1. Optimization of word count for MegaBLAST alignment to the NCBI nt reference database</t>
  </si>
  <si>
    <t>*8 simultaneous threads</t>
  </si>
  <si>
    <t>**2 simultaneous threads</t>
  </si>
  <si>
    <t>11 (default)</t>
  </si>
  <si>
    <t>28 (default)</t>
  </si>
  <si>
    <t>Target virus</t>
  </si>
  <si>
    <r>
      <rPr>
        <vertAlign val="superscript"/>
        <sz val="10"/>
        <color theme="1"/>
        <rFont val="Arial"/>
      </rPr>
      <t>¶</t>
    </r>
    <r>
      <rPr>
        <sz val="10"/>
        <color theme="1"/>
        <rFont val="Arial"/>
        <family val="2"/>
      </rPr>
      <t>4xAMD Opteron 6380 (2.5 GHz) CPU, 64 cores, 512 GB RAM, 24 TB 7200 rpm HD RAID0 storag</t>
    </r>
  </si>
  <si>
    <r>
      <t>Platform</t>
    </r>
    <r>
      <rPr>
        <b/>
        <vertAlign val="superscript"/>
        <sz val="10"/>
        <color theme="1"/>
        <rFont val="Arial"/>
      </rPr>
      <t>¶</t>
    </r>
  </si>
  <si>
    <t>100% (196 of 196)</t>
  </si>
  <si>
    <t>19% (37 of 196)</t>
  </si>
  <si>
    <t>51% (100 of 196)</t>
  </si>
  <si>
    <t>68% (133 of 196)</t>
  </si>
  <si>
    <t>85% (167 of 196)</t>
  </si>
  <si>
    <t>87% (170 of 196)</t>
  </si>
  <si>
    <t>90% (176 of 196)</t>
  </si>
  <si>
    <t>90% (177 of 196)</t>
  </si>
  <si>
    <t>91% (178 of 196)</t>
  </si>
  <si>
    <t>91% (179 of 196)</t>
  </si>
  <si>
    <t>Alignment time (min:sec)</t>
  </si>
  <si>
    <t>Read Extraction (h:min:sec)</t>
  </si>
  <si>
    <t>Pre-processing (h:min:sec)</t>
  </si>
  <si>
    <t>Human Subtraction (h:min:sec)</t>
  </si>
  <si>
    <t>Total time (h:min:sec)</t>
  </si>
  <si>
    <r>
      <rPr>
        <vertAlign val="superscript"/>
        <sz val="10"/>
        <color theme="1"/>
        <rFont val="Arial"/>
      </rPr>
      <t>¶</t>
    </r>
    <r>
      <rPr>
        <sz val="10"/>
        <color theme="1"/>
        <rFont val="Arial"/>
        <family val="2"/>
      </rPr>
      <t>processing times represent comparative average times to process a full batch of 200 FAST5 files and are not indicative of real-time MetaPORE performance</t>
    </r>
  </si>
  <si>
    <t>racked server**</t>
  </si>
  <si>
    <t>100% (98 of 98)</t>
  </si>
  <si>
    <t>99% (97 of 98)</t>
  </si>
  <si>
    <t>70% (69 of 98)</t>
  </si>
  <si>
    <t>44% (44 of 98)</t>
  </si>
  <si>
    <r>
      <t>Alignment to NT database (h:min:sec)</t>
    </r>
    <r>
      <rPr>
        <b/>
        <vertAlign val="superscript"/>
        <sz val="10"/>
        <color theme="1"/>
        <rFont val="Arial"/>
      </rPr>
      <t>Δ</t>
    </r>
  </si>
  <si>
    <r>
      <t>Alignment to viral database (h:min:sec)</t>
    </r>
    <r>
      <rPr>
        <b/>
        <vertAlign val="superscript"/>
        <sz val="10"/>
        <color theme="1"/>
        <rFont val="Arial"/>
      </rPr>
      <t>Δ</t>
    </r>
  </si>
  <si>
    <r>
      <rPr>
        <vertAlign val="superscript"/>
        <sz val="10"/>
        <color theme="1"/>
        <rFont val="Arial"/>
      </rPr>
      <t>Δ</t>
    </r>
    <r>
      <rPr>
        <sz val="10"/>
        <color theme="1"/>
        <rFont val="Arial"/>
        <family val="2"/>
      </rPr>
      <t>default</t>
    </r>
    <r>
      <rPr>
        <vertAlign val="superscript"/>
        <sz val="10"/>
        <color theme="1"/>
        <rFont val="Arial"/>
      </rPr>
      <t xml:space="preserve"> </t>
    </r>
    <r>
      <rPr>
        <sz val="10"/>
        <color theme="1"/>
        <rFont val="Arial"/>
        <family val="2"/>
      </rPr>
      <t>BLASTn or MegaBLAST e-value cutoff of 10</t>
    </r>
  </si>
  <si>
    <r>
      <t>% of viral reads detected</t>
    </r>
    <r>
      <rPr>
        <b/>
        <vertAlign val="superscript"/>
        <sz val="10"/>
        <color theme="1"/>
        <rFont val="Arial"/>
      </rPr>
      <t>Δ</t>
    </r>
  </si>
  <si>
    <r>
      <rPr>
        <vertAlign val="superscript"/>
        <sz val="10"/>
        <color theme="1"/>
        <rFont val="Arial"/>
      </rPr>
      <t>Δ</t>
    </r>
    <r>
      <rPr>
        <sz val="10"/>
        <color theme="1"/>
        <rFont val="Arial"/>
        <family val="2"/>
      </rPr>
      <t>BLASTn or MegaBLAST e-value cutoff of 10</t>
    </r>
    <r>
      <rPr>
        <vertAlign val="superscript"/>
        <sz val="10"/>
        <color theme="1"/>
        <rFont val="Arial"/>
      </rPr>
      <t>-5</t>
    </r>
  </si>
  <si>
    <t>0:00:07</t>
  </si>
  <si>
    <t>0:01:25</t>
  </si>
  <si>
    <r>
      <t>0:00:14</t>
    </r>
    <r>
      <rPr>
        <vertAlign val="superscript"/>
        <sz val="10"/>
        <color theme="1"/>
        <rFont val="Arial"/>
      </rPr>
      <t>§</t>
    </r>
  </si>
  <si>
    <r>
      <t>0:02:13</t>
    </r>
    <r>
      <rPr>
        <vertAlign val="superscript"/>
        <sz val="10"/>
        <color theme="1"/>
        <rFont val="Arial"/>
      </rPr>
      <t>§</t>
    </r>
  </si>
  <si>
    <r>
      <rPr>
        <vertAlign val="superscript"/>
        <sz val="10"/>
        <color theme="1"/>
        <rFont val="Arial"/>
      </rPr>
      <t>§</t>
    </r>
    <r>
      <rPr>
        <sz val="10"/>
        <color theme="1"/>
        <rFont val="Arial"/>
        <family val="2"/>
      </rPr>
      <t>alignment of identified viral reads from the previous step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</si>
</sst>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u/>
      <sz val="10"/>
      <color theme="1"/>
      <name val="Arial"/>
    </font>
    <font>
      <vertAlign val="superscript"/>
      <sz val="10"/>
      <color theme="1"/>
      <name val="Arial"/>
    </font>
    <font>
      <b/>
      <vertAlign val="superscript"/>
      <sz val="10"/>
      <color theme="1"/>
      <name val="Arial"/>
    </font>
    <font>
      <b/>
      <u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3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4" fillId="0" borderId="0" xfId="0" applyFont="1"/>
    <xf numFmtId="0" fontId="0" fillId="0" borderId="0" xfId="0" applyNumberFormat="1" applyAlignment="1">
      <alignment wrapText="1"/>
    </xf>
    <xf numFmtId="0" fontId="4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64" fontId="0" fillId="0" borderId="0" xfId="0" applyNumberFormat="1"/>
    <xf numFmtId="47" fontId="0" fillId="0" borderId="0" xfId="0" quotePrefix="1" applyNumberFormat="1"/>
    <xf numFmtId="0" fontId="0" fillId="0" borderId="0" xfId="0" quotePrefix="1"/>
    <xf numFmtId="10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left" vertical="center" wrapText="1"/>
    </xf>
    <xf numFmtId="20" fontId="4" fillId="0" borderId="0" xfId="0" applyNumberFormat="1" applyFont="1" applyAlignment="1">
      <alignment horizontal="left" vertical="center" wrapText="1"/>
    </xf>
    <xf numFmtId="45" fontId="4" fillId="0" borderId="0" xfId="0" applyNumberFormat="1" applyFont="1" applyAlignment="1">
      <alignment horizontal="left" vertical="center" wrapText="1"/>
    </xf>
    <xf numFmtId="21" fontId="4" fillId="0" borderId="0" xfId="0" applyNumberFormat="1" applyFont="1" applyAlignment="1">
      <alignment horizontal="left" vertical="center" wrapText="1"/>
    </xf>
    <xf numFmtId="0" fontId="4" fillId="0" borderId="0" xfId="0" quotePrefix="1" applyFont="1" applyAlignment="1">
      <alignment horizontal="left" vertical="center" wrapText="1"/>
    </xf>
    <xf numFmtId="0" fontId="0" fillId="0" borderId="0" xfId="0" applyFill="1"/>
    <xf numFmtId="164" fontId="0" fillId="0" borderId="0" xfId="0" applyNumberFormat="1" applyFill="1"/>
    <xf numFmtId="0" fontId="0" fillId="0" borderId="0" xfId="0" quotePrefix="1" applyFill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5" fontId="4" fillId="0" borderId="0" xfId="0" quotePrefix="1" applyNumberFormat="1" applyFont="1" applyAlignment="1">
      <alignment horizontal="left" vertical="center" wrapText="1"/>
    </xf>
    <xf numFmtId="21" fontId="4" fillId="0" borderId="0" xfId="0" quotePrefix="1" applyNumberFormat="1" applyFont="1" applyAlignment="1">
      <alignment horizontal="left" vertical="center" wrapText="1"/>
    </xf>
  </cellXfs>
  <cellStyles count="297">
    <cellStyle name="Followed Hyperlink" xfId="66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4" builtinId="9" hidden="1"/>
    <cellStyle name="Followed Hyperlink" xfId="62" builtinId="9" hidden="1"/>
    <cellStyle name="Followed Hyperlink" xfId="54" builtinId="9" hidden="1"/>
    <cellStyle name="Followed Hyperlink" xfId="46" builtinId="9" hidden="1"/>
    <cellStyle name="Followed Hyperlink" xfId="38" builtinId="9" hidden="1"/>
    <cellStyle name="Followed Hyperlink" xfId="30" builtinId="9" hidden="1"/>
    <cellStyle name="Followed Hyperlink" xfId="22" builtinId="9" hidden="1"/>
    <cellStyle name="Followed Hyperlink" xfId="10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Hyperlink" xfId="49" builtinId="8" hidden="1"/>
    <cellStyle name="Hyperlink" xfId="51" builtinId="8" hidden="1"/>
    <cellStyle name="Hyperlink" xfId="53" builtinId="8" hidden="1"/>
    <cellStyle name="Hyperlink" xfId="57" builtinId="8" hidden="1"/>
    <cellStyle name="Hyperlink" xfId="59" builtinId="8" hidden="1"/>
    <cellStyle name="Hyperlink" xfId="61" builtinId="8" hidden="1"/>
    <cellStyle name="Hyperlink" xfId="65" builtinId="8" hidden="1"/>
    <cellStyle name="Hyperlink" xfId="63" builtinId="8" hidden="1"/>
    <cellStyle name="Hyperlink" xfId="55" builtinId="8" hidden="1"/>
    <cellStyle name="Hyperlink" xfId="47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31" builtinId="8" hidden="1"/>
    <cellStyle name="Hyperlink" xfId="9" builtinId="8" hidden="1"/>
    <cellStyle name="Hyperlink" xfId="11" builtinId="8" hidden="1"/>
    <cellStyle name="Hyperlink" xfId="13" builtinId="8" hidden="1"/>
    <cellStyle name="Hyperlink" xfId="17" builtinId="8" hidden="1"/>
    <cellStyle name="Hyperlink" xfId="19" builtinId="8" hidden="1"/>
    <cellStyle name="Hyperlink" xfId="15" builtinId="8" hidden="1"/>
    <cellStyle name="Hyperlink" xfId="5" builtinId="8" hidden="1"/>
    <cellStyle name="Hyperlink" xfId="7" builtinId="8" hidden="1"/>
    <cellStyle name="Hyperlink" xfId="3" builtinId="8" hidden="1"/>
    <cellStyle name="Hyperlink" xfId="1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activeCell="G28" sqref="G28"/>
    </sheetView>
  </sheetViews>
  <sheetFormatPr baseColWidth="10" defaultColWidth="11" defaultRowHeight="15" x14ac:dyDescent="0"/>
  <cols>
    <col min="1" max="1" width="7.5" customWidth="1"/>
    <col min="2" max="2" width="5.6640625" customWidth="1"/>
    <col min="3" max="3" width="7.5" customWidth="1"/>
    <col min="4" max="4" width="6.33203125" customWidth="1"/>
    <col min="5" max="5" width="5.1640625" customWidth="1"/>
    <col min="6" max="6" width="7.1640625" customWidth="1"/>
    <col min="7" max="7" width="6" customWidth="1"/>
    <col min="8" max="8" width="7.5" customWidth="1"/>
    <col min="9" max="9" width="5.6640625" customWidth="1"/>
    <col min="10" max="10" width="6.33203125" customWidth="1"/>
    <col min="11" max="11" width="7.1640625" customWidth="1"/>
    <col min="12" max="12" width="10.5" customWidth="1"/>
    <col min="13" max="13" width="9.1640625" customWidth="1"/>
    <col min="14" max="14" width="17" customWidth="1"/>
  </cols>
  <sheetData>
    <row r="1" spans="1:14" ht="48">
      <c r="A1" s="13" t="s">
        <v>55</v>
      </c>
      <c r="B1" s="13" t="s">
        <v>19</v>
      </c>
      <c r="C1" s="13" t="s">
        <v>9</v>
      </c>
      <c r="D1" s="13" t="s">
        <v>10</v>
      </c>
      <c r="E1" s="13" t="s">
        <v>8</v>
      </c>
      <c r="F1" s="13" t="s">
        <v>5</v>
      </c>
      <c r="G1" s="14" t="s">
        <v>6</v>
      </c>
      <c r="H1" s="14" t="s">
        <v>7</v>
      </c>
      <c r="I1" s="14" t="s">
        <v>11</v>
      </c>
      <c r="J1" s="14" t="s">
        <v>47</v>
      </c>
      <c r="K1" s="14" t="s">
        <v>20</v>
      </c>
      <c r="L1" s="13" t="s">
        <v>57</v>
      </c>
      <c r="M1" s="13" t="s">
        <v>58</v>
      </c>
    </row>
    <row r="2" spans="1:14" ht="29" customHeight="1">
      <c r="A2" s="4" t="s">
        <v>14</v>
      </c>
      <c r="B2" s="4">
        <v>1</v>
      </c>
      <c r="C2" s="4" t="s">
        <v>1</v>
      </c>
      <c r="D2" s="5">
        <v>345</v>
      </c>
      <c r="E2" s="5">
        <v>137.55000000000001</v>
      </c>
      <c r="F2" s="5">
        <f>SUM(G2:H2)</f>
        <v>19452</v>
      </c>
      <c r="G2" s="6">
        <v>5139</v>
      </c>
      <c r="H2" s="6">
        <v>14313</v>
      </c>
      <c r="I2" s="7">
        <f>+G2/H2</f>
        <v>0.35904422552923915</v>
      </c>
      <c r="J2" s="7" t="s">
        <v>13</v>
      </c>
      <c r="K2" s="6">
        <v>556</v>
      </c>
      <c r="L2" s="10" t="s">
        <v>22</v>
      </c>
      <c r="M2" s="10" t="s">
        <v>30</v>
      </c>
    </row>
    <row r="3" spans="1:14" ht="29" customHeight="1">
      <c r="A3" s="4" t="s">
        <v>15</v>
      </c>
      <c r="B3" s="4">
        <v>1</v>
      </c>
      <c r="C3" s="4" t="s">
        <v>1</v>
      </c>
      <c r="D3" s="5">
        <v>105</v>
      </c>
      <c r="E3" s="5">
        <f>61313/60</f>
        <v>1021.8833333333333</v>
      </c>
      <c r="F3" s="5">
        <f>SUM(G3:H3)</f>
        <v>13090</v>
      </c>
      <c r="G3" s="6">
        <v>1831</v>
      </c>
      <c r="H3" s="6">
        <v>11259</v>
      </c>
      <c r="I3" s="7">
        <f t="shared" ref="I3:I13" si="0">+G3/H3</f>
        <v>0.16262545519140242</v>
      </c>
      <c r="J3" s="7" t="s">
        <v>18</v>
      </c>
      <c r="K3" s="6">
        <v>41</v>
      </c>
      <c r="L3" s="10" t="s">
        <v>23</v>
      </c>
      <c r="M3" s="10" t="s">
        <v>29</v>
      </c>
    </row>
    <row r="4" spans="1:14" ht="33" customHeight="1">
      <c r="A4" s="4" t="s">
        <v>17</v>
      </c>
      <c r="B4" s="4">
        <v>2</v>
      </c>
      <c r="C4" s="4" t="s">
        <v>1</v>
      </c>
      <c r="D4" s="5">
        <v>171</v>
      </c>
      <c r="E4" s="5">
        <v>121.85</v>
      </c>
      <c r="F4" s="5">
        <v>10305</v>
      </c>
      <c r="G4" s="6">
        <v>729</v>
      </c>
      <c r="H4" s="6">
        <v>9877</v>
      </c>
      <c r="I4" s="7">
        <f t="shared" si="0"/>
        <v>7.3807836387567077E-2</v>
      </c>
      <c r="J4" s="7" t="s">
        <v>0</v>
      </c>
      <c r="K4" s="6">
        <v>6</v>
      </c>
      <c r="L4" s="10" t="s">
        <v>24</v>
      </c>
      <c r="M4" s="10" t="s">
        <v>28</v>
      </c>
    </row>
    <row r="5" spans="1:14">
      <c r="A5" s="4" t="s">
        <v>17</v>
      </c>
      <c r="B5" s="4">
        <v>2</v>
      </c>
      <c r="C5" s="4" t="s">
        <v>2</v>
      </c>
      <c r="D5" s="5">
        <v>293</v>
      </c>
      <c r="E5" s="5">
        <v>191.68333333333334</v>
      </c>
      <c r="F5" s="5">
        <v>26626</v>
      </c>
      <c r="G5" s="6">
        <v>2155</v>
      </c>
      <c r="H5" s="6">
        <v>25758</v>
      </c>
      <c r="I5" s="7">
        <f t="shared" si="0"/>
        <v>8.3663327898128734E-2</v>
      </c>
      <c r="J5" s="7" t="s">
        <v>0</v>
      </c>
      <c r="K5" s="7"/>
      <c r="L5" s="10"/>
      <c r="M5" s="10"/>
    </row>
    <row r="6" spans="1:14">
      <c r="A6" s="4" t="s">
        <v>17</v>
      </c>
      <c r="B6" s="4">
        <v>2</v>
      </c>
      <c r="C6" s="4" t="s">
        <v>3</v>
      </c>
      <c r="D6" s="5">
        <v>256</v>
      </c>
      <c r="E6" s="5">
        <v>297.68333333333334</v>
      </c>
      <c r="F6" s="5">
        <v>32212</v>
      </c>
      <c r="G6" s="6">
        <v>1207</v>
      </c>
      <c r="H6" s="6">
        <v>31289</v>
      </c>
      <c r="I6" s="7">
        <f t="shared" si="0"/>
        <v>3.8575857330052095E-2</v>
      </c>
      <c r="J6" s="7" t="s">
        <v>0</v>
      </c>
      <c r="K6" s="7"/>
      <c r="L6" s="10"/>
      <c r="M6" s="10"/>
    </row>
    <row r="7" spans="1:14">
      <c r="A7" s="4" t="s">
        <v>17</v>
      </c>
      <c r="B7" s="4">
        <v>2</v>
      </c>
      <c r="C7" s="4" t="s">
        <v>4</v>
      </c>
      <c r="D7" s="5">
        <v>214</v>
      </c>
      <c r="E7" s="5">
        <v>156.4</v>
      </c>
      <c r="F7" s="5">
        <v>14805</v>
      </c>
      <c r="G7" s="6">
        <v>287</v>
      </c>
      <c r="H7" s="6">
        <v>14275</v>
      </c>
      <c r="I7" s="7">
        <f t="shared" si="0"/>
        <v>2.0105078809106829E-2</v>
      </c>
      <c r="J7" s="7" t="s">
        <v>0</v>
      </c>
      <c r="K7" s="7"/>
      <c r="L7" s="10"/>
      <c r="M7" s="11"/>
    </row>
    <row r="8" spans="1:14" ht="33" customHeight="1">
      <c r="A8" s="4" t="s">
        <v>16</v>
      </c>
      <c r="B8" s="4">
        <v>3</v>
      </c>
      <c r="C8" s="4" t="s">
        <v>1</v>
      </c>
      <c r="D8" s="5">
        <v>397</v>
      </c>
      <c r="E8" s="5">
        <v>79.483333333333334</v>
      </c>
      <c r="F8" s="5">
        <f>SUM(G8:H8)</f>
        <v>28651</v>
      </c>
      <c r="G8" s="6">
        <v>1537</v>
      </c>
      <c r="H8" s="6">
        <v>27114</v>
      </c>
      <c r="I8" s="7">
        <f t="shared" si="0"/>
        <v>5.6686582577266359E-2</v>
      </c>
      <c r="J8" s="7" t="s">
        <v>18</v>
      </c>
      <c r="K8" s="6">
        <v>593</v>
      </c>
      <c r="L8" s="10" t="s">
        <v>31</v>
      </c>
      <c r="M8" s="10" t="s">
        <v>27</v>
      </c>
    </row>
    <row r="9" spans="1:14">
      <c r="A9" s="4" t="s">
        <v>16</v>
      </c>
      <c r="B9" s="4">
        <v>3</v>
      </c>
      <c r="C9" s="4" t="s">
        <v>2</v>
      </c>
      <c r="D9" s="5">
        <v>426</v>
      </c>
      <c r="E9" s="5">
        <v>222.48333333333332</v>
      </c>
      <c r="F9" s="5">
        <f>SUM(G9:H9)</f>
        <v>95861</v>
      </c>
      <c r="G9" s="6">
        <v>2899</v>
      </c>
      <c r="H9" s="6">
        <v>92962</v>
      </c>
      <c r="I9" s="7">
        <f>+G9/H9</f>
        <v>3.1184785181041716E-2</v>
      </c>
      <c r="J9" s="7" t="s">
        <v>18</v>
      </c>
      <c r="K9" s="7"/>
      <c r="L9" s="10"/>
      <c r="M9" s="10"/>
    </row>
    <row r="10" spans="1:14">
      <c r="A10" s="4" t="s">
        <v>16</v>
      </c>
      <c r="B10" s="4">
        <v>3</v>
      </c>
      <c r="C10" s="4" t="s">
        <v>3</v>
      </c>
      <c r="D10" s="5">
        <v>380</v>
      </c>
      <c r="E10" s="5">
        <f>65482/60</f>
        <v>1091.3666666666666</v>
      </c>
      <c r="F10" s="5">
        <v>166524</v>
      </c>
      <c r="G10" s="6">
        <v>1539</v>
      </c>
      <c r="H10" s="6">
        <v>164985</v>
      </c>
      <c r="I10" s="7">
        <f t="shared" si="0"/>
        <v>9.3281207382489312E-3</v>
      </c>
      <c r="J10" s="7" t="s">
        <v>18</v>
      </c>
      <c r="K10" s="7"/>
      <c r="L10" s="10"/>
      <c r="M10" s="10"/>
    </row>
    <row r="11" spans="1:14">
      <c r="A11" s="4" t="s">
        <v>16</v>
      </c>
      <c r="B11" s="4">
        <v>3</v>
      </c>
      <c r="C11" s="4" t="s">
        <v>4</v>
      </c>
      <c r="D11" s="5">
        <v>200</v>
      </c>
      <c r="E11" s="5">
        <f>81394/60</f>
        <v>1356.5666666666666</v>
      </c>
      <c r="F11" s="5">
        <v>44272</v>
      </c>
      <c r="G11" s="6">
        <v>34</v>
      </c>
      <c r="H11" s="6">
        <v>44238</v>
      </c>
      <c r="I11" s="7">
        <f t="shared" si="0"/>
        <v>7.6857000768570005E-4</v>
      </c>
      <c r="J11" s="7" t="s">
        <v>18</v>
      </c>
      <c r="K11" s="7"/>
      <c r="L11" s="10"/>
      <c r="M11" s="11"/>
    </row>
    <row r="12" spans="1:14">
      <c r="A12" s="4"/>
      <c r="B12" s="4"/>
      <c r="C12" s="4"/>
      <c r="D12" s="4"/>
      <c r="E12" s="5"/>
      <c r="F12" s="5"/>
      <c r="G12" s="5"/>
      <c r="H12" s="4"/>
      <c r="I12" s="4"/>
      <c r="J12" s="4"/>
      <c r="K12" s="4"/>
      <c r="L12" s="10"/>
      <c r="M12" s="10"/>
    </row>
    <row r="13" spans="1:14" ht="25">
      <c r="A13" s="4" t="s">
        <v>12</v>
      </c>
      <c r="B13" s="4"/>
      <c r="C13" s="4"/>
      <c r="D13" s="4"/>
      <c r="E13" s="4"/>
      <c r="F13" s="5">
        <f>SUM(F2:F11)</f>
        <v>451798</v>
      </c>
      <c r="G13" s="5">
        <f>SUM(G2:G11)</f>
        <v>17357</v>
      </c>
      <c r="H13" s="5">
        <f>SUM(H2:H11)</f>
        <v>436070</v>
      </c>
      <c r="I13" s="7">
        <f t="shared" si="0"/>
        <v>3.9803242598665349E-2</v>
      </c>
      <c r="J13" s="4"/>
      <c r="K13" s="4"/>
      <c r="L13" s="10" t="s">
        <v>25</v>
      </c>
      <c r="M13" s="10" t="s">
        <v>26</v>
      </c>
    </row>
    <row r="14" spans="1:14">
      <c r="A14" s="2"/>
      <c r="L14" s="9"/>
      <c r="M14" s="9"/>
      <c r="N14" s="1"/>
    </row>
    <row r="15" spans="1:14">
      <c r="A15" s="8" t="s">
        <v>48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 t="s">
        <v>56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workbookViewId="0">
      <selection activeCell="G17" sqref="G17"/>
    </sheetView>
  </sheetViews>
  <sheetFormatPr baseColWidth="10" defaultRowHeight="15" x14ac:dyDescent="0"/>
  <cols>
    <col min="1" max="1" width="13.6640625" customWidth="1"/>
    <col min="2" max="2" width="5.83203125" customWidth="1"/>
    <col min="6" max="6" width="15.83203125" customWidth="1"/>
  </cols>
  <sheetData>
    <row r="1" spans="1:11" ht="36">
      <c r="A1" s="3" t="s">
        <v>66</v>
      </c>
      <c r="B1" s="3" t="s">
        <v>33</v>
      </c>
      <c r="C1" s="3" t="s">
        <v>52</v>
      </c>
      <c r="D1" s="3" t="s">
        <v>35</v>
      </c>
      <c r="E1" s="3" t="s">
        <v>64</v>
      </c>
      <c r="F1" s="3" t="s">
        <v>91</v>
      </c>
      <c r="G1" s="3" t="s">
        <v>77</v>
      </c>
      <c r="H1" s="3"/>
      <c r="I1" s="3"/>
      <c r="J1" s="3"/>
      <c r="K1" s="3"/>
    </row>
    <row r="2" spans="1:11">
      <c r="A2" s="12" t="s">
        <v>40</v>
      </c>
      <c r="B2" s="12" t="s">
        <v>37</v>
      </c>
      <c r="C2" s="12" t="s">
        <v>38</v>
      </c>
      <c r="D2" s="12" t="s">
        <v>62</v>
      </c>
      <c r="E2" s="12" t="s">
        <v>13</v>
      </c>
      <c r="F2" s="18" t="s">
        <v>67</v>
      </c>
      <c r="G2" s="20">
        <v>0.36388888888888887</v>
      </c>
      <c r="H2" s="12"/>
      <c r="I2" s="12"/>
      <c r="J2" s="12"/>
      <c r="K2" s="12"/>
    </row>
    <row r="3" spans="1:11">
      <c r="A3" s="12" t="s">
        <v>40</v>
      </c>
      <c r="B3" s="12" t="s">
        <v>37</v>
      </c>
      <c r="C3" s="12" t="s">
        <v>39</v>
      </c>
      <c r="D3" s="12" t="s">
        <v>63</v>
      </c>
      <c r="E3" s="12" t="s">
        <v>13</v>
      </c>
      <c r="F3" s="19" t="s">
        <v>68</v>
      </c>
      <c r="G3" s="20">
        <v>1.5972222222222224E-2</v>
      </c>
      <c r="H3" s="12"/>
      <c r="I3" s="12"/>
      <c r="J3" s="12"/>
      <c r="K3" s="12"/>
    </row>
    <row r="4" spans="1:11">
      <c r="A4" s="12" t="s">
        <v>40</v>
      </c>
      <c r="B4" s="12" t="s">
        <v>37</v>
      </c>
      <c r="C4" s="12" t="s">
        <v>39</v>
      </c>
      <c r="D4" s="12">
        <v>24</v>
      </c>
      <c r="E4" s="12" t="s">
        <v>13</v>
      </c>
      <c r="F4" s="19" t="s">
        <v>69</v>
      </c>
      <c r="G4" s="20">
        <v>2.013888888888889E-2</v>
      </c>
      <c r="H4" s="12"/>
      <c r="I4" s="12"/>
      <c r="J4" s="12"/>
      <c r="K4" s="12"/>
    </row>
    <row r="5" spans="1:11">
      <c r="A5" s="12" t="s">
        <v>40</v>
      </c>
      <c r="B5" s="12" t="s">
        <v>37</v>
      </c>
      <c r="C5" s="12" t="s">
        <v>39</v>
      </c>
      <c r="D5" s="12">
        <v>20</v>
      </c>
      <c r="E5" s="12" t="s">
        <v>13</v>
      </c>
      <c r="F5" s="19" t="s">
        <v>70</v>
      </c>
      <c r="G5" s="20">
        <v>2.4999999999999998E-2</v>
      </c>
      <c r="H5" s="12"/>
      <c r="I5" s="12"/>
      <c r="J5" s="12"/>
      <c r="K5" s="12"/>
    </row>
    <row r="6" spans="1:11">
      <c r="A6" s="12" t="s">
        <v>40</v>
      </c>
      <c r="B6" s="12" t="s">
        <v>37</v>
      </c>
      <c r="C6" s="12" t="s">
        <v>39</v>
      </c>
      <c r="D6" s="12">
        <v>16</v>
      </c>
      <c r="E6" s="12" t="s">
        <v>13</v>
      </c>
      <c r="F6" s="19" t="s">
        <v>71</v>
      </c>
      <c r="G6" s="20">
        <v>4.027777777777778E-2</v>
      </c>
      <c r="H6" s="12"/>
      <c r="I6" s="12"/>
      <c r="J6" s="12"/>
      <c r="K6" s="12"/>
    </row>
    <row r="7" spans="1:11">
      <c r="A7" s="12" t="s">
        <v>40</v>
      </c>
      <c r="B7" s="12" t="s">
        <v>37</v>
      </c>
      <c r="C7" s="12" t="s">
        <v>39</v>
      </c>
      <c r="D7" s="12">
        <v>15</v>
      </c>
      <c r="E7" s="12" t="s">
        <v>13</v>
      </c>
      <c r="F7" s="19" t="s">
        <v>72</v>
      </c>
      <c r="G7" s="20">
        <v>4.9999999999999996E-2</v>
      </c>
      <c r="H7" s="12"/>
      <c r="I7" s="12"/>
      <c r="J7" s="12"/>
      <c r="K7" s="12"/>
    </row>
    <row r="8" spans="1:11">
      <c r="A8" s="12" t="s">
        <v>40</v>
      </c>
      <c r="B8" s="12" t="s">
        <v>37</v>
      </c>
      <c r="C8" s="12" t="s">
        <v>39</v>
      </c>
      <c r="D8" s="12">
        <v>14</v>
      </c>
      <c r="E8" s="12" t="s">
        <v>13</v>
      </c>
      <c r="F8" s="19" t="s">
        <v>73</v>
      </c>
      <c r="G8" s="20">
        <v>8.4027777777777771E-2</v>
      </c>
      <c r="H8" s="12"/>
      <c r="I8" s="12"/>
      <c r="J8" s="12"/>
      <c r="K8" s="12"/>
    </row>
    <row r="9" spans="1:11">
      <c r="A9" s="12" t="s">
        <v>40</v>
      </c>
      <c r="B9" s="12" t="s">
        <v>37</v>
      </c>
      <c r="C9" s="12" t="s">
        <v>39</v>
      </c>
      <c r="D9" s="12">
        <v>13</v>
      </c>
      <c r="E9" s="12" t="s">
        <v>13</v>
      </c>
      <c r="F9" s="19" t="s">
        <v>74</v>
      </c>
      <c r="G9" s="20">
        <v>0.1673611111111111</v>
      </c>
      <c r="H9" s="12"/>
      <c r="I9" s="12"/>
      <c r="J9" s="12"/>
      <c r="K9" s="12"/>
    </row>
    <row r="10" spans="1:11">
      <c r="A10" s="12" t="s">
        <v>40</v>
      </c>
      <c r="B10" s="12" t="s">
        <v>37</v>
      </c>
      <c r="C10" s="12" t="s">
        <v>39</v>
      </c>
      <c r="D10" s="12">
        <v>12</v>
      </c>
      <c r="E10" s="12" t="s">
        <v>13</v>
      </c>
      <c r="F10" s="19" t="s">
        <v>75</v>
      </c>
      <c r="G10" s="20">
        <v>0.24861111111111112</v>
      </c>
      <c r="H10" s="12"/>
      <c r="I10" s="12"/>
      <c r="J10" s="12"/>
      <c r="K10" s="12"/>
    </row>
    <row r="11" spans="1:11">
      <c r="A11" s="12" t="s">
        <v>40</v>
      </c>
      <c r="B11" s="12" t="s">
        <v>37</v>
      </c>
      <c r="C11" s="12" t="s">
        <v>39</v>
      </c>
      <c r="D11" s="12">
        <v>11</v>
      </c>
      <c r="E11" s="12" t="s">
        <v>13</v>
      </c>
      <c r="F11" s="19" t="s">
        <v>76</v>
      </c>
      <c r="G11" s="20">
        <v>0.35555555555555557</v>
      </c>
      <c r="H11" s="12"/>
      <c r="I11" s="12"/>
      <c r="J11" s="12"/>
      <c r="K11" s="12"/>
    </row>
    <row r="13" spans="1:11">
      <c r="A13" s="12" t="s">
        <v>83</v>
      </c>
      <c r="B13" s="12" t="s">
        <v>37</v>
      </c>
      <c r="C13" s="12" t="s">
        <v>38</v>
      </c>
      <c r="D13" s="12" t="s">
        <v>62</v>
      </c>
      <c r="E13" s="12" t="s">
        <v>18</v>
      </c>
      <c r="F13" s="18" t="s">
        <v>84</v>
      </c>
      <c r="G13" s="20">
        <v>0.41388888888888892</v>
      </c>
    </row>
    <row r="14" spans="1:11">
      <c r="A14" s="12" t="s">
        <v>83</v>
      </c>
      <c r="B14" s="12" t="s">
        <v>37</v>
      </c>
      <c r="C14" s="12" t="s">
        <v>39</v>
      </c>
      <c r="D14" s="12" t="s">
        <v>63</v>
      </c>
      <c r="E14" s="12" t="s">
        <v>18</v>
      </c>
      <c r="F14" s="19" t="s">
        <v>87</v>
      </c>
      <c r="G14" s="20">
        <v>3.2638888888888891E-2</v>
      </c>
    </row>
    <row r="15" spans="1:11">
      <c r="A15" s="12" t="s">
        <v>83</v>
      </c>
      <c r="B15" s="12" t="s">
        <v>37</v>
      </c>
      <c r="C15" s="12" t="s">
        <v>39</v>
      </c>
      <c r="D15" s="12">
        <v>24</v>
      </c>
      <c r="E15" s="12" t="s">
        <v>18</v>
      </c>
      <c r="F15" s="19" t="s">
        <v>86</v>
      </c>
      <c r="G15" s="20">
        <v>3.6805555555555557E-2</v>
      </c>
    </row>
    <row r="16" spans="1:11">
      <c r="A16" s="12" t="s">
        <v>83</v>
      </c>
      <c r="B16" s="12" t="s">
        <v>37</v>
      </c>
      <c r="C16" s="12" t="s">
        <v>39</v>
      </c>
      <c r="D16" s="12">
        <v>20</v>
      </c>
      <c r="E16" s="12" t="s">
        <v>18</v>
      </c>
      <c r="F16" s="19" t="s">
        <v>85</v>
      </c>
      <c r="G16" s="20">
        <v>6.6666666666666666E-2</v>
      </c>
    </row>
    <row r="17" spans="1:8">
      <c r="A17" s="12" t="s">
        <v>83</v>
      </c>
      <c r="B17" s="12" t="s">
        <v>37</v>
      </c>
      <c r="C17" s="12" t="s">
        <v>39</v>
      </c>
      <c r="D17" s="12">
        <v>16</v>
      </c>
      <c r="E17" s="12" t="s">
        <v>18</v>
      </c>
      <c r="F17" s="18" t="s">
        <v>84</v>
      </c>
      <c r="G17" s="20">
        <v>8.4027777777777771E-2</v>
      </c>
    </row>
    <row r="18" spans="1:8">
      <c r="A18" s="12" t="s">
        <v>83</v>
      </c>
      <c r="B18" s="12" t="s">
        <v>37</v>
      </c>
      <c r="C18" s="12" t="s">
        <v>39</v>
      </c>
      <c r="D18" s="12">
        <v>15</v>
      </c>
      <c r="E18" s="12" t="s">
        <v>18</v>
      </c>
      <c r="F18" s="18" t="s">
        <v>84</v>
      </c>
      <c r="G18" s="20">
        <v>0.12083333333333333</v>
      </c>
    </row>
    <row r="19" spans="1:8">
      <c r="A19" s="12" t="s">
        <v>83</v>
      </c>
      <c r="B19" s="12" t="s">
        <v>37</v>
      </c>
      <c r="C19" s="12" t="s">
        <v>39</v>
      </c>
      <c r="D19" s="12">
        <v>14</v>
      </c>
      <c r="E19" s="12" t="s">
        <v>18</v>
      </c>
      <c r="F19" s="18" t="s">
        <v>84</v>
      </c>
      <c r="G19" s="20">
        <v>0.24027777777777778</v>
      </c>
    </row>
    <row r="20" spans="1:8">
      <c r="A20" s="12" t="s">
        <v>83</v>
      </c>
      <c r="B20" s="12" t="s">
        <v>37</v>
      </c>
      <c r="C20" s="12" t="s">
        <v>39</v>
      </c>
      <c r="D20" s="12">
        <v>13</v>
      </c>
      <c r="E20" s="12" t="s">
        <v>18</v>
      </c>
      <c r="F20" s="18" t="s">
        <v>84</v>
      </c>
      <c r="G20" s="20">
        <v>0.30486111111111108</v>
      </c>
    </row>
    <row r="21" spans="1:8">
      <c r="A21" s="12" t="s">
        <v>83</v>
      </c>
      <c r="B21" s="12" t="s">
        <v>37</v>
      </c>
      <c r="C21" s="12" t="s">
        <v>39</v>
      </c>
      <c r="D21" s="12">
        <v>12</v>
      </c>
      <c r="E21" s="12" t="s">
        <v>18</v>
      </c>
      <c r="F21" s="18" t="s">
        <v>84</v>
      </c>
      <c r="G21" s="20">
        <v>0.4152777777777778</v>
      </c>
    </row>
    <row r="22" spans="1:8">
      <c r="A22" s="12" t="s">
        <v>83</v>
      </c>
      <c r="B22" s="12" t="s">
        <v>37</v>
      </c>
      <c r="C22" s="12" t="s">
        <v>39</v>
      </c>
      <c r="D22" s="12">
        <v>11</v>
      </c>
      <c r="E22" s="12" t="s">
        <v>18</v>
      </c>
      <c r="F22" s="18" t="s">
        <v>84</v>
      </c>
      <c r="G22" s="20">
        <v>0.41388888888888892</v>
      </c>
    </row>
    <row r="23" spans="1:8">
      <c r="A23" s="12"/>
      <c r="B23" s="12"/>
      <c r="C23" s="12"/>
      <c r="D23" s="12"/>
      <c r="E23" s="12"/>
      <c r="F23" s="19"/>
      <c r="G23" s="20"/>
    </row>
    <row r="24" spans="1:8">
      <c r="A24" s="8" t="s">
        <v>65</v>
      </c>
      <c r="H24" s="16"/>
    </row>
    <row r="25" spans="1:8">
      <c r="A25" s="8" t="s">
        <v>60</v>
      </c>
      <c r="H25" s="16"/>
    </row>
    <row r="26" spans="1:8">
      <c r="A26" s="8" t="s">
        <v>61</v>
      </c>
      <c r="H26" s="17"/>
    </row>
    <row r="27" spans="1:8" s="24" customFormat="1">
      <c r="A27" s="27" t="s">
        <v>90</v>
      </c>
      <c r="B27"/>
      <c r="C27"/>
      <c r="D27"/>
      <c r="E27"/>
      <c r="F27"/>
      <c r="G27"/>
      <c r="H27" s="26"/>
    </row>
    <row r="28" spans="1:8" s="24" customFormat="1">
      <c r="A28" s="27"/>
      <c r="B28"/>
      <c r="C28"/>
      <c r="D28"/>
      <c r="E28"/>
      <c r="F28"/>
      <c r="G28"/>
      <c r="H28" s="26"/>
    </row>
    <row r="29" spans="1:8">
      <c r="A29" t="s">
        <v>59</v>
      </c>
      <c r="H29" s="17"/>
    </row>
    <row r="30" spans="1:8">
      <c r="H30" s="17"/>
    </row>
    <row r="31" spans="1:8">
      <c r="H31" s="17"/>
    </row>
    <row r="32" spans="1:8">
      <c r="H32" s="17"/>
    </row>
    <row r="33" spans="1:8">
      <c r="H33" s="17"/>
    </row>
    <row r="34" spans="1:8">
      <c r="H34" s="17"/>
    </row>
    <row r="35" spans="1:8">
      <c r="G35" s="15"/>
    </row>
    <row r="36" spans="1:8">
      <c r="G36" s="15"/>
    </row>
    <row r="37" spans="1:8">
      <c r="G37" s="15"/>
    </row>
    <row r="38" spans="1:8">
      <c r="A38" s="24"/>
      <c r="B38" s="24"/>
      <c r="C38" s="24"/>
      <c r="D38" s="24"/>
      <c r="E38" s="24"/>
      <c r="F38" s="24"/>
      <c r="G38" s="25"/>
    </row>
    <row r="39" spans="1:8">
      <c r="G39" s="15"/>
    </row>
    <row r="40" spans="1:8">
      <c r="G40" s="15"/>
    </row>
    <row r="41" spans="1:8">
      <c r="G41" s="15"/>
    </row>
    <row r="42" spans="1:8">
      <c r="G42" s="15"/>
    </row>
    <row r="43" spans="1:8">
      <c r="G43" s="15"/>
    </row>
    <row r="44" spans="1:8">
      <c r="G44" s="15"/>
    </row>
    <row r="47" spans="1:8">
      <c r="A47" t="s">
        <v>53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workbookViewId="0">
      <selection activeCell="D20" sqref="D20"/>
    </sheetView>
  </sheetViews>
  <sheetFormatPr baseColWidth="10" defaultRowHeight="18" customHeight="1" x14ac:dyDescent="0"/>
  <cols>
    <col min="1" max="1" width="11.6640625" style="12" customWidth="1"/>
    <col min="2" max="2" width="6.6640625" style="12" customWidth="1"/>
    <col min="3" max="3" width="10.83203125" style="12"/>
    <col min="4" max="4" width="10.83203125" style="12" customWidth="1"/>
    <col min="5" max="5" width="10.6640625" style="12" customWidth="1"/>
    <col min="6" max="6" width="11.1640625" style="12" customWidth="1"/>
    <col min="7" max="7" width="10.83203125" style="12" customWidth="1"/>
    <col min="8" max="8" width="11.5" style="12" customWidth="1"/>
    <col min="9" max="9" width="12.1640625" style="12" customWidth="1"/>
    <col min="10" max="10" width="10.83203125" style="12" customWidth="1"/>
    <col min="11" max="11" width="12.5" style="12" customWidth="1"/>
    <col min="12" max="16384" width="10.83203125" style="12"/>
  </cols>
  <sheetData>
    <row r="1" spans="1:13" ht="18" customHeight="1">
      <c r="A1" s="28" t="s">
        <v>32</v>
      </c>
      <c r="B1" s="29"/>
      <c r="C1" s="29"/>
      <c r="D1" s="29"/>
      <c r="E1" s="28" t="s">
        <v>42</v>
      </c>
      <c r="F1" s="28"/>
      <c r="G1" s="28"/>
      <c r="H1" s="28"/>
      <c r="I1" s="28"/>
      <c r="J1" s="28"/>
      <c r="K1" s="13" t="s">
        <v>45</v>
      </c>
    </row>
    <row r="2" spans="1:13" ht="49" customHeight="1">
      <c r="A2" s="3" t="s">
        <v>34</v>
      </c>
      <c r="B2" s="3" t="s">
        <v>33</v>
      </c>
      <c r="C2" s="3" t="s">
        <v>52</v>
      </c>
      <c r="D2" s="3" t="s">
        <v>35</v>
      </c>
      <c r="E2" s="3" t="s">
        <v>78</v>
      </c>
      <c r="F2" s="3" t="s">
        <v>79</v>
      </c>
      <c r="G2" s="3" t="s">
        <v>80</v>
      </c>
      <c r="H2" s="3" t="s">
        <v>89</v>
      </c>
      <c r="I2" s="3" t="s">
        <v>88</v>
      </c>
      <c r="J2" s="3" t="s">
        <v>81</v>
      </c>
      <c r="K2" s="3" t="s">
        <v>46</v>
      </c>
      <c r="M2" s="3"/>
    </row>
    <row r="3" spans="1:13" ht="18" customHeight="1">
      <c r="A3" s="12" t="s">
        <v>40</v>
      </c>
      <c r="B3" s="12" t="s">
        <v>37</v>
      </c>
      <c r="C3" s="12" t="s">
        <v>38</v>
      </c>
      <c r="D3" s="12" t="s">
        <v>62</v>
      </c>
      <c r="E3" s="22">
        <v>1.1342592592592593E-3</v>
      </c>
      <c r="F3" s="22">
        <v>1.0416666666666667E-4</v>
      </c>
      <c r="G3" s="22">
        <v>5.4398148148148144E-4</v>
      </c>
      <c r="H3" s="22" t="s">
        <v>21</v>
      </c>
      <c r="I3" s="22">
        <v>4.6064814814814814E-3</v>
      </c>
      <c r="J3" s="22">
        <v>6.3888888888888893E-3</v>
      </c>
      <c r="K3" s="12" t="s">
        <v>49</v>
      </c>
      <c r="M3" s="22"/>
    </row>
    <row r="4" spans="1:13" ht="18" customHeight="1">
      <c r="A4" s="12" t="s">
        <v>40</v>
      </c>
      <c r="B4" s="12" t="s">
        <v>37</v>
      </c>
      <c r="C4" s="12" t="s">
        <v>39</v>
      </c>
      <c r="D4" s="12" t="s">
        <v>63</v>
      </c>
      <c r="E4" s="22">
        <v>7.6388888888888893E-4</v>
      </c>
      <c r="F4" s="22">
        <v>5.7870370370370373E-5</v>
      </c>
      <c r="G4" s="22">
        <v>2.7777777777777778E-4</v>
      </c>
      <c r="H4" s="22"/>
      <c r="I4" s="22">
        <v>1.9675925925925926E-4</v>
      </c>
      <c r="J4" s="22">
        <v>1.2962962962962963E-3</v>
      </c>
      <c r="K4" s="12" t="s">
        <v>51</v>
      </c>
      <c r="M4" s="22"/>
    </row>
    <row r="5" spans="1:13" ht="18" customHeight="1">
      <c r="A5" s="12" t="s">
        <v>40</v>
      </c>
      <c r="B5" s="12" t="s">
        <v>37</v>
      </c>
      <c r="C5" s="12" t="s">
        <v>39</v>
      </c>
      <c r="D5" s="23">
        <v>16</v>
      </c>
      <c r="E5" s="22">
        <v>6.134259259259259E-4</v>
      </c>
      <c r="F5" s="22">
        <v>6.9444444444444444E-5</v>
      </c>
      <c r="G5" s="22">
        <v>3.9351851851851852E-4</v>
      </c>
      <c r="H5" s="22"/>
      <c r="I5" s="22">
        <v>4.861111111111111E-4</v>
      </c>
      <c r="J5" s="22">
        <v>1.5625000000000001E-3</v>
      </c>
      <c r="K5" s="12" t="s">
        <v>50</v>
      </c>
      <c r="M5" s="22"/>
    </row>
    <row r="6" spans="1:13" ht="18" customHeight="1">
      <c r="A6" s="12" t="s">
        <v>40</v>
      </c>
      <c r="B6" s="12" t="s">
        <v>36</v>
      </c>
      <c r="C6" s="12" t="s">
        <v>38</v>
      </c>
      <c r="D6" s="12" t="s">
        <v>62</v>
      </c>
      <c r="E6" s="22">
        <v>6.5972222222222224E-4</v>
      </c>
      <c r="F6" s="22">
        <v>5.7870370370370373E-5</v>
      </c>
      <c r="G6" s="22">
        <v>2.8935185185185184E-4</v>
      </c>
      <c r="H6" s="23" t="s">
        <v>93</v>
      </c>
      <c r="I6" s="31" t="s">
        <v>95</v>
      </c>
      <c r="J6" s="22">
        <v>1.25E-3</v>
      </c>
      <c r="K6" s="12" t="s">
        <v>49</v>
      </c>
      <c r="M6" s="22"/>
    </row>
    <row r="7" spans="1:13" ht="18" customHeight="1">
      <c r="A7" s="12" t="s">
        <v>41</v>
      </c>
      <c r="B7" s="12" t="s">
        <v>37</v>
      </c>
      <c r="C7" s="12" t="s">
        <v>38</v>
      </c>
      <c r="D7" s="12" t="s">
        <v>62</v>
      </c>
      <c r="E7" s="22">
        <v>1.1921296296296296E-3</v>
      </c>
      <c r="F7" s="22">
        <v>2.3148148148148147E-5</v>
      </c>
      <c r="G7" s="22">
        <v>4.6412037037037038E-3</v>
      </c>
      <c r="H7" s="22" t="s">
        <v>21</v>
      </c>
      <c r="I7" s="22">
        <v>4.0509259259259259E-2</v>
      </c>
      <c r="J7" s="22">
        <v>4.6365740740740742E-2</v>
      </c>
      <c r="K7" s="12" t="s">
        <v>49</v>
      </c>
      <c r="M7" s="22"/>
    </row>
    <row r="8" spans="1:13" ht="18" customHeight="1">
      <c r="A8" s="12" t="s">
        <v>41</v>
      </c>
      <c r="B8" s="12" t="s">
        <v>37</v>
      </c>
      <c r="C8" s="12" t="s">
        <v>39</v>
      </c>
      <c r="D8" s="12" t="s">
        <v>63</v>
      </c>
      <c r="E8" s="22">
        <v>1.2731481481481483E-3</v>
      </c>
      <c r="F8" s="22">
        <v>2.3148148148148147E-5</v>
      </c>
      <c r="G8" s="22">
        <v>4.0046296296296297E-3</v>
      </c>
      <c r="H8" s="22"/>
      <c r="I8" s="22">
        <v>1.5972222222222223E-3</v>
      </c>
      <c r="J8" s="22">
        <v>6.898148148148148E-3</v>
      </c>
      <c r="K8" s="12" t="s">
        <v>51</v>
      </c>
      <c r="M8" s="22"/>
    </row>
    <row r="9" spans="1:13" ht="18" customHeight="1">
      <c r="A9" s="12" t="s">
        <v>41</v>
      </c>
      <c r="B9" s="12" t="s">
        <v>37</v>
      </c>
      <c r="C9" s="12" t="s">
        <v>39</v>
      </c>
      <c r="D9" s="12">
        <v>16</v>
      </c>
      <c r="E9" s="22">
        <v>9.9537037037037042E-4</v>
      </c>
      <c r="F9" s="22">
        <v>2.3148148148148147E-5</v>
      </c>
      <c r="G9" s="22">
        <v>4.2592592592592595E-3</v>
      </c>
      <c r="H9" s="22"/>
      <c r="I9" s="22">
        <v>4.9074074074074072E-3</v>
      </c>
      <c r="J9" s="22">
        <v>1.0185185185185186E-2</v>
      </c>
      <c r="K9" s="12" t="s">
        <v>50</v>
      </c>
      <c r="M9" s="22"/>
    </row>
    <row r="10" spans="1:13" ht="18" customHeight="1">
      <c r="A10" s="12" t="s">
        <v>41</v>
      </c>
      <c r="B10" s="12" t="s">
        <v>36</v>
      </c>
      <c r="C10" s="12" t="s">
        <v>38</v>
      </c>
      <c r="D10" s="12" t="s">
        <v>62</v>
      </c>
      <c r="E10" s="22">
        <v>1.0069444444444444E-3</v>
      </c>
      <c r="F10" s="22">
        <v>2.3148148148148147E-5</v>
      </c>
      <c r="G10" s="22">
        <v>4.2592592592592595E-3</v>
      </c>
      <c r="H10" s="30" t="s">
        <v>94</v>
      </c>
      <c r="I10" s="31" t="s">
        <v>96</v>
      </c>
      <c r="J10" s="22">
        <v>7.8125E-3</v>
      </c>
      <c r="K10" s="12" t="s">
        <v>49</v>
      </c>
      <c r="M10" s="22"/>
    </row>
    <row r="11" spans="1:13" ht="18" customHeight="1">
      <c r="E11" s="22"/>
      <c r="F11" s="22"/>
      <c r="G11" s="22"/>
      <c r="H11" s="22"/>
      <c r="I11" s="22"/>
      <c r="J11" s="22"/>
    </row>
    <row r="12" spans="1:13" ht="18" customHeight="1">
      <c r="A12" s="8" t="s">
        <v>82</v>
      </c>
    </row>
    <row r="13" spans="1:13" ht="18" customHeight="1">
      <c r="A13" s="8" t="s">
        <v>43</v>
      </c>
    </row>
    <row r="14" spans="1:13" customFormat="1" ht="23" customHeight="1">
      <c r="A14" s="8" t="s">
        <v>44</v>
      </c>
      <c r="B14" s="8"/>
      <c r="C14" s="8"/>
      <c r="D14" s="8"/>
      <c r="E14" s="8"/>
      <c r="F14" s="8"/>
      <c r="G14" s="8"/>
    </row>
    <row r="15" spans="1:13" ht="18" customHeight="1">
      <c r="A15" s="27" t="s">
        <v>92</v>
      </c>
    </row>
    <row r="16" spans="1:13" ht="18" customHeight="1">
      <c r="A16" s="27" t="s">
        <v>97</v>
      </c>
      <c r="J16" s="22"/>
      <c r="K16" s="22"/>
    </row>
    <row r="17" spans="1:17" ht="18" customHeight="1">
      <c r="A17" s="27"/>
      <c r="J17" s="22"/>
      <c r="K17" s="22"/>
    </row>
    <row r="18" spans="1:17" customFormat="1" ht="15">
      <c r="A18" t="s">
        <v>54</v>
      </c>
      <c r="J18" s="22"/>
      <c r="K18" s="22"/>
    </row>
    <row r="19" spans="1:17" ht="18" customHeight="1">
      <c r="I19" s="23"/>
      <c r="J19" s="22"/>
      <c r="K19" s="22"/>
    </row>
    <row r="20" spans="1:17" ht="18" customHeight="1">
      <c r="E20" s="21"/>
      <c r="F20" s="21"/>
      <c r="G20" s="21"/>
      <c r="H20" s="21"/>
      <c r="I20" s="30"/>
      <c r="J20" s="22"/>
      <c r="K20" s="31"/>
      <c r="L20" s="22"/>
      <c r="M20" s="22"/>
      <c r="N20" s="22"/>
      <c r="O20" s="22"/>
      <c r="P20" s="22"/>
      <c r="Q20" s="22"/>
    </row>
    <row r="21" spans="1:17" ht="18" customHeight="1">
      <c r="E21" s="21"/>
      <c r="F21" s="21"/>
      <c r="G21" s="21"/>
      <c r="H21" s="21"/>
      <c r="I21" s="21"/>
      <c r="J21" s="22"/>
      <c r="K21" s="31"/>
      <c r="L21" s="22"/>
      <c r="M21" s="22"/>
      <c r="N21" s="22"/>
      <c r="O21" s="22"/>
      <c r="P21" s="22"/>
      <c r="Q21" s="22"/>
    </row>
    <row r="22" spans="1:17" ht="18" customHeight="1">
      <c r="E22" s="21"/>
      <c r="F22" s="21"/>
      <c r="G22" s="21"/>
      <c r="H22" s="21"/>
      <c r="I22" s="21"/>
      <c r="J22" s="21"/>
      <c r="L22" s="22"/>
      <c r="M22" s="22"/>
      <c r="N22" s="22"/>
      <c r="O22" s="22"/>
      <c r="P22" s="22"/>
      <c r="Q22" s="22"/>
    </row>
    <row r="23" spans="1:17" ht="18" customHeight="1">
      <c r="E23" s="21"/>
      <c r="F23" s="21"/>
      <c r="G23" s="21"/>
      <c r="H23" s="21"/>
      <c r="I23" s="21"/>
      <c r="J23" s="21"/>
      <c r="L23" s="22"/>
      <c r="M23" s="22"/>
      <c r="N23" s="22"/>
      <c r="O23" s="22"/>
      <c r="P23" s="22"/>
      <c r="Q23" s="22"/>
    </row>
    <row r="24" spans="1:17" ht="18" customHeight="1">
      <c r="E24" s="21"/>
      <c r="F24" s="21"/>
      <c r="G24" s="21"/>
      <c r="H24" s="21"/>
      <c r="I24" s="21"/>
      <c r="J24" s="21"/>
      <c r="L24" s="22"/>
      <c r="M24" s="22"/>
      <c r="N24" s="22"/>
      <c r="O24" s="22"/>
      <c r="P24" s="22"/>
      <c r="Q24" s="22"/>
    </row>
    <row r="25" spans="1:17" ht="18" customHeight="1">
      <c r="E25" s="21"/>
      <c r="F25" s="21"/>
      <c r="G25" s="21"/>
      <c r="H25" s="21"/>
      <c r="I25" s="21"/>
      <c r="J25" s="21"/>
      <c r="L25" s="22"/>
      <c r="M25" s="22"/>
      <c r="N25" s="22"/>
      <c r="O25" s="22"/>
      <c r="P25" s="22"/>
      <c r="Q25" s="22"/>
    </row>
    <row r="26" spans="1:17" ht="18" customHeight="1">
      <c r="E26" s="21"/>
      <c r="F26" s="21"/>
      <c r="G26" s="21"/>
      <c r="H26" s="21"/>
      <c r="I26" s="21"/>
      <c r="J26" s="21"/>
      <c r="L26" s="22"/>
      <c r="M26" s="22"/>
      <c r="N26" s="22"/>
      <c r="O26" s="22"/>
      <c r="P26" s="22"/>
      <c r="Q26" s="22"/>
    </row>
    <row r="27" spans="1:17" ht="18" customHeight="1">
      <c r="E27" s="21"/>
      <c r="F27" s="21"/>
      <c r="G27" s="21"/>
      <c r="H27" s="21"/>
      <c r="I27" s="21"/>
      <c r="J27" s="21"/>
      <c r="L27" s="22"/>
      <c r="M27" s="22"/>
      <c r="N27" s="22"/>
      <c r="O27" s="22"/>
      <c r="P27" s="22"/>
      <c r="Q27" s="22"/>
    </row>
  </sheetData>
  <mergeCells count="2">
    <mergeCell ref="A1:D1"/>
    <mergeCell ref="E1:J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Supplemental Table 1</vt:lpstr>
      <vt:lpstr>Supplemental 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Greninger</dc:creator>
  <cp:lastModifiedBy>Charles Chiu</cp:lastModifiedBy>
  <cp:revision/>
  <dcterms:created xsi:type="dcterms:W3CDTF">2015-04-30T21:01:55Z</dcterms:created>
  <dcterms:modified xsi:type="dcterms:W3CDTF">2015-07-29T07:37:51Z</dcterms:modified>
</cp:coreProperties>
</file>