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liente\Desktop\Nova Busca BMC artigo\BMC\Atualização\"/>
    </mc:Choice>
  </mc:AlternateContent>
  <bookViews>
    <workbookView xWindow="0" yWindow="0" windowWidth="23040" windowHeight="8556" firstSheet="1" activeTab="6"/>
  </bookViews>
  <sheets>
    <sheet name="Search strategies" sheetId="1" r:id="rId1"/>
    <sheet name="Publication year" sheetId="3" r:id="rId2"/>
    <sheet name="Included articles" sheetId="9" r:id="rId3"/>
    <sheet name="Excluded Articles" sheetId="8" r:id="rId4"/>
    <sheet name="STREGA" sheetId="11" r:id="rId5"/>
    <sheet name="Metanalysis_ACTN3" sheetId="6" r:id="rId6"/>
    <sheet name="Metanalysis_ACE" sheetId="10" r:id="rId7"/>
  </sheets>
  <definedNames>
    <definedName name="_xlnm._FilterDatabase" localSheetId="3" hidden="1">'Excluded Articles'!$G$1:$G$62</definedName>
    <definedName name="_xlnm._FilterDatabase" localSheetId="2" hidden="1">'Included articles'!$A$1:$N$121</definedName>
    <definedName name="_xlnm._FilterDatabase" localSheetId="5" hidden="1">Metanalysis_ACTN3!$B$2:$B$2</definedName>
    <definedName name="_xlnm._FilterDatabase" localSheetId="4" hidden="1">STREGA!$A$1:$I$122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 i="3" l="1"/>
  <c r="C5" i="3"/>
  <c r="C6" i="3"/>
  <c r="C7" i="3"/>
  <c r="C8" i="3"/>
  <c r="C9" i="3"/>
  <c r="C10" i="3"/>
  <c r="C11" i="3"/>
  <c r="C12" i="3"/>
  <c r="C13" i="3"/>
  <c r="C14" i="3"/>
  <c r="C15" i="3"/>
  <c r="C16" i="3"/>
  <c r="C17" i="3"/>
  <c r="C18" i="3"/>
  <c r="C19" i="3"/>
  <c r="C20" i="3"/>
  <c r="C21" i="3"/>
  <c r="C22" i="3"/>
  <c r="C23" i="3"/>
  <c r="C3" i="3"/>
  <c r="C2" i="3"/>
  <c r="K121" i="9" l="1"/>
  <c r="L106" i="9"/>
  <c r="L121" i="9" s="1"/>
  <c r="K106" i="9"/>
  <c r="I106" i="9"/>
  <c r="H106" i="9"/>
  <c r="K105" i="9"/>
  <c r="H105" i="9"/>
  <c r="L96" i="9"/>
  <c r="K96" i="9"/>
  <c r="I96" i="9"/>
  <c r="H96" i="9"/>
  <c r="H88" i="9"/>
  <c r="I85" i="9"/>
  <c r="H85" i="9"/>
  <c r="H65" i="9"/>
  <c r="I11" i="9"/>
  <c r="H11" i="9"/>
  <c r="I10" i="9"/>
  <c r="I121" i="9" s="1"/>
  <c r="H10" i="9"/>
  <c r="H121" i="9" s="1"/>
  <c r="H57" i="11" l="1"/>
  <c r="J121" i="9" l="1"/>
  <c r="E12" i="1" l="1"/>
  <c r="H86" i="11" l="1"/>
  <c r="H74" i="11"/>
  <c r="H73" i="11"/>
  <c r="H72" i="11"/>
  <c r="H70" i="11"/>
  <c r="H54" i="11"/>
  <c r="H53" i="11"/>
  <c r="H46" i="11"/>
  <c r="H36" i="11"/>
  <c r="H38" i="11"/>
  <c r="H37" i="11"/>
  <c r="H35" i="11"/>
  <c r="H34" i="11"/>
  <c r="H33" i="11"/>
  <c r="H32" i="11"/>
  <c r="H31" i="11"/>
  <c r="H27" i="11"/>
  <c r="H26" i="11"/>
  <c r="H25" i="11"/>
  <c r="H24" i="11"/>
  <c r="H22" i="11"/>
  <c r="H21" i="11"/>
  <c r="H20" i="11"/>
  <c r="H19" i="11"/>
  <c r="H7" i="11"/>
  <c r="H6" i="11"/>
  <c r="H5" i="11"/>
  <c r="H4" i="11"/>
  <c r="H92" i="11"/>
  <c r="H93" i="11"/>
  <c r="H96" i="11"/>
  <c r="H97" i="11"/>
  <c r="H102" i="11"/>
  <c r="H104" i="11"/>
  <c r="H105" i="11"/>
  <c r="H111" i="11"/>
  <c r="H115" i="11"/>
  <c r="H116" i="11"/>
  <c r="H118" i="11"/>
  <c r="H10" i="11" l="1"/>
  <c r="H9" i="11"/>
  <c r="H8" i="11"/>
  <c r="G70" i="9" l="1"/>
  <c r="G121" i="9" s="1"/>
  <c r="G125" i="9" s="1"/>
  <c r="B24" i="3" l="1"/>
</calcChain>
</file>

<file path=xl/comments1.xml><?xml version="1.0" encoding="utf-8"?>
<comments xmlns="http://schemas.openxmlformats.org/spreadsheetml/2006/main">
  <authors>
    <author>Cliente</author>
  </authors>
  <commentList>
    <comment ref="B44" authorId="0" shapeId="0">
      <text>
        <r>
          <rPr>
            <b/>
            <sz val="9"/>
            <color indexed="81"/>
            <rFont val="Segoe UI"/>
            <family val="2"/>
          </rPr>
          <t>Cliente:</t>
        </r>
        <r>
          <rPr>
            <sz val="9"/>
            <color indexed="81"/>
            <rFont val="Segoe UI"/>
            <family val="2"/>
          </rPr>
          <t xml:space="preserve">
Esse trabalho não trás resultados fidedígnos em relação ao sexo dos paticpantes (métodos e resultados). </t>
        </r>
      </text>
    </comment>
  </commentList>
</comments>
</file>

<file path=xl/comments2.xml><?xml version="1.0" encoding="utf-8"?>
<comments xmlns="http://schemas.openxmlformats.org/spreadsheetml/2006/main">
  <authors>
    <author>Cliente</author>
  </authors>
  <commentList>
    <comment ref="B29" authorId="0" shapeId="0">
      <text>
        <r>
          <rPr>
            <b/>
            <sz val="9"/>
            <color indexed="81"/>
            <rFont val="Segoe UI"/>
            <family val="2"/>
          </rPr>
          <t>Cliente:</t>
        </r>
        <r>
          <rPr>
            <sz val="9"/>
            <color indexed="81"/>
            <rFont val="Segoe UI"/>
            <family val="2"/>
          </rPr>
          <t xml:space="preserve">
Esse trabalho não trás resultados fidedígnos em relação ao sexo dos paticpantes (métodos e resultados). </t>
        </r>
      </text>
    </comment>
  </commentList>
</comments>
</file>

<file path=xl/comments3.xml><?xml version="1.0" encoding="utf-8"?>
<comments xmlns="http://schemas.openxmlformats.org/spreadsheetml/2006/main">
  <authors>
    <author>Cliente</author>
  </authors>
  <commentList>
    <comment ref="B12" authorId="0" shapeId="0">
      <text>
        <r>
          <rPr>
            <b/>
            <sz val="9"/>
            <color indexed="81"/>
            <rFont val="Segoe UI"/>
            <family val="2"/>
          </rPr>
          <t>Cliente:</t>
        </r>
        <r>
          <rPr>
            <sz val="9"/>
            <color indexed="81"/>
            <rFont val="Segoe UI"/>
            <family val="2"/>
          </rPr>
          <t xml:space="preserve">
Esse trabalho não trás resultados fidedígnos em relação ao sexo dos paticpantes (métodos e resultados). </t>
        </r>
      </text>
    </comment>
  </commentList>
</comments>
</file>

<file path=xl/sharedStrings.xml><?xml version="1.0" encoding="utf-8"?>
<sst xmlns="http://schemas.openxmlformats.org/spreadsheetml/2006/main" count="1853" uniqueCount="1033">
  <si>
    <t>Scielo 1</t>
  </si>
  <si>
    <t>Scielo 2</t>
  </si>
  <si>
    <t>BVS (Medline, LILACS, WPRIM, IBECS, CUMED, VETINDEX)</t>
  </si>
  <si>
    <t>BVS (Medline, LILACS, IBECS, CUMED, WPRIM)</t>
  </si>
  <si>
    <t>SCOPUS</t>
  </si>
  <si>
    <t>athletes OR elite AND athletes OR sports AND talents AND genetic AND polymorphisms OR polymorphisms</t>
  </si>
  <si>
    <t>(Athletes) OR (Elite Athletes) OR (Professional Athletes) OR (Sports Performance ) OR (Genetic Fitness) AND (Polymorphism )</t>
  </si>
  <si>
    <t xml:space="preserve">Athlete AND polymorphism </t>
  </si>
  <si>
    <t>Athletes OR Athletes elite AND Sports performance OR genetic fitness AND polymorphism E ( fulltext:("1"))</t>
  </si>
  <si>
    <t xml:space="preserve">Athletes AND polymorphism </t>
  </si>
  <si>
    <t>N</t>
  </si>
  <si>
    <t>DOI</t>
  </si>
  <si>
    <t>Country of athlete</t>
  </si>
  <si>
    <t>Aim</t>
  </si>
  <si>
    <t>Athletes (N)</t>
  </si>
  <si>
    <t>Control (N)</t>
  </si>
  <si>
    <t>gene</t>
  </si>
  <si>
    <t>Polimorfismo</t>
  </si>
  <si>
    <t>Results</t>
  </si>
  <si>
    <t>No association between ACTN3 R577X and ACE I/D polymorphisms and endurance running times in 698 Caucasian athletes.</t>
  </si>
  <si>
    <t>The ACTN3 R577X polymorphism in Russian endurance athletes.</t>
  </si>
  <si>
    <t>Association of the VEGFR2 gene His472Gln polymorphism with endurance-related phenotypes.</t>
  </si>
  <si>
    <t>The ACE deletion allele is associated with Israeli elite endurance athletes.</t>
  </si>
  <si>
    <t>ACTN3 genotype is associated with human elite athletic performance.</t>
  </si>
  <si>
    <t>2003</t>
  </si>
  <si>
    <t>The ACE gene and endurance performance during the South African Ironman Triathlons.</t>
  </si>
  <si>
    <t>No association between Angiotensin Converting Enzyme (ACE) gene variation and endurance athlete status in Kenyans.</t>
  </si>
  <si>
    <t>2005</t>
  </si>
  <si>
    <t>The Distribution of I/D Polymorphism in the ACE Gene between Korean Young Controls and Athletes</t>
  </si>
  <si>
    <t>ACTN3 genotype in professional endurance cyclists.</t>
  </si>
  <si>
    <t>Association between a beta2-adrenergic receptor polymorphism and elite endurance performance.</t>
  </si>
  <si>
    <t>Association of the ACTN3 R577X polymorphism with power athlete status in Russians.</t>
  </si>
  <si>
    <t>2008</t>
  </si>
  <si>
    <t>Endothelial nitric oxide synthase gene polymorphism and elite endurance athlete status: the Genathlete study.</t>
  </si>
  <si>
    <t>The ACTN3 gene in elite Greek track and field athletes.</t>
  </si>
  <si>
    <t>ACTN3 R577X polymorphism and Israeli top-level athletes.</t>
  </si>
  <si>
    <t>2009</t>
  </si>
  <si>
    <t>Is there an ACE ID - ACTN3 R577X polymorphisms interaction that influences sprint performance?</t>
  </si>
  <si>
    <t>Is there an interaction between PPARD T294C and PPARGC1A Gly482Ser polymorphisms and human endurance performance?</t>
  </si>
  <si>
    <t>NRF2 intron 3 A/G polymorphism is associated with endurance athletes' status.</t>
  </si>
  <si>
    <t>The -786 T/C polymorphism of the NOS3 gene is associated with elite performance in power sports.</t>
  </si>
  <si>
    <t>The C allele of the AGT Met235Thr polymorphism is associated with power sports performance.</t>
  </si>
  <si>
    <t>The guanine nucleotide binding protein beta polypeptide 3 gene C825T polymorphism is associated with elite endurance athletes.</t>
  </si>
  <si>
    <t>ACE DD genotype is unfavorable to Korean short-term muscle power athletes.</t>
  </si>
  <si>
    <t>ACTN3 R577X and other polymorphisms are not associated with elite  endurance athlete status in the Genathlete study.</t>
  </si>
  <si>
    <t>Association between the ACTN3 R577X polymorphism and female endurance athletes in China.</t>
  </si>
  <si>
    <t>Association between the angiotensin I-converting enzyme gene insertion/deletion polymorphism and endurance running speed in Japanese runners.</t>
  </si>
  <si>
    <t>Interaction between SNPs in the NRF2 gene and elite endurance performance.</t>
  </si>
  <si>
    <t>Is the interaction between HIF1A P582S and ACTN3 R577X determinant for power/sprint performance?</t>
  </si>
  <si>
    <t>The -174 G/C polymorphism of the IL6 gene is associated with elite power performance.</t>
  </si>
  <si>
    <t>ACTN3 genotype and swimming performance in Taiwan.</t>
  </si>
  <si>
    <t>2011</t>
  </si>
  <si>
    <t>ACTN3 R577X polymorphism does not influence explosive leg muscle power in elite volleyball players.</t>
  </si>
  <si>
    <t>Are calcineurin genes associated with athletic status? A function, replication study.</t>
  </si>
  <si>
    <t>Can we predict top-level sports performance in power vs endurance events? A genetic approach.</t>
  </si>
  <si>
    <t>Genetic variation of the human ACE and ACTN3 genes and their association with functional muscle properties in Lithuanian elite athletes.</t>
  </si>
  <si>
    <t>GNB3 C825T Polymorphism and elite athletic status: A replication study with two ethnic groups.</t>
  </si>
  <si>
    <t>Is there an interaction between BDKRB2 -9/+9 and GNB3 C825T polymorphisms and elite athletic performance?</t>
  </si>
  <si>
    <t>No association between ACE gene variation and endurance athlete status in Ethiopians.</t>
  </si>
  <si>
    <t>Single nucleotide polymorphisms in the myostatin (MSTN) and muscle creatine kinase (CKM) genes are not associated with elite endurance performance.</t>
  </si>
  <si>
    <t>The COL5A1 gene: a novel marker of endurance running performance.</t>
  </si>
  <si>
    <t>Trp64Arg polymorphism in ADRB3 gene is associated with elite endurance performance.</t>
  </si>
  <si>
    <t>ACTN3 R577X polymorphism and performance phenotypes in young Chinese male soldiers.</t>
  </si>
  <si>
    <t>2012</t>
  </si>
  <si>
    <t>Acyl coenzyme A synthetase long-chain 1 (ACSL1) gene polymorphism (rs6552828) and elite endurance athletic status: a replication study.</t>
  </si>
  <si>
    <t>Distribution of the AMPD1 C34T polymorphism in Polish power-oriented athletes.</t>
  </si>
  <si>
    <t>The ACTN3 R577X polymorphism across three groups of elite male European athletes.</t>
  </si>
  <si>
    <t>The PPARGC1A gene Gly482Ser in Polish and Russian athletes.</t>
  </si>
  <si>
    <t>Association between the Pro12Ala polymorphism of the peroxisome proliferator-activated receptor gamma gene and strength athlete status.</t>
  </si>
  <si>
    <t>2013</t>
  </si>
  <si>
    <t>Association of the 174 G/C polymorphism of the IL6 gene in Polish power-orientated athletes.</t>
  </si>
  <si>
    <t>Can IGF-I polymorphism affect power and endurance athletic performance?</t>
  </si>
  <si>
    <t>The genetics of endurance: frequency of the ACTN3 R577X variant in Ironman World Championship athletes.</t>
  </si>
  <si>
    <t>The rs12594956 polymorphism in the NRF-2 gene is associated with top-level Spanish athlete's performance status.</t>
  </si>
  <si>
    <t>2014</t>
  </si>
  <si>
    <t>AGTR2 gene polymorphism is associated with muscle fibre composition, athletic status and aerobic performance.</t>
  </si>
  <si>
    <t>Association of the MTHFR 1298A&gt;C (rs1801131) polymorphism with speed and strength sports in Russian and Polish athletes.</t>
  </si>
  <si>
    <t>GNB3 gene c.825C&gt;T polymorphism and performance parameters in professional basketball players.</t>
  </si>
  <si>
    <t>Mitochondrial DNA variation is associated with elite athletic status in the Polish population.</t>
  </si>
  <si>
    <t>The ACTN3 R577X polymorphism is associated with muscle power in male Japanese athletes.</t>
  </si>
  <si>
    <t>CKM gene polymorphism in Russian and Polish rowers.</t>
  </si>
  <si>
    <t>2015</t>
  </si>
  <si>
    <t>Evaluation of a 7-Gene Genetic Profile for Athletic Endurance Phenotype in Ironman Championship Triathletes.</t>
  </si>
  <si>
    <t>PGC-related gene variants and elite endurance athletic status in a Chinese cohort: a functional study.</t>
  </si>
  <si>
    <t>Relationship Between ACTN3 R577X Polymorphism and Physical Abilities in Polish Athletes.</t>
  </si>
  <si>
    <t>ACTN3 R577X and ACE I/D gene variants influence performance in elite sprinters: a multi-cohort study.</t>
  </si>
  <si>
    <t>2016</t>
  </si>
  <si>
    <t>Genetic advantageous predisposition of angiotensin converting enzyme id polymorphism in Tunisian athletes.</t>
  </si>
  <si>
    <t>The alpha-actinin-3 r577x polymorphism and physical performance in soccer players.</t>
  </si>
  <si>
    <t>2017</t>
  </si>
  <si>
    <t>Genetic variants associated with physical and mental characteristics of the elite athletes in the Polish population.</t>
  </si>
  <si>
    <t>High prevalence of the IGF2 rs680 GG polymorphism among top-level sprinters and jumpers.</t>
  </si>
  <si>
    <t>Lack of association between genotype score and sprint/power performance in the Japanese population.</t>
  </si>
  <si>
    <t>The influence of genetic polymorphisms on performance and cardiac and hemodynamic parameters among Brazilian soccer players.</t>
  </si>
  <si>
    <t>2018</t>
  </si>
  <si>
    <t>Analysis of sports-relevant polymorphisms in a large Brazilian cohort of top-level athletes.</t>
  </si>
  <si>
    <t>Correlation of four gene polymorphic loci with athlete endurance phenotype</t>
  </si>
  <si>
    <t>Individual and Combined Influence of ACE and ACTN3 Genes on Muscle Phenotypes in Polish Athletes.</t>
  </si>
  <si>
    <t>Association study of SLC6A2 gene Thr99Ile variant (rs1805065) with athletic status in the Brazilian population.</t>
  </si>
  <si>
    <t>2019</t>
  </si>
  <si>
    <t>Genetic Variability Among Power Athletes: The Stronger vs. the Faster.</t>
  </si>
  <si>
    <t>KCNA4 Gene Variant is Auxiliary in Endurance Running Performance Level.</t>
  </si>
  <si>
    <t>The A-allele of the FTO Gene rs9939609 Polymorphism Is Associated With Decreased Proportion of Slow Oxidative Muscle Fibers and Over-represented in Heavier Athletes.</t>
  </si>
  <si>
    <t>2020</t>
  </si>
  <si>
    <t>Targeted genotype analyses of GWAS-derived lean body mass and handgrip strength-associated single-nucleotide polymorphisms in elite master athletes.</t>
  </si>
  <si>
    <t>2021</t>
  </si>
  <si>
    <t>Androgen receptor gene microsatellite polymorphism is associated with muscle mass and strength in bodybuilders and power athlete status.</t>
  </si>
  <si>
    <t>Genes and Weightlifting Performance.</t>
  </si>
  <si>
    <t>Genetic Basis for the Dominance of Israeli Long-Distance Runners of Ethiopian Origin.</t>
  </si>
  <si>
    <t>Genetic Profile in Genes Associated with Cardiorespiratory Fitness in Elite Spanish Male Endurance Athletes.</t>
  </si>
  <si>
    <t>HFE Genotype and Endurance Performance in Competitive Male Athletes.</t>
  </si>
  <si>
    <t>Prediction and Identification of Power Performance Using Polygenic Models of Three Single-Nucleotide Polymorphisms in Chinese Elite Athletes.</t>
  </si>
  <si>
    <t>Variants in the Myostatin Gene and Physical Performance Phenotype of Elite Athletes.</t>
  </si>
  <si>
    <t>2022</t>
  </si>
  <si>
    <t>Comparison of potential biomarker, ACTN3 rs1815739 polymorphism, for athletic performance of Turkish athletes.</t>
  </si>
  <si>
    <t>Genetic profiles to identify talents in elite endurance athletes and professional football players</t>
  </si>
  <si>
    <t>Genomic predictors of testosterone levels are associated with muscle fiber size and strength.</t>
  </si>
  <si>
    <t>Genotype Distribution of the &lt;i&gt;ACTN3&lt;/i&gt; p.R577X Polymorphism in Elite Badminton Players: A Preliminary Study.</t>
  </si>
  <si>
    <t>Polymorphism of the angiotensin converting enzyme gene (ACE-I/D) differentiates the aerobic and speed performance of football players.</t>
  </si>
  <si>
    <t>Relationship of muscle power and bone mineral density with the &amp;#945;-actinin-3 R577X polymorphism in Japanese female athletes from different sport types: An observational study.</t>
  </si>
  <si>
    <t>The BDNF-Increasing Allele is Associated With Increased Proportion of Fast-Twitch Muscle Fibers, Handgrip Strength, and Power Athlete Status.</t>
  </si>
  <si>
    <t>The prevalence of IGF-I axis genetic polymorphisms among decathlon athletes.</t>
  </si>
  <si>
    <t>2023</t>
  </si>
  <si>
    <t>Association between basketball playing position and ACTN3 R577X polymorphism in athletes of first division Brazilian Basketball League.</t>
  </si>
  <si>
    <t>Genetic polymorphisms related to muscular strength and flexibility are associated with artistic gymnastic performance in the Japanese population.</t>
  </si>
  <si>
    <t>PPARA and IL6: exploring associations with athletic performance and genotype polymorphism.</t>
  </si>
  <si>
    <t>Prevalence of Polymorphism and Post-Training Expression of ACTN3 (R/X) and ACE (I/D) Genes in CrossFit Athletes.</t>
  </si>
  <si>
    <t>The Genetic Basis of Decathlon Performance: An Exploratory Study.</t>
  </si>
  <si>
    <t>Association between ACTN3 (R577X), ACE (I/D), BDKRB2 (-9/+9), and AGT (M268T) polymorphisms and performance phenotypes in Brazilian swimmers.</t>
  </si>
  <si>
    <t xml:space="preserve">Título </t>
  </si>
  <si>
    <t>10.3390/genes12101499</t>
  </si>
  <si>
    <t>10.1123/ijspp.2013-0026</t>
  </si>
  <si>
    <t>10.1055/s-0029-1239523</t>
  </si>
  <si>
    <t>10.1055/s-0030-1263115</t>
  </si>
  <si>
    <t>10.1519/JSC.0000000000002457</t>
  </si>
  <si>
    <t>https://www.ncbi.nlm.nih.gov/pmc/articles/PMC1180686</t>
  </si>
  <si>
    <t>10.1186/s12864-016-2462-3</t>
  </si>
  <si>
    <t>10.1080/02640414.2010.507675</t>
  </si>
  <si>
    <t>10.1519/JSC.0000000000001558</t>
  </si>
  <si>
    <t>10.1080/17461391.2015.1071879</t>
  </si>
  <si>
    <t>10.1055/s-0033-1347171</t>
  </si>
  <si>
    <t>10.1123/ijspp.2012-0331</t>
  </si>
  <si>
    <t>10.1055/s-0029-1220731</t>
  </si>
  <si>
    <t>https://dx.doi.org/10.1080/02640414.2011.619203</t>
  </si>
  <si>
    <t>10.1080/02640414.2011.619203</t>
  </si>
  <si>
    <t>10.1016/j.jsams.2013.02.005</t>
  </si>
  <si>
    <t>10.1111/j.1600-0838.2010.01134.x</t>
  </si>
  <si>
    <t>10.1371/journal.pone.0156316</t>
  </si>
  <si>
    <t>10.1371/journal.pone.0041268</t>
  </si>
  <si>
    <t>https://dx.doi.org/10.1113/expphysiol.2014.079335</t>
  </si>
  <si>
    <t>10.1113/expphysiol.2014.079335</t>
  </si>
  <si>
    <t>10.1186/1471-2156-15-58</t>
  </si>
  <si>
    <t>https://dx.doi.org/10.1111/ahg.12248</t>
  </si>
  <si>
    <t>10.1111/ahg.12248</t>
  </si>
  <si>
    <t>https://dx.doi.org/10.1080/03014460.2021.1919204</t>
  </si>
  <si>
    <t>10.1080/03014460.2021.1919204</t>
  </si>
  <si>
    <t>10.1080/17461391.2020.1817983</t>
  </si>
  <si>
    <t>https://dx.doi.org/10.1249/MSS.0b013e31820e7f38</t>
  </si>
  <si>
    <t>10.1249/MSS.0b013e31820e7f38</t>
  </si>
  <si>
    <t>10.5604/20831862.1201051</t>
  </si>
  <si>
    <t>10.7717/peerj.14893</t>
  </si>
  <si>
    <t>10.1186/s13102-024-00828-2</t>
  </si>
  <si>
    <t>https://dx.doi.org/10.1016/j.gene.2023.147302</t>
  </si>
  <si>
    <t>10.1016/j.gene.2023.147302</t>
  </si>
  <si>
    <t>10.1055/s-0030-1265176</t>
  </si>
  <si>
    <t>10.1007/s12576-010-0100-4</t>
  </si>
  <si>
    <t>10.1371/journal.pone.0067172</t>
  </si>
  <si>
    <t>10.3390/biomedicines10102495</t>
  </si>
  <si>
    <t>10.1519/JSC.0b013e31828155b5</t>
  </si>
  <si>
    <t>https://pesquisa.bvsalud.org/portal/resource/pt/mdl-23470916</t>
  </si>
  <si>
    <t>10.1007/s00421-008-0763-1</t>
  </si>
  <si>
    <t>10.1080/02640414.2013.786184</t>
  </si>
  <si>
    <t>10.1080/02640414.2013.825731</t>
  </si>
  <si>
    <t>https://dx.doi.org/10.1007/s00421-009-1105-7</t>
  </si>
  <si>
    <t>10.1007/s00421-009-1105-7</t>
  </si>
  <si>
    <t>https://dx.doi.org/10.1016/j.gene.2019.05.013</t>
  </si>
  <si>
    <t>10.1016/j.gene.2019.05.013</t>
  </si>
  <si>
    <t>10.1016/j.ghir.2013.06.005</t>
  </si>
  <si>
    <t>https://dx.doi.org/10.1111/j.1600-0838.2009.01079.x</t>
  </si>
  <si>
    <t>10.1111/j.1600-0838.2009.01079.x</t>
  </si>
  <si>
    <t>https://pesquisa.bvsalud.org/portal/resource/pt/mdl-26027379</t>
  </si>
  <si>
    <t>10.1055/s-0035-1564257</t>
  </si>
  <si>
    <t>10.14715/cmb/2022.68.5.7</t>
  </si>
  <si>
    <t>http://dx.doi.org/10.3969/j.issn.2095-4344.0863</t>
  </si>
  <si>
    <t>10.1080/02640414.2011.623710</t>
  </si>
  <si>
    <t>https://dx.doi.org/10.3892/mmr.2014.1974</t>
  </si>
  <si>
    <t>10.3892/mmr.2014.1974</t>
  </si>
  <si>
    <t>10.1186/1471-2164-15-382</t>
  </si>
  <si>
    <t>10.1371/journal.pone.0145171</t>
  </si>
  <si>
    <t>http://www.scielo.cl/scielo.php?script=sci_arttext&amp;pid=S0717-95022020000501336</t>
  </si>
  <si>
    <t>10.4067/S0717-95022020000501336</t>
  </si>
  <si>
    <t>10.3390/genes13010025</t>
  </si>
  <si>
    <t>https://dx.doi.org/10.1519/JSC.0000000000002989</t>
  </si>
  <si>
    <t>10.1519/JSC.0000000000002989</t>
  </si>
  <si>
    <t>https://dx.doi.org/10.1080/17461391.2022.2078741</t>
  </si>
  <si>
    <t>10.1080/17461391.2022.2078741</t>
  </si>
  <si>
    <t>10.3390/genes12081230</t>
  </si>
  <si>
    <t>https://www.scopus.com/inward/record.uri?eid=2-s2.0-85138456504&amp;doi=10.1371%2fjournal.pone.0274880&amp;partnerID=40&amp;md5=20ede02020a5bf7c0123e59db22ed6d0</t>
  </si>
  <si>
    <t>10.1371/journal.pone.0274880</t>
  </si>
  <si>
    <t>10.1519/JSC.0000000000001356</t>
  </si>
  <si>
    <t>https://dx.doi.org/10.1111/sms.12687</t>
  </si>
  <si>
    <t>10.1111/sms.12687</t>
  </si>
  <si>
    <t>10.1007/s00421-021-04851-w</t>
  </si>
  <si>
    <t>10.3390/genes14010050</t>
  </si>
  <si>
    <t>https://dx.doi.org/10.1055/s-0030-1268438</t>
  </si>
  <si>
    <t>10.1055/s-0030-1268438</t>
  </si>
  <si>
    <t>https://dx.doi.org/10.1556/APhysiol.101.2014.2.6</t>
  </si>
  <si>
    <t>10.1556/APhysiol.101.2014.2.6</t>
  </si>
  <si>
    <t>https://dx.doi.org/10.1249/MSS.0000000000002595</t>
  </si>
  <si>
    <t>10.1249/MSS.0000000000002595</t>
  </si>
  <si>
    <t>https://dx.doi.org/10.1016/j.ghir.2017.10.001</t>
  </si>
  <si>
    <t>10.1016/j.ghir.2017.10.001</t>
  </si>
  <si>
    <t>10.1016/j.jsams.2014.03.007</t>
  </si>
  <si>
    <t>10.3109/10715762.2013.838627</t>
  </si>
  <si>
    <t>https://dx.doi.org/10.1519/JSC.0000000000001839</t>
  </si>
  <si>
    <t>10.1519/JSC.0000000000001839</t>
  </si>
  <si>
    <t>10.1152/physiolgenomics.00199.2009</t>
  </si>
  <si>
    <t>10.1016/j.metabol.2009.10.003</t>
  </si>
  <si>
    <t>https://dx.doi.org/10.1055/s-0029-1238291</t>
  </si>
  <si>
    <t>10.1055/s-0029-1238291</t>
  </si>
  <si>
    <t>10.1111/j.1600-0838.2010.01261.x</t>
  </si>
  <si>
    <t>10.1113/expphysiol.2009.049668</t>
  </si>
  <si>
    <t>https://dx.doi.org/10.1055/a-0824-5394</t>
  </si>
  <si>
    <t>10.1055/a-0824-5394</t>
  </si>
  <si>
    <t>https://dx.doi.org/10.1016/j.jsams.2016.06.005</t>
  </si>
  <si>
    <t>10.1016/j.jsams.2016.06.005</t>
  </si>
  <si>
    <t>10.1016/j.jsams.2013.12.008</t>
  </si>
  <si>
    <t>https://dx.doi.org/10.1111/sms.12012</t>
  </si>
  <si>
    <t>10.1111/sms.12012</t>
  </si>
  <si>
    <t>10.3390/genes12081177</t>
  </si>
  <si>
    <t>10.1249/MSS.0b013e3181f70bd6</t>
  </si>
  <si>
    <t>10.1186/s12864-017-4412-0</t>
  </si>
  <si>
    <t>10.1152/japplphysiol.00310.2009</t>
  </si>
  <si>
    <t>https://dx.doi.org/10.1111/sms.12188</t>
  </si>
  <si>
    <t>10.1111/sms.12188</t>
  </si>
  <si>
    <t>https://dx.doi.org/10.23736/S0022-4707.21.12060-2</t>
  </si>
  <si>
    <t>10.23736/S0022-4707.21.12060-2</t>
  </si>
  <si>
    <t>https://dx.doi.org/10.1007/s11033-014-3453-6</t>
  </si>
  <si>
    <t>10.1007/s11033-014-3453-6</t>
  </si>
  <si>
    <t>10.2147/OAJSM.S68333</t>
  </si>
  <si>
    <t>https://dx.doi.org/10.14715/cmb/2023.69.11.12</t>
  </si>
  <si>
    <t>10.14715/cmb/2023.69.11.12</t>
  </si>
  <si>
    <t>10.3389/fgene.2021.726552</t>
  </si>
  <si>
    <t>10.3390/ijerph20054404</t>
  </si>
  <si>
    <t>10.1016/j.medici.2014.10.002</t>
  </si>
  <si>
    <t>https://dx.doi.org/10.1519/JSC.0000000000000880</t>
  </si>
  <si>
    <t>10.1519/JSC.0000000000000880</t>
  </si>
  <si>
    <t>10.1097/MD.0000000000031685</t>
  </si>
  <si>
    <t>10.1123/ijsnem.2017-0098</t>
  </si>
  <si>
    <t>10.1111/j.1600-0838.2010.01131.x</t>
  </si>
  <si>
    <t>10.1152/ajpregu.00110.2020</t>
  </si>
  <si>
    <t>10.1016/j.jsams.2009.09.005</t>
  </si>
  <si>
    <t>10.1007/s00421-009-1166-7</t>
  </si>
  <si>
    <t>https://dx.doi.org/10.1519/JSC.0000000000003032</t>
  </si>
  <si>
    <t>10.1519/JSC.0000000000003032</t>
  </si>
  <si>
    <t>10.1371/journal.pone.0043132</t>
  </si>
  <si>
    <t>10.1136/bjsm.2008.051540</t>
  </si>
  <si>
    <t>https://dx.doi.org/10.1519/JSC.0000000000000338</t>
  </si>
  <si>
    <t>10.1519/JSC.0000000000000338</t>
  </si>
  <si>
    <t>10.1080/02640414.2018.1455260</t>
  </si>
  <si>
    <t>https://pesquisa.bvsalud.org/portal/resource/pt/mdl-25650734</t>
  </si>
  <si>
    <t>10.1055/s-0042-117113</t>
  </si>
  <si>
    <t>10.3390/genes13101735</t>
  </si>
  <si>
    <t>10.5114/biolsport.2022.108704</t>
  </si>
  <si>
    <t>https://dx.doi.org/10.1519/JSC.0000000000003756</t>
  </si>
  <si>
    <t>10.1519/JSC.0000000000003756</t>
  </si>
  <si>
    <t>10.1139/H09-108</t>
  </si>
  <si>
    <t>https://dx.doi.org/10.1249/MSS.0b013e3181f34f4d</t>
  </si>
  <si>
    <t>10.1249/MSS.0b013e3181f34f4d</t>
  </si>
  <si>
    <t>10.1016/j.ghir.2016.12.002</t>
  </si>
  <si>
    <t>http://dx.doi.org/10.11637/kjpa.2005.18.4.263</t>
  </si>
  <si>
    <t>10.1519/JSC.0000000000003814</t>
  </si>
  <si>
    <t>https://dx.doi.org/10.1519/JSC.0000000000004439</t>
  </si>
  <si>
    <t>10.1519/JSC.0000000000004439</t>
  </si>
  <si>
    <t>https://dx.doi.org/10.1016/j.jsams.2012.08.013</t>
  </si>
  <si>
    <t>10.1016/j.jsams.2012.08.013</t>
  </si>
  <si>
    <t>10.1113/expphysiol.2008.045138</t>
  </si>
  <si>
    <t>10.1519/JSC.0b013e31827f06ae</t>
  </si>
  <si>
    <t>https://dx.doi.org/10.1139/apnm-2016-0608</t>
  </si>
  <si>
    <t>10.1139/apnm-2016-0608</t>
  </si>
  <si>
    <t>10.1080/02640414.2011.623709</t>
  </si>
  <si>
    <t>10.1016/j.ghir.2022.101468</t>
  </si>
  <si>
    <t>10.3390/genes13060969</t>
  </si>
  <si>
    <t>10.1016/j.jsams.2012.05.004</t>
  </si>
  <si>
    <t>10.1155/2019/7064703</t>
  </si>
  <si>
    <t>10.1136/bjsm.2009.061366</t>
  </si>
  <si>
    <t>10.3390/genes12050757</t>
  </si>
  <si>
    <t>10.1016/j.jsams.2010.05.006</t>
  </si>
  <si>
    <t>URL</t>
  </si>
  <si>
    <t>Gineviciene et al.</t>
  </si>
  <si>
    <t>https://dx.doi.org/10.1186/s12864-016-2462-3</t>
  </si>
  <si>
    <t>https://dx.doi.org/10.3390/biomedicines10102495</t>
  </si>
  <si>
    <t>https://dx.doi.org/10.1371/journal.pone.0145171</t>
  </si>
  <si>
    <t>https://dx.doi.org/10.3390/genes13010025</t>
  </si>
  <si>
    <t>https://dx.doi.org/10.3390/genes12081230</t>
  </si>
  <si>
    <t>https://dx.doi.org/10.1007/s00421-021-04851-w</t>
  </si>
  <si>
    <t>https://dx.doi.org/10.3390/genes14010050</t>
  </si>
  <si>
    <t>https://dx.doi.org/10.3390/genes12081177</t>
  </si>
  <si>
    <t>https://dx.doi.org/10.1186/s12864-017-4412-0</t>
  </si>
  <si>
    <t>https://dx.doi.org/10.3389/fgene.2021.726552</t>
  </si>
  <si>
    <t>https://dx.doi.org/10.3390/ijerph20054404</t>
  </si>
  <si>
    <t>https://dx.doi.org/10.1097/MD.0000000000031685</t>
  </si>
  <si>
    <t>https://dx.doi.org/10.1152/ajpregu.00110.2020</t>
  </si>
  <si>
    <t>https://dx.doi.org/10.3390/genes13060969</t>
  </si>
  <si>
    <t>https://dx.doi.org/10.1155/2019/7064703</t>
  </si>
  <si>
    <t>https://dx.doi.org/10.3390/genes12050757</t>
  </si>
  <si>
    <t>Yang et al.</t>
  </si>
  <si>
    <t>Papadimitriou et al.</t>
  </si>
  <si>
    <t>Eynon et al.</t>
  </si>
  <si>
    <t>Shang et al.</t>
  </si>
  <si>
    <t>Ruiz et al.</t>
  </si>
  <si>
    <t>Mustafina et al.</t>
  </si>
  <si>
    <t>Guilherme et al.</t>
  </si>
  <si>
    <t>He et al.</t>
  </si>
  <si>
    <t>Wolfarth et al.</t>
  </si>
  <si>
    <t>Lima et al.</t>
  </si>
  <si>
    <t>Eider et al.</t>
  </si>
  <si>
    <t>Ahmetov et al.</t>
  </si>
  <si>
    <t>Ben-Zaken et al.</t>
  </si>
  <si>
    <t>Buxens et al.</t>
  </si>
  <si>
    <t>Gunel et al.</t>
  </si>
  <si>
    <t>10.1055/s-2006-923862</t>
  </si>
  <si>
    <t>10.1086/377590</t>
  </si>
  <si>
    <t>10.1016/j.metabol.2007.07.006</t>
  </si>
  <si>
    <t>Are KIF6 and APOE polymorphisms associated with power and endurance athletes?</t>
  </si>
  <si>
    <t>Association between ACE and ACTN3 genes polymorphisms and athletic performance in elite and sub-elite Chinese youth male football players</t>
  </si>
  <si>
    <t>Association of COL12A1 rs970547 Polymorphism with Elite Athlete Status</t>
  </si>
  <si>
    <t xml:space="preserve">Grealy et al. </t>
  </si>
  <si>
    <t xml:space="preserve">Oliveira et al. </t>
  </si>
  <si>
    <t xml:space="preserve">Kikuchi et al. </t>
  </si>
  <si>
    <t xml:space="preserve">Znazen et al. </t>
  </si>
  <si>
    <t xml:space="preserve">Ben-Zaken et al. </t>
  </si>
  <si>
    <t xml:space="preserve">Kumagai et al. </t>
  </si>
  <si>
    <t>Varillas-Delgado et al.</t>
  </si>
  <si>
    <t>Muscle Work and Its Relationship with ACE and ACTN3 Polymorphisms Are Associated with the Improvement of Explosive Strength</t>
  </si>
  <si>
    <t>PPAR-α and PPARGC1A gene variants have strong effects on aerobic performance of Turkish elite endurance athletes</t>
  </si>
  <si>
    <t xml:space="preserve">Tural et al. </t>
  </si>
  <si>
    <t>The Relationship between ACE, ACTN3 and MCT1 Genetic Polymorphisms and Athletic Performance in Elite Rugby Union Players: A Preliminary Study</t>
  </si>
  <si>
    <t>The Short Tandem Repeat of the DMT1 Gene as a Molecular Marker of Elite Long-Distance Runners</t>
  </si>
  <si>
    <t>Variation in the PPARα gene in Polish rowers</t>
  </si>
  <si>
    <t>Wei  et al.</t>
  </si>
  <si>
    <t xml:space="preserve">Autor </t>
  </si>
  <si>
    <t xml:space="preserve">Peplonska et al. </t>
  </si>
  <si>
    <t xml:space="preserve">Abián-Vicén et al. </t>
  </si>
  <si>
    <t xml:space="preserve">Gülyasar et al. </t>
  </si>
  <si>
    <t xml:space="preserve">Thakkar et al. </t>
  </si>
  <si>
    <t xml:space="preserve">Orysiak et al. </t>
  </si>
  <si>
    <t xml:space="preserve">Flecha-Velazquez et al. </t>
  </si>
  <si>
    <t xml:space="preserve">Miyamoto-Mikami et al. </t>
  </si>
  <si>
    <t xml:space="preserve">Maruszak et al. </t>
  </si>
  <si>
    <t xml:space="preserve">Melián Ortiz et al. </t>
  </si>
  <si>
    <t xml:space="preserve">Papadimitriou et al. </t>
  </si>
  <si>
    <t xml:space="preserve">He et al. </t>
  </si>
  <si>
    <t xml:space="preserve">Coelho et al. </t>
  </si>
  <si>
    <t xml:space="preserve">Kazanci et al. </t>
  </si>
  <si>
    <t xml:space="preserve">Yang et al. </t>
  </si>
  <si>
    <t xml:space="preserve">Peña-Vázquez et al. </t>
  </si>
  <si>
    <t xml:space="preserve">Kobayashi et al. </t>
  </si>
  <si>
    <t>Crossland et al.</t>
  </si>
  <si>
    <t xml:space="preserve">Jae-Koo et al. </t>
  </si>
  <si>
    <t xml:space="preserve">Pasqualetti et al. </t>
  </si>
  <si>
    <t xml:space="preserve">Posthumus et al. </t>
  </si>
  <si>
    <t xml:space="preserve">Remmel et al. </t>
  </si>
  <si>
    <t xml:space="preserve">Wuyun et al. </t>
  </si>
  <si>
    <t xml:space="preserve">Dionísio et al. </t>
  </si>
  <si>
    <t>Lithuanian</t>
  </si>
  <si>
    <t>CKM</t>
  </si>
  <si>
    <t>ACE</t>
  </si>
  <si>
    <t>rs8111989</t>
  </si>
  <si>
    <t xml:space="preserve">To investigate the association between ACE polymorphism in elite athletes short-term Muscle power (STMP) in the Korean population </t>
  </si>
  <si>
    <t>korean</t>
  </si>
  <si>
    <t>I/D</t>
  </si>
  <si>
    <t>Russian</t>
  </si>
  <si>
    <t>MCT1</t>
  </si>
  <si>
    <t>rs1049434</t>
  </si>
  <si>
    <t xml:space="preserve">To assess whether genetic variation of the ACTN3 gene may affect swimming performance in a Taiwanese population. </t>
  </si>
  <si>
    <t>Taiwanes</t>
  </si>
  <si>
    <t>ACTN3</t>
  </si>
  <si>
    <t>rs1815739</t>
  </si>
  <si>
    <t>R577X</t>
  </si>
  <si>
    <t xml:space="preserve">To study the frequency distribution of ACTN3 genotypes in a group of top-level professional cyclists able to successfully complete one or more of the classical three-week tour races. </t>
  </si>
  <si>
    <t>Spanish</t>
  </si>
  <si>
    <t>To examine the prevalence of R577X (rs1815739) and two additional haplotype tagging single nucleotide polymorphisms (htSNPs) of the ACTN3 gene (rs1791690 and rs2275998)</t>
  </si>
  <si>
    <t xml:space="preserve">North American, English and German </t>
  </si>
  <si>
    <t>rs1815739
rs1791690
rs2275998</t>
  </si>
  <si>
    <t>To investigate the prevalence of ACTN3 R577X polymorphism in Chinese elite athletics athletes and to explore its effects on the level of competition and on the power of athletes' lower limbs.</t>
  </si>
  <si>
    <t>Chinese</t>
  </si>
  <si>
    <t>Japanese</t>
  </si>
  <si>
    <t>To investigate the association between the ACTN3 R577X genotype and elite athlete status in a large Asian (Japanese) cohort of track and field athletes</t>
  </si>
  <si>
    <t>To examine the association between the ACTN3 R577X genotype and elite status in track and fi eld athletes from Japan competing in endurance and sprint events</t>
  </si>
  <si>
    <t>To determine the association of the ACTN3 R577X polymorphism with leg-muscle explosive power in Spanish (white) elite basketball players and controls.</t>
  </si>
  <si>
    <t>Basketball</t>
  </si>
  <si>
    <t>ACVR1B</t>
  </si>
  <si>
    <t>AMPD1</t>
  </si>
  <si>
    <t>To analyze the ACTN3 R577X polymorphism frequency distribution in the athletic and non-athletic Israeli populations.</t>
  </si>
  <si>
    <t>Israeli</t>
  </si>
  <si>
    <t>rs2854464</t>
  </si>
  <si>
    <t>To determine the association between the -actinin-3 (ACTN3) R577X polymorphism and elite team-sport athletic status in three cohorts of European team-sport athletes.</t>
  </si>
  <si>
    <t>To associate the ACTN3 R577X polymorphism with the explosive power performance of the leg muscle in a group of elite volleyball players and in a group of non-athletic young adults.</t>
  </si>
  <si>
    <t>To compare the genotype distribution of ACVR1B rs2854464 between endurance athletes, sprint/power athletes, and non-athletic control participants in a large cohort of both European Caucasians (Italian, Polish and Russians) and Brazilians.</t>
  </si>
  <si>
    <t>ACSL1</t>
  </si>
  <si>
    <t>rs6552828</t>
  </si>
  <si>
    <t>To determine the association between the rs6552828 polymorphism in acyl coenzyme A synthetase (ACSL1) and elite endurance athletic status.</t>
  </si>
  <si>
    <t>Polish</t>
  </si>
  <si>
    <t>KIF6
APOE 
APOE</t>
  </si>
  <si>
    <t>rs20455
rs429358
rs7412</t>
  </si>
  <si>
    <t xml:space="preserve">Russian and Lithuanian </t>
  </si>
  <si>
    <t xml:space="preserve">ACE
ACTN3
PPARGC1A
</t>
  </si>
  <si>
    <t xml:space="preserve">rs1799752
rs1815739
rs8192678
</t>
  </si>
  <si>
    <t>To investigate individually and in combination the association of ACE (I/D), ACTN3 (R577X) and PPARGC1A (Gly482Ser) gene polymorphisms with strength/power-oriented athletes' status in two cohorts of European athletes</t>
  </si>
  <si>
    <t>To associate a beta2-adrenergic receptor polymorphism and elite endurance performance</t>
  </si>
  <si>
    <t xml:space="preserve">German, North american and Finns </t>
  </si>
  <si>
    <t>ADRB2</t>
  </si>
  <si>
    <t>Arg16Gly</t>
  </si>
  <si>
    <t>To investigate the interactions between the polymorphisms ACTN3 (R577X), ACE (I/D), BDKRB2 (-9/+9) and AGT (M/T) and their association with resistance and strength phenotypes in Brazilian swimmers.</t>
  </si>
  <si>
    <t>Brazilian</t>
  </si>
  <si>
    <t>To determine the association of the ACTN3 R577X polymorphism with endurance athletes in China.</t>
  </si>
  <si>
    <t>To identify the effect of this gene polymorphism on endurance performance in Asian people by comparing endurance performance (i.e., running speed) between genotypes</t>
  </si>
  <si>
    <t>PPARG</t>
  </si>
  <si>
    <t xml:space="preserve">ACE
ACTN3
</t>
  </si>
  <si>
    <t>I/D
R577X</t>
  </si>
  <si>
    <t>Football</t>
  </si>
  <si>
    <t xml:space="preserve"> To assess athletic performance indicators of Chinese youth male football players with different ACE and ACTN3 gene profiles</t>
  </si>
  <si>
    <t>To investigate the functional polymorphism rs699 (M235T) in angiotensinogen (AGT) for association with athletic status and performance level.</t>
  </si>
  <si>
    <t>AGT</t>
  </si>
  <si>
    <t>rs699</t>
  </si>
  <si>
    <t>To examine the association between ACTN3 R577X polymorphism and power athlete status in Russians.</t>
  </si>
  <si>
    <t>To compare the frequency distribution of the ADRB2 Gly16Arg and ADRB2 Glu27Gln polymorphisms among athletes of sports with different metabolic and cardiopulmonary demands (endurance vs. strength/power) and to test the association between the Gly16Arg and Glu27Gln genotypes and athlete status</t>
  </si>
  <si>
    <t>To investigate the distribution of the MTHFR 1298A&gt;C polymorphism in two independent Polish and Russian casecontrol studies</t>
  </si>
  <si>
    <t>MTHFR</t>
  </si>
  <si>
    <t>rs1801131</t>
  </si>
  <si>
    <t>IGF-I</t>
  </si>
  <si>
    <t>rs35767</t>
  </si>
  <si>
    <t>10.7868/s0016675815030029</t>
  </si>
  <si>
    <t>CNTFR</t>
  </si>
  <si>
    <t>rs41274853</t>
  </si>
  <si>
    <t>To investigate whether rs41274853 in the 3'-untranslated region of the ciliary neurotrophic factor receptor gene (CNTFR) is associated with elite sprint/power athletic status and assess its functional significance</t>
  </si>
  <si>
    <t>Turkish</t>
  </si>
  <si>
    <t>To  evaluate  the genotypic and allelic distribution of α-Actinin-3 gene rs1815739 polymorphism in Turkish athletes.</t>
  </si>
  <si>
    <t>To investigate potential associations between genetic polymorphism in exon 2 of the AMPD1 gene and power-oriented athlete status</t>
  </si>
  <si>
    <t>C34T</t>
  </si>
  <si>
    <t>https://pubmed.ncbi.nlm.nih.gov/18067521/</t>
  </si>
  <si>
    <t>Effect of angiotensin I-converting enzyme and α-actinin-3 gene polymorphisms on sport performance</t>
  </si>
  <si>
    <t>Frequency of Genetic Polymorphism ACTN3 R577X and ACE I/D in Blind Athletes of 5-a-Side Football</t>
  </si>
  <si>
    <t>https://pubmed.ncbi.nlm.nih.gov/25943990/</t>
  </si>
  <si>
    <t>To examine genetic differences between subtypes of anaerobic athletes in 3 genetic variants: ACTN3 R577X, which is associated with muscle contractions; AGT Met235Thr which is associated with muscle growth; and PPARD T/C, which is associated with aerobic capacity.</t>
  </si>
  <si>
    <t>To evaluate the significance of these genetic variants on muscle performance phenotype in Lithuanian athletes.</t>
  </si>
  <si>
    <t>To examine the prevalence of the Insulin-Like Growth Factor-I receptor (IGF-IR) 275124A&gt;C polymorphism, known to be associated with exercise-related cardiac hypertrophy, among elite endurance and power athletes.</t>
  </si>
  <si>
    <t>(1) to compare the frequency distribution of the BDKRB2  9/19 (rs5810761) polymorphism between athletes of sports with different demands (endurance runners vs sprinters) as well as between athletes of different competitive levels (elite level vs national level), and (2) to test the interaction between the BDKRB2  9/19 and the GNB3 C825T (rs5443) genotypes in relation to endurance performance.</t>
  </si>
  <si>
    <t>(1) to test the combined influence of the PPARD T294C and PPARGC1A Gly482Ser (rs8192678) genotypes on endurance performance, since PPARGC1A Gly482Ser was previously reported to influence endurance performance; and (2) to compare the frequency distribution of the PPARD T294C (rs2016520) polymorphism between athletes of sports with different demands (endurance versus sprinters) as well as between competitive levels (elite level versus national level).</t>
  </si>
  <si>
    <t xml:space="preserve">To examine the association between the MCT1 A1470T polymorphism and the athletes’ competition level
103 (‘elite’ and ‘national’ level) for both athlete groups. 
</t>
  </si>
  <si>
    <t>To examine both the ACE I/D and ACE A22982G genotypic frequencies in elite endurance runners versus controls in Ethiopians</t>
  </si>
  <si>
    <t>To assess the association between ACE gene variation and elite endurance athlete status in an African population successful in distance running</t>
  </si>
  <si>
    <t>To determine the frequency distribution of nuclear respiratory factor 2 (NRF2) intron 3 A/G polymorphism (rs7181866) among Israeli athletes (endurance athletes and sprinters) and healthy controls.</t>
  </si>
  <si>
    <t>To analyze the frequency distribution of PPARα G/C (rs4253778) polymorphisms in professional soccer players compared with healthy sedentary individuals together with blood lipid profile</t>
  </si>
  <si>
    <t>To examine the association between ACTN3 R577X polymorphism and the ability to produce peak power in young male athletes from various sports</t>
  </si>
  <si>
    <t>To investigate the frequency of single nucleotide polymorphisms (SNPs) in the carnosinase genes (CNDP1 and CNDP2) in a large Brazilian cohort of athletes and nonathletes</t>
  </si>
  <si>
    <t>To examine for an association with elite
endurance performance status in the Genathlete
study</t>
  </si>
  <si>
    <t>To compare −174 G/C genotypic and allelic frequencies in three groups of men of the same Caucasian (Spanish) descent</t>
  </si>
  <si>
    <t>To compare genotypic and allelic frequencies of the NOS3 -786 T/C polymorphism (rs2070744) in three groups of men of the same Caucasian (Spanish) descent</t>
  </si>
  <si>
    <t>To investigate the association between the BDKRB2 -9/+9 polymorphism and elite athletic status in two cohorts of eastern European athletes</t>
  </si>
  <si>
    <t>10.3378/027.085.0511</t>
  </si>
  <si>
    <t xml:space="preserve">To determine the frequency of ACE ID alleles among high-level Israeli athletes ranked by their sports discipline (marathoners or sprinters). </t>
  </si>
  <si>
    <t>10.1113/expphysiol.2007.038711</t>
  </si>
  <si>
    <t>To determine whether the ID polymorphism is associated with the performance of the fastest finishers of the South African Ironman Triathlons</t>
  </si>
  <si>
    <t>10.1249/01.mss.0000135779.41475.42</t>
  </si>
  <si>
    <t>To determine the association of the ACTN3 R577X polymorphism with both elite endurance and power athletic status, in a large group of European Caucasians, consisting of Spanish, Polish and Russian athletic and non-athletic (controls) men</t>
  </si>
  <si>
    <t>To examine genetic differences among elite Greek track and field athletes by analysing a mononucleotide polymorphism in exon 15 of the ACTN3 gene</t>
  </si>
  <si>
    <t>10.1055/s-2007-965339</t>
  </si>
  <si>
    <t>To investigate if the rs11091046 (A&gt;C) polymorphism in AGTR2 gene is associated with athletic status in top-level athletes from Brazil</t>
  </si>
  <si>
    <t>To investigate the effects of the MCT1 T1470A polymorphism (rs1049434) on power-oriented performance and lactate concentration during or after cycling sprints in Japanese wrestlers</t>
  </si>
  <si>
    <t>The Association between the ALDH2 rs671 Polymorphism and Athletic Performance in Japanese Power and Strength Athletes</t>
  </si>
  <si>
    <t>To clarify the relationship between the ALDH2 rs671 polymorphism and performance in power/strength athletes</t>
  </si>
  <si>
    <t>The association of ACTN3 R577X polymorphism with sports specificity in Japanese elite athletes</t>
  </si>
  <si>
    <t>To examine the association between ACTN3 R577X polymorphism and elite athlete status in various sports categorized as power/sprint, endurance, artistic, martial arts, and ball game sports.</t>
  </si>
  <si>
    <t>To compare allelic and genotypic frequencies of the T/C nucleotide transversion, resulting in a Met235Thr variation in the AGT gene</t>
  </si>
  <si>
    <t>To assess the combined frequency of the IGF 1245T (rs35767) and MSTN 153Arg(R) polymorphism among Israeli track and field athletes and swimmers.</t>
  </si>
  <si>
    <t>To investigate the association between GALNTL6 rs558129 polymorphism, power (anaerobic) performance in physically active men from the north of Spain (Basque Country), and power athlete status in Russians.</t>
  </si>
  <si>
    <t xml:space="preserve"> To compare within the athletic population the frequency distribution of GNB3 C825T polymorphism between elite athletes of sports with different demands (endurance versus sprinters) and competitive levels (top level versus national level).</t>
  </si>
  <si>
    <t>To investigate the association between the HIF1A Pro582Ser polymorphism and elite strength athlete status</t>
  </si>
  <si>
    <t>To examined the genotype distribution of PPARGC1A Gly482Ser in a group of Polish athletes</t>
  </si>
  <si>
    <t>To assess the prevalence of IGF genetic polymorphisms among decathletes, to present an optimal genetic profile for enhancing performance.</t>
  </si>
  <si>
    <t>To determine the association between the nuclear respiratory factor 2 (NRF-2) polymorphisms and elite athletic performance.</t>
  </si>
  <si>
    <t>To compare the allele and genotype frequencies of the ADRB1 Arg389Gly, and ADRB2 Gly16Arg and Gln27Glu polymorphisms</t>
  </si>
  <si>
    <t>To examine the hypothesis that G allele of PPARα intron 7 G/C polymorphic site (rs4253778) is positively associated with endurance athlete status.</t>
  </si>
  <si>
    <t>To analyze the frequency distribution of C-1245T SNP in athletic and nonathletic Israeli populations.</t>
  </si>
  <si>
    <t>1) To compare NRF2 A/C (rs12594956) and NRF2 C/T (rs8031031) genotype and allele frequencies between athletes of sports with different demands (endurance vs. sprinters) as well as between competitive levels (elite level vs. national level) and 2) To analyze the interaction of these two polymorphisms and its influence on the level of endurance performance.</t>
  </si>
  <si>
    <t>(1) To determine the frequency distribution of HIF1A Pro582Ser (rs11549465) polymorphism among Israeli athletes (sprinters and endurance athletes) and healthy controls and (2) to analyze the influence of the interaction between HIF1A Pro582Ser and ACTN3 R577X (rs1815739) genotypes on sprint performance.</t>
  </si>
  <si>
    <t xml:space="preserve">Polish </t>
  </si>
  <si>
    <t>PPARα</t>
  </si>
  <si>
    <t>rs4253778</t>
  </si>
  <si>
    <t>NRF-2</t>
  </si>
  <si>
    <t>Israeli and Estonian</t>
  </si>
  <si>
    <t>PPARGC1A</t>
  </si>
  <si>
    <t xml:space="preserve"> Gly482Ser</t>
  </si>
  <si>
    <t>Polish and Russian</t>
  </si>
  <si>
    <t xml:space="preserve">GNB3 </t>
  </si>
  <si>
    <t>C825T</t>
  </si>
  <si>
    <t>HIF1A</t>
  </si>
  <si>
    <t>rs558129</t>
  </si>
  <si>
    <t>Met235Thr</t>
  </si>
  <si>
    <t xml:space="preserve"> Spanish</t>
  </si>
  <si>
    <t xml:space="preserve">ALDH2 </t>
  </si>
  <si>
    <t>rs671</t>
  </si>
  <si>
    <t xml:space="preserve">MCT1 </t>
  </si>
  <si>
    <t xml:space="preserve">ACTN3
AGT
PPARD
</t>
  </si>
  <si>
    <t xml:space="preserve">I/D
R577X
</t>
  </si>
  <si>
    <t>https://doi.org/10.3390/medicina47050040</t>
  </si>
  <si>
    <t>rs680</t>
  </si>
  <si>
    <t>IGF-1</t>
  </si>
  <si>
    <t>rs1464430</t>
  </si>
  <si>
    <t>MnSOD</t>
  </si>
  <si>
    <t>rs1799725</t>
  </si>
  <si>
    <t xml:space="preserve">rs12594956
rs8031031
</t>
  </si>
  <si>
    <t xml:space="preserve">HIF1A 
ACTN3
</t>
  </si>
  <si>
    <t xml:space="preserve">Pro582Ser
R577X
</t>
  </si>
  <si>
    <t xml:space="preserve">BDKRB2
GNB3
</t>
  </si>
  <si>
    <t xml:space="preserve">-9/+9
rs5443
</t>
  </si>
  <si>
    <t xml:space="preserve">PPARD 
PPARGC1A 
</t>
  </si>
  <si>
    <t xml:space="preserve">rs2016520
rs8192678
</t>
  </si>
  <si>
    <t xml:space="preserve">I/D
rs4363
</t>
  </si>
  <si>
    <t>Ethiopian</t>
  </si>
  <si>
    <t xml:space="preserve"> To examine the distribution of ACTN3 R577X genotypes and alleles in Russian endurance athletes and to search for possible associations between the ACTN3 genotype and the rowers’ competition results</t>
  </si>
  <si>
    <t>rs11091046</t>
  </si>
  <si>
    <t xml:space="preserve">NRF2
PPARGC1A 
</t>
  </si>
  <si>
    <t xml:space="preserve">rs7181866 
Gly482Ser
</t>
  </si>
  <si>
    <t>Kenyan</t>
  </si>
  <si>
    <t>10.1016/j.cbpb.2005.05.001</t>
  </si>
  <si>
    <t>Italian</t>
  </si>
  <si>
    <t>MSTN
MSTN
MSTN
CKM
CKM
CKM
CKM
CKM
CKM
CKM</t>
  </si>
  <si>
    <t xml:space="preserve">rs3791783
rs11681628 
rs7570532
rs344816
rs10410448
rs432979
rs1133190
rs7260359 
rs7260463 
rs4884 </t>
  </si>
  <si>
    <t>Finns, Germans, and Canadians</t>
  </si>
  <si>
    <t>IL6</t>
  </si>
  <si>
    <t>rs1800795</t>
  </si>
  <si>
    <t>Spanish, Polish and Russian</t>
  </si>
  <si>
    <t xml:space="preserve">ACTN3 </t>
  </si>
  <si>
    <t>NOS3</t>
  </si>
  <si>
    <t>rs2070744</t>
  </si>
  <si>
    <t xml:space="preserve">Russian and Polish </t>
  </si>
  <si>
    <t>BDKRB2</t>
  </si>
  <si>
    <t>+9/-9</t>
  </si>
  <si>
    <t>Fedotovskaya et al. (2014)</t>
  </si>
  <si>
    <t>Kim et al. (2010)</t>
  </si>
  <si>
    <t>Chiu et al. (2011)</t>
  </si>
  <si>
    <t>Lucia et al. (2006)</t>
  </si>
  <si>
    <t>Ginszt et al. (2018)</t>
  </si>
  <si>
    <t>Döring et al. (2010)</t>
  </si>
  <si>
    <t>Yang et al. (2017)</t>
  </si>
  <si>
    <t>Kikuchi et al. (2016)</t>
  </si>
  <si>
    <t>Mikami et al. (2014)</t>
  </si>
  <si>
    <t>Garatachea et al. (2014)</t>
  </si>
  <si>
    <t>Eynon et al. (2014)</t>
  </si>
  <si>
    <t>Ruiz et al. (2011)</t>
  </si>
  <si>
    <t>Voisin et al. (2016)</t>
  </si>
  <si>
    <t>Yvert et al. (2012)</t>
  </si>
  <si>
    <t>Wojciechowicz et al. (2021)</t>
  </si>
  <si>
    <t>Gineviciene et al. (2016)</t>
  </si>
  <si>
    <t>Wolfarth et al. (2007)</t>
  </si>
  <si>
    <t>de Albuquerque-Neto et al. (2024)</t>
  </si>
  <si>
    <t>Shang et al. (2010)</t>
  </si>
  <si>
    <t>Tobina et al. (2010)</t>
  </si>
  <si>
    <t>Maciejewska-Karlowska et al. (2013)</t>
  </si>
  <si>
    <t>Yang et al. (2023)</t>
  </si>
  <si>
    <t>Druzhevskaya et al. (2008)</t>
  </si>
  <si>
    <t>Zarebska et al. (2014)</t>
  </si>
  <si>
    <t>Dogan et al. (2022)</t>
  </si>
  <si>
    <t>Cieszczyk et al. (2012)</t>
  </si>
  <si>
    <t>Voisin et al. (2014)</t>
  </si>
  <si>
    <t>Ben-Zaken et al. (2019)</t>
  </si>
  <si>
    <t>Gineviciene et al. (2011)</t>
  </si>
  <si>
    <t>Eynon et al. (2011)</t>
  </si>
  <si>
    <t>Sawczuk et al. (2015)</t>
  </si>
  <si>
    <t>Ash et al. (2011)</t>
  </si>
  <si>
    <t>Scott et al. (2005)</t>
  </si>
  <si>
    <t>Proia et al. (2014)</t>
  </si>
  <si>
    <t>Orysiak et al. (2014)</t>
  </si>
  <si>
    <t>Döring et al. (2011)</t>
  </si>
  <si>
    <t>Ruiz et al. (2010)</t>
  </si>
  <si>
    <t>Amir et al. (2007)</t>
  </si>
  <si>
    <t>Collins et al. (2004)</t>
  </si>
  <si>
    <t>Papadimitriou et al. (2008)</t>
  </si>
  <si>
    <t>Eynon et al. (2012)</t>
  </si>
  <si>
    <t>Ahmetov et al. (2010)</t>
  </si>
  <si>
    <t>Kikuchi et al. (2017)</t>
  </si>
  <si>
    <t>Saito et al. (2022)</t>
  </si>
  <si>
    <t>Akazawa et al. (2022)</t>
  </si>
  <si>
    <t>Gabbasov et al. (2013)</t>
  </si>
  <si>
    <t>Maciejewska et al. (2012)</t>
  </si>
  <si>
    <t>Santiago et al. (2011)</t>
  </si>
  <si>
    <t>Maciejewska et al. (2011)</t>
  </si>
  <si>
    <t>Increased prevalence of MnSOD genetic polymorphism in endurance and power athletes</t>
  </si>
  <si>
    <t>Ben-Zaken et al. (2013a)</t>
  </si>
  <si>
    <t>Ben-Zaken et al. (2013b)</t>
  </si>
  <si>
    <t>Frequency of the MSTN Lys(K)-153Arg(R) polymorphism among track &amp; field athletes and swimmers</t>
  </si>
  <si>
    <t>10.1016/j.ghir.2015.04.001</t>
  </si>
  <si>
    <t>Ben-Zaken et al. (2015a)</t>
  </si>
  <si>
    <t>Avaliar a frequência do polimorfismo MSTN Lys(K)-153Arg(R) entre diferentes níveis e especialidades de eventos de atletas e nadadores israelenses de atletismo.</t>
  </si>
  <si>
    <t>MSTN</t>
  </si>
  <si>
    <t>rs1805086</t>
  </si>
  <si>
    <t>IGF-I receptor 275124A&gt;C (rs1464430) polymorphism and athletic performance</t>
  </si>
  <si>
    <t>Ben-Zaken et al. (2015b)</t>
  </si>
  <si>
    <t>ACTN3 Polymorphism: Comparison Between Elite Swimmers and Runners</t>
  </si>
  <si>
    <t>10.1186/s40798-015-0023-y</t>
  </si>
  <si>
    <t>Ben-Zaken et al. (2015c)</t>
  </si>
  <si>
    <t>comparar as frequências alélicas e genotípicas do polimorfismo ACTN3 R577X entre corredores e nadadores especializados em diferentes distâncias e controles não atléticos.</t>
  </si>
  <si>
    <t>Ben-Zaken et al. (2017a)</t>
  </si>
  <si>
    <t xml:space="preserve">IGF2 </t>
  </si>
  <si>
    <t>Increased Prevalence of the IL-6-174C Genetic Polymorphism in Long Distance Swimmers.</t>
  </si>
  <si>
    <t>10.1515/hukin-2017-0070</t>
  </si>
  <si>
    <t>Ben-Zaken et al. (2017b)</t>
  </si>
  <si>
    <t>Examinar a associação entre o polimorfismo IL-6 -174G/C e o desempenho atlético entre nadadores e corredores de elite.</t>
  </si>
  <si>
    <t xml:space="preserve">IL-6 </t>
  </si>
  <si>
    <t>-174G/C</t>
  </si>
  <si>
    <t>The combined frequency of IGF and myostatin polymorphism among track &amp; field athletes and swimmers</t>
  </si>
  <si>
    <t>Ben-Zaken et al. (2017c)</t>
  </si>
  <si>
    <t>The combined frequencies of the IL-6 G-174C and IGFBP3 A-202C polymorphisms among swimmers and runners.</t>
  </si>
  <si>
    <t>10.1016/j.ghir.2020.01.002</t>
  </si>
  <si>
    <t>Ben-Zaken et al. (2020)</t>
  </si>
  <si>
    <t>avaliar a frequência combinada dos polimorfismos IL-6 -174G/C e IGFBP3 -202A/C entre atletas de atletismo e nadadores</t>
  </si>
  <si>
    <t>Ben-Zaken et al. (2022)</t>
  </si>
  <si>
    <t>IGF1                IGF2A                 IGF1                 IGF1R</t>
  </si>
  <si>
    <t>Performance enhancing genetic variants, oxygen uptake, heart rate, blood pressure and body mass index of elite high altitude mountaineers</t>
  </si>
  <si>
    <t>10.1556/APhysiol.100.2013.3.5</t>
  </si>
  <si>
    <t>Djarova et al. (2013)</t>
  </si>
  <si>
    <t>Analisar e comparar as variantes genéticas da ECA (enzima conversora de angiotensina), ACTN3 (actinina-3) e AMPD1 (adenosina monofosfato desaminase 1), consumo de oxigênio (VO2máx), frequência cardíaca (FC), pressão arterial (PA) e índice de massa corporal (IMC) de montanhistas</t>
  </si>
  <si>
    <t>The association between D allele of the ACE gene and power performance in Polish elite athletes</t>
  </si>
  <si>
    <t>10.1016/j.scispo.2012.11.005</t>
  </si>
  <si>
    <t>Eider et al. (2013)</t>
  </si>
  <si>
    <t xml:space="preserve"> testar a hipótese de que o alelo D pode representar um elemento genético que beneficia o desempenho de potência em atletas poloneses de elite</t>
  </si>
  <si>
    <t>Endothelial nitric oxide synthase g894t (rs1799983) gene polymorphism in polish athletes</t>
  </si>
  <si>
    <t>10.2478/s11535-013-0254-1</t>
  </si>
  <si>
    <t>Eider et al. (2014)</t>
  </si>
  <si>
    <t xml:space="preserve">Examinar a relação entre o polimorfismo NOS3 e o status dos atletas. Em segundo lugar, a possível associação entre a variante G894T e performance atlética </t>
  </si>
  <si>
    <t>rs1799983</t>
  </si>
  <si>
    <t>VEGFR2 Gene Polymorphism and Aerobic Performance in Turkish Elite Endurance Athletes</t>
  </si>
  <si>
    <t>10.31901/24566330.2020/20.03.759</t>
  </si>
  <si>
    <t>Ercan et al. (2020)</t>
  </si>
  <si>
    <t>Analisar o efeito do polimorfismo do gene VEGFR2 rs2305948 no desempenho aeróbico de atletas de resistência de elite turcos.</t>
  </si>
  <si>
    <t>VEGFR2</t>
  </si>
  <si>
    <t>rs2305948</t>
  </si>
  <si>
    <t>Eynon et al. (2013a)</t>
  </si>
  <si>
    <t>rs12594956         rs7181866                rs8031031</t>
  </si>
  <si>
    <t>The FTO A/T polymorphism and elite athletic performance: a study involving three groups of European athletes</t>
  </si>
  <si>
    <t>10.1371/journal.pone.0060570</t>
  </si>
  <si>
    <t>Eynon et al. (2013b)</t>
  </si>
  <si>
    <t>avaliar se o status atlético está associado ao polimorfismo FTO A/T</t>
  </si>
  <si>
    <t>FTO</t>
  </si>
  <si>
    <t>rs9939609</t>
  </si>
  <si>
    <t>ACTN3 R577X polymorphism and team-sport performance: a study involving three European cohorts</t>
  </si>
  <si>
    <t>Association of ACE gene polymorphism with cardiovascular determinants of trained and untrained Iranian men</t>
  </si>
  <si>
    <t>10.1186/s41021-019-0126-7</t>
  </si>
  <si>
    <t>Falahati  e Arazi (2019)</t>
  </si>
  <si>
    <t>Avaliar a possível relação entre o polimorfismo I/D do gene da ECA com o status atlético e índices cardiovasculares selecionados e VO2.sub.max em uma população iraniana</t>
  </si>
  <si>
    <t>A common polymorphism of the MCT1 gene and athletic performance</t>
  </si>
  <si>
    <t>comparar as frequências genotípicas e alélicas do polimorfismo do gene MCT1</t>
  </si>
  <si>
    <t>The HIF1A gene Pro582Ser polymorphism in Russian strength athletes</t>
  </si>
  <si>
    <t xml:space="preserve">rs11549465 </t>
  </si>
  <si>
    <t>ACTN3 R577X polymorphism and explosive leg-muscle power in elite basketball players</t>
  </si>
  <si>
    <t xml:space="preserve"> R577X</t>
  </si>
  <si>
    <t>Variation in the ACE, PPARGC1A and PPARA genes in Lithuanian football players</t>
  </si>
  <si>
    <t>10.1080/17461391.2012.691117</t>
  </si>
  <si>
    <t>Gineviciene et al. (2012)</t>
  </si>
  <si>
    <t xml:space="preserve">Lituanos </t>
  </si>
  <si>
    <t>determinar o impacto dos polimorfismos ACE (I/D), PPARGC1A (G/A) e PPARA (G/C) no desempenho de jogadores de futebol</t>
  </si>
  <si>
    <t>AMPD1 rs17602729 is associated with physical performance of sprint and power in elite Lithuanian athletes</t>
  </si>
  <si>
    <t>Ginevičienė et al. (2014)</t>
  </si>
  <si>
    <t>(1) determinar as distribuições de frequência do alelo/genótipo C34T AMPD1 em atletas lituanos (n = 204, estratificados em três grupos: resistência, sprint/potência e misto) e compará-los com o alelo/ distribuições de frequência de genótipos em não atletas lituanos saudáveis ​​selecionados aleatoriamente (n = 260) e (2) para comparar medidas antropométricas comuns e fenótipos de desempenho físico entre os três grupos de atletas, dependendo de seu genótipo AMPD1.</t>
  </si>
  <si>
    <t xml:space="preserve"> rs17602729</t>
  </si>
  <si>
    <t>Association analysis of ACE, ACTN3 and PPARGC1A gene polymorphisms in two cohorts of European strength and power athletes</t>
  </si>
  <si>
    <t>Ginevičienė et al. (2021a)</t>
  </si>
  <si>
    <t>Russos e Lituanos</t>
  </si>
  <si>
    <t>Ginevičienė et al. (2021b)</t>
  </si>
  <si>
    <t>Estudar o potencial papel do MSTN no desempenho físico de atletas, analisando toda a sequência de codificação do gene MSTN</t>
  </si>
  <si>
    <t xml:space="preserve">rs11333758       rs1805086
</t>
  </si>
  <si>
    <t>ACTN3 Genotype in Professional Sport Climbers</t>
  </si>
  <si>
    <t>Determinar a distribuição de frequência de genótipos e alelos ACTN3 em escaladores e escaladores de pedras profissionais</t>
  </si>
  <si>
    <t>Polimorfismo do gene Bdkrb2 -9/+9 e desempenho na natação</t>
  </si>
  <si>
    <t>10.5604/20831862.1096047</t>
  </si>
  <si>
    <t>Grenda et al. (2014)</t>
  </si>
  <si>
    <t>avaliar a associação entre o desempenho na natação e o polimorfismo -9/+9 (rs5810761) no gene BDKRB2 em nadadores competitivos bem-sucedidos</t>
  </si>
  <si>
    <t>rs5810761</t>
  </si>
  <si>
    <t>A statistical model for ACTN3 genotype in elite power and speed athletes</t>
  </si>
  <si>
    <t>10.1080/09720510.2020.1724624</t>
  </si>
  <si>
    <t>Grover et al. (2020)</t>
  </si>
  <si>
    <t>indiana</t>
  </si>
  <si>
    <t xml:space="preserve"> investigar a associação entre o polimorfismo ACTN3 R577X e desempenho de potência/velocidade de elite e determinar sua relação com o status atlético de potência/velocidade </t>
  </si>
  <si>
    <t>Single Nucleotide Polymorphisms in Carnosinase Genes (CNDP1 and CNDP2) are Associated With Power Athletic Status</t>
  </si>
  <si>
    <t>Guilherme e Lancha (2017)</t>
  </si>
  <si>
    <t xml:space="preserve">1_CNDP1
2_CNDP2
3_CNDP-CNDP1
</t>
  </si>
  <si>
    <t>1_(rs2887, rs733686)      2_(rs3764509, rs12964619, rs6566810, rs734559, rs7577)             3_(rs2346061)</t>
  </si>
  <si>
    <t>The AGTR2 rs11091046 (A&gt;C) polymorphism and power athletic status in top-level Brazilian athletes</t>
  </si>
  <si>
    <t>Guilherme et al. (2018a)</t>
  </si>
  <si>
    <t xml:space="preserve"> AGTR2 </t>
  </si>
  <si>
    <t>Association study of SLC6A2 gene Thr99Ile variant (rs1805065) with athletic status in the Brazilian population</t>
  </si>
  <si>
    <t>Guilherme et al. (2019)</t>
  </si>
  <si>
    <t>investigar a frequência de polimorfismos de nucleotídeo único (SNPs) nos genes da carnosinase (CNDP1 e CNDP2) em uma grande coorte brasileira de atletas e não atletas. </t>
  </si>
  <si>
    <t>SLC6A2</t>
  </si>
  <si>
    <t>Gunel et al. (2014)</t>
  </si>
  <si>
    <t>determinar o efeito desses polimorfismos ACE e ACTN3 no desempenho esportivo</t>
  </si>
  <si>
    <t>ACE
ACTN3</t>
  </si>
  <si>
    <t>Genetic Polymorphisms Related to VO2max Adaptation Are Associated With Elite Rugby Union Status and Competitive Marathon Performance</t>
  </si>
  <si>
    <t>10.1123/ijspp.2020-0856</t>
  </si>
  <si>
    <t>Hall et al. (2021)</t>
  </si>
  <si>
    <t>Investigar se as distribuições genotípicas de 3 polimorfismos previamente associados à adaptação ao treinamento V˙O2max estão associadas ao status de atleta de elite e características de desempenho em corredores e atletas de rugby</t>
  </si>
  <si>
    <t>PRDM1
GRIN3A
KCNH8</t>
  </si>
  <si>
    <t xml:space="preserve">rs10499043 C/T
rs1535628 G/A
rs4973706 T/C </t>
  </si>
  <si>
    <t>Ciliary Neurotrophic Factor Receptor rs41274853 Polymorphism Is Associated With Weightlifting Performance in Japanese Weightlifters.</t>
  </si>
  <si>
    <t>10.1519/JSC.0000000000003750</t>
  </si>
  <si>
    <t>Homma et al. (2020)</t>
  </si>
  <si>
    <t>Investigar a frequência genotípica do polimorfismo rs41274853 do receptor do fator neurotrófico ciliar (CNTFR) e a associação entre o genótipo CNTFR específico e o desempenho no levantamento de peso em levantadores de peso japoneses.</t>
  </si>
  <si>
    <t>Assessment of association of ACTN3 genetic polymorphism with Korean elite athletic performance</t>
  </si>
  <si>
    <t>10.1007/s13258-013-0111-7</t>
  </si>
  <si>
    <t>Hong et al. (2013)</t>
  </si>
  <si>
    <t>Analisar o polimorfismo genético ACTN3 para avaliar o possível papel das diferenças genotípicas ( RR , RX e XX ) no desempenho atlético de elite</t>
  </si>
  <si>
    <t>Association of glutathione S-transferase M1 and T1 null/present polymorphism with physical performance in the Korean population.</t>
  </si>
  <si>
    <t>10.1007/s13258-018-0737-6</t>
  </si>
  <si>
    <t>Hwang et al. (2019)</t>
  </si>
  <si>
    <t>investigar a relação entre esses fatores genéticos e o desempenho físico</t>
  </si>
  <si>
    <t xml:space="preserve">ACE
ACTN3
ER-α
GSTM1
GSTT1 </t>
  </si>
  <si>
    <t>Ins/Del                        
rs1815739    
rs2234693               
nulo/presente             
nulo/presente</t>
  </si>
  <si>
    <t>G Allele of the IGF2 ApaI Polymorphism Is Associated With Judo Status</t>
  </si>
  <si>
    <t>10.1519/JSC.0000000000001300</t>
  </si>
  <si>
    <t>Itaka et al. (2016)</t>
  </si>
  <si>
    <t xml:space="preserve">Investigar a associação entre os polimorfismos IGF2 ApaI e ACTN3 R577X e o status do judô. </t>
  </si>
  <si>
    <t>IGF2             
ACTN3</t>
  </si>
  <si>
    <t>rs680                           
rs1815739</t>
  </si>
  <si>
    <t>Is there a relationship between PPARD T294C/PPARGC1A Gly482Ser variations and physical endurance performance in the Korean population?</t>
  </si>
  <si>
    <t>10.1007/s13258-015-0380-4</t>
  </si>
  <si>
    <t>Jin et al. (2016)</t>
  </si>
  <si>
    <t>avaliar a possível contribuição dos polimorfismos PPARD T294C/PPARGC1A Gly482Ser para diferenças no desempenho atlético</t>
  </si>
  <si>
    <t>PPARD       
PPARGC1A</t>
  </si>
  <si>
    <t>rs2016520        
rs8192678</t>
  </si>
  <si>
    <t>The ACTN3 XX Genotype's Underrepresentation in Japanese Elite Wrestlers</t>
  </si>
  <si>
    <t>10.1123/ijspp.8.1.57</t>
  </si>
  <si>
    <t>Kikuchi et al. (2013)</t>
  </si>
  <si>
    <t>Examinar a relação entre os polimorfismos do ACTN3 e o nível de desempenho atlético em lutadores japoneses</t>
  </si>
  <si>
    <t>ACTN3 R577X genotype and athletic performance in a large cohort of Japanese athletes</t>
  </si>
  <si>
    <t>The Association Between MCT1 T1470A Polymorphism and Power-Oriented Athletic Performance</t>
  </si>
  <si>
    <t>ACTN3 R577X genotype and performance of elite middle-long distance swimmers in China</t>
  </si>
  <si>
    <t>10.5114/biolsport.2017.63731</t>
  </si>
  <si>
    <t>Li et al. (2017)</t>
  </si>
  <si>
    <t>Examinar a associação do genótipo ACTN3 R577X com o desempenho de nadadores de elite de média-longa distância (MLD).</t>
  </si>
  <si>
    <t>rs1801282</t>
  </si>
  <si>
    <t>Genomic haplotype within the Peroxisome Proliferator-Activated Receptor Delta (PPARD) gene is associated with elite athletic status</t>
  </si>
  <si>
    <t>10.1111/sms.12126</t>
  </si>
  <si>
    <t>Maciejewska-Karlowska et al. (2014)</t>
  </si>
  <si>
    <t>Investigar a distribuição de PPARD rs2267668, rs2016520 e rs1053049 polimorfismos, individualmente e em combinação haplótipo, em um grande coorte de atletas caucasianos representando esportes
com diferentes demandas metabólicas</t>
  </si>
  <si>
    <t>PPARD</t>
  </si>
  <si>
    <t>rs2267668       
rs2016520
rs1053049</t>
  </si>
  <si>
    <t>Does the PPARA Intron 7 Gene Variant (rs4253778) Influence Performance in Power/Strength-Oriented Athletes? A Case-Control Replication Study in Three Cohorts of European Gymnasts.</t>
  </si>
  <si>
    <t>10.2478/hukin-2020-0060</t>
  </si>
  <si>
    <t>Maciejewska-Skrendo et al. (2021)</t>
  </si>
  <si>
    <t>determinar a distribuição do genótipo PPARA (G/C, rs4253778) entre um grupo de ginastas masculinos de nível internacional polonês, lituano e italiano e comparar nossos achados com os de pesquisas anteriores sobre a frequência do íntron PPARA 7 alelo C/genótipo CC em atletas orientados para potência/força</t>
  </si>
  <si>
    <t>PPARA</t>
  </si>
  <si>
    <t>ACTN3 R577X polymorphism is not associated with team sport athletic status in Italians</t>
  </si>
  <si>
    <t>10.1186/s40798-015-0008-x</t>
  </si>
  <si>
    <t>Massidda et al. (2015)</t>
  </si>
  <si>
    <t>Determinar a associação entre o polimorfismo ACTN3 R577X (rs1815739) e o status atlético de esportes coletivos de elite em atletas
italianos do sexo masculino</t>
  </si>
  <si>
    <t xml:space="preserve"> ACTN3 </t>
  </si>
  <si>
    <t>PPARD CC and ACTN3 RR genotype prevalence among elite soccer players</t>
  </si>
  <si>
    <t>10.1080/24733938.2019.1677936</t>
  </si>
  <si>
    <t>Meckel et al. (2020)</t>
  </si>
  <si>
    <t xml:space="preserve">explorar as frequências de genótipos relacionados ao desempenho aeróbico (PPARD CC) e anaeróbio (ACTN3 RR) entre jovens jogadores
de futebol e comparar com os de velocistas/saltadores (S/J), corredores de longa distância (LDR) e controles </t>
  </si>
  <si>
    <t>PPARD     
ACTN3</t>
  </si>
  <si>
    <t>rs2016520 
rs1815739</t>
  </si>
  <si>
    <t>ACTN3 R577X Genotype is Associated with Sprinting in Elite Japanese Athletes</t>
  </si>
  <si>
    <t>The ACTN3 R577Xgth in Korea national combat athletes</t>
  </si>
  <si>
    <t>10.1016/j.scispo.2021.01.003</t>
  </si>
  <si>
    <t>Min et al. (2021)</t>
  </si>
  <si>
    <t>Investigar a associação entre o genótipo ACTN3 e a força de preensão palmar de acordo com medidas em atletas de combate nacionais da Coréia.</t>
  </si>
  <si>
    <t>CNTFR Genotype and Sprint/power Performance: Case-control Association and Functional Studies</t>
  </si>
  <si>
    <t>Miyamoto-Mikami et al. (2016)</t>
  </si>
  <si>
    <t>ACTN3 R577X Genotype in Professional and
Amateur Tennis Players</t>
  </si>
  <si>
    <t>10.1519/JSC.0000000000003501</t>
  </si>
  <si>
    <t>Moreno-P´erez et al. (2020)</t>
  </si>
  <si>
    <t>comparar a distribuição de frequência do genótipo ACTN3 R577X em tenistas profissionais e não profissionais para determinar se esse polimorfismotem uma associação com o desempenho do tênis.</t>
  </si>
  <si>
    <t>Relationship between ACTN3 R577X polymorphism and maximal power output in elite Polish athletes</t>
  </si>
  <si>
    <t>Overrepresentation of the ACTN3 XX genotype in elite canoe and kayak paddlers</t>
  </si>
  <si>
    <t>10.1519/JSC.0000000000000717</t>
  </si>
  <si>
    <t>Orysiak et al. (2015)</t>
  </si>
  <si>
    <t>Examinar a associação entre o polimorfismo ACTN3 R577X em atletas de canoagem sprint (remadores de canoa e caiaque) e seus resultados em 200 ou 1000 m distância.</t>
  </si>
  <si>
    <t>Influence of the A/T polymorphism of the FTO gene and sport specializations on the body composition of young Russian athletes</t>
  </si>
  <si>
    <t>10.1127/anthranz/2019/0943</t>
  </si>
  <si>
    <t>Parfenteva et al. (2019)</t>
  </si>
  <si>
    <t>investigar uma associação entre a especialização esportiva e o SNP rs9939609 no gene FTO na coorte de jovens atletas profissionais e amadores.</t>
  </si>
  <si>
    <t>Putative Role of MCT1 rs1049434 Polymorphism in High-Intensity Endurance Performance: Concept and Basis to Understand Possible Individualization Stimulus</t>
  </si>
  <si>
    <t>10.3390/sports9100143</t>
  </si>
  <si>
    <t>Piscina-Viúdez et al. (2021)</t>
  </si>
  <si>
    <t>Avaliar a distribuição do polimorfismo MCT1 rs1049434 em atletas treinados em resistência em comparação com a população não treinada</t>
  </si>
  <si>
    <t>PPARα gene variants as predicted performance-enhancing polymorphisms in professional Italian soccer players</t>
  </si>
  <si>
    <t>The GALNTL6 Gene rs558129 Polymorphism Is Associated With Power Performance</t>
  </si>
  <si>
    <t>Ramírez et al. (2020)</t>
  </si>
  <si>
    <t>GANLTL6</t>
  </si>
  <si>
    <t>No association between ACTN3 R577X polymorphism and elite judo athletic status</t>
  </si>
  <si>
    <t>10.1123/ijspp.8.5.579</t>
  </si>
  <si>
    <t>Rodríguez-Romo et al. (2013)</t>
  </si>
  <si>
    <t>Comparar o genótipo ACTN3 R577X e as frequências alélicas de atletas espanhóis de judô</t>
  </si>
  <si>
    <t>ACTN3 genotype in Spanish elite swimmers: no "heterozygous advantage"</t>
  </si>
  <si>
    <t>10.1111/sms.12045</t>
  </si>
  <si>
    <t>Ruiz et al. (2013)</t>
  </si>
  <si>
    <t>examinar a associação do genótipo ACTN3 R577X com o status de natação de elite.</t>
  </si>
  <si>
    <t>Association between MCT1 T1470A polymorphism and climbing status in Polish and Japanese climbers.</t>
  </si>
  <si>
    <t>10.5114/biolsport.2020.98624</t>
  </si>
  <si>
    <t>Saito et al. (2021)</t>
  </si>
  <si>
    <t>Polish and Japanese</t>
  </si>
  <si>
    <t>Investigar a frequência do polimorfismo MCT1 T1470A em alpinistas poloneses e japoneses usando um estudo de caso-controle.</t>
  </si>
  <si>
    <t>The -9/+9 polymorphism of the bradykinin receptor Beta 2 gene and athlete status: a study involving two European cohorts</t>
  </si>
  <si>
    <t>Sawczuk et al. (2013a)</t>
  </si>
  <si>
    <t xml:space="preserve">BDKRB2 </t>
  </si>
  <si>
    <t>Association of the ADRB2 Gly16Arg and Glu27Gln polymorphisms with athlete status</t>
  </si>
  <si>
    <t>Sawczuk et al. (2013b)</t>
  </si>
  <si>
    <t>rs1042713                
rs1042714</t>
  </si>
  <si>
    <t>Is gnb3 c825t polymorphism associated with elite status of polish athletes?</t>
  </si>
  <si>
    <t>10.5604/20831862.1083275</t>
  </si>
  <si>
    <t>Sawczuk et al. (2014)</t>
  </si>
  <si>
    <t>comparar a distribuição de frequência do polimorfismo comum C para T na posição 825 (C825T) do gene GNB3 entre atletas e controles não atléticos da população polonesa, bem como comparar a distribuição genotípica e a frequência alélica de Variantes de C825T dentro de um grupo de atletas, ou seja, entre atletas de esportes de diferentes demandas metabólicas e níveis competitivos.</t>
  </si>
  <si>
    <t xml:space="preserve"> GNB3</t>
  </si>
  <si>
    <t>MCT1 A1470T: a novel polymorphism for sprint performance?</t>
  </si>
  <si>
    <t>Evaluation of ACE gene I/D polymorphism in Iranian elite athletes</t>
  </si>
  <si>
    <t>10.4103/2277-9175.143242</t>
  </si>
  <si>
    <t>Shahmoradi et al. (2014)</t>
  </si>
  <si>
    <t>determinar se existe uma associação entre esse polimorfismo e o desempenho esportivo</t>
  </si>
  <si>
    <t>PPAR-α and PPARGC1A gene variants have strong effects on aerobic performance of Turkish elite endurance athletes</t>
  </si>
  <si>
    <t>Tural et al. (2014)</t>
  </si>
  <si>
    <t>Investigar o efeito dos polimorfismos PPAR-α intron 7G&gt;C e Gly482Ser do gene PPARGC1A sobre o desempenho aeróbico de atletas de endurance de elite</t>
  </si>
  <si>
    <t>PPAR-α 
PPARGC1A</t>
  </si>
  <si>
    <t>intron 7G&gt;C                    
Gly482Ser</t>
  </si>
  <si>
    <t>EPAS1 gene variants are associated with sprint/power athletic performance in two cohorts of European athletes</t>
  </si>
  <si>
    <t>EPAS1</t>
  </si>
  <si>
    <t>rs1867785             
rs11689011                 
rs895436                  
rs4035887                  
rs1867782</t>
  </si>
  <si>
    <t>ACVR1B rs2854464 Is Associated with Sprint/Power Athletic Status in a Large Cohort of Europeans but Not Brazilians</t>
  </si>
  <si>
    <t>The ACE and ACTN3 polymorphisms in female soccer athletes</t>
  </si>
  <si>
    <t>10.1186/s41021-021-00177-3</t>
  </si>
  <si>
    <t>Wei  (2021)</t>
  </si>
  <si>
    <t>Associar os polimorfismos ACE I/D e ACTN3 R577X com o desempenho de atletas chinesas de futebol feminino de elite.</t>
  </si>
  <si>
    <t>ACE 
ACTN3</t>
  </si>
  <si>
    <t>Examinar se três polimorfismos, KIF6 rs20455T &gt; C, APOE rs429358T &gt; C e APOE rs7412 C &gt; T, estavam associados ao status atlético de um atleta definido como tipo de desempenho (resistência ou potência).</t>
  </si>
  <si>
    <t>A functional promoter polymorphism of SLC2A4 is associated with aerobic endurance in a Chinese population</t>
  </si>
  <si>
    <t>10.1080/17461391.2012.726652</t>
  </si>
  <si>
    <t>Xia et al. (2014)</t>
  </si>
  <si>
    <t>avaliar a relação entre o gene SLC2A4 e a resistência aeróbica na captação muscular de glicose</t>
  </si>
  <si>
    <t>SLC2A4</t>
  </si>
  <si>
    <t>rs5418</t>
  </si>
  <si>
    <t>Association between Sport Performance and Alpha-Actinin-3 Gene R577X Polymorphism</t>
  </si>
  <si>
    <t>10.1080/09723757.2015.11886246</t>
  </si>
  <si>
    <t>Yamak et al. (2015)</t>
  </si>
  <si>
    <t>é investigar se existe uma associação entre o desempenho esportivo de atletas turcos de elite e o polimorfismo R577X do gene alfa-actinina-3</t>
  </si>
  <si>
    <t>R557X</t>
  </si>
  <si>
    <t>ACTN3 R577X Gene Variant Is Associated With Muscle-Related Phenotypes in Elite Chinese Sprint/Power Athletes</t>
  </si>
  <si>
    <t>Association of rs699 (M235T) polymorphism in the AGT gene with power but not endurance athlete status</t>
  </si>
  <si>
    <t>Zarębska et al. (2013)</t>
  </si>
  <si>
    <t>Association between the FTO A/T Polymorphism and Elite Athlete Status in Caucasian Swimmers.</t>
  </si>
  <si>
    <t>10.3390/genes12050715</t>
  </si>
  <si>
    <t>Zmijewski e Leońska-Duniec (2021)</t>
  </si>
  <si>
    <t>investigar a associação entre o polimorfismo A/T e o status de atleta em nadadores de elite.</t>
  </si>
  <si>
    <t>Effect of BDKRB2 Gene -9/+9 Polymorphism on Training Improvements in Competitive Swimmers</t>
  </si>
  <si>
    <t>10.1519/JSC.0000000000001145</t>
  </si>
  <si>
    <t>Zmijewski et al. (2016)</t>
  </si>
  <si>
    <t>Investigar a possível associação entre o gene BDKRB2 e melhorias induzidas pelo treinamento no desempenho de natação em nadadores bem treinados</t>
  </si>
  <si>
    <t>The NOS3 G894T (rs1799983) and-786T/C (rs2070744) polymorphisms are associated with elite swimmer status</t>
  </si>
  <si>
    <t>10.5114/biolsport.2018.76528</t>
  </si>
  <si>
    <t>Zmijewski et al. (2018)</t>
  </si>
  <si>
    <t>Determinar a associação entre os polimorfismos NOS3 G894T e -786T/C com o status de nadadores de elite em atletas poloneses</t>
  </si>
  <si>
    <t>rs1799983
rs2070744</t>
  </si>
  <si>
    <t>Evaluation of the Association of COMT Rs4680 Polymorphism with Swimmers' Competitive Performance.</t>
  </si>
  <si>
    <t>10.3390/genes12101641</t>
  </si>
  <si>
    <t>Zmijewski et al. (2021)</t>
  </si>
  <si>
    <t>COMT</t>
  </si>
  <si>
    <t>rs4680</t>
  </si>
  <si>
    <t xml:space="preserve">IGF                         
MSTN </t>
  </si>
  <si>
    <t>rs35767
rs1805086</t>
  </si>
  <si>
    <t>rs1815739
rs699
rs2016520</t>
  </si>
  <si>
    <t xml:space="preserve">To determine the frequency distribution of manganese superoxide dismutase (MnSOD) Val-9Ala polymorphism (rs1799725) among trained endurance and power athletes and healthy controls. </t>
  </si>
  <si>
    <t xml:space="preserve">IL-6          
IGFBP3
</t>
  </si>
  <si>
    <t>rs1800795
rs2854744</t>
  </si>
  <si>
    <t xml:space="preserve">rs7136446                
rs680                 
rs35767             
rs1464430 
</t>
  </si>
  <si>
    <t>ACTN3
ACE
BDKRB2
AGT</t>
  </si>
  <si>
    <t>C34T                                
I/D                                    
R577X</t>
  </si>
  <si>
    <t>AMPD1         
ACE           
ACTN3</t>
  </si>
  <si>
    <t xml:space="preserve">ACE    
PPARGC1A     
PPARA 
</t>
  </si>
  <si>
    <t xml:space="preserve">I/D                                  
G/A                                     
G/C 
</t>
  </si>
  <si>
    <t>Eynon et al. (2009a)</t>
  </si>
  <si>
    <t>Eynon et al. (2009b)</t>
  </si>
  <si>
    <t>Eynon et al. (2009c)</t>
  </si>
  <si>
    <t>Eynon et al. (2009d)</t>
  </si>
  <si>
    <t>Gomez-Gallego et al. (2009a)</t>
  </si>
  <si>
    <t>Gómez-Gallego et al. (2009b)</t>
  </si>
  <si>
    <t>To detect a correlation between the selected genetic polymorphism and athletic status</t>
  </si>
  <si>
    <t>Italians, Poles, Russians, and Brazilians</t>
  </si>
  <si>
    <t>Iranian</t>
  </si>
  <si>
    <t>European</t>
  </si>
  <si>
    <t>Korean</t>
  </si>
  <si>
    <t>Polish, Lithuanian, and Italian</t>
  </si>
  <si>
    <t>British, South Africans, Irish, and others</t>
  </si>
  <si>
    <t>Bulgarian</t>
  </si>
  <si>
    <t xml:space="preserve">Russian </t>
  </si>
  <si>
    <t xml:space="preserve">Polish, Russian and Spanish </t>
  </si>
  <si>
    <t xml:space="preserve">Austrian, Polish and Russian </t>
  </si>
  <si>
    <t xml:space="preserve">Tìtulo </t>
  </si>
  <si>
    <t>Autor/Ano</t>
  </si>
  <si>
    <t>Athletes</t>
  </si>
  <si>
    <t>Control</t>
  </si>
  <si>
    <t>Category</t>
  </si>
  <si>
    <t>RR</t>
  </si>
  <si>
    <t>RX</t>
  </si>
  <si>
    <t>XX</t>
  </si>
  <si>
    <t>Elite Swimmers</t>
  </si>
  <si>
    <t>Subgroups</t>
  </si>
  <si>
    <t>Not applicable</t>
  </si>
  <si>
    <t>Runners</t>
  </si>
  <si>
    <t>Comments</t>
  </si>
  <si>
    <t>Variables - Groups</t>
  </si>
  <si>
    <t>Elite high altitude mountaineers</t>
  </si>
  <si>
    <t>Control - athletes</t>
  </si>
  <si>
    <t>Heart rate; BMI; Vomax</t>
  </si>
  <si>
    <t>Team-sport</t>
  </si>
  <si>
    <t>Subgroups according to nationality</t>
  </si>
  <si>
    <t xml:space="preserve">Power </t>
  </si>
  <si>
    <t>Endurance</t>
  </si>
  <si>
    <t>Not applicable (jump*)</t>
  </si>
  <si>
    <t>strength and power athletes</t>
  </si>
  <si>
    <t>Professional Sport Climbers</t>
  </si>
  <si>
    <t>elite athletes</t>
  </si>
  <si>
    <t>Sprint/power athletes</t>
  </si>
  <si>
    <t>Judo</t>
  </si>
  <si>
    <t>Wrestiers</t>
  </si>
  <si>
    <t>track and field</t>
  </si>
  <si>
    <t>Swimmers</t>
  </si>
  <si>
    <t>Esporte de equipe atlético</t>
  </si>
  <si>
    <t>Soccer</t>
  </si>
  <si>
    <t>combat athletes</t>
  </si>
  <si>
    <t>Tennis</t>
  </si>
  <si>
    <t>Athletes from various sports</t>
  </si>
  <si>
    <t>Elite Canoe and Kayak Paddlers</t>
  </si>
  <si>
    <t>swimmers/power/endurance</t>
  </si>
  <si>
    <t>Sprint/Power/Endurance athletes</t>
  </si>
  <si>
    <t xml:space="preserve">Study </t>
  </si>
  <si>
    <t>Title</t>
  </si>
  <si>
    <t>DD</t>
  </si>
  <si>
    <t>ID</t>
  </si>
  <si>
    <t>II</t>
  </si>
  <si>
    <t>Variables - Genotypes</t>
  </si>
  <si>
    <t>Elite athletes</t>
  </si>
  <si>
    <t>Fat mass; BMI; Vomax</t>
  </si>
  <si>
    <t>Fat mass; Vomax</t>
  </si>
  <si>
    <t>Strength and power athletes</t>
  </si>
  <si>
    <t>Several sports</t>
  </si>
  <si>
    <t xml:space="preserve">several sports </t>
  </si>
  <si>
    <t>Authors</t>
  </si>
  <si>
    <t>STREGA checklist</t>
  </si>
  <si>
    <t>Title and Abstract</t>
  </si>
  <si>
    <t>Methods</t>
  </si>
  <si>
    <t>Discussion</t>
  </si>
  <si>
    <t>Other</t>
  </si>
  <si>
    <t>Score</t>
  </si>
  <si>
    <t>Elite</t>
  </si>
  <si>
    <t>Sub_elite</t>
  </si>
  <si>
    <t>Sub-elite</t>
  </si>
  <si>
    <t>Elite runners</t>
  </si>
  <si>
    <t>Athlete</t>
  </si>
  <si>
    <t>National</t>
  </si>
  <si>
    <t xml:space="preserve">International </t>
  </si>
  <si>
    <t>Volleyball</t>
  </si>
  <si>
    <t>Sprinter</t>
  </si>
  <si>
    <t>Sprint and power</t>
  </si>
  <si>
    <t>Sprint/power</t>
  </si>
  <si>
    <t>Endurance / middle power</t>
  </si>
  <si>
    <t>Cyclists</t>
  </si>
  <si>
    <t>Endurance, power and mixed</t>
  </si>
  <si>
    <t>Triathletes</t>
  </si>
  <si>
    <t>ACTN3 R577X Genotype in Professional and Amateur Tennis Players</t>
  </si>
  <si>
    <t>Power/Speed</t>
  </si>
  <si>
    <t>Spain (Endurance)</t>
  </si>
  <si>
    <t>Poland (Endurance)</t>
  </si>
  <si>
    <t>Russia (Endurance)</t>
  </si>
  <si>
    <t>Spain (Power)</t>
  </si>
  <si>
    <t>Poland (Power)</t>
  </si>
  <si>
    <t>Russia (Power)</t>
  </si>
  <si>
    <t>Eynon et al. (2010a)</t>
  </si>
  <si>
    <t>Eynon et al.(2010b)</t>
  </si>
  <si>
    <t xml:space="preserve">Elite endurance athletes </t>
  </si>
  <si>
    <t>subgroups</t>
  </si>
  <si>
    <t>Sprinters / Jumpers</t>
  </si>
  <si>
    <t>Weightlifters</t>
  </si>
  <si>
    <t>Endurance athletes</t>
  </si>
  <si>
    <t>De Albuquerque-Neto et al. (2024)</t>
  </si>
  <si>
    <t>Sprinters</t>
  </si>
  <si>
    <t xml:space="preserve">
Subgroup according to other genotype</t>
  </si>
  <si>
    <t>Investigar a associação entre o COMT Polimorfismo Val158Met (rs4680) e desempenho atlético em nadadores caucasianos</t>
  </si>
  <si>
    <t>rs1805065</t>
  </si>
  <si>
    <t>Web of Science</t>
  </si>
  <si>
    <t xml:space="preserve">Science Direct </t>
  </si>
  <si>
    <t xml:space="preserve">Elite OR Athlete AND Performances OR Performances AND Polymorphisms OR Genetic Polymorphisms OR Gene </t>
  </si>
  <si>
    <t>R577X
I/D
+9/-9
M268T</t>
  </si>
  <si>
    <t>South African</t>
  </si>
  <si>
    <t>Greek</t>
  </si>
  <si>
    <t>high quality</t>
  </si>
  <si>
    <t>moderate quality</t>
  </si>
  <si>
    <t>Eynon et al. (2010b)</t>
  </si>
  <si>
    <t>Guilherme et al. (2018)</t>
  </si>
  <si>
    <t xml:space="preserve">I/D
A22982G
</t>
  </si>
  <si>
    <t>Publication year</t>
  </si>
  <si>
    <t xml:space="preserve">rs1801253
rs1042713
rs1042714
rs4994
</t>
  </si>
  <si>
    <t xml:space="preserve">ADRB1
ADRB2 
ADRB2
ADRB3 </t>
  </si>
  <si>
    <t>M</t>
  </si>
  <si>
    <t>W</t>
  </si>
  <si>
    <t xml:space="preserve">ATH + CON </t>
  </si>
  <si>
    <t>No time limit</t>
  </si>
  <si>
    <t xml:space="preserve">Classification </t>
  </si>
  <si>
    <r>
      <t>Avaliar a distribuição de frequência do polimorfismo </t>
    </r>
    <r>
      <rPr>
        <i/>
        <sz val="10"/>
        <rFont val="Times New Roman"/>
        <family val="1"/>
      </rPr>
      <t>IGF2</t>
    </r>
    <r>
      <rPr>
        <sz val="10"/>
        <rFont val="Times New Roman"/>
        <family val="1"/>
      </rPr>
      <t> rs680 entre atletas israelenses.</t>
    </r>
  </si>
  <si>
    <r>
      <t>CKM Gene </t>
    </r>
    <r>
      <rPr>
        <i/>
        <sz val="10"/>
        <rFont val="Times New Roman"/>
        <family val="1"/>
      </rPr>
      <t>rs8111989</t>
    </r>
    <r>
      <rPr>
        <sz val="10"/>
        <rFont val="Times New Roman"/>
        <family val="1"/>
      </rPr>
      <t> Polymorphism and Power Athlete Status</t>
    </r>
  </si>
  <si>
    <r>
      <t>To determine whether the </t>
    </r>
    <r>
      <rPr>
        <i/>
        <sz val="11"/>
        <rFont val="Times New Roman"/>
        <family val="1"/>
      </rPr>
      <t>CKM</t>
    </r>
    <r>
      <rPr>
        <sz val="11"/>
        <rFont val="Times New Roman"/>
        <family val="1"/>
      </rPr>
      <t> (A/G) rs8111989 polymorphism is associated with elite power status in a cohort of Lithuanian and Russian athletes</t>
    </r>
  </si>
  <si>
    <r>
      <rPr>
        <i/>
        <sz val="10"/>
        <rFont val="Times New Roman"/>
        <family val="1"/>
      </rPr>
      <t>FTO</t>
    </r>
    <r>
      <rPr>
        <sz val="10"/>
        <rFont val="Times New Roman"/>
        <family val="1"/>
      </rPr>
      <t> </t>
    </r>
  </si>
  <si>
    <r>
      <t>To compare genotype distributions and interactions of the </t>
    </r>
    <r>
      <rPr>
        <i/>
        <sz val="11"/>
        <rFont val="Times New Roman"/>
        <family val="1"/>
      </rPr>
      <t>EPAS1</t>
    </r>
    <r>
      <rPr>
        <sz val="11"/>
        <rFont val="Times New Roman"/>
        <family val="1"/>
      </rPr>
      <t> SNPs rs1867785, rs11689011, rs895436, rs4035887 and rs1867782 between sprint/power athletes, endurance athletes, and controls in Polish and Russian cohorts.</t>
    </r>
  </si>
  <si>
    <t>No.</t>
  </si>
  <si>
    <t>Years</t>
  </si>
  <si>
    <t>Reasons for exclusion</t>
  </si>
  <si>
    <t>Articles cited in the discussion</t>
  </si>
  <si>
    <t>X</t>
  </si>
  <si>
    <t>Another outcome</t>
  </si>
  <si>
    <t>Polygenic study (more than 5 genes)</t>
  </si>
  <si>
    <t>Not available in full</t>
  </si>
  <si>
    <t>Do not fulfill the research objectives</t>
  </si>
  <si>
    <t>Do not meet the research inclusion criteria</t>
  </si>
  <si>
    <t>Pilot study</t>
  </si>
  <si>
    <t>Duplicate</t>
  </si>
  <si>
    <t>Gronek et al.</t>
  </si>
  <si>
    <t>Polygenic Study of Endurance-Associated Genetic Markers NOS3 (Glu298Asp), BDKRB2 (-9/+9), UCP2 (Ala55Val), AMPD1 (Gln45Ter) and ACE (I/D) in Polish Male Half Marathoners</t>
  </si>
  <si>
    <t>10.1515/hukin-2017-0204</t>
  </si>
  <si>
    <t>https://doi.org/10.1515/hukin-2017-0204</t>
  </si>
  <si>
    <t>Terms (MeSH; DeCS)</t>
  </si>
  <si>
    <t xml:space="preserve">Elite Athletes
Professional Athletes
Sports Performance
Genetic Fitness
Polymorphism
</t>
  </si>
  <si>
    <t>Nº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</si>
</sst>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1" x14ac:knownFonts="1">
    <font>
      <sz val="11"/>
      <color theme="1"/>
      <name val="Calibri"/>
      <family val="2"/>
      <scheme val="minor"/>
    </font>
    <font>
      <b/>
      <sz val="11"/>
      <color theme="1"/>
      <name val="Calibri"/>
      <family val="2"/>
      <scheme val="minor"/>
    </font>
    <font>
      <u/>
      <sz val="11"/>
      <color theme="10"/>
      <name val="Calibri"/>
      <family val="2"/>
      <scheme val="minor"/>
    </font>
    <font>
      <b/>
      <sz val="10"/>
      <color theme="1"/>
      <name val="Calibri"/>
      <family val="2"/>
    </font>
    <font>
      <sz val="10"/>
      <color theme="1"/>
      <name val="Calibri"/>
      <family val="2"/>
      <scheme val="minor"/>
    </font>
    <font>
      <sz val="10"/>
      <color theme="1"/>
      <name val="Calibri"/>
      <family val="2"/>
    </font>
    <font>
      <sz val="10"/>
      <color rgb="FFFF0000"/>
      <name val="Calibri"/>
      <family val="2"/>
      <scheme val="minor"/>
    </font>
    <font>
      <b/>
      <sz val="12"/>
      <color theme="1"/>
      <name val="Times New Roman"/>
      <family val="1"/>
    </font>
    <font>
      <sz val="12"/>
      <color theme="1"/>
      <name val="Times New Roman"/>
      <family val="1"/>
    </font>
    <font>
      <u/>
      <sz val="12"/>
      <color theme="1"/>
      <name val="Times New Roman"/>
      <family val="1"/>
    </font>
    <font>
      <u/>
      <sz val="12"/>
      <color rgb="FF333333"/>
      <name val="Times New Roman"/>
      <family val="1"/>
    </font>
    <font>
      <sz val="10"/>
      <name val="Calibri"/>
      <family val="2"/>
    </font>
    <font>
      <b/>
      <sz val="10"/>
      <name val="Calibri"/>
      <family val="2"/>
    </font>
    <font>
      <sz val="10"/>
      <name val="Segoe UI"/>
      <family val="2"/>
    </font>
    <font>
      <sz val="10"/>
      <name val="Calibri"/>
      <family val="2"/>
      <scheme val="minor"/>
    </font>
    <font>
      <sz val="11"/>
      <color theme="1"/>
      <name val="Times New Roman"/>
      <family val="1"/>
    </font>
    <font>
      <b/>
      <sz val="11"/>
      <color theme="1"/>
      <name val="Times New Roman"/>
      <family val="1"/>
    </font>
    <font>
      <b/>
      <sz val="11"/>
      <name val="Times New Roman"/>
      <family val="1"/>
    </font>
    <font>
      <sz val="11"/>
      <name val="Times New Roman"/>
      <family val="1"/>
    </font>
    <font>
      <sz val="9"/>
      <color indexed="81"/>
      <name val="Segoe UI"/>
      <family val="2"/>
    </font>
    <font>
      <b/>
      <sz val="9"/>
      <color indexed="81"/>
      <name val="Segoe UI"/>
      <family val="2"/>
    </font>
    <font>
      <sz val="10"/>
      <color theme="1"/>
      <name val="Times New Roman"/>
      <family val="1"/>
    </font>
    <font>
      <b/>
      <i/>
      <sz val="10"/>
      <color theme="1"/>
      <name val="Times New Roman"/>
      <family val="1"/>
    </font>
    <font>
      <b/>
      <sz val="10"/>
      <color theme="1"/>
      <name val="Times New Roman"/>
      <family val="1"/>
    </font>
    <font>
      <sz val="11"/>
      <color rgb="FFFF0000"/>
      <name val="Calibri"/>
      <family val="2"/>
      <scheme val="minor"/>
    </font>
    <font>
      <sz val="10"/>
      <name val="Times New Roman"/>
      <family val="1"/>
    </font>
    <font>
      <sz val="11"/>
      <color theme="1"/>
      <name val="Calibri"/>
      <family val="2"/>
      <scheme val="minor"/>
    </font>
    <font>
      <sz val="11"/>
      <name val="Calibri"/>
      <family val="2"/>
      <scheme val="minor"/>
    </font>
    <font>
      <i/>
      <sz val="10"/>
      <name val="Times New Roman"/>
      <family val="1"/>
    </font>
    <font>
      <i/>
      <sz val="11"/>
      <name val="Times New Roman"/>
      <family val="1"/>
    </font>
    <font>
      <b/>
      <i/>
      <sz val="11"/>
      <name val="Times New Roman"/>
      <family val="1"/>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medium">
        <color rgb="FF000000"/>
      </top>
      <bottom/>
      <diagonal/>
    </border>
    <border>
      <left/>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2" fillId="0" borderId="0" applyNumberFormat="0" applyFill="0" applyBorder="0" applyAlignment="0" applyProtection="0"/>
    <xf numFmtId="9" fontId="26" fillId="0" borderId="0" applyFont="0" applyFill="0" applyBorder="0" applyAlignment="0" applyProtection="0"/>
  </cellStyleXfs>
  <cellXfs count="129">
    <xf numFmtId="0" fontId="0" fillId="0" borderId="0" xfId="0"/>
    <xf numFmtId="0" fontId="1" fillId="0" borderId="1" xfId="0" applyFont="1" applyBorder="1" applyAlignment="1">
      <alignment horizontal="center"/>
    </xf>
    <xf numFmtId="0" fontId="0" fillId="0" borderId="0" xfId="0" applyAlignment="1">
      <alignment wrapText="1"/>
    </xf>
    <xf numFmtId="0" fontId="0" fillId="0" borderId="1" xfId="0" applyBorder="1" applyAlignment="1">
      <alignment horizontal="left" vertical="top" wrapText="1"/>
    </xf>
    <xf numFmtId="0" fontId="0" fillId="0" borderId="0" xfId="0" applyAlignment="1">
      <alignment horizontal="left" vertical="top" wrapText="1"/>
    </xf>
    <xf numFmtId="49" fontId="3" fillId="0" borderId="0" xfId="0" applyNumberFormat="1" applyFont="1" applyFill="1" applyAlignment="1">
      <alignment horizontal="center" vertical="center"/>
    </xf>
    <xf numFmtId="0" fontId="4" fillId="0" borderId="0" xfId="0" applyFont="1" applyFill="1"/>
    <xf numFmtId="49" fontId="4" fillId="0" borderId="0" xfId="0" applyNumberFormat="1" applyFont="1" applyFill="1" applyAlignment="1">
      <alignment horizontal="center"/>
    </xf>
    <xf numFmtId="0" fontId="0" fillId="0" borderId="0" xfId="0" applyFill="1"/>
    <xf numFmtId="0" fontId="7" fillId="0" borderId="0" xfId="0" applyFont="1" applyAlignment="1">
      <alignment horizontal="center"/>
    </xf>
    <xf numFmtId="0" fontId="8" fillId="0" borderId="0" xfId="0" applyFont="1"/>
    <xf numFmtId="0" fontId="8" fillId="0" borderId="0" xfId="0" applyFont="1" applyAlignment="1">
      <alignment horizontal="center" vertical="top" wrapText="1"/>
    </xf>
    <xf numFmtId="0" fontId="9" fillId="0" borderId="0" xfId="0" applyFont="1" applyAlignment="1">
      <alignment vertical="top" wrapText="1"/>
    </xf>
    <xf numFmtId="0" fontId="7" fillId="0" borderId="0" xfId="0" applyFont="1" applyAlignment="1">
      <alignment horizontal="center" vertical="top" wrapText="1"/>
    </xf>
    <xf numFmtId="0" fontId="8" fillId="0" borderId="0" xfId="0" applyFont="1" applyAlignment="1">
      <alignment horizontal="right" vertical="top" wrapText="1"/>
    </xf>
    <xf numFmtId="0" fontId="10" fillId="0" borderId="0" xfId="0" applyFont="1"/>
    <xf numFmtId="0" fontId="5" fillId="0" borderId="1" xfId="0" applyFont="1" applyFill="1" applyBorder="1" applyAlignment="1">
      <alignment horizontal="left" vertical="center" wrapText="1"/>
    </xf>
    <xf numFmtId="0" fontId="14" fillId="0" borderId="0" xfId="0" applyFont="1" applyFill="1"/>
    <xf numFmtId="0" fontId="14" fillId="0" borderId="0" xfId="0" applyFont="1" applyFill="1" applyAlignment="1">
      <alignment horizontal="center"/>
    </xf>
    <xf numFmtId="0" fontId="6" fillId="0" borderId="0" xfId="0" applyFont="1" applyFill="1"/>
    <xf numFmtId="0" fontId="15" fillId="0" borderId="0" xfId="0" applyFont="1" applyFill="1"/>
    <xf numFmtId="0" fontId="17" fillId="0" borderId="0" xfId="0" applyFont="1" applyFill="1" applyAlignment="1">
      <alignment horizontal="center" vertical="center"/>
    </xf>
    <xf numFmtId="0" fontId="15"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21" fillId="0" borderId="3" xfId="0" applyFont="1" applyFill="1" applyBorder="1" applyAlignment="1">
      <alignment horizontal="center" vertical="center" wrapText="1"/>
    </xf>
    <xf numFmtId="0" fontId="15" fillId="0" borderId="0" xfId="0" applyFont="1"/>
    <xf numFmtId="0" fontId="21" fillId="0" borderId="1"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18" fillId="0" borderId="0" xfId="0" applyFont="1" applyFill="1" applyAlignment="1">
      <alignment horizontal="center"/>
    </xf>
    <xf numFmtId="0" fontId="0" fillId="0" borderId="1" xfId="0" applyBorder="1"/>
    <xf numFmtId="0" fontId="16" fillId="0" borderId="1" xfId="0" applyFont="1" applyBorder="1"/>
    <xf numFmtId="0" fontId="16" fillId="0" borderId="0" xfId="0" applyFont="1"/>
    <xf numFmtId="0" fontId="21" fillId="0" borderId="4" xfId="0" applyFont="1" applyFill="1" applyBorder="1" applyAlignment="1">
      <alignment horizontal="left" vertical="center" wrapText="1"/>
    </xf>
    <xf numFmtId="0" fontId="21" fillId="0" borderId="4"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21" fillId="0" borderId="1" xfId="0" applyFont="1" applyBorder="1"/>
    <xf numFmtId="0" fontId="21" fillId="0" borderId="0" xfId="0" applyFont="1"/>
    <xf numFmtId="0" fontId="4" fillId="0" borderId="0" xfId="0" applyFont="1"/>
    <xf numFmtId="0" fontId="21" fillId="0" borderId="5" xfId="0" applyFont="1" applyFill="1" applyBorder="1" applyAlignment="1">
      <alignment horizontal="center" vertical="center" wrapText="1"/>
    </xf>
    <xf numFmtId="0" fontId="21" fillId="0" borderId="5"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4" fillId="0" borderId="1" xfId="0" applyFont="1" applyFill="1" applyBorder="1"/>
    <xf numFmtId="0" fontId="21" fillId="0" borderId="11"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4" fillId="0" borderId="0" xfId="0" applyFont="1"/>
    <xf numFmtId="0" fontId="0" fillId="0" borderId="0" xfId="0" applyFill="1" applyBorder="1"/>
    <xf numFmtId="0" fontId="4" fillId="0" borderId="0" xfId="0" applyFont="1" applyFill="1" applyBorder="1"/>
    <xf numFmtId="0" fontId="25" fillId="0" borderId="1" xfId="0" applyFont="1" applyFill="1" applyBorder="1" applyAlignment="1">
      <alignment horizontal="left" vertical="center" wrapText="1"/>
    </xf>
    <xf numFmtId="0" fontId="25" fillId="0" borderId="2"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 fillId="0" borderId="0" xfId="0" applyFont="1"/>
    <xf numFmtId="0" fontId="0" fillId="0" borderId="1" xfId="0" applyFill="1" applyBorder="1" applyAlignment="1">
      <alignment horizontal="left" vertical="top" wrapText="1"/>
    </xf>
    <xf numFmtId="0" fontId="2" fillId="0" borderId="0" xfId="1" applyFill="1" applyBorder="1"/>
    <xf numFmtId="0" fontId="1" fillId="0" borderId="0" xfId="0" applyFont="1" applyAlignment="1">
      <alignment horizontal="left" vertical="top" wrapText="1"/>
    </xf>
    <xf numFmtId="0" fontId="15" fillId="0" borderId="0" xfId="0" applyFont="1" applyFill="1" applyBorder="1" applyAlignment="1">
      <alignment horizontal="center" vertical="center" wrapText="1"/>
    </xf>
    <xf numFmtId="0" fontId="15" fillId="0" borderId="0" xfId="0" applyFont="1" applyFill="1" applyBorder="1"/>
    <xf numFmtId="49" fontId="15" fillId="0" borderId="0" xfId="0" applyNumberFormat="1" applyFont="1" applyFill="1" applyBorder="1" applyAlignment="1">
      <alignment horizontal="center" vertical="center" wrapText="1"/>
    </xf>
    <xf numFmtId="0" fontId="15" fillId="0" borderId="0" xfId="0" applyFont="1" applyFill="1" applyBorder="1" applyAlignment="1">
      <alignment horizontal="left" vertical="center" wrapText="1"/>
    </xf>
    <xf numFmtId="0" fontId="8" fillId="2" borderId="0" xfId="0" applyFont="1" applyFill="1" applyAlignment="1">
      <alignment horizontal="center" vertical="top" wrapText="1"/>
    </xf>
    <xf numFmtId="164" fontId="8" fillId="0" borderId="0" xfId="2" applyNumberFormat="1" applyFont="1"/>
    <xf numFmtId="164" fontId="8" fillId="2" borderId="0" xfId="2" applyNumberFormat="1" applyFont="1" applyFill="1"/>
    <xf numFmtId="0" fontId="17" fillId="0" borderId="0" xfId="0" applyFont="1" applyFill="1" applyAlignment="1">
      <alignment horizontal="left" vertical="center"/>
    </xf>
    <xf numFmtId="49" fontId="17" fillId="0" borderId="0" xfId="0" applyNumberFormat="1" applyFont="1" applyFill="1" applyAlignment="1">
      <alignment horizontal="center" vertical="center"/>
    </xf>
    <xf numFmtId="49" fontId="17" fillId="0" borderId="0" xfId="0" applyNumberFormat="1" applyFont="1" applyFill="1" applyAlignment="1">
      <alignment horizontal="center" vertical="center" wrapText="1"/>
    </xf>
    <xf numFmtId="0" fontId="27" fillId="0" borderId="0" xfId="0" applyFont="1"/>
    <xf numFmtId="49" fontId="18"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wrapText="1"/>
    </xf>
    <xf numFmtId="0" fontId="27" fillId="0" borderId="0" xfId="0" applyFont="1" applyFill="1"/>
    <xf numFmtId="0" fontId="25" fillId="2" borderId="1" xfId="0" applyFont="1" applyFill="1" applyBorder="1" applyAlignment="1">
      <alignment horizontal="left" vertical="center" wrapText="1"/>
    </xf>
    <xf numFmtId="0" fontId="18"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18" fillId="0" borderId="1" xfId="0" applyFont="1" applyFill="1" applyBorder="1" applyAlignment="1">
      <alignment horizontal="center"/>
    </xf>
    <xf numFmtId="49" fontId="25" fillId="0" borderId="1" xfId="0" applyNumberFormat="1" applyFont="1" applyFill="1" applyBorder="1" applyAlignment="1">
      <alignment horizontal="center" vertical="center" wrapText="1"/>
    </xf>
    <xf numFmtId="0" fontId="18" fillId="0" borderId="0" xfId="0" applyFont="1" applyFill="1" applyAlignment="1">
      <alignment horizontal="left"/>
    </xf>
    <xf numFmtId="49" fontId="18" fillId="0" borderId="0" xfId="0" applyNumberFormat="1" applyFont="1" applyFill="1" applyAlignment="1">
      <alignment horizontal="center"/>
    </xf>
    <xf numFmtId="0" fontId="17" fillId="0" borderId="0" xfId="0" applyFont="1" applyFill="1" applyAlignment="1">
      <alignment horizontal="center"/>
    </xf>
    <xf numFmtId="0" fontId="18" fillId="0" borderId="0" xfId="0" applyFont="1" applyFill="1" applyAlignment="1">
      <alignment horizontal="right"/>
    </xf>
    <xf numFmtId="0" fontId="12" fillId="0" borderId="1" xfId="0" applyFont="1" applyFill="1" applyBorder="1" applyAlignment="1">
      <alignment horizontal="center" vertical="center"/>
    </xf>
    <xf numFmtId="0" fontId="14" fillId="0" borderId="1" xfId="0" applyFont="1" applyFill="1" applyBorder="1" applyAlignment="1">
      <alignment horizontal="center"/>
    </xf>
    <xf numFmtId="0" fontId="22" fillId="0" borderId="2" xfId="0" applyFont="1" applyFill="1" applyBorder="1" applyAlignment="1">
      <alignment horizontal="center" vertical="center"/>
    </xf>
    <xf numFmtId="0" fontId="22" fillId="0" borderId="6" xfId="0" applyFont="1" applyFill="1" applyBorder="1" applyAlignment="1">
      <alignment horizontal="center" vertical="center"/>
    </xf>
    <xf numFmtId="0" fontId="22" fillId="0" borderId="7" xfId="0" applyFont="1" applyFill="1" applyBorder="1" applyAlignment="1">
      <alignment horizontal="center" vertical="center"/>
    </xf>
    <xf numFmtId="0" fontId="23" fillId="0" borderId="1" xfId="0" applyFont="1" applyFill="1" applyBorder="1"/>
    <xf numFmtId="0" fontId="21" fillId="0" borderId="0" xfId="0" applyFont="1" applyFill="1"/>
    <xf numFmtId="0" fontId="23" fillId="0" borderId="0" xfId="0" applyFont="1" applyFill="1"/>
    <xf numFmtId="0" fontId="21" fillId="0" borderId="1" xfId="0" applyFont="1" applyFill="1" applyBorder="1" applyAlignment="1">
      <alignment horizontal="left" vertical="center"/>
    </xf>
    <xf numFmtId="0" fontId="21" fillId="0" borderId="1" xfId="0" applyFont="1" applyFill="1" applyBorder="1" applyAlignment="1">
      <alignment horizontal="right" vertical="center"/>
    </xf>
    <xf numFmtId="0" fontId="21" fillId="0" borderId="0" xfId="0" applyFont="1" applyFill="1" applyAlignment="1">
      <alignment horizontal="left" vertical="center"/>
    </xf>
    <xf numFmtId="0" fontId="21" fillId="0" borderId="0" xfId="0" applyFont="1" applyFill="1" applyAlignment="1">
      <alignment horizontal="left" vertical="center" wrapText="1"/>
    </xf>
    <xf numFmtId="0" fontId="21" fillId="0" borderId="1" xfId="0" applyFont="1" applyFill="1" applyBorder="1"/>
    <xf numFmtId="0" fontId="21" fillId="0" borderId="0" xfId="0" applyFont="1" applyFill="1" applyBorder="1"/>
    <xf numFmtId="0" fontId="4" fillId="0" borderId="1" xfId="0" applyFont="1" applyFill="1" applyBorder="1" applyAlignment="1">
      <alignment wrapText="1"/>
    </xf>
    <xf numFmtId="0" fontId="4" fillId="0" borderId="0" xfId="0" applyFont="1" applyFill="1" applyAlignment="1">
      <alignment wrapText="1"/>
    </xf>
    <xf numFmtId="0" fontId="4" fillId="0" borderId="1" xfId="0" applyFont="1" applyFill="1" applyBorder="1" applyAlignment="1">
      <alignment horizontal="left"/>
    </xf>
    <xf numFmtId="0" fontId="4" fillId="0" borderId="1" xfId="0" applyFont="1" applyFill="1" applyBorder="1" applyAlignment="1">
      <alignment horizontal="right"/>
    </xf>
    <xf numFmtId="0" fontId="18" fillId="0" borderId="2" xfId="0" applyFont="1" applyFill="1" applyBorder="1" applyAlignment="1">
      <alignment horizontal="center" vertical="center" wrapText="1"/>
    </xf>
    <xf numFmtId="0" fontId="27" fillId="0" borderId="1" xfId="0" applyFont="1" applyFill="1" applyBorder="1"/>
    <xf numFmtId="0" fontId="25" fillId="0" borderId="1" xfId="0" applyFont="1" applyFill="1" applyBorder="1"/>
    <xf numFmtId="0" fontId="25" fillId="0" borderId="1" xfId="0" applyFont="1" applyFill="1" applyBorder="1" applyAlignment="1">
      <alignment horizontal="left"/>
    </xf>
    <xf numFmtId="0" fontId="25" fillId="0" borderId="1" xfId="0" applyFont="1" applyFill="1" applyBorder="1" applyAlignment="1">
      <alignment horizontal="right"/>
    </xf>
    <xf numFmtId="0" fontId="17" fillId="0" borderId="1" xfId="0" applyFont="1" applyFill="1" applyBorder="1"/>
    <xf numFmtId="0" fontId="25" fillId="0" borderId="1" xfId="0" applyFont="1" applyFill="1" applyBorder="1" applyAlignment="1">
      <alignment horizontal="left" vertical="center"/>
    </xf>
    <xf numFmtId="0" fontId="27" fillId="0" borderId="0" xfId="0" applyFont="1" applyFill="1" applyBorder="1"/>
    <xf numFmtId="0" fontId="17" fillId="0" borderId="9"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8" fillId="0" borderId="13" xfId="0" applyFont="1" applyFill="1" applyBorder="1" applyAlignment="1">
      <alignment horizontal="center"/>
    </xf>
    <xf numFmtId="0" fontId="27" fillId="0" borderId="0" xfId="0" applyFont="1" applyFill="1" applyAlignment="1"/>
    <xf numFmtId="0" fontId="27" fillId="0" borderId="0" xfId="0" applyFont="1" applyFill="1" applyAlignment="1">
      <alignment horizontal="center"/>
    </xf>
    <xf numFmtId="0" fontId="3"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27" fillId="0" borderId="1" xfId="0" applyFont="1" applyBorder="1" applyAlignment="1">
      <alignment horizontal="center"/>
    </xf>
    <xf numFmtId="0" fontId="11" fillId="0" borderId="1" xfId="0" applyFont="1" applyFill="1" applyBorder="1"/>
    <xf numFmtId="0" fontId="13" fillId="0" borderId="1" xfId="0" applyFont="1" applyFill="1" applyBorder="1"/>
    <xf numFmtId="0" fontId="14" fillId="0" borderId="1" xfId="0" applyFont="1" applyFill="1" applyBorder="1"/>
    <xf numFmtId="0" fontId="17" fillId="0" borderId="10" xfId="0" applyFont="1" applyFill="1" applyBorder="1" applyAlignment="1">
      <alignment horizontal="center" vertical="center" wrapText="1"/>
    </xf>
    <xf numFmtId="0" fontId="21" fillId="0" borderId="2" xfId="0" applyFont="1" applyFill="1" applyBorder="1" applyAlignment="1">
      <alignment horizontal="center"/>
    </xf>
    <xf numFmtId="0" fontId="21" fillId="0" borderId="7" xfId="0" applyFont="1" applyFill="1" applyBorder="1" applyAlignment="1">
      <alignment horizontal="center"/>
    </xf>
    <xf numFmtId="0" fontId="30" fillId="0" borderId="8" xfId="0" applyFont="1" applyFill="1" applyBorder="1" applyAlignment="1">
      <alignment horizontal="center" vertical="center"/>
    </xf>
    <xf numFmtId="0" fontId="30" fillId="0" borderId="16" xfId="0" applyFont="1" applyFill="1" applyBorder="1" applyAlignment="1">
      <alignment horizontal="center" vertical="center"/>
    </xf>
    <xf numFmtId="0" fontId="30" fillId="0" borderId="17" xfId="0" applyFont="1" applyFill="1" applyBorder="1" applyAlignment="1">
      <alignment horizontal="center" vertical="center"/>
    </xf>
    <xf numFmtId="0" fontId="30" fillId="0" borderId="2" xfId="0" applyFont="1" applyFill="1" applyBorder="1" applyAlignment="1">
      <alignment horizontal="center" vertical="center"/>
    </xf>
    <xf numFmtId="0" fontId="30" fillId="0" borderId="6" xfId="0" applyFont="1" applyFill="1" applyBorder="1" applyAlignment="1">
      <alignment horizontal="center" vertical="center"/>
    </xf>
    <xf numFmtId="0" fontId="30" fillId="0" borderId="7" xfId="0" applyFont="1" applyFill="1" applyBorder="1" applyAlignment="1">
      <alignment horizontal="center" vertical="center"/>
    </xf>
  </cellXfs>
  <cellStyles count="3">
    <cellStyle name="Hiperlink" xfId="1" builtinId="8"/>
    <cellStyle name="Normal" xfId="0" builtinId="0"/>
    <cellStyle name="Porcentagem"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pt-BR" sz="1400" b="0" i="0" u="none" strike="noStrike" baseline="0">
                <a:effectLst/>
              </a:rPr>
              <a:t>Publication year</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pt-BR"/>
        </a:p>
      </c:txPr>
    </c:title>
    <c:autoTitleDeleted val="0"/>
    <c:plotArea>
      <c:layout/>
      <c:scatterChart>
        <c:scatterStyle val="lineMarker"/>
        <c:varyColors val="0"/>
        <c:ser>
          <c:idx val="0"/>
          <c:order val="0"/>
          <c:tx>
            <c:strRef>
              <c:f>'Publication year'!$B$1</c:f>
              <c:strCache>
                <c:ptCount val="1"/>
                <c:pt idx="0">
                  <c:v>N</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'Publication year'!$A$2:$A$31</c:f>
              <c:numCache>
                <c:formatCode>General</c:formatCode>
                <c:ptCount val="30"/>
                <c:pt idx="0">
                  <c:v>2024</c:v>
                </c:pt>
                <c:pt idx="1">
                  <c:v>2023</c:v>
                </c:pt>
                <c:pt idx="2">
                  <c:v>2022</c:v>
                </c:pt>
                <c:pt idx="3">
                  <c:v>2021</c:v>
                </c:pt>
                <c:pt idx="4">
                  <c:v>2020</c:v>
                </c:pt>
                <c:pt idx="5">
                  <c:v>2019</c:v>
                </c:pt>
                <c:pt idx="6">
                  <c:v>2018</c:v>
                </c:pt>
                <c:pt idx="7">
                  <c:v>2017</c:v>
                </c:pt>
                <c:pt idx="8">
                  <c:v>2016</c:v>
                </c:pt>
                <c:pt idx="9">
                  <c:v>2015</c:v>
                </c:pt>
                <c:pt idx="10">
                  <c:v>2014</c:v>
                </c:pt>
                <c:pt idx="11">
                  <c:v>2013</c:v>
                </c:pt>
                <c:pt idx="12">
                  <c:v>2012</c:v>
                </c:pt>
                <c:pt idx="13">
                  <c:v>2011</c:v>
                </c:pt>
                <c:pt idx="14">
                  <c:v>2010</c:v>
                </c:pt>
                <c:pt idx="15">
                  <c:v>2009</c:v>
                </c:pt>
                <c:pt idx="16">
                  <c:v>2008</c:v>
                </c:pt>
                <c:pt idx="17">
                  <c:v>2007</c:v>
                </c:pt>
                <c:pt idx="18">
                  <c:v>2006</c:v>
                </c:pt>
                <c:pt idx="19">
                  <c:v>2005</c:v>
                </c:pt>
                <c:pt idx="20">
                  <c:v>2004</c:v>
                </c:pt>
                <c:pt idx="21">
                  <c:v>2003</c:v>
                </c:pt>
              </c:numCache>
            </c:numRef>
          </c:xVal>
          <c:yVal>
            <c:numRef>
              <c:f>'Publication year'!$B$2:$B$31</c:f>
              <c:numCache>
                <c:formatCode>General</c:formatCode>
                <c:ptCount val="30"/>
                <c:pt idx="0">
                  <c:v>1</c:v>
                </c:pt>
                <c:pt idx="1">
                  <c:v>1</c:v>
                </c:pt>
                <c:pt idx="2">
                  <c:v>4</c:v>
                </c:pt>
                <c:pt idx="3">
                  <c:v>11</c:v>
                </c:pt>
                <c:pt idx="4">
                  <c:v>7</c:v>
                </c:pt>
                <c:pt idx="5">
                  <c:v>5</c:v>
                </c:pt>
                <c:pt idx="6">
                  <c:v>3</c:v>
                </c:pt>
                <c:pt idx="7">
                  <c:v>7</c:v>
                </c:pt>
                <c:pt idx="8">
                  <c:v>7</c:v>
                </c:pt>
                <c:pt idx="9">
                  <c:v>7</c:v>
                </c:pt>
                <c:pt idx="10">
                  <c:v>17</c:v>
                </c:pt>
                <c:pt idx="11">
                  <c:v>15</c:v>
                </c:pt>
                <c:pt idx="12">
                  <c:v>5</c:v>
                </c:pt>
                <c:pt idx="13">
                  <c:v>8</c:v>
                </c:pt>
                <c:pt idx="14">
                  <c:v>8</c:v>
                </c:pt>
                <c:pt idx="15">
                  <c:v>6</c:v>
                </c:pt>
                <c:pt idx="16">
                  <c:v>2</c:v>
                </c:pt>
                <c:pt idx="17">
                  <c:v>2</c:v>
                </c:pt>
                <c:pt idx="18">
                  <c:v>1</c:v>
                </c:pt>
                <c:pt idx="19">
                  <c:v>1</c:v>
                </c:pt>
                <c:pt idx="20">
                  <c:v>1</c:v>
                </c:pt>
                <c:pt idx="21">
                  <c:v>0</c:v>
                </c:pt>
                <c:pt idx="22">
                  <c:v>119</c:v>
                </c:pt>
              </c:numCache>
            </c:numRef>
          </c:yVal>
          <c:smooth val="0"/>
          <c:extLst>
            <c:ext xmlns:c16="http://schemas.microsoft.com/office/drawing/2014/chart" uri="{C3380CC4-5D6E-409C-BE32-E72D297353CC}">
              <c16:uniqueId val="{00000000-65DB-480F-9B6E-23CA85482E73}"/>
            </c:ext>
          </c:extLst>
        </c:ser>
        <c:dLbls>
          <c:showLegendKey val="0"/>
          <c:showVal val="0"/>
          <c:showCatName val="0"/>
          <c:showSerName val="0"/>
          <c:showPercent val="0"/>
          <c:showBubbleSize val="0"/>
        </c:dLbls>
        <c:axId val="445977696"/>
        <c:axId val="445974744"/>
      </c:scatterChart>
      <c:valAx>
        <c:axId val="44597769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445974744"/>
        <c:crosses val="autoZero"/>
        <c:crossBetween val="midCat"/>
      </c:valAx>
      <c:valAx>
        <c:axId val="445974744"/>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44597769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297180</xdr:colOff>
      <xdr:row>3</xdr:row>
      <xdr:rowOff>15240</xdr:rowOff>
    </xdr:from>
    <xdr:to>
      <xdr:col>11</xdr:col>
      <xdr:colOff>601980</xdr:colOff>
      <xdr:row>16</xdr:row>
      <xdr:rowOff>182880</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doi.org/10.3390/medicina47050040"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8" Type="http://schemas.openxmlformats.org/officeDocument/2006/relationships/hyperlink" Target="https://dx.doi.org/10.1152/ajpregu.00110.2020" TargetMode="External"/><Relationship Id="rId13" Type="http://schemas.openxmlformats.org/officeDocument/2006/relationships/hyperlink" Target="https://dx.doi.org/10.3390/genes12081230" TargetMode="External"/><Relationship Id="rId3" Type="http://schemas.openxmlformats.org/officeDocument/2006/relationships/hyperlink" Target="https://dx.doi.org/10.1371/journal.pone.0145171" TargetMode="External"/><Relationship Id="rId7" Type="http://schemas.openxmlformats.org/officeDocument/2006/relationships/hyperlink" Target="https://dx.doi.org/10.3390/ijerph20054404" TargetMode="External"/><Relationship Id="rId12" Type="http://schemas.openxmlformats.org/officeDocument/2006/relationships/hyperlink" Target="https://dx.doi.org/10.3390/genes13010025" TargetMode="External"/><Relationship Id="rId17" Type="http://schemas.openxmlformats.org/officeDocument/2006/relationships/printerSettings" Target="../printerSettings/printerSettings3.bin"/><Relationship Id="rId2" Type="http://schemas.openxmlformats.org/officeDocument/2006/relationships/hyperlink" Target="https://dx.doi.org/10.3390/biomedicines10102495" TargetMode="External"/><Relationship Id="rId16" Type="http://schemas.openxmlformats.org/officeDocument/2006/relationships/hyperlink" Target="https://doi.org/10.1515/hukin-2017-0204" TargetMode="External"/><Relationship Id="rId1" Type="http://schemas.openxmlformats.org/officeDocument/2006/relationships/hyperlink" Target="https://dx.doi.org/10.1186/s12864-016-2462-3" TargetMode="External"/><Relationship Id="rId6" Type="http://schemas.openxmlformats.org/officeDocument/2006/relationships/hyperlink" Target="https://dx.doi.org/10.3389/fgene.2021.726552" TargetMode="External"/><Relationship Id="rId11" Type="http://schemas.openxmlformats.org/officeDocument/2006/relationships/hyperlink" Target="https://dx.doi.org/10.3390/genes13060969" TargetMode="External"/><Relationship Id="rId5" Type="http://schemas.openxmlformats.org/officeDocument/2006/relationships/hyperlink" Target="https://dx.doi.org/10.3390/genes14010050" TargetMode="External"/><Relationship Id="rId15" Type="http://schemas.openxmlformats.org/officeDocument/2006/relationships/hyperlink" Target="https://dx.doi.org/10.1186/s12864-017-4412-0" TargetMode="External"/><Relationship Id="rId10" Type="http://schemas.openxmlformats.org/officeDocument/2006/relationships/hyperlink" Target="https://dx.doi.org/10.1155/2019/7064703" TargetMode="External"/><Relationship Id="rId4" Type="http://schemas.openxmlformats.org/officeDocument/2006/relationships/hyperlink" Target="https://dx.doi.org/10.1007/s00421-021-04851-w" TargetMode="External"/><Relationship Id="rId9" Type="http://schemas.openxmlformats.org/officeDocument/2006/relationships/hyperlink" Target="https://dx.doi.org/10.3390/genes12050757" TargetMode="External"/><Relationship Id="rId14" Type="http://schemas.openxmlformats.org/officeDocument/2006/relationships/hyperlink" Target="https://dx.doi.org/10.3390/genes12081177"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5.bin"/><Relationship Id="rId1" Type="http://schemas.openxmlformats.org/officeDocument/2006/relationships/hyperlink" Target="https://doi.org/10.3390/medicina47050040" TargetMode="External"/><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hyperlink" Target="https://doi.org/10.3390/medicina470500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5"/>
  <sheetViews>
    <sheetView workbookViewId="0">
      <selection activeCell="B4" sqref="B4"/>
    </sheetView>
  </sheetViews>
  <sheetFormatPr defaultRowHeight="14.4" x14ac:dyDescent="0.3"/>
  <cols>
    <col min="2" max="2" width="20.5546875" bestFit="1" customWidth="1"/>
    <col min="3" max="3" width="31.33203125" customWidth="1"/>
    <col min="4" max="4" width="69.33203125" customWidth="1"/>
    <col min="5" max="5" width="17" customWidth="1"/>
  </cols>
  <sheetData>
    <row r="2" spans="2:14" x14ac:dyDescent="0.3">
      <c r="B2" s="1" t="s">
        <v>1030</v>
      </c>
    </row>
    <row r="3" spans="2:14" ht="86.4" x14ac:dyDescent="0.3">
      <c r="B3" s="2" t="s">
        <v>1031</v>
      </c>
    </row>
    <row r="4" spans="2:14" x14ac:dyDescent="0.3">
      <c r="C4" s="56" t="s">
        <v>1007</v>
      </c>
      <c r="D4" s="4"/>
      <c r="E4" s="4"/>
      <c r="F4" s="48"/>
      <c r="G4" s="48"/>
      <c r="H4" s="48"/>
      <c r="I4" s="48"/>
      <c r="J4" s="48"/>
      <c r="K4" s="48"/>
      <c r="L4" s="48"/>
      <c r="M4" s="48"/>
      <c r="N4" s="48"/>
    </row>
    <row r="5" spans="2:14" ht="28.8" x14ac:dyDescent="0.3">
      <c r="C5" s="3" t="s">
        <v>0</v>
      </c>
      <c r="D5" s="3" t="s">
        <v>6</v>
      </c>
      <c r="E5" s="32">
        <v>15</v>
      </c>
      <c r="F5" s="55"/>
      <c r="G5" s="48"/>
      <c r="H5" s="48"/>
      <c r="I5" s="48"/>
      <c r="J5" s="48"/>
      <c r="K5" s="48"/>
      <c r="L5" s="48"/>
      <c r="M5" s="48"/>
      <c r="N5" s="48"/>
    </row>
    <row r="6" spans="2:14" x14ac:dyDescent="0.3">
      <c r="C6" s="3" t="s">
        <v>1</v>
      </c>
      <c r="D6" s="3" t="s">
        <v>7</v>
      </c>
      <c r="E6" s="32">
        <v>8</v>
      </c>
      <c r="F6" s="55"/>
      <c r="G6" s="48"/>
      <c r="H6" s="48"/>
      <c r="I6" s="48"/>
      <c r="J6" s="48"/>
      <c r="K6" s="48"/>
      <c r="L6" s="48"/>
      <c r="M6" s="48"/>
      <c r="N6" s="48"/>
    </row>
    <row r="7" spans="2:14" ht="28.8" x14ac:dyDescent="0.3">
      <c r="C7" s="3" t="s">
        <v>2</v>
      </c>
      <c r="D7" s="3" t="s">
        <v>9</v>
      </c>
      <c r="E7" s="32">
        <v>552</v>
      </c>
      <c r="F7" s="48"/>
      <c r="G7" s="48"/>
      <c r="H7" s="48"/>
      <c r="I7" s="48"/>
      <c r="J7" s="48"/>
      <c r="K7" s="48"/>
      <c r="L7" s="48"/>
      <c r="M7" s="48"/>
      <c r="N7" s="48"/>
    </row>
    <row r="8" spans="2:14" ht="28.8" x14ac:dyDescent="0.3">
      <c r="C8" s="3" t="s">
        <v>3</v>
      </c>
      <c r="D8" s="3" t="s">
        <v>8</v>
      </c>
      <c r="E8" s="32">
        <v>29</v>
      </c>
      <c r="F8" s="55"/>
      <c r="G8" s="48"/>
      <c r="H8" s="48"/>
      <c r="I8" s="48"/>
      <c r="J8" s="48"/>
      <c r="K8" s="48"/>
      <c r="L8" s="48"/>
      <c r="M8" s="48"/>
      <c r="N8" s="48"/>
    </row>
    <row r="9" spans="2:14" ht="28.8" x14ac:dyDescent="0.3">
      <c r="C9" s="3" t="s">
        <v>4</v>
      </c>
      <c r="D9" s="3" t="s">
        <v>5</v>
      </c>
      <c r="E9" s="32">
        <v>10</v>
      </c>
      <c r="F9" s="48"/>
      <c r="G9" s="48"/>
      <c r="H9" s="48"/>
      <c r="I9" s="48"/>
      <c r="J9" s="48"/>
      <c r="K9" s="48"/>
      <c r="L9" s="48"/>
      <c r="M9" s="48"/>
      <c r="N9" s="48"/>
    </row>
    <row r="10" spans="2:14" ht="28.8" x14ac:dyDescent="0.3">
      <c r="C10" s="54" t="s">
        <v>990</v>
      </c>
      <c r="D10" s="54" t="s">
        <v>992</v>
      </c>
      <c r="E10" s="32">
        <v>277</v>
      </c>
      <c r="F10" s="48"/>
      <c r="G10" s="48"/>
      <c r="H10" s="48"/>
      <c r="I10" s="48"/>
      <c r="J10" s="48"/>
      <c r="K10" s="48"/>
      <c r="L10" s="48"/>
      <c r="M10" s="48"/>
      <c r="N10" s="48"/>
    </row>
    <row r="11" spans="2:14" ht="28.8" x14ac:dyDescent="0.3">
      <c r="C11" s="54" t="s">
        <v>991</v>
      </c>
      <c r="D11" s="54" t="s">
        <v>992</v>
      </c>
      <c r="E11" s="32">
        <v>241</v>
      </c>
    </row>
    <row r="12" spans="2:14" x14ac:dyDescent="0.3">
      <c r="E12" s="53">
        <f>SUM(E5:E11)</f>
        <v>1132</v>
      </c>
    </row>
    <row r="14" spans="2:14" ht="34.799999999999997" customHeight="1" x14ac:dyDescent="0.3"/>
    <row r="15" spans="2:14" ht="38.4" customHeight="1"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S16" sqref="S16"/>
    </sheetView>
  </sheetViews>
  <sheetFormatPr defaultRowHeight="15.6" x14ac:dyDescent="0.3"/>
  <cols>
    <col min="1" max="1" width="23.33203125" style="10" customWidth="1"/>
    <col min="2" max="16384" width="8.88671875" style="10"/>
  </cols>
  <sheetData>
    <row r="1" spans="1:3" x14ac:dyDescent="0.3">
      <c r="A1" s="9" t="s">
        <v>1001</v>
      </c>
      <c r="B1" s="9" t="s">
        <v>10</v>
      </c>
    </row>
    <row r="2" spans="1:3" x14ac:dyDescent="0.3">
      <c r="A2" s="11">
        <v>2024</v>
      </c>
      <c r="B2" s="11">
        <v>1</v>
      </c>
      <c r="C2" s="62">
        <f>B2/119</f>
        <v>8.4033613445378148E-3</v>
      </c>
    </row>
    <row r="3" spans="1:3" x14ac:dyDescent="0.3">
      <c r="A3" s="11">
        <v>2023</v>
      </c>
      <c r="B3" s="11">
        <v>1</v>
      </c>
      <c r="C3" s="62">
        <f>B3/119</f>
        <v>8.4033613445378148E-3</v>
      </c>
    </row>
    <row r="4" spans="1:3" x14ac:dyDescent="0.3">
      <c r="A4" s="11">
        <v>2022</v>
      </c>
      <c r="B4" s="11">
        <v>4</v>
      </c>
      <c r="C4" s="62">
        <f t="shared" ref="C4:C23" si="0">B4/119</f>
        <v>3.3613445378151259E-2</v>
      </c>
    </row>
    <row r="5" spans="1:3" x14ac:dyDescent="0.3">
      <c r="A5" s="61">
        <v>2021</v>
      </c>
      <c r="B5" s="61">
        <v>11</v>
      </c>
      <c r="C5" s="63">
        <f t="shared" si="0"/>
        <v>9.2436974789915971E-2</v>
      </c>
    </row>
    <row r="6" spans="1:3" x14ac:dyDescent="0.3">
      <c r="A6" s="11">
        <v>2020</v>
      </c>
      <c r="B6" s="11">
        <v>7</v>
      </c>
      <c r="C6" s="62">
        <f t="shared" si="0"/>
        <v>5.8823529411764705E-2</v>
      </c>
    </row>
    <row r="7" spans="1:3" x14ac:dyDescent="0.3">
      <c r="A7" s="11">
        <v>2019</v>
      </c>
      <c r="B7" s="11">
        <v>5</v>
      </c>
      <c r="C7" s="62">
        <f t="shared" si="0"/>
        <v>4.2016806722689079E-2</v>
      </c>
    </row>
    <row r="8" spans="1:3" x14ac:dyDescent="0.3">
      <c r="A8" s="11">
        <v>2018</v>
      </c>
      <c r="B8" s="11">
        <v>3</v>
      </c>
      <c r="C8" s="62">
        <f t="shared" si="0"/>
        <v>2.5210084033613446E-2</v>
      </c>
    </row>
    <row r="9" spans="1:3" x14ac:dyDescent="0.3">
      <c r="A9" s="11">
        <v>2017</v>
      </c>
      <c r="B9" s="11">
        <v>7</v>
      </c>
      <c r="C9" s="62">
        <f t="shared" si="0"/>
        <v>5.8823529411764705E-2</v>
      </c>
    </row>
    <row r="10" spans="1:3" x14ac:dyDescent="0.3">
      <c r="A10" s="11">
        <v>2016</v>
      </c>
      <c r="B10" s="11">
        <v>7</v>
      </c>
      <c r="C10" s="62">
        <f t="shared" si="0"/>
        <v>5.8823529411764705E-2</v>
      </c>
    </row>
    <row r="11" spans="1:3" x14ac:dyDescent="0.3">
      <c r="A11" s="11">
        <v>2015</v>
      </c>
      <c r="B11" s="11">
        <v>7</v>
      </c>
      <c r="C11" s="62">
        <f t="shared" si="0"/>
        <v>5.8823529411764705E-2</v>
      </c>
    </row>
    <row r="12" spans="1:3" x14ac:dyDescent="0.3">
      <c r="A12" s="61">
        <v>2014</v>
      </c>
      <c r="B12" s="61">
        <v>17</v>
      </c>
      <c r="C12" s="63">
        <f t="shared" si="0"/>
        <v>0.14285714285714285</v>
      </c>
    </row>
    <row r="13" spans="1:3" x14ac:dyDescent="0.3">
      <c r="A13" s="61">
        <v>2013</v>
      </c>
      <c r="B13" s="61">
        <v>15</v>
      </c>
      <c r="C13" s="63">
        <f t="shared" si="0"/>
        <v>0.12605042016806722</v>
      </c>
    </row>
    <row r="14" spans="1:3" x14ac:dyDescent="0.3">
      <c r="A14" s="11">
        <v>2012</v>
      </c>
      <c r="B14" s="11">
        <v>5</v>
      </c>
      <c r="C14" s="62">
        <f t="shared" si="0"/>
        <v>4.2016806722689079E-2</v>
      </c>
    </row>
    <row r="15" spans="1:3" x14ac:dyDescent="0.3">
      <c r="A15" s="11">
        <v>2011</v>
      </c>
      <c r="B15" s="11">
        <v>8</v>
      </c>
      <c r="C15" s="62">
        <f t="shared" si="0"/>
        <v>6.7226890756302518E-2</v>
      </c>
    </row>
    <row r="16" spans="1:3" x14ac:dyDescent="0.3">
      <c r="A16" s="11">
        <v>2010</v>
      </c>
      <c r="B16" s="11">
        <v>8</v>
      </c>
      <c r="C16" s="62">
        <f t="shared" si="0"/>
        <v>6.7226890756302518E-2</v>
      </c>
    </row>
    <row r="17" spans="1:3" x14ac:dyDescent="0.3">
      <c r="A17" s="11">
        <v>2009</v>
      </c>
      <c r="B17" s="11">
        <v>6</v>
      </c>
      <c r="C17" s="62">
        <f t="shared" si="0"/>
        <v>5.0420168067226892E-2</v>
      </c>
    </row>
    <row r="18" spans="1:3" x14ac:dyDescent="0.3">
      <c r="A18" s="11">
        <v>2008</v>
      </c>
      <c r="B18" s="11">
        <v>2</v>
      </c>
      <c r="C18" s="62">
        <f t="shared" si="0"/>
        <v>1.680672268907563E-2</v>
      </c>
    </row>
    <row r="19" spans="1:3" x14ac:dyDescent="0.3">
      <c r="A19" s="11">
        <v>2007</v>
      </c>
      <c r="B19" s="11">
        <v>2</v>
      </c>
      <c r="C19" s="62">
        <f t="shared" si="0"/>
        <v>1.680672268907563E-2</v>
      </c>
    </row>
    <row r="20" spans="1:3" x14ac:dyDescent="0.3">
      <c r="A20" s="11">
        <v>2006</v>
      </c>
      <c r="B20" s="11">
        <v>1</v>
      </c>
      <c r="C20" s="62">
        <f t="shared" si="0"/>
        <v>8.4033613445378148E-3</v>
      </c>
    </row>
    <row r="21" spans="1:3" x14ac:dyDescent="0.3">
      <c r="A21" s="11">
        <v>2005</v>
      </c>
      <c r="B21" s="11">
        <v>1</v>
      </c>
      <c r="C21" s="62">
        <f t="shared" si="0"/>
        <v>8.4033613445378148E-3</v>
      </c>
    </row>
    <row r="22" spans="1:3" x14ac:dyDescent="0.3">
      <c r="A22" s="11">
        <v>2004</v>
      </c>
      <c r="B22" s="11">
        <v>1</v>
      </c>
      <c r="C22" s="62">
        <f t="shared" si="0"/>
        <v>8.4033613445378148E-3</v>
      </c>
    </row>
    <row r="23" spans="1:3" x14ac:dyDescent="0.3">
      <c r="A23" s="11">
        <v>2003</v>
      </c>
      <c r="B23" s="11">
        <v>0</v>
      </c>
      <c r="C23" s="62">
        <f t="shared" si="0"/>
        <v>0</v>
      </c>
    </row>
    <row r="24" spans="1:3" x14ac:dyDescent="0.3">
      <c r="A24" s="12"/>
      <c r="B24" s="13">
        <f>SUM(B2:B23)</f>
        <v>119</v>
      </c>
    </row>
    <row r="25" spans="1:3" x14ac:dyDescent="0.3">
      <c r="A25" s="12"/>
      <c r="B25" s="14"/>
    </row>
    <row r="26" spans="1:3" x14ac:dyDescent="0.3">
      <c r="A26" s="12"/>
      <c r="B26" s="14"/>
    </row>
    <row r="27" spans="1:3" x14ac:dyDescent="0.3">
      <c r="A27" s="12"/>
      <c r="B27" s="14"/>
    </row>
    <row r="28" spans="1:3" x14ac:dyDescent="0.3">
      <c r="A28" s="12"/>
      <c r="B28" s="14"/>
    </row>
    <row r="29" spans="1:3" x14ac:dyDescent="0.3">
      <c r="A29" s="12"/>
      <c r="B29" s="14"/>
    </row>
    <row r="30" spans="1:3" x14ac:dyDescent="0.3">
      <c r="A30" s="15"/>
    </row>
    <row r="31" spans="1:3" x14ac:dyDescent="0.3">
      <c r="A31" s="15"/>
    </row>
  </sheetData>
  <pageMargins left="0.511811024" right="0.511811024" top="0.78740157499999996" bottom="0.78740157499999996" header="0.31496062000000002" footer="0.31496062000000002"/>
  <pageSetup paperSize="9"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25"/>
  <sheetViews>
    <sheetView topLeftCell="A133" workbookViewId="0">
      <selection activeCell="A3" sqref="A3"/>
    </sheetView>
  </sheetViews>
  <sheetFormatPr defaultRowHeight="14.4" x14ac:dyDescent="0.3"/>
  <cols>
    <col min="1" max="1" width="8.5546875" style="77" customWidth="1"/>
    <col min="2" max="2" width="37.44140625" style="77" customWidth="1"/>
    <col min="3" max="3" width="29.44140625" style="31" customWidth="1"/>
    <col min="4" max="4" width="35.88671875" style="78" customWidth="1"/>
    <col min="5" max="5" width="23.33203125" style="31" customWidth="1"/>
    <col min="6" max="6" width="47.6640625" style="31" customWidth="1"/>
    <col min="7" max="9" width="12.77734375" style="31" customWidth="1"/>
    <col min="10" max="12" width="15.109375" style="31" customWidth="1"/>
    <col min="13" max="13" width="16.44140625" style="78" customWidth="1"/>
    <col min="14" max="14" width="21.21875" style="78" customWidth="1"/>
    <col min="15" max="16384" width="8.88671875" style="67"/>
  </cols>
  <sheetData>
    <row r="1" spans="1:14" x14ac:dyDescent="0.3">
      <c r="A1" s="64" t="s">
        <v>1032</v>
      </c>
      <c r="B1" s="64" t="s">
        <v>129</v>
      </c>
      <c r="C1" s="21" t="s">
        <v>11</v>
      </c>
      <c r="D1" s="65" t="s">
        <v>341</v>
      </c>
      <c r="E1" s="21" t="s">
        <v>12</v>
      </c>
      <c r="F1" s="21" t="s">
        <v>13</v>
      </c>
      <c r="G1" s="21" t="s">
        <v>14</v>
      </c>
      <c r="H1" s="21" t="s">
        <v>1004</v>
      </c>
      <c r="I1" s="21" t="s">
        <v>1005</v>
      </c>
      <c r="J1" s="21" t="s">
        <v>15</v>
      </c>
      <c r="K1" s="21" t="s">
        <v>1004</v>
      </c>
      <c r="L1" s="21" t="s">
        <v>1005</v>
      </c>
      <c r="M1" s="65" t="s">
        <v>16</v>
      </c>
      <c r="N1" s="66" t="s">
        <v>17</v>
      </c>
    </row>
    <row r="2" spans="1:14" ht="55.2" x14ac:dyDescent="0.3">
      <c r="A2" s="23">
        <v>1</v>
      </c>
      <c r="B2" s="23" t="s">
        <v>20</v>
      </c>
      <c r="C2" s="43" t="s">
        <v>256</v>
      </c>
      <c r="D2" s="43" t="s">
        <v>582</v>
      </c>
      <c r="E2" s="43" t="s">
        <v>372</v>
      </c>
      <c r="F2" s="43" t="s">
        <v>522</v>
      </c>
      <c r="G2" s="43">
        <v>456</v>
      </c>
      <c r="H2" s="43">
        <v>293</v>
      </c>
      <c r="I2" s="43">
        <v>163</v>
      </c>
      <c r="J2" s="43">
        <v>1211</v>
      </c>
      <c r="K2" s="43">
        <v>532</v>
      </c>
      <c r="L2" s="43">
        <v>679</v>
      </c>
      <c r="M2" s="43" t="s">
        <v>377</v>
      </c>
      <c r="N2" s="68" t="s">
        <v>379</v>
      </c>
    </row>
    <row r="3" spans="1:14" ht="55.2" x14ac:dyDescent="0.3">
      <c r="A3" s="23">
        <v>2</v>
      </c>
      <c r="B3" s="23" t="s">
        <v>473</v>
      </c>
      <c r="C3" s="43" t="s">
        <v>263</v>
      </c>
      <c r="D3" s="43" t="s">
        <v>585</v>
      </c>
      <c r="E3" s="43" t="s">
        <v>387</v>
      </c>
      <c r="F3" s="43" t="s">
        <v>474</v>
      </c>
      <c r="G3" s="43">
        <v>906</v>
      </c>
      <c r="H3" s="43">
        <v>550</v>
      </c>
      <c r="I3" s="43">
        <v>401</v>
      </c>
      <c r="J3" s="43">
        <v>649</v>
      </c>
      <c r="K3" s="43">
        <v>183</v>
      </c>
      <c r="L3" s="43">
        <v>466</v>
      </c>
      <c r="M3" s="43" t="s">
        <v>377</v>
      </c>
      <c r="N3" s="68" t="s">
        <v>379</v>
      </c>
    </row>
    <row r="4" spans="1:14" ht="41.4" x14ac:dyDescent="0.3">
      <c r="A4" s="23">
        <v>3</v>
      </c>
      <c r="B4" s="23" t="s">
        <v>22</v>
      </c>
      <c r="C4" s="43" t="s">
        <v>463</v>
      </c>
      <c r="D4" s="43" t="s">
        <v>578</v>
      </c>
      <c r="E4" s="43" t="s">
        <v>395</v>
      </c>
      <c r="F4" s="43" t="s">
        <v>462</v>
      </c>
      <c r="G4" s="43">
        <v>121</v>
      </c>
      <c r="H4" s="43">
        <v>99</v>
      </c>
      <c r="I4" s="43">
        <v>22</v>
      </c>
      <c r="J4" s="43">
        <v>247</v>
      </c>
      <c r="K4" s="43">
        <v>191</v>
      </c>
      <c r="L4" s="43">
        <v>56</v>
      </c>
      <c r="M4" s="68" t="s">
        <v>367</v>
      </c>
      <c r="N4" s="68" t="s">
        <v>371</v>
      </c>
    </row>
    <row r="5" spans="1:14" ht="41.4" x14ac:dyDescent="0.3">
      <c r="A5" s="23">
        <v>4</v>
      </c>
      <c r="B5" s="23" t="s">
        <v>58</v>
      </c>
      <c r="C5" s="43" t="s">
        <v>230</v>
      </c>
      <c r="D5" s="43" t="s">
        <v>572</v>
      </c>
      <c r="E5" s="43" t="s">
        <v>521</v>
      </c>
      <c r="F5" s="43" t="s">
        <v>451</v>
      </c>
      <c r="G5" s="43">
        <v>114</v>
      </c>
      <c r="H5" s="43">
        <v>62</v>
      </c>
      <c r="I5" s="43">
        <v>52</v>
      </c>
      <c r="J5" s="43">
        <v>727</v>
      </c>
      <c r="K5" s="43">
        <v>646</v>
      </c>
      <c r="L5" s="43">
        <v>81</v>
      </c>
      <c r="M5" s="68" t="s">
        <v>367</v>
      </c>
      <c r="N5" s="68" t="s">
        <v>520</v>
      </c>
    </row>
    <row r="6" spans="1:14" ht="55.2" x14ac:dyDescent="0.3">
      <c r="A6" s="23">
        <v>5</v>
      </c>
      <c r="B6" s="50" t="s">
        <v>590</v>
      </c>
      <c r="C6" s="69" t="s">
        <v>213</v>
      </c>
      <c r="D6" s="69" t="s">
        <v>591</v>
      </c>
      <c r="E6" s="43" t="s">
        <v>395</v>
      </c>
      <c r="F6" s="43" t="s">
        <v>872</v>
      </c>
      <c r="G6" s="69">
        <v>195</v>
      </c>
      <c r="H6" s="69">
        <v>160</v>
      </c>
      <c r="I6" s="69">
        <v>35</v>
      </c>
      <c r="J6" s="69">
        <v>240</v>
      </c>
      <c r="K6" s="69">
        <v>170</v>
      </c>
      <c r="L6" s="69">
        <v>70</v>
      </c>
      <c r="M6" s="69" t="s">
        <v>511</v>
      </c>
      <c r="N6" s="69" t="s">
        <v>512</v>
      </c>
    </row>
    <row r="7" spans="1:14" ht="40.200000000000003" customHeight="1" x14ac:dyDescent="0.3">
      <c r="A7" s="23">
        <v>6</v>
      </c>
      <c r="B7" s="50" t="s">
        <v>71</v>
      </c>
      <c r="C7" s="69" t="s">
        <v>177</v>
      </c>
      <c r="D7" s="69" t="s">
        <v>592</v>
      </c>
      <c r="E7" s="43" t="s">
        <v>395</v>
      </c>
      <c r="F7" s="43" t="s">
        <v>485</v>
      </c>
      <c r="G7" s="69">
        <v>165</v>
      </c>
      <c r="H7" s="69">
        <v>124</v>
      </c>
      <c r="I7" s="69">
        <v>41</v>
      </c>
      <c r="J7" s="69">
        <v>159</v>
      </c>
      <c r="K7" s="69">
        <v>111</v>
      </c>
      <c r="L7" s="69">
        <v>48</v>
      </c>
      <c r="M7" s="69" t="s">
        <v>431</v>
      </c>
      <c r="N7" s="69" t="s">
        <v>432</v>
      </c>
    </row>
    <row r="8" spans="1:14" ht="39.6" x14ac:dyDescent="0.3">
      <c r="A8" s="23">
        <v>7</v>
      </c>
      <c r="B8" s="50" t="s">
        <v>593</v>
      </c>
      <c r="C8" s="69" t="s">
        <v>594</v>
      </c>
      <c r="D8" s="69" t="s">
        <v>595</v>
      </c>
      <c r="E8" s="43" t="s">
        <v>395</v>
      </c>
      <c r="F8" s="69" t="s">
        <v>596</v>
      </c>
      <c r="G8" s="69">
        <v>265</v>
      </c>
      <c r="H8" s="69">
        <v>187</v>
      </c>
      <c r="I8" s="69">
        <v>78</v>
      </c>
      <c r="J8" s="69">
        <v>118</v>
      </c>
      <c r="K8" s="69">
        <v>81</v>
      </c>
      <c r="L8" s="69">
        <v>37</v>
      </c>
      <c r="M8" s="69" t="s">
        <v>597</v>
      </c>
      <c r="N8" s="69" t="s">
        <v>598</v>
      </c>
    </row>
    <row r="9" spans="1:14" ht="55.2" x14ac:dyDescent="0.3">
      <c r="A9" s="23">
        <v>8</v>
      </c>
      <c r="B9" s="50" t="s">
        <v>599</v>
      </c>
      <c r="C9" s="69" t="s">
        <v>212</v>
      </c>
      <c r="D9" s="69" t="s">
        <v>600</v>
      </c>
      <c r="E9" s="43" t="s">
        <v>395</v>
      </c>
      <c r="F9" s="43" t="s">
        <v>447</v>
      </c>
      <c r="G9" s="69">
        <v>159</v>
      </c>
      <c r="H9" s="69">
        <v>118</v>
      </c>
      <c r="I9" s="69">
        <v>41</v>
      </c>
      <c r="J9" s="69">
        <v>96</v>
      </c>
      <c r="K9" s="69">
        <v>68</v>
      </c>
      <c r="L9" s="69">
        <v>28</v>
      </c>
      <c r="M9" s="69" t="s">
        <v>509</v>
      </c>
      <c r="N9" s="69" t="s">
        <v>510</v>
      </c>
    </row>
    <row r="10" spans="1:14" ht="53.4" x14ac:dyDescent="0.3">
      <c r="A10" s="23">
        <v>9</v>
      </c>
      <c r="B10" s="50" t="s">
        <v>601</v>
      </c>
      <c r="C10" s="69" t="s">
        <v>602</v>
      </c>
      <c r="D10" s="69" t="s">
        <v>603</v>
      </c>
      <c r="E10" s="43" t="s">
        <v>395</v>
      </c>
      <c r="F10" s="70" t="s">
        <v>604</v>
      </c>
      <c r="G10" s="70">
        <v>228</v>
      </c>
      <c r="H10" s="70">
        <f>98+60</f>
        <v>158</v>
      </c>
      <c r="I10" s="70">
        <f>39+31</f>
        <v>70</v>
      </c>
      <c r="J10" s="70">
        <v>217</v>
      </c>
      <c r="K10" s="70">
        <v>137</v>
      </c>
      <c r="L10" s="70">
        <v>80</v>
      </c>
      <c r="M10" s="69" t="s">
        <v>377</v>
      </c>
      <c r="N10" s="69" t="s">
        <v>378</v>
      </c>
    </row>
    <row r="11" spans="1:14" s="71" customFormat="1" ht="39.6" x14ac:dyDescent="0.3">
      <c r="A11" s="23">
        <v>10</v>
      </c>
      <c r="B11" s="50" t="s">
        <v>91</v>
      </c>
      <c r="C11" s="69" t="s">
        <v>211</v>
      </c>
      <c r="D11" s="69" t="s">
        <v>605</v>
      </c>
      <c r="E11" s="69" t="s">
        <v>395</v>
      </c>
      <c r="F11" s="69" t="s">
        <v>1009</v>
      </c>
      <c r="G11" s="69">
        <v>333</v>
      </c>
      <c r="H11" s="69">
        <f>49+91+31+31+41</f>
        <v>243</v>
      </c>
      <c r="I11" s="69">
        <f>23+22+13+19+13</f>
        <v>90</v>
      </c>
      <c r="J11" s="69">
        <v>111</v>
      </c>
      <c r="K11" s="69">
        <v>70</v>
      </c>
      <c r="L11" s="69">
        <v>41</v>
      </c>
      <c r="M11" s="69" t="s">
        <v>606</v>
      </c>
      <c r="N11" s="69" t="s">
        <v>508</v>
      </c>
    </row>
    <row r="12" spans="1:14" ht="39.6" x14ac:dyDescent="0.3">
      <c r="A12" s="23">
        <v>11</v>
      </c>
      <c r="B12" s="50" t="s">
        <v>607</v>
      </c>
      <c r="C12" s="69" t="s">
        <v>608</v>
      </c>
      <c r="D12" s="69" t="s">
        <v>609</v>
      </c>
      <c r="E12" s="69" t="s">
        <v>395</v>
      </c>
      <c r="F12" s="69" t="s">
        <v>610</v>
      </c>
      <c r="G12" s="69">
        <v>260</v>
      </c>
      <c r="H12" s="69">
        <v>187</v>
      </c>
      <c r="I12" s="69">
        <v>73</v>
      </c>
      <c r="J12" s="69">
        <v>123</v>
      </c>
      <c r="K12" s="69">
        <v>75</v>
      </c>
      <c r="L12" s="69">
        <v>48</v>
      </c>
      <c r="M12" s="69" t="s">
        <v>611</v>
      </c>
      <c r="N12" s="69" t="s">
        <v>612</v>
      </c>
    </row>
    <row r="13" spans="1:14" ht="41.4" x14ac:dyDescent="0.3">
      <c r="A13" s="23">
        <v>12</v>
      </c>
      <c r="B13" s="50" t="s">
        <v>613</v>
      </c>
      <c r="C13" s="69" t="s">
        <v>269</v>
      </c>
      <c r="D13" s="69" t="s">
        <v>614</v>
      </c>
      <c r="E13" s="69" t="s">
        <v>395</v>
      </c>
      <c r="F13" s="43" t="s">
        <v>476</v>
      </c>
      <c r="G13" s="43">
        <v>191</v>
      </c>
      <c r="H13" s="43">
        <v>127</v>
      </c>
      <c r="I13" s="43">
        <v>64</v>
      </c>
      <c r="J13" s="43">
        <v>111</v>
      </c>
      <c r="K13" s="43">
        <v>78</v>
      </c>
      <c r="L13" s="43">
        <v>33</v>
      </c>
      <c r="M13" s="69" t="s">
        <v>869</v>
      </c>
      <c r="N13" s="69" t="s">
        <v>870</v>
      </c>
    </row>
    <row r="14" spans="1:14" ht="69" x14ac:dyDescent="0.3">
      <c r="A14" s="23">
        <v>13</v>
      </c>
      <c r="B14" s="50" t="s">
        <v>100</v>
      </c>
      <c r="C14" s="69" t="s">
        <v>199</v>
      </c>
      <c r="D14" s="69" t="s">
        <v>568</v>
      </c>
      <c r="E14" s="69" t="s">
        <v>395</v>
      </c>
      <c r="F14" s="43" t="s">
        <v>445</v>
      </c>
      <c r="G14" s="43">
        <v>125</v>
      </c>
      <c r="H14" s="43">
        <v>78</v>
      </c>
      <c r="I14" s="43">
        <v>37</v>
      </c>
      <c r="J14" s="43">
        <v>86</v>
      </c>
      <c r="K14" s="43">
        <v>55</v>
      </c>
      <c r="L14" s="43">
        <v>31</v>
      </c>
      <c r="M14" s="68" t="s">
        <v>505</v>
      </c>
      <c r="N14" s="69" t="s">
        <v>871</v>
      </c>
    </row>
    <row r="15" spans="1:14" ht="39.6" x14ac:dyDescent="0.3">
      <c r="A15" s="23">
        <v>14</v>
      </c>
      <c r="B15" s="50" t="s">
        <v>615</v>
      </c>
      <c r="C15" s="69" t="s">
        <v>616</v>
      </c>
      <c r="D15" s="69" t="s">
        <v>617</v>
      </c>
      <c r="E15" s="69" t="s">
        <v>395</v>
      </c>
      <c r="F15" s="69" t="s">
        <v>618</v>
      </c>
      <c r="G15" s="69">
        <v>223</v>
      </c>
      <c r="H15" s="69">
        <v>158</v>
      </c>
      <c r="I15" s="69">
        <v>83</v>
      </c>
      <c r="J15" s="69">
        <v>64</v>
      </c>
      <c r="K15" s="69">
        <v>46</v>
      </c>
      <c r="L15" s="69">
        <v>18</v>
      </c>
      <c r="M15" s="69" t="s">
        <v>873</v>
      </c>
      <c r="N15" s="69" t="s">
        <v>874</v>
      </c>
    </row>
    <row r="16" spans="1:14" ht="66" x14ac:dyDescent="0.3">
      <c r="A16" s="23">
        <v>15</v>
      </c>
      <c r="B16" s="72" t="s">
        <v>121</v>
      </c>
      <c r="C16" s="69" t="s">
        <v>281</v>
      </c>
      <c r="D16" s="69" t="s">
        <v>619</v>
      </c>
      <c r="E16" s="43" t="s">
        <v>492</v>
      </c>
      <c r="F16" s="43" t="s">
        <v>481</v>
      </c>
      <c r="G16" s="69">
        <v>151</v>
      </c>
      <c r="H16" s="69">
        <v>151</v>
      </c>
      <c r="I16" s="69"/>
      <c r="J16" s="69">
        <v>75</v>
      </c>
      <c r="K16" s="69">
        <v>75</v>
      </c>
      <c r="L16" s="69"/>
      <c r="M16" s="69" t="s">
        <v>620</v>
      </c>
      <c r="N16" s="69" t="s">
        <v>875</v>
      </c>
    </row>
    <row r="17" spans="1:14" ht="41.4" x14ac:dyDescent="0.3">
      <c r="A17" s="23">
        <v>16</v>
      </c>
      <c r="B17" s="23" t="s">
        <v>50</v>
      </c>
      <c r="C17" s="43" t="s">
        <v>133</v>
      </c>
      <c r="D17" s="43" t="s">
        <v>543</v>
      </c>
      <c r="E17" s="43" t="s">
        <v>376</v>
      </c>
      <c r="F17" s="43" t="s">
        <v>375</v>
      </c>
      <c r="G17" s="43">
        <v>168</v>
      </c>
      <c r="H17" s="43">
        <v>105</v>
      </c>
      <c r="I17" s="43">
        <v>62</v>
      </c>
      <c r="J17" s="43">
        <v>603</v>
      </c>
      <c r="K17" s="43">
        <v>361</v>
      </c>
      <c r="L17" s="43">
        <v>242</v>
      </c>
      <c r="M17" s="43" t="s">
        <v>377</v>
      </c>
      <c r="N17" s="68" t="s">
        <v>378</v>
      </c>
    </row>
    <row r="18" spans="1:14" ht="41.4" x14ac:dyDescent="0.3">
      <c r="A18" s="23">
        <v>17</v>
      </c>
      <c r="B18" s="23" t="s">
        <v>65</v>
      </c>
      <c r="C18" s="43" t="s">
        <v>184</v>
      </c>
      <c r="D18" s="43" t="s">
        <v>566</v>
      </c>
      <c r="E18" s="43" t="s">
        <v>403</v>
      </c>
      <c r="F18" s="43" t="s">
        <v>439</v>
      </c>
      <c r="G18" s="43">
        <v>158</v>
      </c>
      <c r="H18" s="43">
        <v>158</v>
      </c>
      <c r="I18" s="43"/>
      <c r="J18" s="43">
        <v>160</v>
      </c>
      <c r="K18" s="43">
        <v>160</v>
      </c>
      <c r="L18" s="43"/>
      <c r="M18" s="68" t="s">
        <v>393</v>
      </c>
      <c r="N18" s="68" t="s">
        <v>440</v>
      </c>
    </row>
    <row r="19" spans="1:14" ht="41.4" x14ac:dyDescent="0.3">
      <c r="A19" s="23">
        <v>18</v>
      </c>
      <c r="B19" s="23" t="s">
        <v>25</v>
      </c>
      <c r="C19" s="43" t="s">
        <v>465</v>
      </c>
      <c r="D19" s="43" t="s">
        <v>579</v>
      </c>
      <c r="E19" s="43" t="s">
        <v>994</v>
      </c>
      <c r="F19" s="43" t="s">
        <v>464</v>
      </c>
      <c r="G19" s="43">
        <v>447</v>
      </c>
      <c r="H19" s="43">
        <v>447</v>
      </c>
      <c r="I19" s="43"/>
      <c r="J19" s="43">
        <v>199</v>
      </c>
      <c r="K19" s="43">
        <v>199</v>
      </c>
      <c r="L19" s="43"/>
      <c r="M19" s="68" t="s">
        <v>367</v>
      </c>
      <c r="N19" s="68" t="s">
        <v>371</v>
      </c>
    </row>
    <row r="20" spans="1:14" ht="62.4" customHeight="1" x14ac:dyDescent="0.3">
      <c r="A20" s="23">
        <v>19</v>
      </c>
      <c r="B20" s="23" t="s">
        <v>128</v>
      </c>
      <c r="C20" s="43" t="s">
        <v>161</v>
      </c>
      <c r="D20" s="43" t="s">
        <v>985</v>
      </c>
      <c r="E20" s="43" t="s">
        <v>415</v>
      </c>
      <c r="F20" s="43" t="s">
        <v>414</v>
      </c>
      <c r="G20" s="43">
        <v>123</v>
      </c>
      <c r="H20" s="43">
        <v>76</v>
      </c>
      <c r="I20" s="43">
        <v>47</v>
      </c>
      <c r="J20" s="43">
        <v>718</v>
      </c>
      <c r="K20" s="73"/>
      <c r="L20" s="73"/>
      <c r="M20" s="68" t="s">
        <v>876</v>
      </c>
      <c r="N20" s="68" t="s">
        <v>993</v>
      </c>
    </row>
    <row r="21" spans="1:14" ht="79.2" x14ac:dyDescent="0.3">
      <c r="A21" s="23">
        <v>20</v>
      </c>
      <c r="B21" s="50" t="s">
        <v>621</v>
      </c>
      <c r="C21" s="69" t="s">
        <v>622</v>
      </c>
      <c r="D21" s="69" t="s">
        <v>623</v>
      </c>
      <c r="E21" s="69" t="s">
        <v>894</v>
      </c>
      <c r="F21" s="69" t="s">
        <v>624</v>
      </c>
      <c r="G21" s="69">
        <v>5</v>
      </c>
      <c r="H21" s="74"/>
      <c r="I21" s="74"/>
      <c r="J21" s="69">
        <v>72</v>
      </c>
      <c r="K21" s="74"/>
      <c r="L21" s="74"/>
      <c r="M21" s="69" t="s">
        <v>878</v>
      </c>
      <c r="N21" s="69" t="s">
        <v>877</v>
      </c>
    </row>
    <row r="22" spans="1:14" ht="41.4" x14ac:dyDescent="0.3">
      <c r="A22" s="23">
        <v>21</v>
      </c>
      <c r="B22" s="23" t="s">
        <v>114</v>
      </c>
      <c r="C22" s="43" t="s">
        <v>182</v>
      </c>
      <c r="D22" s="43" t="s">
        <v>565</v>
      </c>
      <c r="E22" s="43" t="s">
        <v>437</v>
      </c>
      <c r="F22" s="43" t="s">
        <v>438</v>
      </c>
      <c r="G22" s="43">
        <v>131</v>
      </c>
      <c r="H22" s="43"/>
      <c r="I22" s="43"/>
      <c r="J22" s="43">
        <v>89</v>
      </c>
      <c r="K22" s="43"/>
      <c r="L22" s="43"/>
      <c r="M22" s="68" t="s">
        <v>377</v>
      </c>
      <c r="N22" s="68" t="s">
        <v>378</v>
      </c>
    </row>
    <row r="23" spans="1:14" ht="55.2" x14ac:dyDescent="0.3">
      <c r="A23" s="23">
        <v>22</v>
      </c>
      <c r="B23" s="23" t="s">
        <v>44</v>
      </c>
      <c r="C23" s="43" t="s">
        <v>137</v>
      </c>
      <c r="D23" s="43" t="s">
        <v>546</v>
      </c>
      <c r="E23" s="43" t="s">
        <v>383</v>
      </c>
      <c r="F23" s="43" t="s">
        <v>382</v>
      </c>
      <c r="G23" s="43">
        <v>316</v>
      </c>
      <c r="H23" s="43">
        <v>316</v>
      </c>
      <c r="I23" s="43"/>
      <c r="J23" s="43">
        <v>304</v>
      </c>
      <c r="K23" s="43">
        <v>304</v>
      </c>
      <c r="L23" s="43"/>
      <c r="M23" s="68" t="s">
        <v>377</v>
      </c>
      <c r="N23" s="68" t="s">
        <v>384</v>
      </c>
    </row>
    <row r="24" spans="1:14" ht="138" x14ac:dyDescent="0.3">
      <c r="A24" s="23">
        <v>23</v>
      </c>
      <c r="B24" s="23" t="s">
        <v>59</v>
      </c>
      <c r="C24" s="43" t="s">
        <v>249</v>
      </c>
      <c r="D24" s="43" t="s">
        <v>576</v>
      </c>
      <c r="E24" s="43" t="s">
        <v>531</v>
      </c>
      <c r="F24" s="43" t="s">
        <v>457</v>
      </c>
      <c r="G24" s="43">
        <v>316</v>
      </c>
      <c r="H24" s="43">
        <v>316</v>
      </c>
      <c r="I24" s="43"/>
      <c r="J24" s="43">
        <v>304</v>
      </c>
      <c r="K24" s="43">
        <v>304</v>
      </c>
      <c r="L24" s="43"/>
      <c r="M24" s="68" t="s">
        <v>529</v>
      </c>
      <c r="N24" s="68" t="s">
        <v>530</v>
      </c>
    </row>
    <row r="25" spans="1:14" ht="41.4" x14ac:dyDescent="0.3">
      <c r="A25" s="23">
        <v>24</v>
      </c>
      <c r="B25" s="23" t="s">
        <v>31</v>
      </c>
      <c r="C25" s="43" t="s">
        <v>170</v>
      </c>
      <c r="D25" s="43" t="s">
        <v>563</v>
      </c>
      <c r="E25" s="43" t="s">
        <v>372</v>
      </c>
      <c r="F25" s="43" t="s">
        <v>426</v>
      </c>
      <c r="G25" s="43">
        <v>486</v>
      </c>
      <c r="H25" s="43">
        <v>363</v>
      </c>
      <c r="I25" s="43">
        <v>123</v>
      </c>
      <c r="J25" s="43">
        <v>1197</v>
      </c>
      <c r="K25" s="43">
        <v>524</v>
      </c>
      <c r="L25" s="43">
        <v>673</v>
      </c>
      <c r="M25" s="68" t="s">
        <v>377</v>
      </c>
      <c r="N25" s="68" t="s">
        <v>379</v>
      </c>
    </row>
    <row r="26" spans="1:14" ht="39.6" x14ac:dyDescent="0.3">
      <c r="A26" s="23">
        <v>25</v>
      </c>
      <c r="B26" s="50" t="s">
        <v>625</v>
      </c>
      <c r="C26" s="69" t="s">
        <v>626</v>
      </c>
      <c r="D26" s="69" t="s">
        <v>627</v>
      </c>
      <c r="E26" s="69" t="s">
        <v>403</v>
      </c>
      <c r="F26" s="69" t="s">
        <v>628</v>
      </c>
      <c r="G26" s="69">
        <v>100</v>
      </c>
      <c r="H26" s="69">
        <v>100</v>
      </c>
      <c r="I26" s="69"/>
      <c r="J26" s="69">
        <v>354</v>
      </c>
      <c r="K26" s="69">
        <v>273</v>
      </c>
      <c r="L26" s="69">
        <v>81</v>
      </c>
      <c r="M26" s="69" t="s">
        <v>367</v>
      </c>
      <c r="N26" s="69" t="s">
        <v>371</v>
      </c>
    </row>
    <row r="27" spans="1:14" ht="39.6" x14ac:dyDescent="0.3">
      <c r="A27" s="23">
        <v>26</v>
      </c>
      <c r="B27" s="50" t="s">
        <v>629</v>
      </c>
      <c r="C27" s="69" t="s">
        <v>630</v>
      </c>
      <c r="D27" s="69" t="s">
        <v>631</v>
      </c>
      <c r="E27" s="69" t="s">
        <v>403</v>
      </c>
      <c r="F27" s="69" t="s">
        <v>632</v>
      </c>
      <c r="G27" s="69">
        <v>360</v>
      </c>
      <c r="H27" s="69">
        <v>273</v>
      </c>
      <c r="I27" s="69">
        <v>87</v>
      </c>
      <c r="J27" s="69">
        <v>191</v>
      </c>
      <c r="K27" s="69">
        <v>124</v>
      </c>
      <c r="L27" s="69">
        <v>67</v>
      </c>
      <c r="M27" s="69" t="s">
        <v>536</v>
      </c>
      <c r="N27" s="69" t="s">
        <v>633</v>
      </c>
    </row>
    <row r="28" spans="1:14" ht="59.4" customHeight="1" x14ac:dyDescent="0.3">
      <c r="A28" s="23">
        <v>27</v>
      </c>
      <c r="B28" s="50" t="s">
        <v>634</v>
      </c>
      <c r="C28" s="69" t="s">
        <v>635</v>
      </c>
      <c r="D28" s="69" t="s">
        <v>636</v>
      </c>
      <c r="E28" s="69" t="s">
        <v>437</v>
      </c>
      <c r="F28" s="69" t="s">
        <v>637</v>
      </c>
      <c r="G28" s="69">
        <v>60</v>
      </c>
      <c r="H28" s="69">
        <v>57</v>
      </c>
      <c r="I28" s="69">
        <v>3</v>
      </c>
      <c r="J28" s="69">
        <v>110</v>
      </c>
      <c r="K28" s="69">
        <v>100</v>
      </c>
      <c r="L28" s="69">
        <v>10</v>
      </c>
      <c r="M28" s="69" t="s">
        <v>638</v>
      </c>
      <c r="N28" s="69" t="s">
        <v>639</v>
      </c>
    </row>
    <row r="29" spans="1:14" ht="41.4" x14ac:dyDescent="0.3">
      <c r="A29" s="23">
        <v>28</v>
      </c>
      <c r="B29" s="23" t="s">
        <v>35</v>
      </c>
      <c r="C29" s="43" t="s">
        <v>142</v>
      </c>
      <c r="D29" s="43" t="s">
        <v>881</v>
      </c>
      <c r="E29" s="43" t="s">
        <v>395</v>
      </c>
      <c r="F29" s="43" t="s">
        <v>394</v>
      </c>
      <c r="G29" s="43">
        <v>155</v>
      </c>
      <c r="H29" s="43">
        <v>119</v>
      </c>
      <c r="I29" s="43">
        <v>36</v>
      </c>
      <c r="J29" s="43">
        <v>240</v>
      </c>
      <c r="K29" s="43">
        <v>170</v>
      </c>
      <c r="L29" s="43">
        <v>70</v>
      </c>
      <c r="M29" s="68" t="s">
        <v>377</v>
      </c>
      <c r="N29" s="68" t="s">
        <v>379</v>
      </c>
    </row>
    <row r="30" spans="1:14" ht="124.2" x14ac:dyDescent="0.3">
      <c r="A30" s="23">
        <v>29</v>
      </c>
      <c r="B30" s="23" t="s">
        <v>38</v>
      </c>
      <c r="C30" s="43" t="s">
        <v>221</v>
      </c>
      <c r="D30" s="43" t="s">
        <v>882</v>
      </c>
      <c r="E30" s="43" t="s">
        <v>395</v>
      </c>
      <c r="F30" s="43" t="s">
        <v>449</v>
      </c>
      <c r="G30" s="43">
        <v>155</v>
      </c>
      <c r="H30" s="43">
        <v>119</v>
      </c>
      <c r="I30" s="43">
        <v>36</v>
      </c>
      <c r="J30" s="43">
        <v>240</v>
      </c>
      <c r="K30" s="43">
        <v>170</v>
      </c>
      <c r="L30" s="43">
        <v>70</v>
      </c>
      <c r="M30" s="68" t="s">
        <v>518</v>
      </c>
      <c r="N30" s="68" t="s">
        <v>519</v>
      </c>
    </row>
    <row r="31" spans="1:14" ht="55.2" x14ac:dyDescent="0.3">
      <c r="A31" s="23">
        <v>30</v>
      </c>
      <c r="B31" s="23" t="s">
        <v>39</v>
      </c>
      <c r="C31" s="43" t="s">
        <v>232</v>
      </c>
      <c r="D31" s="43" t="s">
        <v>883</v>
      </c>
      <c r="E31" s="43" t="s">
        <v>395</v>
      </c>
      <c r="F31" s="43" t="s">
        <v>453</v>
      </c>
      <c r="G31" s="43">
        <v>155</v>
      </c>
      <c r="H31" s="43">
        <v>119</v>
      </c>
      <c r="I31" s="43">
        <v>36</v>
      </c>
      <c r="J31" s="43">
        <v>240</v>
      </c>
      <c r="K31" s="43">
        <v>170</v>
      </c>
      <c r="L31" s="43">
        <v>70</v>
      </c>
      <c r="M31" s="68" t="s">
        <v>524</v>
      </c>
      <c r="N31" s="68" t="s">
        <v>525</v>
      </c>
    </row>
    <row r="32" spans="1:14" ht="69" x14ac:dyDescent="0.3">
      <c r="A32" s="23">
        <v>31</v>
      </c>
      <c r="B32" s="23" t="s">
        <v>42</v>
      </c>
      <c r="C32" s="43" t="s">
        <v>276</v>
      </c>
      <c r="D32" s="43" t="s">
        <v>884</v>
      </c>
      <c r="E32" s="43" t="s">
        <v>395</v>
      </c>
      <c r="F32" s="43" t="s">
        <v>478</v>
      </c>
      <c r="G32" s="43">
        <v>155</v>
      </c>
      <c r="H32" s="43">
        <v>119</v>
      </c>
      <c r="I32" s="43">
        <v>36</v>
      </c>
      <c r="J32" s="43">
        <v>234</v>
      </c>
      <c r="K32" s="43">
        <v>170</v>
      </c>
      <c r="L32" s="43">
        <v>70</v>
      </c>
      <c r="M32" s="68" t="s">
        <v>496</v>
      </c>
      <c r="N32" s="68" t="s">
        <v>497</v>
      </c>
    </row>
    <row r="33" spans="1:14" ht="82.8" x14ac:dyDescent="0.3">
      <c r="A33" s="23">
        <v>32</v>
      </c>
      <c r="B33" s="23" t="s">
        <v>48</v>
      </c>
      <c r="C33" s="43" t="s">
        <v>217</v>
      </c>
      <c r="D33" s="43" t="s">
        <v>978</v>
      </c>
      <c r="E33" s="43" t="s">
        <v>395</v>
      </c>
      <c r="F33" s="43" t="s">
        <v>487</v>
      </c>
      <c r="G33" s="43">
        <v>155</v>
      </c>
      <c r="H33" s="43">
        <v>119</v>
      </c>
      <c r="I33" s="43">
        <v>36</v>
      </c>
      <c r="J33" s="43">
        <v>240</v>
      </c>
      <c r="K33" s="43">
        <v>170</v>
      </c>
      <c r="L33" s="43">
        <v>70</v>
      </c>
      <c r="M33" s="68" t="s">
        <v>514</v>
      </c>
      <c r="N33" s="68" t="s">
        <v>515</v>
      </c>
    </row>
    <row r="34" spans="1:14" ht="96.6" x14ac:dyDescent="0.3">
      <c r="A34" s="23">
        <v>33</v>
      </c>
      <c r="B34" s="23" t="s">
        <v>47</v>
      </c>
      <c r="C34" s="43" t="s">
        <v>216</v>
      </c>
      <c r="D34" s="43" t="s">
        <v>998</v>
      </c>
      <c r="E34" s="43" t="s">
        <v>395</v>
      </c>
      <c r="F34" s="43" t="s">
        <v>486</v>
      </c>
      <c r="G34" s="43">
        <v>155</v>
      </c>
      <c r="H34" s="43">
        <v>119</v>
      </c>
      <c r="I34" s="43">
        <v>36</v>
      </c>
      <c r="J34" s="43">
        <v>240</v>
      </c>
      <c r="K34" s="43">
        <v>170</v>
      </c>
      <c r="L34" s="43">
        <v>70</v>
      </c>
      <c r="M34" s="68" t="s">
        <v>491</v>
      </c>
      <c r="N34" s="68" t="s">
        <v>513</v>
      </c>
    </row>
    <row r="35" spans="1:14" ht="110.4" x14ac:dyDescent="0.3">
      <c r="A35" s="23">
        <v>34</v>
      </c>
      <c r="B35" s="23" t="s">
        <v>57</v>
      </c>
      <c r="C35" s="43" t="s">
        <v>220</v>
      </c>
      <c r="D35" s="43" t="s">
        <v>570</v>
      </c>
      <c r="E35" s="43" t="s">
        <v>395</v>
      </c>
      <c r="F35" s="43" t="s">
        <v>448</v>
      </c>
      <c r="G35" s="43">
        <v>155</v>
      </c>
      <c r="H35" s="43">
        <v>119</v>
      </c>
      <c r="I35" s="43">
        <v>36</v>
      </c>
      <c r="J35" s="43">
        <v>240</v>
      </c>
      <c r="K35" s="43">
        <v>170</v>
      </c>
      <c r="L35" s="43">
        <v>70</v>
      </c>
      <c r="M35" s="68" t="s">
        <v>516</v>
      </c>
      <c r="N35" s="68" t="s">
        <v>517</v>
      </c>
    </row>
    <row r="36" spans="1:14" s="71" customFormat="1" ht="69" x14ac:dyDescent="0.3">
      <c r="A36" s="23">
        <v>35</v>
      </c>
      <c r="B36" s="23" t="s">
        <v>66</v>
      </c>
      <c r="C36" s="43" t="s">
        <v>255</v>
      </c>
      <c r="D36" s="43" t="s">
        <v>581</v>
      </c>
      <c r="E36" s="43" t="s">
        <v>534</v>
      </c>
      <c r="F36" s="43" t="s">
        <v>466</v>
      </c>
      <c r="G36" s="43">
        <v>633</v>
      </c>
      <c r="H36" s="43">
        <v>633</v>
      </c>
      <c r="I36" s="43"/>
      <c r="J36" s="43">
        <v>343</v>
      </c>
      <c r="K36" s="43">
        <v>343</v>
      </c>
      <c r="L36" s="43"/>
      <c r="M36" s="68" t="s">
        <v>535</v>
      </c>
      <c r="N36" s="68" t="s">
        <v>378</v>
      </c>
    </row>
    <row r="37" spans="1:14" ht="93.6" customHeight="1" x14ac:dyDescent="0.3">
      <c r="A37" s="23">
        <v>36</v>
      </c>
      <c r="B37" s="50" t="s">
        <v>73</v>
      </c>
      <c r="C37" s="69" t="s">
        <v>283</v>
      </c>
      <c r="D37" s="69" t="s">
        <v>640</v>
      </c>
      <c r="E37" s="43" t="s">
        <v>381</v>
      </c>
      <c r="F37" s="43" t="s">
        <v>482</v>
      </c>
      <c r="G37" s="69">
        <v>127</v>
      </c>
      <c r="H37" s="69">
        <v>127</v>
      </c>
      <c r="I37" s="69"/>
      <c r="J37" s="69">
        <v>110</v>
      </c>
      <c r="K37" s="69">
        <v>110</v>
      </c>
      <c r="L37" s="69"/>
      <c r="M37" s="69" t="s">
        <v>491</v>
      </c>
      <c r="N37" s="69" t="s">
        <v>641</v>
      </c>
    </row>
    <row r="38" spans="1:14" ht="71.400000000000006" customHeight="1" x14ac:dyDescent="0.3">
      <c r="A38" s="23">
        <v>37</v>
      </c>
      <c r="B38" s="50" t="s">
        <v>642</v>
      </c>
      <c r="C38" s="69" t="s">
        <v>643</v>
      </c>
      <c r="D38" s="69" t="s">
        <v>644</v>
      </c>
      <c r="E38" s="69" t="s">
        <v>896</v>
      </c>
      <c r="F38" s="69" t="s">
        <v>645</v>
      </c>
      <c r="G38" s="69">
        <v>551</v>
      </c>
      <c r="H38" s="69">
        <v>418</v>
      </c>
      <c r="I38" s="69">
        <v>133</v>
      </c>
      <c r="J38" s="69">
        <v>1416</v>
      </c>
      <c r="K38" s="69">
        <v>1076</v>
      </c>
      <c r="L38" s="69">
        <v>340</v>
      </c>
      <c r="M38" s="69" t="s">
        <v>646</v>
      </c>
      <c r="N38" s="69" t="s">
        <v>647</v>
      </c>
    </row>
    <row r="39" spans="1:14" ht="55.2" x14ac:dyDescent="0.3">
      <c r="A39" s="23">
        <v>38</v>
      </c>
      <c r="B39" s="50" t="s">
        <v>648</v>
      </c>
      <c r="C39" s="69" t="s">
        <v>145</v>
      </c>
      <c r="D39" s="69" t="s">
        <v>551</v>
      </c>
      <c r="E39" s="69" t="s">
        <v>896</v>
      </c>
      <c r="F39" s="43" t="s">
        <v>397</v>
      </c>
      <c r="G39" s="69">
        <v>888</v>
      </c>
      <c r="H39" s="74"/>
      <c r="I39" s="74"/>
      <c r="J39" s="69">
        <v>568</v>
      </c>
      <c r="K39" s="74"/>
      <c r="L39" s="74"/>
      <c r="M39" s="69" t="s">
        <v>377</v>
      </c>
      <c r="N39" s="69" t="s">
        <v>378</v>
      </c>
    </row>
    <row r="40" spans="1:14" ht="39.6" x14ac:dyDescent="0.3">
      <c r="A40" s="23">
        <v>39</v>
      </c>
      <c r="B40" s="50" t="s">
        <v>649</v>
      </c>
      <c r="C40" s="69" t="s">
        <v>650</v>
      </c>
      <c r="D40" s="69" t="s">
        <v>651</v>
      </c>
      <c r="E40" s="69" t="s">
        <v>889</v>
      </c>
      <c r="F40" s="69" t="s">
        <v>652</v>
      </c>
      <c r="G40" s="69">
        <v>29</v>
      </c>
      <c r="H40" s="69">
        <v>29</v>
      </c>
      <c r="I40" s="69"/>
      <c r="J40" s="69">
        <v>28</v>
      </c>
      <c r="K40" s="69">
        <v>28</v>
      </c>
      <c r="L40" s="69"/>
      <c r="M40" s="69" t="s">
        <v>367</v>
      </c>
      <c r="N40" s="69" t="s">
        <v>371</v>
      </c>
    </row>
    <row r="41" spans="1:14" ht="26.4" x14ac:dyDescent="0.3">
      <c r="A41" s="23">
        <v>40</v>
      </c>
      <c r="B41" s="50" t="s">
        <v>653</v>
      </c>
      <c r="C41" s="69" t="s">
        <v>131</v>
      </c>
      <c r="D41" s="69" t="s">
        <v>541</v>
      </c>
      <c r="E41" s="69" t="s">
        <v>895</v>
      </c>
      <c r="F41" s="69" t="s">
        <v>654</v>
      </c>
      <c r="G41" s="69">
        <v>323</v>
      </c>
      <c r="H41" s="69">
        <v>242</v>
      </c>
      <c r="I41" s="69">
        <v>81</v>
      </c>
      <c r="J41" s="69">
        <v>467</v>
      </c>
      <c r="K41" s="69">
        <v>269</v>
      </c>
      <c r="L41" s="69">
        <v>198</v>
      </c>
      <c r="M41" s="69" t="s">
        <v>373</v>
      </c>
      <c r="N41" s="69" t="s">
        <v>374</v>
      </c>
    </row>
    <row r="42" spans="1:14" ht="27.6" x14ac:dyDescent="0.3">
      <c r="A42" s="23">
        <v>41</v>
      </c>
      <c r="B42" s="50" t="s">
        <v>655</v>
      </c>
      <c r="C42" s="69" t="s">
        <v>277</v>
      </c>
      <c r="D42" s="69" t="s">
        <v>586</v>
      </c>
      <c r="E42" s="69" t="s">
        <v>895</v>
      </c>
      <c r="F42" s="43" t="s">
        <v>479</v>
      </c>
      <c r="G42" s="69">
        <v>208</v>
      </c>
      <c r="H42" s="69">
        <v>169</v>
      </c>
      <c r="I42" s="69">
        <v>39</v>
      </c>
      <c r="J42" s="69">
        <v>1413</v>
      </c>
      <c r="K42" s="69">
        <v>574</v>
      </c>
      <c r="L42" s="69">
        <v>839</v>
      </c>
      <c r="M42" s="69" t="s">
        <v>498</v>
      </c>
      <c r="N42" s="69" t="s">
        <v>656</v>
      </c>
    </row>
    <row r="43" spans="1:14" ht="41.4" x14ac:dyDescent="0.3">
      <c r="A43" s="23">
        <v>42</v>
      </c>
      <c r="B43" s="50" t="s">
        <v>657</v>
      </c>
      <c r="C43" s="69" t="s">
        <v>141</v>
      </c>
      <c r="D43" s="69" t="s">
        <v>550</v>
      </c>
      <c r="E43" s="43" t="s">
        <v>381</v>
      </c>
      <c r="F43" s="43" t="s">
        <v>390</v>
      </c>
      <c r="G43" s="69">
        <v>102</v>
      </c>
      <c r="H43" s="69">
        <v>61</v>
      </c>
      <c r="I43" s="69">
        <v>41</v>
      </c>
      <c r="J43" s="69">
        <v>283</v>
      </c>
      <c r="K43" s="69">
        <v>216</v>
      </c>
      <c r="L43" s="69">
        <v>67</v>
      </c>
      <c r="M43" s="69" t="s">
        <v>377</v>
      </c>
      <c r="N43" s="69" t="s">
        <v>658</v>
      </c>
    </row>
    <row r="44" spans="1:14" ht="55.2" customHeight="1" x14ac:dyDescent="0.3">
      <c r="A44" s="23">
        <v>43</v>
      </c>
      <c r="B44" s="23" t="s">
        <v>55</v>
      </c>
      <c r="C44" s="43" t="s">
        <v>507</v>
      </c>
      <c r="D44" s="43" t="s">
        <v>569</v>
      </c>
      <c r="E44" s="43" t="s">
        <v>365</v>
      </c>
      <c r="F44" s="43" t="s">
        <v>446</v>
      </c>
      <c r="G44" s="43">
        <v>193</v>
      </c>
      <c r="H44" s="43">
        <v>152</v>
      </c>
      <c r="I44" s="43">
        <v>41</v>
      </c>
      <c r="J44" s="43">
        <v>250</v>
      </c>
      <c r="K44" s="43">
        <v>167</v>
      </c>
      <c r="L44" s="43">
        <v>83</v>
      </c>
      <c r="M44" s="68" t="s">
        <v>419</v>
      </c>
      <c r="N44" s="68" t="s">
        <v>506</v>
      </c>
    </row>
    <row r="45" spans="1:14" ht="73.8" customHeight="1" x14ac:dyDescent="0.3">
      <c r="A45" s="23">
        <v>44</v>
      </c>
      <c r="B45" s="50" t="s">
        <v>659</v>
      </c>
      <c r="C45" s="69" t="s">
        <v>660</v>
      </c>
      <c r="D45" s="69" t="s">
        <v>661</v>
      </c>
      <c r="E45" s="69" t="s">
        <v>662</v>
      </c>
      <c r="F45" s="69" t="s">
        <v>663</v>
      </c>
      <c r="G45" s="69">
        <v>199</v>
      </c>
      <c r="H45" s="69">
        <v>199</v>
      </c>
      <c r="I45" s="69"/>
      <c r="J45" s="69">
        <v>167</v>
      </c>
      <c r="K45" s="69">
        <v>167</v>
      </c>
      <c r="L45" s="69"/>
      <c r="M45" s="69" t="s">
        <v>879</v>
      </c>
      <c r="N45" s="69" t="s">
        <v>880</v>
      </c>
    </row>
    <row r="46" spans="1:14" ht="118.8" x14ac:dyDescent="0.3">
      <c r="A46" s="23">
        <v>45</v>
      </c>
      <c r="B46" s="50" t="s">
        <v>664</v>
      </c>
      <c r="C46" s="69" t="s">
        <v>151</v>
      </c>
      <c r="D46" s="69" t="s">
        <v>665</v>
      </c>
      <c r="E46" s="69" t="s">
        <v>365</v>
      </c>
      <c r="F46" s="69" t="s">
        <v>666</v>
      </c>
      <c r="G46" s="69">
        <v>204</v>
      </c>
      <c r="H46" s="69">
        <v>160</v>
      </c>
      <c r="I46" s="69">
        <v>44</v>
      </c>
      <c r="J46" s="69">
        <v>260</v>
      </c>
      <c r="K46" s="74"/>
      <c r="L46" s="74"/>
      <c r="M46" s="69" t="s">
        <v>393</v>
      </c>
      <c r="N46" s="69" t="s">
        <v>667</v>
      </c>
    </row>
    <row r="47" spans="1:14" ht="69" x14ac:dyDescent="0.3">
      <c r="A47" s="23">
        <v>46</v>
      </c>
      <c r="B47" s="50" t="s">
        <v>668</v>
      </c>
      <c r="C47" s="69" t="s">
        <v>159</v>
      </c>
      <c r="D47" s="69" t="s">
        <v>556</v>
      </c>
      <c r="E47" s="43" t="s">
        <v>406</v>
      </c>
      <c r="F47" s="43" t="s">
        <v>409</v>
      </c>
      <c r="G47" s="69">
        <v>161</v>
      </c>
      <c r="H47" s="69">
        <v>128</v>
      </c>
      <c r="I47" s="69">
        <v>33</v>
      </c>
      <c r="J47" s="69">
        <v>1202</v>
      </c>
      <c r="K47" s="69">
        <v>540</v>
      </c>
      <c r="L47" s="69">
        <v>662</v>
      </c>
      <c r="M47" s="68" t="s">
        <v>407</v>
      </c>
      <c r="N47" s="68" t="s">
        <v>408</v>
      </c>
    </row>
    <row r="48" spans="1:14" ht="41.4" x14ac:dyDescent="0.3">
      <c r="A48" s="23">
        <v>47</v>
      </c>
      <c r="B48" s="50" t="s">
        <v>1010</v>
      </c>
      <c r="C48" s="69" t="s">
        <v>130</v>
      </c>
      <c r="D48" s="69" t="s">
        <v>669</v>
      </c>
      <c r="E48" s="69" t="s">
        <v>670</v>
      </c>
      <c r="F48" s="43" t="s">
        <v>1011</v>
      </c>
      <c r="G48" s="69">
        <v>693</v>
      </c>
      <c r="H48" s="69">
        <v>431</v>
      </c>
      <c r="I48" s="69">
        <v>262</v>
      </c>
      <c r="J48" s="69">
        <v>500</v>
      </c>
      <c r="K48" s="69">
        <v>347</v>
      </c>
      <c r="L48" s="69">
        <v>153</v>
      </c>
      <c r="M48" s="69" t="s">
        <v>366</v>
      </c>
      <c r="N48" s="69" t="s">
        <v>368</v>
      </c>
    </row>
    <row r="49" spans="1:14" ht="39.6" x14ac:dyDescent="0.3">
      <c r="A49" s="23">
        <v>48</v>
      </c>
      <c r="B49" s="50" t="s">
        <v>112</v>
      </c>
      <c r="C49" s="69" t="s">
        <v>286</v>
      </c>
      <c r="D49" s="69" t="s">
        <v>671</v>
      </c>
      <c r="E49" s="69" t="s">
        <v>365</v>
      </c>
      <c r="F49" s="69" t="s">
        <v>672</v>
      </c>
      <c r="G49" s="69">
        <v>103</v>
      </c>
      <c r="H49" s="69">
        <v>67</v>
      </c>
      <c r="I49" s="69">
        <v>36</v>
      </c>
      <c r="J49" s="69">
        <v>127</v>
      </c>
      <c r="K49" s="69">
        <v>68</v>
      </c>
      <c r="L49" s="69">
        <v>59</v>
      </c>
      <c r="M49" s="69" t="s">
        <v>597</v>
      </c>
      <c r="N49" s="69" t="s">
        <v>673</v>
      </c>
    </row>
    <row r="50" spans="1:14" ht="39.6" x14ac:dyDescent="0.3">
      <c r="A50" s="23">
        <v>49</v>
      </c>
      <c r="B50" s="50" t="s">
        <v>674</v>
      </c>
      <c r="C50" s="69" t="s">
        <v>134</v>
      </c>
      <c r="D50" s="69" t="s">
        <v>545</v>
      </c>
      <c r="E50" s="69" t="s">
        <v>897</v>
      </c>
      <c r="F50" s="69" t="s">
        <v>675</v>
      </c>
      <c r="G50" s="69">
        <v>100</v>
      </c>
      <c r="H50" s="69">
        <v>84</v>
      </c>
      <c r="I50" s="69">
        <v>16</v>
      </c>
      <c r="J50" s="69">
        <v>100</v>
      </c>
      <c r="K50" s="69">
        <v>87</v>
      </c>
      <c r="L50" s="69">
        <v>13</v>
      </c>
      <c r="M50" s="69" t="s">
        <v>377</v>
      </c>
      <c r="N50" s="69" t="s">
        <v>379</v>
      </c>
    </row>
    <row r="51" spans="1:14" ht="41.4" x14ac:dyDescent="0.3">
      <c r="A51" s="23">
        <v>50</v>
      </c>
      <c r="B51" s="23" t="s">
        <v>41</v>
      </c>
      <c r="C51" s="43" t="s">
        <v>266</v>
      </c>
      <c r="D51" s="43" t="s">
        <v>885</v>
      </c>
      <c r="E51" s="43" t="s">
        <v>501</v>
      </c>
      <c r="F51" s="43" t="s">
        <v>475</v>
      </c>
      <c r="G51" s="43">
        <v>163</v>
      </c>
      <c r="H51" s="43">
        <v>163</v>
      </c>
      <c r="I51" s="43"/>
      <c r="J51" s="43">
        <v>119</v>
      </c>
      <c r="K51" s="43">
        <v>119</v>
      </c>
      <c r="L51" s="43"/>
      <c r="M51" s="68" t="s">
        <v>424</v>
      </c>
      <c r="N51" s="68" t="s">
        <v>500</v>
      </c>
    </row>
    <row r="52" spans="1:14" ht="41.4" x14ac:dyDescent="0.3">
      <c r="A52" s="23">
        <v>51</v>
      </c>
      <c r="B52" s="23" t="s">
        <v>40</v>
      </c>
      <c r="C52" s="43" t="s">
        <v>252</v>
      </c>
      <c r="D52" s="43" t="s">
        <v>886</v>
      </c>
      <c r="E52" s="43" t="s">
        <v>381</v>
      </c>
      <c r="F52" s="43" t="s">
        <v>459</v>
      </c>
      <c r="G52" s="43">
        <v>153</v>
      </c>
      <c r="H52" s="43">
        <v>153</v>
      </c>
      <c r="I52" s="43"/>
      <c r="J52" s="43">
        <v>100</v>
      </c>
      <c r="K52" s="43">
        <v>100</v>
      </c>
      <c r="L52" s="43"/>
      <c r="M52" s="68" t="s">
        <v>536</v>
      </c>
      <c r="N52" s="68" t="s">
        <v>537</v>
      </c>
    </row>
    <row r="53" spans="1:14" ht="39.6" x14ac:dyDescent="0.3">
      <c r="A53" s="23">
        <v>52</v>
      </c>
      <c r="B53" s="50" t="s">
        <v>676</v>
      </c>
      <c r="C53" s="69" t="s">
        <v>677</v>
      </c>
      <c r="D53" s="69" t="s">
        <v>678</v>
      </c>
      <c r="E53" s="69" t="s">
        <v>403</v>
      </c>
      <c r="F53" s="69" t="s">
        <v>679</v>
      </c>
      <c r="G53" s="69">
        <v>157</v>
      </c>
      <c r="H53" s="69">
        <v>84</v>
      </c>
      <c r="I53" s="69">
        <v>73</v>
      </c>
      <c r="J53" s="69">
        <v>230</v>
      </c>
      <c r="K53" s="69">
        <v>230</v>
      </c>
      <c r="L53" s="69"/>
      <c r="M53" s="69" t="s">
        <v>539</v>
      </c>
      <c r="N53" s="69" t="s">
        <v>680</v>
      </c>
    </row>
    <row r="54" spans="1:14" ht="52.8" x14ac:dyDescent="0.3">
      <c r="A54" s="23">
        <v>53</v>
      </c>
      <c r="B54" s="50" t="s">
        <v>681</v>
      </c>
      <c r="C54" s="69" t="s">
        <v>682</v>
      </c>
      <c r="D54" s="69" t="s">
        <v>683</v>
      </c>
      <c r="E54" s="69" t="s">
        <v>684</v>
      </c>
      <c r="F54" s="69" t="s">
        <v>685</v>
      </c>
      <c r="G54" s="69">
        <v>23</v>
      </c>
      <c r="H54" s="69">
        <v>23</v>
      </c>
      <c r="I54" s="69"/>
      <c r="J54" s="69">
        <v>25</v>
      </c>
      <c r="K54" s="69">
        <v>25</v>
      </c>
      <c r="L54" s="69"/>
      <c r="M54" s="69" t="s">
        <v>377</v>
      </c>
      <c r="N54" s="69" t="s">
        <v>379</v>
      </c>
    </row>
    <row r="55" spans="1:14" ht="66" x14ac:dyDescent="0.3">
      <c r="A55" s="23">
        <v>54</v>
      </c>
      <c r="B55" s="50" t="s">
        <v>686</v>
      </c>
      <c r="C55" s="69" t="s">
        <v>248</v>
      </c>
      <c r="D55" s="69" t="s">
        <v>687</v>
      </c>
      <c r="E55" s="43" t="s">
        <v>415</v>
      </c>
      <c r="F55" s="43" t="s">
        <v>456</v>
      </c>
      <c r="G55" s="69">
        <v>908</v>
      </c>
      <c r="H55" s="69">
        <v>614</v>
      </c>
      <c r="I55" s="69">
        <v>294</v>
      </c>
      <c r="J55" s="69">
        <v>967</v>
      </c>
      <c r="K55" s="69">
        <v>564</v>
      </c>
      <c r="L55" s="69">
        <v>403</v>
      </c>
      <c r="M55" s="69" t="s">
        <v>688</v>
      </c>
      <c r="N55" s="69" t="s">
        <v>689</v>
      </c>
    </row>
    <row r="56" spans="1:14" ht="41.4" x14ac:dyDescent="0.3">
      <c r="A56" s="23">
        <v>55</v>
      </c>
      <c r="B56" s="50" t="s">
        <v>690</v>
      </c>
      <c r="C56" s="69" t="s">
        <v>259</v>
      </c>
      <c r="D56" s="69" t="s">
        <v>999</v>
      </c>
      <c r="E56" s="43" t="s">
        <v>415</v>
      </c>
      <c r="F56" s="43" t="s">
        <v>469</v>
      </c>
      <c r="G56" s="69">
        <v>624</v>
      </c>
      <c r="H56" s="69">
        <v>419</v>
      </c>
      <c r="I56" s="69">
        <v>205</v>
      </c>
      <c r="J56" s="69">
        <v>731</v>
      </c>
      <c r="K56" s="69">
        <v>490</v>
      </c>
      <c r="L56" s="69">
        <v>241</v>
      </c>
      <c r="M56" s="69" t="s">
        <v>692</v>
      </c>
      <c r="N56" s="69" t="s">
        <v>523</v>
      </c>
    </row>
    <row r="57" spans="1:14" ht="39.6" x14ac:dyDescent="0.3">
      <c r="A57" s="23">
        <v>56</v>
      </c>
      <c r="B57" s="50" t="s">
        <v>693</v>
      </c>
      <c r="C57" s="69" t="s">
        <v>176</v>
      </c>
      <c r="D57" s="69" t="s">
        <v>694</v>
      </c>
      <c r="E57" s="69" t="s">
        <v>415</v>
      </c>
      <c r="F57" s="69" t="s">
        <v>695</v>
      </c>
      <c r="G57" s="69">
        <v>630</v>
      </c>
      <c r="H57" s="69">
        <v>424</v>
      </c>
      <c r="I57" s="69">
        <v>206</v>
      </c>
      <c r="J57" s="69">
        <v>926</v>
      </c>
      <c r="K57" s="69">
        <v>538</v>
      </c>
      <c r="L57" s="69">
        <v>387</v>
      </c>
      <c r="M57" s="69" t="s">
        <v>696</v>
      </c>
      <c r="N57" s="69" t="s">
        <v>989</v>
      </c>
    </row>
    <row r="58" spans="1:14" ht="39.6" x14ac:dyDescent="0.3">
      <c r="A58" s="23">
        <v>57</v>
      </c>
      <c r="B58" s="50" t="s">
        <v>442</v>
      </c>
      <c r="C58" s="69" t="s">
        <v>186</v>
      </c>
      <c r="D58" s="69" t="s">
        <v>697</v>
      </c>
      <c r="E58" s="69" t="s">
        <v>437</v>
      </c>
      <c r="F58" s="69" t="s">
        <v>698</v>
      </c>
      <c r="G58" s="69">
        <v>37</v>
      </c>
      <c r="H58" s="74"/>
      <c r="I58" s="74"/>
      <c r="J58" s="69">
        <v>37</v>
      </c>
      <c r="K58" s="74"/>
      <c r="L58" s="74"/>
      <c r="M58" s="69" t="s">
        <v>699</v>
      </c>
      <c r="N58" s="69" t="s">
        <v>420</v>
      </c>
    </row>
    <row r="59" spans="1:14" ht="66" x14ac:dyDescent="0.3">
      <c r="A59" s="23">
        <v>58</v>
      </c>
      <c r="B59" s="50" t="s">
        <v>700</v>
      </c>
      <c r="C59" s="69" t="s">
        <v>701</v>
      </c>
      <c r="D59" s="69" t="s">
        <v>702</v>
      </c>
      <c r="E59" s="69" t="s">
        <v>893</v>
      </c>
      <c r="F59" s="69" t="s">
        <v>703</v>
      </c>
      <c r="G59" s="69">
        <v>377</v>
      </c>
      <c r="H59" s="69">
        <v>377</v>
      </c>
      <c r="I59" s="69"/>
      <c r="J59" s="69">
        <v>355</v>
      </c>
      <c r="K59" s="69">
        <v>355</v>
      </c>
      <c r="L59" s="69"/>
      <c r="M59" s="69" t="s">
        <v>704</v>
      </c>
      <c r="N59" s="69" t="s">
        <v>705</v>
      </c>
    </row>
    <row r="60" spans="1:14" ht="66" x14ac:dyDescent="0.3">
      <c r="A60" s="23">
        <v>59</v>
      </c>
      <c r="B60" s="50" t="s">
        <v>706</v>
      </c>
      <c r="C60" s="69" t="s">
        <v>707</v>
      </c>
      <c r="D60" s="69" t="s">
        <v>708</v>
      </c>
      <c r="E60" s="69" t="s">
        <v>387</v>
      </c>
      <c r="F60" s="69" t="s">
        <v>709</v>
      </c>
      <c r="G60" s="69">
        <v>165</v>
      </c>
      <c r="H60" s="69">
        <v>103</v>
      </c>
      <c r="I60" s="69">
        <v>62</v>
      </c>
      <c r="J60" s="69">
        <v>338</v>
      </c>
      <c r="K60" s="69">
        <v>122</v>
      </c>
      <c r="L60" s="69">
        <v>216</v>
      </c>
      <c r="M60" s="69" t="s">
        <v>434</v>
      </c>
      <c r="N60" s="69" t="s">
        <v>435</v>
      </c>
    </row>
    <row r="61" spans="1:14" ht="39.6" x14ac:dyDescent="0.3">
      <c r="A61" s="23">
        <v>60</v>
      </c>
      <c r="B61" s="50" t="s">
        <v>710</v>
      </c>
      <c r="C61" s="69" t="s">
        <v>711</v>
      </c>
      <c r="D61" s="69" t="s">
        <v>712</v>
      </c>
      <c r="E61" s="69" t="s">
        <v>370</v>
      </c>
      <c r="F61" s="69" t="s">
        <v>713</v>
      </c>
      <c r="G61" s="69">
        <v>150</v>
      </c>
      <c r="H61" s="69">
        <v>88</v>
      </c>
      <c r="I61" s="69">
        <v>62</v>
      </c>
      <c r="J61" s="69">
        <v>361</v>
      </c>
      <c r="K61" s="69">
        <v>188</v>
      </c>
      <c r="L61" s="69">
        <v>173</v>
      </c>
      <c r="M61" s="69" t="s">
        <v>377</v>
      </c>
      <c r="N61" s="69" t="s">
        <v>379</v>
      </c>
    </row>
    <row r="62" spans="1:14" ht="66" x14ac:dyDescent="0.3">
      <c r="A62" s="23">
        <v>61</v>
      </c>
      <c r="B62" s="50" t="s">
        <v>714</v>
      </c>
      <c r="C62" s="69" t="s">
        <v>715</v>
      </c>
      <c r="D62" s="69" t="s">
        <v>716</v>
      </c>
      <c r="E62" s="69" t="s">
        <v>370</v>
      </c>
      <c r="F62" s="69" t="s">
        <v>717</v>
      </c>
      <c r="G62" s="69">
        <v>111</v>
      </c>
      <c r="H62" s="69">
        <v>85</v>
      </c>
      <c r="I62" s="69">
        <v>26</v>
      </c>
      <c r="J62" s="69">
        <v>145</v>
      </c>
      <c r="K62" s="69">
        <v>72</v>
      </c>
      <c r="L62" s="69">
        <v>73</v>
      </c>
      <c r="M62" s="69" t="s">
        <v>718</v>
      </c>
      <c r="N62" s="69" t="s">
        <v>719</v>
      </c>
    </row>
    <row r="63" spans="1:14" ht="26.4" x14ac:dyDescent="0.3">
      <c r="A63" s="23">
        <v>62</v>
      </c>
      <c r="B63" s="50" t="s">
        <v>720</v>
      </c>
      <c r="C63" s="69" t="s">
        <v>721</v>
      </c>
      <c r="D63" s="69" t="s">
        <v>722</v>
      </c>
      <c r="E63" s="69" t="s">
        <v>387</v>
      </c>
      <c r="F63" s="69" t="s">
        <v>723</v>
      </c>
      <c r="G63" s="69">
        <v>156</v>
      </c>
      <c r="H63" s="69">
        <v>156</v>
      </c>
      <c r="I63" s="69"/>
      <c r="J63" s="69">
        <v>1358</v>
      </c>
      <c r="K63" s="69">
        <v>1358</v>
      </c>
      <c r="L63" s="69"/>
      <c r="M63" s="69" t="s">
        <v>724</v>
      </c>
      <c r="N63" s="69" t="s">
        <v>725</v>
      </c>
    </row>
    <row r="64" spans="1:14" ht="52.8" x14ac:dyDescent="0.3">
      <c r="A64" s="23">
        <v>63</v>
      </c>
      <c r="B64" s="50" t="s">
        <v>726</v>
      </c>
      <c r="C64" s="69" t="s">
        <v>727</v>
      </c>
      <c r="D64" s="69" t="s">
        <v>728</v>
      </c>
      <c r="E64" s="69" t="s">
        <v>370</v>
      </c>
      <c r="F64" s="69" t="s">
        <v>729</v>
      </c>
      <c r="G64" s="69">
        <v>111</v>
      </c>
      <c r="H64" s="69">
        <v>85</v>
      </c>
      <c r="I64" s="69">
        <v>26</v>
      </c>
      <c r="J64" s="69">
        <v>145</v>
      </c>
      <c r="K64" s="69">
        <v>72</v>
      </c>
      <c r="L64" s="69">
        <v>73</v>
      </c>
      <c r="M64" s="69" t="s">
        <v>730</v>
      </c>
      <c r="N64" s="69" t="s">
        <v>731</v>
      </c>
    </row>
    <row r="65" spans="1:14" ht="39.6" x14ac:dyDescent="0.3">
      <c r="A65" s="23">
        <v>64</v>
      </c>
      <c r="B65" s="50" t="s">
        <v>732</v>
      </c>
      <c r="C65" s="75" t="s">
        <v>733</v>
      </c>
      <c r="D65" s="69" t="s">
        <v>734</v>
      </c>
      <c r="E65" s="69" t="s">
        <v>387</v>
      </c>
      <c r="F65" s="69" t="s">
        <v>735</v>
      </c>
      <c r="G65" s="69">
        <v>135</v>
      </c>
      <c r="H65" s="69">
        <f>52+83</f>
        <v>135</v>
      </c>
      <c r="I65" s="69"/>
      <c r="J65" s="69">
        <v>243</v>
      </c>
      <c r="K65" s="69">
        <v>94</v>
      </c>
      <c r="L65" s="69">
        <v>149</v>
      </c>
      <c r="M65" s="69" t="s">
        <v>377</v>
      </c>
      <c r="N65" s="69" t="s">
        <v>379</v>
      </c>
    </row>
    <row r="66" spans="1:14" ht="41.4" x14ac:dyDescent="0.3">
      <c r="A66" s="23">
        <v>65</v>
      </c>
      <c r="B66" s="50" t="s">
        <v>736</v>
      </c>
      <c r="C66" s="69" t="s">
        <v>139</v>
      </c>
      <c r="D66" s="69" t="s">
        <v>548</v>
      </c>
      <c r="E66" s="69" t="s">
        <v>387</v>
      </c>
      <c r="F66" s="43" t="s">
        <v>388</v>
      </c>
      <c r="G66" s="69">
        <v>627</v>
      </c>
      <c r="H66" s="74"/>
      <c r="I66" s="74"/>
      <c r="J66" s="69">
        <v>810</v>
      </c>
      <c r="K66" s="74"/>
      <c r="L66" s="74"/>
      <c r="M66" s="69" t="s">
        <v>377</v>
      </c>
      <c r="N66" s="69" t="s">
        <v>379</v>
      </c>
    </row>
    <row r="67" spans="1:14" ht="55.2" x14ac:dyDescent="0.3">
      <c r="A67" s="23">
        <v>66</v>
      </c>
      <c r="B67" s="50" t="s">
        <v>737</v>
      </c>
      <c r="C67" s="69" t="s">
        <v>261</v>
      </c>
      <c r="D67" s="69" t="s">
        <v>583</v>
      </c>
      <c r="E67" s="69" t="s">
        <v>387</v>
      </c>
      <c r="F67" s="43" t="s">
        <v>470</v>
      </c>
      <c r="G67" s="43">
        <v>199</v>
      </c>
      <c r="H67" s="43">
        <v>199</v>
      </c>
      <c r="I67" s="43"/>
      <c r="J67" s="43">
        <v>649</v>
      </c>
      <c r="K67" s="73"/>
      <c r="L67" s="73"/>
      <c r="M67" s="68" t="s">
        <v>504</v>
      </c>
      <c r="N67" s="69" t="s">
        <v>374</v>
      </c>
    </row>
    <row r="68" spans="1:14" ht="41.4" x14ac:dyDescent="0.3">
      <c r="A68" s="23">
        <v>67</v>
      </c>
      <c r="B68" s="23" t="s">
        <v>43</v>
      </c>
      <c r="C68" s="43" t="s">
        <v>132</v>
      </c>
      <c r="D68" s="43" t="s">
        <v>542</v>
      </c>
      <c r="E68" s="43" t="s">
        <v>370</v>
      </c>
      <c r="F68" s="43" t="s">
        <v>369</v>
      </c>
      <c r="G68" s="43">
        <v>155</v>
      </c>
      <c r="H68" s="43">
        <v>101</v>
      </c>
      <c r="I68" s="43">
        <v>54</v>
      </c>
      <c r="J68" s="43">
        <v>693</v>
      </c>
      <c r="K68" s="43">
        <v>369</v>
      </c>
      <c r="L68" s="43">
        <v>324</v>
      </c>
      <c r="M68" s="68" t="s">
        <v>367</v>
      </c>
      <c r="N68" s="68" t="s">
        <v>371</v>
      </c>
    </row>
    <row r="69" spans="1:14" ht="39.6" x14ac:dyDescent="0.3">
      <c r="A69" s="23">
        <v>68</v>
      </c>
      <c r="B69" s="50" t="s">
        <v>738</v>
      </c>
      <c r="C69" s="69" t="s">
        <v>739</v>
      </c>
      <c r="D69" s="69" t="s">
        <v>740</v>
      </c>
      <c r="E69" s="69" t="s">
        <v>386</v>
      </c>
      <c r="F69" s="69" t="s">
        <v>741</v>
      </c>
      <c r="G69" s="69">
        <v>160</v>
      </c>
      <c r="H69" s="69">
        <v>79</v>
      </c>
      <c r="I69" s="69">
        <v>81</v>
      </c>
      <c r="J69" s="69">
        <v>206</v>
      </c>
      <c r="K69" s="69">
        <v>118</v>
      </c>
      <c r="L69" s="69">
        <v>88</v>
      </c>
      <c r="M69" s="69" t="s">
        <v>377</v>
      </c>
      <c r="N69" s="69" t="s">
        <v>379</v>
      </c>
    </row>
    <row r="70" spans="1:14" ht="75.599999999999994" customHeight="1" x14ac:dyDescent="0.3">
      <c r="A70" s="23">
        <v>69</v>
      </c>
      <c r="B70" s="23" t="s">
        <v>29</v>
      </c>
      <c r="C70" s="43" t="s">
        <v>321</v>
      </c>
      <c r="D70" s="43" t="s">
        <v>544</v>
      </c>
      <c r="E70" s="43" t="s">
        <v>381</v>
      </c>
      <c r="F70" s="43" t="s">
        <v>380</v>
      </c>
      <c r="G70" s="43">
        <f>102+52</f>
        <v>154</v>
      </c>
      <c r="H70" s="43">
        <v>154</v>
      </c>
      <c r="I70" s="43"/>
      <c r="J70" s="43">
        <v>123</v>
      </c>
      <c r="K70" s="43">
        <v>123</v>
      </c>
      <c r="L70" s="43"/>
      <c r="M70" s="68" t="s">
        <v>377</v>
      </c>
      <c r="N70" s="68" t="s">
        <v>379</v>
      </c>
    </row>
    <row r="71" spans="1:14" ht="41.4" x14ac:dyDescent="0.3">
      <c r="A71" s="23">
        <v>70</v>
      </c>
      <c r="B71" s="23" t="s">
        <v>339</v>
      </c>
      <c r="C71" s="43" t="s">
        <v>287</v>
      </c>
      <c r="D71" s="43" t="s">
        <v>589</v>
      </c>
      <c r="E71" s="43" t="s">
        <v>488</v>
      </c>
      <c r="F71" s="43" t="s">
        <v>484</v>
      </c>
      <c r="G71" s="43">
        <v>55</v>
      </c>
      <c r="H71" s="43">
        <v>55</v>
      </c>
      <c r="I71" s="43"/>
      <c r="J71" s="43">
        <v>115</v>
      </c>
      <c r="K71" s="43">
        <v>115</v>
      </c>
      <c r="L71" s="43"/>
      <c r="M71" s="68" t="s">
        <v>489</v>
      </c>
      <c r="N71" s="68" t="s">
        <v>490</v>
      </c>
    </row>
    <row r="72" spans="1:14" ht="27.6" x14ac:dyDescent="0.3">
      <c r="A72" s="23">
        <v>71</v>
      </c>
      <c r="B72" s="23" t="s">
        <v>67</v>
      </c>
      <c r="C72" s="43" t="s">
        <v>280</v>
      </c>
      <c r="D72" s="43" t="s">
        <v>587</v>
      </c>
      <c r="E72" s="43" t="s">
        <v>495</v>
      </c>
      <c r="F72" s="43" t="s">
        <v>480</v>
      </c>
      <c r="G72" s="43">
        <v>1605</v>
      </c>
      <c r="H72" s="43">
        <v>1109</v>
      </c>
      <c r="I72" s="43">
        <v>496</v>
      </c>
      <c r="J72" s="43">
        <v>1132</v>
      </c>
      <c r="K72" s="43">
        <v>537</v>
      </c>
      <c r="L72" s="43">
        <v>595</v>
      </c>
      <c r="M72" s="68" t="s">
        <v>493</v>
      </c>
      <c r="N72" s="68" t="s">
        <v>494</v>
      </c>
    </row>
    <row r="73" spans="1:14" ht="56.4" customHeight="1" x14ac:dyDescent="0.3">
      <c r="A73" s="23">
        <v>72</v>
      </c>
      <c r="B73" s="23" t="s">
        <v>68</v>
      </c>
      <c r="C73" s="43" t="s">
        <v>166</v>
      </c>
      <c r="D73" s="43" t="s">
        <v>561</v>
      </c>
      <c r="E73" s="43" t="s">
        <v>403</v>
      </c>
      <c r="F73" s="43" t="s">
        <v>887</v>
      </c>
      <c r="G73" s="43">
        <v>660</v>
      </c>
      <c r="H73" s="43">
        <v>462</v>
      </c>
      <c r="I73" s="43">
        <v>198</v>
      </c>
      <c r="J73" s="43">
        <v>684</v>
      </c>
      <c r="K73" s="43">
        <v>421</v>
      </c>
      <c r="L73" s="43">
        <v>263</v>
      </c>
      <c r="M73" s="68" t="s">
        <v>418</v>
      </c>
      <c r="N73" s="69" t="s">
        <v>742</v>
      </c>
    </row>
    <row r="74" spans="1:14" ht="66" x14ac:dyDescent="0.3">
      <c r="A74" s="23">
        <v>73</v>
      </c>
      <c r="B74" s="50" t="s">
        <v>743</v>
      </c>
      <c r="C74" s="69" t="s">
        <v>744</v>
      </c>
      <c r="D74" s="69" t="s">
        <v>745</v>
      </c>
      <c r="E74" s="69" t="s">
        <v>403</v>
      </c>
      <c r="F74" s="69" t="s">
        <v>746</v>
      </c>
      <c r="G74" s="69">
        <v>660</v>
      </c>
      <c r="H74" s="69">
        <v>462</v>
      </c>
      <c r="I74" s="69">
        <v>198</v>
      </c>
      <c r="J74" s="69">
        <v>704</v>
      </c>
      <c r="K74" s="69">
        <v>421</v>
      </c>
      <c r="L74" s="69">
        <v>263</v>
      </c>
      <c r="M74" s="69" t="s">
        <v>747</v>
      </c>
      <c r="N74" s="70" t="s">
        <v>748</v>
      </c>
    </row>
    <row r="75" spans="1:14" ht="81" customHeight="1" x14ac:dyDescent="0.3">
      <c r="A75" s="23">
        <v>74</v>
      </c>
      <c r="B75" s="50" t="s">
        <v>749</v>
      </c>
      <c r="C75" s="69" t="s">
        <v>750</v>
      </c>
      <c r="D75" s="69" t="s">
        <v>751</v>
      </c>
      <c r="E75" s="69" t="s">
        <v>892</v>
      </c>
      <c r="F75" s="69" t="s">
        <v>752</v>
      </c>
      <c r="G75" s="69">
        <v>147</v>
      </c>
      <c r="H75" s="69">
        <v>147</v>
      </c>
      <c r="I75" s="69"/>
      <c r="J75" s="69">
        <v>317</v>
      </c>
      <c r="K75" s="69">
        <v>317</v>
      </c>
      <c r="L75" s="69"/>
      <c r="M75" s="69" t="s">
        <v>753</v>
      </c>
      <c r="N75" s="69" t="s">
        <v>490</v>
      </c>
    </row>
    <row r="76" spans="1:14" ht="52.8" x14ac:dyDescent="0.3">
      <c r="A76" s="23">
        <v>75</v>
      </c>
      <c r="B76" s="50" t="s">
        <v>754</v>
      </c>
      <c r="C76" s="69" t="s">
        <v>755</v>
      </c>
      <c r="D76" s="69" t="s">
        <v>756</v>
      </c>
      <c r="E76" s="69" t="s">
        <v>528</v>
      </c>
      <c r="F76" s="69" t="s">
        <v>757</v>
      </c>
      <c r="G76" s="69">
        <v>179</v>
      </c>
      <c r="H76" s="69">
        <v>179</v>
      </c>
      <c r="I76" s="69"/>
      <c r="J76" s="69">
        <v>192</v>
      </c>
      <c r="K76" s="69">
        <v>192</v>
      </c>
      <c r="L76" s="69"/>
      <c r="M76" s="69" t="s">
        <v>758</v>
      </c>
      <c r="N76" s="69" t="s">
        <v>379</v>
      </c>
    </row>
    <row r="77" spans="1:14" ht="66" x14ac:dyDescent="0.3">
      <c r="A77" s="23">
        <v>76</v>
      </c>
      <c r="B77" s="50" t="s">
        <v>759</v>
      </c>
      <c r="C77" s="69" t="s">
        <v>760</v>
      </c>
      <c r="D77" s="69" t="s">
        <v>761</v>
      </c>
      <c r="E77" s="69" t="s">
        <v>395</v>
      </c>
      <c r="F77" s="69" t="s">
        <v>762</v>
      </c>
      <c r="G77" s="69">
        <v>170</v>
      </c>
      <c r="H77" s="74"/>
      <c r="I77" s="74"/>
      <c r="J77" s="69">
        <v>51</v>
      </c>
      <c r="K77" s="74"/>
      <c r="L77" s="74"/>
      <c r="M77" s="69" t="s">
        <v>763</v>
      </c>
      <c r="N77" s="69" t="s">
        <v>764</v>
      </c>
    </row>
    <row r="78" spans="1:14" ht="41.4" x14ac:dyDescent="0.3">
      <c r="A78" s="23">
        <v>77</v>
      </c>
      <c r="B78" s="50" t="s">
        <v>765</v>
      </c>
      <c r="C78" s="69" t="s">
        <v>140</v>
      </c>
      <c r="D78" s="69" t="s">
        <v>549</v>
      </c>
      <c r="E78" s="69" t="s">
        <v>387</v>
      </c>
      <c r="F78" s="43" t="s">
        <v>389</v>
      </c>
      <c r="G78" s="69">
        <v>299</v>
      </c>
      <c r="H78" s="69">
        <v>222</v>
      </c>
      <c r="I78" s="69">
        <v>77</v>
      </c>
      <c r="J78" s="69">
        <v>649</v>
      </c>
      <c r="K78" s="69">
        <v>184</v>
      </c>
      <c r="L78" s="69">
        <v>465</v>
      </c>
      <c r="M78" s="69" t="s">
        <v>377</v>
      </c>
      <c r="N78" s="69" t="s">
        <v>379</v>
      </c>
    </row>
    <row r="79" spans="1:14" ht="39.6" x14ac:dyDescent="0.3">
      <c r="A79" s="23">
        <v>78</v>
      </c>
      <c r="B79" s="50" t="s">
        <v>766</v>
      </c>
      <c r="C79" s="69" t="s">
        <v>767</v>
      </c>
      <c r="D79" s="69" t="s">
        <v>768</v>
      </c>
      <c r="E79" s="69" t="s">
        <v>891</v>
      </c>
      <c r="F79" s="69" t="s">
        <v>769</v>
      </c>
      <c r="G79" s="69">
        <v>56</v>
      </c>
      <c r="H79" s="69">
        <v>38</v>
      </c>
      <c r="I79" s="69">
        <v>18</v>
      </c>
      <c r="J79" s="69">
        <v>221</v>
      </c>
      <c r="K79" s="69">
        <v>135</v>
      </c>
      <c r="L79" s="69">
        <v>86</v>
      </c>
      <c r="M79" s="69" t="s">
        <v>377</v>
      </c>
      <c r="N79" s="69" t="s">
        <v>378</v>
      </c>
    </row>
    <row r="80" spans="1:14" ht="55.2" x14ac:dyDescent="0.3">
      <c r="A80" s="23">
        <v>79</v>
      </c>
      <c r="B80" s="50" t="s">
        <v>770</v>
      </c>
      <c r="C80" s="69" t="s">
        <v>181</v>
      </c>
      <c r="D80" s="69" t="s">
        <v>771</v>
      </c>
      <c r="E80" s="43" t="s">
        <v>387</v>
      </c>
      <c r="F80" s="43" t="s">
        <v>436</v>
      </c>
      <c r="G80" s="69">
        <v>211</v>
      </c>
      <c r="H80" s="69">
        <v>179</v>
      </c>
      <c r="I80" s="69">
        <v>32</v>
      </c>
      <c r="J80" s="69">
        <v>814</v>
      </c>
      <c r="K80" s="69">
        <v>213</v>
      </c>
      <c r="L80" s="69">
        <v>601</v>
      </c>
      <c r="M80" s="69" t="s">
        <v>434</v>
      </c>
      <c r="N80" s="69" t="s">
        <v>435</v>
      </c>
    </row>
    <row r="81" spans="1:14" ht="52.8" x14ac:dyDescent="0.3">
      <c r="A81" s="23">
        <v>80</v>
      </c>
      <c r="B81" s="50" t="s">
        <v>772</v>
      </c>
      <c r="C81" s="69" t="s">
        <v>773</v>
      </c>
      <c r="D81" s="69" t="s">
        <v>774</v>
      </c>
      <c r="E81" s="69" t="s">
        <v>381</v>
      </c>
      <c r="F81" s="69" t="s">
        <v>775</v>
      </c>
      <c r="G81" s="69">
        <v>128</v>
      </c>
      <c r="H81" s="69">
        <v>108</v>
      </c>
      <c r="I81" s="69">
        <v>20</v>
      </c>
      <c r="J81" s="69">
        <v>72</v>
      </c>
      <c r="K81" s="69">
        <v>62</v>
      </c>
      <c r="L81" s="69">
        <v>10</v>
      </c>
      <c r="M81" s="69" t="s">
        <v>377</v>
      </c>
      <c r="N81" s="69" t="s">
        <v>378</v>
      </c>
    </row>
    <row r="82" spans="1:14" ht="41.4" x14ac:dyDescent="0.3">
      <c r="A82" s="23">
        <v>81</v>
      </c>
      <c r="B82" s="50" t="s">
        <v>776</v>
      </c>
      <c r="C82" s="69" t="s">
        <v>244</v>
      </c>
      <c r="D82" s="69" t="s">
        <v>575</v>
      </c>
      <c r="E82" s="43" t="s">
        <v>403</v>
      </c>
      <c r="F82" s="43" t="s">
        <v>455</v>
      </c>
      <c r="G82" s="69">
        <v>200</v>
      </c>
      <c r="H82" s="69">
        <v>200</v>
      </c>
      <c r="I82" s="69"/>
      <c r="J82" s="69">
        <v>354</v>
      </c>
      <c r="K82" s="69">
        <v>354</v>
      </c>
      <c r="L82" s="69"/>
      <c r="M82" s="69" t="s">
        <v>377</v>
      </c>
      <c r="N82" s="69" t="s">
        <v>379</v>
      </c>
    </row>
    <row r="83" spans="1:14" ht="40.200000000000003" x14ac:dyDescent="0.3">
      <c r="A83" s="23">
        <v>82</v>
      </c>
      <c r="B83" s="50" t="s">
        <v>777</v>
      </c>
      <c r="C83" s="69" t="s">
        <v>778</v>
      </c>
      <c r="D83" s="69" t="s">
        <v>779</v>
      </c>
      <c r="E83" s="69" t="s">
        <v>890</v>
      </c>
      <c r="F83" s="70" t="s">
        <v>780</v>
      </c>
      <c r="G83" s="69">
        <v>86</v>
      </c>
      <c r="H83" s="69">
        <v>86</v>
      </c>
      <c r="I83" s="69"/>
      <c r="J83" s="69">
        <v>354</v>
      </c>
      <c r="K83" s="69">
        <v>354</v>
      </c>
      <c r="L83" s="69"/>
      <c r="M83" s="69" t="s">
        <v>377</v>
      </c>
      <c r="N83" s="69" t="s">
        <v>379</v>
      </c>
    </row>
    <row r="84" spans="1:14" ht="41.4" x14ac:dyDescent="0.3">
      <c r="A84" s="23">
        <v>83</v>
      </c>
      <c r="B84" s="23" t="s">
        <v>34</v>
      </c>
      <c r="C84" s="43" t="s">
        <v>468</v>
      </c>
      <c r="D84" s="43" t="s">
        <v>580</v>
      </c>
      <c r="E84" s="43" t="s">
        <v>995</v>
      </c>
      <c r="F84" s="43" t="s">
        <v>467</v>
      </c>
      <c r="G84" s="43">
        <v>101</v>
      </c>
      <c r="H84" s="43">
        <v>73</v>
      </c>
      <c r="I84" s="43">
        <v>28</v>
      </c>
      <c r="J84" s="43">
        <v>181</v>
      </c>
      <c r="K84" s="73"/>
      <c r="L84" s="73"/>
      <c r="M84" s="68" t="s">
        <v>377</v>
      </c>
      <c r="N84" s="68" t="s">
        <v>379</v>
      </c>
    </row>
    <row r="85" spans="1:14" ht="39.6" x14ac:dyDescent="0.3">
      <c r="A85" s="23">
        <v>84</v>
      </c>
      <c r="B85" s="50" t="s">
        <v>781</v>
      </c>
      <c r="C85" s="69" t="s">
        <v>782</v>
      </c>
      <c r="D85" s="69" t="s">
        <v>783</v>
      </c>
      <c r="E85" s="69" t="s">
        <v>895</v>
      </c>
      <c r="F85" s="69" t="s">
        <v>784</v>
      </c>
      <c r="G85" s="69">
        <v>201</v>
      </c>
      <c r="H85" s="69">
        <f>107+32</f>
        <v>139</v>
      </c>
      <c r="I85" s="69">
        <f>27+35</f>
        <v>62</v>
      </c>
      <c r="J85" s="69">
        <v>49</v>
      </c>
      <c r="K85" s="69">
        <v>18</v>
      </c>
      <c r="L85" s="69">
        <v>31</v>
      </c>
      <c r="M85" s="69" t="s">
        <v>1012</v>
      </c>
      <c r="N85" s="69" t="s">
        <v>647</v>
      </c>
    </row>
    <row r="86" spans="1:14" ht="52.8" x14ac:dyDescent="0.3">
      <c r="A86" s="23">
        <v>85</v>
      </c>
      <c r="B86" s="50" t="s">
        <v>785</v>
      </c>
      <c r="C86" s="69" t="s">
        <v>786</v>
      </c>
      <c r="D86" s="69" t="s">
        <v>787</v>
      </c>
      <c r="E86" s="69" t="s">
        <v>381</v>
      </c>
      <c r="F86" s="69" t="s">
        <v>788</v>
      </c>
      <c r="G86" s="69">
        <v>85</v>
      </c>
      <c r="H86" s="69">
        <v>85</v>
      </c>
      <c r="I86" s="69"/>
      <c r="J86" s="69">
        <v>107</v>
      </c>
      <c r="K86" s="69">
        <v>107</v>
      </c>
      <c r="L86" s="69"/>
      <c r="M86" s="69" t="s">
        <v>373</v>
      </c>
      <c r="N86" s="69" t="s">
        <v>374</v>
      </c>
    </row>
    <row r="87" spans="1:14" ht="55.2" x14ac:dyDescent="0.3">
      <c r="A87" s="23">
        <v>86</v>
      </c>
      <c r="B87" s="50" t="s">
        <v>789</v>
      </c>
      <c r="C87" s="69" t="s">
        <v>239</v>
      </c>
      <c r="D87" s="69" t="s">
        <v>574</v>
      </c>
      <c r="E87" s="43" t="s">
        <v>528</v>
      </c>
      <c r="F87" s="43" t="s">
        <v>454</v>
      </c>
      <c r="G87" s="69">
        <v>60</v>
      </c>
      <c r="H87" s="69">
        <v>60</v>
      </c>
      <c r="I87" s="69"/>
      <c r="J87" s="69">
        <v>30</v>
      </c>
      <c r="K87" s="69">
        <v>30</v>
      </c>
      <c r="L87" s="69"/>
      <c r="M87" s="69" t="s">
        <v>489</v>
      </c>
      <c r="N87" s="69" t="s">
        <v>490</v>
      </c>
    </row>
    <row r="88" spans="1:14" ht="69" x14ac:dyDescent="0.3">
      <c r="A88" s="23">
        <v>87</v>
      </c>
      <c r="B88" s="50" t="s">
        <v>790</v>
      </c>
      <c r="C88" s="69" t="s">
        <v>271</v>
      </c>
      <c r="D88" s="69" t="s">
        <v>791</v>
      </c>
      <c r="E88" s="69" t="s">
        <v>895</v>
      </c>
      <c r="F88" s="43" t="s">
        <v>477</v>
      </c>
      <c r="G88" s="69">
        <v>427</v>
      </c>
      <c r="H88" s="69">
        <f>85+176</f>
        <v>261</v>
      </c>
      <c r="I88" s="69">
        <v>166</v>
      </c>
      <c r="J88" s="69">
        <v>201</v>
      </c>
      <c r="K88" s="69">
        <v>156</v>
      </c>
      <c r="L88" s="69">
        <v>45</v>
      </c>
      <c r="M88" s="69" t="s">
        <v>792</v>
      </c>
      <c r="N88" s="69" t="s">
        <v>499</v>
      </c>
    </row>
    <row r="89" spans="1:14" ht="26.4" x14ac:dyDescent="0.3">
      <c r="A89" s="23">
        <v>88</v>
      </c>
      <c r="B89" s="50" t="s">
        <v>793</v>
      </c>
      <c r="C89" s="69" t="s">
        <v>794</v>
      </c>
      <c r="D89" s="69" t="s">
        <v>795</v>
      </c>
      <c r="E89" s="69" t="s">
        <v>381</v>
      </c>
      <c r="F89" s="69" t="s">
        <v>796</v>
      </c>
      <c r="G89" s="69">
        <v>108</v>
      </c>
      <c r="H89" s="69">
        <v>108</v>
      </c>
      <c r="I89" s="69"/>
      <c r="J89" s="69">
        <v>343</v>
      </c>
      <c r="K89" s="69">
        <v>343</v>
      </c>
      <c r="L89" s="69"/>
      <c r="M89" s="69" t="s">
        <v>377</v>
      </c>
      <c r="N89" s="69" t="s">
        <v>379</v>
      </c>
    </row>
    <row r="90" spans="1:14" ht="41.4" x14ac:dyDescent="0.3">
      <c r="A90" s="23">
        <v>89</v>
      </c>
      <c r="B90" s="23" t="s">
        <v>49</v>
      </c>
      <c r="C90" s="43" t="s">
        <v>251</v>
      </c>
      <c r="D90" s="43" t="s">
        <v>577</v>
      </c>
      <c r="E90" s="43" t="s">
        <v>381</v>
      </c>
      <c r="F90" s="43" t="s">
        <v>458</v>
      </c>
      <c r="G90" s="43">
        <v>153</v>
      </c>
      <c r="H90" s="43">
        <v>153</v>
      </c>
      <c r="I90" s="43"/>
      <c r="J90" s="43">
        <v>100</v>
      </c>
      <c r="K90" s="43">
        <v>100</v>
      </c>
      <c r="L90" s="43"/>
      <c r="M90" s="68" t="s">
        <v>532</v>
      </c>
      <c r="N90" s="68" t="s">
        <v>533</v>
      </c>
    </row>
    <row r="91" spans="1:14" ht="55.2" x14ac:dyDescent="0.3">
      <c r="A91" s="23">
        <v>90</v>
      </c>
      <c r="B91" s="23" t="s">
        <v>52</v>
      </c>
      <c r="C91" s="43" t="s">
        <v>146</v>
      </c>
      <c r="D91" s="43" t="s">
        <v>552</v>
      </c>
      <c r="E91" s="43" t="s">
        <v>381</v>
      </c>
      <c r="F91" s="43" t="s">
        <v>398</v>
      </c>
      <c r="G91" s="43">
        <v>66</v>
      </c>
      <c r="H91" s="43">
        <v>31</v>
      </c>
      <c r="I91" s="43">
        <v>35</v>
      </c>
      <c r="J91" s="43">
        <v>334</v>
      </c>
      <c r="K91" s="43">
        <v>243</v>
      </c>
      <c r="L91" s="43">
        <v>91</v>
      </c>
      <c r="M91" s="68" t="s">
        <v>377</v>
      </c>
      <c r="N91" s="68" t="s">
        <v>378</v>
      </c>
    </row>
    <row r="92" spans="1:14" ht="26.4" x14ac:dyDescent="0.3">
      <c r="A92" s="23">
        <v>91</v>
      </c>
      <c r="B92" s="50" t="s">
        <v>797</v>
      </c>
      <c r="C92" s="69" t="s">
        <v>798</v>
      </c>
      <c r="D92" s="69" t="s">
        <v>799</v>
      </c>
      <c r="E92" s="69" t="s">
        <v>381</v>
      </c>
      <c r="F92" s="69" t="s">
        <v>800</v>
      </c>
      <c r="G92" s="69">
        <v>361</v>
      </c>
      <c r="H92" s="74"/>
      <c r="I92" s="74"/>
      <c r="J92" s="69">
        <v>343</v>
      </c>
      <c r="K92" s="69">
        <v>343</v>
      </c>
      <c r="L92" s="69"/>
      <c r="M92" s="69" t="s">
        <v>377</v>
      </c>
      <c r="N92" s="69" t="s">
        <v>379</v>
      </c>
    </row>
    <row r="93" spans="1:14" ht="39.6" x14ac:dyDescent="0.3">
      <c r="A93" s="23">
        <v>92</v>
      </c>
      <c r="B93" s="50" t="s">
        <v>801</v>
      </c>
      <c r="C93" s="69" t="s">
        <v>802</v>
      </c>
      <c r="D93" s="69" t="s">
        <v>803</v>
      </c>
      <c r="E93" s="69" t="s">
        <v>804</v>
      </c>
      <c r="F93" s="69" t="s">
        <v>805</v>
      </c>
      <c r="G93" s="69">
        <v>226</v>
      </c>
      <c r="H93" s="69">
        <v>163</v>
      </c>
      <c r="I93" s="69">
        <v>65</v>
      </c>
      <c r="J93" s="69">
        <v>1028</v>
      </c>
      <c r="K93" s="74"/>
      <c r="L93" s="74"/>
      <c r="M93" s="69" t="s">
        <v>373</v>
      </c>
      <c r="N93" s="69" t="s">
        <v>374</v>
      </c>
    </row>
    <row r="94" spans="1:14" ht="41.4" x14ac:dyDescent="0.3">
      <c r="A94" s="23">
        <v>93</v>
      </c>
      <c r="B94" s="23" t="s">
        <v>471</v>
      </c>
      <c r="C94" s="43" t="s">
        <v>262</v>
      </c>
      <c r="D94" s="43" t="s">
        <v>584</v>
      </c>
      <c r="E94" s="43" t="s">
        <v>387</v>
      </c>
      <c r="F94" s="43" t="s">
        <v>472</v>
      </c>
      <c r="G94" s="43">
        <v>253</v>
      </c>
      <c r="H94" s="43">
        <v>167</v>
      </c>
      <c r="I94" s="43">
        <v>86</v>
      </c>
      <c r="J94" s="43">
        <v>721</v>
      </c>
      <c r="K94" s="43">
        <v>303</v>
      </c>
      <c r="L94" s="43">
        <v>418</v>
      </c>
      <c r="M94" s="68" t="s">
        <v>502</v>
      </c>
      <c r="N94" s="68" t="s">
        <v>503</v>
      </c>
    </row>
    <row r="95" spans="1:14" ht="69" x14ac:dyDescent="0.3">
      <c r="A95" s="23">
        <v>94</v>
      </c>
      <c r="B95" s="23" t="s">
        <v>61</v>
      </c>
      <c r="C95" s="43" t="s">
        <v>285</v>
      </c>
      <c r="D95" s="43" t="s">
        <v>588</v>
      </c>
      <c r="E95" s="43" t="s">
        <v>381</v>
      </c>
      <c r="F95" s="43" t="s">
        <v>483</v>
      </c>
      <c r="G95" s="43">
        <v>100</v>
      </c>
      <c r="H95" s="43">
        <v>100</v>
      </c>
      <c r="I95" s="43"/>
      <c r="J95" s="43">
        <v>100</v>
      </c>
      <c r="K95" s="43">
        <v>100</v>
      </c>
      <c r="L95" s="43"/>
      <c r="M95" s="68" t="s">
        <v>1003</v>
      </c>
      <c r="N95" s="68" t="s">
        <v>1002</v>
      </c>
    </row>
    <row r="96" spans="1:14" ht="41.4" x14ac:dyDescent="0.3">
      <c r="A96" s="23">
        <v>95</v>
      </c>
      <c r="B96" s="50" t="s">
        <v>806</v>
      </c>
      <c r="C96" s="69" t="s">
        <v>461</v>
      </c>
      <c r="D96" s="69" t="s">
        <v>807</v>
      </c>
      <c r="E96" s="43" t="s">
        <v>538</v>
      </c>
      <c r="F96" s="43" t="s">
        <v>460</v>
      </c>
      <c r="G96" s="43">
        <v>1124</v>
      </c>
      <c r="H96" s="43">
        <f>221+536</f>
        <v>757</v>
      </c>
      <c r="I96" s="43">
        <f>81+286</f>
        <v>367</v>
      </c>
      <c r="J96" s="43">
        <v>1191</v>
      </c>
      <c r="K96" s="43">
        <f>531+153</f>
        <v>684</v>
      </c>
      <c r="L96" s="43">
        <f>153+354</f>
        <v>507</v>
      </c>
      <c r="M96" s="69" t="s">
        <v>808</v>
      </c>
      <c r="N96" s="76" t="s">
        <v>540</v>
      </c>
    </row>
    <row r="97" spans="1:14" ht="82.8" x14ac:dyDescent="0.3">
      <c r="A97" s="23">
        <v>96</v>
      </c>
      <c r="B97" s="50" t="s">
        <v>809</v>
      </c>
      <c r="C97" s="69" t="s">
        <v>171</v>
      </c>
      <c r="D97" s="69" t="s">
        <v>810</v>
      </c>
      <c r="E97" s="43" t="s">
        <v>403</v>
      </c>
      <c r="F97" s="43" t="s">
        <v>427</v>
      </c>
      <c r="G97" s="69">
        <v>223</v>
      </c>
      <c r="H97" s="69">
        <v>156</v>
      </c>
      <c r="I97" s="69">
        <v>67</v>
      </c>
      <c r="J97" s="69">
        <v>354</v>
      </c>
      <c r="K97" s="69">
        <v>273</v>
      </c>
      <c r="L97" s="69">
        <v>81</v>
      </c>
      <c r="M97" s="69" t="s">
        <v>412</v>
      </c>
      <c r="N97" s="69" t="s">
        <v>811</v>
      </c>
    </row>
    <row r="98" spans="1:14" ht="92.4" x14ac:dyDescent="0.3">
      <c r="A98" s="23">
        <v>97</v>
      </c>
      <c r="B98" s="50" t="s">
        <v>812</v>
      </c>
      <c r="C98" s="69" t="s">
        <v>813</v>
      </c>
      <c r="D98" s="69" t="s">
        <v>814</v>
      </c>
      <c r="E98" s="43" t="s">
        <v>403</v>
      </c>
      <c r="F98" s="69" t="s">
        <v>815</v>
      </c>
      <c r="G98" s="69">
        <v>223</v>
      </c>
      <c r="H98" s="69">
        <v>156</v>
      </c>
      <c r="I98" s="69">
        <v>67</v>
      </c>
      <c r="J98" s="69">
        <v>354</v>
      </c>
      <c r="K98" s="69">
        <v>273</v>
      </c>
      <c r="L98" s="69">
        <v>81</v>
      </c>
      <c r="M98" s="69" t="s">
        <v>816</v>
      </c>
      <c r="N98" s="69" t="s">
        <v>497</v>
      </c>
    </row>
    <row r="99" spans="1:14" ht="55.2" x14ac:dyDescent="0.3">
      <c r="A99" s="23">
        <v>98</v>
      </c>
      <c r="B99" s="50" t="s">
        <v>817</v>
      </c>
      <c r="C99" s="69" t="s">
        <v>226</v>
      </c>
      <c r="D99" s="69" t="s">
        <v>571</v>
      </c>
      <c r="E99" s="43" t="s">
        <v>403</v>
      </c>
      <c r="F99" s="43" t="s">
        <v>450</v>
      </c>
      <c r="G99" s="69">
        <v>212</v>
      </c>
      <c r="H99" s="69">
        <v>164</v>
      </c>
      <c r="I99" s="69">
        <v>48</v>
      </c>
      <c r="J99" s="69">
        <v>621</v>
      </c>
      <c r="K99" s="69">
        <v>453</v>
      </c>
      <c r="L99" s="69">
        <v>168</v>
      </c>
      <c r="M99" s="69" t="s">
        <v>373</v>
      </c>
      <c r="N99" s="69" t="s">
        <v>374</v>
      </c>
    </row>
    <row r="100" spans="1:14" ht="41.4" x14ac:dyDescent="0.3">
      <c r="A100" s="23">
        <v>99</v>
      </c>
      <c r="B100" s="23" t="s">
        <v>26</v>
      </c>
      <c r="C100" s="43" t="s">
        <v>527</v>
      </c>
      <c r="D100" s="43" t="s">
        <v>573</v>
      </c>
      <c r="E100" s="43" t="s">
        <v>526</v>
      </c>
      <c r="F100" s="43" t="s">
        <v>452</v>
      </c>
      <c r="G100" s="43">
        <v>291</v>
      </c>
      <c r="H100" s="43">
        <v>232</v>
      </c>
      <c r="I100" s="43">
        <v>59</v>
      </c>
      <c r="J100" s="43">
        <v>85</v>
      </c>
      <c r="K100" s="43">
        <v>59</v>
      </c>
      <c r="L100" s="43">
        <v>11</v>
      </c>
      <c r="M100" s="68" t="s">
        <v>367</v>
      </c>
      <c r="N100" s="68" t="s">
        <v>1000</v>
      </c>
    </row>
    <row r="101" spans="1:14" ht="26.4" x14ac:dyDescent="0.3">
      <c r="A101" s="23">
        <v>100</v>
      </c>
      <c r="B101" s="50" t="s">
        <v>818</v>
      </c>
      <c r="C101" s="69" t="s">
        <v>819</v>
      </c>
      <c r="D101" s="69" t="s">
        <v>820</v>
      </c>
      <c r="E101" s="69" t="s">
        <v>889</v>
      </c>
      <c r="F101" s="69" t="s">
        <v>821</v>
      </c>
      <c r="G101" s="69">
        <v>156</v>
      </c>
      <c r="H101" s="69">
        <v>156</v>
      </c>
      <c r="I101" s="69"/>
      <c r="J101" s="69">
        <v>163</v>
      </c>
      <c r="K101" s="69">
        <v>163</v>
      </c>
      <c r="L101" s="69"/>
      <c r="M101" s="69" t="s">
        <v>367</v>
      </c>
      <c r="N101" s="69" t="s">
        <v>371</v>
      </c>
    </row>
    <row r="102" spans="1:14" ht="41.4" x14ac:dyDescent="0.3">
      <c r="A102" s="23">
        <v>101</v>
      </c>
      <c r="B102" s="23" t="s">
        <v>45</v>
      </c>
      <c r="C102" s="43" t="s">
        <v>164</v>
      </c>
      <c r="D102" s="43" t="s">
        <v>559</v>
      </c>
      <c r="E102" s="43" t="s">
        <v>386</v>
      </c>
      <c r="F102" s="43" t="s">
        <v>416</v>
      </c>
      <c r="G102" s="43">
        <v>250</v>
      </c>
      <c r="H102" s="43">
        <v>132</v>
      </c>
      <c r="I102" s="43">
        <v>118</v>
      </c>
      <c r="J102" s="43">
        <v>450</v>
      </c>
      <c r="K102" s="43">
        <v>298</v>
      </c>
      <c r="L102" s="43">
        <v>152</v>
      </c>
      <c r="M102" s="68" t="s">
        <v>377</v>
      </c>
      <c r="N102" s="68" t="s">
        <v>378</v>
      </c>
    </row>
    <row r="103" spans="1:14" ht="55.2" x14ac:dyDescent="0.3">
      <c r="A103" s="23">
        <v>102</v>
      </c>
      <c r="B103" s="23" t="s">
        <v>46</v>
      </c>
      <c r="C103" s="43" t="s">
        <v>165</v>
      </c>
      <c r="D103" s="43" t="s">
        <v>560</v>
      </c>
      <c r="E103" s="43" t="s">
        <v>387</v>
      </c>
      <c r="F103" s="43" t="s">
        <v>417</v>
      </c>
      <c r="G103" s="43">
        <v>37</v>
      </c>
      <c r="H103" s="43">
        <v>37</v>
      </c>
      <c r="I103" s="43"/>
      <c r="J103" s="43">
        <v>335</v>
      </c>
      <c r="K103" s="43">
        <v>335</v>
      </c>
      <c r="L103" s="43"/>
      <c r="M103" s="68" t="s">
        <v>367</v>
      </c>
      <c r="N103" s="68" t="s">
        <v>371</v>
      </c>
    </row>
    <row r="104" spans="1:14" ht="39.6" x14ac:dyDescent="0.3">
      <c r="A104" s="23">
        <v>103</v>
      </c>
      <c r="B104" s="50" t="s">
        <v>822</v>
      </c>
      <c r="C104" s="69" t="s">
        <v>238</v>
      </c>
      <c r="D104" s="69" t="s">
        <v>823</v>
      </c>
      <c r="E104" s="69" t="s">
        <v>437</v>
      </c>
      <c r="F104" s="69" t="s">
        <v>824</v>
      </c>
      <c r="G104" s="69">
        <v>60</v>
      </c>
      <c r="H104" s="69">
        <v>57</v>
      </c>
      <c r="I104" s="69">
        <v>3</v>
      </c>
      <c r="J104" s="69">
        <v>110</v>
      </c>
      <c r="K104" s="69">
        <v>100</v>
      </c>
      <c r="L104" s="69">
        <v>10</v>
      </c>
      <c r="M104" s="69" t="s">
        <v>825</v>
      </c>
      <c r="N104" s="69" t="s">
        <v>826</v>
      </c>
    </row>
    <row r="105" spans="1:14" ht="69" x14ac:dyDescent="0.3">
      <c r="A105" s="23">
        <v>104</v>
      </c>
      <c r="B105" s="50" t="s">
        <v>827</v>
      </c>
      <c r="C105" s="69" t="s">
        <v>187</v>
      </c>
      <c r="D105" s="69" t="s">
        <v>567</v>
      </c>
      <c r="E105" s="69" t="s">
        <v>495</v>
      </c>
      <c r="F105" s="43" t="s">
        <v>1013</v>
      </c>
      <c r="G105" s="69">
        <v>592</v>
      </c>
      <c r="H105" s="69">
        <f>198+287</f>
        <v>485</v>
      </c>
      <c r="I105" s="69">
        <v>107</v>
      </c>
      <c r="J105" s="69">
        <v>603</v>
      </c>
      <c r="K105" s="69">
        <f>428+131</f>
        <v>559</v>
      </c>
      <c r="L105" s="69">
        <v>44</v>
      </c>
      <c r="M105" s="69" t="s">
        <v>828</v>
      </c>
      <c r="N105" s="69" t="s">
        <v>829</v>
      </c>
    </row>
    <row r="106" spans="1:14" ht="68.400000000000006" customHeight="1" x14ac:dyDescent="0.3">
      <c r="A106" s="23">
        <v>105</v>
      </c>
      <c r="B106" s="50" t="s">
        <v>830</v>
      </c>
      <c r="C106" s="69" t="s">
        <v>147</v>
      </c>
      <c r="D106" s="69" t="s">
        <v>553</v>
      </c>
      <c r="E106" s="69" t="s">
        <v>888</v>
      </c>
      <c r="F106" s="43" t="s">
        <v>399</v>
      </c>
      <c r="G106" s="69">
        <v>1672</v>
      </c>
      <c r="H106" s="69">
        <f>311+56+264+528</f>
        <v>1159</v>
      </c>
      <c r="I106" s="69">
        <f>163+69+86+195</f>
        <v>513</v>
      </c>
      <c r="J106" s="69">
        <v>1089</v>
      </c>
      <c r="K106" s="69">
        <f>169+45+247+129</f>
        <v>590</v>
      </c>
      <c r="L106" s="69">
        <f>88+39+253+119</f>
        <v>499</v>
      </c>
      <c r="M106" s="69" t="s">
        <v>392</v>
      </c>
      <c r="N106" s="69" t="s">
        <v>396</v>
      </c>
    </row>
    <row r="107" spans="1:14" ht="58.8" customHeight="1" x14ac:dyDescent="0.3">
      <c r="A107" s="23">
        <v>106</v>
      </c>
      <c r="B107" s="50" t="s">
        <v>831</v>
      </c>
      <c r="C107" s="69" t="s">
        <v>832</v>
      </c>
      <c r="D107" s="69" t="s">
        <v>833</v>
      </c>
      <c r="E107" s="69" t="s">
        <v>386</v>
      </c>
      <c r="F107" s="69" t="s">
        <v>834</v>
      </c>
      <c r="G107" s="69">
        <v>60</v>
      </c>
      <c r="H107" s="69"/>
      <c r="I107" s="69">
        <v>60</v>
      </c>
      <c r="J107" s="69">
        <v>200</v>
      </c>
      <c r="K107" s="69"/>
      <c r="L107" s="69">
        <v>200</v>
      </c>
      <c r="M107" s="69" t="s">
        <v>835</v>
      </c>
      <c r="N107" s="69" t="s">
        <v>420</v>
      </c>
    </row>
    <row r="108" spans="1:14" ht="52.8" x14ac:dyDescent="0.3">
      <c r="A108" s="23">
        <v>107</v>
      </c>
      <c r="B108" s="50" t="s">
        <v>324</v>
      </c>
      <c r="C108" s="69" t="s">
        <v>156</v>
      </c>
      <c r="D108" s="69" t="s">
        <v>555</v>
      </c>
      <c r="E108" s="43" t="s">
        <v>403</v>
      </c>
      <c r="F108" s="69" t="s">
        <v>836</v>
      </c>
      <c r="G108" s="69">
        <v>204</v>
      </c>
      <c r="H108" s="69">
        <v>204</v>
      </c>
      <c r="I108" s="69"/>
      <c r="J108" s="69">
        <v>161</v>
      </c>
      <c r="K108" s="69">
        <v>161</v>
      </c>
      <c r="L108" s="69"/>
      <c r="M108" s="69" t="s">
        <v>404</v>
      </c>
      <c r="N108" s="69" t="s">
        <v>405</v>
      </c>
    </row>
    <row r="109" spans="1:14" ht="65.400000000000006" customHeight="1" x14ac:dyDescent="0.3">
      <c r="A109" s="23">
        <v>108</v>
      </c>
      <c r="B109" s="23" t="s">
        <v>30</v>
      </c>
      <c r="C109" s="43" t="s">
        <v>323</v>
      </c>
      <c r="D109" s="43" t="s">
        <v>557</v>
      </c>
      <c r="E109" s="43" t="s">
        <v>411</v>
      </c>
      <c r="F109" s="43" t="s">
        <v>410</v>
      </c>
      <c r="G109" s="43">
        <v>313</v>
      </c>
      <c r="H109" s="43">
        <v>313</v>
      </c>
      <c r="I109" s="43"/>
      <c r="J109" s="43">
        <v>297</v>
      </c>
      <c r="K109" s="43">
        <v>297</v>
      </c>
      <c r="L109" s="43"/>
      <c r="M109" s="68" t="s">
        <v>412</v>
      </c>
      <c r="N109" s="68" t="s">
        <v>413</v>
      </c>
    </row>
    <row r="110" spans="1:14" ht="39.6" x14ac:dyDescent="0.3">
      <c r="A110" s="23">
        <v>109</v>
      </c>
      <c r="B110" s="50" t="s">
        <v>837</v>
      </c>
      <c r="C110" s="69" t="s">
        <v>838</v>
      </c>
      <c r="D110" s="69" t="s">
        <v>839</v>
      </c>
      <c r="E110" s="69" t="s">
        <v>386</v>
      </c>
      <c r="F110" s="69" t="s">
        <v>840</v>
      </c>
      <c r="G110" s="69">
        <v>102</v>
      </c>
      <c r="H110" s="69">
        <v>53</v>
      </c>
      <c r="I110" s="69">
        <v>49</v>
      </c>
      <c r="J110" s="69">
        <v>206</v>
      </c>
      <c r="K110" s="69">
        <v>118</v>
      </c>
      <c r="L110" s="69">
        <v>88</v>
      </c>
      <c r="M110" s="69" t="s">
        <v>841</v>
      </c>
      <c r="N110" s="69" t="s">
        <v>842</v>
      </c>
    </row>
    <row r="111" spans="1:14" ht="39.6" x14ac:dyDescent="0.3">
      <c r="A111" s="23">
        <v>110</v>
      </c>
      <c r="B111" s="50" t="s">
        <v>843</v>
      </c>
      <c r="C111" s="69" t="s">
        <v>844</v>
      </c>
      <c r="D111" s="69" t="s">
        <v>845</v>
      </c>
      <c r="E111" s="69" t="s">
        <v>437</v>
      </c>
      <c r="F111" s="69" t="s">
        <v>846</v>
      </c>
      <c r="G111" s="69">
        <v>150</v>
      </c>
      <c r="H111" s="69">
        <v>132</v>
      </c>
      <c r="I111" s="69">
        <v>18</v>
      </c>
      <c r="J111" s="69">
        <v>150</v>
      </c>
      <c r="K111" s="69">
        <v>57</v>
      </c>
      <c r="L111" s="69">
        <v>93</v>
      </c>
      <c r="M111" s="69" t="s">
        <v>377</v>
      </c>
      <c r="N111" s="69" t="s">
        <v>847</v>
      </c>
    </row>
    <row r="112" spans="1:14" ht="55.2" x14ac:dyDescent="0.3">
      <c r="A112" s="23">
        <v>111</v>
      </c>
      <c r="B112" s="50" t="s">
        <v>848</v>
      </c>
      <c r="C112" s="69" t="s">
        <v>138</v>
      </c>
      <c r="D112" s="69" t="s">
        <v>547</v>
      </c>
      <c r="E112" s="69" t="s">
        <v>386</v>
      </c>
      <c r="F112" s="43" t="s">
        <v>385</v>
      </c>
      <c r="G112" s="69">
        <v>103</v>
      </c>
      <c r="H112" s="69">
        <v>63</v>
      </c>
      <c r="I112" s="69">
        <v>40</v>
      </c>
      <c r="J112" s="69">
        <v>50</v>
      </c>
      <c r="K112" s="74"/>
      <c r="L112" s="74"/>
      <c r="M112" s="69" t="s">
        <v>377</v>
      </c>
      <c r="N112" s="69" t="s">
        <v>378</v>
      </c>
    </row>
    <row r="113" spans="1:14" ht="58.2" customHeight="1" x14ac:dyDescent="0.3">
      <c r="A113" s="23">
        <v>112</v>
      </c>
      <c r="B113" s="23" t="s">
        <v>325</v>
      </c>
      <c r="C113" s="43" t="s">
        <v>160</v>
      </c>
      <c r="D113" s="43" t="s">
        <v>562</v>
      </c>
      <c r="E113" s="43" t="s">
        <v>386</v>
      </c>
      <c r="F113" s="43" t="s">
        <v>422</v>
      </c>
      <c r="G113" s="43">
        <v>142</v>
      </c>
      <c r="H113" s="43">
        <v>142</v>
      </c>
      <c r="I113" s="43"/>
      <c r="J113" s="43">
        <v>107</v>
      </c>
      <c r="K113" s="43">
        <v>107</v>
      </c>
      <c r="L113" s="43"/>
      <c r="M113" s="68" t="s">
        <v>419</v>
      </c>
      <c r="N113" s="68" t="s">
        <v>420</v>
      </c>
    </row>
    <row r="114" spans="1:14" ht="55.2" x14ac:dyDescent="0.3">
      <c r="A114" s="23">
        <v>113</v>
      </c>
      <c r="B114" s="23" t="s">
        <v>64</v>
      </c>
      <c r="C114" s="43" t="s">
        <v>148</v>
      </c>
      <c r="D114" s="43" t="s">
        <v>554</v>
      </c>
      <c r="E114" s="43" t="s">
        <v>386</v>
      </c>
      <c r="F114" s="43" t="s">
        <v>402</v>
      </c>
      <c r="G114" s="43">
        <v>246</v>
      </c>
      <c r="H114" s="43">
        <v>131</v>
      </c>
      <c r="I114" s="43">
        <v>115</v>
      </c>
      <c r="J114" s="43">
        <v>505</v>
      </c>
      <c r="K114" s="43">
        <v>267</v>
      </c>
      <c r="L114" s="43">
        <v>238</v>
      </c>
      <c r="M114" s="68" t="s">
        <v>400</v>
      </c>
      <c r="N114" s="68" t="s">
        <v>401</v>
      </c>
    </row>
    <row r="115" spans="1:14" ht="41.4" x14ac:dyDescent="0.3">
      <c r="A115" s="23">
        <v>114</v>
      </c>
      <c r="B115" s="50" t="s">
        <v>849</v>
      </c>
      <c r="C115" s="69" t="s">
        <v>168</v>
      </c>
      <c r="D115" s="69" t="s">
        <v>850</v>
      </c>
      <c r="E115" s="43" t="s">
        <v>403</v>
      </c>
      <c r="F115" s="43" t="s">
        <v>423</v>
      </c>
      <c r="G115" s="69">
        <v>223</v>
      </c>
      <c r="H115" s="69">
        <v>156</v>
      </c>
      <c r="I115" s="69">
        <v>67</v>
      </c>
      <c r="J115" s="69">
        <v>354</v>
      </c>
      <c r="K115" s="69">
        <v>273</v>
      </c>
      <c r="L115" s="69">
        <v>81</v>
      </c>
      <c r="M115" s="69" t="s">
        <v>424</v>
      </c>
      <c r="N115" s="69" t="s">
        <v>425</v>
      </c>
    </row>
    <row r="116" spans="1:14" ht="55.2" x14ac:dyDescent="0.3">
      <c r="A116" s="23">
        <v>115</v>
      </c>
      <c r="B116" s="23" t="s">
        <v>76</v>
      </c>
      <c r="C116" s="43" t="s">
        <v>172</v>
      </c>
      <c r="D116" s="43" t="s">
        <v>564</v>
      </c>
      <c r="E116" s="43" t="s">
        <v>403</v>
      </c>
      <c r="F116" s="43" t="s">
        <v>428</v>
      </c>
      <c r="G116" s="43">
        <v>1144</v>
      </c>
      <c r="H116" s="43">
        <v>680</v>
      </c>
      <c r="I116" s="43">
        <v>464</v>
      </c>
      <c r="J116" s="43">
        <v>1540</v>
      </c>
      <c r="K116" s="73"/>
      <c r="L116" s="73"/>
      <c r="M116" s="68" t="s">
        <v>429</v>
      </c>
      <c r="N116" s="68" t="s">
        <v>430</v>
      </c>
    </row>
    <row r="117" spans="1:14" ht="39.6" x14ac:dyDescent="0.3">
      <c r="A117" s="23">
        <v>116</v>
      </c>
      <c r="B117" s="50" t="s">
        <v>851</v>
      </c>
      <c r="C117" s="69" t="s">
        <v>852</v>
      </c>
      <c r="D117" s="69" t="s">
        <v>853</v>
      </c>
      <c r="E117" s="69" t="s">
        <v>403</v>
      </c>
      <c r="F117" s="69" t="s">
        <v>854</v>
      </c>
      <c r="G117" s="69">
        <v>196</v>
      </c>
      <c r="H117" s="69">
        <v>104</v>
      </c>
      <c r="I117" s="69">
        <v>92</v>
      </c>
      <c r="J117" s="69">
        <v>379</v>
      </c>
      <c r="K117" s="69">
        <v>222</v>
      </c>
      <c r="L117" s="69">
        <v>157</v>
      </c>
      <c r="M117" s="69" t="s">
        <v>646</v>
      </c>
      <c r="N117" s="69" t="s">
        <v>647</v>
      </c>
    </row>
    <row r="118" spans="1:14" ht="39.6" x14ac:dyDescent="0.3">
      <c r="A118" s="23">
        <v>117</v>
      </c>
      <c r="B118" s="50" t="s">
        <v>855</v>
      </c>
      <c r="C118" s="69" t="s">
        <v>856</v>
      </c>
      <c r="D118" s="69" t="s">
        <v>857</v>
      </c>
      <c r="E118" s="69" t="s">
        <v>403</v>
      </c>
      <c r="F118" s="69" t="s">
        <v>858</v>
      </c>
      <c r="G118" s="69">
        <v>100</v>
      </c>
      <c r="H118" s="69">
        <v>52</v>
      </c>
      <c r="I118" s="69">
        <v>48</v>
      </c>
      <c r="J118" s="69">
        <v>230</v>
      </c>
      <c r="K118" s="69">
        <v>230</v>
      </c>
      <c r="L118" s="69"/>
      <c r="M118" s="69" t="s">
        <v>539</v>
      </c>
      <c r="N118" s="76" t="s">
        <v>540</v>
      </c>
    </row>
    <row r="119" spans="1:14" ht="39.6" x14ac:dyDescent="0.3">
      <c r="A119" s="23">
        <v>118</v>
      </c>
      <c r="B119" s="50" t="s">
        <v>859</v>
      </c>
      <c r="C119" s="69" t="s">
        <v>860</v>
      </c>
      <c r="D119" s="69" t="s">
        <v>861</v>
      </c>
      <c r="E119" s="69" t="s">
        <v>403</v>
      </c>
      <c r="F119" s="69" t="s">
        <v>862</v>
      </c>
      <c r="G119" s="69">
        <v>197</v>
      </c>
      <c r="H119" s="69">
        <v>104</v>
      </c>
      <c r="I119" s="69">
        <v>93</v>
      </c>
      <c r="J119" s="69">
        <v>379</v>
      </c>
      <c r="K119" s="69">
        <v>222</v>
      </c>
      <c r="L119" s="69">
        <v>157</v>
      </c>
      <c r="M119" s="69" t="s">
        <v>536</v>
      </c>
      <c r="N119" s="69" t="s">
        <v>863</v>
      </c>
    </row>
    <row r="120" spans="1:14" ht="39.6" x14ac:dyDescent="0.3">
      <c r="A120" s="23">
        <v>119</v>
      </c>
      <c r="B120" s="50" t="s">
        <v>864</v>
      </c>
      <c r="C120" s="69" t="s">
        <v>865</v>
      </c>
      <c r="D120" s="69" t="s">
        <v>866</v>
      </c>
      <c r="E120" s="69" t="s">
        <v>403</v>
      </c>
      <c r="F120" s="69" t="s">
        <v>988</v>
      </c>
      <c r="G120" s="69">
        <v>225</v>
      </c>
      <c r="H120" s="69">
        <v>119</v>
      </c>
      <c r="I120" s="69">
        <v>106</v>
      </c>
      <c r="J120" s="69">
        <v>379</v>
      </c>
      <c r="K120" s="69">
        <v>222</v>
      </c>
      <c r="L120" s="69">
        <v>157</v>
      </c>
      <c r="M120" s="69" t="s">
        <v>867</v>
      </c>
      <c r="N120" s="69" t="s">
        <v>868</v>
      </c>
    </row>
    <row r="121" spans="1:14" x14ac:dyDescent="0.3">
      <c r="G121" s="79">
        <f t="shared" ref="G121:L121" si="0">SUM(G2:G120)</f>
        <v>32198</v>
      </c>
      <c r="H121" s="79">
        <f t="shared" si="0"/>
        <v>22412</v>
      </c>
      <c r="I121" s="79">
        <f t="shared" si="0"/>
        <v>7621</v>
      </c>
      <c r="J121" s="79">
        <f t="shared" si="0"/>
        <v>45492</v>
      </c>
      <c r="K121" s="79">
        <f t="shared" si="0"/>
        <v>25997</v>
      </c>
      <c r="L121" s="79">
        <f t="shared" si="0"/>
        <v>13412</v>
      </c>
    </row>
    <row r="125" spans="1:14" x14ac:dyDescent="0.3">
      <c r="F125" s="80" t="s">
        <v>1006</v>
      </c>
      <c r="G125" s="79">
        <f>G121+J121</f>
        <v>77690</v>
      </c>
    </row>
  </sheetData>
  <autoFilter ref="A1:N121"/>
  <sortState ref="A2:J130">
    <sortCondition ref="D1"/>
  </sortState>
  <hyperlinks>
    <hyperlink ref="C44" r:id="rId1"/>
  </hyperlinks>
  <pageMargins left="0.511811024" right="0.511811024" top="0.78740157499999996" bottom="0.78740157499999996" header="0.31496062000000002" footer="0.31496062000000002"/>
  <pageSetup paperSize="9" orientation="portrait" horizontalDpi="360" verticalDpi="360"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2"/>
  <sheetViews>
    <sheetView topLeftCell="A58" zoomScale="81" workbookViewId="0">
      <selection activeCell="D71" sqref="D71"/>
    </sheetView>
  </sheetViews>
  <sheetFormatPr defaultRowHeight="13.8" x14ac:dyDescent="0.3"/>
  <cols>
    <col min="1" max="1" width="6.21875" style="6" customWidth="1"/>
    <col min="2" max="2" width="46" style="6" customWidth="1"/>
    <col min="3" max="3" width="12.77734375" style="7" customWidth="1"/>
    <col min="4" max="4" width="19.88671875" style="7" customWidth="1"/>
    <col min="5" max="5" width="45.6640625" style="7" customWidth="1"/>
    <col min="6" max="6" width="29.44140625" style="17" customWidth="1"/>
    <col min="7" max="7" width="36.44140625" style="18" customWidth="1"/>
    <col min="8" max="8" width="26.88671875" style="18" customWidth="1"/>
    <col min="9" max="9" width="14.5546875" style="6" customWidth="1"/>
    <col min="10" max="16384" width="8.88671875" style="6"/>
  </cols>
  <sheetData>
    <row r="1" spans="1:8" x14ac:dyDescent="0.3">
      <c r="A1" s="114" t="s">
        <v>1014</v>
      </c>
      <c r="B1" s="114" t="s">
        <v>937</v>
      </c>
      <c r="C1" s="37" t="s">
        <v>1015</v>
      </c>
      <c r="D1" s="37" t="s">
        <v>948</v>
      </c>
      <c r="E1" s="37" t="s">
        <v>288</v>
      </c>
      <c r="F1" s="81" t="s">
        <v>11</v>
      </c>
      <c r="G1" s="81" t="s">
        <v>1016</v>
      </c>
      <c r="H1" s="81" t="s">
        <v>1017</v>
      </c>
    </row>
    <row r="2" spans="1:8" s="19" customFormat="1" ht="41.4" x14ac:dyDescent="0.3">
      <c r="A2" s="52">
        <v>1</v>
      </c>
      <c r="B2" s="16" t="s">
        <v>117</v>
      </c>
      <c r="C2" s="16" t="s">
        <v>113</v>
      </c>
      <c r="D2" s="16" t="s">
        <v>343</v>
      </c>
      <c r="E2" s="16" t="s">
        <v>296</v>
      </c>
      <c r="F2" s="16" t="s">
        <v>203</v>
      </c>
      <c r="G2" s="115" t="s">
        <v>1019</v>
      </c>
      <c r="H2" s="82"/>
    </row>
    <row r="3" spans="1:8" s="19" customFormat="1" ht="27.6" x14ac:dyDescent="0.3">
      <c r="A3" s="52">
        <v>2</v>
      </c>
      <c r="B3" s="16" t="s">
        <v>21</v>
      </c>
      <c r="C3" s="16" t="s">
        <v>36</v>
      </c>
      <c r="D3" s="16" t="s">
        <v>317</v>
      </c>
      <c r="E3" s="16" t="s">
        <v>173</v>
      </c>
      <c r="F3" s="52" t="s">
        <v>174</v>
      </c>
      <c r="G3" s="115" t="s">
        <v>1019</v>
      </c>
      <c r="H3" s="82"/>
    </row>
    <row r="4" spans="1:8" ht="27.6" x14ac:dyDescent="0.3">
      <c r="A4" s="52">
        <v>3</v>
      </c>
      <c r="B4" s="16" t="s">
        <v>108</v>
      </c>
      <c r="C4" s="22" t="s">
        <v>105</v>
      </c>
      <c r="D4" s="22" t="s">
        <v>331</v>
      </c>
      <c r="E4" s="22" t="s">
        <v>192</v>
      </c>
      <c r="F4" s="23" t="s">
        <v>193</v>
      </c>
      <c r="G4" s="115" t="s">
        <v>1020</v>
      </c>
      <c r="H4" s="82" t="s">
        <v>1018</v>
      </c>
    </row>
    <row r="5" spans="1:8" ht="27.6" x14ac:dyDescent="0.3">
      <c r="A5" s="52">
        <v>4</v>
      </c>
      <c r="B5" s="16" t="s">
        <v>54</v>
      </c>
      <c r="C5" s="16" t="s">
        <v>51</v>
      </c>
      <c r="D5" s="16" t="s">
        <v>319</v>
      </c>
      <c r="E5" s="16" t="s">
        <v>178</v>
      </c>
      <c r="F5" s="52" t="s">
        <v>179</v>
      </c>
      <c r="G5" s="115" t="s">
        <v>1020</v>
      </c>
      <c r="H5" s="82" t="s">
        <v>1018</v>
      </c>
    </row>
    <row r="6" spans="1:8" ht="27.6" x14ac:dyDescent="0.3">
      <c r="A6" s="52">
        <v>5</v>
      </c>
      <c r="B6" s="16" t="s">
        <v>88</v>
      </c>
      <c r="C6" s="22" t="s">
        <v>86</v>
      </c>
      <c r="D6" s="22" t="s">
        <v>353</v>
      </c>
      <c r="E6" s="22" t="s">
        <v>260</v>
      </c>
      <c r="F6" s="23"/>
      <c r="G6" s="116" t="s">
        <v>1021</v>
      </c>
      <c r="H6" s="75"/>
    </row>
    <row r="7" spans="1:8" ht="41.4" x14ac:dyDescent="0.3">
      <c r="A7" s="52">
        <v>6</v>
      </c>
      <c r="B7" s="16" t="s">
        <v>118</v>
      </c>
      <c r="C7" s="22" t="s">
        <v>113</v>
      </c>
      <c r="D7" s="22" t="s">
        <v>353</v>
      </c>
      <c r="E7" s="22" t="s">
        <v>235</v>
      </c>
      <c r="F7" s="23" t="s">
        <v>236</v>
      </c>
      <c r="G7" s="116" t="s">
        <v>1021</v>
      </c>
      <c r="H7" s="75"/>
    </row>
    <row r="8" spans="1:8" ht="41.4" x14ac:dyDescent="0.3">
      <c r="A8" s="52">
        <v>7</v>
      </c>
      <c r="B8" s="16" t="s">
        <v>104</v>
      </c>
      <c r="C8" s="16" t="s">
        <v>103</v>
      </c>
      <c r="D8" s="16" t="s">
        <v>358</v>
      </c>
      <c r="E8" s="16" t="s">
        <v>302</v>
      </c>
      <c r="F8" s="16" t="s">
        <v>250</v>
      </c>
      <c r="G8" s="115" t="s">
        <v>1022</v>
      </c>
      <c r="H8" s="82"/>
    </row>
    <row r="9" spans="1:8" ht="41.4" x14ac:dyDescent="0.3">
      <c r="A9" s="52">
        <v>8</v>
      </c>
      <c r="B9" s="16" t="s">
        <v>93</v>
      </c>
      <c r="C9" s="16" t="s">
        <v>89</v>
      </c>
      <c r="D9" s="16" t="s">
        <v>364</v>
      </c>
      <c r="E9" s="16" t="s">
        <v>278</v>
      </c>
      <c r="F9" s="16" t="s">
        <v>279</v>
      </c>
      <c r="G9" s="115" t="s">
        <v>1022</v>
      </c>
      <c r="H9" s="82" t="s">
        <v>1018</v>
      </c>
    </row>
    <row r="10" spans="1:8" ht="27.6" x14ac:dyDescent="0.3">
      <c r="A10" s="52">
        <v>9</v>
      </c>
      <c r="B10" s="16" t="s">
        <v>70</v>
      </c>
      <c r="C10" s="16" t="s">
        <v>69</v>
      </c>
      <c r="D10" s="16" t="s">
        <v>316</v>
      </c>
      <c r="E10" s="16" t="s">
        <v>169</v>
      </c>
      <c r="F10" s="117"/>
      <c r="G10" s="116" t="s">
        <v>1021</v>
      </c>
      <c r="H10" s="82"/>
    </row>
    <row r="11" spans="1:8" ht="27.6" x14ac:dyDescent="0.35">
      <c r="A11" s="52">
        <v>10</v>
      </c>
      <c r="B11" s="16" t="s">
        <v>80</v>
      </c>
      <c r="C11" s="16" t="s">
        <v>81</v>
      </c>
      <c r="D11" s="16" t="s">
        <v>316</v>
      </c>
      <c r="E11" s="16" t="s">
        <v>180</v>
      </c>
      <c r="F11" s="118" t="s">
        <v>433</v>
      </c>
      <c r="G11" s="116" t="s">
        <v>1021</v>
      </c>
      <c r="H11" s="82"/>
    </row>
    <row r="12" spans="1:8" ht="27.6" x14ac:dyDescent="0.3">
      <c r="A12" s="52">
        <v>11</v>
      </c>
      <c r="B12" s="16" t="s">
        <v>37</v>
      </c>
      <c r="C12" s="22" t="s">
        <v>36</v>
      </c>
      <c r="D12" s="22" t="s">
        <v>308</v>
      </c>
      <c r="E12" s="22" t="s">
        <v>218</v>
      </c>
      <c r="F12" s="23" t="s">
        <v>219</v>
      </c>
      <c r="G12" s="115" t="s">
        <v>1023</v>
      </c>
      <c r="H12" s="82" t="s">
        <v>1018</v>
      </c>
    </row>
    <row r="13" spans="1:8" ht="27.6" x14ac:dyDescent="0.3">
      <c r="A13" s="52">
        <v>12</v>
      </c>
      <c r="B13" s="16" t="s">
        <v>101</v>
      </c>
      <c r="C13" s="16" t="s">
        <v>99</v>
      </c>
      <c r="D13" s="16" t="s">
        <v>347</v>
      </c>
      <c r="E13" s="16" t="s">
        <v>222</v>
      </c>
      <c r="F13" s="16" t="s">
        <v>223</v>
      </c>
      <c r="G13" s="115" t="s">
        <v>1022</v>
      </c>
      <c r="H13" s="82"/>
    </row>
    <row r="14" spans="1:8" ht="27.6" x14ac:dyDescent="0.3">
      <c r="A14" s="52">
        <v>13</v>
      </c>
      <c r="B14" s="16" t="s">
        <v>112</v>
      </c>
      <c r="C14" s="16" t="s">
        <v>105</v>
      </c>
      <c r="D14" s="16" t="s">
        <v>289</v>
      </c>
      <c r="E14" s="16" t="s">
        <v>305</v>
      </c>
      <c r="F14" s="16" t="s">
        <v>286</v>
      </c>
      <c r="G14" s="115" t="s">
        <v>1022</v>
      </c>
      <c r="H14" s="82"/>
    </row>
    <row r="15" spans="1:8" ht="27.6" x14ac:dyDescent="0.3">
      <c r="A15" s="52">
        <v>14</v>
      </c>
      <c r="B15" s="16" t="s">
        <v>326</v>
      </c>
      <c r="C15" s="16" t="s">
        <v>113</v>
      </c>
      <c r="D15" s="16" t="s">
        <v>289</v>
      </c>
      <c r="E15" s="16" t="s">
        <v>291</v>
      </c>
      <c r="F15" s="52" t="s">
        <v>167</v>
      </c>
      <c r="G15" s="115" t="s">
        <v>1023</v>
      </c>
      <c r="H15" s="82"/>
    </row>
    <row r="16" spans="1:8" ht="41.4" x14ac:dyDescent="0.3">
      <c r="A16" s="52">
        <v>15</v>
      </c>
      <c r="B16" s="16" t="s">
        <v>82</v>
      </c>
      <c r="C16" s="52" t="s">
        <v>81</v>
      </c>
      <c r="D16" s="52" t="s">
        <v>327</v>
      </c>
      <c r="E16" s="16" t="s">
        <v>292</v>
      </c>
      <c r="F16" s="52" t="s">
        <v>188</v>
      </c>
      <c r="G16" s="115" t="s">
        <v>1020</v>
      </c>
      <c r="H16" s="82" t="s">
        <v>1018</v>
      </c>
    </row>
    <row r="17" spans="1:8" ht="27.6" x14ac:dyDescent="0.3">
      <c r="A17" s="52">
        <v>16</v>
      </c>
      <c r="B17" s="16" t="s">
        <v>72</v>
      </c>
      <c r="C17" s="16" t="s">
        <v>69</v>
      </c>
      <c r="D17" s="16" t="s">
        <v>327</v>
      </c>
      <c r="E17" s="16" t="s">
        <v>274</v>
      </c>
      <c r="F17" s="16" t="s">
        <v>275</v>
      </c>
      <c r="G17" s="115" t="s">
        <v>1019</v>
      </c>
      <c r="H17" s="82"/>
    </row>
    <row r="18" spans="1:8" ht="55.2" x14ac:dyDescent="0.3">
      <c r="A18" s="52">
        <v>17</v>
      </c>
      <c r="B18" s="16" t="s">
        <v>1027</v>
      </c>
      <c r="C18" s="16">
        <v>2018</v>
      </c>
      <c r="D18" s="16" t="s">
        <v>1026</v>
      </c>
      <c r="E18" s="16" t="s">
        <v>1029</v>
      </c>
      <c r="F18" s="16" t="s">
        <v>1028</v>
      </c>
      <c r="G18" s="115" t="s">
        <v>1020</v>
      </c>
      <c r="H18" s="82" t="s">
        <v>1018</v>
      </c>
    </row>
    <row r="19" spans="1:8" ht="27.6" x14ac:dyDescent="0.3">
      <c r="A19" s="52">
        <v>18</v>
      </c>
      <c r="B19" s="16" t="s">
        <v>116</v>
      </c>
      <c r="C19" s="16" t="s">
        <v>113</v>
      </c>
      <c r="D19" s="16" t="s">
        <v>312</v>
      </c>
      <c r="E19" s="16" t="s">
        <v>295</v>
      </c>
      <c r="F19" s="16" t="s">
        <v>202</v>
      </c>
      <c r="G19" s="115" t="s">
        <v>1022</v>
      </c>
      <c r="H19" s="82"/>
    </row>
    <row r="20" spans="1:8" ht="27.6" x14ac:dyDescent="0.3">
      <c r="A20" s="52">
        <v>19</v>
      </c>
      <c r="B20" s="16" t="s">
        <v>95</v>
      </c>
      <c r="C20" s="16" t="s">
        <v>94</v>
      </c>
      <c r="D20" s="16" t="s">
        <v>312</v>
      </c>
      <c r="E20" s="16" t="s">
        <v>152</v>
      </c>
      <c r="F20" s="52" t="s">
        <v>153</v>
      </c>
      <c r="G20" s="115" t="s">
        <v>1020</v>
      </c>
      <c r="H20" s="82" t="s">
        <v>1018</v>
      </c>
    </row>
    <row r="21" spans="1:8" ht="41.4" x14ac:dyDescent="0.3">
      <c r="A21" s="52">
        <v>20</v>
      </c>
      <c r="B21" s="16" t="s">
        <v>120</v>
      </c>
      <c r="C21" s="22" t="s">
        <v>113</v>
      </c>
      <c r="D21" s="22" t="s">
        <v>312</v>
      </c>
      <c r="E21" s="22" t="s">
        <v>264</v>
      </c>
      <c r="F21" s="23" t="s">
        <v>265</v>
      </c>
      <c r="G21" s="116" t="s">
        <v>1021</v>
      </c>
      <c r="H21" s="75"/>
    </row>
    <row r="22" spans="1:8" ht="55.2" x14ac:dyDescent="0.3">
      <c r="A22" s="52">
        <v>21</v>
      </c>
      <c r="B22" s="16" t="s">
        <v>102</v>
      </c>
      <c r="C22" s="16" t="s">
        <v>99</v>
      </c>
      <c r="D22" s="16" t="s">
        <v>312</v>
      </c>
      <c r="E22" s="16" t="s">
        <v>253</v>
      </c>
      <c r="F22" s="16" t="s">
        <v>254</v>
      </c>
      <c r="G22" s="115" t="s">
        <v>1019</v>
      </c>
      <c r="H22" s="82"/>
    </row>
    <row r="23" spans="1:8" ht="41.4" x14ac:dyDescent="0.3">
      <c r="A23" s="52">
        <v>22</v>
      </c>
      <c r="B23" s="16" t="s">
        <v>98</v>
      </c>
      <c r="C23" s="16" t="s">
        <v>99</v>
      </c>
      <c r="D23" s="16" t="s">
        <v>312</v>
      </c>
      <c r="E23" s="16" t="s">
        <v>175</v>
      </c>
      <c r="F23" s="52" t="s">
        <v>176</v>
      </c>
      <c r="G23" s="115" t="s">
        <v>1022</v>
      </c>
      <c r="H23" s="82"/>
    </row>
    <row r="24" spans="1:8" ht="41.4" x14ac:dyDescent="0.3">
      <c r="A24" s="52">
        <v>23</v>
      </c>
      <c r="B24" s="16" t="s">
        <v>106</v>
      </c>
      <c r="C24" s="16" t="s">
        <v>105</v>
      </c>
      <c r="D24" s="16" t="s">
        <v>312</v>
      </c>
      <c r="E24" s="16" t="s">
        <v>154</v>
      </c>
      <c r="F24" s="52" t="s">
        <v>155</v>
      </c>
      <c r="G24" s="115" t="s">
        <v>1022</v>
      </c>
      <c r="H24" s="82"/>
    </row>
    <row r="25" spans="1:8" ht="36.6" customHeight="1" x14ac:dyDescent="0.3">
      <c r="A25" s="52">
        <v>24</v>
      </c>
      <c r="B25" s="16" t="s">
        <v>77</v>
      </c>
      <c r="C25" s="16" t="s">
        <v>74</v>
      </c>
      <c r="D25" s="16" t="s">
        <v>344</v>
      </c>
      <c r="E25" s="16" t="s">
        <v>206</v>
      </c>
      <c r="F25" s="16" t="s">
        <v>207</v>
      </c>
      <c r="G25" s="115" t="s">
        <v>1022</v>
      </c>
      <c r="H25" s="82"/>
    </row>
    <row r="26" spans="1:8" ht="39.6" customHeight="1" x14ac:dyDescent="0.3">
      <c r="A26" s="52">
        <v>25</v>
      </c>
      <c r="B26" s="16" t="s">
        <v>442</v>
      </c>
      <c r="C26" s="52" t="s">
        <v>74</v>
      </c>
      <c r="D26" s="52" t="s">
        <v>320</v>
      </c>
      <c r="E26" s="52" t="s">
        <v>185</v>
      </c>
      <c r="F26" s="52" t="s">
        <v>186</v>
      </c>
      <c r="G26" s="115" t="s">
        <v>1022</v>
      </c>
      <c r="H26" s="82"/>
    </row>
    <row r="27" spans="1:8" ht="40.200000000000003" customHeight="1" x14ac:dyDescent="0.3">
      <c r="A27" s="52">
        <v>26</v>
      </c>
      <c r="B27" s="16" t="s">
        <v>53</v>
      </c>
      <c r="C27" s="16" t="s">
        <v>51</v>
      </c>
      <c r="D27" s="16" t="s">
        <v>313</v>
      </c>
      <c r="E27" s="16" t="s">
        <v>157</v>
      </c>
      <c r="F27" s="52" t="s">
        <v>158</v>
      </c>
      <c r="G27" s="115" t="s">
        <v>1020</v>
      </c>
      <c r="H27" s="82" t="s">
        <v>1018</v>
      </c>
    </row>
    <row r="28" spans="1:8" ht="40.200000000000003" customHeight="1" x14ac:dyDescent="0.3">
      <c r="A28" s="52">
        <v>27</v>
      </c>
      <c r="B28" s="16" t="s">
        <v>83</v>
      </c>
      <c r="C28" s="16" t="s">
        <v>81</v>
      </c>
      <c r="D28" s="16" t="s">
        <v>352</v>
      </c>
      <c r="E28" s="16" t="s">
        <v>233</v>
      </c>
      <c r="F28" s="16" t="s">
        <v>234</v>
      </c>
      <c r="G28" s="115" t="s">
        <v>1019</v>
      </c>
      <c r="H28" s="82"/>
    </row>
    <row r="29" spans="1:8" ht="37.799999999999997" customHeight="1" x14ac:dyDescent="0.3">
      <c r="A29" s="52">
        <v>28</v>
      </c>
      <c r="B29" s="16" t="s">
        <v>28</v>
      </c>
      <c r="C29" s="22" t="s">
        <v>27</v>
      </c>
      <c r="D29" s="22" t="s">
        <v>359</v>
      </c>
      <c r="E29" s="22" t="s">
        <v>270</v>
      </c>
      <c r="F29" s="23"/>
      <c r="G29" s="116" t="s">
        <v>1021</v>
      </c>
      <c r="H29" s="75"/>
    </row>
    <row r="30" spans="1:8" ht="42.6" customHeight="1" x14ac:dyDescent="0.3">
      <c r="A30" s="52">
        <v>29</v>
      </c>
      <c r="B30" s="16" t="s">
        <v>125</v>
      </c>
      <c r="C30" s="16" t="s">
        <v>122</v>
      </c>
      <c r="D30" s="16" t="s">
        <v>354</v>
      </c>
      <c r="E30" s="16" t="s">
        <v>240</v>
      </c>
      <c r="F30" s="16" t="s">
        <v>241</v>
      </c>
      <c r="G30" s="116" t="s">
        <v>1021</v>
      </c>
      <c r="H30" s="82"/>
    </row>
    <row r="31" spans="1:8" ht="40.200000000000003" customHeight="1" x14ac:dyDescent="0.3">
      <c r="A31" s="52">
        <v>30</v>
      </c>
      <c r="B31" s="16" t="s">
        <v>107</v>
      </c>
      <c r="C31" s="22" t="s">
        <v>105</v>
      </c>
      <c r="D31" s="22" t="s">
        <v>329</v>
      </c>
      <c r="E31" s="22" t="s">
        <v>293</v>
      </c>
      <c r="F31" s="23" t="s">
        <v>191</v>
      </c>
      <c r="G31" s="115" t="s">
        <v>1020</v>
      </c>
      <c r="H31" s="82" t="s">
        <v>1018</v>
      </c>
    </row>
    <row r="32" spans="1:8" ht="27.6" x14ac:dyDescent="0.3">
      <c r="A32" s="52">
        <v>31</v>
      </c>
      <c r="B32" s="16" t="s">
        <v>79</v>
      </c>
      <c r="C32" s="22" t="s">
        <v>74</v>
      </c>
      <c r="D32" s="22" t="s">
        <v>329</v>
      </c>
      <c r="E32" s="22" t="s">
        <v>257</v>
      </c>
      <c r="F32" s="23" t="s">
        <v>258</v>
      </c>
      <c r="G32" s="115" t="s">
        <v>1023</v>
      </c>
      <c r="H32" s="82" t="s">
        <v>1018</v>
      </c>
    </row>
    <row r="33" spans="1:8" ht="55.2" x14ac:dyDescent="0.3">
      <c r="A33" s="52">
        <v>32</v>
      </c>
      <c r="B33" s="16" t="s">
        <v>119</v>
      </c>
      <c r="C33" s="22" t="s">
        <v>113</v>
      </c>
      <c r="D33" s="22" t="s">
        <v>357</v>
      </c>
      <c r="E33" s="22" t="s">
        <v>301</v>
      </c>
      <c r="F33" s="23" t="s">
        <v>247</v>
      </c>
      <c r="G33" s="115" t="s">
        <v>1019</v>
      </c>
      <c r="H33" s="75"/>
    </row>
    <row r="34" spans="1:8" ht="41.4" x14ac:dyDescent="0.3">
      <c r="A34" s="52">
        <v>33</v>
      </c>
      <c r="B34" s="16" t="s">
        <v>124</v>
      </c>
      <c r="C34" s="52" t="s">
        <v>122</v>
      </c>
      <c r="D34" s="52" t="s">
        <v>332</v>
      </c>
      <c r="E34" s="52" t="s">
        <v>194</v>
      </c>
      <c r="F34" s="52" t="s">
        <v>195</v>
      </c>
      <c r="G34" s="115" t="s">
        <v>1019</v>
      </c>
      <c r="H34" s="82"/>
    </row>
    <row r="35" spans="1:8" ht="41.4" x14ac:dyDescent="0.3">
      <c r="A35" s="52">
        <v>34</v>
      </c>
      <c r="B35" s="16" t="s">
        <v>123</v>
      </c>
      <c r="C35" s="16" t="s">
        <v>122</v>
      </c>
      <c r="D35" s="16" t="s">
        <v>315</v>
      </c>
      <c r="E35" s="16" t="s">
        <v>162</v>
      </c>
      <c r="F35" s="52" t="s">
        <v>163</v>
      </c>
      <c r="G35" s="115" t="s">
        <v>1022</v>
      </c>
      <c r="H35" s="82"/>
    </row>
    <row r="36" spans="1:8" ht="27.6" x14ac:dyDescent="0.3">
      <c r="A36" s="52">
        <v>35</v>
      </c>
      <c r="B36" s="16" t="s">
        <v>78</v>
      </c>
      <c r="C36" s="16" t="s">
        <v>74</v>
      </c>
      <c r="D36" s="16" t="s">
        <v>349</v>
      </c>
      <c r="E36" s="16" t="s">
        <v>227</v>
      </c>
      <c r="F36" s="16" t="s">
        <v>228</v>
      </c>
      <c r="G36" s="115" t="s">
        <v>1022</v>
      </c>
      <c r="H36" s="82"/>
    </row>
    <row r="37" spans="1:8" ht="41.4" x14ac:dyDescent="0.3">
      <c r="A37" s="52">
        <v>36</v>
      </c>
      <c r="B37" s="16" t="s">
        <v>334</v>
      </c>
      <c r="C37" s="22" t="s">
        <v>105</v>
      </c>
      <c r="D37" s="22" t="s">
        <v>350</v>
      </c>
      <c r="E37" s="22" t="s">
        <v>297</v>
      </c>
      <c r="F37" s="23" t="s">
        <v>229</v>
      </c>
      <c r="G37" s="115" t="s">
        <v>1023</v>
      </c>
      <c r="H37" s="82" t="s">
        <v>1018</v>
      </c>
    </row>
    <row r="38" spans="1:8" ht="27.6" x14ac:dyDescent="0.3">
      <c r="A38" s="52">
        <v>37</v>
      </c>
      <c r="B38" s="16" t="s">
        <v>92</v>
      </c>
      <c r="C38" s="16" t="s">
        <v>89</v>
      </c>
      <c r="D38" s="16" t="s">
        <v>348</v>
      </c>
      <c r="E38" s="16" t="s">
        <v>224</v>
      </c>
      <c r="F38" s="16" t="s">
        <v>225</v>
      </c>
      <c r="G38" s="115" t="s">
        <v>1020</v>
      </c>
      <c r="H38" s="82" t="s">
        <v>1018</v>
      </c>
    </row>
    <row r="39" spans="1:8" ht="41.4" x14ac:dyDescent="0.3">
      <c r="A39" s="52">
        <v>38</v>
      </c>
      <c r="B39" s="16" t="s">
        <v>75</v>
      </c>
      <c r="C39" s="16" t="s">
        <v>74</v>
      </c>
      <c r="D39" s="16" t="s">
        <v>311</v>
      </c>
      <c r="E39" s="16" t="s">
        <v>149</v>
      </c>
      <c r="F39" s="52" t="s">
        <v>150</v>
      </c>
      <c r="G39" s="115" t="s">
        <v>1020</v>
      </c>
      <c r="H39" s="82" t="s">
        <v>1018</v>
      </c>
    </row>
    <row r="40" spans="1:8" ht="27.6" x14ac:dyDescent="0.3">
      <c r="A40" s="52">
        <v>39</v>
      </c>
      <c r="B40" s="16" t="s">
        <v>443</v>
      </c>
      <c r="C40" s="16" t="s">
        <v>103</v>
      </c>
      <c r="D40" s="16" t="s">
        <v>328</v>
      </c>
      <c r="E40" s="16" t="s">
        <v>189</v>
      </c>
      <c r="F40" s="16" t="s">
        <v>190</v>
      </c>
      <c r="G40" s="115" t="s">
        <v>1019</v>
      </c>
      <c r="H40" s="82"/>
    </row>
    <row r="41" spans="1:8" ht="27.6" x14ac:dyDescent="0.3">
      <c r="A41" s="52">
        <v>40</v>
      </c>
      <c r="B41" s="16" t="s">
        <v>97</v>
      </c>
      <c r="C41" s="22" t="s">
        <v>94</v>
      </c>
      <c r="D41" s="22" t="s">
        <v>346</v>
      </c>
      <c r="E41" s="22" t="s">
        <v>214</v>
      </c>
      <c r="F41" s="23" t="s">
        <v>215</v>
      </c>
      <c r="G41" s="115" t="s">
        <v>1023</v>
      </c>
      <c r="H41" s="82" t="s">
        <v>1018</v>
      </c>
    </row>
    <row r="42" spans="1:8" ht="27.6" x14ac:dyDescent="0.3">
      <c r="A42" s="52">
        <v>41</v>
      </c>
      <c r="B42" s="16" t="s">
        <v>84</v>
      </c>
      <c r="C42" s="22" t="s">
        <v>81</v>
      </c>
      <c r="D42" s="22" t="s">
        <v>346</v>
      </c>
      <c r="E42" s="22" t="s">
        <v>245</v>
      </c>
      <c r="F42" s="23" t="s">
        <v>246</v>
      </c>
      <c r="G42" s="115" t="s">
        <v>1023</v>
      </c>
      <c r="H42" s="82" t="s">
        <v>1018</v>
      </c>
    </row>
    <row r="43" spans="1:8" ht="36" customHeight="1" x14ac:dyDescent="0.3">
      <c r="A43" s="52">
        <v>42</v>
      </c>
      <c r="B43" s="16" t="s">
        <v>85</v>
      </c>
      <c r="C43" s="52" t="s">
        <v>86</v>
      </c>
      <c r="D43" s="52" t="s">
        <v>307</v>
      </c>
      <c r="E43" s="52" t="s">
        <v>290</v>
      </c>
      <c r="F43" s="52" t="s">
        <v>136</v>
      </c>
      <c r="G43" s="115" t="s">
        <v>1023</v>
      </c>
      <c r="H43" s="82" t="s">
        <v>1018</v>
      </c>
    </row>
    <row r="44" spans="1:8" ht="41.4" x14ac:dyDescent="0.3">
      <c r="A44" s="52">
        <v>43</v>
      </c>
      <c r="B44" s="16" t="s">
        <v>19</v>
      </c>
      <c r="C44" s="22" t="s">
        <v>94</v>
      </c>
      <c r="D44" s="22" t="s">
        <v>351</v>
      </c>
      <c r="E44" s="22" t="s">
        <v>298</v>
      </c>
      <c r="F44" s="23" t="s">
        <v>231</v>
      </c>
      <c r="G44" s="115" t="s">
        <v>1023</v>
      </c>
      <c r="H44" s="82" t="s">
        <v>1018</v>
      </c>
    </row>
    <row r="45" spans="1:8" ht="55.2" x14ac:dyDescent="0.3">
      <c r="A45" s="52">
        <v>44</v>
      </c>
      <c r="B45" s="16" t="s">
        <v>337</v>
      </c>
      <c r="C45" s="16" t="s">
        <v>113</v>
      </c>
      <c r="D45" s="16" t="s">
        <v>360</v>
      </c>
      <c r="E45" s="16" t="s">
        <v>303</v>
      </c>
      <c r="F45" s="16" t="s">
        <v>282</v>
      </c>
      <c r="G45" s="115" t="s">
        <v>1024</v>
      </c>
      <c r="H45" s="82" t="s">
        <v>1018</v>
      </c>
    </row>
    <row r="46" spans="1:8" s="20" customFormat="1" ht="41.4" x14ac:dyDescent="0.3">
      <c r="A46" s="52">
        <v>45</v>
      </c>
      <c r="B46" s="16" t="s">
        <v>126</v>
      </c>
      <c r="C46" s="16" t="s">
        <v>122</v>
      </c>
      <c r="D46" s="16" t="s">
        <v>356</v>
      </c>
      <c r="E46" s="16" t="s">
        <v>300</v>
      </c>
      <c r="F46" s="16" t="s">
        <v>243</v>
      </c>
      <c r="G46" s="115" t="s">
        <v>1019</v>
      </c>
      <c r="H46" s="82"/>
    </row>
    <row r="47" spans="1:8" s="20" customFormat="1" ht="41.4" x14ac:dyDescent="0.3">
      <c r="A47" s="52">
        <v>46</v>
      </c>
      <c r="B47" s="16" t="s">
        <v>90</v>
      </c>
      <c r="C47" s="16" t="s">
        <v>89</v>
      </c>
      <c r="D47" s="16" t="s">
        <v>342</v>
      </c>
      <c r="E47" s="16" t="s">
        <v>200</v>
      </c>
      <c r="F47" s="16" t="s">
        <v>201</v>
      </c>
      <c r="G47" s="115" t="s">
        <v>1020</v>
      </c>
      <c r="H47" s="82" t="s">
        <v>1018</v>
      </c>
    </row>
    <row r="48" spans="1:8" s="20" customFormat="1" ht="27.6" x14ac:dyDescent="0.3">
      <c r="A48" s="52">
        <v>47</v>
      </c>
      <c r="B48" s="16" t="s">
        <v>60</v>
      </c>
      <c r="C48" s="22" t="s">
        <v>51</v>
      </c>
      <c r="D48" s="22" t="s">
        <v>361</v>
      </c>
      <c r="E48" s="22" t="s">
        <v>267</v>
      </c>
      <c r="F48" s="23" t="s">
        <v>268</v>
      </c>
      <c r="G48" s="115" t="s">
        <v>1023</v>
      </c>
      <c r="H48" s="82" t="s">
        <v>1018</v>
      </c>
    </row>
    <row r="49" spans="1:37" s="20" customFormat="1" ht="27.6" x14ac:dyDescent="0.3">
      <c r="A49" s="52">
        <v>48</v>
      </c>
      <c r="B49" s="16" t="s">
        <v>127</v>
      </c>
      <c r="C49" s="16" t="s">
        <v>122</v>
      </c>
      <c r="D49" s="16" t="s">
        <v>362</v>
      </c>
      <c r="E49" s="16" t="s">
        <v>272</v>
      </c>
      <c r="F49" s="16" t="s">
        <v>273</v>
      </c>
      <c r="G49" s="116" t="s">
        <v>1021</v>
      </c>
      <c r="H49" s="82"/>
    </row>
    <row r="50" spans="1:37" s="20" customFormat="1" ht="42.6" customHeight="1" x14ac:dyDescent="0.3">
      <c r="A50" s="52">
        <v>49</v>
      </c>
      <c r="B50" s="16" t="s">
        <v>56</v>
      </c>
      <c r="C50" s="16" t="s">
        <v>51</v>
      </c>
      <c r="D50" s="16" t="s">
        <v>310</v>
      </c>
      <c r="E50" s="16" t="s">
        <v>204</v>
      </c>
      <c r="F50" s="16" t="s">
        <v>205</v>
      </c>
      <c r="G50" s="115" t="s">
        <v>1022</v>
      </c>
      <c r="H50" s="82"/>
    </row>
    <row r="51" spans="1:37" s="20" customFormat="1" ht="27.6" x14ac:dyDescent="0.3">
      <c r="A51" s="52">
        <v>50</v>
      </c>
      <c r="B51" s="16" t="s">
        <v>62</v>
      </c>
      <c r="C51" s="16" t="s">
        <v>63</v>
      </c>
      <c r="D51" s="16" t="s">
        <v>309</v>
      </c>
      <c r="E51" s="16" t="s">
        <v>143</v>
      </c>
      <c r="F51" s="52" t="s">
        <v>144</v>
      </c>
      <c r="G51" s="115" t="s">
        <v>1023</v>
      </c>
      <c r="H51" s="82"/>
    </row>
    <row r="52" spans="1:37" s="20" customFormat="1" ht="27.6" x14ac:dyDescent="0.3">
      <c r="A52" s="52">
        <v>51</v>
      </c>
      <c r="B52" s="16" t="s">
        <v>110</v>
      </c>
      <c r="C52" s="16" t="s">
        <v>105</v>
      </c>
      <c r="D52" s="16" t="s">
        <v>345</v>
      </c>
      <c r="E52" s="16" t="s">
        <v>208</v>
      </c>
      <c r="F52" s="16" t="s">
        <v>209</v>
      </c>
      <c r="G52" s="116" t="s">
        <v>1021</v>
      </c>
      <c r="H52" s="82"/>
    </row>
    <row r="53" spans="1:37" s="20" customFormat="1" ht="41.4" x14ac:dyDescent="0.25">
      <c r="A53" s="52">
        <v>52</v>
      </c>
      <c r="B53" s="16" t="s">
        <v>335</v>
      </c>
      <c r="C53" s="22" t="s">
        <v>74</v>
      </c>
      <c r="D53" s="22" t="s">
        <v>336</v>
      </c>
      <c r="E53" s="22" t="s">
        <v>237</v>
      </c>
      <c r="F53" s="23" t="s">
        <v>238</v>
      </c>
      <c r="G53" s="115" t="s">
        <v>1019</v>
      </c>
      <c r="H53" s="75"/>
    </row>
    <row r="54" spans="1:37" s="20" customFormat="1" ht="51.6" customHeight="1" x14ac:dyDescent="0.3">
      <c r="A54" s="52">
        <v>53</v>
      </c>
      <c r="B54" s="16" t="s">
        <v>115</v>
      </c>
      <c r="C54" s="52" t="s">
        <v>113</v>
      </c>
      <c r="D54" s="52" t="s">
        <v>333</v>
      </c>
      <c r="E54" s="52" t="s">
        <v>197</v>
      </c>
      <c r="F54" s="52" t="s">
        <v>198</v>
      </c>
      <c r="G54" s="115" t="s">
        <v>1020</v>
      </c>
      <c r="H54" s="82" t="s">
        <v>1018</v>
      </c>
    </row>
    <row r="55" spans="1:37" s="20" customFormat="1" ht="41.4" x14ac:dyDescent="0.3">
      <c r="A55" s="52">
        <v>54</v>
      </c>
      <c r="B55" s="16" t="s">
        <v>109</v>
      </c>
      <c r="C55" s="22" t="s">
        <v>105</v>
      </c>
      <c r="D55" s="22" t="s">
        <v>333</v>
      </c>
      <c r="E55" s="22" t="s">
        <v>294</v>
      </c>
      <c r="F55" s="23" t="s">
        <v>196</v>
      </c>
      <c r="G55" s="115" t="s">
        <v>1020</v>
      </c>
      <c r="H55" s="82" t="s">
        <v>1018</v>
      </c>
    </row>
    <row r="56" spans="1:37" s="20" customFormat="1" ht="27.6" x14ac:dyDescent="0.3">
      <c r="A56" s="52">
        <v>55</v>
      </c>
      <c r="B56" s="16" t="s">
        <v>96</v>
      </c>
      <c r="C56" s="16" t="s">
        <v>94</v>
      </c>
      <c r="D56" s="16" t="s">
        <v>340</v>
      </c>
      <c r="E56" s="16" t="s">
        <v>183</v>
      </c>
      <c r="F56" s="52"/>
      <c r="G56" s="116" t="s">
        <v>1021</v>
      </c>
      <c r="H56" s="82"/>
    </row>
    <row r="57" spans="1:37" s="20" customFormat="1" ht="41.4" x14ac:dyDescent="0.3">
      <c r="A57" s="52">
        <v>56</v>
      </c>
      <c r="B57" s="16" t="s">
        <v>33</v>
      </c>
      <c r="C57" s="52" t="s">
        <v>32</v>
      </c>
      <c r="D57" s="52" t="s">
        <v>314</v>
      </c>
      <c r="E57" s="52" t="s">
        <v>441</v>
      </c>
      <c r="F57" s="52" t="s">
        <v>441</v>
      </c>
      <c r="G57" s="115" t="s">
        <v>1019</v>
      </c>
      <c r="H57" s="82"/>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row>
    <row r="58" spans="1:37" s="20" customFormat="1" ht="27.6" x14ac:dyDescent="0.3">
      <c r="A58" s="52">
        <v>57</v>
      </c>
      <c r="B58" s="16" t="s">
        <v>338</v>
      </c>
      <c r="C58" s="16" t="s">
        <v>99</v>
      </c>
      <c r="D58" s="16" t="s">
        <v>363</v>
      </c>
      <c r="E58" s="16" t="s">
        <v>304</v>
      </c>
      <c r="F58" s="16" t="s">
        <v>284</v>
      </c>
      <c r="G58" s="115" t="s">
        <v>1022</v>
      </c>
      <c r="H58" s="82"/>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row>
    <row r="59" spans="1:37" s="20" customFormat="1" ht="27.6" x14ac:dyDescent="0.3">
      <c r="A59" s="52">
        <v>58</v>
      </c>
      <c r="B59" s="16" t="s">
        <v>23</v>
      </c>
      <c r="C59" s="52" t="s">
        <v>24</v>
      </c>
      <c r="D59" s="52" t="s">
        <v>306</v>
      </c>
      <c r="E59" s="52" t="s">
        <v>135</v>
      </c>
      <c r="F59" s="52" t="s">
        <v>322</v>
      </c>
      <c r="G59" s="115" t="s">
        <v>1022</v>
      </c>
      <c r="H59" s="82"/>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row>
    <row r="60" spans="1:37" s="20" customFormat="1" ht="41.4" x14ac:dyDescent="0.3">
      <c r="A60" s="52">
        <v>59</v>
      </c>
      <c r="B60" s="16" t="s">
        <v>111</v>
      </c>
      <c r="C60" s="16" t="s">
        <v>105</v>
      </c>
      <c r="D60" s="16" t="s">
        <v>355</v>
      </c>
      <c r="E60" s="16" t="s">
        <v>299</v>
      </c>
      <c r="F60" s="16" t="s">
        <v>242</v>
      </c>
      <c r="G60" s="115" t="s">
        <v>1020</v>
      </c>
      <c r="H60" s="82" t="s">
        <v>1018</v>
      </c>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row>
    <row r="61" spans="1:37" s="20" customFormat="1" ht="41.4" x14ac:dyDescent="0.3">
      <c r="A61" s="52">
        <v>60</v>
      </c>
      <c r="B61" s="16" t="s">
        <v>87</v>
      </c>
      <c r="C61" s="52" t="s">
        <v>86</v>
      </c>
      <c r="D61" s="52" t="s">
        <v>330</v>
      </c>
      <c r="E61" s="52" t="s">
        <v>444</v>
      </c>
      <c r="F61" s="52"/>
      <c r="G61" s="116" t="s">
        <v>1021</v>
      </c>
      <c r="H61" s="82"/>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row>
    <row r="62" spans="1:37" s="20" customFormat="1" ht="27.6" x14ac:dyDescent="0.25">
      <c r="A62" s="52">
        <v>61</v>
      </c>
      <c r="B62" s="16" t="s">
        <v>91</v>
      </c>
      <c r="C62" s="22" t="s">
        <v>89</v>
      </c>
      <c r="D62" s="22" t="s">
        <v>318</v>
      </c>
      <c r="E62" s="22" t="s">
        <v>210</v>
      </c>
      <c r="F62" s="23" t="s">
        <v>211</v>
      </c>
      <c r="G62" s="115" t="s">
        <v>1025</v>
      </c>
      <c r="H62" s="43"/>
      <c r="I62" s="57"/>
      <c r="J62" s="57"/>
      <c r="K62" s="57"/>
      <c r="L62" s="57"/>
      <c r="M62" s="57"/>
      <c r="N62" s="57"/>
      <c r="O62" s="57"/>
      <c r="P62" s="57"/>
      <c r="Q62" s="57"/>
      <c r="R62" s="59"/>
      <c r="S62" s="59"/>
      <c r="T62" s="60"/>
      <c r="U62" s="60"/>
      <c r="V62" s="58"/>
      <c r="W62" s="58"/>
      <c r="X62" s="58"/>
      <c r="Y62" s="58"/>
      <c r="Z62" s="58"/>
      <c r="AA62" s="58"/>
      <c r="AB62" s="58"/>
      <c r="AC62" s="58"/>
      <c r="AD62" s="58"/>
      <c r="AE62" s="58"/>
      <c r="AF62" s="58"/>
      <c r="AG62" s="58"/>
      <c r="AH62" s="58"/>
      <c r="AI62" s="58"/>
      <c r="AJ62" s="58"/>
      <c r="AK62" s="58"/>
    </row>
  </sheetData>
  <autoFilter ref="G1:G62"/>
  <sortState ref="A2:H60">
    <sortCondition ref="D1"/>
  </sortState>
  <hyperlinks>
    <hyperlink ref="E43" r:id="rId1"/>
    <hyperlink ref="E15" r:id="rId2"/>
    <hyperlink ref="E16" r:id="rId3"/>
    <hyperlink ref="E19" r:id="rId4"/>
    <hyperlink ref="E2" r:id="rId5"/>
    <hyperlink ref="E60" r:id="rId6"/>
    <hyperlink ref="E46" r:id="rId7"/>
    <hyperlink ref="E8" r:id="rId8"/>
    <hyperlink ref="E14" r:id="rId9"/>
    <hyperlink ref="E58" r:id="rId10"/>
    <hyperlink ref="E45" r:id="rId11"/>
    <hyperlink ref="E31" r:id="rId12"/>
    <hyperlink ref="E55" r:id="rId13"/>
    <hyperlink ref="E37" r:id="rId14"/>
    <hyperlink ref="E44" r:id="rId15"/>
    <hyperlink ref="E18" r:id="rId16"/>
  </hyperlinks>
  <pageMargins left="0.511811024" right="0.511811024" top="0.78740157499999996" bottom="0.78740157499999996" header="0.31496062000000002" footer="0.31496062000000002"/>
  <pageSetup paperSize="9" orientation="portrait" horizontalDpi="360" verticalDpi="360" r:id="rId1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topLeftCell="C61" zoomScale="147" workbookViewId="0">
      <selection activeCell="C1" sqref="C1:H1"/>
    </sheetView>
  </sheetViews>
  <sheetFormatPr defaultRowHeight="14.4" x14ac:dyDescent="0.3"/>
  <cols>
    <col min="1" max="1" width="8.88671875" style="71"/>
    <col min="2" max="2" width="35.33203125" style="71" customWidth="1"/>
    <col min="3" max="3" width="19.21875" style="112" customWidth="1"/>
    <col min="4" max="4" width="14.5546875" style="112" customWidth="1"/>
    <col min="5" max="5" width="14.21875" style="112" customWidth="1"/>
    <col min="6" max="6" width="17" style="112" customWidth="1"/>
    <col min="7" max="7" width="12.44140625" style="112" customWidth="1"/>
    <col min="8" max="8" width="16.21875" style="71" customWidth="1"/>
    <col min="9" max="9" width="17.21875" style="113" customWidth="1"/>
    <col min="10" max="16384" width="8.88671875" style="71"/>
  </cols>
  <sheetData>
    <row r="1" spans="1:9" ht="15" thickBot="1" x14ac:dyDescent="0.35">
      <c r="B1" s="107" t="s">
        <v>948</v>
      </c>
      <c r="C1" s="120" t="s">
        <v>949</v>
      </c>
      <c r="D1" s="120"/>
      <c r="E1" s="120"/>
      <c r="F1" s="120"/>
      <c r="G1" s="120"/>
      <c r="H1" s="120"/>
      <c r="I1" s="107"/>
    </row>
    <row r="2" spans="1:9" ht="15" thickBot="1" x14ac:dyDescent="0.35">
      <c r="C2" s="107" t="s">
        <v>950</v>
      </c>
      <c r="D2" s="107" t="s">
        <v>951</v>
      </c>
      <c r="E2" s="107" t="s">
        <v>18</v>
      </c>
      <c r="F2" s="107" t="s">
        <v>952</v>
      </c>
      <c r="G2" s="107" t="s">
        <v>953</v>
      </c>
      <c r="H2" s="107" t="s">
        <v>954</v>
      </c>
      <c r="I2" s="108"/>
    </row>
    <row r="3" spans="1:9" ht="28.2" customHeight="1" thickBot="1" x14ac:dyDescent="0.35">
      <c r="A3" s="71" t="s">
        <v>10</v>
      </c>
      <c r="B3" s="109"/>
      <c r="C3" s="107" t="s">
        <v>950</v>
      </c>
      <c r="D3" s="107" t="s">
        <v>951</v>
      </c>
      <c r="E3" s="107" t="s">
        <v>18</v>
      </c>
      <c r="F3" s="107" t="s">
        <v>952</v>
      </c>
      <c r="G3" s="107" t="s">
        <v>953</v>
      </c>
      <c r="H3" s="107" t="s">
        <v>954</v>
      </c>
      <c r="I3" s="110" t="s">
        <v>1008</v>
      </c>
    </row>
    <row r="4" spans="1:9" x14ac:dyDescent="0.3">
      <c r="A4" s="71">
        <v>1</v>
      </c>
      <c r="B4" s="99" t="s">
        <v>582</v>
      </c>
      <c r="C4" s="75">
        <v>4</v>
      </c>
      <c r="D4" s="75">
        <v>16</v>
      </c>
      <c r="E4" s="75">
        <v>9</v>
      </c>
      <c r="F4" s="75">
        <v>4</v>
      </c>
      <c r="G4" s="75">
        <v>0</v>
      </c>
      <c r="H4" s="75">
        <f t="shared" ref="H4:H10" si="0">SUM(C4:G4)</f>
        <v>33</v>
      </c>
      <c r="I4" s="111" t="s">
        <v>996</v>
      </c>
    </row>
    <row r="5" spans="1:9" x14ac:dyDescent="0.3">
      <c r="A5" s="71">
        <v>2</v>
      </c>
      <c r="B5" s="99" t="s">
        <v>585</v>
      </c>
      <c r="C5" s="75">
        <v>4</v>
      </c>
      <c r="D5" s="75">
        <v>15</v>
      </c>
      <c r="E5" s="75">
        <v>6</v>
      </c>
      <c r="F5" s="75">
        <v>4</v>
      </c>
      <c r="G5" s="75">
        <v>0</v>
      </c>
      <c r="H5" s="75">
        <f t="shared" si="0"/>
        <v>29</v>
      </c>
      <c r="I5" s="75" t="s">
        <v>997</v>
      </c>
    </row>
    <row r="6" spans="1:9" x14ac:dyDescent="0.3">
      <c r="A6" s="71">
        <v>3</v>
      </c>
      <c r="B6" s="99" t="s">
        <v>578</v>
      </c>
      <c r="C6" s="75">
        <v>3</v>
      </c>
      <c r="D6" s="75">
        <v>14</v>
      </c>
      <c r="E6" s="75">
        <v>7</v>
      </c>
      <c r="F6" s="75">
        <v>4</v>
      </c>
      <c r="G6" s="75">
        <v>0</v>
      </c>
      <c r="H6" s="75">
        <f t="shared" si="0"/>
        <v>28</v>
      </c>
      <c r="I6" s="75" t="s">
        <v>997</v>
      </c>
    </row>
    <row r="7" spans="1:9" x14ac:dyDescent="0.3">
      <c r="A7" s="71">
        <v>4</v>
      </c>
      <c r="B7" s="99" t="s">
        <v>572</v>
      </c>
      <c r="C7" s="75">
        <v>4</v>
      </c>
      <c r="D7" s="75">
        <v>14</v>
      </c>
      <c r="E7" s="75">
        <v>8</v>
      </c>
      <c r="F7" s="75">
        <v>5</v>
      </c>
      <c r="G7" s="75">
        <v>1</v>
      </c>
      <c r="H7" s="75">
        <f t="shared" si="0"/>
        <v>32</v>
      </c>
      <c r="I7" s="75" t="s">
        <v>996</v>
      </c>
    </row>
    <row r="8" spans="1:9" x14ac:dyDescent="0.3">
      <c r="A8" s="71">
        <v>5</v>
      </c>
      <c r="B8" s="99" t="s">
        <v>591</v>
      </c>
      <c r="C8" s="43">
        <v>3</v>
      </c>
      <c r="D8" s="43">
        <v>16</v>
      </c>
      <c r="E8" s="43">
        <v>9</v>
      </c>
      <c r="F8" s="43">
        <v>5</v>
      </c>
      <c r="G8" s="43">
        <v>0</v>
      </c>
      <c r="H8" s="43">
        <f t="shared" si="0"/>
        <v>33</v>
      </c>
      <c r="I8" s="75" t="s">
        <v>996</v>
      </c>
    </row>
    <row r="9" spans="1:9" x14ac:dyDescent="0.3">
      <c r="A9" s="71">
        <v>6</v>
      </c>
      <c r="B9" s="99" t="s">
        <v>592</v>
      </c>
      <c r="C9" s="43">
        <v>3</v>
      </c>
      <c r="D9" s="43">
        <v>15</v>
      </c>
      <c r="E9" s="43">
        <v>9</v>
      </c>
      <c r="F9" s="43">
        <v>4</v>
      </c>
      <c r="G9" s="43">
        <v>0</v>
      </c>
      <c r="H9" s="43">
        <f t="shared" si="0"/>
        <v>31</v>
      </c>
      <c r="I9" s="75" t="s">
        <v>996</v>
      </c>
    </row>
    <row r="10" spans="1:9" x14ac:dyDescent="0.3">
      <c r="A10" s="71">
        <v>7</v>
      </c>
      <c r="B10" s="99" t="s">
        <v>595</v>
      </c>
      <c r="C10" s="43">
        <v>3</v>
      </c>
      <c r="D10" s="43">
        <v>16</v>
      </c>
      <c r="E10" s="43">
        <v>9</v>
      </c>
      <c r="F10" s="43">
        <v>4</v>
      </c>
      <c r="G10" s="43">
        <v>0</v>
      </c>
      <c r="H10" s="43">
        <f t="shared" si="0"/>
        <v>32</v>
      </c>
      <c r="I10" s="75" t="s">
        <v>996</v>
      </c>
    </row>
    <row r="11" spans="1:9" x14ac:dyDescent="0.3">
      <c r="A11" s="71">
        <v>8</v>
      </c>
      <c r="B11" s="99" t="s">
        <v>600</v>
      </c>
      <c r="C11" s="43">
        <v>3</v>
      </c>
      <c r="D11" s="43">
        <v>17</v>
      </c>
      <c r="E11" s="43">
        <v>9</v>
      </c>
      <c r="F11" s="43">
        <v>4</v>
      </c>
      <c r="G11" s="43">
        <v>0</v>
      </c>
      <c r="H11" s="43">
        <v>33</v>
      </c>
      <c r="I11" s="75" t="s">
        <v>996</v>
      </c>
    </row>
    <row r="12" spans="1:9" x14ac:dyDescent="0.3">
      <c r="A12" s="71">
        <v>9</v>
      </c>
      <c r="B12" s="99" t="s">
        <v>603</v>
      </c>
      <c r="C12" s="43">
        <v>3</v>
      </c>
      <c r="D12" s="43">
        <v>17</v>
      </c>
      <c r="E12" s="43">
        <v>9</v>
      </c>
      <c r="F12" s="43">
        <v>4</v>
      </c>
      <c r="G12" s="43">
        <v>0</v>
      </c>
      <c r="H12" s="43">
        <v>33</v>
      </c>
      <c r="I12" s="75" t="s">
        <v>996</v>
      </c>
    </row>
    <row r="13" spans="1:9" x14ac:dyDescent="0.3">
      <c r="A13" s="71">
        <v>10</v>
      </c>
      <c r="B13" s="99" t="s">
        <v>605</v>
      </c>
      <c r="C13" s="43">
        <v>3</v>
      </c>
      <c r="D13" s="43">
        <v>17</v>
      </c>
      <c r="E13" s="43">
        <v>7</v>
      </c>
      <c r="F13" s="43">
        <v>4</v>
      </c>
      <c r="G13" s="43">
        <v>0</v>
      </c>
      <c r="H13" s="43">
        <v>31</v>
      </c>
      <c r="I13" s="75" t="s">
        <v>996</v>
      </c>
    </row>
    <row r="14" spans="1:9" x14ac:dyDescent="0.3">
      <c r="A14" s="71">
        <v>11</v>
      </c>
      <c r="B14" s="99" t="s">
        <v>609</v>
      </c>
      <c r="C14" s="43">
        <v>3</v>
      </c>
      <c r="D14" s="43">
        <v>17</v>
      </c>
      <c r="E14" s="43">
        <v>8</v>
      </c>
      <c r="F14" s="43">
        <v>5</v>
      </c>
      <c r="G14" s="43">
        <v>0</v>
      </c>
      <c r="H14" s="43">
        <v>33</v>
      </c>
      <c r="I14" s="75" t="s">
        <v>996</v>
      </c>
    </row>
    <row r="15" spans="1:9" x14ac:dyDescent="0.3">
      <c r="A15" s="71">
        <v>12</v>
      </c>
      <c r="B15" s="99" t="s">
        <v>614</v>
      </c>
      <c r="C15" s="43">
        <v>3</v>
      </c>
      <c r="D15" s="43">
        <v>17</v>
      </c>
      <c r="E15" s="43">
        <v>6</v>
      </c>
      <c r="F15" s="43">
        <v>4</v>
      </c>
      <c r="G15" s="43">
        <v>0</v>
      </c>
      <c r="H15" s="43">
        <v>30</v>
      </c>
      <c r="I15" s="75" t="s">
        <v>996</v>
      </c>
    </row>
    <row r="16" spans="1:9" x14ac:dyDescent="0.3">
      <c r="A16" s="71">
        <v>13</v>
      </c>
      <c r="B16" s="99" t="s">
        <v>568</v>
      </c>
      <c r="C16" s="43">
        <v>3</v>
      </c>
      <c r="D16" s="43">
        <v>15</v>
      </c>
      <c r="E16" s="43">
        <v>7</v>
      </c>
      <c r="F16" s="43">
        <v>5</v>
      </c>
      <c r="G16" s="43">
        <v>0</v>
      </c>
      <c r="H16" s="43">
        <v>30</v>
      </c>
      <c r="I16" s="75" t="s">
        <v>996</v>
      </c>
    </row>
    <row r="17" spans="1:9" x14ac:dyDescent="0.3">
      <c r="A17" s="71">
        <v>14</v>
      </c>
      <c r="B17" s="99" t="s">
        <v>617</v>
      </c>
      <c r="C17" s="43">
        <v>3</v>
      </c>
      <c r="D17" s="43">
        <v>17</v>
      </c>
      <c r="E17" s="43">
        <v>8</v>
      </c>
      <c r="F17" s="43">
        <v>4</v>
      </c>
      <c r="G17" s="43">
        <v>0</v>
      </c>
      <c r="H17" s="43">
        <v>32</v>
      </c>
      <c r="I17" s="75" t="s">
        <v>996</v>
      </c>
    </row>
    <row r="18" spans="1:9" x14ac:dyDescent="0.3">
      <c r="A18" s="71">
        <v>15</v>
      </c>
      <c r="B18" s="99" t="s">
        <v>619</v>
      </c>
      <c r="C18" s="43">
        <v>3</v>
      </c>
      <c r="D18" s="43">
        <v>17</v>
      </c>
      <c r="E18" s="43">
        <v>8</v>
      </c>
      <c r="F18" s="43">
        <v>6</v>
      </c>
      <c r="G18" s="43">
        <v>0</v>
      </c>
      <c r="H18" s="43">
        <v>34</v>
      </c>
      <c r="I18" s="75" t="s">
        <v>996</v>
      </c>
    </row>
    <row r="19" spans="1:9" x14ac:dyDescent="0.3">
      <c r="A19" s="71">
        <v>16</v>
      </c>
      <c r="B19" s="99" t="s">
        <v>543</v>
      </c>
      <c r="C19" s="75">
        <v>3</v>
      </c>
      <c r="D19" s="75">
        <v>16</v>
      </c>
      <c r="E19" s="75">
        <v>7</v>
      </c>
      <c r="F19" s="75">
        <v>4</v>
      </c>
      <c r="G19" s="75">
        <v>1</v>
      </c>
      <c r="H19" s="75">
        <f>SUM(C19:G19)</f>
        <v>31</v>
      </c>
      <c r="I19" s="75" t="s">
        <v>996</v>
      </c>
    </row>
    <row r="20" spans="1:9" x14ac:dyDescent="0.3">
      <c r="A20" s="71">
        <v>17</v>
      </c>
      <c r="B20" s="99" t="s">
        <v>566</v>
      </c>
      <c r="C20" s="75">
        <v>4</v>
      </c>
      <c r="D20" s="75">
        <v>17</v>
      </c>
      <c r="E20" s="75">
        <v>5</v>
      </c>
      <c r="F20" s="75">
        <v>5</v>
      </c>
      <c r="G20" s="75">
        <v>0</v>
      </c>
      <c r="H20" s="75">
        <f>SUM(C20:G20)</f>
        <v>31</v>
      </c>
      <c r="I20" s="75" t="s">
        <v>996</v>
      </c>
    </row>
    <row r="21" spans="1:9" x14ac:dyDescent="0.3">
      <c r="A21" s="71">
        <v>18</v>
      </c>
      <c r="B21" s="99" t="s">
        <v>579</v>
      </c>
      <c r="C21" s="75">
        <v>4</v>
      </c>
      <c r="D21" s="75">
        <v>18</v>
      </c>
      <c r="E21" s="75">
        <v>9</v>
      </c>
      <c r="F21" s="75">
        <v>5</v>
      </c>
      <c r="G21" s="75">
        <v>0</v>
      </c>
      <c r="H21" s="75">
        <f>SUM(C21:G21)</f>
        <v>36</v>
      </c>
      <c r="I21" s="75" t="s">
        <v>996</v>
      </c>
    </row>
    <row r="22" spans="1:9" x14ac:dyDescent="0.3">
      <c r="A22" s="71">
        <v>19</v>
      </c>
      <c r="B22" s="99" t="s">
        <v>558</v>
      </c>
      <c r="C22" s="75">
        <v>4</v>
      </c>
      <c r="D22" s="75">
        <v>17</v>
      </c>
      <c r="E22" s="75">
        <v>8</v>
      </c>
      <c r="F22" s="75">
        <v>4</v>
      </c>
      <c r="G22" s="75">
        <v>0</v>
      </c>
      <c r="H22" s="75">
        <f>SUM(C22:G22)</f>
        <v>33</v>
      </c>
      <c r="I22" s="75" t="s">
        <v>996</v>
      </c>
    </row>
    <row r="23" spans="1:9" x14ac:dyDescent="0.3">
      <c r="A23" s="71">
        <v>20</v>
      </c>
      <c r="B23" s="99" t="s">
        <v>623</v>
      </c>
      <c r="C23" s="43">
        <v>2</v>
      </c>
      <c r="D23" s="43">
        <v>17</v>
      </c>
      <c r="E23" s="43">
        <v>7</v>
      </c>
      <c r="F23" s="43">
        <v>6</v>
      </c>
      <c r="G23" s="43">
        <v>0</v>
      </c>
      <c r="H23" s="43">
        <v>32</v>
      </c>
      <c r="I23" s="75" t="s">
        <v>996</v>
      </c>
    </row>
    <row r="24" spans="1:9" x14ac:dyDescent="0.3">
      <c r="A24" s="71">
        <v>21</v>
      </c>
      <c r="B24" s="99" t="s">
        <v>565</v>
      </c>
      <c r="C24" s="75">
        <v>4</v>
      </c>
      <c r="D24" s="75">
        <v>13</v>
      </c>
      <c r="E24" s="75">
        <v>8</v>
      </c>
      <c r="F24" s="75">
        <v>3</v>
      </c>
      <c r="G24" s="75">
        <v>0</v>
      </c>
      <c r="H24" s="75">
        <f>SUM(C24:G24)</f>
        <v>28</v>
      </c>
      <c r="I24" s="75" t="s">
        <v>997</v>
      </c>
    </row>
    <row r="25" spans="1:9" x14ac:dyDescent="0.3">
      <c r="A25" s="71">
        <v>22</v>
      </c>
      <c r="B25" s="99" t="s">
        <v>546</v>
      </c>
      <c r="C25" s="75">
        <v>3</v>
      </c>
      <c r="D25" s="75">
        <v>18</v>
      </c>
      <c r="E25" s="75">
        <v>9</v>
      </c>
      <c r="F25" s="75">
        <v>3</v>
      </c>
      <c r="G25" s="75">
        <v>1</v>
      </c>
      <c r="H25" s="75">
        <f>SUM(C25:G25)</f>
        <v>34</v>
      </c>
      <c r="I25" s="75" t="s">
        <v>996</v>
      </c>
    </row>
    <row r="26" spans="1:9" x14ac:dyDescent="0.3">
      <c r="A26" s="71">
        <v>23</v>
      </c>
      <c r="B26" s="99" t="s">
        <v>576</v>
      </c>
      <c r="C26" s="75">
        <v>3</v>
      </c>
      <c r="D26" s="75">
        <v>17</v>
      </c>
      <c r="E26" s="75">
        <v>8</v>
      </c>
      <c r="F26" s="75">
        <v>3</v>
      </c>
      <c r="G26" s="75">
        <v>0</v>
      </c>
      <c r="H26" s="75">
        <f>SUM(C26:G26)</f>
        <v>31</v>
      </c>
      <c r="I26" s="75" t="s">
        <v>996</v>
      </c>
    </row>
    <row r="27" spans="1:9" x14ac:dyDescent="0.3">
      <c r="A27" s="71">
        <v>24</v>
      </c>
      <c r="B27" s="99" t="s">
        <v>563</v>
      </c>
      <c r="C27" s="75">
        <v>4</v>
      </c>
      <c r="D27" s="75">
        <v>17</v>
      </c>
      <c r="E27" s="75">
        <v>8</v>
      </c>
      <c r="F27" s="75">
        <v>3</v>
      </c>
      <c r="G27" s="75">
        <v>1</v>
      </c>
      <c r="H27" s="75">
        <f>SUM(C27:G27)</f>
        <v>33</v>
      </c>
      <c r="I27" s="75" t="s">
        <v>996</v>
      </c>
    </row>
    <row r="28" spans="1:9" x14ac:dyDescent="0.3">
      <c r="A28" s="71">
        <v>25</v>
      </c>
      <c r="B28" s="99" t="s">
        <v>627</v>
      </c>
      <c r="C28" s="43">
        <v>3</v>
      </c>
      <c r="D28" s="43">
        <v>16</v>
      </c>
      <c r="E28" s="43">
        <v>8</v>
      </c>
      <c r="F28" s="43">
        <v>6</v>
      </c>
      <c r="G28" s="43">
        <v>1</v>
      </c>
      <c r="H28" s="43">
        <v>33</v>
      </c>
      <c r="I28" s="75" t="s">
        <v>996</v>
      </c>
    </row>
    <row r="29" spans="1:9" x14ac:dyDescent="0.3">
      <c r="A29" s="71">
        <v>26</v>
      </c>
      <c r="B29" s="99" t="s">
        <v>631</v>
      </c>
      <c r="C29" s="43">
        <v>3</v>
      </c>
      <c r="D29" s="43">
        <v>17</v>
      </c>
      <c r="E29" s="43">
        <v>8</v>
      </c>
      <c r="F29" s="43">
        <v>4</v>
      </c>
      <c r="G29" s="43">
        <v>1</v>
      </c>
      <c r="H29" s="43">
        <v>33</v>
      </c>
      <c r="I29" s="75" t="s">
        <v>996</v>
      </c>
    </row>
    <row r="30" spans="1:9" x14ac:dyDescent="0.3">
      <c r="A30" s="71">
        <v>27</v>
      </c>
      <c r="B30" s="99" t="s">
        <v>636</v>
      </c>
      <c r="C30" s="43">
        <v>2</v>
      </c>
      <c r="D30" s="43">
        <v>15</v>
      </c>
      <c r="E30" s="43">
        <v>8</v>
      </c>
      <c r="F30" s="43">
        <v>4</v>
      </c>
      <c r="G30" s="43">
        <v>0</v>
      </c>
      <c r="H30" s="43">
        <v>29</v>
      </c>
      <c r="I30" s="75" t="s">
        <v>997</v>
      </c>
    </row>
    <row r="31" spans="1:9" x14ac:dyDescent="0.3">
      <c r="A31" s="71">
        <v>28</v>
      </c>
      <c r="B31" s="99" t="s">
        <v>881</v>
      </c>
      <c r="C31" s="75">
        <v>4</v>
      </c>
      <c r="D31" s="75">
        <v>17</v>
      </c>
      <c r="E31" s="75">
        <v>8</v>
      </c>
      <c r="F31" s="75">
        <v>4</v>
      </c>
      <c r="G31" s="75">
        <v>0</v>
      </c>
      <c r="H31" s="75">
        <f t="shared" ref="H31:H38" si="1">SUM(C31:G31)</f>
        <v>33</v>
      </c>
      <c r="I31" s="75" t="s">
        <v>996</v>
      </c>
    </row>
    <row r="32" spans="1:9" x14ac:dyDescent="0.3">
      <c r="A32" s="71">
        <v>29</v>
      </c>
      <c r="B32" s="99" t="s">
        <v>882</v>
      </c>
      <c r="C32" s="75">
        <v>3</v>
      </c>
      <c r="D32" s="75">
        <v>17</v>
      </c>
      <c r="E32" s="75">
        <v>8</v>
      </c>
      <c r="F32" s="75">
        <v>4</v>
      </c>
      <c r="G32" s="75">
        <v>0</v>
      </c>
      <c r="H32" s="75">
        <f t="shared" si="1"/>
        <v>32</v>
      </c>
      <c r="I32" s="75" t="s">
        <v>996</v>
      </c>
    </row>
    <row r="33" spans="1:9" x14ac:dyDescent="0.3">
      <c r="A33" s="71">
        <v>30</v>
      </c>
      <c r="B33" s="99" t="s">
        <v>883</v>
      </c>
      <c r="C33" s="75">
        <v>3</v>
      </c>
      <c r="D33" s="75">
        <v>17</v>
      </c>
      <c r="E33" s="75">
        <v>7</v>
      </c>
      <c r="F33" s="75">
        <v>3</v>
      </c>
      <c r="G33" s="75">
        <v>0</v>
      </c>
      <c r="H33" s="75">
        <f t="shared" si="1"/>
        <v>30</v>
      </c>
      <c r="I33" s="75" t="s">
        <v>996</v>
      </c>
    </row>
    <row r="34" spans="1:9" x14ac:dyDescent="0.3">
      <c r="A34" s="71">
        <v>31</v>
      </c>
      <c r="B34" s="99" t="s">
        <v>884</v>
      </c>
      <c r="C34" s="75">
        <v>4</v>
      </c>
      <c r="D34" s="75">
        <v>17</v>
      </c>
      <c r="E34" s="75">
        <v>7</v>
      </c>
      <c r="F34" s="75">
        <v>5</v>
      </c>
      <c r="G34" s="75">
        <v>0</v>
      </c>
      <c r="H34" s="75">
        <f t="shared" si="1"/>
        <v>33</v>
      </c>
      <c r="I34" s="75" t="s">
        <v>996</v>
      </c>
    </row>
    <row r="35" spans="1:9" x14ac:dyDescent="0.3">
      <c r="A35" s="71">
        <v>32</v>
      </c>
      <c r="B35" s="99" t="s">
        <v>978</v>
      </c>
      <c r="C35" s="75">
        <v>3</v>
      </c>
      <c r="D35" s="75">
        <v>17</v>
      </c>
      <c r="E35" s="75">
        <v>8</v>
      </c>
      <c r="F35" s="75">
        <v>5</v>
      </c>
      <c r="G35" s="75">
        <v>0</v>
      </c>
      <c r="H35" s="75">
        <f t="shared" si="1"/>
        <v>33</v>
      </c>
      <c r="I35" s="75" t="s">
        <v>996</v>
      </c>
    </row>
    <row r="36" spans="1:9" x14ac:dyDescent="0.3">
      <c r="A36" s="71">
        <v>33</v>
      </c>
      <c r="B36" s="99" t="s">
        <v>979</v>
      </c>
      <c r="C36" s="75">
        <v>4</v>
      </c>
      <c r="D36" s="75">
        <v>17</v>
      </c>
      <c r="E36" s="75">
        <v>7</v>
      </c>
      <c r="F36" s="75">
        <v>4</v>
      </c>
      <c r="G36" s="75">
        <v>0</v>
      </c>
      <c r="H36" s="75">
        <f t="shared" si="1"/>
        <v>32</v>
      </c>
      <c r="I36" s="75" t="s">
        <v>996</v>
      </c>
    </row>
    <row r="37" spans="1:9" x14ac:dyDescent="0.3">
      <c r="A37" s="71">
        <v>34</v>
      </c>
      <c r="B37" s="99" t="s">
        <v>570</v>
      </c>
      <c r="C37" s="75">
        <v>3</v>
      </c>
      <c r="D37" s="75">
        <v>17</v>
      </c>
      <c r="E37" s="75">
        <v>8</v>
      </c>
      <c r="F37" s="75">
        <v>5</v>
      </c>
      <c r="G37" s="75">
        <v>0</v>
      </c>
      <c r="H37" s="75">
        <f t="shared" si="1"/>
        <v>33</v>
      </c>
      <c r="I37" s="75" t="s">
        <v>996</v>
      </c>
    </row>
    <row r="38" spans="1:9" x14ac:dyDescent="0.3">
      <c r="A38" s="71">
        <v>35</v>
      </c>
      <c r="B38" s="99" t="s">
        <v>581</v>
      </c>
      <c r="C38" s="75">
        <v>4</v>
      </c>
      <c r="D38" s="75">
        <v>17</v>
      </c>
      <c r="E38" s="75">
        <v>8</v>
      </c>
      <c r="F38" s="75">
        <v>4</v>
      </c>
      <c r="G38" s="75">
        <v>0</v>
      </c>
      <c r="H38" s="75">
        <f t="shared" si="1"/>
        <v>33</v>
      </c>
      <c r="I38" s="75" t="s">
        <v>996</v>
      </c>
    </row>
    <row r="39" spans="1:9" x14ac:dyDescent="0.3">
      <c r="A39" s="71">
        <v>36</v>
      </c>
      <c r="B39" s="99" t="s">
        <v>640</v>
      </c>
      <c r="C39" s="43">
        <v>2</v>
      </c>
      <c r="D39" s="43">
        <v>17</v>
      </c>
      <c r="E39" s="43">
        <v>8</v>
      </c>
      <c r="F39" s="43">
        <v>6</v>
      </c>
      <c r="G39" s="43">
        <v>1</v>
      </c>
      <c r="H39" s="43">
        <v>34</v>
      </c>
      <c r="I39" s="75" t="s">
        <v>996</v>
      </c>
    </row>
    <row r="40" spans="1:9" x14ac:dyDescent="0.3">
      <c r="A40" s="71">
        <v>37</v>
      </c>
      <c r="B40" s="99" t="s">
        <v>644</v>
      </c>
      <c r="C40" s="43">
        <v>4</v>
      </c>
      <c r="D40" s="43">
        <v>16</v>
      </c>
      <c r="E40" s="43">
        <v>8</v>
      </c>
      <c r="F40" s="43">
        <v>4</v>
      </c>
      <c r="G40" s="43">
        <v>0</v>
      </c>
      <c r="H40" s="43">
        <v>32</v>
      </c>
      <c r="I40" s="75" t="s">
        <v>996</v>
      </c>
    </row>
    <row r="41" spans="1:9" x14ac:dyDescent="0.3">
      <c r="A41" s="71">
        <v>38</v>
      </c>
      <c r="B41" s="99" t="s">
        <v>551</v>
      </c>
      <c r="C41" s="43">
        <v>4</v>
      </c>
      <c r="D41" s="43">
        <v>17</v>
      </c>
      <c r="E41" s="43">
        <v>9</v>
      </c>
      <c r="F41" s="43">
        <v>4</v>
      </c>
      <c r="G41" s="43">
        <v>1</v>
      </c>
      <c r="H41" s="43">
        <v>35</v>
      </c>
      <c r="I41" s="75" t="s">
        <v>996</v>
      </c>
    </row>
    <row r="42" spans="1:9" x14ac:dyDescent="0.3">
      <c r="A42" s="71">
        <v>39</v>
      </c>
      <c r="B42" s="99" t="s">
        <v>651</v>
      </c>
      <c r="C42" s="43">
        <v>2</v>
      </c>
      <c r="D42" s="43">
        <v>16</v>
      </c>
      <c r="E42" s="43">
        <v>8</v>
      </c>
      <c r="F42" s="43">
        <v>6</v>
      </c>
      <c r="G42" s="43">
        <v>1</v>
      </c>
      <c r="H42" s="43">
        <v>33</v>
      </c>
      <c r="I42" s="75" t="s">
        <v>996</v>
      </c>
    </row>
    <row r="43" spans="1:9" x14ac:dyDescent="0.3">
      <c r="A43" s="71">
        <v>40</v>
      </c>
      <c r="B43" s="99" t="s">
        <v>541</v>
      </c>
      <c r="C43" s="43">
        <v>3</v>
      </c>
      <c r="D43" s="43">
        <v>18</v>
      </c>
      <c r="E43" s="43">
        <v>8</v>
      </c>
      <c r="F43" s="43">
        <v>6</v>
      </c>
      <c r="G43" s="43">
        <v>1</v>
      </c>
      <c r="H43" s="43">
        <v>36</v>
      </c>
      <c r="I43" s="75" t="s">
        <v>996</v>
      </c>
    </row>
    <row r="44" spans="1:9" x14ac:dyDescent="0.3">
      <c r="A44" s="71">
        <v>41</v>
      </c>
      <c r="B44" s="99" t="s">
        <v>586</v>
      </c>
      <c r="C44" s="43">
        <v>3</v>
      </c>
      <c r="D44" s="43">
        <v>14</v>
      </c>
      <c r="E44" s="43">
        <v>8</v>
      </c>
      <c r="F44" s="43">
        <v>3</v>
      </c>
      <c r="G44" s="43">
        <v>0</v>
      </c>
      <c r="H44" s="43">
        <v>28</v>
      </c>
      <c r="I44" s="75" t="s">
        <v>997</v>
      </c>
    </row>
    <row r="45" spans="1:9" x14ac:dyDescent="0.3">
      <c r="A45" s="71">
        <v>42</v>
      </c>
      <c r="B45" s="99" t="s">
        <v>550</v>
      </c>
      <c r="C45" s="43">
        <v>3</v>
      </c>
      <c r="D45" s="43">
        <v>17</v>
      </c>
      <c r="E45" s="43">
        <v>9</v>
      </c>
      <c r="F45" s="43">
        <v>6</v>
      </c>
      <c r="G45" s="43">
        <v>0</v>
      </c>
      <c r="H45" s="43">
        <v>35</v>
      </c>
      <c r="I45" s="75" t="s">
        <v>996</v>
      </c>
    </row>
    <row r="46" spans="1:9" x14ac:dyDescent="0.3">
      <c r="A46" s="71">
        <v>43</v>
      </c>
      <c r="B46" s="99" t="s">
        <v>569</v>
      </c>
      <c r="C46" s="75">
        <v>4</v>
      </c>
      <c r="D46" s="75">
        <v>18</v>
      </c>
      <c r="E46" s="75">
        <v>8</v>
      </c>
      <c r="F46" s="75">
        <v>4</v>
      </c>
      <c r="G46" s="75">
        <v>0</v>
      </c>
      <c r="H46" s="75">
        <f>SUM(C46:G46)</f>
        <v>34</v>
      </c>
      <c r="I46" s="75" t="s">
        <v>996</v>
      </c>
    </row>
    <row r="47" spans="1:9" x14ac:dyDescent="0.3">
      <c r="A47" s="71">
        <v>44</v>
      </c>
      <c r="B47" s="99" t="s">
        <v>661</v>
      </c>
      <c r="C47" s="43">
        <v>3</v>
      </c>
      <c r="D47" s="43">
        <v>15</v>
      </c>
      <c r="E47" s="43">
        <v>8</v>
      </c>
      <c r="F47" s="43">
        <v>6</v>
      </c>
      <c r="G47" s="43">
        <v>0</v>
      </c>
      <c r="H47" s="43">
        <v>32</v>
      </c>
      <c r="I47" s="75" t="s">
        <v>996</v>
      </c>
    </row>
    <row r="48" spans="1:9" x14ac:dyDescent="0.3">
      <c r="A48" s="71">
        <v>45</v>
      </c>
      <c r="B48" s="99" t="s">
        <v>665</v>
      </c>
      <c r="C48" s="43">
        <v>3</v>
      </c>
      <c r="D48" s="43">
        <v>15</v>
      </c>
      <c r="E48" s="43">
        <v>9</v>
      </c>
      <c r="F48" s="43">
        <v>6</v>
      </c>
      <c r="G48" s="43">
        <v>0</v>
      </c>
      <c r="H48" s="43">
        <v>33</v>
      </c>
      <c r="I48" s="75" t="s">
        <v>996</v>
      </c>
    </row>
    <row r="49" spans="1:9" x14ac:dyDescent="0.3">
      <c r="A49" s="71">
        <v>46</v>
      </c>
      <c r="B49" s="99" t="s">
        <v>556</v>
      </c>
      <c r="C49" s="43">
        <v>4</v>
      </c>
      <c r="D49" s="43">
        <v>17</v>
      </c>
      <c r="E49" s="43">
        <v>9</v>
      </c>
      <c r="F49" s="43">
        <v>6</v>
      </c>
      <c r="G49" s="43">
        <v>0</v>
      </c>
      <c r="H49" s="43">
        <v>36</v>
      </c>
      <c r="I49" s="75" t="s">
        <v>996</v>
      </c>
    </row>
    <row r="50" spans="1:9" x14ac:dyDescent="0.3">
      <c r="A50" s="71">
        <v>47</v>
      </c>
      <c r="B50" s="99" t="s">
        <v>669</v>
      </c>
      <c r="C50" s="43">
        <v>4</v>
      </c>
      <c r="D50" s="43">
        <v>18</v>
      </c>
      <c r="E50" s="43">
        <v>6</v>
      </c>
      <c r="F50" s="43">
        <v>6</v>
      </c>
      <c r="G50" s="43">
        <v>1</v>
      </c>
      <c r="H50" s="43">
        <v>35</v>
      </c>
      <c r="I50" s="75" t="s">
        <v>996</v>
      </c>
    </row>
    <row r="51" spans="1:9" x14ac:dyDescent="0.3">
      <c r="A51" s="71">
        <v>48</v>
      </c>
      <c r="B51" s="99" t="s">
        <v>671</v>
      </c>
      <c r="C51" s="43">
        <v>4</v>
      </c>
      <c r="D51" s="43">
        <v>17</v>
      </c>
      <c r="E51" s="43">
        <v>6</v>
      </c>
      <c r="F51" s="43">
        <v>6</v>
      </c>
      <c r="G51" s="43">
        <v>1</v>
      </c>
      <c r="H51" s="43">
        <v>34</v>
      </c>
      <c r="I51" s="75" t="s">
        <v>996</v>
      </c>
    </row>
    <row r="52" spans="1:9" x14ac:dyDescent="0.3">
      <c r="A52" s="71">
        <v>49</v>
      </c>
      <c r="B52" s="99" t="s">
        <v>545</v>
      </c>
      <c r="C52" s="43">
        <v>2</v>
      </c>
      <c r="D52" s="43">
        <v>15</v>
      </c>
      <c r="E52" s="43">
        <v>8</v>
      </c>
      <c r="F52" s="43">
        <v>3</v>
      </c>
      <c r="G52" s="43">
        <v>0</v>
      </c>
      <c r="H52" s="43">
        <v>28</v>
      </c>
      <c r="I52" s="75" t="s">
        <v>997</v>
      </c>
    </row>
    <row r="53" spans="1:9" x14ac:dyDescent="0.3">
      <c r="A53" s="71">
        <v>50</v>
      </c>
      <c r="B53" s="99" t="s">
        <v>885</v>
      </c>
      <c r="C53" s="75">
        <v>4</v>
      </c>
      <c r="D53" s="75">
        <v>17</v>
      </c>
      <c r="E53" s="75">
        <v>7</v>
      </c>
      <c r="F53" s="75">
        <v>5</v>
      </c>
      <c r="G53" s="75">
        <v>0</v>
      </c>
      <c r="H53" s="75">
        <f>SUM(C53:G53)</f>
        <v>33</v>
      </c>
      <c r="I53" s="75" t="s">
        <v>996</v>
      </c>
    </row>
    <row r="54" spans="1:9" x14ac:dyDescent="0.3">
      <c r="A54" s="71">
        <v>51</v>
      </c>
      <c r="B54" s="99" t="s">
        <v>886</v>
      </c>
      <c r="C54" s="75">
        <v>4</v>
      </c>
      <c r="D54" s="75">
        <v>15</v>
      </c>
      <c r="E54" s="75">
        <v>6</v>
      </c>
      <c r="F54" s="75">
        <v>4</v>
      </c>
      <c r="G54" s="75">
        <v>0</v>
      </c>
      <c r="H54" s="75">
        <f>SUM(C54:G54)</f>
        <v>29</v>
      </c>
      <c r="I54" s="75" t="s">
        <v>997</v>
      </c>
    </row>
    <row r="55" spans="1:9" x14ac:dyDescent="0.3">
      <c r="A55" s="71">
        <v>52</v>
      </c>
      <c r="B55" s="99" t="s">
        <v>678</v>
      </c>
      <c r="C55" s="43">
        <v>3</v>
      </c>
      <c r="D55" s="43">
        <v>17</v>
      </c>
      <c r="E55" s="43">
        <v>8</v>
      </c>
      <c r="F55" s="43">
        <v>6</v>
      </c>
      <c r="G55" s="43">
        <v>0</v>
      </c>
      <c r="H55" s="43">
        <v>34</v>
      </c>
      <c r="I55" s="75" t="s">
        <v>996</v>
      </c>
    </row>
    <row r="56" spans="1:9" x14ac:dyDescent="0.3">
      <c r="A56" s="71">
        <v>53</v>
      </c>
      <c r="B56" s="99" t="s">
        <v>683</v>
      </c>
      <c r="C56" s="43">
        <v>4</v>
      </c>
      <c r="D56" s="43">
        <v>19</v>
      </c>
      <c r="E56" s="43">
        <v>8</v>
      </c>
      <c r="F56" s="43">
        <v>5</v>
      </c>
      <c r="G56" s="43">
        <v>0</v>
      </c>
      <c r="H56" s="43">
        <v>36</v>
      </c>
      <c r="I56" s="75" t="s">
        <v>996</v>
      </c>
    </row>
    <row r="57" spans="1:9" x14ac:dyDescent="0.3">
      <c r="A57" s="71">
        <v>54</v>
      </c>
      <c r="B57" s="99" t="s">
        <v>687</v>
      </c>
      <c r="C57" s="43">
        <v>4</v>
      </c>
      <c r="D57" s="43">
        <v>18</v>
      </c>
      <c r="E57" s="43">
        <v>8</v>
      </c>
      <c r="F57" s="43">
        <v>6</v>
      </c>
      <c r="G57" s="43">
        <v>0</v>
      </c>
      <c r="H57" s="43">
        <f>SUM(C57:G57)</f>
        <v>36</v>
      </c>
      <c r="I57" s="75" t="s">
        <v>996</v>
      </c>
    </row>
    <row r="58" spans="1:9" x14ac:dyDescent="0.3">
      <c r="A58" s="71">
        <v>55</v>
      </c>
      <c r="B58" s="99" t="s">
        <v>691</v>
      </c>
      <c r="C58" s="43">
        <v>4</v>
      </c>
      <c r="D58" s="43">
        <v>19</v>
      </c>
      <c r="E58" s="43">
        <v>8</v>
      </c>
      <c r="F58" s="43">
        <v>6</v>
      </c>
      <c r="G58" s="43">
        <v>0</v>
      </c>
      <c r="H58" s="43">
        <v>37</v>
      </c>
      <c r="I58" s="75" t="s">
        <v>996</v>
      </c>
    </row>
    <row r="59" spans="1:9" x14ac:dyDescent="0.3">
      <c r="A59" s="71">
        <v>56</v>
      </c>
      <c r="B59" s="99" t="s">
        <v>694</v>
      </c>
      <c r="C59" s="43">
        <v>3</v>
      </c>
      <c r="D59" s="43">
        <v>19</v>
      </c>
      <c r="E59" s="43">
        <v>8</v>
      </c>
      <c r="F59" s="43">
        <v>6</v>
      </c>
      <c r="G59" s="43">
        <v>1</v>
      </c>
      <c r="H59" s="43">
        <v>37</v>
      </c>
      <c r="I59" s="75" t="s">
        <v>996</v>
      </c>
    </row>
    <row r="60" spans="1:9" x14ac:dyDescent="0.3">
      <c r="A60" s="71">
        <v>57</v>
      </c>
      <c r="B60" s="99" t="s">
        <v>697</v>
      </c>
      <c r="C60" s="43">
        <v>3</v>
      </c>
      <c r="D60" s="43">
        <v>10</v>
      </c>
      <c r="E60" s="43">
        <v>4</v>
      </c>
      <c r="F60" s="43">
        <v>3</v>
      </c>
      <c r="G60" s="43">
        <v>0</v>
      </c>
      <c r="H60" s="43">
        <v>20</v>
      </c>
      <c r="I60" s="75" t="s">
        <v>997</v>
      </c>
    </row>
    <row r="61" spans="1:9" x14ac:dyDescent="0.3">
      <c r="A61" s="71">
        <v>58</v>
      </c>
      <c r="B61" s="99" t="s">
        <v>702</v>
      </c>
      <c r="C61" s="43">
        <v>3</v>
      </c>
      <c r="D61" s="43">
        <v>17</v>
      </c>
      <c r="E61" s="43">
        <v>8</v>
      </c>
      <c r="F61" s="43">
        <v>6</v>
      </c>
      <c r="G61" s="43">
        <v>0</v>
      </c>
      <c r="H61" s="43">
        <v>34</v>
      </c>
      <c r="I61" s="75" t="s">
        <v>996</v>
      </c>
    </row>
    <row r="62" spans="1:9" x14ac:dyDescent="0.3">
      <c r="A62" s="71">
        <v>59</v>
      </c>
      <c r="B62" s="99" t="s">
        <v>708</v>
      </c>
      <c r="C62" s="43">
        <v>4</v>
      </c>
      <c r="D62" s="43">
        <v>18</v>
      </c>
      <c r="E62" s="43">
        <v>6</v>
      </c>
      <c r="F62" s="43">
        <v>3</v>
      </c>
      <c r="G62" s="43">
        <v>0</v>
      </c>
      <c r="H62" s="43">
        <v>31</v>
      </c>
      <c r="I62" s="75" t="s">
        <v>996</v>
      </c>
    </row>
    <row r="63" spans="1:9" x14ac:dyDescent="0.3">
      <c r="A63" s="71">
        <v>60</v>
      </c>
      <c r="B63" s="99" t="s">
        <v>712</v>
      </c>
      <c r="C63" s="43">
        <v>3</v>
      </c>
      <c r="D63" s="43">
        <v>14</v>
      </c>
      <c r="E63" s="43">
        <v>8</v>
      </c>
      <c r="F63" s="43">
        <v>4</v>
      </c>
      <c r="G63" s="43">
        <v>0</v>
      </c>
      <c r="H63" s="43">
        <v>29</v>
      </c>
      <c r="I63" s="75" t="s">
        <v>997</v>
      </c>
    </row>
    <row r="64" spans="1:9" x14ac:dyDescent="0.3">
      <c r="A64" s="71">
        <v>61</v>
      </c>
      <c r="B64" s="99" t="s">
        <v>716</v>
      </c>
      <c r="C64" s="43">
        <v>3</v>
      </c>
      <c r="D64" s="43">
        <v>17</v>
      </c>
      <c r="E64" s="43">
        <v>9</v>
      </c>
      <c r="F64" s="43">
        <v>6</v>
      </c>
      <c r="G64" s="43">
        <v>0</v>
      </c>
      <c r="H64" s="43">
        <v>35</v>
      </c>
      <c r="I64" s="75" t="s">
        <v>996</v>
      </c>
    </row>
    <row r="65" spans="1:9" x14ac:dyDescent="0.3">
      <c r="A65" s="71">
        <v>62</v>
      </c>
      <c r="B65" s="99" t="s">
        <v>722</v>
      </c>
      <c r="C65" s="43">
        <v>3</v>
      </c>
      <c r="D65" s="43">
        <v>18</v>
      </c>
      <c r="E65" s="43">
        <v>8</v>
      </c>
      <c r="F65" s="43">
        <v>6</v>
      </c>
      <c r="G65" s="43">
        <v>0</v>
      </c>
      <c r="H65" s="43">
        <v>35</v>
      </c>
      <c r="I65" s="75" t="s">
        <v>996</v>
      </c>
    </row>
    <row r="66" spans="1:9" x14ac:dyDescent="0.3">
      <c r="A66" s="71">
        <v>63</v>
      </c>
      <c r="B66" s="99" t="s">
        <v>728</v>
      </c>
      <c r="C66" s="43">
        <v>3</v>
      </c>
      <c r="D66" s="43">
        <v>17</v>
      </c>
      <c r="E66" s="43">
        <v>9</v>
      </c>
      <c r="F66" s="43">
        <v>6</v>
      </c>
      <c r="G66" s="43">
        <v>1</v>
      </c>
      <c r="H66" s="43">
        <v>35</v>
      </c>
      <c r="I66" s="75" t="s">
        <v>996</v>
      </c>
    </row>
    <row r="67" spans="1:9" x14ac:dyDescent="0.3">
      <c r="A67" s="71">
        <v>64</v>
      </c>
      <c r="B67" s="99" t="s">
        <v>734</v>
      </c>
      <c r="C67" s="43">
        <v>3</v>
      </c>
      <c r="D67" s="43">
        <v>16</v>
      </c>
      <c r="E67" s="43">
        <v>8</v>
      </c>
      <c r="F67" s="43">
        <v>3</v>
      </c>
      <c r="G67" s="43">
        <v>0</v>
      </c>
      <c r="H67" s="43">
        <v>30</v>
      </c>
      <c r="I67" s="75" t="s">
        <v>996</v>
      </c>
    </row>
    <row r="68" spans="1:9" x14ac:dyDescent="0.3">
      <c r="A68" s="71">
        <v>65</v>
      </c>
      <c r="B68" s="99" t="s">
        <v>548</v>
      </c>
      <c r="C68" s="43">
        <v>3</v>
      </c>
      <c r="D68" s="43">
        <v>16</v>
      </c>
      <c r="E68" s="43">
        <v>8</v>
      </c>
      <c r="F68" s="43">
        <v>3</v>
      </c>
      <c r="G68" s="43">
        <v>1</v>
      </c>
      <c r="H68" s="43">
        <v>31</v>
      </c>
      <c r="I68" s="75" t="s">
        <v>996</v>
      </c>
    </row>
    <row r="69" spans="1:9" x14ac:dyDescent="0.3">
      <c r="A69" s="71">
        <v>66</v>
      </c>
      <c r="B69" s="99" t="s">
        <v>583</v>
      </c>
      <c r="C69" s="43">
        <v>3</v>
      </c>
      <c r="D69" s="43">
        <v>16</v>
      </c>
      <c r="E69" s="43">
        <v>8</v>
      </c>
      <c r="F69" s="43">
        <v>6</v>
      </c>
      <c r="G69" s="43">
        <v>0</v>
      </c>
      <c r="H69" s="43">
        <v>33</v>
      </c>
      <c r="I69" s="75" t="s">
        <v>996</v>
      </c>
    </row>
    <row r="70" spans="1:9" x14ac:dyDescent="0.3">
      <c r="A70" s="71">
        <v>67</v>
      </c>
      <c r="B70" s="99" t="s">
        <v>542</v>
      </c>
      <c r="C70" s="43">
        <v>4</v>
      </c>
      <c r="D70" s="43">
        <v>18</v>
      </c>
      <c r="E70" s="43">
        <v>9</v>
      </c>
      <c r="F70" s="43">
        <v>5</v>
      </c>
      <c r="G70" s="75">
        <v>0</v>
      </c>
      <c r="H70" s="75">
        <f>SUM(C70:G70)</f>
        <v>36</v>
      </c>
      <c r="I70" s="75" t="s">
        <v>996</v>
      </c>
    </row>
    <row r="71" spans="1:9" x14ac:dyDescent="0.3">
      <c r="A71" s="71">
        <v>68</v>
      </c>
      <c r="B71" s="99" t="s">
        <v>740</v>
      </c>
      <c r="C71" s="43">
        <v>3</v>
      </c>
      <c r="D71" s="43">
        <v>17</v>
      </c>
      <c r="E71" s="43">
        <v>7</v>
      </c>
      <c r="F71" s="43">
        <v>3</v>
      </c>
      <c r="G71" s="43">
        <v>1</v>
      </c>
      <c r="H71" s="43">
        <v>31</v>
      </c>
      <c r="I71" s="75" t="s">
        <v>996</v>
      </c>
    </row>
    <row r="72" spans="1:9" x14ac:dyDescent="0.3">
      <c r="A72" s="71">
        <v>69</v>
      </c>
      <c r="B72" s="99" t="s">
        <v>544</v>
      </c>
      <c r="C72" s="75">
        <v>4</v>
      </c>
      <c r="D72" s="75">
        <v>17</v>
      </c>
      <c r="E72" s="75">
        <v>8</v>
      </c>
      <c r="F72" s="75">
        <v>5</v>
      </c>
      <c r="G72" s="75">
        <v>0</v>
      </c>
      <c r="H72" s="75">
        <f>SUM(C72:G72)</f>
        <v>34</v>
      </c>
      <c r="I72" s="75" t="s">
        <v>996</v>
      </c>
    </row>
    <row r="73" spans="1:9" x14ac:dyDescent="0.3">
      <c r="A73" s="71">
        <v>70</v>
      </c>
      <c r="B73" s="99" t="s">
        <v>589</v>
      </c>
      <c r="C73" s="75">
        <v>4</v>
      </c>
      <c r="D73" s="75">
        <v>17</v>
      </c>
      <c r="E73" s="75">
        <v>8</v>
      </c>
      <c r="F73" s="75">
        <v>4</v>
      </c>
      <c r="G73" s="75">
        <v>0</v>
      </c>
      <c r="H73" s="75">
        <f>SUM(C73:G73)</f>
        <v>33</v>
      </c>
      <c r="I73" s="75" t="s">
        <v>996</v>
      </c>
    </row>
    <row r="74" spans="1:9" x14ac:dyDescent="0.3">
      <c r="A74" s="71">
        <v>71</v>
      </c>
      <c r="B74" s="99" t="s">
        <v>587</v>
      </c>
      <c r="C74" s="75">
        <v>4</v>
      </c>
      <c r="D74" s="75">
        <v>17</v>
      </c>
      <c r="E74" s="75">
        <v>8</v>
      </c>
      <c r="F74" s="75">
        <v>4</v>
      </c>
      <c r="G74" s="75">
        <v>0</v>
      </c>
      <c r="H74" s="75">
        <f>SUM(C74:G74)</f>
        <v>33</v>
      </c>
      <c r="I74" s="75" t="s">
        <v>996</v>
      </c>
    </row>
    <row r="75" spans="1:9" x14ac:dyDescent="0.3">
      <c r="A75" s="71">
        <v>72</v>
      </c>
      <c r="B75" s="99" t="s">
        <v>561</v>
      </c>
      <c r="C75" s="43">
        <v>3</v>
      </c>
      <c r="D75" s="43">
        <v>15</v>
      </c>
      <c r="E75" s="43">
        <v>8</v>
      </c>
      <c r="F75" s="43">
        <v>6</v>
      </c>
      <c r="G75" s="43">
        <v>1</v>
      </c>
      <c r="H75" s="43">
        <v>33</v>
      </c>
      <c r="I75" s="75" t="s">
        <v>996</v>
      </c>
    </row>
    <row r="76" spans="1:9" x14ac:dyDescent="0.3">
      <c r="A76" s="71">
        <v>73</v>
      </c>
      <c r="B76" s="99" t="s">
        <v>745</v>
      </c>
      <c r="C76" s="43">
        <v>4</v>
      </c>
      <c r="D76" s="43">
        <v>16</v>
      </c>
      <c r="E76" s="43">
        <v>9</v>
      </c>
      <c r="F76" s="43">
        <v>6</v>
      </c>
      <c r="G76" s="43">
        <v>1</v>
      </c>
      <c r="H76" s="43">
        <v>36</v>
      </c>
      <c r="I76" s="75" t="s">
        <v>996</v>
      </c>
    </row>
    <row r="77" spans="1:9" x14ac:dyDescent="0.3">
      <c r="A77" s="71">
        <v>74</v>
      </c>
      <c r="B77" s="99" t="s">
        <v>751</v>
      </c>
      <c r="C77" s="43">
        <v>3</v>
      </c>
      <c r="D77" s="43">
        <v>15</v>
      </c>
      <c r="E77" s="43">
        <v>6</v>
      </c>
      <c r="F77" s="43">
        <v>6</v>
      </c>
      <c r="G77" s="43">
        <v>0</v>
      </c>
      <c r="H77" s="43">
        <v>30</v>
      </c>
      <c r="I77" s="75" t="s">
        <v>996</v>
      </c>
    </row>
    <row r="78" spans="1:9" x14ac:dyDescent="0.3">
      <c r="A78" s="71">
        <v>75</v>
      </c>
      <c r="B78" s="99" t="s">
        <v>756</v>
      </c>
      <c r="C78" s="43">
        <v>3</v>
      </c>
      <c r="D78" s="43">
        <v>15</v>
      </c>
      <c r="E78" s="43">
        <v>8</v>
      </c>
      <c r="F78" s="43">
        <v>6</v>
      </c>
      <c r="G78" s="43">
        <v>1</v>
      </c>
      <c r="H78" s="43">
        <v>33</v>
      </c>
      <c r="I78" s="75" t="s">
        <v>996</v>
      </c>
    </row>
    <row r="79" spans="1:9" x14ac:dyDescent="0.3">
      <c r="A79" s="71">
        <v>76</v>
      </c>
      <c r="B79" s="99" t="s">
        <v>761</v>
      </c>
      <c r="C79" s="43">
        <v>3</v>
      </c>
      <c r="D79" s="43">
        <v>13</v>
      </c>
      <c r="E79" s="43">
        <v>7</v>
      </c>
      <c r="F79" s="43">
        <v>3</v>
      </c>
      <c r="G79" s="43">
        <v>1</v>
      </c>
      <c r="H79" s="43">
        <v>27</v>
      </c>
      <c r="I79" s="75" t="s">
        <v>997</v>
      </c>
    </row>
    <row r="80" spans="1:9" x14ac:dyDescent="0.3">
      <c r="A80" s="71">
        <v>77</v>
      </c>
      <c r="B80" s="99" t="s">
        <v>549</v>
      </c>
      <c r="C80" s="43">
        <v>3</v>
      </c>
      <c r="D80" s="43">
        <v>17</v>
      </c>
      <c r="E80" s="43">
        <v>8</v>
      </c>
      <c r="F80" s="43">
        <v>3</v>
      </c>
      <c r="G80" s="43">
        <v>1</v>
      </c>
      <c r="H80" s="43">
        <v>32</v>
      </c>
      <c r="I80" s="75" t="s">
        <v>996</v>
      </c>
    </row>
    <row r="81" spans="1:9" x14ac:dyDescent="0.3">
      <c r="A81" s="71">
        <v>78</v>
      </c>
      <c r="B81" s="99" t="s">
        <v>768</v>
      </c>
      <c r="C81" s="43">
        <v>3</v>
      </c>
      <c r="D81" s="43">
        <v>17</v>
      </c>
      <c r="E81" s="43">
        <v>8</v>
      </c>
      <c r="F81" s="43">
        <v>6</v>
      </c>
      <c r="G81" s="43">
        <v>1</v>
      </c>
      <c r="H81" s="43">
        <v>35</v>
      </c>
      <c r="I81" s="75" t="s">
        <v>996</v>
      </c>
    </row>
    <row r="82" spans="1:9" x14ac:dyDescent="0.3">
      <c r="A82" s="71">
        <v>79</v>
      </c>
      <c r="B82" s="99" t="s">
        <v>771</v>
      </c>
      <c r="C82" s="43">
        <v>4</v>
      </c>
      <c r="D82" s="43">
        <v>18</v>
      </c>
      <c r="E82" s="43">
        <v>9</v>
      </c>
      <c r="F82" s="43">
        <v>6</v>
      </c>
      <c r="G82" s="43">
        <v>0</v>
      </c>
      <c r="H82" s="43">
        <v>37</v>
      </c>
      <c r="I82" s="75" t="s">
        <v>996</v>
      </c>
    </row>
    <row r="83" spans="1:9" x14ac:dyDescent="0.3">
      <c r="A83" s="71">
        <v>80</v>
      </c>
      <c r="B83" s="99" t="s">
        <v>774</v>
      </c>
      <c r="C83" s="43">
        <v>3</v>
      </c>
      <c r="D83" s="43">
        <v>16</v>
      </c>
      <c r="E83" s="43">
        <v>7</v>
      </c>
      <c r="F83" s="43">
        <v>6</v>
      </c>
      <c r="G83" s="43">
        <v>0</v>
      </c>
      <c r="H83" s="43">
        <v>32</v>
      </c>
      <c r="I83" s="75" t="s">
        <v>996</v>
      </c>
    </row>
    <row r="84" spans="1:9" x14ac:dyDescent="0.3">
      <c r="A84" s="71">
        <v>81</v>
      </c>
      <c r="B84" s="99" t="s">
        <v>575</v>
      </c>
      <c r="C84" s="43">
        <v>3</v>
      </c>
      <c r="D84" s="43">
        <v>12</v>
      </c>
      <c r="E84" s="43">
        <v>6</v>
      </c>
      <c r="F84" s="43">
        <v>3</v>
      </c>
      <c r="G84" s="43">
        <v>1</v>
      </c>
      <c r="H84" s="43">
        <v>25</v>
      </c>
      <c r="I84" s="75" t="s">
        <v>997</v>
      </c>
    </row>
    <row r="85" spans="1:9" x14ac:dyDescent="0.3">
      <c r="A85" s="71">
        <v>82</v>
      </c>
      <c r="B85" s="99" t="s">
        <v>779</v>
      </c>
      <c r="C85" s="43">
        <v>3</v>
      </c>
      <c r="D85" s="43">
        <v>16</v>
      </c>
      <c r="E85" s="43">
        <v>8</v>
      </c>
      <c r="F85" s="43">
        <v>3</v>
      </c>
      <c r="G85" s="43">
        <v>1</v>
      </c>
      <c r="H85" s="43">
        <v>31</v>
      </c>
      <c r="I85" s="75" t="s">
        <v>996</v>
      </c>
    </row>
    <row r="86" spans="1:9" x14ac:dyDescent="0.3">
      <c r="A86" s="71">
        <v>83</v>
      </c>
      <c r="B86" s="99" t="s">
        <v>580</v>
      </c>
      <c r="C86" s="75">
        <v>3</v>
      </c>
      <c r="D86" s="75">
        <v>16</v>
      </c>
      <c r="E86" s="75">
        <v>8</v>
      </c>
      <c r="F86" s="75">
        <v>3</v>
      </c>
      <c r="G86" s="75">
        <v>0</v>
      </c>
      <c r="H86" s="75">
        <f>SUM(C86:G86)</f>
        <v>30</v>
      </c>
      <c r="I86" s="75" t="s">
        <v>996</v>
      </c>
    </row>
    <row r="87" spans="1:9" x14ac:dyDescent="0.3">
      <c r="A87" s="71">
        <v>84</v>
      </c>
      <c r="B87" s="99" t="s">
        <v>783</v>
      </c>
      <c r="C87" s="43">
        <v>3</v>
      </c>
      <c r="D87" s="43">
        <v>18</v>
      </c>
      <c r="E87" s="43">
        <v>8</v>
      </c>
      <c r="F87" s="43">
        <v>6</v>
      </c>
      <c r="G87" s="43">
        <v>1</v>
      </c>
      <c r="H87" s="43">
        <v>36</v>
      </c>
      <c r="I87" s="75" t="s">
        <v>996</v>
      </c>
    </row>
    <row r="88" spans="1:9" x14ac:dyDescent="0.3">
      <c r="A88" s="71">
        <v>85</v>
      </c>
      <c r="B88" s="99" t="s">
        <v>787</v>
      </c>
      <c r="C88" s="43">
        <v>4</v>
      </c>
      <c r="D88" s="43">
        <v>19</v>
      </c>
      <c r="E88" s="43">
        <v>10</v>
      </c>
      <c r="F88" s="43">
        <v>6</v>
      </c>
      <c r="G88" s="43">
        <v>1</v>
      </c>
      <c r="H88" s="43">
        <v>40</v>
      </c>
      <c r="I88" s="75" t="s">
        <v>996</v>
      </c>
    </row>
    <row r="89" spans="1:9" x14ac:dyDescent="0.3">
      <c r="A89" s="71">
        <v>86</v>
      </c>
      <c r="B89" s="99" t="s">
        <v>574</v>
      </c>
      <c r="C89" s="43">
        <v>3</v>
      </c>
      <c r="D89" s="43">
        <v>15</v>
      </c>
      <c r="E89" s="43">
        <v>8</v>
      </c>
      <c r="F89" s="43">
        <v>3</v>
      </c>
      <c r="G89" s="43">
        <v>1</v>
      </c>
      <c r="H89" s="43">
        <v>30</v>
      </c>
      <c r="I89" s="75" t="s">
        <v>996</v>
      </c>
    </row>
    <row r="90" spans="1:9" x14ac:dyDescent="0.3">
      <c r="A90" s="71">
        <v>87</v>
      </c>
      <c r="B90" s="99" t="s">
        <v>791</v>
      </c>
      <c r="C90" s="43">
        <v>3</v>
      </c>
      <c r="D90" s="43">
        <v>18</v>
      </c>
      <c r="E90" s="43">
        <v>8</v>
      </c>
      <c r="F90" s="43">
        <v>4</v>
      </c>
      <c r="G90" s="43">
        <v>1</v>
      </c>
      <c r="H90" s="43">
        <v>34</v>
      </c>
      <c r="I90" s="75" t="s">
        <v>996</v>
      </c>
    </row>
    <row r="91" spans="1:9" x14ac:dyDescent="0.3">
      <c r="A91" s="71">
        <v>88</v>
      </c>
      <c r="B91" s="99" t="s">
        <v>795</v>
      </c>
      <c r="C91" s="43">
        <v>3</v>
      </c>
      <c r="D91" s="43">
        <v>12</v>
      </c>
      <c r="E91" s="43">
        <v>7</v>
      </c>
      <c r="F91" s="43">
        <v>4</v>
      </c>
      <c r="G91" s="43">
        <v>0</v>
      </c>
      <c r="H91" s="43">
        <v>26</v>
      </c>
      <c r="I91" s="75" t="s">
        <v>997</v>
      </c>
    </row>
    <row r="92" spans="1:9" x14ac:dyDescent="0.3">
      <c r="A92" s="71">
        <v>89</v>
      </c>
      <c r="B92" s="99" t="s">
        <v>577</v>
      </c>
      <c r="C92" s="75">
        <v>4</v>
      </c>
      <c r="D92" s="75">
        <v>17</v>
      </c>
      <c r="E92" s="75">
        <v>9</v>
      </c>
      <c r="F92" s="75">
        <v>4</v>
      </c>
      <c r="G92" s="75">
        <v>0</v>
      </c>
      <c r="H92" s="75">
        <f>SUM(C92:G92)</f>
        <v>34</v>
      </c>
      <c r="I92" s="75" t="s">
        <v>996</v>
      </c>
    </row>
    <row r="93" spans="1:9" x14ac:dyDescent="0.3">
      <c r="A93" s="71">
        <v>90</v>
      </c>
      <c r="B93" s="99" t="s">
        <v>552</v>
      </c>
      <c r="C93" s="75">
        <v>4</v>
      </c>
      <c r="D93" s="75">
        <v>17</v>
      </c>
      <c r="E93" s="75">
        <v>8</v>
      </c>
      <c r="F93" s="75">
        <v>4</v>
      </c>
      <c r="G93" s="75">
        <v>0</v>
      </c>
      <c r="H93" s="75">
        <f>SUM(C93:G93)</f>
        <v>33</v>
      </c>
      <c r="I93" s="75" t="s">
        <v>996</v>
      </c>
    </row>
    <row r="94" spans="1:9" x14ac:dyDescent="0.3">
      <c r="A94" s="71">
        <v>91</v>
      </c>
      <c r="B94" s="99" t="s">
        <v>799</v>
      </c>
      <c r="C94" s="43">
        <v>3</v>
      </c>
      <c r="D94" s="43">
        <v>18</v>
      </c>
      <c r="E94" s="43">
        <v>8</v>
      </c>
      <c r="F94" s="43">
        <v>6</v>
      </c>
      <c r="G94" s="43">
        <v>0</v>
      </c>
      <c r="H94" s="43">
        <v>35</v>
      </c>
      <c r="I94" s="75" t="s">
        <v>996</v>
      </c>
    </row>
    <row r="95" spans="1:9" x14ac:dyDescent="0.3">
      <c r="A95" s="71">
        <v>92</v>
      </c>
      <c r="B95" s="99" t="s">
        <v>803</v>
      </c>
      <c r="C95" s="43">
        <v>4</v>
      </c>
      <c r="D95" s="43">
        <v>18</v>
      </c>
      <c r="E95" s="43">
        <v>7</v>
      </c>
      <c r="F95" s="43">
        <v>4</v>
      </c>
      <c r="G95" s="43">
        <v>0</v>
      </c>
      <c r="H95" s="43">
        <v>35</v>
      </c>
      <c r="I95" s="75" t="s">
        <v>996</v>
      </c>
    </row>
    <row r="96" spans="1:9" x14ac:dyDescent="0.3">
      <c r="A96" s="71">
        <v>93</v>
      </c>
      <c r="B96" s="99" t="s">
        <v>584</v>
      </c>
      <c r="C96" s="75">
        <v>4</v>
      </c>
      <c r="D96" s="75">
        <v>17</v>
      </c>
      <c r="E96" s="75">
        <v>9</v>
      </c>
      <c r="F96" s="75">
        <v>5</v>
      </c>
      <c r="G96" s="75">
        <v>1</v>
      </c>
      <c r="H96" s="75">
        <f>SUM(C96:G96)</f>
        <v>36</v>
      </c>
      <c r="I96" s="75" t="s">
        <v>996</v>
      </c>
    </row>
    <row r="97" spans="1:9" x14ac:dyDescent="0.3">
      <c r="A97" s="71">
        <v>94</v>
      </c>
      <c r="B97" s="99" t="s">
        <v>588</v>
      </c>
      <c r="C97" s="75">
        <v>4</v>
      </c>
      <c r="D97" s="75">
        <v>17</v>
      </c>
      <c r="E97" s="75">
        <v>9</v>
      </c>
      <c r="F97" s="75">
        <v>5</v>
      </c>
      <c r="G97" s="75">
        <v>0</v>
      </c>
      <c r="H97" s="75">
        <f>SUM(C97:G97)</f>
        <v>35</v>
      </c>
      <c r="I97" s="75" t="s">
        <v>996</v>
      </c>
    </row>
    <row r="98" spans="1:9" x14ac:dyDescent="0.3">
      <c r="A98" s="71">
        <v>95</v>
      </c>
      <c r="B98" s="99" t="s">
        <v>807</v>
      </c>
      <c r="C98" s="43">
        <v>3</v>
      </c>
      <c r="D98" s="43">
        <v>16</v>
      </c>
      <c r="E98" s="43">
        <v>8</v>
      </c>
      <c r="F98" s="43">
        <v>6</v>
      </c>
      <c r="G98" s="43">
        <v>0</v>
      </c>
      <c r="H98" s="43">
        <v>33</v>
      </c>
      <c r="I98" s="75" t="s">
        <v>996</v>
      </c>
    </row>
    <row r="99" spans="1:9" x14ac:dyDescent="0.3">
      <c r="A99" s="71">
        <v>96</v>
      </c>
      <c r="B99" s="99" t="s">
        <v>810</v>
      </c>
      <c r="C99" s="43">
        <v>3</v>
      </c>
      <c r="D99" s="43">
        <v>16</v>
      </c>
      <c r="E99" s="43">
        <v>8</v>
      </c>
      <c r="F99" s="43">
        <v>6</v>
      </c>
      <c r="G99" s="43">
        <v>0</v>
      </c>
      <c r="H99" s="43">
        <v>33</v>
      </c>
      <c r="I99" s="75" t="s">
        <v>996</v>
      </c>
    </row>
    <row r="100" spans="1:9" x14ac:dyDescent="0.3">
      <c r="A100" s="71">
        <v>97</v>
      </c>
      <c r="B100" s="99" t="s">
        <v>814</v>
      </c>
      <c r="C100" s="43">
        <v>3</v>
      </c>
      <c r="D100" s="43">
        <v>17</v>
      </c>
      <c r="E100" s="43">
        <v>8</v>
      </c>
      <c r="F100" s="43">
        <v>3</v>
      </c>
      <c r="G100" s="43">
        <v>0</v>
      </c>
      <c r="H100" s="43">
        <v>31</v>
      </c>
      <c r="I100" s="75" t="s">
        <v>996</v>
      </c>
    </row>
    <row r="101" spans="1:9" x14ac:dyDescent="0.3">
      <c r="A101" s="71">
        <v>98</v>
      </c>
      <c r="B101" s="99" t="s">
        <v>571</v>
      </c>
      <c r="C101" s="43">
        <v>3</v>
      </c>
      <c r="D101" s="43">
        <v>17</v>
      </c>
      <c r="E101" s="43">
        <v>8</v>
      </c>
      <c r="F101" s="43">
        <v>6</v>
      </c>
      <c r="G101" s="43">
        <v>1</v>
      </c>
      <c r="H101" s="43">
        <v>35</v>
      </c>
      <c r="I101" s="75" t="s">
        <v>996</v>
      </c>
    </row>
    <row r="102" spans="1:9" x14ac:dyDescent="0.3">
      <c r="A102" s="71">
        <v>99</v>
      </c>
      <c r="B102" s="99" t="s">
        <v>573</v>
      </c>
      <c r="C102" s="75">
        <v>3</v>
      </c>
      <c r="D102" s="75">
        <v>17</v>
      </c>
      <c r="E102" s="75">
        <v>9</v>
      </c>
      <c r="F102" s="75">
        <v>4</v>
      </c>
      <c r="G102" s="75">
        <v>0</v>
      </c>
      <c r="H102" s="75">
        <f>SUM(C102:G102)</f>
        <v>33</v>
      </c>
      <c r="I102" s="75" t="s">
        <v>996</v>
      </c>
    </row>
    <row r="103" spans="1:9" x14ac:dyDescent="0.3">
      <c r="A103" s="71">
        <v>100</v>
      </c>
      <c r="B103" s="99" t="s">
        <v>820</v>
      </c>
      <c r="C103" s="43">
        <v>3</v>
      </c>
      <c r="D103" s="43">
        <v>16</v>
      </c>
      <c r="E103" s="43">
        <v>8</v>
      </c>
      <c r="F103" s="43">
        <v>3</v>
      </c>
      <c r="G103" s="43">
        <v>1</v>
      </c>
      <c r="H103" s="43">
        <v>31</v>
      </c>
      <c r="I103" s="75" t="s">
        <v>996</v>
      </c>
    </row>
    <row r="104" spans="1:9" x14ac:dyDescent="0.3">
      <c r="A104" s="71">
        <v>101</v>
      </c>
      <c r="B104" s="99" t="s">
        <v>559</v>
      </c>
      <c r="C104" s="75">
        <v>4</v>
      </c>
      <c r="D104" s="75">
        <v>17</v>
      </c>
      <c r="E104" s="75">
        <v>8</v>
      </c>
      <c r="F104" s="75">
        <v>5</v>
      </c>
      <c r="G104" s="75">
        <v>0</v>
      </c>
      <c r="H104" s="75">
        <f>SUM(C104:G104)</f>
        <v>34</v>
      </c>
      <c r="I104" s="75" t="s">
        <v>996</v>
      </c>
    </row>
    <row r="105" spans="1:9" x14ac:dyDescent="0.3">
      <c r="A105" s="71">
        <v>102</v>
      </c>
      <c r="B105" s="99" t="s">
        <v>560</v>
      </c>
      <c r="C105" s="75">
        <v>3</v>
      </c>
      <c r="D105" s="75">
        <v>16</v>
      </c>
      <c r="E105" s="75">
        <v>8</v>
      </c>
      <c r="F105" s="75">
        <v>5</v>
      </c>
      <c r="G105" s="75">
        <v>0</v>
      </c>
      <c r="H105" s="75">
        <f>SUM(C105:G105)</f>
        <v>32</v>
      </c>
      <c r="I105" s="75" t="s">
        <v>996</v>
      </c>
    </row>
    <row r="106" spans="1:9" x14ac:dyDescent="0.3">
      <c r="A106" s="71">
        <v>103</v>
      </c>
      <c r="B106" s="99" t="s">
        <v>823</v>
      </c>
      <c r="C106" s="43">
        <v>3</v>
      </c>
      <c r="D106" s="43">
        <v>16</v>
      </c>
      <c r="E106" s="43">
        <v>8</v>
      </c>
      <c r="F106" s="43">
        <v>3</v>
      </c>
      <c r="G106" s="43">
        <v>0</v>
      </c>
      <c r="H106" s="43">
        <v>30</v>
      </c>
      <c r="I106" s="75" t="s">
        <v>996</v>
      </c>
    </row>
    <row r="107" spans="1:9" x14ac:dyDescent="0.3">
      <c r="A107" s="71">
        <v>104</v>
      </c>
      <c r="B107" s="99" t="s">
        <v>567</v>
      </c>
      <c r="C107" s="43">
        <v>4</v>
      </c>
      <c r="D107" s="43">
        <v>18</v>
      </c>
      <c r="E107" s="43">
        <v>9</v>
      </c>
      <c r="F107" s="43">
        <v>6</v>
      </c>
      <c r="G107" s="43">
        <v>1</v>
      </c>
      <c r="H107" s="43">
        <v>38</v>
      </c>
      <c r="I107" s="75" t="s">
        <v>996</v>
      </c>
    </row>
    <row r="108" spans="1:9" x14ac:dyDescent="0.3">
      <c r="A108" s="71">
        <v>105</v>
      </c>
      <c r="B108" s="99" t="s">
        <v>553</v>
      </c>
      <c r="C108" s="43">
        <v>4</v>
      </c>
      <c r="D108" s="43">
        <v>18</v>
      </c>
      <c r="E108" s="43">
        <v>9</v>
      </c>
      <c r="F108" s="43">
        <v>6</v>
      </c>
      <c r="G108" s="43">
        <v>1</v>
      </c>
      <c r="H108" s="43">
        <v>38</v>
      </c>
      <c r="I108" s="75" t="s">
        <v>996</v>
      </c>
    </row>
    <row r="109" spans="1:9" x14ac:dyDescent="0.3">
      <c r="A109" s="71">
        <v>106</v>
      </c>
      <c r="B109" s="99" t="s">
        <v>833</v>
      </c>
      <c r="C109" s="43">
        <v>3</v>
      </c>
      <c r="D109" s="43">
        <v>17</v>
      </c>
      <c r="E109" s="43">
        <v>8</v>
      </c>
      <c r="F109" s="43">
        <v>6</v>
      </c>
      <c r="G109" s="43">
        <v>1</v>
      </c>
      <c r="H109" s="43">
        <v>35</v>
      </c>
      <c r="I109" s="75" t="s">
        <v>996</v>
      </c>
    </row>
    <row r="110" spans="1:9" x14ac:dyDescent="0.3">
      <c r="A110" s="71">
        <v>107</v>
      </c>
      <c r="B110" s="99" t="s">
        <v>555</v>
      </c>
      <c r="C110" s="43">
        <v>3</v>
      </c>
      <c r="D110" s="43">
        <v>17</v>
      </c>
      <c r="E110" s="43">
        <v>8</v>
      </c>
      <c r="F110" s="43">
        <v>3</v>
      </c>
      <c r="G110" s="43">
        <v>1</v>
      </c>
      <c r="H110" s="43">
        <v>32</v>
      </c>
      <c r="I110" s="75" t="s">
        <v>996</v>
      </c>
    </row>
    <row r="111" spans="1:9" x14ac:dyDescent="0.3">
      <c r="A111" s="71">
        <v>108</v>
      </c>
      <c r="B111" s="99" t="s">
        <v>557</v>
      </c>
      <c r="C111" s="75">
        <v>3</v>
      </c>
      <c r="D111" s="75">
        <v>14</v>
      </c>
      <c r="E111" s="75">
        <v>7</v>
      </c>
      <c r="F111" s="75">
        <v>4</v>
      </c>
      <c r="G111" s="75">
        <v>0</v>
      </c>
      <c r="H111" s="75">
        <f>SUM(C111:G111)</f>
        <v>28</v>
      </c>
      <c r="I111" s="75" t="s">
        <v>997</v>
      </c>
    </row>
    <row r="112" spans="1:9" x14ac:dyDescent="0.3">
      <c r="A112" s="71">
        <v>109</v>
      </c>
      <c r="B112" s="99" t="s">
        <v>839</v>
      </c>
      <c r="C112" s="43">
        <v>3</v>
      </c>
      <c r="D112" s="43">
        <v>17</v>
      </c>
      <c r="E112" s="43">
        <v>8</v>
      </c>
      <c r="F112" s="43">
        <v>3</v>
      </c>
      <c r="G112" s="43">
        <v>1</v>
      </c>
      <c r="H112" s="43">
        <v>32</v>
      </c>
      <c r="I112" s="75" t="s">
        <v>996</v>
      </c>
    </row>
    <row r="113" spans="1:9" x14ac:dyDescent="0.3">
      <c r="A113" s="71">
        <v>110</v>
      </c>
      <c r="B113" s="99" t="s">
        <v>845</v>
      </c>
      <c r="C113" s="43">
        <v>3</v>
      </c>
      <c r="D113" s="43">
        <v>15</v>
      </c>
      <c r="E113" s="43">
        <v>8</v>
      </c>
      <c r="F113" s="43">
        <v>6</v>
      </c>
      <c r="G113" s="43">
        <v>0</v>
      </c>
      <c r="H113" s="43">
        <v>32</v>
      </c>
      <c r="I113" s="75" t="s">
        <v>996</v>
      </c>
    </row>
    <row r="114" spans="1:9" x14ac:dyDescent="0.3">
      <c r="A114" s="71">
        <v>111</v>
      </c>
      <c r="B114" s="99" t="s">
        <v>547</v>
      </c>
      <c r="C114" s="43">
        <v>3</v>
      </c>
      <c r="D114" s="43">
        <v>18</v>
      </c>
      <c r="E114" s="43">
        <v>9</v>
      </c>
      <c r="F114" s="43">
        <v>4</v>
      </c>
      <c r="G114" s="43">
        <v>0</v>
      </c>
      <c r="H114" s="43">
        <v>34</v>
      </c>
      <c r="I114" s="75" t="s">
        <v>996</v>
      </c>
    </row>
    <row r="115" spans="1:9" x14ac:dyDescent="0.3">
      <c r="A115" s="71">
        <v>112</v>
      </c>
      <c r="B115" s="99" t="s">
        <v>562</v>
      </c>
      <c r="C115" s="75">
        <v>4</v>
      </c>
      <c r="D115" s="75">
        <v>16</v>
      </c>
      <c r="E115" s="75">
        <v>7</v>
      </c>
      <c r="F115" s="75">
        <v>5</v>
      </c>
      <c r="G115" s="75">
        <v>1</v>
      </c>
      <c r="H115" s="75">
        <f>SUM(C115:G115)</f>
        <v>33</v>
      </c>
      <c r="I115" s="75" t="s">
        <v>996</v>
      </c>
    </row>
    <row r="116" spans="1:9" x14ac:dyDescent="0.3">
      <c r="A116" s="71">
        <v>113</v>
      </c>
      <c r="B116" s="99" t="s">
        <v>554</v>
      </c>
      <c r="C116" s="75">
        <v>4</v>
      </c>
      <c r="D116" s="75">
        <v>16</v>
      </c>
      <c r="E116" s="75">
        <v>8</v>
      </c>
      <c r="F116" s="75">
        <v>5</v>
      </c>
      <c r="G116" s="75">
        <v>1</v>
      </c>
      <c r="H116" s="75">
        <f>SUM(C116:G116)</f>
        <v>34</v>
      </c>
      <c r="I116" s="75" t="s">
        <v>996</v>
      </c>
    </row>
    <row r="117" spans="1:9" x14ac:dyDescent="0.3">
      <c r="A117" s="71">
        <v>114</v>
      </c>
      <c r="B117" s="99" t="s">
        <v>850</v>
      </c>
      <c r="C117" s="43">
        <v>3</v>
      </c>
      <c r="D117" s="43">
        <v>18</v>
      </c>
      <c r="E117" s="43">
        <v>9</v>
      </c>
      <c r="F117" s="43">
        <v>3</v>
      </c>
      <c r="G117" s="43">
        <v>1</v>
      </c>
      <c r="H117" s="43">
        <v>34</v>
      </c>
      <c r="I117" s="75" t="s">
        <v>996</v>
      </c>
    </row>
    <row r="118" spans="1:9" x14ac:dyDescent="0.3">
      <c r="A118" s="71">
        <v>115</v>
      </c>
      <c r="B118" s="99" t="s">
        <v>564</v>
      </c>
      <c r="C118" s="75">
        <v>4</v>
      </c>
      <c r="D118" s="75">
        <v>14</v>
      </c>
      <c r="E118" s="75">
        <v>7</v>
      </c>
      <c r="F118" s="75">
        <v>5</v>
      </c>
      <c r="G118" s="75">
        <v>0</v>
      </c>
      <c r="H118" s="75">
        <f>SUM(C118:G118)</f>
        <v>30</v>
      </c>
      <c r="I118" s="75" t="s">
        <v>996</v>
      </c>
    </row>
    <row r="119" spans="1:9" x14ac:dyDescent="0.3">
      <c r="A119" s="71">
        <v>116</v>
      </c>
      <c r="B119" s="99" t="s">
        <v>853</v>
      </c>
      <c r="C119" s="43">
        <v>3</v>
      </c>
      <c r="D119" s="43">
        <v>18</v>
      </c>
      <c r="E119" s="43">
        <v>8</v>
      </c>
      <c r="F119" s="43">
        <v>6</v>
      </c>
      <c r="G119" s="43">
        <v>1</v>
      </c>
      <c r="H119" s="43">
        <v>36</v>
      </c>
      <c r="I119" s="75" t="s">
        <v>996</v>
      </c>
    </row>
    <row r="120" spans="1:9" x14ac:dyDescent="0.3">
      <c r="A120" s="71">
        <v>117</v>
      </c>
      <c r="B120" s="99" t="s">
        <v>857</v>
      </c>
      <c r="C120" s="43">
        <v>3</v>
      </c>
      <c r="D120" s="43">
        <v>18</v>
      </c>
      <c r="E120" s="43">
        <v>8</v>
      </c>
      <c r="F120" s="43">
        <v>6</v>
      </c>
      <c r="G120" s="43">
        <v>0</v>
      </c>
      <c r="H120" s="43">
        <v>35</v>
      </c>
      <c r="I120" s="75" t="s">
        <v>996</v>
      </c>
    </row>
    <row r="121" spans="1:9" x14ac:dyDescent="0.3">
      <c r="A121" s="71">
        <v>118</v>
      </c>
      <c r="B121" s="99" t="s">
        <v>861</v>
      </c>
      <c r="C121" s="43">
        <v>3</v>
      </c>
      <c r="D121" s="43">
        <v>17</v>
      </c>
      <c r="E121" s="43">
        <v>8</v>
      </c>
      <c r="F121" s="43">
        <v>3</v>
      </c>
      <c r="G121" s="43">
        <v>0</v>
      </c>
      <c r="H121" s="43">
        <v>31</v>
      </c>
      <c r="I121" s="75" t="s">
        <v>996</v>
      </c>
    </row>
    <row r="122" spans="1:9" x14ac:dyDescent="0.3">
      <c r="A122" s="71">
        <v>119</v>
      </c>
      <c r="B122" s="99" t="s">
        <v>866</v>
      </c>
      <c r="C122" s="43">
        <v>3</v>
      </c>
      <c r="D122" s="43">
        <v>16</v>
      </c>
      <c r="E122" s="43">
        <v>7</v>
      </c>
      <c r="F122" s="43">
        <v>6</v>
      </c>
      <c r="G122" s="43">
        <v>1</v>
      </c>
      <c r="H122" s="43">
        <v>33</v>
      </c>
      <c r="I122" s="75" t="s">
        <v>996</v>
      </c>
    </row>
  </sheetData>
  <autoFilter ref="A1:I122">
    <filterColumn colId="2" showButton="0"/>
    <filterColumn colId="3" showButton="0"/>
    <filterColumn colId="4" showButton="0"/>
    <filterColumn colId="5" showButton="0"/>
    <filterColumn colId="6" showButton="0"/>
  </autoFilter>
  <sortState ref="A5:I123">
    <sortCondition ref="B4"/>
  </sortState>
  <mergeCells count="1">
    <mergeCell ref="C1:H1"/>
  </mergeCells>
  <pageMargins left="0.511811024" right="0.511811024" top="0.78740157499999996" bottom="0.78740157499999996" header="0.31496062000000002" footer="0.31496062000000002"/>
  <pageSetup paperSize="9" orientation="portrait" horizontalDpi="360" verticalDpi="36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61"/>
  <sheetViews>
    <sheetView topLeftCell="C55" zoomScale="86" workbookViewId="0">
      <selection activeCell="Q7" sqref="Q7"/>
    </sheetView>
  </sheetViews>
  <sheetFormatPr defaultRowHeight="14.4" x14ac:dyDescent="0.3"/>
  <cols>
    <col min="1" max="1" width="3" style="40" bestFit="1" customWidth="1"/>
    <col min="2" max="2" width="36.44140625" style="7" customWidth="1"/>
    <col min="3" max="3" width="29.109375" style="7" customWidth="1"/>
    <col min="4" max="4" width="21.88671875" style="6" bestFit="1" customWidth="1"/>
    <col min="5" max="5" width="26.21875" style="6" bestFit="1" customWidth="1"/>
    <col min="6" max="6" width="8.109375" style="6" bestFit="1" customWidth="1"/>
    <col min="7" max="7" width="7" style="6" customWidth="1"/>
    <col min="8" max="8" width="7.77734375" style="6" customWidth="1"/>
    <col min="9" max="14" width="8.88671875" style="6"/>
    <col min="15" max="15" width="30.44140625" style="6" customWidth="1"/>
    <col min="16" max="16" width="8.88671875" style="6"/>
    <col min="17" max="17" width="24.44140625" style="6" customWidth="1"/>
  </cols>
  <sheetData>
    <row r="1" spans="1:17" x14ac:dyDescent="0.3">
      <c r="F1" s="83" t="s">
        <v>900</v>
      </c>
      <c r="G1" s="84"/>
      <c r="H1" s="85"/>
      <c r="K1" s="83" t="s">
        <v>901</v>
      </c>
      <c r="L1" s="84"/>
      <c r="M1" s="85"/>
    </row>
    <row r="2" spans="1:17" x14ac:dyDescent="0.3">
      <c r="A2" s="40" t="s">
        <v>10</v>
      </c>
      <c r="B2" s="37" t="s">
        <v>898</v>
      </c>
      <c r="C2" s="37" t="s">
        <v>11</v>
      </c>
      <c r="D2" s="37" t="s">
        <v>899</v>
      </c>
      <c r="E2" s="5" t="s">
        <v>902</v>
      </c>
      <c r="F2" s="5" t="s">
        <v>903</v>
      </c>
      <c r="G2" s="5" t="s">
        <v>904</v>
      </c>
      <c r="H2" s="5" t="s">
        <v>905</v>
      </c>
      <c r="I2" s="5"/>
      <c r="K2" s="5" t="s">
        <v>903</v>
      </c>
      <c r="L2" s="5" t="s">
        <v>904</v>
      </c>
      <c r="M2" s="5" t="s">
        <v>905</v>
      </c>
      <c r="O2" s="86" t="s">
        <v>910</v>
      </c>
      <c r="P2" s="87"/>
      <c r="Q2" s="86" t="s">
        <v>911</v>
      </c>
    </row>
    <row r="3" spans="1:17" ht="26.4" x14ac:dyDescent="0.3">
      <c r="A3" s="29">
        <v>1</v>
      </c>
      <c r="B3" s="29" t="s">
        <v>20</v>
      </c>
      <c r="C3" s="28" t="s">
        <v>256</v>
      </c>
      <c r="D3" s="26" t="s">
        <v>582</v>
      </c>
      <c r="E3" s="6" t="s">
        <v>984</v>
      </c>
      <c r="F3" s="8">
        <v>179</v>
      </c>
      <c r="G3" s="6">
        <v>250</v>
      </c>
      <c r="H3" s="6">
        <v>27</v>
      </c>
      <c r="I3" s="88"/>
      <c r="J3" s="88"/>
      <c r="K3" s="6">
        <v>442</v>
      </c>
      <c r="L3" s="6">
        <v>593</v>
      </c>
      <c r="M3" s="6">
        <v>176</v>
      </c>
    </row>
    <row r="4" spans="1:17" ht="39.6" x14ac:dyDescent="0.3">
      <c r="A4" s="29">
        <v>2</v>
      </c>
      <c r="B4" s="29" t="s">
        <v>473</v>
      </c>
      <c r="C4" s="28" t="s">
        <v>263</v>
      </c>
      <c r="D4" s="26" t="s">
        <v>585</v>
      </c>
      <c r="E4" s="44" t="s">
        <v>946</v>
      </c>
      <c r="F4" s="44">
        <v>233</v>
      </c>
      <c r="G4" s="44">
        <v>450</v>
      </c>
      <c r="H4" s="44">
        <v>223</v>
      </c>
      <c r="K4" s="44">
        <v>132</v>
      </c>
      <c r="L4" s="44">
        <v>346</v>
      </c>
      <c r="M4" s="44">
        <v>171</v>
      </c>
    </row>
    <row r="5" spans="1:17" ht="26.4" x14ac:dyDescent="0.3">
      <c r="A5" s="29">
        <v>3</v>
      </c>
      <c r="B5" s="29" t="s">
        <v>601</v>
      </c>
      <c r="C5" s="28" t="s">
        <v>602</v>
      </c>
      <c r="D5" s="26" t="s">
        <v>603</v>
      </c>
      <c r="E5" s="89" t="s">
        <v>906</v>
      </c>
      <c r="F5" s="90">
        <v>34</v>
      </c>
      <c r="G5" s="90">
        <v>40</v>
      </c>
      <c r="H5" s="90">
        <v>17</v>
      </c>
      <c r="I5" s="91"/>
      <c r="J5" s="92"/>
      <c r="K5" s="93">
        <v>48</v>
      </c>
      <c r="L5" s="93">
        <v>129</v>
      </c>
      <c r="M5" s="93">
        <v>40</v>
      </c>
      <c r="N5" s="87"/>
      <c r="O5" s="93" t="s">
        <v>907</v>
      </c>
      <c r="P5" s="87"/>
      <c r="Q5" s="93" t="s">
        <v>908</v>
      </c>
    </row>
    <row r="6" spans="1:17" ht="25.2" customHeight="1" x14ac:dyDescent="0.3">
      <c r="A6" s="29"/>
      <c r="B6" s="29"/>
      <c r="C6" s="28"/>
      <c r="D6" s="26" t="s">
        <v>603</v>
      </c>
      <c r="E6" s="89" t="s">
        <v>909</v>
      </c>
      <c r="F6" s="90">
        <v>57</v>
      </c>
      <c r="G6" s="90">
        <v>86</v>
      </c>
      <c r="H6" s="90">
        <v>44</v>
      </c>
      <c r="I6" s="91"/>
      <c r="J6" s="92"/>
      <c r="K6" s="94"/>
      <c r="L6" s="94"/>
      <c r="M6" s="94"/>
      <c r="N6" s="87"/>
      <c r="O6" s="87"/>
      <c r="P6" s="87"/>
      <c r="Q6" s="87"/>
    </row>
    <row r="7" spans="1:17" ht="26.4" x14ac:dyDescent="0.3">
      <c r="A7" s="29">
        <v>4</v>
      </c>
      <c r="B7" s="29" t="s">
        <v>100</v>
      </c>
      <c r="C7" s="28" t="s">
        <v>199</v>
      </c>
      <c r="D7" s="26" t="s">
        <v>568</v>
      </c>
      <c r="E7" s="44" t="s">
        <v>982</v>
      </c>
      <c r="F7" s="44">
        <v>28</v>
      </c>
      <c r="G7" s="44">
        <v>30</v>
      </c>
      <c r="H7" s="44">
        <v>13</v>
      </c>
      <c r="K7" s="44">
        <v>16</v>
      </c>
      <c r="L7" s="44">
        <v>56</v>
      </c>
      <c r="M7" s="44">
        <v>14</v>
      </c>
    </row>
    <row r="8" spans="1:17" ht="24.6" customHeight="1" x14ac:dyDescent="0.3">
      <c r="A8" s="29"/>
      <c r="B8" s="29"/>
      <c r="C8" s="28"/>
      <c r="D8" s="26" t="s">
        <v>568</v>
      </c>
      <c r="E8" s="44" t="s">
        <v>983</v>
      </c>
      <c r="F8" s="44">
        <v>12</v>
      </c>
      <c r="G8" s="44">
        <v>29</v>
      </c>
      <c r="H8" s="44">
        <v>13</v>
      </c>
    </row>
    <row r="9" spans="1:17" ht="26.4" x14ac:dyDescent="0.3">
      <c r="A9" s="29">
        <v>5</v>
      </c>
      <c r="B9" s="29" t="s">
        <v>50</v>
      </c>
      <c r="C9" s="28" t="s">
        <v>133</v>
      </c>
      <c r="D9" s="26" t="s">
        <v>543</v>
      </c>
      <c r="E9" s="89" t="s">
        <v>906</v>
      </c>
      <c r="F9" s="44">
        <v>63</v>
      </c>
      <c r="G9" s="44">
        <v>77</v>
      </c>
      <c r="H9" s="44">
        <v>28</v>
      </c>
      <c r="K9" s="44">
        <v>191</v>
      </c>
      <c r="L9" s="44">
        <v>294</v>
      </c>
      <c r="M9" s="44">
        <v>118</v>
      </c>
    </row>
    <row r="10" spans="1:17" ht="52.8" x14ac:dyDescent="0.3">
      <c r="A10" s="29">
        <v>6</v>
      </c>
      <c r="B10" s="29" t="s">
        <v>128</v>
      </c>
      <c r="C10" s="28" t="s">
        <v>161</v>
      </c>
      <c r="D10" s="26" t="s">
        <v>985</v>
      </c>
      <c r="E10" s="89" t="s">
        <v>906</v>
      </c>
      <c r="F10" s="44">
        <v>3</v>
      </c>
      <c r="G10" s="44">
        <v>10</v>
      </c>
      <c r="H10" s="44">
        <v>6</v>
      </c>
      <c r="K10" s="44">
        <v>160</v>
      </c>
      <c r="L10" s="44">
        <v>205</v>
      </c>
      <c r="M10" s="44">
        <v>83</v>
      </c>
      <c r="O10" s="6" t="s">
        <v>981</v>
      </c>
    </row>
    <row r="11" spans="1:17" ht="37.200000000000003" customHeight="1" x14ac:dyDescent="0.3">
      <c r="A11" s="29"/>
      <c r="B11" s="29"/>
      <c r="C11" s="28"/>
      <c r="D11" s="26" t="s">
        <v>985</v>
      </c>
      <c r="E11" s="44" t="s">
        <v>956</v>
      </c>
      <c r="F11" s="44">
        <v>32</v>
      </c>
      <c r="G11" s="44">
        <v>46</v>
      </c>
      <c r="H11" s="44">
        <v>26</v>
      </c>
      <c r="K11" s="49"/>
      <c r="L11" s="49"/>
      <c r="M11" s="49"/>
    </row>
    <row r="12" spans="1:17" ht="52.8" x14ac:dyDescent="0.3">
      <c r="A12" s="29">
        <v>7</v>
      </c>
      <c r="B12" s="29" t="s">
        <v>621</v>
      </c>
      <c r="C12" s="28" t="s">
        <v>622</v>
      </c>
      <c r="D12" s="26" t="s">
        <v>623</v>
      </c>
      <c r="E12" s="93" t="s">
        <v>912</v>
      </c>
      <c r="F12" s="90">
        <v>1</v>
      </c>
      <c r="G12" s="90">
        <v>3</v>
      </c>
      <c r="H12" s="90">
        <v>1</v>
      </c>
      <c r="I12" s="91"/>
      <c r="J12" s="92"/>
      <c r="K12" s="93">
        <v>30</v>
      </c>
      <c r="L12" s="93">
        <v>32</v>
      </c>
      <c r="M12" s="93">
        <v>10</v>
      </c>
      <c r="N12" s="87"/>
      <c r="O12" s="93" t="s">
        <v>913</v>
      </c>
      <c r="P12" s="87"/>
      <c r="Q12" s="93" t="s">
        <v>914</v>
      </c>
    </row>
    <row r="13" spans="1:17" ht="39.6" x14ac:dyDescent="0.3">
      <c r="A13" s="29">
        <v>8</v>
      </c>
      <c r="B13" s="29" t="s">
        <v>114</v>
      </c>
      <c r="C13" s="28" t="s">
        <v>182</v>
      </c>
      <c r="D13" s="26" t="s">
        <v>565</v>
      </c>
      <c r="E13" s="44" t="s">
        <v>946</v>
      </c>
      <c r="F13" s="44">
        <v>43</v>
      </c>
      <c r="G13" s="44">
        <v>56</v>
      </c>
      <c r="H13" s="44">
        <v>32</v>
      </c>
      <c r="K13" s="44">
        <v>42</v>
      </c>
      <c r="L13" s="44">
        <v>36</v>
      </c>
      <c r="M13" s="44">
        <v>11</v>
      </c>
      <c r="O13" s="93" t="s">
        <v>913</v>
      </c>
    </row>
    <row r="14" spans="1:17" ht="39.6" x14ac:dyDescent="0.3">
      <c r="A14" s="29">
        <v>9</v>
      </c>
      <c r="B14" s="29" t="s">
        <v>44</v>
      </c>
      <c r="C14" s="28" t="s">
        <v>137</v>
      </c>
      <c r="D14" s="26" t="s">
        <v>546</v>
      </c>
      <c r="E14" s="44" t="s">
        <v>980</v>
      </c>
      <c r="F14" s="44">
        <v>89</v>
      </c>
      <c r="G14" s="44">
        <v>153</v>
      </c>
      <c r="H14" s="44">
        <v>63</v>
      </c>
      <c r="K14" s="44">
        <v>92</v>
      </c>
      <c r="L14" s="44">
        <v>149</v>
      </c>
      <c r="M14" s="44">
        <v>51</v>
      </c>
    </row>
    <row r="15" spans="1:17" ht="39.6" x14ac:dyDescent="0.3">
      <c r="A15" s="29">
        <v>10</v>
      </c>
      <c r="B15" s="29" t="s">
        <v>31</v>
      </c>
      <c r="C15" s="28" t="s">
        <v>170</v>
      </c>
      <c r="D15" s="26" t="s">
        <v>563</v>
      </c>
      <c r="E15" s="44" t="s">
        <v>946</v>
      </c>
      <c r="F15" s="44">
        <v>193</v>
      </c>
      <c r="G15" s="44">
        <v>263</v>
      </c>
      <c r="H15" s="44">
        <v>30</v>
      </c>
      <c r="K15" s="44">
        <v>440</v>
      </c>
      <c r="L15" s="44">
        <v>586</v>
      </c>
      <c r="M15" s="44">
        <v>171</v>
      </c>
    </row>
    <row r="16" spans="1:17" ht="26.4" x14ac:dyDescent="0.3">
      <c r="A16" s="29">
        <v>11</v>
      </c>
      <c r="B16" s="29" t="s">
        <v>35</v>
      </c>
      <c r="C16" s="28" t="s">
        <v>142</v>
      </c>
      <c r="D16" s="26" t="s">
        <v>881</v>
      </c>
      <c r="E16" s="44" t="s">
        <v>922</v>
      </c>
      <c r="F16" s="44">
        <v>55</v>
      </c>
      <c r="G16" s="44">
        <v>65</v>
      </c>
      <c r="H16" s="44">
        <v>35</v>
      </c>
      <c r="K16" s="44">
        <v>49</v>
      </c>
      <c r="L16" s="44">
        <v>149</v>
      </c>
      <c r="M16" s="44">
        <v>42</v>
      </c>
    </row>
    <row r="17" spans="1:17" ht="41.4" x14ac:dyDescent="0.3">
      <c r="A17" s="50">
        <v>12</v>
      </c>
      <c r="B17" s="23" t="s">
        <v>48</v>
      </c>
      <c r="C17" s="43" t="s">
        <v>217</v>
      </c>
      <c r="D17" s="43" t="s">
        <v>978</v>
      </c>
      <c r="E17" s="95" t="s">
        <v>984</v>
      </c>
      <c r="F17" s="44">
        <v>14</v>
      </c>
      <c r="G17" s="44">
        <v>36</v>
      </c>
      <c r="H17" s="44">
        <v>24</v>
      </c>
      <c r="K17" s="44">
        <v>49</v>
      </c>
      <c r="L17" s="44">
        <v>149</v>
      </c>
      <c r="M17" s="44">
        <v>42</v>
      </c>
      <c r="O17" s="96" t="s">
        <v>987</v>
      </c>
    </row>
    <row r="18" spans="1:17" ht="33.6" customHeight="1" x14ac:dyDescent="0.3">
      <c r="A18" s="50"/>
      <c r="B18" s="50"/>
      <c r="C18" s="51"/>
      <c r="D18" s="43" t="s">
        <v>978</v>
      </c>
      <c r="E18" s="44" t="s">
        <v>986</v>
      </c>
      <c r="F18" s="44">
        <v>32</v>
      </c>
      <c r="G18" s="44">
        <v>32</v>
      </c>
      <c r="H18" s="44">
        <v>17</v>
      </c>
      <c r="K18" s="44"/>
      <c r="L18" s="44"/>
      <c r="M18" s="44"/>
    </row>
    <row r="19" spans="1:17" ht="26.4" x14ac:dyDescent="0.3">
      <c r="A19" s="29">
        <v>13</v>
      </c>
      <c r="B19" s="29" t="s">
        <v>66</v>
      </c>
      <c r="C19" s="28" t="s">
        <v>255</v>
      </c>
      <c r="D19" s="26" t="s">
        <v>581</v>
      </c>
      <c r="E19" s="44" t="s">
        <v>972</v>
      </c>
      <c r="F19" s="44">
        <v>41</v>
      </c>
      <c r="G19" s="44">
        <v>73</v>
      </c>
      <c r="H19" s="44">
        <v>40</v>
      </c>
      <c r="K19" s="44">
        <v>106</v>
      </c>
      <c r="L19" s="44">
        <v>175</v>
      </c>
      <c r="M19" s="44">
        <v>62</v>
      </c>
    </row>
    <row r="20" spans="1:17" ht="27" customHeight="1" x14ac:dyDescent="0.3">
      <c r="A20" s="29"/>
      <c r="B20" s="29"/>
      <c r="C20" s="28"/>
      <c r="D20" s="26" t="s">
        <v>581</v>
      </c>
      <c r="E20" s="44" t="s">
        <v>975</v>
      </c>
      <c r="F20" s="44">
        <v>37</v>
      </c>
      <c r="G20" s="44">
        <v>66</v>
      </c>
      <c r="H20" s="44">
        <v>16</v>
      </c>
    </row>
    <row r="21" spans="1:17" ht="21.6" customHeight="1" x14ac:dyDescent="0.3">
      <c r="A21" s="29"/>
      <c r="B21" s="29"/>
      <c r="C21" s="28"/>
      <c r="D21" s="26" t="s">
        <v>581</v>
      </c>
      <c r="E21" s="44" t="s">
        <v>973</v>
      </c>
      <c r="F21" s="44">
        <v>46</v>
      </c>
      <c r="G21" s="44">
        <v>56</v>
      </c>
      <c r="H21" s="44">
        <v>10</v>
      </c>
      <c r="K21" s="44">
        <v>140</v>
      </c>
      <c r="L21" s="44">
        <v>176</v>
      </c>
      <c r="M21" s="44">
        <v>38</v>
      </c>
    </row>
    <row r="22" spans="1:17" ht="21.6" customHeight="1" x14ac:dyDescent="0.3">
      <c r="A22" s="29"/>
      <c r="B22" s="29"/>
      <c r="C22" s="28"/>
      <c r="D22" s="26" t="s">
        <v>581</v>
      </c>
      <c r="E22" s="44" t="s">
        <v>976</v>
      </c>
      <c r="F22" s="44">
        <v>46</v>
      </c>
      <c r="G22" s="44">
        <v>54</v>
      </c>
      <c r="H22" s="44">
        <v>5</v>
      </c>
    </row>
    <row r="23" spans="1:17" ht="27" customHeight="1" x14ac:dyDescent="0.3">
      <c r="A23" s="29"/>
      <c r="B23" s="29"/>
      <c r="C23" s="28"/>
      <c r="D23" s="26" t="s">
        <v>581</v>
      </c>
      <c r="E23" s="44" t="s">
        <v>974</v>
      </c>
      <c r="F23" s="44">
        <v>8</v>
      </c>
      <c r="G23" s="44">
        <v>10</v>
      </c>
      <c r="H23" s="44">
        <v>0</v>
      </c>
      <c r="K23" s="44">
        <v>39</v>
      </c>
      <c r="L23" s="44">
        <v>46</v>
      </c>
      <c r="M23" s="44">
        <v>26</v>
      </c>
    </row>
    <row r="24" spans="1:17" ht="27" customHeight="1" x14ac:dyDescent="0.3">
      <c r="A24" s="29"/>
      <c r="B24" s="29"/>
      <c r="C24" s="28"/>
      <c r="D24" s="26" t="s">
        <v>581</v>
      </c>
      <c r="E24" s="44" t="s">
        <v>977</v>
      </c>
      <c r="F24" s="44">
        <v>43</v>
      </c>
      <c r="G24" s="44">
        <v>68</v>
      </c>
      <c r="H24" s="44">
        <v>14</v>
      </c>
    </row>
    <row r="25" spans="1:17" ht="39.6" x14ac:dyDescent="0.3">
      <c r="A25" s="29">
        <v>14</v>
      </c>
      <c r="B25" s="29" t="s">
        <v>648</v>
      </c>
      <c r="C25" s="28" t="s">
        <v>145</v>
      </c>
      <c r="D25" s="26" t="s">
        <v>551</v>
      </c>
      <c r="E25" s="93" t="s">
        <v>915</v>
      </c>
      <c r="F25" s="89">
        <v>76</v>
      </c>
      <c r="G25" s="89">
        <v>97</v>
      </c>
      <c r="H25" s="89">
        <v>32</v>
      </c>
      <c r="I25" s="91"/>
      <c r="J25" s="92"/>
      <c r="K25" s="93">
        <v>207</v>
      </c>
      <c r="L25" s="93">
        <v>282</v>
      </c>
      <c r="M25" s="93">
        <v>79</v>
      </c>
      <c r="N25" s="87"/>
      <c r="O25" s="93" t="s">
        <v>916</v>
      </c>
      <c r="P25" s="87"/>
      <c r="Q25" s="93" t="s">
        <v>908</v>
      </c>
    </row>
    <row r="26" spans="1:17" ht="34.200000000000003" customHeight="1" x14ac:dyDescent="0.3">
      <c r="A26" s="29"/>
      <c r="B26" s="29"/>
      <c r="C26" s="28"/>
      <c r="D26" s="26" t="s">
        <v>551</v>
      </c>
      <c r="E26" s="93" t="s">
        <v>917</v>
      </c>
      <c r="F26" s="89">
        <v>141</v>
      </c>
      <c r="G26" s="89">
        <v>198</v>
      </c>
      <c r="H26" s="89">
        <v>40</v>
      </c>
      <c r="I26" s="91"/>
      <c r="J26" s="92"/>
      <c r="K26" s="93"/>
      <c r="L26" s="93"/>
      <c r="M26" s="93"/>
      <c r="N26" s="87"/>
      <c r="O26" s="87"/>
      <c r="P26" s="87"/>
      <c r="Q26" s="87"/>
    </row>
    <row r="27" spans="1:17" ht="34.799999999999997" customHeight="1" x14ac:dyDescent="0.3">
      <c r="A27" s="29"/>
      <c r="B27" s="29"/>
      <c r="C27" s="28"/>
      <c r="D27" s="26" t="s">
        <v>551</v>
      </c>
      <c r="E27" s="93" t="s">
        <v>918</v>
      </c>
      <c r="F27" s="89">
        <v>107</v>
      </c>
      <c r="G27" s="89">
        <v>144</v>
      </c>
      <c r="H27" s="89">
        <v>53</v>
      </c>
      <c r="I27" s="91"/>
      <c r="J27" s="92"/>
      <c r="K27" s="93"/>
      <c r="L27" s="93"/>
      <c r="M27" s="93"/>
      <c r="N27" s="87"/>
      <c r="O27" s="87"/>
      <c r="P27" s="87"/>
      <c r="Q27" s="87"/>
    </row>
    <row r="28" spans="1:17" ht="26.4" x14ac:dyDescent="0.3">
      <c r="A28" s="29">
        <v>15</v>
      </c>
      <c r="B28" s="29" t="s">
        <v>657</v>
      </c>
      <c r="C28" s="28" t="s">
        <v>141</v>
      </c>
      <c r="D28" s="26" t="s">
        <v>550</v>
      </c>
      <c r="E28" s="89" t="s">
        <v>391</v>
      </c>
      <c r="F28" s="89">
        <v>20</v>
      </c>
      <c r="G28" s="89">
        <v>26</v>
      </c>
      <c r="H28" s="89">
        <v>14</v>
      </c>
      <c r="I28" s="91"/>
      <c r="J28" s="92"/>
      <c r="K28" s="93">
        <v>70</v>
      </c>
      <c r="L28" s="93">
        <v>103</v>
      </c>
      <c r="M28" s="93">
        <v>43</v>
      </c>
      <c r="N28" s="87"/>
      <c r="O28" s="87"/>
      <c r="P28" s="87"/>
      <c r="Q28" s="93" t="s">
        <v>919</v>
      </c>
    </row>
    <row r="29" spans="1:17" ht="52.8" x14ac:dyDescent="0.3">
      <c r="A29" s="29">
        <v>16</v>
      </c>
      <c r="B29" s="29" t="s">
        <v>55</v>
      </c>
      <c r="C29" s="28" t="s">
        <v>507</v>
      </c>
      <c r="D29" s="26" t="s">
        <v>569</v>
      </c>
      <c r="E29" s="6" t="s">
        <v>968</v>
      </c>
      <c r="F29" s="97">
        <v>59</v>
      </c>
      <c r="G29" s="97">
        <v>109</v>
      </c>
      <c r="H29" s="97">
        <v>25</v>
      </c>
      <c r="K29" s="44">
        <v>98</v>
      </c>
      <c r="L29" s="44">
        <v>126</v>
      </c>
      <c r="M29" s="44">
        <v>26</v>
      </c>
    </row>
    <row r="30" spans="1:17" ht="52.8" x14ac:dyDescent="0.3">
      <c r="A30" s="29">
        <v>17</v>
      </c>
      <c r="B30" s="29" t="s">
        <v>668</v>
      </c>
      <c r="C30" s="28" t="s">
        <v>159</v>
      </c>
      <c r="D30" s="26" t="s">
        <v>556</v>
      </c>
      <c r="E30" s="89" t="s">
        <v>920</v>
      </c>
      <c r="F30" s="89">
        <v>67</v>
      </c>
      <c r="G30" s="89">
        <v>76</v>
      </c>
      <c r="H30" s="89">
        <v>18</v>
      </c>
      <c r="I30" s="91"/>
      <c r="J30" s="92"/>
      <c r="K30" s="93">
        <v>446</v>
      </c>
      <c r="L30" s="93">
        <v>602</v>
      </c>
      <c r="M30" s="93">
        <v>154</v>
      </c>
      <c r="N30" s="87"/>
      <c r="O30" s="93" t="s">
        <v>916</v>
      </c>
      <c r="P30" s="87"/>
      <c r="Q30" s="87"/>
    </row>
    <row r="31" spans="1:17" ht="26.4" x14ac:dyDescent="0.3">
      <c r="A31" s="29">
        <v>18</v>
      </c>
      <c r="B31" s="29" t="s">
        <v>674</v>
      </c>
      <c r="C31" s="28" t="s">
        <v>134</v>
      </c>
      <c r="D31" s="26" t="s">
        <v>545</v>
      </c>
      <c r="E31" s="89" t="s">
        <v>921</v>
      </c>
      <c r="F31" s="89">
        <v>44</v>
      </c>
      <c r="G31" s="89">
        <v>40</v>
      </c>
      <c r="H31" s="89">
        <v>16</v>
      </c>
      <c r="I31" s="91"/>
      <c r="J31" s="92"/>
      <c r="K31" s="93">
        <v>33</v>
      </c>
      <c r="L31" s="93">
        <v>50</v>
      </c>
      <c r="M31" s="93">
        <v>17</v>
      </c>
      <c r="N31" s="20"/>
      <c r="O31" s="93" t="s">
        <v>907</v>
      </c>
      <c r="P31" s="20"/>
      <c r="Q31" s="93" t="s">
        <v>908</v>
      </c>
    </row>
    <row r="32" spans="1:17" ht="26.4" x14ac:dyDescent="0.3">
      <c r="A32" s="29">
        <v>19</v>
      </c>
      <c r="B32" s="29" t="s">
        <v>681</v>
      </c>
      <c r="C32" s="28" t="s">
        <v>682</v>
      </c>
      <c r="D32" s="26" t="s">
        <v>683</v>
      </c>
      <c r="E32" s="44" t="s">
        <v>971</v>
      </c>
      <c r="F32" s="97">
        <v>4</v>
      </c>
      <c r="G32" s="97">
        <v>11</v>
      </c>
      <c r="H32" s="97">
        <v>8</v>
      </c>
      <c r="K32" s="44">
        <v>1</v>
      </c>
      <c r="L32" s="44">
        <v>15</v>
      </c>
      <c r="M32" s="44">
        <v>9</v>
      </c>
    </row>
    <row r="33" spans="1:17" ht="39.6" x14ac:dyDescent="0.3">
      <c r="A33" s="29">
        <v>20</v>
      </c>
      <c r="B33" s="30" t="s">
        <v>442</v>
      </c>
      <c r="C33" s="24" t="s">
        <v>186</v>
      </c>
      <c r="D33" s="24" t="s">
        <v>697</v>
      </c>
      <c r="E33" s="93" t="s">
        <v>922</v>
      </c>
      <c r="F33" s="89">
        <v>4</v>
      </c>
      <c r="G33" s="89">
        <v>20</v>
      </c>
      <c r="H33" s="89">
        <v>13</v>
      </c>
      <c r="I33" s="91"/>
      <c r="J33" s="92"/>
      <c r="K33" s="93">
        <v>1</v>
      </c>
      <c r="L33" s="93">
        <v>32</v>
      </c>
      <c r="M33" s="93">
        <v>4</v>
      </c>
      <c r="N33" s="20"/>
      <c r="O33" s="20"/>
      <c r="P33" s="20"/>
      <c r="Q33" s="20"/>
    </row>
    <row r="34" spans="1:17" ht="39.6" x14ac:dyDescent="0.3">
      <c r="A34" s="29">
        <v>21</v>
      </c>
      <c r="B34" s="30" t="s">
        <v>710</v>
      </c>
      <c r="C34" s="24" t="s">
        <v>711</v>
      </c>
      <c r="D34" s="24" t="s">
        <v>712</v>
      </c>
      <c r="E34" s="89" t="s">
        <v>923</v>
      </c>
      <c r="F34" s="89">
        <v>52</v>
      </c>
      <c r="G34" s="89">
        <v>76</v>
      </c>
      <c r="H34" s="89">
        <v>22</v>
      </c>
      <c r="I34" s="91"/>
      <c r="J34" s="92"/>
      <c r="K34" s="93">
        <v>110</v>
      </c>
      <c r="L34" s="93">
        <v>186</v>
      </c>
      <c r="M34" s="93">
        <v>65</v>
      </c>
      <c r="N34" s="20"/>
      <c r="O34" s="93" t="s">
        <v>907</v>
      </c>
      <c r="P34" s="20"/>
      <c r="Q34" s="20"/>
    </row>
    <row r="35" spans="1:17" ht="52.8" x14ac:dyDescent="0.3">
      <c r="A35" s="29">
        <v>22</v>
      </c>
      <c r="B35" s="30" t="s">
        <v>714</v>
      </c>
      <c r="C35" s="24" t="s">
        <v>715</v>
      </c>
      <c r="D35" s="24" t="s">
        <v>716</v>
      </c>
      <c r="E35" s="6" t="s">
        <v>946</v>
      </c>
      <c r="F35" s="97">
        <v>33</v>
      </c>
      <c r="G35" s="97">
        <v>56</v>
      </c>
      <c r="H35" s="97">
        <v>22</v>
      </c>
      <c r="K35" s="98">
        <v>48</v>
      </c>
      <c r="L35" s="98">
        <v>65</v>
      </c>
      <c r="M35" s="98">
        <v>32</v>
      </c>
    </row>
    <row r="36" spans="1:17" ht="26.4" x14ac:dyDescent="0.3">
      <c r="A36" s="29">
        <v>23</v>
      </c>
      <c r="B36" s="30" t="s">
        <v>720</v>
      </c>
      <c r="C36" s="24" t="s">
        <v>721</v>
      </c>
      <c r="D36" s="24" t="s">
        <v>722</v>
      </c>
      <c r="E36" s="89" t="s">
        <v>924</v>
      </c>
      <c r="F36" s="89">
        <v>18</v>
      </c>
      <c r="G36" s="89">
        <v>86</v>
      </c>
      <c r="H36" s="89">
        <v>52</v>
      </c>
      <c r="I36" s="91"/>
      <c r="J36" s="92"/>
      <c r="K36" s="121">
        <v>878</v>
      </c>
      <c r="L36" s="122"/>
      <c r="M36" s="93">
        <v>313</v>
      </c>
      <c r="N36" s="20"/>
      <c r="O36" s="20"/>
      <c r="P36" s="20"/>
      <c r="Q36" s="20"/>
    </row>
    <row r="37" spans="1:17" ht="39.6" x14ac:dyDescent="0.3">
      <c r="A37" s="29">
        <v>24</v>
      </c>
      <c r="B37" s="30" t="s">
        <v>732</v>
      </c>
      <c r="C37" s="24" t="s">
        <v>733</v>
      </c>
      <c r="D37" s="24" t="s">
        <v>734</v>
      </c>
      <c r="E37" s="89" t="s">
        <v>925</v>
      </c>
      <c r="F37" s="89">
        <v>38</v>
      </c>
      <c r="G37" s="89">
        <v>68</v>
      </c>
      <c r="H37" s="89">
        <v>29</v>
      </c>
      <c r="I37" s="91"/>
      <c r="J37" s="92"/>
      <c r="K37" s="93">
        <v>47</v>
      </c>
      <c r="L37" s="93">
        <v>125</v>
      </c>
      <c r="M37" s="93">
        <v>71</v>
      </c>
      <c r="N37" s="20"/>
      <c r="O37" s="93" t="s">
        <v>907</v>
      </c>
      <c r="P37" s="20"/>
      <c r="Q37" s="20"/>
    </row>
    <row r="38" spans="1:17" ht="39.6" x14ac:dyDescent="0.3">
      <c r="A38" s="29">
        <v>25</v>
      </c>
      <c r="B38" s="30" t="s">
        <v>736</v>
      </c>
      <c r="C38" s="24" t="s">
        <v>139</v>
      </c>
      <c r="D38" s="24" t="s">
        <v>548</v>
      </c>
      <c r="E38" s="89" t="s">
        <v>926</v>
      </c>
      <c r="F38" s="89">
        <v>260</v>
      </c>
      <c r="G38" s="89">
        <v>528</v>
      </c>
      <c r="H38" s="89">
        <v>269</v>
      </c>
      <c r="I38" s="91"/>
      <c r="J38" s="92"/>
      <c r="K38" s="93">
        <v>170</v>
      </c>
      <c r="L38" s="93">
        <v>421</v>
      </c>
      <c r="M38" s="93">
        <v>219</v>
      </c>
      <c r="N38" s="20"/>
      <c r="O38" s="93" t="s">
        <v>907</v>
      </c>
      <c r="P38" s="20"/>
      <c r="Q38" s="20"/>
    </row>
    <row r="39" spans="1:17" ht="26.4" x14ac:dyDescent="0.3">
      <c r="A39" s="29">
        <v>26</v>
      </c>
      <c r="B39" s="30" t="s">
        <v>738</v>
      </c>
      <c r="C39" s="24" t="s">
        <v>739</v>
      </c>
      <c r="D39" s="24" t="s">
        <v>740</v>
      </c>
      <c r="E39" s="89" t="s">
        <v>927</v>
      </c>
      <c r="F39" s="89">
        <v>91</v>
      </c>
      <c r="G39" s="89">
        <v>72</v>
      </c>
      <c r="H39" s="89">
        <v>35</v>
      </c>
      <c r="I39" s="91"/>
      <c r="J39" s="92"/>
      <c r="K39" s="93">
        <v>64</v>
      </c>
      <c r="L39" s="93">
        <v>104</v>
      </c>
      <c r="M39" s="93">
        <v>38</v>
      </c>
      <c r="N39" s="20"/>
      <c r="O39" s="20"/>
      <c r="P39" s="20"/>
      <c r="Q39" s="20"/>
    </row>
    <row r="40" spans="1:17" ht="26.4" x14ac:dyDescent="0.3">
      <c r="A40" s="29">
        <v>27</v>
      </c>
      <c r="B40" s="30" t="s">
        <v>29</v>
      </c>
      <c r="C40" s="24" t="s">
        <v>321</v>
      </c>
      <c r="D40" s="45" t="s">
        <v>544</v>
      </c>
      <c r="E40" s="44" t="s">
        <v>967</v>
      </c>
      <c r="F40" s="97">
        <v>14</v>
      </c>
      <c r="G40" s="97">
        <v>23</v>
      </c>
      <c r="H40" s="97">
        <v>13</v>
      </c>
      <c r="K40" s="44">
        <v>35</v>
      </c>
      <c r="L40" s="44">
        <v>66</v>
      </c>
      <c r="M40" s="44">
        <v>22</v>
      </c>
    </row>
    <row r="41" spans="1:17" ht="19.8" customHeight="1" x14ac:dyDescent="0.3">
      <c r="A41" s="29"/>
      <c r="B41" s="30"/>
      <c r="C41" s="24"/>
      <c r="D41" s="45" t="s">
        <v>544</v>
      </c>
      <c r="E41" s="44" t="s">
        <v>909</v>
      </c>
      <c r="F41" s="97">
        <v>13</v>
      </c>
      <c r="G41" s="97">
        <v>30</v>
      </c>
      <c r="H41" s="97">
        <v>9</v>
      </c>
      <c r="K41" s="44"/>
      <c r="L41" s="44"/>
      <c r="M41" s="44"/>
    </row>
    <row r="42" spans="1:17" ht="39.6" x14ac:dyDescent="0.3">
      <c r="A42" s="29">
        <v>28</v>
      </c>
      <c r="B42" s="30" t="s">
        <v>754</v>
      </c>
      <c r="C42" s="24" t="s">
        <v>755</v>
      </c>
      <c r="D42" s="24" t="s">
        <v>756</v>
      </c>
      <c r="E42" s="89" t="s">
        <v>928</v>
      </c>
      <c r="F42" s="89">
        <v>67</v>
      </c>
      <c r="G42" s="89">
        <v>91</v>
      </c>
      <c r="H42" s="89">
        <v>20</v>
      </c>
      <c r="I42" s="91"/>
      <c r="J42" s="92"/>
      <c r="K42" s="93">
        <v>57</v>
      </c>
      <c r="L42" s="93">
        <v>110</v>
      </c>
      <c r="M42" s="93">
        <v>23</v>
      </c>
      <c r="N42" s="20"/>
      <c r="O42" s="93" t="s">
        <v>907</v>
      </c>
      <c r="P42" s="20"/>
      <c r="Q42" s="20"/>
    </row>
    <row r="43" spans="1:17" ht="39.6" x14ac:dyDescent="0.3">
      <c r="A43" s="29">
        <v>29</v>
      </c>
      <c r="B43" s="30" t="s">
        <v>759</v>
      </c>
      <c r="C43" s="24" t="s">
        <v>760</v>
      </c>
      <c r="D43" s="24" t="s">
        <v>761</v>
      </c>
      <c r="E43" s="89" t="s">
        <v>929</v>
      </c>
      <c r="F43" s="89">
        <v>17</v>
      </c>
      <c r="G43" s="89">
        <v>34</v>
      </c>
      <c r="H43" s="89">
        <v>9</v>
      </c>
      <c r="I43" s="91"/>
      <c r="J43" s="92"/>
      <c r="K43" s="93">
        <v>11</v>
      </c>
      <c r="L43" s="93">
        <v>31</v>
      </c>
      <c r="M43" s="93">
        <v>9</v>
      </c>
      <c r="N43" s="20"/>
      <c r="O43" s="20"/>
      <c r="P43" s="20"/>
      <c r="Q43" s="20"/>
    </row>
    <row r="44" spans="1:17" ht="26.4" x14ac:dyDescent="0.3">
      <c r="A44" s="29">
        <v>30</v>
      </c>
      <c r="B44" s="30" t="s">
        <v>765</v>
      </c>
      <c r="C44" s="24" t="s">
        <v>140</v>
      </c>
      <c r="D44" s="45" t="s">
        <v>549</v>
      </c>
      <c r="E44" s="97" t="s">
        <v>965</v>
      </c>
      <c r="F44" s="97">
        <v>33</v>
      </c>
      <c r="G44" s="97">
        <v>78</v>
      </c>
      <c r="H44" s="97">
        <v>23</v>
      </c>
      <c r="K44" s="44">
        <v>132</v>
      </c>
      <c r="L44" s="44">
        <v>346</v>
      </c>
      <c r="M44" s="44">
        <v>171</v>
      </c>
    </row>
    <row r="45" spans="1:17" x14ac:dyDescent="0.3">
      <c r="A45" s="29"/>
      <c r="B45" s="30"/>
      <c r="C45" s="24"/>
      <c r="D45" s="45" t="s">
        <v>549</v>
      </c>
      <c r="E45" s="97" t="s">
        <v>966</v>
      </c>
      <c r="F45" s="97">
        <v>38</v>
      </c>
      <c r="G45" s="97">
        <v>88</v>
      </c>
      <c r="H45" s="97">
        <v>39</v>
      </c>
      <c r="K45" s="44"/>
      <c r="L45" s="44"/>
      <c r="M45" s="44"/>
    </row>
    <row r="46" spans="1:17" ht="26.4" x14ac:dyDescent="0.3">
      <c r="A46" s="29">
        <v>31</v>
      </c>
      <c r="B46" s="30" t="s">
        <v>766</v>
      </c>
      <c r="C46" s="24" t="s">
        <v>767</v>
      </c>
      <c r="D46" s="24" t="s">
        <v>768</v>
      </c>
      <c r="E46" s="89" t="s">
        <v>930</v>
      </c>
      <c r="F46" s="89">
        <v>28</v>
      </c>
      <c r="G46" s="89">
        <v>20</v>
      </c>
      <c r="H46" s="89">
        <v>8</v>
      </c>
      <c r="I46" s="91"/>
      <c r="J46" s="92"/>
      <c r="K46" s="93">
        <v>70</v>
      </c>
      <c r="L46" s="93">
        <v>113</v>
      </c>
      <c r="M46" s="93">
        <v>38</v>
      </c>
      <c r="N46" s="20"/>
      <c r="O46" s="20"/>
      <c r="P46" s="20"/>
      <c r="Q46" s="20"/>
    </row>
    <row r="47" spans="1:17" ht="26.4" x14ac:dyDescent="0.3">
      <c r="A47" s="29">
        <v>32</v>
      </c>
      <c r="B47" s="30" t="s">
        <v>970</v>
      </c>
      <c r="C47" s="24" t="s">
        <v>773</v>
      </c>
      <c r="D47" s="24" t="s">
        <v>774</v>
      </c>
      <c r="E47" s="89" t="s">
        <v>931</v>
      </c>
      <c r="F47" s="89">
        <v>19</v>
      </c>
      <c r="G47" s="89">
        <v>27</v>
      </c>
      <c r="H47" s="89">
        <v>16</v>
      </c>
      <c r="I47" s="91"/>
      <c r="J47" s="92"/>
      <c r="K47" s="93">
        <v>27</v>
      </c>
      <c r="L47" s="93">
        <v>29</v>
      </c>
      <c r="M47" s="93">
        <v>16</v>
      </c>
      <c r="N47" s="20"/>
      <c r="O47" s="93" t="s">
        <v>907</v>
      </c>
      <c r="P47" s="20"/>
      <c r="Q47" s="20"/>
    </row>
    <row r="48" spans="1:17" ht="39.6" x14ac:dyDescent="0.3">
      <c r="A48" s="29">
        <v>33</v>
      </c>
      <c r="B48" s="35" t="s">
        <v>776</v>
      </c>
      <c r="C48" s="36" t="s">
        <v>244</v>
      </c>
      <c r="D48" s="36" t="s">
        <v>575</v>
      </c>
      <c r="E48" s="89" t="s">
        <v>932</v>
      </c>
      <c r="F48" s="89">
        <v>80</v>
      </c>
      <c r="G48" s="89">
        <v>96</v>
      </c>
      <c r="H48" s="89">
        <v>24</v>
      </c>
      <c r="I48" s="91"/>
      <c r="J48" s="92"/>
      <c r="K48" s="93">
        <v>140</v>
      </c>
      <c r="L48" s="93">
        <v>176</v>
      </c>
      <c r="M48" s="93">
        <v>38</v>
      </c>
      <c r="N48" s="8"/>
      <c r="O48" s="93" t="s">
        <v>907</v>
      </c>
      <c r="P48" s="8"/>
      <c r="Q48" s="8"/>
    </row>
    <row r="49" spans="1:17" ht="26.4" x14ac:dyDescent="0.3">
      <c r="A49" s="29">
        <v>34</v>
      </c>
      <c r="B49" s="29" t="s">
        <v>777</v>
      </c>
      <c r="C49" s="26" t="s">
        <v>778</v>
      </c>
      <c r="D49" s="26" t="s">
        <v>779</v>
      </c>
      <c r="E49" s="89" t="s">
        <v>933</v>
      </c>
      <c r="F49" s="89">
        <v>62</v>
      </c>
      <c r="G49" s="89">
        <v>76</v>
      </c>
      <c r="H49" s="89">
        <v>34</v>
      </c>
      <c r="I49" s="91"/>
      <c r="J49" s="92"/>
      <c r="K49" s="93">
        <v>140</v>
      </c>
      <c r="L49" s="93">
        <v>176</v>
      </c>
      <c r="M49" s="93">
        <v>38</v>
      </c>
      <c r="N49" s="8"/>
      <c r="O49" s="93" t="s">
        <v>907</v>
      </c>
      <c r="P49" s="8"/>
      <c r="Q49" s="8"/>
    </row>
    <row r="50" spans="1:17" ht="26.4" x14ac:dyDescent="0.3">
      <c r="A50" s="29">
        <v>35</v>
      </c>
      <c r="B50" s="42" t="s">
        <v>34</v>
      </c>
      <c r="C50" s="41" t="s">
        <v>468</v>
      </c>
      <c r="D50" s="46" t="s">
        <v>580</v>
      </c>
      <c r="E50" s="44" t="s">
        <v>917</v>
      </c>
      <c r="F50" s="97">
        <v>35</v>
      </c>
      <c r="G50" s="97">
        <v>26</v>
      </c>
      <c r="H50" s="97">
        <v>12</v>
      </c>
      <c r="K50" s="44">
        <v>47</v>
      </c>
      <c r="L50" s="44">
        <v>101</v>
      </c>
      <c r="M50" s="44">
        <v>33</v>
      </c>
    </row>
    <row r="51" spans="1:17" ht="22.8" customHeight="1" x14ac:dyDescent="0.3">
      <c r="A51" s="29"/>
      <c r="B51" s="42"/>
      <c r="C51" s="27"/>
      <c r="D51" s="46" t="s">
        <v>580</v>
      </c>
      <c r="E51" s="44" t="s">
        <v>963</v>
      </c>
      <c r="F51" s="97">
        <v>25</v>
      </c>
      <c r="G51" s="97">
        <v>6</v>
      </c>
      <c r="H51" s="97">
        <v>3</v>
      </c>
      <c r="K51" s="44"/>
      <c r="L51" s="44"/>
      <c r="M51" s="44"/>
    </row>
    <row r="52" spans="1:17" ht="25.8" customHeight="1" x14ac:dyDescent="0.3">
      <c r="A52" s="29"/>
      <c r="B52" s="42"/>
      <c r="C52" s="27"/>
      <c r="D52" s="46" t="s">
        <v>580</v>
      </c>
      <c r="E52" s="44" t="s">
        <v>918</v>
      </c>
      <c r="F52" s="97">
        <v>14</v>
      </c>
      <c r="G52" s="97">
        <v>7</v>
      </c>
      <c r="H52" s="97">
        <v>7</v>
      </c>
      <c r="K52" s="44"/>
      <c r="L52" s="44"/>
      <c r="M52" s="44"/>
    </row>
    <row r="53" spans="1:17" ht="26.4" x14ac:dyDescent="0.3">
      <c r="A53" s="29">
        <v>36</v>
      </c>
      <c r="B53" s="30" t="s">
        <v>793</v>
      </c>
      <c r="C53" s="27" t="s">
        <v>794</v>
      </c>
      <c r="D53" s="24" t="s">
        <v>795</v>
      </c>
      <c r="E53" s="89" t="s">
        <v>924</v>
      </c>
      <c r="F53" s="89">
        <v>24</v>
      </c>
      <c r="G53" s="89">
        <v>59</v>
      </c>
      <c r="H53" s="89">
        <v>25</v>
      </c>
      <c r="I53" s="91"/>
      <c r="J53" s="92"/>
      <c r="K53" s="93">
        <v>106</v>
      </c>
      <c r="L53" s="93">
        <v>175</v>
      </c>
      <c r="M53" s="93">
        <v>62</v>
      </c>
      <c r="N53" s="8"/>
      <c r="O53" s="8"/>
    </row>
    <row r="54" spans="1:17" ht="39.6" x14ac:dyDescent="0.3">
      <c r="A54" s="29">
        <v>37</v>
      </c>
      <c r="B54" s="30" t="s">
        <v>52</v>
      </c>
      <c r="C54" s="24" t="s">
        <v>146</v>
      </c>
      <c r="D54" s="45" t="s">
        <v>552</v>
      </c>
      <c r="E54" s="44" t="s">
        <v>962</v>
      </c>
      <c r="F54" s="97">
        <v>14</v>
      </c>
      <c r="G54" s="97">
        <v>43</v>
      </c>
      <c r="H54" s="97">
        <v>9</v>
      </c>
      <c r="K54" s="44">
        <v>104</v>
      </c>
      <c r="L54" s="44">
        <v>169</v>
      </c>
      <c r="M54" s="44">
        <v>61</v>
      </c>
    </row>
    <row r="55" spans="1:17" ht="26.4" x14ac:dyDescent="0.3">
      <c r="A55" s="29">
        <v>38</v>
      </c>
      <c r="B55" s="30" t="s">
        <v>797</v>
      </c>
      <c r="C55" s="24" t="s">
        <v>798</v>
      </c>
      <c r="D55" s="24" t="s">
        <v>799</v>
      </c>
      <c r="E55" s="89" t="s">
        <v>934</v>
      </c>
      <c r="F55" s="89">
        <v>109</v>
      </c>
      <c r="G55" s="89">
        <v>181</v>
      </c>
      <c r="H55" s="89">
        <v>71</v>
      </c>
      <c r="I55" s="91"/>
      <c r="J55" s="92"/>
      <c r="K55" s="93">
        <v>106</v>
      </c>
      <c r="L55" s="93">
        <v>175</v>
      </c>
      <c r="M55" s="93">
        <v>62</v>
      </c>
      <c r="N55" s="8"/>
      <c r="O55" s="8"/>
    </row>
    <row r="56" spans="1:17" ht="39.6" x14ac:dyDescent="0.3">
      <c r="A56" s="29">
        <v>39</v>
      </c>
      <c r="B56" s="30" t="s">
        <v>45</v>
      </c>
      <c r="C56" s="41" t="s">
        <v>164</v>
      </c>
      <c r="D56" s="46" t="s">
        <v>559</v>
      </c>
      <c r="E56" s="44" t="s">
        <v>959</v>
      </c>
      <c r="F56" s="97">
        <v>71</v>
      </c>
      <c r="G56" s="97">
        <v>138</v>
      </c>
      <c r="H56" s="97">
        <v>41</v>
      </c>
      <c r="K56" s="98">
        <v>157</v>
      </c>
      <c r="L56" s="98">
        <v>217</v>
      </c>
      <c r="M56" s="98">
        <v>76</v>
      </c>
    </row>
    <row r="57" spans="1:17" ht="26.4" x14ac:dyDescent="0.3">
      <c r="A57" s="29">
        <v>40</v>
      </c>
      <c r="B57" s="30" t="s">
        <v>831</v>
      </c>
      <c r="C57" s="24" t="s">
        <v>832</v>
      </c>
      <c r="D57" s="24" t="s">
        <v>833</v>
      </c>
      <c r="E57" s="93" t="s">
        <v>929</v>
      </c>
      <c r="F57" s="89">
        <v>82</v>
      </c>
      <c r="G57" s="89">
        <v>32</v>
      </c>
      <c r="H57" s="89">
        <v>0</v>
      </c>
      <c r="I57" s="8"/>
      <c r="J57" s="8"/>
      <c r="K57" s="93">
        <v>80</v>
      </c>
      <c r="L57" s="93">
        <v>88</v>
      </c>
      <c r="M57" s="93">
        <v>32</v>
      </c>
      <c r="N57" s="8"/>
      <c r="O57" s="8"/>
    </row>
    <row r="58" spans="1:17" ht="26.4" x14ac:dyDescent="0.3">
      <c r="A58" s="29">
        <v>41</v>
      </c>
      <c r="B58" s="30" t="s">
        <v>843</v>
      </c>
      <c r="C58" s="24" t="s">
        <v>844</v>
      </c>
      <c r="D58" s="24" t="s">
        <v>845</v>
      </c>
      <c r="E58" s="93" t="s">
        <v>922</v>
      </c>
      <c r="F58" s="89">
        <v>46</v>
      </c>
      <c r="G58" s="89">
        <v>71</v>
      </c>
      <c r="H58" s="89">
        <v>33</v>
      </c>
      <c r="I58" s="8"/>
      <c r="J58" s="8"/>
      <c r="K58" s="93">
        <v>59</v>
      </c>
      <c r="L58" s="93">
        <v>72</v>
      </c>
      <c r="M58" s="93">
        <v>19</v>
      </c>
      <c r="N58" s="8"/>
      <c r="O58" s="8"/>
    </row>
    <row r="59" spans="1:17" ht="39.6" x14ac:dyDescent="0.3">
      <c r="A59" s="29">
        <v>42</v>
      </c>
      <c r="B59" s="30" t="s">
        <v>848</v>
      </c>
      <c r="C59" s="24" t="s">
        <v>138</v>
      </c>
      <c r="D59" s="24" t="s">
        <v>547</v>
      </c>
      <c r="E59" s="89" t="s">
        <v>935</v>
      </c>
      <c r="F59" s="89">
        <v>43</v>
      </c>
      <c r="G59" s="89">
        <v>43</v>
      </c>
      <c r="H59" s="89">
        <v>17</v>
      </c>
      <c r="I59" s="8"/>
      <c r="J59" s="8"/>
      <c r="K59" s="93">
        <v>13</v>
      </c>
      <c r="L59" s="93">
        <v>20</v>
      </c>
      <c r="M59" s="93">
        <v>17</v>
      </c>
      <c r="N59" s="8"/>
      <c r="O59" s="8"/>
    </row>
    <row r="60" spans="1:17" ht="52.8" x14ac:dyDescent="0.3">
      <c r="A60" s="29">
        <v>43</v>
      </c>
      <c r="B60" s="30" t="s">
        <v>325</v>
      </c>
      <c r="C60" s="24" t="s">
        <v>160</v>
      </c>
      <c r="D60" s="45" t="s">
        <v>562</v>
      </c>
      <c r="E60" s="44" t="s">
        <v>955</v>
      </c>
      <c r="F60" s="44">
        <v>27</v>
      </c>
      <c r="G60" s="44">
        <v>28</v>
      </c>
      <c r="H60" s="44">
        <v>18</v>
      </c>
      <c r="K60" s="44">
        <v>26</v>
      </c>
      <c r="L60" s="44">
        <v>43</v>
      </c>
      <c r="M60" s="44">
        <v>38</v>
      </c>
    </row>
    <row r="61" spans="1:17" x14ac:dyDescent="0.3">
      <c r="D61" s="45" t="s">
        <v>562</v>
      </c>
      <c r="E61" s="44" t="s">
        <v>956</v>
      </c>
      <c r="F61" s="44">
        <v>14</v>
      </c>
      <c r="G61" s="44">
        <v>28</v>
      </c>
      <c r="H61" s="44">
        <v>27</v>
      </c>
      <c r="K61" s="44"/>
      <c r="L61" s="44"/>
      <c r="M61" s="44"/>
    </row>
  </sheetData>
  <autoFilter ref="B2"/>
  <mergeCells count="1">
    <mergeCell ref="K36:L36"/>
  </mergeCells>
  <hyperlinks>
    <hyperlink ref="C29" r:id="rId1"/>
  </hyperlinks>
  <pageMargins left="0.511811024" right="0.511811024" top="0.78740157499999996" bottom="0.78740157499999996" header="0.31496062000000002" footer="0.31496062000000002"/>
  <pageSetup paperSize="9" orientation="portrait" horizontalDpi="360" verticalDpi="360"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24"/>
  <sheetViews>
    <sheetView tabSelected="1" workbookViewId="0">
      <selection activeCell="I6" sqref="I6"/>
    </sheetView>
  </sheetViews>
  <sheetFormatPr defaultRowHeight="14.4" x14ac:dyDescent="0.3"/>
  <cols>
    <col min="1" max="1" width="4" bestFit="1" customWidth="1"/>
    <col min="2" max="2" width="34.21875" customWidth="1"/>
    <col min="3" max="3" width="34.6640625" customWidth="1"/>
    <col min="4" max="4" width="30.33203125" customWidth="1"/>
    <col min="5" max="5" width="25.5546875" bestFit="1" customWidth="1"/>
    <col min="11" max="13" width="8.88671875" style="71"/>
  </cols>
  <sheetData>
    <row r="1" spans="1:18" x14ac:dyDescent="0.3">
      <c r="A1" s="71"/>
      <c r="B1" s="71"/>
      <c r="C1" s="71"/>
      <c r="D1" s="71"/>
      <c r="E1" s="71"/>
      <c r="F1" s="123" t="s">
        <v>900</v>
      </c>
      <c r="G1" s="124"/>
      <c r="H1" s="125"/>
      <c r="K1" s="126" t="s">
        <v>901</v>
      </c>
      <c r="L1" s="127"/>
      <c r="M1" s="128"/>
    </row>
    <row r="2" spans="1:18" x14ac:dyDescent="0.3">
      <c r="A2" s="100" t="s">
        <v>10</v>
      </c>
      <c r="B2" s="100" t="s">
        <v>937</v>
      </c>
      <c r="C2" s="100" t="s">
        <v>11</v>
      </c>
      <c r="D2" s="104" t="s">
        <v>936</v>
      </c>
      <c r="E2" s="104" t="s">
        <v>902</v>
      </c>
      <c r="F2" s="104" t="s">
        <v>938</v>
      </c>
      <c r="G2" s="104" t="s">
        <v>939</v>
      </c>
      <c r="H2" s="104" t="s">
        <v>940</v>
      </c>
      <c r="I2" s="34"/>
      <c r="J2" s="34"/>
      <c r="K2" s="104" t="s">
        <v>938</v>
      </c>
      <c r="L2" s="104" t="s">
        <v>939</v>
      </c>
      <c r="M2" s="104" t="s">
        <v>940</v>
      </c>
      <c r="N2" s="34"/>
      <c r="O2" s="33" t="s">
        <v>910</v>
      </c>
      <c r="P2" s="25"/>
      <c r="Q2" s="33" t="s">
        <v>911</v>
      </c>
      <c r="R2" s="33" t="s">
        <v>941</v>
      </c>
    </row>
    <row r="3" spans="1:18" ht="27.6" x14ac:dyDescent="0.3">
      <c r="A3" s="23">
        <v>1</v>
      </c>
      <c r="B3" s="23" t="s">
        <v>22</v>
      </c>
      <c r="C3" s="43" t="s">
        <v>463</v>
      </c>
      <c r="D3" s="43" t="s">
        <v>578</v>
      </c>
      <c r="E3" s="100" t="s">
        <v>942</v>
      </c>
      <c r="F3" s="100">
        <v>62</v>
      </c>
      <c r="G3" s="100">
        <v>43</v>
      </c>
      <c r="H3" s="100">
        <v>15</v>
      </c>
      <c r="K3" s="100">
        <v>106</v>
      </c>
      <c r="L3" s="100">
        <v>115</v>
      </c>
      <c r="M3" s="100">
        <v>26</v>
      </c>
    </row>
    <row r="4" spans="1:18" ht="41.4" x14ac:dyDescent="0.3">
      <c r="A4" s="23">
        <v>2</v>
      </c>
      <c r="B4" s="23" t="s">
        <v>58</v>
      </c>
      <c r="C4" s="43" t="s">
        <v>230</v>
      </c>
      <c r="D4" s="43" t="s">
        <v>572</v>
      </c>
      <c r="E4" s="100" t="s">
        <v>918</v>
      </c>
      <c r="F4" s="100">
        <v>30</v>
      </c>
      <c r="G4" s="100">
        <v>34</v>
      </c>
      <c r="H4" s="100">
        <v>12</v>
      </c>
      <c r="K4" s="100">
        <v>147</v>
      </c>
      <c r="L4" s="100">
        <v>144</v>
      </c>
      <c r="M4" s="100">
        <v>24</v>
      </c>
    </row>
    <row r="5" spans="1:18" ht="34.200000000000003" customHeight="1" x14ac:dyDescent="0.3">
      <c r="A5" s="23"/>
      <c r="B5" s="23"/>
      <c r="C5" s="43"/>
      <c r="D5" s="43" t="s">
        <v>572</v>
      </c>
      <c r="E5" s="100" t="s">
        <v>964</v>
      </c>
      <c r="F5" s="100">
        <v>20</v>
      </c>
      <c r="G5" s="100">
        <v>14</v>
      </c>
      <c r="H5" s="100">
        <v>4</v>
      </c>
      <c r="K5" s="106"/>
      <c r="L5" s="106"/>
      <c r="M5" s="106"/>
    </row>
    <row r="6" spans="1:18" ht="45.6" customHeight="1" x14ac:dyDescent="0.3">
      <c r="A6" s="23">
        <v>3</v>
      </c>
      <c r="B6" s="23" t="s">
        <v>25</v>
      </c>
      <c r="C6" s="43" t="s">
        <v>465</v>
      </c>
      <c r="D6" s="43" t="s">
        <v>579</v>
      </c>
      <c r="E6" s="100" t="s">
        <v>969</v>
      </c>
      <c r="F6" s="100">
        <v>66</v>
      </c>
      <c r="G6" s="100">
        <v>147</v>
      </c>
      <c r="H6" s="100">
        <v>59</v>
      </c>
      <c r="K6" s="100">
        <v>119</v>
      </c>
      <c r="L6" s="100">
        <v>231</v>
      </c>
      <c r="M6" s="100">
        <v>97</v>
      </c>
    </row>
    <row r="7" spans="1:18" ht="52.8" x14ac:dyDescent="0.3">
      <c r="A7" s="50">
        <v>4</v>
      </c>
      <c r="B7" s="50" t="s">
        <v>128</v>
      </c>
      <c r="C7" s="69" t="s">
        <v>161</v>
      </c>
      <c r="D7" s="69" t="s">
        <v>985</v>
      </c>
      <c r="E7" s="105" t="s">
        <v>906</v>
      </c>
      <c r="F7" s="100">
        <v>3</v>
      </c>
      <c r="G7" s="100">
        <v>6</v>
      </c>
      <c r="H7" s="100">
        <v>10</v>
      </c>
      <c r="K7" s="100">
        <v>130</v>
      </c>
      <c r="L7" s="100">
        <v>341</v>
      </c>
      <c r="M7" s="100">
        <v>239</v>
      </c>
    </row>
    <row r="8" spans="1:18" ht="34.200000000000003" customHeight="1" x14ac:dyDescent="0.3">
      <c r="A8" s="50"/>
      <c r="B8" s="50"/>
      <c r="C8" s="69"/>
      <c r="D8" s="69" t="s">
        <v>985</v>
      </c>
      <c r="E8" s="119" t="s">
        <v>956</v>
      </c>
      <c r="F8" s="100">
        <v>16</v>
      </c>
      <c r="G8" s="100">
        <v>56</v>
      </c>
      <c r="H8" s="100">
        <v>32</v>
      </c>
      <c r="K8" s="106"/>
      <c r="L8" s="106"/>
      <c r="M8" s="106"/>
    </row>
    <row r="9" spans="1:18" ht="52.8" x14ac:dyDescent="0.3">
      <c r="A9" s="23">
        <v>5</v>
      </c>
      <c r="B9" s="50" t="s">
        <v>621</v>
      </c>
      <c r="C9" s="69" t="s">
        <v>622</v>
      </c>
      <c r="D9" s="69" t="s">
        <v>623</v>
      </c>
      <c r="E9" s="101" t="s">
        <v>912</v>
      </c>
      <c r="F9" s="101">
        <v>0</v>
      </c>
      <c r="G9" s="101">
        <v>4</v>
      </c>
      <c r="H9" s="101">
        <v>1</v>
      </c>
      <c r="I9" s="39"/>
      <c r="J9" s="39"/>
      <c r="K9" s="101">
        <v>23</v>
      </c>
      <c r="L9" s="101">
        <v>41</v>
      </c>
      <c r="M9" s="101">
        <v>8</v>
      </c>
      <c r="N9" s="39"/>
      <c r="O9" s="38" t="s">
        <v>913</v>
      </c>
      <c r="P9" s="39"/>
      <c r="Q9" s="38" t="s">
        <v>914</v>
      </c>
      <c r="R9" s="40"/>
    </row>
    <row r="10" spans="1:18" ht="39.6" x14ac:dyDescent="0.3">
      <c r="A10" s="23">
        <v>6</v>
      </c>
      <c r="B10" s="50" t="s">
        <v>625</v>
      </c>
      <c r="C10" s="69" t="s">
        <v>626</v>
      </c>
      <c r="D10" s="69" t="s">
        <v>627</v>
      </c>
      <c r="E10" s="101" t="s">
        <v>942</v>
      </c>
      <c r="F10" s="101">
        <v>39</v>
      </c>
      <c r="G10" s="101">
        <v>48</v>
      </c>
      <c r="H10" s="101">
        <v>13</v>
      </c>
      <c r="K10" s="101">
        <v>97</v>
      </c>
      <c r="L10" s="101">
        <v>183</v>
      </c>
      <c r="M10" s="101">
        <v>74</v>
      </c>
      <c r="N10" s="40"/>
      <c r="O10" s="39"/>
      <c r="P10" s="39"/>
      <c r="Q10" s="39"/>
      <c r="R10" s="40"/>
    </row>
    <row r="11" spans="1:18" ht="39.6" x14ac:dyDescent="0.3">
      <c r="A11" s="23">
        <v>7</v>
      </c>
      <c r="B11" s="50" t="s">
        <v>649</v>
      </c>
      <c r="C11" s="69" t="s">
        <v>650</v>
      </c>
      <c r="D11" s="69" t="s">
        <v>651</v>
      </c>
      <c r="E11" s="101" t="s">
        <v>929</v>
      </c>
      <c r="F11" s="101">
        <v>9</v>
      </c>
      <c r="G11" s="101">
        <v>13</v>
      </c>
      <c r="H11" s="101">
        <v>7</v>
      </c>
      <c r="K11" s="101">
        <v>9</v>
      </c>
      <c r="L11" s="101">
        <v>13</v>
      </c>
      <c r="M11" s="101">
        <v>6</v>
      </c>
      <c r="N11" s="40"/>
      <c r="O11" s="39"/>
      <c r="P11" s="39"/>
      <c r="Q11" s="38" t="s">
        <v>943</v>
      </c>
      <c r="R11" s="38" t="s">
        <v>944</v>
      </c>
    </row>
    <row r="12" spans="1:18" ht="55.2" x14ac:dyDescent="0.3">
      <c r="A12" s="23">
        <v>8</v>
      </c>
      <c r="B12" s="23" t="s">
        <v>55</v>
      </c>
      <c r="C12" s="43" t="s">
        <v>507</v>
      </c>
      <c r="D12" s="43" t="s">
        <v>569</v>
      </c>
      <c r="E12" s="101" t="s">
        <v>968</v>
      </c>
      <c r="F12" s="101">
        <v>51</v>
      </c>
      <c r="G12" s="101">
        <v>92</v>
      </c>
      <c r="H12" s="101">
        <v>50</v>
      </c>
      <c r="I12" s="47"/>
      <c r="J12" s="47"/>
      <c r="K12" s="101">
        <v>96</v>
      </c>
      <c r="L12" s="101">
        <v>95</v>
      </c>
      <c r="M12" s="101">
        <v>59</v>
      </c>
    </row>
    <row r="13" spans="1:18" ht="39.6" x14ac:dyDescent="0.3">
      <c r="A13" s="23">
        <v>9</v>
      </c>
      <c r="B13" s="50" t="s">
        <v>659</v>
      </c>
      <c r="C13" s="69" t="s">
        <v>660</v>
      </c>
      <c r="D13" s="69" t="s">
        <v>661</v>
      </c>
      <c r="E13" s="101" t="s">
        <v>421</v>
      </c>
      <c r="F13" s="101">
        <v>59</v>
      </c>
      <c r="G13" s="101">
        <v>93</v>
      </c>
      <c r="H13" s="101">
        <v>47</v>
      </c>
      <c r="K13" s="101">
        <v>76</v>
      </c>
      <c r="L13" s="101">
        <v>50</v>
      </c>
      <c r="M13" s="101">
        <v>41</v>
      </c>
      <c r="N13" s="40"/>
      <c r="O13" s="38" t="s">
        <v>907</v>
      </c>
      <c r="P13" s="39"/>
      <c r="Q13" s="39"/>
      <c r="R13" s="40"/>
    </row>
    <row r="14" spans="1:18" ht="52.8" x14ac:dyDescent="0.3">
      <c r="A14" s="23">
        <v>10</v>
      </c>
      <c r="B14" s="50" t="s">
        <v>668</v>
      </c>
      <c r="C14" s="69" t="s">
        <v>159</v>
      </c>
      <c r="D14" s="69" t="s">
        <v>556</v>
      </c>
      <c r="E14" s="101" t="s">
        <v>945</v>
      </c>
      <c r="F14" s="101">
        <v>37</v>
      </c>
      <c r="G14" s="101">
        <v>75</v>
      </c>
      <c r="H14" s="101">
        <v>49</v>
      </c>
      <c r="K14" s="101">
        <v>366</v>
      </c>
      <c r="L14" s="101">
        <v>538</v>
      </c>
      <c r="M14" s="101">
        <v>298</v>
      </c>
      <c r="N14" s="40"/>
      <c r="O14" s="38" t="s">
        <v>916</v>
      </c>
      <c r="P14" s="39"/>
      <c r="Q14" s="39"/>
      <c r="R14" s="40"/>
    </row>
    <row r="15" spans="1:18" ht="39.6" x14ac:dyDescent="0.3">
      <c r="A15" s="23">
        <v>11</v>
      </c>
      <c r="B15" s="50" t="s">
        <v>442</v>
      </c>
      <c r="C15" s="69" t="s">
        <v>186</v>
      </c>
      <c r="D15" s="69" t="s">
        <v>697</v>
      </c>
      <c r="E15" s="101" t="s">
        <v>922</v>
      </c>
      <c r="F15" s="101">
        <v>19</v>
      </c>
      <c r="G15" s="101">
        <v>15</v>
      </c>
      <c r="H15" s="101">
        <v>3</v>
      </c>
      <c r="K15" s="101">
        <v>14</v>
      </c>
      <c r="L15" s="101">
        <v>11</v>
      </c>
      <c r="M15" s="101">
        <v>12</v>
      </c>
    </row>
    <row r="16" spans="1:18" ht="52.8" x14ac:dyDescent="0.3">
      <c r="A16" s="23">
        <v>12</v>
      </c>
      <c r="B16" s="50" t="s">
        <v>714</v>
      </c>
      <c r="C16" s="69" t="s">
        <v>715</v>
      </c>
      <c r="D16" s="69" t="s">
        <v>716</v>
      </c>
      <c r="E16" s="101" t="s">
        <v>946</v>
      </c>
      <c r="F16" s="101">
        <v>16</v>
      </c>
      <c r="G16" s="101">
        <v>54</v>
      </c>
      <c r="H16" s="101">
        <v>41</v>
      </c>
      <c r="I16" s="47"/>
      <c r="J16" s="47"/>
      <c r="K16" s="101">
        <v>24</v>
      </c>
      <c r="L16" s="101">
        <v>74</v>
      </c>
      <c r="M16" s="101">
        <v>47</v>
      </c>
    </row>
    <row r="17" spans="1:13" ht="41.4" x14ac:dyDescent="0.3">
      <c r="A17" s="23">
        <v>13</v>
      </c>
      <c r="B17" s="23" t="s">
        <v>43</v>
      </c>
      <c r="C17" s="43" t="s">
        <v>132</v>
      </c>
      <c r="D17" s="43" t="s">
        <v>542</v>
      </c>
      <c r="E17" s="101" t="s">
        <v>955</v>
      </c>
      <c r="F17" s="101">
        <v>13</v>
      </c>
      <c r="G17" s="101">
        <v>78</v>
      </c>
      <c r="H17" s="101">
        <v>64</v>
      </c>
      <c r="I17" s="47"/>
      <c r="J17" s="47"/>
      <c r="K17" s="101">
        <v>119</v>
      </c>
      <c r="L17" s="101">
        <v>352</v>
      </c>
      <c r="M17" s="101">
        <v>460</v>
      </c>
    </row>
    <row r="18" spans="1:13" ht="55.2" x14ac:dyDescent="0.3">
      <c r="A18" s="23">
        <v>14</v>
      </c>
      <c r="B18" s="23" t="s">
        <v>26</v>
      </c>
      <c r="C18" s="43" t="s">
        <v>527</v>
      </c>
      <c r="D18" s="43" t="s">
        <v>573</v>
      </c>
      <c r="E18" s="102" t="s">
        <v>960</v>
      </c>
      <c r="F18" s="103">
        <v>75</v>
      </c>
      <c r="G18" s="103">
        <v>108</v>
      </c>
      <c r="H18" s="103">
        <v>38</v>
      </c>
      <c r="I18" s="47"/>
      <c r="J18" s="47"/>
      <c r="K18" s="103">
        <v>32</v>
      </c>
      <c r="L18" s="103">
        <v>41</v>
      </c>
      <c r="M18" s="103">
        <v>12</v>
      </c>
    </row>
    <row r="19" spans="1:13" ht="34.200000000000003" customHeight="1" x14ac:dyDescent="0.3">
      <c r="A19" s="23"/>
      <c r="B19" s="23"/>
      <c r="C19" s="43"/>
      <c r="D19" s="43" t="s">
        <v>573</v>
      </c>
      <c r="E19" s="102" t="s">
        <v>961</v>
      </c>
      <c r="F19" s="103">
        <v>23</v>
      </c>
      <c r="G19" s="103">
        <v>41</v>
      </c>
      <c r="H19" s="103">
        <v>6</v>
      </c>
      <c r="K19" s="100"/>
      <c r="L19" s="100"/>
      <c r="M19" s="100"/>
    </row>
    <row r="20" spans="1:13" ht="26.4" x14ac:dyDescent="0.3">
      <c r="A20" s="23">
        <v>15</v>
      </c>
      <c r="B20" s="50" t="s">
        <v>818</v>
      </c>
      <c r="C20" s="69" t="s">
        <v>819</v>
      </c>
      <c r="D20" s="69" t="s">
        <v>820</v>
      </c>
      <c r="E20" s="101" t="s">
        <v>947</v>
      </c>
      <c r="F20" s="101">
        <v>44</v>
      </c>
      <c r="G20" s="101">
        <v>76</v>
      </c>
      <c r="H20" s="101">
        <v>36</v>
      </c>
      <c r="K20" s="101">
        <v>63</v>
      </c>
      <c r="L20" s="101">
        <v>73</v>
      </c>
      <c r="M20" s="101">
        <v>27</v>
      </c>
    </row>
    <row r="21" spans="1:13" ht="69" x14ac:dyDescent="0.3">
      <c r="A21" s="23">
        <v>16</v>
      </c>
      <c r="B21" s="23" t="s">
        <v>46</v>
      </c>
      <c r="C21" s="43" t="s">
        <v>165</v>
      </c>
      <c r="D21" s="43" t="s">
        <v>560</v>
      </c>
      <c r="E21" s="100" t="s">
        <v>958</v>
      </c>
      <c r="F21" s="101">
        <v>8</v>
      </c>
      <c r="G21" s="101">
        <v>10</v>
      </c>
      <c r="H21" s="101">
        <v>19</v>
      </c>
      <c r="K21" s="101">
        <v>34</v>
      </c>
      <c r="L21" s="101">
        <v>146</v>
      </c>
      <c r="M21" s="101">
        <v>155</v>
      </c>
    </row>
    <row r="22" spans="1:13" ht="26.4" x14ac:dyDescent="0.3">
      <c r="A22" s="23">
        <v>17</v>
      </c>
      <c r="B22" s="50" t="s">
        <v>831</v>
      </c>
      <c r="C22" s="69" t="s">
        <v>832</v>
      </c>
      <c r="D22" s="69" t="s">
        <v>833</v>
      </c>
      <c r="E22" s="101" t="s">
        <v>929</v>
      </c>
      <c r="F22" s="101">
        <v>8</v>
      </c>
      <c r="G22" s="101">
        <v>28</v>
      </c>
      <c r="H22" s="101">
        <v>24</v>
      </c>
      <c r="K22" s="101">
        <v>20</v>
      </c>
      <c r="L22" s="101">
        <v>96</v>
      </c>
      <c r="M22" s="101">
        <v>84</v>
      </c>
    </row>
    <row r="23" spans="1:13" ht="69" x14ac:dyDescent="0.3">
      <c r="A23" s="23">
        <v>18</v>
      </c>
      <c r="B23" s="23" t="s">
        <v>325</v>
      </c>
      <c r="C23" s="43" t="s">
        <v>160</v>
      </c>
      <c r="D23" s="43" t="s">
        <v>562</v>
      </c>
      <c r="E23" s="100" t="s">
        <v>955</v>
      </c>
      <c r="F23" s="100">
        <v>8</v>
      </c>
      <c r="G23" s="100">
        <v>34</v>
      </c>
      <c r="H23" s="100">
        <v>31</v>
      </c>
      <c r="K23" s="100">
        <v>19</v>
      </c>
      <c r="L23" s="100">
        <v>42</v>
      </c>
      <c r="M23" s="100">
        <v>46</v>
      </c>
    </row>
    <row r="24" spans="1:13" ht="40.200000000000003" customHeight="1" x14ac:dyDescent="0.3">
      <c r="A24" s="100"/>
      <c r="B24" s="100"/>
      <c r="C24" s="100"/>
      <c r="D24" s="43" t="s">
        <v>562</v>
      </c>
      <c r="E24" s="101" t="s">
        <v>957</v>
      </c>
      <c r="F24" s="101">
        <v>17</v>
      </c>
      <c r="G24" s="101">
        <v>24</v>
      </c>
      <c r="H24" s="101">
        <v>28</v>
      </c>
      <c r="K24" s="100"/>
      <c r="L24" s="100"/>
      <c r="M24" s="100"/>
    </row>
  </sheetData>
  <mergeCells count="2">
    <mergeCell ref="F1:H1"/>
    <mergeCell ref="K1:M1"/>
  </mergeCells>
  <hyperlinks>
    <hyperlink ref="C12" r:id="rId1"/>
  </hyperlinks>
  <pageMargins left="0.511811024" right="0.511811024" top="0.78740157499999996" bottom="0.78740157499999996" header="0.31496062000000002" footer="0.31496062000000002"/>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Search strategies</vt:lpstr>
      <vt:lpstr>Publication year</vt:lpstr>
      <vt:lpstr>Included articles</vt:lpstr>
      <vt:lpstr>Excluded Articles</vt:lpstr>
      <vt:lpstr>STREGA</vt:lpstr>
      <vt:lpstr>Metanalysis_ACTN3</vt:lpstr>
      <vt:lpstr>Metanalysis_ACE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Marques e Silva</dc:creator>
  <cp:lastModifiedBy>Cliente</cp:lastModifiedBy>
  <dcterms:created xsi:type="dcterms:W3CDTF">2015-06-05T18:19:34Z</dcterms:created>
  <dcterms:modified xsi:type="dcterms:W3CDTF">2024-08-20T12:54:26Z</dcterms:modified>
</cp:coreProperties>
</file>