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ate1904="1"/>
  <mc:AlternateContent xmlns:mc="http://schemas.openxmlformats.org/markup-compatibility/2006">
    <mc:Choice Requires="x15">
      <x15ac:absPath xmlns:x15ac="http://schemas.microsoft.com/office/spreadsheetml/2010/11/ac" url="H:\journals\Springer\Space\13104\6251\Stage200\Contents\PRE\ESM\"/>
    </mc:Choice>
  </mc:AlternateContent>
  <bookViews>
    <workbookView xWindow="11535" yWindow="495" windowWidth="30045" windowHeight="25365" tabRatio="500" activeTab="1"/>
  </bookViews>
  <sheets>
    <sheet name="Table S1" sheetId="6" r:id="rId1"/>
    <sheet name=" Table S2" sheetId="5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" i="6" l="1"/>
  <c r="D41" i="6"/>
  <c r="C41" i="6"/>
  <c r="J34" i="6"/>
  <c r="K34" i="6" s="1"/>
  <c r="J33" i="6"/>
  <c r="K33" i="6" s="1"/>
  <c r="J32" i="6"/>
  <c r="K32" i="6" s="1"/>
  <c r="J31" i="6"/>
  <c r="K31" i="6" s="1"/>
  <c r="J30" i="6"/>
  <c r="K30" i="6" s="1"/>
  <c r="J29" i="6"/>
  <c r="K29" i="6" s="1"/>
  <c r="J28" i="6"/>
  <c r="K28" i="6" s="1"/>
  <c r="J27" i="6"/>
  <c r="K27" i="6" s="1"/>
  <c r="J23" i="6"/>
  <c r="K23" i="6" s="1"/>
  <c r="J22" i="6"/>
  <c r="K22" i="6" s="1"/>
  <c r="J21" i="6"/>
  <c r="K21" i="6" s="1"/>
  <c r="J20" i="6"/>
  <c r="K20" i="6" s="1"/>
  <c r="J19" i="6"/>
  <c r="K19" i="6" s="1"/>
  <c r="J18" i="6"/>
  <c r="K18" i="6" s="1"/>
  <c r="J17" i="6"/>
  <c r="K17" i="6" s="1"/>
  <c r="J16" i="6"/>
  <c r="K16" i="6" s="1"/>
  <c r="J6" i="6"/>
  <c r="K6" i="6" s="1"/>
  <c r="J7" i="6"/>
  <c r="K7" i="6" s="1"/>
  <c r="C43" i="6" s="1"/>
  <c r="J8" i="6"/>
  <c r="K8" i="6" s="1"/>
  <c r="J9" i="6"/>
  <c r="K9" i="6" s="1"/>
  <c r="J10" i="6"/>
  <c r="K10" i="6" s="1"/>
  <c r="J11" i="6"/>
  <c r="K11" i="6" s="1"/>
  <c r="J12" i="6"/>
  <c r="K12" i="6" s="1"/>
  <c r="J5" i="6"/>
  <c r="G8" i="5"/>
  <c r="G9" i="5"/>
  <c r="G10" i="5"/>
  <c r="G11" i="5"/>
  <c r="G12" i="5"/>
  <c r="G14" i="5"/>
  <c r="G13" i="5"/>
  <c r="G7" i="5"/>
  <c r="F8" i="5"/>
  <c r="F9" i="5"/>
  <c r="F10" i="5"/>
  <c r="F11" i="5"/>
  <c r="F12" i="5"/>
  <c r="F14" i="5"/>
  <c r="F13" i="5"/>
  <c r="F7" i="5"/>
  <c r="E8" i="5"/>
  <c r="E9" i="5"/>
  <c r="E10" i="5"/>
  <c r="E11" i="5"/>
  <c r="E12" i="5"/>
  <c r="E14" i="5"/>
  <c r="E13" i="5"/>
  <c r="E7" i="5"/>
  <c r="D42" i="6" l="1"/>
  <c r="D45" i="6"/>
  <c r="C45" i="6"/>
  <c r="D48" i="6"/>
  <c r="C48" i="6"/>
  <c r="D44" i="6"/>
  <c r="C44" i="6"/>
  <c r="D47" i="6"/>
  <c r="C47" i="6"/>
  <c r="D43" i="6"/>
  <c r="C46" i="6"/>
  <c r="D46" i="6"/>
  <c r="C42" i="6"/>
</calcChain>
</file>

<file path=xl/sharedStrings.xml><?xml version="1.0" encoding="utf-8"?>
<sst xmlns="http://schemas.openxmlformats.org/spreadsheetml/2006/main" count="179" uniqueCount="57">
  <si>
    <t>Set 1</t>
  </si>
  <si>
    <t>Construct</t>
  </si>
  <si>
    <t>Surfactant</t>
  </si>
  <si>
    <t>Plate 1 Seed (mg)</t>
  </si>
  <si>
    <t>Plate 2 Seed (mg)</t>
  </si>
  <si>
    <t>pCTAGV KCN3</t>
  </si>
  <si>
    <t>OE446</t>
  </si>
  <si>
    <t>S200</t>
  </si>
  <si>
    <t>S233</t>
  </si>
  <si>
    <t>S240</t>
  </si>
  <si>
    <t>S279</t>
  </si>
  <si>
    <t>S301</t>
  </si>
  <si>
    <t>SP133</t>
  </si>
  <si>
    <t>Silwet L-77</t>
  </si>
  <si>
    <t>Notes</t>
  </si>
  <si>
    <t>control</t>
  </si>
  <si>
    <t>Healthy as control</t>
  </si>
  <si>
    <t>Healthier than control</t>
  </si>
  <si>
    <t>Set 3</t>
  </si>
  <si>
    <t>Plate 3 Seed (mg)</t>
  </si>
  <si>
    <t>Raw Count 1</t>
  </si>
  <si>
    <t>Raw Count 2</t>
  </si>
  <si>
    <t>Raw Count 3</t>
  </si>
  <si>
    <t>df</t>
  </si>
  <si>
    <t>Count 150 Rounded</t>
  </si>
  <si>
    <t>X-squared</t>
  </si>
  <si>
    <t>SurfN</t>
  </si>
  <si>
    <t>Xsquared</t>
  </si>
  <si>
    <t>Pvalue</t>
  </si>
  <si>
    <t>Padj</t>
  </si>
  <si>
    <t>Count150</t>
  </si>
  <si>
    <t>SilwetL77</t>
  </si>
  <si>
    <t xml:space="preserve">Healthier than control </t>
  </si>
  <si>
    <t>Surfactants - Normalized to 150mg/seed</t>
  </si>
  <si>
    <t>Surfacant data statistics summary</t>
  </si>
  <si>
    <t>Graph showing total number of arabidopsis transformation.  Combines all three transformation sets</t>
  </si>
  <si>
    <t>Graph showing arabidopsis transformation of all three transformation sets independently</t>
  </si>
  <si>
    <t>Statictical sig</t>
  </si>
  <si>
    <t>*</t>
  </si>
  <si>
    <t>Surfactant Transformation Efficiency</t>
  </si>
  <si>
    <t>Surfactant Transformation Statistics</t>
  </si>
  <si>
    <t>AVG % efficiency</t>
  </si>
  <si>
    <t>STD</t>
  </si>
  <si>
    <t>Mean</t>
  </si>
  <si>
    <t>STDev</t>
  </si>
  <si>
    <t>Total Count</t>
  </si>
  <si>
    <t>OE446*</t>
  </si>
  <si>
    <t>S200*</t>
  </si>
  <si>
    <t>S240*</t>
  </si>
  <si>
    <t>S279*</t>
  </si>
  <si>
    <t>BioRep A</t>
  </si>
  <si>
    <t>BioRep B</t>
  </si>
  <si>
    <t>BioRep C</t>
  </si>
  <si>
    <t>Set 2</t>
  </si>
  <si>
    <t>Mean Effiency (%)</t>
  </si>
  <si>
    <t>Note: 1000 seed/20mg - equal 7500 seed/150mg</t>
  </si>
  <si>
    <t>* = Statistically Significant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</si>
</sst>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0"/>
      <name val="Verdana"/>
    </font>
    <font>
      <sz val="12"/>
      <color rgb="FF000000"/>
      <name val="Times Roman"/>
    </font>
    <font>
      <sz val="12"/>
      <name val="Times Roman"/>
    </font>
    <font>
      <b/>
      <sz val="12"/>
      <color rgb="FF000000"/>
      <name val="Times Roman"/>
    </font>
    <font>
      <b/>
      <sz val="12"/>
      <name val="Times Roman"/>
    </font>
    <font>
      <sz val="12"/>
      <color theme="1"/>
      <name val="Times Roman"/>
    </font>
    <font>
      <b/>
      <sz val="12"/>
      <color theme="1"/>
      <name val="Times Roman"/>
    </font>
    <font>
      <b/>
      <sz val="16"/>
      <name val="Times Roman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1" fillId="0" borderId="0" xfId="0" applyNumberFormat="1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/>
    <xf numFmtId="0" fontId="6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left"/>
    </xf>
    <xf numFmtId="0" fontId="7" fillId="0" borderId="0" xfId="0" applyFont="1"/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/>
    <xf numFmtId="1" fontId="0" fillId="0" borderId="0" xfId="0" applyNumberFormat="1"/>
    <xf numFmtId="2" fontId="1" fillId="0" borderId="0" xfId="0" applyNumberFormat="1" applyFont="1"/>
    <xf numFmtId="1" fontId="2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10" fontId="2" fillId="0" borderId="0" xfId="0" applyNumberFormat="1" applyFont="1"/>
    <xf numFmtId="0" fontId="2" fillId="0" borderId="0" xfId="0" applyFont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10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2" fillId="0" borderId="0" xfId="0" applyFont="1" applyBorder="1"/>
    <xf numFmtId="10" fontId="2" fillId="0" borderId="0" xfId="0" applyNumberFormat="1" applyFont="1" applyFill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'Table S1'!$D$41:$D$48</c:f>
                <c:numCache>
                  <c:formatCode>General</c:formatCode>
                  <c:ptCount val="8"/>
                  <c:pt idx="0">
                    <c:v>2.942410198761855E-3</c:v>
                  </c:pt>
                  <c:pt idx="1">
                    <c:v>4.4241760061432137E-3</c:v>
                  </c:pt>
                  <c:pt idx="2">
                    <c:v>8.5721340097715188E-4</c:v>
                  </c:pt>
                  <c:pt idx="3">
                    <c:v>4.7894946768170877E-3</c:v>
                  </c:pt>
                  <c:pt idx="4">
                    <c:v>1.0183501544346321E-3</c:v>
                  </c:pt>
                  <c:pt idx="5">
                    <c:v>2.036700308869267E-4</c:v>
                  </c:pt>
                  <c:pt idx="6">
                    <c:v>1.0007404665953513E-3</c:v>
                  </c:pt>
                  <c:pt idx="7">
                    <c:v>3.0763133298972816E-3</c:v>
                  </c:pt>
                </c:numCache>
              </c:numRef>
            </c:plus>
            <c:minus>
              <c:numRef>
                <c:f>'Table S1'!$D$41:$D$48</c:f>
                <c:numCache>
                  <c:formatCode>General</c:formatCode>
                  <c:ptCount val="8"/>
                  <c:pt idx="0">
                    <c:v>2.942410198761855E-3</c:v>
                  </c:pt>
                  <c:pt idx="1">
                    <c:v>4.4241760061432137E-3</c:v>
                  </c:pt>
                  <c:pt idx="2">
                    <c:v>8.5721340097715188E-4</c:v>
                  </c:pt>
                  <c:pt idx="3">
                    <c:v>4.7894946768170877E-3</c:v>
                  </c:pt>
                  <c:pt idx="4">
                    <c:v>1.0183501544346321E-3</c:v>
                  </c:pt>
                  <c:pt idx="5">
                    <c:v>2.036700308869267E-4</c:v>
                  </c:pt>
                  <c:pt idx="6">
                    <c:v>1.0007404665953513E-3</c:v>
                  </c:pt>
                  <c:pt idx="7">
                    <c:v>3.0763133298972816E-3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'Table S1'!$B$41:$B$48</c:f>
              <c:strCache>
                <c:ptCount val="8"/>
                <c:pt idx="0">
                  <c:v>OE446*</c:v>
                </c:pt>
                <c:pt idx="1">
                  <c:v>S200*</c:v>
                </c:pt>
                <c:pt idx="2">
                  <c:v>S233</c:v>
                </c:pt>
                <c:pt idx="3">
                  <c:v>S240*</c:v>
                </c:pt>
                <c:pt idx="4">
                  <c:v>S279*</c:v>
                </c:pt>
                <c:pt idx="5">
                  <c:v>S301</c:v>
                </c:pt>
                <c:pt idx="6">
                  <c:v>SP133</c:v>
                </c:pt>
                <c:pt idx="7">
                  <c:v>Silwet L-77</c:v>
                </c:pt>
              </c:strCache>
            </c:strRef>
          </c:cat>
          <c:val>
            <c:numRef>
              <c:f>'Table S1'!$C$41:$C$48</c:f>
              <c:numCache>
                <c:formatCode>0.00%</c:formatCode>
                <c:ptCount val="8"/>
                <c:pt idx="0">
                  <c:v>5.5999999999999999E-3</c:v>
                </c:pt>
                <c:pt idx="1">
                  <c:v>1.84E-2</c:v>
                </c:pt>
                <c:pt idx="2">
                  <c:v>1.448888888888889E-2</c:v>
                </c:pt>
                <c:pt idx="3">
                  <c:v>1.7244444444444444E-2</c:v>
                </c:pt>
                <c:pt idx="4">
                  <c:v>1.5822222222222224E-2</c:v>
                </c:pt>
                <c:pt idx="5">
                  <c:v>1.4044444444444443E-2</c:v>
                </c:pt>
                <c:pt idx="6">
                  <c:v>1.3555555555555557E-2</c:v>
                </c:pt>
                <c:pt idx="7">
                  <c:v>1.2622222222222222E-2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A05-D941-AC8F-137F0639DF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658234272"/>
        <c:axId val="-658230464"/>
      </c:barChart>
      <c:catAx>
        <c:axId val="-6582342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Surfactant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658230464"/>
        <c:crosses val="autoZero"/>
        <c:auto val="1"/>
        <c:lblAlgn val="ctr"/>
        <c:lblOffset val="100"/>
        <c:noMultiLvlLbl val="0"/>
      </c:catAx>
      <c:valAx>
        <c:axId val="-658230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Transformation</a:t>
                </a:r>
                <a:r>
                  <a:rPr lang="en-US" sz="1100" b="1" baseline="0"/>
                  <a:t> Effiency</a:t>
                </a:r>
                <a:endParaRPr lang="en-US" sz="1100" b="1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658234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507632350827448E-2"/>
          <c:y val="1.4307025557267782E-2"/>
          <c:w val="0.8987160730515249"/>
          <c:h val="0.8687827001688643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 Table S2'!$G$7:$G$14</c:f>
                <c:numCache>
                  <c:formatCode>General</c:formatCode>
                  <c:ptCount val="8"/>
                  <c:pt idx="0">
                    <c:v>22.023931961114524</c:v>
                  </c:pt>
                  <c:pt idx="1">
                    <c:v>33.507792533663817</c:v>
                  </c:pt>
                  <c:pt idx="2">
                    <c:v>6.6018057003251753</c:v>
                  </c:pt>
                  <c:pt idx="3">
                    <c:v>35.909265696532103</c:v>
                  </c:pt>
                  <c:pt idx="4">
                    <c:v>7.9227151496136035</c:v>
                  </c:pt>
                  <c:pt idx="5">
                    <c:v>1.2525233418534831</c:v>
                  </c:pt>
                  <c:pt idx="6">
                    <c:v>7.5990215195841948</c:v>
                  </c:pt>
                  <c:pt idx="7">
                    <c:v>22.971728825144442</c:v>
                  </c:pt>
                </c:numCache>
              </c:numRef>
            </c:plus>
            <c:minus>
              <c:numRef>
                <c:f>' Table S2'!$G$7:$G$14</c:f>
                <c:numCache>
                  <c:formatCode>General</c:formatCode>
                  <c:ptCount val="8"/>
                  <c:pt idx="0">
                    <c:v>22.023931961114524</c:v>
                  </c:pt>
                  <c:pt idx="1">
                    <c:v>33.507792533663817</c:v>
                  </c:pt>
                  <c:pt idx="2">
                    <c:v>6.6018057003251753</c:v>
                  </c:pt>
                  <c:pt idx="3">
                    <c:v>35.909265696532103</c:v>
                  </c:pt>
                  <c:pt idx="4">
                    <c:v>7.9227151496136035</c:v>
                  </c:pt>
                  <c:pt idx="5">
                    <c:v>1.2525233418534831</c:v>
                  </c:pt>
                  <c:pt idx="6">
                    <c:v>7.5990215195841948</c:v>
                  </c:pt>
                  <c:pt idx="7">
                    <c:v>22.971728825144442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 Table S2'!$A$7:$A$14</c:f>
              <c:strCache>
                <c:ptCount val="8"/>
                <c:pt idx="0">
                  <c:v>OE446*</c:v>
                </c:pt>
                <c:pt idx="1">
                  <c:v>S200*</c:v>
                </c:pt>
                <c:pt idx="2">
                  <c:v>S233</c:v>
                </c:pt>
                <c:pt idx="3">
                  <c:v>S240*</c:v>
                </c:pt>
                <c:pt idx="4">
                  <c:v>S279*</c:v>
                </c:pt>
                <c:pt idx="5">
                  <c:v>S301</c:v>
                </c:pt>
                <c:pt idx="6">
                  <c:v>SP133</c:v>
                </c:pt>
                <c:pt idx="7">
                  <c:v>SilwetL77</c:v>
                </c:pt>
              </c:strCache>
            </c:strRef>
          </c:cat>
          <c:val>
            <c:numRef>
              <c:f>' Table S2'!$F$7:$F$14</c:f>
              <c:numCache>
                <c:formatCode>0</c:formatCode>
                <c:ptCount val="8"/>
                <c:pt idx="0">
                  <c:v>42.18185720333333</c:v>
                </c:pt>
                <c:pt idx="1">
                  <c:v>137.86972813333333</c:v>
                </c:pt>
                <c:pt idx="2">
                  <c:v>108.43461303333333</c:v>
                </c:pt>
                <c:pt idx="3">
                  <c:v>129.34325423666667</c:v>
                </c:pt>
                <c:pt idx="4">
                  <c:v>118.69093793333333</c:v>
                </c:pt>
                <c:pt idx="5">
                  <c:v>105.23211796666665</c:v>
                </c:pt>
                <c:pt idx="6">
                  <c:v>101.55035191333333</c:v>
                </c:pt>
                <c:pt idx="7">
                  <c:v>94.321013356666654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C0-E940-8EF6-66684A3F2AE3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25"/>
        <c:axId val="-658231552"/>
        <c:axId val="-658233728"/>
      </c:barChart>
      <c:catAx>
        <c:axId val="-658231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Surfactant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658233728"/>
        <c:crosses val="autoZero"/>
        <c:auto val="1"/>
        <c:lblAlgn val="ctr"/>
        <c:lblOffset val="100"/>
        <c:noMultiLvlLbl val="0"/>
      </c:catAx>
      <c:valAx>
        <c:axId val="-658233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Mean Transformants</a:t>
                </a:r>
                <a:r>
                  <a:rPr lang="en-US" sz="1400" b="1" baseline="0"/>
                  <a:t> per 150mg seed</a:t>
                </a:r>
                <a:endParaRPr lang="en-US" sz="14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658231552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 horizontalDpi="0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132833673174385E-2"/>
          <c:y val="1.4331941242553485E-2"/>
          <c:w val="0.81584411652348898"/>
          <c:h val="0.868554185238661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 Table S2'!$B$6</c:f>
              <c:strCache>
                <c:ptCount val="1"/>
                <c:pt idx="0">
                  <c:v>BioRep 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 Table S2'!$A$7:$A$14</c:f>
              <c:strCache>
                <c:ptCount val="8"/>
                <c:pt idx="0">
                  <c:v>OE446*</c:v>
                </c:pt>
                <c:pt idx="1">
                  <c:v>S200*</c:v>
                </c:pt>
                <c:pt idx="2">
                  <c:v>S233</c:v>
                </c:pt>
                <c:pt idx="3">
                  <c:v>S240*</c:v>
                </c:pt>
                <c:pt idx="4">
                  <c:v>S279*</c:v>
                </c:pt>
                <c:pt idx="5">
                  <c:v>S301</c:v>
                </c:pt>
                <c:pt idx="6">
                  <c:v>SP133</c:v>
                </c:pt>
                <c:pt idx="7">
                  <c:v>SilwetL77</c:v>
                </c:pt>
              </c:strCache>
            </c:strRef>
          </c:cat>
          <c:val>
            <c:numRef>
              <c:f>' Table S2'!$B$7:$B$14</c:f>
              <c:numCache>
                <c:formatCode>0.00</c:formatCode>
                <c:ptCount val="8"/>
                <c:pt idx="0">
                  <c:v>19.40491591</c:v>
                </c:pt>
                <c:pt idx="1">
                  <c:v>106.58914729999999</c:v>
                </c:pt>
                <c:pt idx="2">
                  <c:v>105.60625810000001</c:v>
                </c:pt>
                <c:pt idx="3">
                  <c:v>99.029126210000001</c:v>
                </c:pt>
                <c:pt idx="4">
                  <c:v>117.3501577</c:v>
                </c:pt>
                <c:pt idx="5">
                  <c:v>105.10805499999999</c:v>
                </c:pt>
                <c:pt idx="6">
                  <c:v>109.1257179</c:v>
                </c:pt>
                <c:pt idx="7">
                  <c:v>77.886377519999996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121-8946-A5B0-084393004FCD}"/>
            </c:ext>
          </c:extLst>
        </c:ser>
        <c:ser>
          <c:idx val="1"/>
          <c:order val="1"/>
          <c:tx>
            <c:strRef>
              <c:f>' Table S2'!$C$6</c:f>
              <c:strCache>
                <c:ptCount val="1"/>
                <c:pt idx="0">
                  <c:v>BioRep 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 Table S2'!$A$7:$A$14</c:f>
              <c:strCache>
                <c:ptCount val="8"/>
                <c:pt idx="0">
                  <c:v>OE446*</c:v>
                </c:pt>
                <c:pt idx="1">
                  <c:v>S200*</c:v>
                </c:pt>
                <c:pt idx="2">
                  <c:v>S233</c:v>
                </c:pt>
                <c:pt idx="3">
                  <c:v>S240*</c:v>
                </c:pt>
                <c:pt idx="4">
                  <c:v>S279*</c:v>
                </c:pt>
                <c:pt idx="5">
                  <c:v>S301</c:v>
                </c:pt>
                <c:pt idx="6">
                  <c:v>SP133</c:v>
                </c:pt>
                <c:pt idx="7">
                  <c:v>SilwetL77</c:v>
                </c:pt>
              </c:strCache>
            </c:strRef>
          </c:cat>
          <c:val>
            <c:numRef>
              <c:f>' Table S2'!$C$7:$C$14</c:f>
              <c:numCache>
                <c:formatCode>0.00</c:formatCode>
                <c:ptCount val="8"/>
                <c:pt idx="0">
                  <c:v>63.366336629999999</c:v>
                </c:pt>
                <c:pt idx="1">
                  <c:v>173.2309746</c:v>
                </c:pt>
                <c:pt idx="2">
                  <c:v>115.97938139999999</c:v>
                </c:pt>
                <c:pt idx="3">
                  <c:v>169.00063650000001</c:v>
                </c:pt>
                <c:pt idx="4">
                  <c:v>111.52416359999999</c:v>
                </c:pt>
                <c:pt idx="5">
                  <c:v>104.0462428</c:v>
                </c:pt>
                <c:pt idx="6">
                  <c:v>93.927893740000002</c:v>
                </c:pt>
                <c:pt idx="7">
                  <c:v>120.5696203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121-8946-A5B0-084393004FCD}"/>
            </c:ext>
          </c:extLst>
        </c:ser>
        <c:ser>
          <c:idx val="2"/>
          <c:order val="2"/>
          <c:tx>
            <c:strRef>
              <c:f>' Table S2'!$D$6</c:f>
              <c:strCache>
                <c:ptCount val="1"/>
                <c:pt idx="0">
                  <c:v>BioRep C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 Table S2'!$A$7:$A$14</c:f>
              <c:strCache>
                <c:ptCount val="8"/>
                <c:pt idx="0">
                  <c:v>OE446*</c:v>
                </c:pt>
                <c:pt idx="1">
                  <c:v>S200*</c:v>
                </c:pt>
                <c:pt idx="2">
                  <c:v>S233</c:v>
                </c:pt>
                <c:pt idx="3">
                  <c:v>S240*</c:v>
                </c:pt>
                <c:pt idx="4">
                  <c:v>S279*</c:v>
                </c:pt>
                <c:pt idx="5">
                  <c:v>S301</c:v>
                </c:pt>
                <c:pt idx="6">
                  <c:v>SP133</c:v>
                </c:pt>
                <c:pt idx="7">
                  <c:v>SilwetL77</c:v>
                </c:pt>
              </c:strCache>
            </c:strRef>
          </c:cat>
          <c:val>
            <c:numRef>
              <c:f>' Table S2'!$D$7:$D$14</c:f>
              <c:numCache>
                <c:formatCode>0.00</c:formatCode>
                <c:ptCount val="8"/>
                <c:pt idx="0">
                  <c:v>43.774319069999997</c:v>
                </c:pt>
                <c:pt idx="1">
                  <c:v>133.7890625</c:v>
                </c:pt>
                <c:pt idx="2">
                  <c:v>103.71819960000001</c:v>
                </c:pt>
                <c:pt idx="3">
                  <c:v>120</c:v>
                </c:pt>
                <c:pt idx="4">
                  <c:v>127.1984925</c:v>
                </c:pt>
                <c:pt idx="5">
                  <c:v>106.5420561</c:v>
                </c:pt>
                <c:pt idx="6">
                  <c:v>101.5974441</c:v>
                </c:pt>
                <c:pt idx="7">
                  <c:v>84.507042249999998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121-8946-A5B0-084393004F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-658235904"/>
        <c:axId val="-658233184"/>
      </c:barChart>
      <c:catAx>
        <c:axId val="-6582359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Surfactant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658233184"/>
        <c:crosses val="autoZero"/>
        <c:auto val="1"/>
        <c:lblAlgn val="ctr"/>
        <c:lblOffset val="100"/>
        <c:noMultiLvlLbl val="0"/>
      </c:catAx>
      <c:valAx>
        <c:axId val="-65823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Transformants</a:t>
                </a:r>
                <a:r>
                  <a:rPr lang="en-US" sz="1400" b="1" baseline="0"/>
                  <a:t> per 150mg seed</a:t>
                </a:r>
                <a:endParaRPr lang="en-US" sz="14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658235904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292650</xdr:colOff>
      <xdr:row>39</xdr:row>
      <xdr:rowOff>64052</xdr:rowOff>
    </xdr:from>
    <xdr:to>
      <xdr:col>10</xdr:col>
      <xdr:colOff>1093302</xdr:colOff>
      <xdr:row>66</xdr:row>
      <xdr:rowOff>190366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436B714B-245D-BC4D-BCD1-F8EB7B6EA7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414913</xdr:colOff>
      <xdr:row>71</xdr:row>
      <xdr:rowOff>166217</xdr:rowOff>
    </xdr:from>
    <xdr:to>
      <xdr:col>10</xdr:col>
      <xdr:colOff>478413</xdr:colOff>
      <xdr:row>110</xdr:row>
      <xdr:rowOff>137048</xdr:rowOff>
    </xdr:to>
    <xdr:graphicFrame macro="">
      <xdr:nvGraphicFramePr>
        <xdr:cNvPr id="8" name="Chart 7">
          <a:extLst>
            <a:ext uri="{FF2B5EF4-FFF2-40B4-BE49-F238E27FC236}">
              <a16:creationId xmlns="" xmlns:a16="http://schemas.microsoft.com/office/drawing/2014/main" id="{5A401EE4-14A8-BF4E-B027-EA91D7F8B2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376814</xdr:colOff>
      <xdr:row>28</xdr:row>
      <xdr:rowOff>152260</xdr:rowOff>
    </xdr:from>
    <xdr:to>
      <xdr:col>10</xdr:col>
      <xdr:colOff>440314</xdr:colOff>
      <xdr:row>66</xdr:row>
      <xdr:rowOff>69920</xdr:rowOff>
    </xdr:to>
    <xdr:graphicFrame macro="">
      <xdr:nvGraphicFramePr>
        <xdr:cNvPr id="9" name="Chart 8">
          <a:extLst>
            <a:ext uri="{FF2B5EF4-FFF2-40B4-BE49-F238E27FC236}">
              <a16:creationId xmlns="" xmlns:a16="http://schemas.microsoft.com/office/drawing/2014/main" id="{E33F9965-4601-6948-8124-1F48CDD37F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="115" zoomScaleNormal="115" workbookViewId="0"/>
  </sheetViews>
  <sheetFormatPr defaultColWidth="16.375" defaultRowHeight="15.75"/>
  <cols>
    <col min="1" max="7" width="16.375" style="2"/>
    <col min="8" max="8" width="16.375" style="6"/>
    <col min="9" max="9" width="19.125" style="2" customWidth="1"/>
    <col min="10" max="11" width="16.375" style="7"/>
    <col min="12" max="16384" width="16.375" style="2"/>
  </cols>
  <sheetData>
    <row r="1" spans="1:12" ht="20.25">
      <c r="A1" s="20" t="s">
        <v>39</v>
      </c>
    </row>
    <row r="2" spans="1:12" ht="20.25">
      <c r="A2" s="20"/>
    </row>
    <row r="3" spans="1:12">
      <c r="A3" s="5" t="s">
        <v>0</v>
      </c>
      <c r="B3" s="8"/>
    </row>
    <row r="4" spans="1:12" ht="31.5">
      <c r="A4" s="9" t="s">
        <v>1</v>
      </c>
      <c r="B4" s="9" t="s">
        <v>2</v>
      </c>
      <c r="C4" s="10" t="s">
        <v>3</v>
      </c>
      <c r="D4" s="10" t="s">
        <v>4</v>
      </c>
      <c r="E4" s="10" t="s">
        <v>19</v>
      </c>
      <c r="F4" s="10" t="s">
        <v>20</v>
      </c>
      <c r="G4" s="10" t="s">
        <v>21</v>
      </c>
      <c r="H4" s="11" t="s">
        <v>22</v>
      </c>
      <c r="I4" s="10" t="s">
        <v>14</v>
      </c>
      <c r="J4" s="12" t="s">
        <v>24</v>
      </c>
      <c r="K4" s="34" t="s">
        <v>54</v>
      </c>
    </row>
    <row r="5" spans="1:12">
      <c r="A5" s="13" t="s">
        <v>5</v>
      </c>
      <c r="B5" s="13" t="s">
        <v>6</v>
      </c>
      <c r="C5" s="13">
        <v>51.2</v>
      </c>
      <c r="D5" s="13">
        <v>51.3</v>
      </c>
      <c r="E5" s="13">
        <v>52.1</v>
      </c>
      <c r="F5" s="13">
        <v>6</v>
      </c>
      <c r="G5" s="13">
        <v>4</v>
      </c>
      <c r="H5" s="14">
        <v>10</v>
      </c>
      <c r="I5" s="15" t="s">
        <v>16</v>
      </c>
      <c r="J5" s="7">
        <f>ROUND(150/SUM(C5:E5)*SUM(F5:H5),0)</f>
        <v>19</v>
      </c>
      <c r="K5" s="35">
        <f>J5/7500</f>
        <v>2.5333333333333332E-3</v>
      </c>
    </row>
    <row r="6" spans="1:12">
      <c r="A6" s="13" t="s">
        <v>5</v>
      </c>
      <c r="B6" s="13" t="s">
        <v>7</v>
      </c>
      <c r="C6" s="13">
        <v>52.3</v>
      </c>
      <c r="D6" s="13">
        <v>51</v>
      </c>
      <c r="E6" s="13">
        <v>51.5</v>
      </c>
      <c r="F6" s="13">
        <v>27</v>
      </c>
      <c r="G6" s="13">
        <v>40</v>
      </c>
      <c r="H6" s="14">
        <v>43</v>
      </c>
      <c r="I6" s="15" t="s">
        <v>32</v>
      </c>
      <c r="J6" s="7">
        <f t="shared" ref="J6:J12" si="0">ROUND(150/SUM(C6:E6)*SUM(F6:H6),0)</f>
        <v>107</v>
      </c>
      <c r="K6" s="35">
        <f t="shared" ref="K6:K12" si="1">J6/7500</f>
        <v>1.4266666666666667E-2</v>
      </c>
    </row>
    <row r="7" spans="1:12">
      <c r="A7" s="13" t="s">
        <v>5</v>
      </c>
      <c r="B7" s="13" t="s">
        <v>8</v>
      </c>
      <c r="C7" s="13">
        <v>50.2</v>
      </c>
      <c r="D7" s="13">
        <v>50.3</v>
      </c>
      <c r="E7" s="13">
        <v>52.9</v>
      </c>
      <c r="F7" s="13">
        <v>34</v>
      </c>
      <c r="G7" s="13">
        <v>29</v>
      </c>
      <c r="H7" s="14">
        <v>45</v>
      </c>
      <c r="I7" s="15" t="s">
        <v>17</v>
      </c>
      <c r="J7" s="7">
        <f t="shared" si="0"/>
        <v>106</v>
      </c>
      <c r="K7" s="35">
        <f t="shared" si="1"/>
        <v>1.4133333333333333E-2</v>
      </c>
    </row>
    <row r="8" spans="1:12">
      <c r="A8" s="13" t="s">
        <v>5</v>
      </c>
      <c r="B8" s="13" t="s">
        <v>9</v>
      </c>
      <c r="C8" s="13">
        <v>51.1</v>
      </c>
      <c r="D8" s="13">
        <v>52.5</v>
      </c>
      <c r="E8" s="13">
        <v>50.9</v>
      </c>
      <c r="F8" s="13">
        <v>33</v>
      </c>
      <c r="G8" s="13">
        <v>30</v>
      </c>
      <c r="H8" s="16">
        <v>39</v>
      </c>
      <c r="I8" s="15" t="s">
        <v>17</v>
      </c>
      <c r="J8" s="7">
        <f t="shared" si="0"/>
        <v>99</v>
      </c>
      <c r="K8" s="35">
        <f t="shared" si="1"/>
        <v>1.32E-2</v>
      </c>
    </row>
    <row r="9" spans="1:12">
      <c r="A9" s="13" t="s">
        <v>5</v>
      </c>
      <c r="B9" s="13" t="s">
        <v>10</v>
      </c>
      <c r="C9" s="13">
        <v>50.7</v>
      </c>
      <c r="D9" s="13">
        <v>53.2</v>
      </c>
      <c r="E9" s="13">
        <v>54.6</v>
      </c>
      <c r="F9" s="13">
        <v>37</v>
      </c>
      <c r="G9" s="13">
        <v>42</v>
      </c>
      <c r="H9" s="16">
        <v>45</v>
      </c>
      <c r="I9" s="15" t="s">
        <v>16</v>
      </c>
      <c r="J9" s="7">
        <f t="shared" si="0"/>
        <v>117</v>
      </c>
      <c r="K9" s="35">
        <f t="shared" si="1"/>
        <v>1.5599999999999999E-2</v>
      </c>
    </row>
    <row r="10" spans="1:12">
      <c r="A10" s="13" t="s">
        <v>5</v>
      </c>
      <c r="B10" s="13" t="s">
        <v>11</v>
      </c>
      <c r="C10" s="13">
        <v>50.7</v>
      </c>
      <c r="D10" s="13">
        <v>50.3</v>
      </c>
      <c r="E10" s="13">
        <v>51.7</v>
      </c>
      <c r="F10" s="13">
        <v>41</v>
      </c>
      <c r="G10" s="13">
        <v>28</v>
      </c>
      <c r="H10" s="16">
        <v>38</v>
      </c>
      <c r="I10" s="15" t="s">
        <v>16</v>
      </c>
      <c r="J10" s="7">
        <f t="shared" si="0"/>
        <v>105</v>
      </c>
      <c r="K10" s="35">
        <f t="shared" si="1"/>
        <v>1.4E-2</v>
      </c>
    </row>
    <row r="11" spans="1:12">
      <c r="A11" s="13" t="s">
        <v>5</v>
      </c>
      <c r="B11" s="13" t="s">
        <v>12</v>
      </c>
      <c r="C11" s="13">
        <v>50.1</v>
      </c>
      <c r="D11" s="13">
        <v>52</v>
      </c>
      <c r="E11" s="13">
        <v>54.6</v>
      </c>
      <c r="F11" s="13">
        <v>36</v>
      </c>
      <c r="G11" s="13">
        <v>34</v>
      </c>
      <c r="H11" s="16">
        <v>44</v>
      </c>
      <c r="I11" s="15" t="s">
        <v>16</v>
      </c>
      <c r="J11" s="7">
        <f t="shared" si="0"/>
        <v>109</v>
      </c>
      <c r="K11" s="35">
        <f t="shared" si="1"/>
        <v>1.4533333333333334E-2</v>
      </c>
    </row>
    <row r="12" spans="1:12">
      <c r="A12" s="13" t="s">
        <v>5</v>
      </c>
      <c r="B12" s="13" t="s">
        <v>13</v>
      </c>
      <c r="C12" s="13">
        <v>52.9</v>
      </c>
      <c r="D12" s="13">
        <v>56.5</v>
      </c>
      <c r="E12" s="13">
        <v>54.3</v>
      </c>
      <c r="F12" s="13">
        <v>29</v>
      </c>
      <c r="G12" s="13">
        <v>34</v>
      </c>
      <c r="H12" s="16">
        <v>22</v>
      </c>
      <c r="I12" s="15" t="s">
        <v>15</v>
      </c>
      <c r="J12" s="7">
        <f t="shared" si="0"/>
        <v>78</v>
      </c>
      <c r="K12" s="35">
        <f t="shared" si="1"/>
        <v>1.04E-2</v>
      </c>
    </row>
    <row r="13" spans="1:12">
      <c r="H13" s="17"/>
      <c r="K13" s="21"/>
      <c r="L13" s="21"/>
    </row>
    <row r="14" spans="1:12">
      <c r="A14" s="5" t="s">
        <v>53</v>
      </c>
      <c r="H14" s="17"/>
      <c r="K14" s="21"/>
      <c r="L14" s="21"/>
    </row>
    <row r="15" spans="1:12" ht="31.5">
      <c r="A15" s="9" t="s">
        <v>1</v>
      </c>
      <c r="B15" s="9" t="s">
        <v>2</v>
      </c>
      <c r="C15" s="10" t="s">
        <v>3</v>
      </c>
      <c r="D15" s="10" t="s">
        <v>4</v>
      </c>
      <c r="E15" s="10" t="s">
        <v>19</v>
      </c>
      <c r="F15" s="10" t="s">
        <v>20</v>
      </c>
      <c r="G15" s="10" t="s">
        <v>21</v>
      </c>
      <c r="H15" s="18" t="s">
        <v>22</v>
      </c>
      <c r="I15" s="10" t="s">
        <v>14</v>
      </c>
      <c r="J15" s="12" t="s">
        <v>24</v>
      </c>
      <c r="K15" s="34" t="s">
        <v>54</v>
      </c>
      <c r="L15" s="7"/>
    </row>
    <row r="16" spans="1:12">
      <c r="A16" s="13" t="s">
        <v>5</v>
      </c>
      <c r="B16" s="13" t="s">
        <v>6</v>
      </c>
      <c r="C16" s="13">
        <v>50.3</v>
      </c>
      <c r="D16" s="13">
        <v>50.8</v>
      </c>
      <c r="E16" s="13">
        <v>50.4</v>
      </c>
      <c r="F16" s="13">
        <v>22</v>
      </c>
      <c r="G16" s="13">
        <v>18</v>
      </c>
      <c r="H16" s="16">
        <v>24</v>
      </c>
      <c r="I16" s="15" t="s">
        <v>16</v>
      </c>
      <c r="J16" s="7">
        <f>ROUND(150/SUM(C16:E16)*SUM(F16:H16),0)</f>
        <v>63</v>
      </c>
      <c r="K16" s="35">
        <f>J16/7500</f>
        <v>8.3999999999999995E-3</v>
      </c>
      <c r="L16" s="7"/>
    </row>
    <row r="17" spans="1:12">
      <c r="A17" s="13" t="s">
        <v>5</v>
      </c>
      <c r="B17" s="13" t="s">
        <v>7</v>
      </c>
      <c r="C17" s="13">
        <v>50.5</v>
      </c>
      <c r="D17" s="13">
        <v>56.2</v>
      </c>
      <c r="E17" s="13">
        <v>43.1</v>
      </c>
      <c r="F17" s="13">
        <v>47</v>
      </c>
      <c r="G17" s="13">
        <v>72</v>
      </c>
      <c r="H17" s="16">
        <v>54</v>
      </c>
      <c r="I17" s="15" t="s">
        <v>32</v>
      </c>
      <c r="J17" s="7">
        <f t="shared" ref="J17:J23" si="2">ROUND(150/SUM(C17:E17)*SUM(F17:H17),0)</f>
        <v>173</v>
      </c>
      <c r="K17" s="35">
        <f t="shared" ref="K17:K23" si="3">J17/7500</f>
        <v>2.3066666666666666E-2</v>
      </c>
      <c r="L17" s="7"/>
    </row>
    <row r="18" spans="1:12">
      <c r="A18" s="13" t="s">
        <v>5</v>
      </c>
      <c r="B18" s="13" t="s">
        <v>8</v>
      </c>
      <c r="C18" s="13">
        <v>51.1</v>
      </c>
      <c r="D18" s="13">
        <v>52.9</v>
      </c>
      <c r="E18" s="13">
        <v>51.2</v>
      </c>
      <c r="F18" s="13">
        <v>38</v>
      </c>
      <c r="G18" s="13">
        <v>37</v>
      </c>
      <c r="H18" s="16">
        <v>45</v>
      </c>
      <c r="I18" s="15" t="s">
        <v>17</v>
      </c>
      <c r="J18" s="7">
        <f t="shared" si="2"/>
        <v>116</v>
      </c>
      <c r="K18" s="35">
        <f t="shared" si="3"/>
        <v>1.5466666666666667E-2</v>
      </c>
      <c r="L18" s="7"/>
    </row>
    <row r="19" spans="1:12">
      <c r="A19" s="13" t="s">
        <v>5</v>
      </c>
      <c r="B19" s="13" t="s">
        <v>9</v>
      </c>
      <c r="C19" s="13">
        <v>51.1</v>
      </c>
      <c r="D19" s="13">
        <v>53.9</v>
      </c>
      <c r="E19" s="13">
        <v>52.1</v>
      </c>
      <c r="F19" s="13">
        <v>52</v>
      </c>
      <c r="G19" s="13">
        <v>67</v>
      </c>
      <c r="H19" s="16">
        <v>58</v>
      </c>
      <c r="I19" s="15" t="s">
        <v>17</v>
      </c>
      <c r="J19" s="7">
        <f t="shared" si="2"/>
        <v>169</v>
      </c>
      <c r="K19" s="35">
        <f t="shared" si="3"/>
        <v>2.2533333333333332E-2</v>
      </c>
      <c r="L19" s="7"/>
    </row>
    <row r="20" spans="1:12">
      <c r="A20" s="13" t="s">
        <v>5</v>
      </c>
      <c r="B20" s="13" t="s">
        <v>10</v>
      </c>
      <c r="C20" s="13">
        <v>54.5</v>
      </c>
      <c r="D20" s="13">
        <v>53.8</v>
      </c>
      <c r="E20" s="13">
        <v>53.1</v>
      </c>
      <c r="F20" s="13">
        <v>42</v>
      </c>
      <c r="G20" s="13">
        <v>38</v>
      </c>
      <c r="H20" s="16">
        <v>40</v>
      </c>
      <c r="I20" s="15" t="s">
        <v>16</v>
      </c>
      <c r="J20" s="7">
        <f t="shared" si="2"/>
        <v>112</v>
      </c>
      <c r="K20" s="35">
        <f t="shared" si="3"/>
        <v>1.4933333333333333E-2</v>
      </c>
      <c r="L20" s="7"/>
    </row>
    <row r="21" spans="1:12">
      <c r="A21" s="13" t="s">
        <v>5</v>
      </c>
      <c r="B21" s="13" t="s">
        <v>11</v>
      </c>
      <c r="C21" s="13">
        <v>51.2</v>
      </c>
      <c r="D21" s="13">
        <v>52.6</v>
      </c>
      <c r="E21" s="13">
        <v>51.9</v>
      </c>
      <c r="F21" s="13">
        <v>30</v>
      </c>
      <c r="G21" s="13">
        <v>40</v>
      </c>
      <c r="H21" s="16">
        <v>38</v>
      </c>
      <c r="I21" s="15" t="s">
        <v>16</v>
      </c>
      <c r="J21" s="7">
        <f t="shared" si="2"/>
        <v>104</v>
      </c>
      <c r="K21" s="35">
        <f t="shared" si="3"/>
        <v>1.3866666666666666E-2</v>
      </c>
      <c r="L21" s="7"/>
    </row>
    <row r="22" spans="1:12">
      <c r="A22" s="13" t="s">
        <v>5</v>
      </c>
      <c r="B22" s="13" t="s">
        <v>12</v>
      </c>
      <c r="C22" s="13">
        <v>52.9</v>
      </c>
      <c r="D22" s="13">
        <v>52.2</v>
      </c>
      <c r="E22" s="13">
        <v>53</v>
      </c>
      <c r="F22" s="13">
        <v>33</v>
      </c>
      <c r="G22" s="13">
        <v>35</v>
      </c>
      <c r="H22" s="16">
        <v>31</v>
      </c>
      <c r="I22" s="15" t="s">
        <v>16</v>
      </c>
      <c r="J22" s="7">
        <f t="shared" si="2"/>
        <v>94</v>
      </c>
      <c r="K22" s="35">
        <f t="shared" si="3"/>
        <v>1.2533333333333334E-2</v>
      </c>
      <c r="L22" s="7"/>
    </row>
    <row r="23" spans="1:12">
      <c r="A23" s="13" t="s">
        <v>5</v>
      </c>
      <c r="B23" s="13" t="s">
        <v>13</v>
      </c>
      <c r="C23" s="13">
        <v>51.5</v>
      </c>
      <c r="D23" s="13">
        <v>52.3</v>
      </c>
      <c r="E23" s="13">
        <v>54.2</v>
      </c>
      <c r="F23" s="13">
        <v>38</v>
      </c>
      <c r="G23" s="13">
        <v>49</v>
      </c>
      <c r="H23" s="16">
        <v>40</v>
      </c>
      <c r="I23" s="15" t="s">
        <v>15</v>
      </c>
      <c r="J23" s="7">
        <f t="shared" si="2"/>
        <v>121</v>
      </c>
      <c r="K23" s="35">
        <f t="shared" si="3"/>
        <v>1.6133333333333333E-2</v>
      </c>
      <c r="L23" s="7"/>
    </row>
    <row r="24" spans="1:12">
      <c r="H24" s="17"/>
      <c r="K24" s="21"/>
      <c r="L24" s="7"/>
    </row>
    <row r="25" spans="1:12">
      <c r="A25" s="5" t="s">
        <v>18</v>
      </c>
      <c r="H25" s="17"/>
      <c r="K25" s="21"/>
      <c r="L25" s="7"/>
    </row>
    <row r="26" spans="1:12" ht="31.5">
      <c r="A26" s="9" t="s">
        <v>1</v>
      </c>
      <c r="B26" s="9" t="s">
        <v>2</v>
      </c>
      <c r="C26" s="10" t="s">
        <v>3</v>
      </c>
      <c r="D26" s="10" t="s">
        <v>4</v>
      </c>
      <c r="E26" s="10" t="s">
        <v>19</v>
      </c>
      <c r="F26" s="10" t="s">
        <v>20</v>
      </c>
      <c r="G26" s="10" t="s">
        <v>21</v>
      </c>
      <c r="H26" s="18" t="s">
        <v>22</v>
      </c>
      <c r="I26" s="10" t="s">
        <v>14</v>
      </c>
      <c r="J26" s="12" t="s">
        <v>24</v>
      </c>
      <c r="K26" s="34" t="s">
        <v>54</v>
      </c>
      <c r="L26" s="7"/>
    </row>
    <row r="27" spans="1:12">
      <c r="A27" s="13" t="s">
        <v>5</v>
      </c>
      <c r="B27" s="13" t="s">
        <v>6</v>
      </c>
      <c r="C27" s="13">
        <v>53.2</v>
      </c>
      <c r="D27" s="13">
        <v>50.1</v>
      </c>
      <c r="E27" s="13">
        <v>50.9</v>
      </c>
      <c r="F27" s="13">
        <v>20</v>
      </c>
      <c r="G27" s="13">
        <v>10</v>
      </c>
      <c r="H27" s="16">
        <v>15</v>
      </c>
      <c r="I27" s="15" t="s">
        <v>16</v>
      </c>
      <c r="J27" s="7">
        <f>ROUND(150/SUM(C27:E27)*SUM(F27:H27),0)</f>
        <v>44</v>
      </c>
      <c r="K27" s="35">
        <f>J27/7500</f>
        <v>5.8666666666666667E-3</v>
      </c>
      <c r="L27" s="7"/>
    </row>
    <row r="28" spans="1:12">
      <c r="A28" s="13" t="s">
        <v>5</v>
      </c>
      <c r="B28" s="13" t="s">
        <v>7</v>
      </c>
      <c r="C28" s="13">
        <v>50.7</v>
      </c>
      <c r="D28" s="13">
        <v>51.3</v>
      </c>
      <c r="E28" s="13">
        <v>51.6</v>
      </c>
      <c r="F28" s="13">
        <v>41</v>
      </c>
      <c r="G28" s="13">
        <v>52</v>
      </c>
      <c r="H28" s="16">
        <v>44</v>
      </c>
      <c r="I28" s="15" t="s">
        <v>32</v>
      </c>
      <c r="J28" s="7">
        <f t="shared" ref="J28:J34" si="4">ROUND(150/SUM(C28:E28)*SUM(F28:H28),0)</f>
        <v>134</v>
      </c>
      <c r="K28" s="35">
        <f t="shared" ref="K28:K34" si="5">J28/7500</f>
        <v>1.7866666666666666E-2</v>
      </c>
      <c r="L28" s="7"/>
    </row>
    <row r="29" spans="1:12">
      <c r="A29" s="13" t="s">
        <v>5</v>
      </c>
      <c r="B29" s="13" t="s">
        <v>8</v>
      </c>
      <c r="C29" s="13">
        <v>50.6</v>
      </c>
      <c r="D29" s="13">
        <v>50.6</v>
      </c>
      <c r="E29" s="13">
        <v>52.1</v>
      </c>
      <c r="F29" s="13">
        <v>31</v>
      </c>
      <c r="G29" s="13">
        <v>35</v>
      </c>
      <c r="H29" s="16">
        <v>40</v>
      </c>
      <c r="I29" s="15" t="s">
        <v>16</v>
      </c>
      <c r="J29" s="7">
        <f t="shared" si="4"/>
        <v>104</v>
      </c>
      <c r="K29" s="35">
        <f t="shared" si="5"/>
        <v>1.3866666666666666E-2</v>
      </c>
      <c r="L29" s="7"/>
    </row>
    <row r="30" spans="1:12">
      <c r="A30" s="13" t="s">
        <v>5</v>
      </c>
      <c r="B30" s="13" t="s">
        <v>9</v>
      </c>
      <c r="C30" s="13">
        <v>51.3</v>
      </c>
      <c r="D30" s="13">
        <v>53.7</v>
      </c>
      <c r="E30" s="13">
        <v>52.5</v>
      </c>
      <c r="F30" s="13">
        <v>38</v>
      </c>
      <c r="G30" s="13">
        <v>43</v>
      </c>
      <c r="H30" s="16">
        <v>45</v>
      </c>
      <c r="I30" s="15" t="s">
        <v>17</v>
      </c>
      <c r="J30" s="7">
        <f t="shared" si="4"/>
        <v>120</v>
      </c>
      <c r="K30" s="35">
        <f t="shared" si="5"/>
        <v>1.6E-2</v>
      </c>
      <c r="L30" s="7"/>
    </row>
    <row r="31" spans="1:12">
      <c r="A31" s="13" t="s">
        <v>5</v>
      </c>
      <c r="B31" s="13" t="s">
        <v>10</v>
      </c>
      <c r="C31" s="13">
        <v>51.7</v>
      </c>
      <c r="D31" s="13">
        <v>53.9</v>
      </c>
      <c r="E31" s="13">
        <v>53.6</v>
      </c>
      <c r="F31" s="13">
        <v>47</v>
      </c>
      <c r="G31" s="13">
        <v>39</v>
      </c>
      <c r="H31" s="16">
        <v>49</v>
      </c>
      <c r="I31" s="15" t="s">
        <v>16</v>
      </c>
      <c r="J31" s="7">
        <f t="shared" si="4"/>
        <v>127</v>
      </c>
      <c r="K31" s="35">
        <f t="shared" si="5"/>
        <v>1.6933333333333335E-2</v>
      </c>
      <c r="L31" s="7"/>
    </row>
    <row r="32" spans="1:12">
      <c r="A32" s="13" t="s">
        <v>5</v>
      </c>
      <c r="B32" s="13" t="s">
        <v>11</v>
      </c>
      <c r="C32" s="13">
        <v>53.9</v>
      </c>
      <c r="D32" s="13">
        <v>55.4</v>
      </c>
      <c r="E32" s="13">
        <v>51.2</v>
      </c>
      <c r="F32" s="13">
        <v>38</v>
      </c>
      <c r="G32" s="13">
        <v>39</v>
      </c>
      <c r="H32" s="16">
        <v>37</v>
      </c>
      <c r="I32" s="15" t="s">
        <v>16</v>
      </c>
      <c r="J32" s="7">
        <f t="shared" si="4"/>
        <v>107</v>
      </c>
      <c r="K32" s="35">
        <f t="shared" si="5"/>
        <v>1.4266666666666667E-2</v>
      </c>
      <c r="L32" s="7"/>
    </row>
    <row r="33" spans="1:12">
      <c r="A33" s="13" t="s">
        <v>5</v>
      </c>
      <c r="B33" s="13" t="s">
        <v>12</v>
      </c>
      <c r="C33" s="13">
        <v>52.4</v>
      </c>
      <c r="D33" s="13">
        <v>50.6</v>
      </c>
      <c r="E33" s="13">
        <v>53.5</v>
      </c>
      <c r="F33" s="13">
        <v>30</v>
      </c>
      <c r="G33" s="13">
        <v>37</v>
      </c>
      <c r="H33" s="16">
        <v>39</v>
      </c>
      <c r="I33" s="15" t="s">
        <v>16</v>
      </c>
      <c r="J33" s="7">
        <f t="shared" si="4"/>
        <v>102</v>
      </c>
      <c r="K33" s="35">
        <f t="shared" si="5"/>
        <v>1.3599999999999999E-2</v>
      </c>
      <c r="L33" s="7"/>
    </row>
    <row r="34" spans="1:12">
      <c r="A34" s="13" t="s">
        <v>5</v>
      </c>
      <c r="B34" s="13" t="s">
        <v>13</v>
      </c>
      <c r="C34" s="13">
        <v>51.3</v>
      </c>
      <c r="D34" s="13">
        <v>52.3</v>
      </c>
      <c r="E34" s="13">
        <v>52.6</v>
      </c>
      <c r="F34" s="13">
        <v>33</v>
      </c>
      <c r="G34" s="13">
        <v>20</v>
      </c>
      <c r="H34" s="16">
        <v>35</v>
      </c>
      <c r="I34" s="15" t="s">
        <v>15</v>
      </c>
      <c r="J34" s="7">
        <f t="shared" si="4"/>
        <v>85</v>
      </c>
      <c r="K34" s="35">
        <f t="shared" si="5"/>
        <v>1.1333333333333334E-2</v>
      </c>
      <c r="L34" s="7"/>
    </row>
    <row r="35" spans="1:12">
      <c r="A35" s="33"/>
      <c r="B35" s="33"/>
      <c r="C35" s="33"/>
      <c r="D35" s="33"/>
      <c r="E35" s="33"/>
      <c r="F35" s="33"/>
      <c r="G35" s="33"/>
      <c r="H35" s="37"/>
      <c r="I35" s="38"/>
      <c r="K35" s="35"/>
      <c r="L35" s="7"/>
    </row>
    <row r="36" spans="1:12">
      <c r="A36" s="33"/>
      <c r="B36" s="33"/>
      <c r="C36" s="33"/>
      <c r="D36" s="33"/>
      <c r="E36" s="33"/>
      <c r="F36" s="33"/>
      <c r="G36" s="33"/>
      <c r="H36" s="37"/>
      <c r="I36" s="38"/>
      <c r="K36" s="35"/>
      <c r="L36" s="7"/>
    </row>
    <row r="37" spans="1:12">
      <c r="A37" s="33"/>
      <c r="B37" s="33"/>
      <c r="C37" s="33"/>
      <c r="D37" s="33"/>
      <c r="E37" s="33"/>
      <c r="F37" s="33"/>
      <c r="G37" s="33"/>
      <c r="H37" s="37"/>
      <c r="I37" s="38"/>
      <c r="K37" s="35"/>
      <c r="L37" s="7"/>
    </row>
    <row r="38" spans="1:12">
      <c r="A38" s="33"/>
      <c r="B38" s="33"/>
      <c r="C38" s="33"/>
      <c r="D38" s="33"/>
      <c r="E38" s="33"/>
      <c r="F38" s="33"/>
      <c r="G38" s="33"/>
      <c r="H38" s="37"/>
      <c r="I38" s="38"/>
      <c r="K38" s="35"/>
      <c r="L38" s="7"/>
    </row>
    <row r="39" spans="1:12">
      <c r="E39" s="3" t="s">
        <v>35</v>
      </c>
    </row>
    <row r="40" spans="1:12" ht="31.5">
      <c r="A40" s="9" t="s">
        <v>1</v>
      </c>
      <c r="B40" s="9" t="s">
        <v>2</v>
      </c>
      <c r="C40" s="34" t="s">
        <v>54</v>
      </c>
      <c r="D40" s="36" t="s">
        <v>42</v>
      </c>
    </row>
    <row r="41" spans="1:12">
      <c r="A41" s="13" t="s">
        <v>5</v>
      </c>
      <c r="B41" s="13" t="s">
        <v>46</v>
      </c>
      <c r="C41" s="35">
        <f t="shared" ref="C41:C48" si="6">AVERAGE(K5,K16,K27)</f>
        <v>5.5999999999999999E-3</v>
      </c>
      <c r="D41" s="39">
        <f t="shared" ref="D41:D48" si="7">STDEV(K5,K16,K27)</f>
        <v>2.942410198761855E-3</v>
      </c>
    </row>
    <row r="42" spans="1:12">
      <c r="A42" s="13" t="s">
        <v>5</v>
      </c>
      <c r="B42" s="13" t="s">
        <v>47</v>
      </c>
      <c r="C42" s="35">
        <f t="shared" si="6"/>
        <v>1.84E-2</v>
      </c>
      <c r="D42" s="39">
        <f t="shared" si="7"/>
        <v>4.4241760061432137E-3</v>
      </c>
    </row>
    <row r="43" spans="1:12">
      <c r="A43" s="13" t="s">
        <v>5</v>
      </c>
      <c r="B43" s="13" t="s">
        <v>8</v>
      </c>
      <c r="C43" s="35">
        <f t="shared" si="6"/>
        <v>1.448888888888889E-2</v>
      </c>
      <c r="D43" s="39">
        <f t="shared" si="7"/>
        <v>8.5721340097715188E-4</v>
      </c>
    </row>
    <row r="44" spans="1:12">
      <c r="A44" s="13" t="s">
        <v>5</v>
      </c>
      <c r="B44" s="13" t="s">
        <v>48</v>
      </c>
      <c r="C44" s="35">
        <f t="shared" si="6"/>
        <v>1.7244444444444444E-2</v>
      </c>
      <c r="D44" s="39">
        <f t="shared" si="7"/>
        <v>4.7894946768170877E-3</v>
      </c>
    </row>
    <row r="45" spans="1:12">
      <c r="A45" s="13" t="s">
        <v>5</v>
      </c>
      <c r="B45" s="13" t="s">
        <v>49</v>
      </c>
      <c r="C45" s="35">
        <f t="shared" si="6"/>
        <v>1.5822222222222224E-2</v>
      </c>
      <c r="D45" s="39">
        <f t="shared" si="7"/>
        <v>1.0183501544346321E-3</v>
      </c>
    </row>
    <row r="46" spans="1:12">
      <c r="A46" s="13" t="s">
        <v>5</v>
      </c>
      <c r="B46" s="13" t="s">
        <v>11</v>
      </c>
      <c r="C46" s="35">
        <f t="shared" si="6"/>
        <v>1.4044444444444443E-2</v>
      </c>
      <c r="D46" s="39">
        <f t="shared" si="7"/>
        <v>2.036700308869267E-4</v>
      </c>
    </row>
    <row r="47" spans="1:12">
      <c r="A47" s="13" t="s">
        <v>5</v>
      </c>
      <c r="B47" s="13" t="s">
        <v>12</v>
      </c>
      <c r="C47" s="35">
        <f t="shared" si="6"/>
        <v>1.3555555555555557E-2</v>
      </c>
      <c r="D47" s="39">
        <f t="shared" si="7"/>
        <v>1.0007404665953513E-3</v>
      </c>
    </row>
    <row r="48" spans="1:12">
      <c r="A48" s="13" t="s">
        <v>5</v>
      </c>
      <c r="B48" s="13" t="s">
        <v>13</v>
      </c>
      <c r="C48" s="35">
        <f t="shared" si="6"/>
        <v>1.2622222222222222E-2</v>
      </c>
      <c r="D48" s="39">
        <f t="shared" si="7"/>
        <v>3.0763133298972816E-3</v>
      </c>
      <c r="J48" s="2"/>
      <c r="K48" s="2"/>
    </row>
    <row r="49" spans="1:11">
      <c r="A49" s="33"/>
      <c r="J49" s="2"/>
      <c r="K49" s="2"/>
    </row>
    <row r="50" spans="1:11">
      <c r="A50" s="19" t="s">
        <v>55</v>
      </c>
    </row>
    <row r="51" spans="1:11">
      <c r="A51" s="19" t="s">
        <v>56</v>
      </c>
      <c r="J51" s="12"/>
    </row>
    <row r="54" spans="1:11">
      <c r="B54" s="9"/>
      <c r="C54" s="10"/>
      <c r="D54" s="10"/>
      <c r="E54" s="10"/>
      <c r="F54" s="10"/>
      <c r="G54" s="10"/>
      <c r="H54" s="11"/>
      <c r="I54" s="10"/>
    </row>
    <row r="60" spans="1:11">
      <c r="A60" s="5"/>
    </row>
    <row r="62" spans="1:11">
      <c r="A62" s="9"/>
    </row>
  </sheetData>
  <pageMargins left="0.5" right="0.5" top="0.5" bottom="0.5" header="0.5" footer="0.5"/>
  <pageSetup orientation="landscape" horizontalDpi="4294967292" verticalDpi="4294967292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tabSelected="1" zoomScale="91" zoomScaleNormal="91" workbookViewId="0"/>
  </sheetViews>
  <sheetFormatPr defaultColWidth="11" defaultRowHeight="12.75"/>
  <cols>
    <col min="1" max="1" width="12" customWidth="1"/>
    <col min="2" max="3" width="13" bestFit="1" customWidth="1"/>
    <col min="4" max="4" width="12.875" bestFit="1" customWidth="1"/>
    <col min="5" max="5" width="13" bestFit="1" customWidth="1"/>
    <col min="6" max="6" width="12" customWidth="1"/>
  </cols>
  <sheetData>
    <row r="1" spans="1:9" ht="20.25">
      <c r="A1" s="20" t="s">
        <v>40</v>
      </c>
      <c r="B1" s="2"/>
      <c r="C1" s="2"/>
      <c r="D1" s="2"/>
      <c r="E1" s="2"/>
      <c r="F1" s="2"/>
      <c r="G1" s="2"/>
      <c r="H1" s="2"/>
    </row>
    <row r="2" spans="1:9" ht="20.25">
      <c r="A2" s="20"/>
      <c r="B2" s="2"/>
      <c r="C2" s="2"/>
      <c r="D2" s="2"/>
      <c r="E2" s="2"/>
      <c r="F2" s="2"/>
      <c r="G2" s="2"/>
      <c r="H2" s="2"/>
    </row>
    <row r="3" spans="1:9" ht="15.75">
      <c r="A3" s="1" t="s">
        <v>33</v>
      </c>
      <c r="B3" s="2"/>
      <c r="C3" s="2"/>
      <c r="D3" s="2"/>
      <c r="E3" s="2"/>
      <c r="F3" s="2"/>
      <c r="G3" s="2"/>
      <c r="H3" s="2"/>
    </row>
    <row r="4" spans="1:9" ht="15.75">
      <c r="A4" s="1"/>
      <c r="B4" s="2"/>
      <c r="C4" s="2"/>
      <c r="D4" s="2"/>
      <c r="E4" s="2"/>
      <c r="F4" s="2"/>
      <c r="G4" s="2"/>
      <c r="H4" s="2"/>
    </row>
    <row r="5" spans="1:9" ht="15.75">
      <c r="A5" s="1"/>
      <c r="B5" s="40" t="s">
        <v>30</v>
      </c>
      <c r="C5" s="40"/>
      <c r="D5" s="40"/>
      <c r="E5" s="2"/>
      <c r="F5" s="2"/>
      <c r="G5" s="2"/>
      <c r="H5" s="2"/>
    </row>
    <row r="6" spans="1:9" ht="31.5">
      <c r="A6" s="28" t="s">
        <v>2</v>
      </c>
      <c r="B6" s="26" t="s">
        <v>50</v>
      </c>
      <c r="C6" s="26" t="s">
        <v>51</v>
      </c>
      <c r="D6" s="27" t="s">
        <v>52</v>
      </c>
      <c r="E6" s="26" t="s">
        <v>45</v>
      </c>
      <c r="F6" s="29" t="s">
        <v>43</v>
      </c>
      <c r="G6" s="29" t="s">
        <v>44</v>
      </c>
      <c r="H6" s="30" t="s">
        <v>41</v>
      </c>
      <c r="I6" s="31" t="s">
        <v>44</v>
      </c>
    </row>
    <row r="7" spans="1:9" ht="15.75">
      <c r="A7" s="3" t="s">
        <v>46</v>
      </c>
      <c r="B7" s="24">
        <v>19.40491591</v>
      </c>
      <c r="C7" s="24">
        <v>63.366336629999999</v>
      </c>
      <c r="D7" s="24">
        <v>43.774319069999997</v>
      </c>
      <c r="E7" s="23">
        <f>SUM(B7:D7)</f>
        <v>126.54557161</v>
      </c>
      <c r="F7" s="25">
        <f>AVERAGE(B7:D7)</f>
        <v>42.18185720333333</v>
      </c>
      <c r="G7" s="22">
        <f>STDEV(B7:D7)</f>
        <v>22.023931961114524</v>
      </c>
      <c r="H7" s="32">
        <v>5.5999999999999999E-3</v>
      </c>
      <c r="I7" s="32">
        <v>2.942410198761855E-3</v>
      </c>
    </row>
    <row r="8" spans="1:9" ht="15.75">
      <c r="A8" s="3" t="s">
        <v>47</v>
      </c>
      <c r="B8" s="24">
        <v>106.58914729999999</v>
      </c>
      <c r="C8" s="24">
        <v>173.2309746</v>
      </c>
      <c r="D8" s="24">
        <v>133.7890625</v>
      </c>
      <c r="E8" s="23">
        <f t="shared" ref="E8:E12" si="0">SUM(B8:D8)</f>
        <v>413.6091844</v>
      </c>
      <c r="F8" s="25">
        <f t="shared" ref="F8:F12" si="1">AVERAGE(B8:D8)</f>
        <v>137.86972813333333</v>
      </c>
      <c r="G8" s="22">
        <f t="shared" ref="G8:G12" si="2">STDEV(B8:D8)</f>
        <v>33.507792533663817</v>
      </c>
      <c r="H8" s="32">
        <v>1.84E-2</v>
      </c>
      <c r="I8" s="32">
        <v>4.4241760061432137E-3</v>
      </c>
    </row>
    <row r="9" spans="1:9" ht="15.75">
      <c r="A9" s="3" t="s">
        <v>8</v>
      </c>
      <c r="B9" s="24">
        <v>105.60625810000001</v>
      </c>
      <c r="C9" s="24">
        <v>115.97938139999999</v>
      </c>
      <c r="D9" s="24">
        <v>103.71819960000001</v>
      </c>
      <c r="E9" s="23">
        <f t="shared" si="0"/>
        <v>325.3038391</v>
      </c>
      <c r="F9" s="25">
        <f t="shared" si="1"/>
        <v>108.43461303333333</v>
      </c>
      <c r="G9" s="22">
        <f t="shared" si="2"/>
        <v>6.6018057003251753</v>
      </c>
      <c r="H9" s="32">
        <v>1.448888888888889E-2</v>
      </c>
      <c r="I9" s="32">
        <v>8.5721340097715188E-4</v>
      </c>
    </row>
    <row r="10" spans="1:9" ht="15.75">
      <c r="A10" s="3" t="s">
        <v>48</v>
      </c>
      <c r="B10" s="24">
        <v>99.029126210000001</v>
      </c>
      <c r="C10" s="24">
        <v>169.00063650000001</v>
      </c>
      <c r="D10" s="24">
        <v>120</v>
      </c>
      <c r="E10" s="23">
        <f t="shared" si="0"/>
        <v>388.02976271</v>
      </c>
      <c r="F10" s="25">
        <f t="shared" si="1"/>
        <v>129.34325423666667</v>
      </c>
      <c r="G10" s="22">
        <f t="shared" si="2"/>
        <v>35.909265696532103</v>
      </c>
      <c r="H10" s="32">
        <v>1.7244444444444444E-2</v>
      </c>
      <c r="I10" s="32">
        <v>4.7894946768170877E-3</v>
      </c>
    </row>
    <row r="11" spans="1:9" ht="15.75">
      <c r="A11" s="3" t="s">
        <v>49</v>
      </c>
      <c r="B11" s="24">
        <v>117.3501577</v>
      </c>
      <c r="C11" s="24">
        <v>111.52416359999999</v>
      </c>
      <c r="D11" s="24">
        <v>127.1984925</v>
      </c>
      <c r="E11" s="23">
        <f t="shared" si="0"/>
        <v>356.07281380000001</v>
      </c>
      <c r="F11" s="25">
        <f t="shared" si="1"/>
        <v>118.69093793333333</v>
      </c>
      <c r="G11" s="22">
        <f t="shared" si="2"/>
        <v>7.9227151496136035</v>
      </c>
      <c r="H11" s="32">
        <v>1.5822222222222224E-2</v>
      </c>
      <c r="I11" s="32">
        <v>1.0183501544346321E-3</v>
      </c>
    </row>
    <row r="12" spans="1:9" ht="15.75">
      <c r="A12" s="3" t="s">
        <v>11</v>
      </c>
      <c r="B12" s="24">
        <v>105.10805499999999</v>
      </c>
      <c r="C12" s="24">
        <v>104.0462428</v>
      </c>
      <c r="D12" s="24">
        <v>106.5420561</v>
      </c>
      <c r="E12" s="23">
        <f t="shared" si="0"/>
        <v>315.69635389999996</v>
      </c>
      <c r="F12" s="25">
        <f t="shared" si="1"/>
        <v>105.23211796666665</v>
      </c>
      <c r="G12" s="22">
        <f t="shared" si="2"/>
        <v>1.2525233418534831</v>
      </c>
      <c r="H12" s="32">
        <v>1.4044444444444443E-2</v>
      </c>
      <c r="I12" s="32">
        <v>2.036700308869267E-4</v>
      </c>
    </row>
    <row r="13" spans="1:9" ht="15.75">
      <c r="A13" s="3" t="s">
        <v>12</v>
      </c>
      <c r="B13" s="24">
        <v>109.1257179</v>
      </c>
      <c r="C13" s="24">
        <v>93.927893740000002</v>
      </c>
      <c r="D13" s="24">
        <v>101.5974441</v>
      </c>
      <c r="E13" s="23">
        <f>SUM(B13:D13)</f>
        <v>304.65105574</v>
      </c>
      <c r="F13" s="25">
        <f>AVERAGE(B13:D13)</f>
        <v>101.55035191333333</v>
      </c>
      <c r="G13" s="22">
        <f>STDEV(B13:D13)</f>
        <v>7.5990215195841948</v>
      </c>
      <c r="H13" s="32">
        <v>1.3555555555555557E-2</v>
      </c>
      <c r="I13" s="32">
        <v>1.0007404665953513E-3</v>
      </c>
    </row>
    <row r="14" spans="1:9" ht="15.75">
      <c r="A14" s="3" t="s">
        <v>31</v>
      </c>
      <c r="B14" s="24">
        <v>77.886377519999996</v>
      </c>
      <c r="C14" s="24">
        <v>120.5696203</v>
      </c>
      <c r="D14" s="24">
        <v>84.507042249999998</v>
      </c>
      <c r="E14" s="23">
        <f>SUM(B14:D14)</f>
        <v>282.96304006999998</v>
      </c>
      <c r="F14" s="25">
        <f>AVERAGE(B14:D14)</f>
        <v>94.321013356666654</v>
      </c>
      <c r="G14" s="22">
        <f>STDEV(B14:D14)</f>
        <v>22.971728825144442</v>
      </c>
      <c r="H14" s="32">
        <v>1.2622222222222222E-2</v>
      </c>
      <c r="I14" s="32">
        <v>3.0763133298972816E-3</v>
      </c>
    </row>
    <row r="15" spans="1:9" ht="15.75">
      <c r="H15" s="2"/>
    </row>
    <row r="16" spans="1:9" ht="15.75">
      <c r="A16" s="3"/>
      <c r="B16" s="1"/>
      <c r="C16" s="1"/>
      <c r="D16" s="1"/>
      <c r="E16" s="2"/>
      <c r="F16" s="2"/>
      <c r="G16" s="2"/>
      <c r="H16" s="2"/>
    </row>
    <row r="17" spans="1:8" ht="15.75">
      <c r="A17" s="1" t="s">
        <v>34</v>
      </c>
      <c r="B17" s="2"/>
      <c r="C17" s="2"/>
      <c r="D17" s="2"/>
      <c r="E17" s="2"/>
      <c r="F17" s="2"/>
      <c r="G17" s="2"/>
      <c r="H17" s="2"/>
    </row>
    <row r="18" spans="1:8" ht="15.75">
      <c r="A18" s="2"/>
      <c r="B18" s="2"/>
      <c r="C18" s="2"/>
      <c r="D18" s="2"/>
      <c r="E18" s="2"/>
      <c r="F18" s="2"/>
      <c r="G18" s="2"/>
      <c r="H18" s="2"/>
    </row>
    <row r="19" spans="1:8" ht="15.75">
      <c r="A19" s="2"/>
      <c r="B19" s="1" t="s">
        <v>26</v>
      </c>
      <c r="C19" s="1" t="s">
        <v>27</v>
      </c>
      <c r="D19" s="1" t="s">
        <v>23</v>
      </c>
      <c r="E19" s="1" t="s">
        <v>28</v>
      </c>
      <c r="F19" s="1" t="s">
        <v>29</v>
      </c>
      <c r="G19" s="2" t="s">
        <v>37</v>
      </c>
      <c r="H19" s="2"/>
    </row>
    <row r="20" spans="1:8" ht="15.75">
      <c r="A20" s="3" t="s">
        <v>25</v>
      </c>
      <c r="B20" s="1" t="s">
        <v>6</v>
      </c>
      <c r="C20" s="1">
        <v>60.887804878048797</v>
      </c>
      <c r="D20" s="1">
        <v>1</v>
      </c>
      <c r="E20" s="4">
        <v>6.04219766673002E-15</v>
      </c>
      <c r="F20" s="4">
        <v>4.22953836671101E-14</v>
      </c>
      <c r="G20" s="2" t="s">
        <v>38</v>
      </c>
      <c r="H20" s="2"/>
    </row>
    <row r="21" spans="1:8" ht="15.75">
      <c r="A21" s="3" t="s">
        <v>25</v>
      </c>
      <c r="B21" s="1" t="s">
        <v>7</v>
      </c>
      <c r="C21" s="1">
        <v>24.212034383954201</v>
      </c>
      <c r="D21" s="1">
        <v>1</v>
      </c>
      <c r="E21" s="4">
        <v>8.6291398111332404E-7</v>
      </c>
      <c r="F21" s="4">
        <v>5.1774838866799398E-6</v>
      </c>
      <c r="G21" s="2" t="s">
        <v>38</v>
      </c>
      <c r="H21" s="2"/>
    </row>
    <row r="22" spans="1:8" ht="15.75">
      <c r="A22" s="3" t="s">
        <v>25</v>
      </c>
      <c r="B22" s="1" t="s">
        <v>8</v>
      </c>
      <c r="C22" s="1">
        <v>2.8918032786885202</v>
      </c>
      <c r="D22" s="1">
        <v>1</v>
      </c>
      <c r="E22" s="1">
        <v>8.9031223263787804E-2</v>
      </c>
      <c r="F22" s="1">
        <v>0.26709366979136301</v>
      </c>
      <c r="G22" s="2"/>
      <c r="H22" s="2"/>
    </row>
    <row r="23" spans="1:8" ht="15.75">
      <c r="A23" s="3" t="s">
        <v>25</v>
      </c>
      <c r="B23" s="1" t="s">
        <v>9</v>
      </c>
      <c r="C23" s="1">
        <v>16.095238095238098</v>
      </c>
      <c r="D23" s="1">
        <v>1</v>
      </c>
      <c r="E23" s="4">
        <v>6.0235307422885097E-5</v>
      </c>
      <c r="F23" s="1">
        <v>3.0117653711442499E-4</v>
      </c>
      <c r="G23" s="2" t="s">
        <v>38</v>
      </c>
      <c r="H23" s="2"/>
    </row>
    <row r="24" spans="1:8" ht="15.75">
      <c r="A24" s="3" t="s">
        <v>25</v>
      </c>
      <c r="B24" s="1" t="s">
        <v>10</v>
      </c>
      <c r="C24" s="1">
        <v>8.1</v>
      </c>
      <c r="D24" s="1">
        <v>1</v>
      </c>
      <c r="E24" s="1">
        <v>4.4265258579198304E-3</v>
      </c>
      <c r="F24" s="1">
        <v>1.7706103431679301E-2</v>
      </c>
      <c r="G24" s="2" t="s">
        <v>38</v>
      </c>
      <c r="H24" s="2"/>
    </row>
    <row r="25" spans="1:8" ht="15.75">
      <c r="A25" s="3" t="s">
        <v>25</v>
      </c>
      <c r="B25" s="1" t="s">
        <v>11</v>
      </c>
      <c r="C25" s="1">
        <v>1.7066666666666701</v>
      </c>
      <c r="D25" s="1">
        <v>1</v>
      </c>
      <c r="E25" s="1">
        <v>0.19141842523760699</v>
      </c>
      <c r="F25" s="1">
        <v>0.38283685047521399</v>
      </c>
      <c r="G25" s="2"/>
      <c r="H25" s="2"/>
    </row>
    <row r="26" spans="1:8" ht="15.75">
      <c r="A26" s="3" t="s">
        <v>25</v>
      </c>
      <c r="B26" s="1" t="s">
        <v>12</v>
      </c>
      <c r="C26" s="1">
        <v>0.74872665534804705</v>
      </c>
      <c r="D26" s="1">
        <v>1</v>
      </c>
      <c r="E26" s="1">
        <v>0.38687967889819003</v>
      </c>
      <c r="F26" s="1">
        <v>0.38687967889819003</v>
      </c>
      <c r="G26" s="2"/>
      <c r="H26" s="2"/>
    </row>
    <row r="27" spans="1:8" ht="15.75">
      <c r="A27" s="2"/>
      <c r="B27" s="2"/>
      <c r="C27" s="2"/>
      <c r="D27" s="2"/>
      <c r="E27" s="2"/>
      <c r="F27" s="2"/>
      <c r="G27" s="2"/>
      <c r="H27" s="2"/>
    </row>
    <row r="28" spans="1:8" ht="15.75">
      <c r="A28" s="5" t="s">
        <v>36</v>
      </c>
      <c r="B28" s="2"/>
      <c r="C28" s="2"/>
      <c r="D28" s="2"/>
      <c r="E28" s="2"/>
      <c r="F28" s="2"/>
      <c r="G28" s="2"/>
      <c r="H28" s="2"/>
    </row>
    <row r="29" spans="1:8" ht="15.75">
      <c r="B29" s="2"/>
      <c r="C29" s="2"/>
      <c r="D29" s="2"/>
      <c r="E29" s="2"/>
      <c r="F29" s="2"/>
      <c r="G29" s="2"/>
      <c r="H29" s="2"/>
    </row>
    <row r="30" spans="1:8" ht="15.75">
      <c r="A30" s="2"/>
      <c r="B30" s="2"/>
      <c r="C30" s="2"/>
      <c r="D30" s="2"/>
      <c r="E30" s="2"/>
      <c r="F30" s="2"/>
      <c r="G30" s="2"/>
      <c r="H30" s="2"/>
    </row>
    <row r="31" spans="1:8" ht="15.75">
      <c r="A31" s="2"/>
      <c r="B31" s="2"/>
      <c r="C31" s="2"/>
      <c r="D31" s="2"/>
      <c r="E31" s="2"/>
      <c r="F31" s="2"/>
      <c r="G31" s="2"/>
      <c r="H31" s="2"/>
    </row>
    <row r="32" spans="1:8" ht="15.75">
      <c r="A32" s="2"/>
      <c r="B32" s="2"/>
      <c r="C32" s="2"/>
      <c r="D32" s="2"/>
      <c r="E32" s="2"/>
      <c r="F32" s="2"/>
      <c r="G32" s="2"/>
      <c r="H32" s="2"/>
    </row>
    <row r="33" spans="1:8" ht="15.75">
      <c r="A33" s="2"/>
      <c r="B33" s="2"/>
      <c r="C33" s="2"/>
      <c r="D33" s="2"/>
      <c r="E33" s="2"/>
      <c r="F33" s="2"/>
      <c r="G33" s="2"/>
      <c r="H33" s="2"/>
    </row>
    <row r="71" spans="1:1" ht="15.75">
      <c r="A71" s="3" t="s">
        <v>35</v>
      </c>
    </row>
  </sheetData>
  <sortState ref="A7:D14">
    <sortCondition ref="A7:A14"/>
  </sortState>
  <mergeCells count="1">
    <mergeCell ref="B5:D5"/>
  </mergeCells>
  <pageMargins left="0.75" right="0.75" top="1" bottom="1" header="0.5" footer="0.5"/>
  <pageSetup scale="30" orientation="portrait" horizontalDpi="0" verticalDpi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 Table S2</vt:lpstr>
    </vt:vector>
  </TitlesOfParts>
  <Company>USDA-ARS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Thomson</dc:creator>
  <cp:lastModifiedBy>0013357</cp:lastModifiedBy>
  <cp:lastPrinted>2021-09-22T23:38:16Z</cp:lastPrinted>
  <dcterms:created xsi:type="dcterms:W3CDTF">2017-06-30T22:46:29Z</dcterms:created>
  <dcterms:modified xsi:type="dcterms:W3CDTF">2022-11-26T13:43:27Z</dcterms:modified>
</cp:coreProperties>
</file>